
<file path=[Content_Types].xml><?xml version="1.0" encoding="utf-8"?>
<Types xmlns="http://schemas.openxmlformats.org/package/2006/content-types">
  <Default Extension="bin" ContentType="application/vnd.openxmlformats-officedocument.spreadsheetml.printerSettings"/>
  <Default Extension="vsd" ContentType="application/vnd.visio"/>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codeName="ThisWorkbook" defaultThemeVersion="124226"/>
  <mc:AlternateContent xmlns:mc="http://schemas.openxmlformats.org/markup-compatibility/2006">
    <mc:Choice Requires="x15">
      <x15ac:absPath xmlns:x15ac="http://schemas.microsoft.com/office/spreadsheetml/2010/11/ac" url="C:\Users\a0492653\Documents\Portfolio\Catfish Plus\Customer\Tejas Network\"/>
    </mc:Choice>
  </mc:AlternateContent>
  <xr:revisionPtr revIDLastSave="0" documentId="8_{8218A4C0-0524-42CF-A590-F61CE45A2F93}" xr6:coauthVersionLast="36" xr6:coauthVersionMax="36" xr10:uidLastSave="{00000000-0000-0000-0000-000000000000}"/>
  <workbookProtection workbookAlgorithmName="SHA-512" workbookHashValue="pv6TN7G2lUxoieEs0LvB9TyYKNSioIzPuJs4IzPhPVacg3T9M0H8tVIMKye4hZ/rxX0C76Xfw2mCrAMjje6QAg==" workbookSaltValue="3ARAUdfOuRglBMIr+hBPNg==" workbookSpinCount="100000" lockStructure="1"/>
  <bookViews>
    <workbookView xWindow="210" yWindow="135" windowWidth="11280" windowHeight="1485" activeTab="2" xr2:uid="{00000000-000D-0000-FFFF-FFFF00000000}"/>
  </bookViews>
  <sheets>
    <sheet name="Device Calculator" sheetId="3" r:id="rId1"/>
    <sheet name="BODE PLOT" sheetId="16" state="hidden" r:id="rId2"/>
    <sheet name="Pin Detect Programming" sheetId="6" r:id="rId3"/>
    <sheet name="Schematic Checklist" sheetId="10" r:id="rId4"/>
    <sheet name="Layout Checklist" sheetId="11" r:id="rId5"/>
    <sheet name="Extra" sheetId="12" state="hidden" r:id="rId6"/>
    <sheet name="Pin Detect Programming (2)" sheetId="13" state="hidden" r:id="rId7"/>
    <sheet name="COMP_DECODE" sheetId="5" state="hidden" r:id="rId8"/>
    <sheet name="Pinstrap Reverse Lookup" sheetId="9" state="hidden" r:id="rId9"/>
    <sheet name="Compensation References" sheetId="2" state="hidden" r:id="rId10"/>
    <sheet name="Resistor References" sheetId="8" state="hidden" r:id="rId11"/>
    <sheet name="Resistor Selection" sheetId="7" state="hidden" r:id="rId12"/>
    <sheet name="Sheet2" sheetId="14" state="hidden" r:id="rId13"/>
    <sheet name="Concatenation" sheetId="15" state="hidden" r:id="rId14"/>
    <sheet name="Array" sheetId="18" state="hidden" r:id="rId15"/>
    <sheet name="Sheet1" sheetId="17" r:id="rId16"/>
  </sheets>
  <externalReferences>
    <externalReference r:id="rId17"/>
    <externalReference r:id="rId18"/>
    <externalReference r:id="rId19"/>
  </externalReferences>
  <definedNames>
    <definedName name="_xlnm._FilterDatabase" localSheetId="4" hidden="1">'Layout Checklist'!$A$1:$R$25</definedName>
    <definedName name="_xlnm._FilterDatabase" localSheetId="3" hidden="1">'Schematic Checklist'!$A$1:$O$61</definedName>
    <definedName name="Cin_cer" localSheetId="1">'Device Calculator'!$E$61</definedName>
    <definedName name="Cin_cer">'Device Calculator'!$E$61</definedName>
    <definedName name="Comp_Code" localSheetId="1">'Device Calculator'!$E$78</definedName>
    <definedName name="Comp_Code">'Device Calculator'!$E$78</definedName>
    <definedName name="Cout_bulk" localSheetId="1">'Device Calculator'!$F$41</definedName>
    <definedName name="Cout_bulk">'Device Calculator'!$F$41</definedName>
    <definedName name="Cout_cer" localSheetId="1">'Device Calculator'!$F$48</definedName>
    <definedName name="Cout_cer">'Device Calculator'!$F$48</definedName>
    <definedName name="Cout_max" localSheetId="1">'Device Calculator'!$D$52</definedName>
    <definedName name="Cout_max">'Device Calculator'!$D$52</definedName>
    <definedName name="Cout_total" localSheetId="1">'Device Calculator'!$F$50</definedName>
    <definedName name="Cout_total">'Device Calculator'!$F$50</definedName>
    <definedName name="CSA" localSheetId="1">'Device Calculator'!$D$67</definedName>
    <definedName name="CSA">'Device Calculator'!$D$67</definedName>
    <definedName name="ESR_bulk" localSheetId="1">'Device Calculator'!$F$42</definedName>
    <definedName name="ESR_bulk">'Device Calculator'!$F$42</definedName>
    <definedName name="ESR_cer" localSheetId="1">'Device Calculator'!$F$49</definedName>
    <definedName name="ESR_cer">'Device Calculator'!$F$49</definedName>
    <definedName name="fcoi_trgt" localSheetId="1">'Device Calculator'!$F$70</definedName>
    <definedName name="fcoi_trgt">'Device Calculator'!$F$70</definedName>
    <definedName name="fcov_trgt" localSheetId="1">'Device Calculator'!$F$73</definedName>
    <definedName name="fcov_trgt">'Device Calculator'!$F$73</definedName>
    <definedName name="fpi_trgt" localSheetId="1">'Device Calculator'!$D$119</definedName>
    <definedName name="fpi_trgt">'Device Calculator'!$D$119</definedName>
    <definedName name="fsw" localSheetId="1">'Device Calculator'!$C$16</definedName>
    <definedName name="fsw">'Device Calculator'!$C$16</definedName>
    <definedName name="fsw_code">'Device Calculator'!$F$79</definedName>
    <definedName name="fzi_trgt" localSheetId="1">'Device Calculator'!$D$118</definedName>
    <definedName name="fzi_trgt">'Device Calculator'!$D$118</definedName>
    <definedName name="GM_PS" localSheetId="1">'Device Calculator'!$D$68</definedName>
    <definedName name="GM_PS">'Device Calculator'!$D$68</definedName>
    <definedName name="ILOOP" localSheetId="1">'Device Calculator'!$F$130</definedName>
    <definedName name="ILOOP">'Device Calculator'!$F$130</definedName>
    <definedName name="ILOOP_trgt" localSheetId="1">'Device Calculator'!$D$117</definedName>
    <definedName name="ILOOP_trgt">'Device Calculator'!$D$117</definedName>
    <definedName name="Iout" localSheetId="1">'Device Calculator'!$C$9</definedName>
    <definedName name="Iout">'Device Calculator'!$C$9</definedName>
    <definedName name="Iphase" localSheetId="1">'Device Calculator'!$D$11</definedName>
    <definedName name="Iphase">'Device Calculator'!$D$11</definedName>
    <definedName name="Iripple" localSheetId="1">'Device Calculator'!$F$26</definedName>
    <definedName name="Iripple">'Device Calculator'!$F$26</definedName>
    <definedName name="Lout" localSheetId="1">'Device Calculator'!$F$25</definedName>
    <definedName name="Lout">'Device Calculator'!$F$25</definedName>
    <definedName name="Mod_ratio" localSheetId="1">'Device Calculator'!$D$66</definedName>
    <definedName name="Mod_ratio">'Device Calculator'!$D$66</definedName>
    <definedName name="Phases" localSheetId="1">'Device Calculator'!$C$10</definedName>
    <definedName name="Phases">'Device Calculator'!$C$10</definedName>
    <definedName name="Pvin" localSheetId="1">'Device Calculator'!$C$5</definedName>
    <definedName name="Pvin">'Device Calculator'!$C$5</definedName>
    <definedName name="VLOOP" localSheetId="1">'Device Calculator'!$F$145</definedName>
    <definedName name="VLOOP">'Device Calculator'!$F$145</definedName>
    <definedName name="VLOOP_trgt" localSheetId="1">'Device Calculator'!$D$135</definedName>
    <definedName name="VLOOP_trgt">'Device Calculator'!$D$135</definedName>
    <definedName name="VOSL" localSheetId="1">'Device Calculator'!$E$7</definedName>
    <definedName name="VOSL">'Device Calculator'!$E$7</definedName>
    <definedName name="Vout" localSheetId="1">'Device Calculator'!$C$6</definedName>
    <definedName name="Vout">'Device Calculator'!$C$6</definedName>
    <definedName name="Vref">'Device Calculator'!$F$8</definedName>
    <definedName name="Zout_fco_trgt" localSheetId="1">'Device Calculator'!$F$74</definedName>
    <definedName name="Zout_fco_trgt">'Device Calculator'!$F$74</definedName>
  </definedNames>
  <calcPr calcId="191029"/>
</workbook>
</file>

<file path=xl/calcChain.xml><?xml version="1.0" encoding="utf-8"?>
<calcChain xmlns="http://schemas.openxmlformats.org/spreadsheetml/2006/main">
  <c r="D67" i="3" l="1"/>
  <c r="D4" i="3"/>
  <c r="C7" i="2"/>
  <c r="C6" i="2"/>
  <c r="D5" i="6" l="1"/>
  <c r="D6" i="6"/>
  <c r="AK257" i="18" l="1"/>
  <c r="AA257" i="18"/>
  <c r="AO257" i="18" s="1"/>
  <c r="X257" i="18"/>
  <c r="AD257" i="18" s="1"/>
  <c r="AP257" i="18" s="1"/>
  <c r="W257" i="18"/>
  <c r="AC257" i="18" s="1"/>
  <c r="AR257" i="18" s="1"/>
  <c r="V257" i="18"/>
  <c r="AB257" i="18" s="1"/>
  <c r="U257" i="18"/>
  <c r="T257" i="18"/>
  <c r="S257" i="18"/>
  <c r="R257" i="18"/>
  <c r="Q257" i="18"/>
  <c r="P257" i="18"/>
  <c r="AH257" i="18" s="1"/>
  <c r="AV257" i="18" s="1"/>
  <c r="O257" i="18"/>
  <c r="AG257" i="18" s="1"/>
  <c r="N257" i="18"/>
  <c r="M257" i="18"/>
  <c r="L257" i="18"/>
  <c r="AF257" i="18" s="1"/>
  <c r="AT257" i="18" s="1"/>
  <c r="K257" i="18"/>
  <c r="J257" i="18"/>
  <c r="Z257" i="18" s="1"/>
  <c r="AN257" i="18" s="1"/>
  <c r="I257" i="18"/>
  <c r="H257" i="18"/>
  <c r="AE257" i="18" s="1"/>
  <c r="AS257" i="18" s="1"/>
  <c r="G257" i="18"/>
  <c r="F257" i="18"/>
  <c r="Y257" i="18" s="1"/>
  <c r="AM257" i="18" s="1"/>
  <c r="E257" i="18"/>
  <c r="D257" i="18"/>
  <c r="AL257" i="18" s="1"/>
  <c r="AK256" i="18"/>
  <c r="AF256" i="18"/>
  <c r="AT256" i="18" s="1"/>
  <c r="AC256" i="18"/>
  <c r="AR256" i="18" s="1"/>
  <c r="X256" i="18"/>
  <c r="AD256" i="18" s="1"/>
  <c r="W256" i="18"/>
  <c r="V256" i="18"/>
  <c r="U256" i="18"/>
  <c r="T256" i="18"/>
  <c r="AB256" i="18" s="1"/>
  <c r="S256" i="18"/>
  <c r="AA256" i="18" s="1"/>
  <c r="AO256" i="18" s="1"/>
  <c r="R256" i="18"/>
  <c r="Q256" i="18"/>
  <c r="P256" i="18"/>
  <c r="AH256" i="18" s="1"/>
  <c r="AV256" i="18" s="1"/>
  <c r="O256" i="18"/>
  <c r="N256" i="18"/>
  <c r="M256" i="18"/>
  <c r="L256" i="18"/>
  <c r="K256" i="18"/>
  <c r="J256" i="18"/>
  <c r="Z256" i="18" s="1"/>
  <c r="AN256" i="18" s="1"/>
  <c r="I256" i="18"/>
  <c r="H256" i="18"/>
  <c r="AE256" i="18" s="1"/>
  <c r="AS256" i="18" s="1"/>
  <c r="G256" i="18"/>
  <c r="F256" i="18"/>
  <c r="E256" i="18"/>
  <c r="D256" i="18"/>
  <c r="AL256" i="18" s="1"/>
  <c r="AR255" i="18"/>
  <c r="AK255" i="18"/>
  <c r="AD255" i="18"/>
  <c r="AC255" i="18"/>
  <c r="X255" i="18"/>
  <c r="W255" i="18"/>
  <c r="V255" i="18"/>
  <c r="U255" i="18"/>
  <c r="T255" i="18"/>
  <c r="AB255" i="18" s="1"/>
  <c r="S255" i="18"/>
  <c r="AA255" i="18" s="1"/>
  <c r="AO255" i="18" s="1"/>
  <c r="AY255" i="18" s="1"/>
  <c r="R255" i="18"/>
  <c r="Q255" i="18"/>
  <c r="P255" i="18"/>
  <c r="AH255" i="18" s="1"/>
  <c r="AV255" i="18" s="1"/>
  <c r="O255" i="18"/>
  <c r="N255" i="18"/>
  <c r="M255" i="18"/>
  <c r="L255" i="18"/>
  <c r="AF255" i="18" s="1"/>
  <c r="AT255" i="18" s="1"/>
  <c r="BB255" i="18" s="1"/>
  <c r="K255" i="18"/>
  <c r="J255" i="18"/>
  <c r="Z255" i="18" s="1"/>
  <c r="AN255" i="18" s="1"/>
  <c r="I255" i="18"/>
  <c r="H255" i="18"/>
  <c r="AE255" i="18" s="1"/>
  <c r="AS255" i="18" s="1"/>
  <c r="G255" i="18"/>
  <c r="F255" i="18"/>
  <c r="E255" i="18"/>
  <c r="D255" i="18"/>
  <c r="AL255" i="18" s="1"/>
  <c r="A255" i="18"/>
  <c r="AK254" i="18"/>
  <c r="AC254" i="18"/>
  <c r="AR254" i="18" s="1"/>
  <c r="X254" i="18"/>
  <c r="AD254" i="18" s="1"/>
  <c r="W254" i="18"/>
  <c r="V254" i="18"/>
  <c r="AB254" i="18" s="1"/>
  <c r="U254" i="18"/>
  <c r="T254" i="18"/>
  <c r="S254" i="18"/>
  <c r="AA254" i="18" s="1"/>
  <c r="AO254" i="18" s="1"/>
  <c r="AY254" i="18" s="1"/>
  <c r="R254" i="18"/>
  <c r="Q254" i="18"/>
  <c r="P254" i="18"/>
  <c r="AH254" i="18" s="1"/>
  <c r="AV254" i="18" s="1"/>
  <c r="O254" i="18"/>
  <c r="N254" i="18"/>
  <c r="M254" i="18"/>
  <c r="AG254" i="18" s="1"/>
  <c r="L254" i="18"/>
  <c r="AF254" i="18" s="1"/>
  <c r="AT254" i="18" s="1"/>
  <c r="K254" i="18"/>
  <c r="J254" i="18"/>
  <c r="Z254" i="18" s="1"/>
  <c r="AN254" i="18" s="1"/>
  <c r="I254" i="18"/>
  <c r="H254" i="18"/>
  <c r="AE254" i="18" s="1"/>
  <c r="AS254" i="18" s="1"/>
  <c r="G254" i="18"/>
  <c r="F254" i="18"/>
  <c r="E254" i="18"/>
  <c r="D254" i="18"/>
  <c r="AL254" i="18" s="1"/>
  <c r="AK253" i="18"/>
  <c r="X253" i="18"/>
  <c r="AD253" i="18" s="1"/>
  <c r="AP253" i="18" s="1"/>
  <c r="W253" i="18"/>
  <c r="AC253" i="18" s="1"/>
  <c r="AR253" i="18" s="1"/>
  <c r="V253" i="18"/>
  <c r="U253" i="18"/>
  <c r="T253" i="18"/>
  <c r="S253" i="18"/>
  <c r="AA253" i="18" s="1"/>
  <c r="AO253" i="18" s="1"/>
  <c r="R253" i="18"/>
  <c r="Q253" i="18"/>
  <c r="P253" i="18"/>
  <c r="AH253" i="18" s="1"/>
  <c r="AV253" i="18" s="1"/>
  <c r="O253" i="18"/>
  <c r="AG253" i="18" s="1"/>
  <c r="N253" i="18"/>
  <c r="M253" i="18"/>
  <c r="L253" i="18"/>
  <c r="AF253" i="18" s="1"/>
  <c r="AT253" i="18" s="1"/>
  <c r="BB253" i="18" s="1"/>
  <c r="K253" i="18"/>
  <c r="J253" i="18"/>
  <c r="Z253" i="18" s="1"/>
  <c r="AN253" i="18" s="1"/>
  <c r="I253" i="18"/>
  <c r="H253" i="18"/>
  <c r="AE253" i="18" s="1"/>
  <c r="AS253" i="18" s="1"/>
  <c r="G253" i="18"/>
  <c r="F253" i="18"/>
  <c r="E253" i="18"/>
  <c r="D253" i="18"/>
  <c r="AK252" i="18"/>
  <c r="X252" i="18"/>
  <c r="AD252" i="18" s="1"/>
  <c r="W252" i="18"/>
  <c r="AC252" i="18" s="1"/>
  <c r="AR252" i="18" s="1"/>
  <c r="V252" i="18"/>
  <c r="U252" i="18"/>
  <c r="Y252" i="18" s="1"/>
  <c r="AM252" i="18" s="1"/>
  <c r="T252" i="18"/>
  <c r="AB252" i="18" s="1"/>
  <c r="S252" i="18"/>
  <c r="AA252" i="18" s="1"/>
  <c r="AO252" i="18" s="1"/>
  <c r="R252" i="18"/>
  <c r="Q252" i="18"/>
  <c r="P252" i="18"/>
  <c r="AH252" i="18" s="1"/>
  <c r="AV252" i="18" s="1"/>
  <c r="BB252" i="18" s="1"/>
  <c r="O252" i="18"/>
  <c r="N252" i="18"/>
  <c r="M252" i="18"/>
  <c r="AG252" i="18" s="1"/>
  <c r="L252" i="18"/>
  <c r="AF252" i="18" s="1"/>
  <c r="AT252" i="18" s="1"/>
  <c r="K252" i="18"/>
  <c r="J252" i="18"/>
  <c r="Z252" i="18" s="1"/>
  <c r="AN252" i="18" s="1"/>
  <c r="I252" i="18"/>
  <c r="H252" i="18"/>
  <c r="AE252" i="18" s="1"/>
  <c r="AS252" i="18" s="1"/>
  <c r="G252" i="18"/>
  <c r="F252" i="18"/>
  <c r="E252" i="18"/>
  <c r="D252" i="18"/>
  <c r="AK251" i="18"/>
  <c r="X251" i="18"/>
  <c r="AD251" i="18" s="1"/>
  <c r="W251" i="18"/>
  <c r="AC251" i="18" s="1"/>
  <c r="AR251" i="18" s="1"/>
  <c r="V251" i="18"/>
  <c r="U251" i="18"/>
  <c r="T251" i="18"/>
  <c r="S251" i="18"/>
  <c r="AA251" i="18" s="1"/>
  <c r="AO251" i="18" s="1"/>
  <c r="R251" i="18"/>
  <c r="Q251" i="18"/>
  <c r="P251" i="18"/>
  <c r="AH251" i="18" s="1"/>
  <c r="AV251" i="18" s="1"/>
  <c r="O251" i="18"/>
  <c r="N251" i="18"/>
  <c r="M251" i="18"/>
  <c r="AG251" i="18" s="1"/>
  <c r="L251" i="18"/>
  <c r="AF251" i="18" s="1"/>
  <c r="AT251" i="18" s="1"/>
  <c r="K251" i="18"/>
  <c r="J251" i="18"/>
  <c r="Z251" i="18" s="1"/>
  <c r="AN251" i="18" s="1"/>
  <c r="I251" i="18"/>
  <c r="H251" i="18"/>
  <c r="AE251" i="18" s="1"/>
  <c r="AS251" i="18" s="1"/>
  <c r="G251" i="18"/>
  <c r="F251" i="18"/>
  <c r="E251" i="18"/>
  <c r="D251" i="18"/>
  <c r="AL251" i="18" s="1"/>
  <c r="A251" i="18"/>
  <c r="AO250" i="18"/>
  <c r="AK250" i="18"/>
  <c r="AE250" i="18"/>
  <c r="AS250" i="18" s="1"/>
  <c r="AA250" i="18"/>
  <c r="X250" i="18"/>
  <c r="AD250" i="18" s="1"/>
  <c r="W250" i="18"/>
  <c r="AC250" i="18" s="1"/>
  <c r="AR250" i="18" s="1"/>
  <c r="V250" i="18"/>
  <c r="U250" i="18"/>
  <c r="T250" i="18"/>
  <c r="S250" i="18"/>
  <c r="R250" i="18"/>
  <c r="Q250" i="18"/>
  <c r="P250" i="18"/>
  <c r="AH250" i="18" s="1"/>
  <c r="AV250" i="18" s="1"/>
  <c r="O250" i="18"/>
  <c r="N250" i="18"/>
  <c r="M250" i="18"/>
  <c r="L250" i="18"/>
  <c r="AF250" i="18" s="1"/>
  <c r="AT250" i="18" s="1"/>
  <c r="K250" i="18"/>
  <c r="J250" i="18"/>
  <c r="Z250" i="18" s="1"/>
  <c r="AN250" i="18" s="1"/>
  <c r="I250" i="18"/>
  <c r="H250" i="18"/>
  <c r="G250" i="18"/>
  <c r="F250" i="18"/>
  <c r="E250" i="18"/>
  <c r="D250" i="18"/>
  <c r="A250" i="18" s="1"/>
  <c r="AK249" i="18"/>
  <c r="AF249" i="18"/>
  <c r="AT249" i="18" s="1"/>
  <c r="AE249" i="18"/>
  <c r="AS249" i="18" s="1"/>
  <c r="AC249" i="18"/>
  <c r="AR249" i="18" s="1"/>
  <c r="AB249" i="18"/>
  <c r="X249" i="18"/>
  <c r="AD249" i="18" s="1"/>
  <c r="W249" i="18"/>
  <c r="V249" i="18"/>
  <c r="U249" i="18"/>
  <c r="T249" i="18"/>
  <c r="S249" i="18"/>
  <c r="AA249" i="18" s="1"/>
  <c r="AO249" i="18" s="1"/>
  <c r="R249" i="18"/>
  <c r="Q249" i="18"/>
  <c r="P249" i="18"/>
  <c r="AH249" i="18" s="1"/>
  <c r="AV249" i="18" s="1"/>
  <c r="O249" i="18"/>
  <c r="N249" i="18"/>
  <c r="M249" i="18"/>
  <c r="L249" i="18"/>
  <c r="K249" i="18"/>
  <c r="Y249" i="18" s="1"/>
  <c r="AM249" i="18" s="1"/>
  <c r="J249" i="18"/>
  <c r="Z249" i="18" s="1"/>
  <c r="AN249" i="18" s="1"/>
  <c r="I249" i="18"/>
  <c r="H249" i="18"/>
  <c r="G249" i="18"/>
  <c r="F249" i="18"/>
  <c r="E249" i="18"/>
  <c r="D249" i="18"/>
  <c r="AL249" i="18" s="1"/>
  <c r="AK248" i="18"/>
  <c r="AD248" i="18"/>
  <c r="AB248" i="18"/>
  <c r="AA248" i="18"/>
  <c r="AO248" i="18" s="1"/>
  <c r="X248" i="18"/>
  <c r="W248" i="18"/>
  <c r="AC248" i="18" s="1"/>
  <c r="AR248" i="18" s="1"/>
  <c r="V248" i="18"/>
  <c r="U248" i="18"/>
  <c r="T248" i="18"/>
  <c r="S248" i="18"/>
  <c r="R248" i="18"/>
  <c r="Q248" i="18"/>
  <c r="P248" i="18"/>
  <c r="AH248" i="18" s="1"/>
  <c r="AV248" i="18" s="1"/>
  <c r="O248" i="18"/>
  <c r="AG248" i="18" s="1"/>
  <c r="N248" i="18"/>
  <c r="M248" i="18"/>
  <c r="L248" i="18"/>
  <c r="AF248" i="18" s="1"/>
  <c r="AT248" i="18" s="1"/>
  <c r="K248" i="18"/>
  <c r="J248" i="18"/>
  <c r="Z248" i="18" s="1"/>
  <c r="AN248" i="18" s="1"/>
  <c r="AW248" i="18" s="1"/>
  <c r="I248" i="18"/>
  <c r="H248" i="18"/>
  <c r="AE248" i="18" s="1"/>
  <c r="AS248" i="18" s="1"/>
  <c r="G248" i="18"/>
  <c r="F248" i="18"/>
  <c r="E248" i="18"/>
  <c r="D248" i="18"/>
  <c r="AL248" i="18" s="1"/>
  <c r="A248" i="18"/>
  <c r="AK247" i="18"/>
  <c r="X247" i="18"/>
  <c r="AD247" i="18" s="1"/>
  <c r="W247" i="18"/>
  <c r="AC247" i="18" s="1"/>
  <c r="AR247" i="18" s="1"/>
  <c r="V247" i="18"/>
  <c r="U247" i="18"/>
  <c r="T247" i="18"/>
  <c r="AB247" i="18" s="1"/>
  <c r="S247" i="18"/>
  <c r="AA247" i="18" s="1"/>
  <c r="AO247" i="18" s="1"/>
  <c r="R247" i="18"/>
  <c r="Q247" i="18"/>
  <c r="P247" i="18"/>
  <c r="AH247" i="18" s="1"/>
  <c r="AV247" i="18" s="1"/>
  <c r="O247" i="18"/>
  <c r="N247" i="18"/>
  <c r="M247" i="18"/>
  <c r="AG247" i="18" s="1"/>
  <c r="L247" i="18"/>
  <c r="AF247" i="18" s="1"/>
  <c r="AT247" i="18" s="1"/>
  <c r="K247" i="18"/>
  <c r="J247" i="18"/>
  <c r="Z247" i="18" s="1"/>
  <c r="AN247" i="18" s="1"/>
  <c r="I247" i="18"/>
  <c r="H247" i="18"/>
  <c r="AE247" i="18" s="1"/>
  <c r="AS247" i="18" s="1"/>
  <c r="G247" i="18"/>
  <c r="F247" i="18"/>
  <c r="E247" i="18"/>
  <c r="D247" i="18"/>
  <c r="AL247" i="18" s="1"/>
  <c r="A247" i="18"/>
  <c r="AN246" i="18"/>
  <c r="AL246" i="18"/>
  <c r="AK246" i="18"/>
  <c r="X246" i="18"/>
  <c r="AD246" i="18" s="1"/>
  <c r="AP246" i="18" s="1"/>
  <c r="W246" i="18"/>
  <c r="AC246" i="18" s="1"/>
  <c r="AR246" i="18" s="1"/>
  <c r="V246" i="18"/>
  <c r="U246" i="18"/>
  <c r="T246" i="18"/>
  <c r="AB246" i="18" s="1"/>
  <c r="S246" i="18"/>
  <c r="AA246" i="18" s="1"/>
  <c r="AO246" i="18" s="1"/>
  <c r="R246" i="18"/>
  <c r="Q246" i="18"/>
  <c r="P246" i="18"/>
  <c r="AH246" i="18" s="1"/>
  <c r="AV246" i="18" s="1"/>
  <c r="O246" i="18"/>
  <c r="N246" i="18"/>
  <c r="M246" i="18"/>
  <c r="AG246" i="18" s="1"/>
  <c r="AU246" i="18" s="1"/>
  <c r="L246" i="18"/>
  <c r="AF246" i="18" s="1"/>
  <c r="AT246" i="18" s="1"/>
  <c r="K246" i="18"/>
  <c r="J246" i="18"/>
  <c r="Z246" i="18" s="1"/>
  <c r="I246" i="18"/>
  <c r="H246" i="18"/>
  <c r="AE246" i="18" s="1"/>
  <c r="AS246" i="18" s="1"/>
  <c r="AZ246" i="18" s="1"/>
  <c r="G246" i="18"/>
  <c r="F246" i="18"/>
  <c r="E246" i="18"/>
  <c r="D246" i="18"/>
  <c r="A246" i="18"/>
  <c r="AK245" i="18"/>
  <c r="Y245" i="18"/>
  <c r="AM245" i="18" s="1"/>
  <c r="X245" i="18"/>
  <c r="AD245" i="18" s="1"/>
  <c r="AP245" i="18" s="1"/>
  <c r="W245" i="18"/>
  <c r="AC245" i="18" s="1"/>
  <c r="AR245" i="18" s="1"/>
  <c r="V245" i="18"/>
  <c r="U245" i="18"/>
  <c r="T245" i="18"/>
  <c r="S245" i="18"/>
  <c r="AA245" i="18" s="1"/>
  <c r="AO245" i="18" s="1"/>
  <c r="R245" i="18"/>
  <c r="Q245" i="18"/>
  <c r="P245" i="18"/>
  <c r="AH245" i="18" s="1"/>
  <c r="AV245" i="18" s="1"/>
  <c r="O245" i="18"/>
  <c r="N245" i="18"/>
  <c r="M245" i="18"/>
  <c r="AG245" i="18" s="1"/>
  <c r="L245" i="18"/>
  <c r="AF245" i="18" s="1"/>
  <c r="AT245" i="18" s="1"/>
  <c r="BB245" i="18" s="1"/>
  <c r="K245" i="18"/>
  <c r="J245" i="18"/>
  <c r="Z245" i="18" s="1"/>
  <c r="AN245" i="18" s="1"/>
  <c r="I245" i="18"/>
  <c r="H245" i="18"/>
  <c r="AE245" i="18" s="1"/>
  <c r="AS245" i="18" s="1"/>
  <c r="G245" i="18"/>
  <c r="F245" i="18"/>
  <c r="E245" i="18"/>
  <c r="D245" i="18"/>
  <c r="AK244" i="18"/>
  <c r="AF244" i="18"/>
  <c r="AT244" i="18" s="1"/>
  <c r="X244" i="18"/>
  <c r="AD244" i="18" s="1"/>
  <c r="W244" i="18"/>
  <c r="AC244" i="18" s="1"/>
  <c r="AR244" i="18" s="1"/>
  <c r="V244" i="18"/>
  <c r="U244" i="18"/>
  <c r="T244" i="18"/>
  <c r="S244" i="18"/>
  <c r="AA244" i="18" s="1"/>
  <c r="AO244" i="18" s="1"/>
  <c r="R244" i="18"/>
  <c r="Q244" i="18"/>
  <c r="P244" i="18"/>
  <c r="AH244" i="18" s="1"/>
  <c r="AV244" i="18" s="1"/>
  <c r="O244" i="18"/>
  <c r="N244" i="18"/>
  <c r="M244" i="18"/>
  <c r="AG244" i="18" s="1"/>
  <c r="L244" i="18"/>
  <c r="K244" i="18"/>
  <c r="J244" i="18"/>
  <c r="Z244" i="18" s="1"/>
  <c r="AN244" i="18" s="1"/>
  <c r="I244" i="18"/>
  <c r="H244" i="18"/>
  <c r="AE244" i="18" s="1"/>
  <c r="AS244" i="18" s="1"/>
  <c r="G244" i="18"/>
  <c r="F244" i="18"/>
  <c r="E244" i="18"/>
  <c r="D244" i="18"/>
  <c r="AL244" i="18" s="1"/>
  <c r="A244" i="18"/>
  <c r="AK243" i="18"/>
  <c r="X243" i="18"/>
  <c r="AD243" i="18" s="1"/>
  <c r="W243" i="18"/>
  <c r="AC243" i="18" s="1"/>
  <c r="AR243" i="18" s="1"/>
  <c r="V243" i="18"/>
  <c r="U243" i="18"/>
  <c r="T243" i="18"/>
  <c r="AB243" i="18" s="1"/>
  <c r="S243" i="18"/>
  <c r="AA243" i="18" s="1"/>
  <c r="AO243" i="18" s="1"/>
  <c r="R243" i="18"/>
  <c r="Q243" i="18"/>
  <c r="P243" i="18"/>
  <c r="AH243" i="18" s="1"/>
  <c r="AV243" i="18" s="1"/>
  <c r="O243" i="18"/>
  <c r="N243" i="18"/>
  <c r="M243" i="18"/>
  <c r="AG243" i="18" s="1"/>
  <c r="L243" i="18"/>
  <c r="AF243" i="18" s="1"/>
  <c r="AT243" i="18" s="1"/>
  <c r="K243" i="18"/>
  <c r="J243" i="18"/>
  <c r="Z243" i="18" s="1"/>
  <c r="I243" i="18"/>
  <c r="H243" i="18"/>
  <c r="AE243" i="18" s="1"/>
  <c r="AS243" i="18" s="1"/>
  <c r="G243" i="18"/>
  <c r="F243" i="18"/>
  <c r="E243" i="18"/>
  <c r="D243" i="18"/>
  <c r="A243" i="18" s="1"/>
  <c r="AT242" i="18"/>
  <c r="AK242" i="18"/>
  <c r="AB242" i="18"/>
  <c r="X242" i="18"/>
  <c r="AD242" i="18" s="1"/>
  <c r="W242" i="18"/>
  <c r="AC242" i="18" s="1"/>
  <c r="AR242" i="18" s="1"/>
  <c r="V242" i="18"/>
  <c r="U242" i="18"/>
  <c r="T242" i="18"/>
  <c r="S242" i="18"/>
  <c r="AA242" i="18" s="1"/>
  <c r="AO242" i="18" s="1"/>
  <c r="R242" i="18"/>
  <c r="Q242" i="18"/>
  <c r="P242" i="18"/>
  <c r="AH242" i="18" s="1"/>
  <c r="AV242" i="18" s="1"/>
  <c r="BB242" i="18" s="1"/>
  <c r="O242" i="18"/>
  <c r="N242" i="18"/>
  <c r="M242" i="18"/>
  <c r="AG242" i="18" s="1"/>
  <c r="L242" i="18"/>
  <c r="AF242" i="18" s="1"/>
  <c r="K242" i="18"/>
  <c r="J242" i="18"/>
  <c r="Z242" i="18" s="1"/>
  <c r="AN242" i="18" s="1"/>
  <c r="I242" i="18"/>
  <c r="H242" i="18"/>
  <c r="AE242" i="18" s="1"/>
  <c r="AS242" i="18" s="1"/>
  <c r="G242" i="18"/>
  <c r="F242" i="18"/>
  <c r="E242" i="18"/>
  <c r="D242" i="18"/>
  <c r="A242" i="18" s="1"/>
  <c r="AK241" i="18"/>
  <c r="X241" i="18"/>
  <c r="AD241" i="18" s="1"/>
  <c r="W241" i="18"/>
  <c r="AC241" i="18" s="1"/>
  <c r="AR241" i="18" s="1"/>
  <c r="V241" i="18"/>
  <c r="U241" i="18"/>
  <c r="T241" i="18"/>
  <c r="S241" i="18"/>
  <c r="AA241" i="18" s="1"/>
  <c r="AO241" i="18" s="1"/>
  <c r="AY241" i="18" s="1"/>
  <c r="R241" i="18"/>
  <c r="Q241" i="18"/>
  <c r="P241" i="18"/>
  <c r="AH241" i="18" s="1"/>
  <c r="AV241" i="18" s="1"/>
  <c r="O241" i="18"/>
  <c r="N241" i="18"/>
  <c r="M241" i="18"/>
  <c r="AG241" i="18" s="1"/>
  <c r="L241" i="18"/>
  <c r="AF241" i="18" s="1"/>
  <c r="AT241" i="18" s="1"/>
  <c r="K241" i="18"/>
  <c r="J241" i="18"/>
  <c r="Z241" i="18" s="1"/>
  <c r="AN241" i="18" s="1"/>
  <c r="I241" i="18"/>
  <c r="H241" i="18"/>
  <c r="AE241" i="18" s="1"/>
  <c r="AS241" i="18" s="1"/>
  <c r="G241" i="18"/>
  <c r="F241" i="18"/>
  <c r="E241" i="18"/>
  <c r="D241" i="18"/>
  <c r="AL241" i="18" s="1"/>
  <c r="AK240" i="18"/>
  <c r="AE240" i="18"/>
  <c r="AS240" i="18" s="1"/>
  <c r="AB240" i="18"/>
  <c r="X240" i="18"/>
  <c r="AD240" i="18" s="1"/>
  <c r="W240" i="18"/>
  <c r="AC240" i="18" s="1"/>
  <c r="AR240" i="18" s="1"/>
  <c r="V240" i="18"/>
  <c r="U240" i="18"/>
  <c r="T240" i="18"/>
  <c r="S240" i="18"/>
  <c r="AA240" i="18" s="1"/>
  <c r="AO240" i="18" s="1"/>
  <c r="R240" i="18"/>
  <c r="Q240" i="18"/>
  <c r="P240" i="18"/>
  <c r="AH240" i="18" s="1"/>
  <c r="AV240" i="18" s="1"/>
  <c r="O240" i="18"/>
  <c r="N240" i="18"/>
  <c r="M240" i="18"/>
  <c r="L240" i="18"/>
  <c r="AF240" i="18" s="1"/>
  <c r="AT240" i="18" s="1"/>
  <c r="K240" i="18"/>
  <c r="J240" i="18"/>
  <c r="Z240" i="18" s="1"/>
  <c r="I240" i="18"/>
  <c r="H240" i="18"/>
  <c r="G240" i="18"/>
  <c r="F240" i="18"/>
  <c r="E240" i="18"/>
  <c r="D240" i="18"/>
  <c r="AL240" i="18" s="1"/>
  <c r="A240" i="18"/>
  <c r="AK239" i="18"/>
  <c r="AH239" i="18"/>
  <c r="AV239" i="18" s="1"/>
  <c r="AC239" i="18"/>
  <c r="AR239" i="18" s="1"/>
  <c r="X239" i="18"/>
  <c r="AD239" i="18" s="1"/>
  <c r="W239" i="18"/>
  <c r="V239" i="18"/>
  <c r="U239" i="18"/>
  <c r="T239" i="18"/>
  <c r="S239" i="18"/>
  <c r="AA239" i="18" s="1"/>
  <c r="AO239" i="18" s="1"/>
  <c r="R239" i="18"/>
  <c r="Q239" i="18"/>
  <c r="P239" i="18"/>
  <c r="O239" i="18"/>
  <c r="N239" i="18"/>
  <c r="M239" i="18"/>
  <c r="AG239" i="18" s="1"/>
  <c r="L239" i="18"/>
  <c r="AF239" i="18" s="1"/>
  <c r="AT239" i="18" s="1"/>
  <c r="K239" i="18"/>
  <c r="J239" i="18"/>
  <c r="Z239" i="18" s="1"/>
  <c r="AN239" i="18" s="1"/>
  <c r="I239" i="18"/>
  <c r="H239" i="18"/>
  <c r="AE239" i="18" s="1"/>
  <c r="AS239" i="18" s="1"/>
  <c r="G239" i="18"/>
  <c r="F239" i="18"/>
  <c r="E239" i="18"/>
  <c r="D239" i="18"/>
  <c r="AL239" i="18" s="1"/>
  <c r="AK238" i="18"/>
  <c r="AF238" i="18"/>
  <c r="AT238" i="18" s="1"/>
  <c r="BB238" i="18" s="1"/>
  <c r="AB238" i="18"/>
  <c r="X238" i="18"/>
  <c r="AD238" i="18" s="1"/>
  <c r="W238" i="18"/>
  <c r="AC238" i="18" s="1"/>
  <c r="AR238" i="18" s="1"/>
  <c r="V238" i="18"/>
  <c r="U238" i="18"/>
  <c r="T238" i="18"/>
  <c r="S238" i="18"/>
  <c r="AA238" i="18" s="1"/>
  <c r="AO238" i="18" s="1"/>
  <c r="R238" i="18"/>
  <c r="Q238" i="18"/>
  <c r="P238" i="18"/>
  <c r="AH238" i="18" s="1"/>
  <c r="AV238" i="18" s="1"/>
  <c r="O238" i="18"/>
  <c r="N238" i="18"/>
  <c r="M238" i="18"/>
  <c r="AG238" i="18" s="1"/>
  <c r="L238" i="18"/>
  <c r="K238" i="18"/>
  <c r="J238" i="18"/>
  <c r="Z238" i="18" s="1"/>
  <c r="AN238" i="18" s="1"/>
  <c r="I238" i="18"/>
  <c r="H238" i="18"/>
  <c r="AE238" i="18" s="1"/>
  <c r="AS238" i="18" s="1"/>
  <c r="G238" i="18"/>
  <c r="F238" i="18"/>
  <c r="E238" i="18"/>
  <c r="D238" i="18"/>
  <c r="A238" i="18" s="1"/>
  <c r="AP237" i="18"/>
  <c r="AK237" i="18"/>
  <c r="AE237" i="18"/>
  <c r="AS237" i="18" s="1"/>
  <c r="AD237" i="18"/>
  <c r="X237" i="18"/>
  <c r="W237" i="18"/>
  <c r="AC237" i="18" s="1"/>
  <c r="AR237" i="18" s="1"/>
  <c r="V237" i="18"/>
  <c r="U237" i="18"/>
  <c r="T237" i="18"/>
  <c r="S237" i="18"/>
  <c r="AA237" i="18" s="1"/>
  <c r="AO237" i="18" s="1"/>
  <c r="R237" i="18"/>
  <c r="Y237" i="18" s="1"/>
  <c r="AM237" i="18" s="1"/>
  <c r="Q237" i="18"/>
  <c r="P237" i="18"/>
  <c r="AH237" i="18" s="1"/>
  <c r="AV237" i="18" s="1"/>
  <c r="O237" i="18"/>
  <c r="N237" i="18"/>
  <c r="M237" i="18"/>
  <c r="L237" i="18"/>
  <c r="AF237" i="18" s="1"/>
  <c r="AT237" i="18" s="1"/>
  <c r="BB237" i="18" s="1"/>
  <c r="K237" i="18"/>
  <c r="J237" i="18"/>
  <c r="Z237" i="18" s="1"/>
  <c r="AN237" i="18" s="1"/>
  <c r="I237" i="18"/>
  <c r="H237" i="18"/>
  <c r="G237" i="18"/>
  <c r="F237" i="18"/>
  <c r="E237" i="18"/>
  <c r="D237" i="18"/>
  <c r="AL237" i="18" s="1"/>
  <c r="AK236" i="18"/>
  <c r="AA236" i="18"/>
  <c r="AO236" i="18" s="1"/>
  <c r="X236" i="18"/>
  <c r="AD236" i="18" s="1"/>
  <c r="W236" i="18"/>
  <c r="AC236" i="18" s="1"/>
  <c r="AR236" i="18" s="1"/>
  <c r="V236" i="18"/>
  <c r="U236" i="18"/>
  <c r="T236" i="18"/>
  <c r="S236" i="18"/>
  <c r="R236" i="18"/>
  <c r="Q236" i="18"/>
  <c r="P236" i="18"/>
  <c r="AH236" i="18" s="1"/>
  <c r="AV236" i="18" s="1"/>
  <c r="O236" i="18"/>
  <c r="AG236" i="18" s="1"/>
  <c r="N236" i="18"/>
  <c r="M236" i="18"/>
  <c r="L236" i="18"/>
  <c r="AF236" i="18" s="1"/>
  <c r="AT236" i="18" s="1"/>
  <c r="K236" i="18"/>
  <c r="J236" i="18"/>
  <c r="Z236" i="18" s="1"/>
  <c r="I236" i="18"/>
  <c r="H236" i="18"/>
  <c r="AE236" i="18" s="1"/>
  <c r="AS236" i="18" s="1"/>
  <c r="G236" i="18"/>
  <c r="F236" i="18"/>
  <c r="E236" i="18"/>
  <c r="D236" i="18"/>
  <c r="AL236" i="18" s="1"/>
  <c r="AR235" i="18"/>
  <c r="AK235" i="18"/>
  <c r="AH235" i="18"/>
  <c r="AV235" i="18" s="1"/>
  <c r="X235" i="18"/>
  <c r="AD235" i="18" s="1"/>
  <c r="W235" i="18"/>
  <c r="AC235" i="18" s="1"/>
  <c r="V235" i="18"/>
  <c r="U235" i="18"/>
  <c r="T235" i="18"/>
  <c r="AB235" i="18" s="1"/>
  <c r="S235" i="18"/>
  <c r="AA235" i="18" s="1"/>
  <c r="AO235" i="18" s="1"/>
  <c r="R235" i="18"/>
  <c r="Q235" i="18"/>
  <c r="P235" i="18"/>
  <c r="O235" i="18"/>
  <c r="N235" i="18"/>
  <c r="M235" i="18"/>
  <c r="AG235" i="18" s="1"/>
  <c r="L235" i="18"/>
  <c r="AF235" i="18" s="1"/>
  <c r="AT235" i="18" s="1"/>
  <c r="K235" i="18"/>
  <c r="J235" i="18"/>
  <c r="Z235" i="18" s="1"/>
  <c r="I235" i="18"/>
  <c r="H235" i="18"/>
  <c r="AE235" i="18" s="1"/>
  <c r="AS235" i="18" s="1"/>
  <c r="G235" i="18"/>
  <c r="F235" i="18"/>
  <c r="E235" i="18"/>
  <c r="D235" i="18"/>
  <c r="A235" i="18" s="1"/>
  <c r="AK234" i="18"/>
  <c r="AH234" i="18"/>
  <c r="AV234" i="18" s="1"/>
  <c r="AC234" i="18"/>
  <c r="AR234" i="18" s="1"/>
  <c r="AA234" i="18"/>
  <c r="AO234" i="18" s="1"/>
  <c r="X234" i="18"/>
  <c r="AD234" i="18" s="1"/>
  <c r="AP234" i="18" s="1"/>
  <c r="W234" i="18"/>
  <c r="V234" i="18"/>
  <c r="U234" i="18"/>
  <c r="T234" i="18"/>
  <c r="AB234" i="18" s="1"/>
  <c r="S234" i="18"/>
  <c r="R234" i="18"/>
  <c r="Q234" i="18"/>
  <c r="P234" i="18"/>
  <c r="O234" i="18"/>
  <c r="N234" i="18"/>
  <c r="M234" i="18"/>
  <c r="L234" i="18"/>
  <c r="AF234" i="18" s="1"/>
  <c r="AT234" i="18" s="1"/>
  <c r="K234" i="18"/>
  <c r="J234" i="18"/>
  <c r="Z234" i="18" s="1"/>
  <c r="AN234" i="18" s="1"/>
  <c r="I234" i="18"/>
  <c r="H234" i="18"/>
  <c r="AE234" i="18" s="1"/>
  <c r="AS234" i="18" s="1"/>
  <c r="G234" i="18"/>
  <c r="F234" i="18"/>
  <c r="E234" i="18"/>
  <c r="D234" i="18"/>
  <c r="AK233" i="18"/>
  <c r="AD233" i="18"/>
  <c r="AA233" i="18"/>
  <c r="AO233" i="18" s="1"/>
  <c r="X233" i="18"/>
  <c r="W233" i="18"/>
  <c r="AC233" i="18" s="1"/>
  <c r="AR233" i="18" s="1"/>
  <c r="V233" i="18"/>
  <c r="AB233" i="18" s="1"/>
  <c r="U233" i="18"/>
  <c r="Y233" i="18" s="1"/>
  <c r="AM233" i="18" s="1"/>
  <c r="T233" i="18"/>
  <c r="S233" i="18"/>
  <c r="R233" i="18"/>
  <c r="Q233" i="18"/>
  <c r="P233" i="18"/>
  <c r="AH233" i="18" s="1"/>
  <c r="AV233" i="18" s="1"/>
  <c r="O233" i="18"/>
  <c r="N233" i="18"/>
  <c r="M233" i="18"/>
  <c r="AG233" i="18" s="1"/>
  <c r="L233" i="18"/>
  <c r="AF233" i="18" s="1"/>
  <c r="AT233" i="18" s="1"/>
  <c r="K233" i="18"/>
  <c r="J233" i="18"/>
  <c r="Z233" i="18" s="1"/>
  <c r="I233" i="18"/>
  <c r="H233" i="18"/>
  <c r="AE233" i="18" s="1"/>
  <c r="AS233" i="18" s="1"/>
  <c r="G233" i="18"/>
  <c r="F233" i="18"/>
  <c r="E233" i="18"/>
  <c r="D233" i="18"/>
  <c r="AL233" i="18" s="1"/>
  <c r="AK232" i="18"/>
  <c r="AB232" i="18"/>
  <c r="X232" i="18"/>
  <c r="AD232" i="18" s="1"/>
  <c r="AP232" i="18" s="1"/>
  <c r="W232" i="18"/>
  <c r="AC232" i="18" s="1"/>
  <c r="AR232" i="18" s="1"/>
  <c r="AY232" i="18" s="1"/>
  <c r="V232" i="18"/>
  <c r="U232" i="18"/>
  <c r="T232" i="18"/>
  <c r="S232" i="18"/>
  <c r="AA232" i="18" s="1"/>
  <c r="AO232" i="18" s="1"/>
  <c r="R232" i="18"/>
  <c r="Q232" i="18"/>
  <c r="P232" i="18"/>
  <c r="AH232" i="18" s="1"/>
  <c r="AV232" i="18" s="1"/>
  <c r="O232" i="18"/>
  <c r="N232" i="18"/>
  <c r="M232" i="18"/>
  <c r="L232" i="18"/>
  <c r="AF232" i="18" s="1"/>
  <c r="AT232" i="18" s="1"/>
  <c r="K232" i="18"/>
  <c r="J232" i="18"/>
  <c r="Z232" i="18" s="1"/>
  <c r="AN232" i="18" s="1"/>
  <c r="AW232" i="18" s="1"/>
  <c r="I232" i="18"/>
  <c r="H232" i="18"/>
  <c r="AE232" i="18" s="1"/>
  <c r="AS232" i="18" s="1"/>
  <c r="G232" i="18"/>
  <c r="F232" i="18"/>
  <c r="E232" i="18"/>
  <c r="D232" i="18"/>
  <c r="AL232" i="18" s="1"/>
  <c r="AK231" i="18"/>
  <c r="AH231" i="18"/>
  <c r="AV231" i="18" s="1"/>
  <c r="AD231" i="18"/>
  <c r="X231" i="18"/>
  <c r="W231" i="18"/>
  <c r="AC231" i="18" s="1"/>
  <c r="AR231" i="18" s="1"/>
  <c r="V231" i="18"/>
  <c r="U231" i="18"/>
  <c r="T231" i="18"/>
  <c r="AB231" i="18" s="1"/>
  <c r="S231" i="18"/>
  <c r="AA231" i="18" s="1"/>
  <c r="AO231" i="18" s="1"/>
  <c r="R231" i="18"/>
  <c r="Q231" i="18"/>
  <c r="P231" i="18"/>
  <c r="O231" i="18"/>
  <c r="N231" i="18"/>
  <c r="M231" i="18"/>
  <c r="AG231" i="18" s="1"/>
  <c r="L231" i="18"/>
  <c r="AF231" i="18" s="1"/>
  <c r="AT231" i="18" s="1"/>
  <c r="K231" i="18"/>
  <c r="J231" i="18"/>
  <c r="Z231" i="18" s="1"/>
  <c r="AN231" i="18" s="1"/>
  <c r="AW231" i="18" s="1"/>
  <c r="I231" i="18"/>
  <c r="H231" i="18"/>
  <c r="AE231" i="18" s="1"/>
  <c r="AS231" i="18" s="1"/>
  <c r="G231" i="18"/>
  <c r="F231" i="18"/>
  <c r="E231" i="18"/>
  <c r="D231" i="18"/>
  <c r="AL231" i="18" s="1"/>
  <c r="AK230" i="18"/>
  <c r="AE230" i="18"/>
  <c r="AS230" i="18" s="1"/>
  <c r="AC230" i="18"/>
  <c r="AR230" i="18" s="1"/>
  <c r="AA230" i="18"/>
  <c r="AO230" i="18" s="1"/>
  <c r="X230" i="18"/>
  <c r="AD230" i="18" s="1"/>
  <c r="W230" i="18"/>
  <c r="V230" i="18"/>
  <c r="U230" i="18"/>
  <c r="T230" i="18"/>
  <c r="S230" i="18"/>
  <c r="R230" i="18"/>
  <c r="Q230" i="18"/>
  <c r="P230" i="18"/>
  <c r="AH230" i="18" s="1"/>
  <c r="AV230" i="18" s="1"/>
  <c r="O230" i="18"/>
  <c r="N230" i="18"/>
  <c r="M230" i="18"/>
  <c r="AG230" i="18" s="1"/>
  <c r="L230" i="18"/>
  <c r="AF230" i="18" s="1"/>
  <c r="AT230" i="18" s="1"/>
  <c r="K230" i="18"/>
  <c r="J230" i="18"/>
  <c r="Z230" i="18" s="1"/>
  <c r="AN230" i="18" s="1"/>
  <c r="I230" i="18"/>
  <c r="H230" i="18"/>
  <c r="G230" i="18"/>
  <c r="F230" i="18"/>
  <c r="E230" i="18"/>
  <c r="D230" i="18"/>
  <c r="AK229" i="18"/>
  <c r="AF229" i="18"/>
  <c r="AT229" i="18" s="1"/>
  <c r="X229" i="18"/>
  <c r="AD229" i="18" s="1"/>
  <c r="W229" i="18"/>
  <c r="AC229" i="18" s="1"/>
  <c r="AR229" i="18" s="1"/>
  <c r="V229" i="18"/>
  <c r="AB229" i="18" s="1"/>
  <c r="U229" i="18"/>
  <c r="T229" i="18"/>
  <c r="S229" i="18"/>
  <c r="AA229" i="18" s="1"/>
  <c r="AO229" i="18" s="1"/>
  <c r="R229" i="18"/>
  <c r="Q229" i="18"/>
  <c r="P229" i="18"/>
  <c r="AH229" i="18" s="1"/>
  <c r="AV229" i="18" s="1"/>
  <c r="O229" i="18"/>
  <c r="AG229" i="18" s="1"/>
  <c r="N229" i="18"/>
  <c r="M229" i="18"/>
  <c r="L229" i="18"/>
  <c r="K229" i="18"/>
  <c r="J229" i="18"/>
  <c r="Z229" i="18" s="1"/>
  <c r="AN229" i="18" s="1"/>
  <c r="I229" i="18"/>
  <c r="H229" i="18"/>
  <c r="AE229" i="18" s="1"/>
  <c r="AS229" i="18" s="1"/>
  <c r="G229" i="18"/>
  <c r="F229" i="18"/>
  <c r="E229" i="18"/>
  <c r="D229" i="18"/>
  <c r="A229" i="18" s="1"/>
  <c r="AK228" i="18"/>
  <c r="AF228" i="18"/>
  <c r="AT228" i="18" s="1"/>
  <c r="X228" i="18"/>
  <c r="AD228" i="18" s="1"/>
  <c r="AP228" i="18" s="1"/>
  <c r="AQ228" i="18" s="1"/>
  <c r="W228" i="18"/>
  <c r="AC228" i="18" s="1"/>
  <c r="AR228" i="18" s="1"/>
  <c r="V228" i="18"/>
  <c r="U228" i="18"/>
  <c r="T228" i="18"/>
  <c r="AB228" i="18" s="1"/>
  <c r="S228" i="18"/>
  <c r="AA228" i="18" s="1"/>
  <c r="AO228" i="18" s="1"/>
  <c r="R228" i="18"/>
  <c r="Q228" i="18"/>
  <c r="P228" i="18"/>
  <c r="AH228" i="18" s="1"/>
  <c r="AV228" i="18" s="1"/>
  <c r="O228" i="18"/>
  <c r="AG228" i="18" s="1"/>
  <c r="N228" i="18"/>
  <c r="M228" i="18"/>
  <c r="L228" i="18"/>
  <c r="K228" i="18"/>
  <c r="J228" i="18"/>
  <c r="Z228" i="18" s="1"/>
  <c r="AN228" i="18" s="1"/>
  <c r="I228" i="18"/>
  <c r="H228" i="18"/>
  <c r="AE228" i="18" s="1"/>
  <c r="AS228" i="18" s="1"/>
  <c r="G228" i="18"/>
  <c r="F228" i="18"/>
  <c r="E228" i="18"/>
  <c r="D228" i="18"/>
  <c r="A228" i="18" s="1"/>
  <c r="AS227" i="18"/>
  <c r="AK227" i="18"/>
  <c r="AF227" i="18"/>
  <c r="AT227" i="18" s="1"/>
  <c r="AZ227" i="18" s="1"/>
  <c r="AC227" i="18"/>
  <c r="AR227" i="18" s="1"/>
  <c r="X227" i="18"/>
  <c r="AD227" i="18" s="1"/>
  <c r="AP227" i="18" s="1"/>
  <c r="W227" i="18"/>
  <c r="V227" i="18"/>
  <c r="U227" i="18"/>
  <c r="T227" i="18"/>
  <c r="S227" i="18"/>
  <c r="AA227" i="18" s="1"/>
  <c r="AO227" i="18" s="1"/>
  <c r="R227" i="18"/>
  <c r="Q227" i="18"/>
  <c r="P227" i="18"/>
  <c r="AH227" i="18" s="1"/>
  <c r="AV227" i="18" s="1"/>
  <c r="O227" i="18"/>
  <c r="N227" i="18"/>
  <c r="M227" i="18"/>
  <c r="AG227" i="18" s="1"/>
  <c r="AU227" i="18" s="1"/>
  <c r="L227" i="18"/>
  <c r="K227" i="18"/>
  <c r="J227" i="18"/>
  <c r="Z227" i="18" s="1"/>
  <c r="AN227" i="18" s="1"/>
  <c r="I227" i="18"/>
  <c r="H227" i="18"/>
  <c r="AE227" i="18" s="1"/>
  <c r="G227" i="18"/>
  <c r="F227" i="18"/>
  <c r="E227" i="18"/>
  <c r="D227" i="18"/>
  <c r="AL227" i="18" s="1"/>
  <c r="AK226" i="18"/>
  <c r="AE226" i="18"/>
  <c r="AS226" i="18" s="1"/>
  <c r="AD226" i="18"/>
  <c r="X226" i="18"/>
  <c r="W226" i="18"/>
  <c r="AC226" i="18" s="1"/>
  <c r="AR226" i="18" s="1"/>
  <c r="V226" i="18"/>
  <c r="U226" i="18"/>
  <c r="T226" i="18"/>
  <c r="S226" i="18"/>
  <c r="AA226" i="18" s="1"/>
  <c r="AO226" i="18" s="1"/>
  <c r="R226" i="18"/>
  <c r="Q226" i="18"/>
  <c r="P226" i="18"/>
  <c r="AH226" i="18" s="1"/>
  <c r="AV226" i="18" s="1"/>
  <c r="O226" i="18"/>
  <c r="N226" i="18"/>
  <c r="M226" i="18"/>
  <c r="L226" i="18"/>
  <c r="AF226" i="18" s="1"/>
  <c r="AT226" i="18" s="1"/>
  <c r="K226" i="18"/>
  <c r="J226" i="18"/>
  <c r="Z226" i="18" s="1"/>
  <c r="AN226" i="18" s="1"/>
  <c r="I226" i="18"/>
  <c r="H226" i="18"/>
  <c r="G226" i="18"/>
  <c r="F226" i="18"/>
  <c r="E226" i="18"/>
  <c r="D226" i="18"/>
  <c r="AK225" i="18"/>
  <c r="AC225" i="18"/>
  <c r="AR225" i="18" s="1"/>
  <c r="AA225" i="18"/>
  <c r="AO225" i="18" s="1"/>
  <c r="X225" i="18"/>
  <c r="AD225" i="18" s="1"/>
  <c r="W225" i="18"/>
  <c r="V225" i="18"/>
  <c r="U225" i="18"/>
  <c r="T225" i="18"/>
  <c r="AB225" i="18" s="1"/>
  <c r="S225" i="18"/>
  <c r="R225" i="18"/>
  <c r="Q225" i="18"/>
  <c r="P225" i="18"/>
  <c r="AH225" i="18" s="1"/>
  <c r="AV225" i="18" s="1"/>
  <c r="O225" i="18"/>
  <c r="N225" i="18"/>
  <c r="M225" i="18"/>
  <c r="AG225" i="18" s="1"/>
  <c r="L225" i="18"/>
  <c r="AF225" i="18" s="1"/>
  <c r="AT225" i="18" s="1"/>
  <c r="K225" i="18"/>
  <c r="J225" i="18"/>
  <c r="Z225" i="18" s="1"/>
  <c r="AN225" i="18" s="1"/>
  <c r="I225" i="18"/>
  <c r="H225" i="18"/>
  <c r="AE225" i="18" s="1"/>
  <c r="AS225" i="18" s="1"/>
  <c r="G225" i="18"/>
  <c r="F225" i="18"/>
  <c r="E225" i="18"/>
  <c r="D225" i="18"/>
  <c r="A225" i="18" s="1"/>
  <c r="AK224" i="18"/>
  <c r="AE224" i="18"/>
  <c r="AS224" i="18" s="1"/>
  <c r="AD224" i="18"/>
  <c r="X224" i="18"/>
  <c r="W224" i="18"/>
  <c r="AC224" i="18" s="1"/>
  <c r="AR224" i="18" s="1"/>
  <c r="V224" i="18"/>
  <c r="AB224" i="18" s="1"/>
  <c r="U224" i="18"/>
  <c r="T224" i="18"/>
  <c r="S224" i="18"/>
  <c r="AA224" i="18" s="1"/>
  <c r="AO224" i="18" s="1"/>
  <c r="R224" i="18"/>
  <c r="Q224" i="18"/>
  <c r="P224" i="18"/>
  <c r="AH224" i="18" s="1"/>
  <c r="AV224" i="18" s="1"/>
  <c r="O224" i="18"/>
  <c r="N224" i="18"/>
  <c r="M224" i="18"/>
  <c r="AG224" i="18" s="1"/>
  <c r="L224" i="18"/>
  <c r="AF224" i="18" s="1"/>
  <c r="AT224" i="18" s="1"/>
  <c r="K224" i="18"/>
  <c r="J224" i="18"/>
  <c r="Z224" i="18" s="1"/>
  <c r="I224" i="18"/>
  <c r="H224" i="18"/>
  <c r="G224" i="18"/>
  <c r="F224" i="18"/>
  <c r="Y224" i="18" s="1"/>
  <c r="AM224" i="18" s="1"/>
  <c r="E224" i="18"/>
  <c r="D224" i="18"/>
  <c r="AL224" i="18" s="1"/>
  <c r="AK223" i="18"/>
  <c r="AC223" i="18"/>
  <c r="AR223" i="18" s="1"/>
  <c r="X223" i="18"/>
  <c r="AD223" i="18" s="1"/>
  <c r="W223" i="18"/>
  <c r="V223" i="18"/>
  <c r="AB223" i="18" s="1"/>
  <c r="U223" i="18"/>
  <c r="T223" i="18"/>
  <c r="S223" i="18"/>
  <c r="AA223" i="18" s="1"/>
  <c r="AO223" i="18" s="1"/>
  <c r="R223" i="18"/>
  <c r="Q223" i="18"/>
  <c r="P223" i="18"/>
  <c r="AH223" i="18" s="1"/>
  <c r="AV223" i="18" s="1"/>
  <c r="O223" i="18"/>
  <c r="AG223" i="18" s="1"/>
  <c r="N223" i="18"/>
  <c r="M223" i="18"/>
  <c r="L223" i="18"/>
  <c r="AF223" i="18" s="1"/>
  <c r="AT223" i="18" s="1"/>
  <c r="K223" i="18"/>
  <c r="J223" i="18"/>
  <c r="Z223" i="18" s="1"/>
  <c r="I223" i="18"/>
  <c r="H223" i="18"/>
  <c r="AE223" i="18" s="1"/>
  <c r="AS223" i="18" s="1"/>
  <c r="AU223" i="18" s="1"/>
  <c r="G223" i="18"/>
  <c r="F223" i="18"/>
  <c r="E223" i="18"/>
  <c r="D223" i="18"/>
  <c r="A223" i="18" s="1"/>
  <c r="AK222" i="18"/>
  <c r="AE222" i="18"/>
  <c r="AS222" i="18" s="1"/>
  <c r="X222" i="18"/>
  <c r="AD222" i="18" s="1"/>
  <c r="W222" i="18"/>
  <c r="AC222" i="18" s="1"/>
  <c r="AR222" i="18" s="1"/>
  <c r="V222" i="18"/>
  <c r="U222" i="18"/>
  <c r="T222" i="18"/>
  <c r="S222" i="18"/>
  <c r="AA222" i="18" s="1"/>
  <c r="AO222" i="18" s="1"/>
  <c r="R222" i="18"/>
  <c r="Q222" i="18"/>
  <c r="P222" i="18"/>
  <c r="AH222" i="18" s="1"/>
  <c r="AV222" i="18" s="1"/>
  <c r="O222" i="18"/>
  <c r="N222" i="18"/>
  <c r="M222" i="18"/>
  <c r="AG222" i="18" s="1"/>
  <c r="L222" i="18"/>
  <c r="AF222" i="18" s="1"/>
  <c r="AT222" i="18" s="1"/>
  <c r="K222" i="18"/>
  <c r="J222" i="18"/>
  <c r="Z222" i="18" s="1"/>
  <c r="AN222" i="18" s="1"/>
  <c r="I222" i="18"/>
  <c r="H222" i="18"/>
  <c r="G222" i="18"/>
  <c r="F222" i="18"/>
  <c r="E222" i="18"/>
  <c r="D222" i="18"/>
  <c r="AL222" i="18" s="1"/>
  <c r="AP221" i="18"/>
  <c r="AN221" i="18"/>
  <c r="AW221" i="18" s="1"/>
  <c r="AK221" i="18"/>
  <c r="X221" i="18"/>
  <c r="AD221" i="18" s="1"/>
  <c r="W221" i="18"/>
  <c r="AC221" i="18" s="1"/>
  <c r="AR221" i="18" s="1"/>
  <c r="V221" i="18"/>
  <c r="U221" i="18"/>
  <c r="T221" i="18"/>
  <c r="S221" i="18"/>
  <c r="AA221" i="18" s="1"/>
  <c r="AO221" i="18" s="1"/>
  <c r="R221" i="18"/>
  <c r="Q221" i="18"/>
  <c r="P221" i="18"/>
  <c r="AH221" i="18" s="1"/>
  <c r="AV221" i="18" s="1"/>
  <c r="O221" i="18"/>
  <c r="N221" i="18"/>
  <c r="M221" i="18"/>
  <c r="AG221" i="18" s="1"/>
  <c r="L221" i="18"/>
  <c r="AF221" i="18" s="1"/>
  <c r="AT221" i="18" s="1"/>
  <c r="K221" i="18"/>
  <c r="J221" i="18"/>
  <c r="Z221" i="18" s="1"/>
  <c r="I221" i="18"/>
  <c r="H221" i="18"/>
  <c r="AE221" i="18" s="1"/>
  <c r="AS221" i="18" s="1"/>
  <c r="G221" i="18"/>
  <c r="F221" i="18"/>
  <c r="E221" i="18"/>
  <c r="D221" i="18"/>
  <c r="AL221" i="18" s="1"/>
  <c r="A221" i="18"/>
  <c r="AK220" i="18"/>
  <c r="X220" i="18"/>
  <c r="AD220" i="18" s="1"/>
  <c r="AP220" i="18" s="1"/>
  <c r="W220" i="18"/>
  <c r="AC220" i="18" s="1"/>
  <c r="AR220" i="18" s="1"/>
  <c r="V220" i="18"/>
  <c r="U220" i="18"/>
  <c r="T220" i="18"/>
  <c r="S220" i="18"/>
  <c r="AA220" i="18" s="1"/>
  <c r="AO220" i="18" s="1"/>
  <c r="R220" i="18"/>
  <c r="Q220" i="18"/>
  <c r="P220" i="18"/>
  <c r="AH220" i="18" s="1"/>
  <c r="AV220" i="18" s="1"/>
  <c r="O220" i="18"/>
  <c r="AG220" i="18" s="1"/>
  <c r="N220" i="18"/>
  <c r="M220" i="18"/>
  <c r="L220" i="18"/>
  <c r="AF220" i="18" s="1"/>
  <c r="AT220" i="18" s="1"/>
  <c r="K220" i="18"/>
  <c r="J220" i="18"/>
  <c r="Z220" i="18" s="1"/>
  <c r="AN220" i="18" s="1"/>
  <c r="AW220" i="18" s="1"/>
  <c r="I220" i="18"/>
  <c r="H220" i="18"/>
  <c r="AE220" i="18" s="1"/>
  <c r="AS220" i="18" s="1"/>
  <c r="G220" i="18"/>
  <c r="F220" i="18"/>
  <c r="E220" i="18"/>
  <c r="D220" i="18"/>
  <c r="AK219" i="18"/>
  <c r="AF219" i="18"/>
  <c r="AT219" i="18" s="1"/>
  <c r="X219" i="18"/>
  <c r="AD219" i="18" s="1"/>
  <c r="W219" i="18"/>
  <c r="AC219" i="18" s="1"/>
  <c r="AR219" i="18" s="1"/>
  <c r="V219" i="18"/>
  <c r="U219" i="18"/>
  <c r="T219" i="18"/>
  <c r="AB219" i="18" s="1"/>
  <c r="S219" i="18"/>
  <c r="AA219" i="18" s="1"/>
  <c r="AO219" i="18" s="1"/>
  <c r="R219" i="18"/>
  <c r="Q219" i="18"/>
  <c r="P219" i="18"/>
  <c r="AH219" i="18" s="1"/>
  <c r="AV219" i="18" s="1"/>
  <c r="O219" i="18"/>
  <c r="N219" i="18"/>
  <c r="M219" i="18"/>
  <c r="AG219" i="18" s="1"/>
  <c r="L219" i="18"/>
  <c r="K219" i="18"/>
  <c r="J219" i="18"/>
  <c r="Z219" i="18" s="1"/>
  <c r="AN219" i="18" s="1"/>
  <c r="AW219" i="18" s="1"/>
  <c r="I219" i="18"/>
  <c r="H219" i="18"/>
  <c r="AE219" i="18" s="1"/>
  <c r="AS219" i="18" s="1"/>
  <c r="G219" i="18"/>
  <c r="F219" i="18"/>
  <c r="E219" i="18"/>
  <c r="D219" i="18"/>
  <c r="AL218" i="18"/>
  <c r="AK218" i="18"/>
  <c r="AH218" i="18"/>
  <c r="AV218" i="18" s="1"/>
  <c r="BB218" i="18" s="1"/>
  <c r="AC218" i="18"/>
  <c r="AR218" i="18" s="1"/>
  <c r="X218" i="18"/>
  <c r="AD218" i="18" s="1"/>
  <c r="W218" i="18"/>
  <c r="V218" i="18"/>
  <c r="U218" i="18"/>
  <c r="T218" i="18"/>
  <c r="AB218" i="18" s="1"/>
  <c r="S218" i="18"/>
  <c r="AA218" i="18" s="1"/>
  <c r="AO218" i="18" s="1"/>
  <c r="R218" i="18"/>
  <c r="Q218" i="18"/>
  <c r="P218" i="18"/>
  <c r="O218" i="18"/>
  <c r="N218" i="18"/>
  <c r="M218" i="18"/>
  <c r="L218" i="18"/>
  <c r="AF218" i="18" s="1"/>
  <c r="AT218" i="18" s="1"/>
  <c r="K218" i="18"/>
  <c r="J218" i="18"/>
  <c r="Z218" i="18" s="1"/>
  <c r="AN218" i="18" s="1"/>
  <c r="AW218" i="18" s="1"/>
  <c r="I218" i="18"/>
  <c r="H218" i="18"/>
  <c r="AE218" i="18" s="1"/>
  <c r="AS218" i="18" s="1"/>
  <c r="G218" i="18"/>
  <c r="F218" i="18"/>
  <c r="E218" i="18"/>
  <c r="D218" i="18"/>
  <c r="A218" i="18" s="1"/>
  <c r="AK217" i="18"/>
  <c r="AD217" i="18"/>
  <c r="AA217" i="18"/>
  <c r="AO217" i="18" s="1"/>
  <c r="X217" i="18"/>
  <c r="W217" i="18"/>
  <c r="AC217" i="18" s="1"/>
  <c r="AR217" i="18" s="1"/>
  <c r="V217" i="18"/>
  <c r="U217" i="18"/>
  <c r="T217" i="18"/>
  <c r="AB217" i="18" s="1"/>
  <c r="S217" i="18"/>
  <c r="R217" i="18"/>
  <c r="Q217" i="18"/>
  <c r="P217" i="18"/>
  <c r="AH217" i="18" s="1"/>
  <c r="AV217" i="18" s="1"/>
  <c r="O217" i="18"/>
  <c r="N217" i="18"/>
  <c r="M217" i="18"/>
  <c r="AG217" i="18" s="1"/>
  <c r="L217" i="18"/>
  <c r="AF217" i="18" s="1"/>
  <c r="AT217" i="18" s="1"/>
  <c r="K217" i="18"/>
  <c r="J217" i="18"/>
  <c r="Z217" i="18" s="1"/>
  <c r="I217" i="18"/>
  <c r="H217" i="18"/>
  <c r="AE217" i="18" s="1"/>
  <c r="AS217" i="18" s="1"/>
  <c r="AU217" i="18" s="1"/>
  <c r="G217" i="18"/>
  <c r="F217" i="18"/>
  <c r="E217" i="18"/>
  <c r="D217" i="18"/>
  <c r="A217" i="18" s="1"/>
  <c r="AK216" i="18"/>
  <c r="AH216" i="18"/>
  <c r="AV216" i="18" s="1"/>
  <c r="X216" i="18"/>
  <c r="AD216" i="18" s="1"/>
  <c r="AP216" i="18" s="1"/>
  <c r="W216" i="18"/>
  <c r="AC216" i="18" s="1"/>
  <c r="AR216" i="18" s="1"/>
  <c r="V216" i="18"/>
  <c r="U216" i="18"/>
  <c r="T216" i="18"/>
  <c r="AB216" i="18" s="1"/>
  <c r="S216" i="18"/>
  <c r="AA216" i="18" s="1"/>
  <c r="AO216" i="18" s="1"/>
  <c r="R216" i="18"/>
  <c r="Q216" i="18"/>
  <c r="P216" i="18"/>
  <c r="O216" i="18"/>
  <c r="N216" i="18"/>
  <c r="M216" i="18"/>
  <c r="AG216" i="18" s="1"/>
  <c r="L216" i="18"/>
  <c r="AF216" i="18" s="1"/>
  <c r="AT216" i="18" s="1"/>
  <c r="K216" i="18"/>
  <c r="J216" i="18"/>
  <c r="Z216" i="18" s="1"/>
  <c r="AN216" i="18" s="1"/>
  <c r="I216" i="18"/>
  <c r="H216" i="18"/>
  <c r="AE216" i="18" s="1"/>
  <c r="AS216" i="18" s="1"/>
  <c r="G216" i="18"/>
  <c r="F216" i="18"/>
  <c r="E216" i="18"/>
  <c r="D216" i="18"/>
  <c r="AK215" i="18"/>
  <c r="AE215" i="18"/>
  <c r="AS215" i="18" s="1"/>
  <c r="X215" i="18"/>
  <c r="AD215" i="18" s="1"/>
  <c r="W215" i="18"/>
  <c r="AC215" i="18" s="1"/>
  <c r="AR215" i="18" s="1"/>
  <c r="V215" i="18"/>
  <c r="U215" i="18"/>
  <c r="T215" i="18"/>
  <c r="AB215" i="18" s="1"/>
  <c r="S215" i="18"/>
  <c r="AA215" i="18" s="1"/>
  <c r="AO215" i="18" s="1"/>
  <c r="R215" i="18"/>
  <c r="Q215" i="18"/>
  <c r="P215" i="18"/>
  <c r="AH215" i="18" s="1"/>
  <c r="AV215" i="18" s="1"/>
  <c r="O215" i="18"/>
  <c r="N215" i="18"/>
  <c r="M215" i="18"/>
  <c r="L215" i="18"/>
  <c r="AF215" i="18" s="1"/>
  <c r="AT215" i="18" s="1"/>
  <c r="K215" i="18"/>
  <c r="J215" i="18"/>
  <c r="Z215" i="18" s="1"/>
  <c r="AN215" i="18" s="1"/>
  <c r="I215" i="18"/>
  <c r="H215" i="18"/>
  <c r="G215" i="18"/>
  <c r="F215" i="18"/>
  <c r="E215" i="18"/>
  <c r="D215" i="18"/>
  <c r="AL215" i="18" s="1"/>
  <c r="A215" i="18"/>
  <c r="AK214" i="18"/>
  <c r="AD214" i="18"/>
  <c r="AA214" i="18"/>
  <c r="AO214" i="18" s="1"/>
  <c r="X214" i="18"/>
  <c r="W214" i="18"/>
  <c r="AC214" i="18" s="1"/>
  <c r="AR214" i="18" s="1"/>
  <c r="V214" i="18"/>
  <c r="U214" i="18"/>
  <c r="T214" i="18"/>
  <c r="AB214" i="18" s="1"/>
  <c r="S214" i="18"/>
  <c r="R214" i="18"/>
  <c r="Q214" i="18"/>
  <c r="P214" i="18"/>
  <c r="AH214" i="18" s="1"/>
  <c r="AV214" i="18" s="1"/>
  <c r="O214" i="18"/>
  <c r="AG214" i="18" s="1"/>
  <c r="N214" i="18"/>
  <c r="M214" i="18"/>
  <c r="L214" i="18"/>
  <c r="AF214" i="18" s="1"/>
  <c r="AT214" i="18" s="1"/>
  <c r="K214" i="18"/>
  <c r="J214" i="18"/>
  <c r="Z214" i="18" s="1"/>
  <c r="AN214" i="18" s="1"/>
  <c r="AW214" i="18" s="1"/>
  <c r="I214" i="18"/>
  <c r="H214" i="18"/>
  <c r="AE214" i="18" s="1"/>
  <c r="AS214" i="18" s="1"/>
  <c r="G214" i="18"/>
  <c r="F214" i="18"/>
  <c r="E214" i="18"/>
  <c r="D214" i="18"/>
  <c r="AO213" i="18"/>
  <c r="AK213" i="18"/>
  <c r="AD213" i="18"/>
  <c r="X213" i="18"/>
  <c r="W213" i="18"/>
  <c r="AC213" i="18" s="1"/>
  <c r="AR213" i="18" s="1"/>
  <c r="V213" i="18"/>
  <c r="U213" i="18"/>
  <c r="T213" i="18"/>
  <c r="AB213" i="18" s="1"/>
  <c r="S213" i="18"/>
  <c r="AA213" i="18" s="1"/>
  <c r="R213" i="18"/>
  <c r="Q213" i="18"/>
  <c r="P213" i="18"/>
  <c r="AH213" i="18" s="1"/>
  <c r="AV213" i="18" s="1"/>
  <c r="O213" i="18"/>
  <c r="N213" i="18"/>
  <c r="M213" i="18"/>
  <c r="AG213" i="18" s="1"/>
  <c r="L213" i="18"/>
  <c r="AF213" i="18" s="1"/>
  <c r="AT213" i="18" s="1"/>
  <c r="K213" i="18"/>
  <c r="J213" i="18"/>
  <c r="Z213" i="18" s="1"/>
  <c r="AN213" i="18" s="1"/>
  <c r="AW213" i="18" s="1"/>
  <c r="I213" i="18"/>
  <c r="H213" i="18"/>
  <c r="AE213" i="18" s="1"/>
  <c r="AS213" i="18" s="1"/>
  <c r="G213" i="18"/>
  <c r="F213" i="18"/>
  <c r="E213" i="18"/>
  <c r="D213" i="18"/>
  <c r="A213" i="18" s="1"/>
  <c r="AK212" i="18"/>
  <c r="AA212" i="18"/>
  <c r="AO212" i="18" s="1"/>
  <c r="X212" i="18"/>
  <c r="AD212" i="18" s="1"/>
  <c r="W212" i="18"/>
  <c r="AC212" i="18" s="1"/>
  <c r="AR212" i="18" s="1"/>
  <c r="V212" i="18"/>
  <c r="U212" i="18"/>
  <c r="T212" i="18"/>
  <c r="S212" i="18"/>
  <c r="R212" i="18"/>
  <c r="Q212" i="18"/>
  <c r="P212" i="18"/>
  <c r="AH212" i="18" s="1"/>
  <c r="AV212" i="18" s="1"/>
  <c r="O212" i="18"/>
  <c r="AG212" i="18" s="1"/>
  <c r="N212" i="18"/>
  <c r="M212" i="18"/>
  <c r="L212" i="18"/>
  <c r="AF212" i="18" s="1"/>
  <c r="AT212" i="18" s="1"/>
  <c r="K212" i="18"/>
  <c r="J212" i="18"/>
  <c r="Z212" i="18" s="1"/>
  <c r="I212" i="18"/>
  <c r="H212" i="18"/>
  <c r="AE212" i="18" s="1"/>
  <c r="AS212" i="18" s="1"/>
  <c r="G212" i="18"/>
  <c r="F212" i="18"/>
  <c r="E212" i="18"/>
  <c r="D212" i="18"/>
  <c r="AL212" i="18" s="1"/>
  <c r="AK211" i="18"/>
  <c r="AG211" i="18"/>
  <c r="AC211" i="18"/>
  <c r="AR211" i="18" s="1"/>
  <c r="AA211" i="18"/>
  <c r="AO211" i="18" s="1"/>
  <c r="AY211" i="18" s="1"/>
  <c r="X211" i="18"/>
  <c r="AD211" i="18" s="1"/>
  <c r="W211" i="18"/>
  <c r="V211" i="18"/>
  <c r="AB211" i="18" s="1"/>
  <c r="U211" i="18"/>
  <c r="Y211" i="18" s="1"/>
  <c r="AM211" i="18" s="1"/>
  <c r="T211" i="18"/>
  <c r="S211" i="18"/>
  <c r="R211" i="18"/>
  <c r="Q211" i="18"/>
  <c r="P211" i="18"/>
  <c r="AH211" i="18" s="1"/>
  <c r="AV211" i="18" s="1"/>
  <c r="O211" i="18"/>
  <c r="N211" i="18"/>
  <c r="M211" i="18"/>
  <c r="L211" i="18"/>
  <c r="AF211" i="18" s="1"/>
  <c r="AT211" i="18" s="1"/>
  <c r="K211" i="18"/>
  <c r="J211" i="18"/>
  <c r="Z211" i="18" s="1"/>
  <c r="AN211" i="18" s="1"/>
  <c r="I211" i="18"/>
  <c r="H211" i="18"/>
  <c r="AE211" i="18" s="1"/>
  <c r="AS211" i="18" s="1"/>
  <c r="G211" i="18"/>
  <c r="F211" i="18"/>
  <c r="E211" i="18"/>
  <c r="D211" i="18"/>
  <c r="AL211" i="18" s="1"/>
  <c r="AT210" i="18"/>
  <c r="AS210" i="18"/>
  <c r="AU210" i="18" s="1"/>
  <c r="AK210" i="18"/>
  <c r="X210" i="18"/>
  <c r="AD210" i="18" s="1"/>
  <c r="W210" i="18"/>
  <c r="AC210" i="18" s="1"/>
  <c r="AR210" i="18" s="1"/>
  <c r="V210" i="18"/>
  <c r="U210" i="18"/>
  <c r="T210" i="18"/>
  <c r="S210" i="18"/>
  <c r="AA210" i="18" s="1"/>
  <c r="AO210" i="18" s="1"/>
  <c r="R210" i="18"/>
  <c r="Q210" i="18"/>
  <c r="P210" i="18"/>
  <c r="AH210" i="18" s="1"/>
  <c r="AV210" i="18" s="1"/>
  <c r="O210" i="18"/>
  <c r="N210" i="18"/>
  <c r="M210" i="18"/>
  <c r="AG210" i="18" s="1"/>
  <c r="L210" i="18"/>
  <c r="AF210" i="18" s="1"/>
  <c r="K210" i="18"/>
  <c r="J210" i="18"/>
  <c r="Z210" i="18" s="1"/>
  <c r="AN210" i="18" s="1"/>
  <c r="I210" i="18"/>
  <c r="H210" i="18"/>
  <c r="AE210" i="18" s="1"/>
  <c r="G210" i="18"/>
  <c r="F210" i="18"/>
  <c r="E210" i="18"/>
  <c r="D210" i="18"/>
  <c r="AL210" i="18" s="1"/>
  <c r="AK209" i="18"/>
  <c r="AE209" i="18"/>
  <c r="AS209" i="18" s="1"/>
  <c r="AD209" i="18"/>
  <c r="AB209" i="18"/>
  <c r="AA209" i="18"/>
  <c r="AO209" i="18" s="1"/>
  <c r="X209" i="18"/>
  <c r="W209" i="18"/>
  <c r="AC209" i="18" s="1"/>
  <c r="AR209" i="18" s="1"/>
  <c r="V209" i="18"/>
  <c r="U209" i="18"/>
  <c r="T209" i="18"/>
  <c r="S209" i="18"/>
  <c r="R209" i="18"/>
  <c r="Q209" i="18"/>
  <c r="P209" i="18"/>
  <c r="AH209" i="18" s="1"/>
  <c r="AV209" i="18" s="1"/>
  <c r="O209" i="18"/>
  <c r="N209" i="18"/>
  <c r="M209" i="18"/>
  <c r="L209" i="18"/>
  <c r="AF209" i="18" s="1"/>
  <c r="AT209" i="18" s="1"/>
  <c r="K209" i="18"/>
  <c r="J209" i="18"/>
  <c r="Z209" i="18" s="1"/>
  <c r="AN209" i="18" s="1"/>
  <c r="I209" i="18"/>
  <c r="H209" i="18"/>
  <c r="G209" i="18"/>
  <c r="F209" i="18"/>
  <c r="E209" i="18"/>
  <c r="D209" i="18"/>
  <c r="A209" i="18" s="1"/>
  <c r="AK208" i="18"/>
  <c r="AC208" i="18"/>
  <c r="AR208" i="18" s="1"/>
  <c r="AY208" i="18" s="1"/>
  <c r="X208" i="18"/>
  <c r="AD208" i="18" s="1"/>
  <c r="W208" i="18"/>
  <c r="V208" i="18"/>
  <c r="AB208" i="18" s="1"/>
  <c r="U208" i="18"/>
  <c r="Y208" i="18" s="1"/>
  <c r="AM208" i="18" s="1"/>
  <c r="T208" i="18"/>
  <c r="S208" i="18"/>
  <c r="AA208" i="18" s="1"/>
  <c r="AO208" i="18" s="1"/>
  <c r="R208" i="18"/>
  <c r="Q208" i="18"/>
  <c r="P208" i="18"/>
  <c r="AH208" i="18" s="1"/>
  <c r="AV208" i="18" s="1"/>
  <c r="O208" i="18"/>
  <c r="N208" i="18"/>
  <c r="M208" i="18"/>
  <c r="L208" i="18"/>
  <c r="AF208" i="18" s="1"/>
  <c r="AT208" i="18" s="1"/>
  <c r="K208" i="18"/>
  <c r="J208" i="18"/>
  <c r="Z208" i="18" s="1"/>
  <c r="I208" i="18"/>
  <c r="H208" i="18"/>
  <c r="AE208" i="18" s="1"/>
  <c r="AS208" i="18" s="1"/>
  <c r="G208" i="18"/>
  <c r="F208" i="18"/>
  <c r="E208" i="18"/>
  <c r="D208" i="18"/>
  <c r="AL208" i="18" s="1"/>
  <c r="A208" i="18"/>
  <c r="AK207" i="18"/>
  <c r="AC207" i="18"/>
  <c r="AR207" i="18" s="1"/>
  <c r="X207" i="18"/>
  <c r="AD207" i="18" s="1"/>
  <c r="W207" i="18"/>
  <c r="V207" i="18"/>
  <c r="U207" i="18"/>
  <c r="T207" i="18"/>
  <c r="AB207" i="18" s="1"/>
  <c r="S207" i="18"/>
  <c r="AA207" i="18" s="1"/>
  <c r="AO207" i="18" s="1"/>
  <c r="R207" i="18"/>
  <c r="Q207" i="18"/>
  <c r="P207" i="18"/>
  <c r="AH207" i="18" s="1"/>
  <c r="AV207" i="18" s="1"/>
  <c r="O207" i="18"/>
  <c r="N207" i="18"/>
  <c r="M207" i="18"/>
  <c r="L207" i="18"/>
  <c r="AF207" i="18" s="1"/>
  <c r="AT207" i="18" s="1"/>
  <c r="K207" i="18"/>
  <c r="J207" i="18"/>
  <c r="Z207" i="18" s="1"/>
  <c r="AN207" i="18" s="1"/>
  <c r="I207" i="18"/>
  <c r="H207" i="18"/>
  <c r="AE207" i="18" s="1"/>
  <c r="AS207" i="18" s="1"/>
  <c r="G207" i="18"/>
  <c r="F207" i="18"/>
  <c r="E207" i="18"/>
  <c r="D207" i="18"/>
  <c r="AL207" i="18" s="1"/>
  <c r="A207" i="18"/>
  <c r="AT206" i="18"/>
  <c r="AK206" i="18"/>
  <c r="AC206" i="18"/>
  <c r="AR206" i="18" s="1"/>
  <c r="X206" i="18"/>
  <c r="AD206" i="18" s="1"/>
  <c r="AP206" i="18" s="1"/>
  <c r="AQ206" i="18" s="1"/>
  <c r="W206" i="18"/>
  <c r="V206" i="18"/>
  <c r="U206" i="18"/>
  <c r="T206" i="18"/>
  <c r="AB206" i="18" s="1"/>
  <c r="S206" i="18"/>
  <c r="AA206" i="18" s="1"/>
  <c r="AO206" i="18" s="1"/>
  <c r="R206" i="18"/>
  <c r="Q206" i="18"/>
  <c r="P206" i="18"/>
  <c r="AH206" i="18" s="1"/>
  <c r="AV206" i="18" s="1"/>
  <c r="O206" i="18"/>
  <c r="N206" i="18"/>
  <c r="M206" i="18"/>
  <c r="L206" i="18"/>
  <c r="AF206" i="18" s="1"/>
  <c r="K206" i="18"/>
  <c r="J206" i="18"/>
  <c r="Z206" i="18" s="1"/>
  <c r="AN206" i="18" s="1"/>
  <c r="I206" i="18"/>
  <c r="H206" i="18"/>
  <c r="AE206" i="18" s="1"/>
  <c r="AS206" i="18" s="1"/>
  <c r="G206" i="18"/>
  <c r="F206" i="18"/>
  <c r="E206" i="18"/>
  <c r="D206" i="18"/>
  <c r="AL206" i="18" s="1"/>
  <c r="A206" i="18"/>
  <c r="AK205" i="18"/>
  <c r="AD205" i="18"/>
  <c r="X205" i="18"/>
  <c r="W205" i="18"/>
  <c r="AC205" i="18" s="1"/>
  <c r="AR205" i="18" s="1"/>
  <c r="V205" i="18"/>
  <c r="U205" i="18"/>
  <c r="T205" i="18"/>
  <c r="S205" i="18"/>
  <c r="AA205" i="18" s="1"/>
  <c r="AO205" i="18" s="1"/>
  <c r="R205" i="18"/>
  <c r="Q205" i="18"/>
  <c r="P205" i="18"/>
  <c r="AH205" i="18" s="1"/>
  <c r="AV205" i="18" s="1"/>
  <c r="O205" i="18"/>
  <c r="N205" i="18"/>
  <c r="M205" i="18"/>
  <c r="L205" i="18"/>
  <c r="AF205" i="18" s="1"/>
  <c r="AT205" i="18" s="1"/>
  <c r="K205" i="18"/>
  <c r="J205" i="18"/>
  <c r="Z205" i="18" s="1"/>
  <c r="AN205" i="18" s="1"/>
  <c r="I205" i="18"/>
  <c r="H205" i="18"/>
  <c r="AE205" i="18" s="1"/>
  <c r="AS205" i="18" s="1"/>
  <c r="G205" i="18"/>
  <c r="F205" i="18"/>
  <c r="E205" i="18"/>
  <c r="D205" i="18"/>
  <c r="AL205" i="18" s="1"/>
  <c r="A205" i="18"/>
  <c r="AK204" i="18"/>
  <c r="X204" i="18"/>
  <c r="AD204" i="18" s="1"/>
  <c r="W204" i="18"/>
  <c r="AC204" i="18" s="1"/>
  <c r="AR204" i="18" s="1"/>
  <c r="V204" i="18"/>
  <c r="U204" i="18"/>
  <c r="T204" i="18"/>
  <c r="S204" i="18"/>
  <c r="AA204" i="18" s="1"/>
  <c r="AO204" i="18" s="1"/>
  <c r="R204" i="18"/>
  <c r="Q204" i="18"/>
  <c r="P204" i="18"/>
  <c r="AH204" i="18" s="1"/>
  <c r="AV204" i="18" s="1"/>
  <c r="O204" i="18"/>
  <c r="AG204" i="18" s="1"/>
  <c r="N204" i="18"/>
  <c r="M204" i="18"/>
  <c r="L204" i="18"/>
  <c r="AF204" i="18" s="1"/>
  <c r="AT204" i="18" s="1"/>
  <c r="K204" i="18"/>
  <c r="J204" i="18"/>
  <c r="Z204" i="18" s="1"/>
  <c r="AN204" i="18" s="1"/>
  <c r="I204" i="18"/>
  <c r="H204" i="18"/>
  <c r="AE204" i="18" s="1"/>
  <c r="AS204" i="18" s="1"/>
  <c r="G204" i="18"/>
  <c r="F204" i="18"/>
  <c r="Y204" i="18" s="1"/>
  <c r="AM204" i="18" s="1"/>
  <c r="E204" i="18"/>
  <c r="D204" i="18"/>
  <c r="AL204" i="18" s="1"/>
  <c r="A204" i="18"/>
  <c r="AK203" i="18"/>
  <c r="AH203" i="18"/>
  <c r="AV203" i="18" s="1"/>
  <c r="AF203" i="18"/>
  <c r="AT203" i="18" s="1"/>
  <c r="BB203" i="18" s="1"/>
  <c r="X203" i="18"/>
  <c r="AD203" i="18" s="1"/>
  <c r="AP203" i="18" s="1"/>
  <c r="AQ203" i="18" s="1"/>
  <c r="W203" i="18"/>
  <c r="AC203" i="18" s="1"/>
  <c r="AR203" i="18" s="1"/>
  <c r="V203" i="18"/>
  <c r="U203" i="18"/>
  <c r="T203" i="18"/>
  <c r="AB203" i="18" s="1"/>
  <c r="S203" i="18"/>
  <c r="AA203" i="18" s="1"/>
  <c r="AO203" i="18" s="1"/>
  <c r="R203" i="18"/>
  <c r="Q203" i="18"/>
  <c r="P203" i="18"/>
  <c r="O203" i="18"/>
  <c r="N203" i="18"/>
  <c r="M203" i="18"/>
  <c r="AG203" i="18" s="1"/>
  <c r="L203" i="18"/>
  <c r="K203" i="18"/>
  <c r="J203" i="18"/>
  <c r="Z203" i="18" s="1"/>
  <c r="AN203" i="18" s="1"/>
  <c r="I203" i="18"/>
  <c r="H203" i="18"/>
  <c r="AE203" i="18" s="1"/>
  <c r="AS203" i="18" s="1"/>
  <c r="G203" i="18"/>
  <c r="F203" i="18"/>
  <c r="E203" i="18"/>
  <c r="D203" i="18"/>
  <c r="AK202" i="18"/>
  <c r="X202" i="18"/>
  <c r="AD202" i="18" s="1"/>
  <c r="W202" i="18"/>
  <c r="AC202" i="18" s="1"/>
  <c r="AR202" i="18" s="1"/>
  <c r="V202" i="18"/>
  <c r="U202" i="18"/>
  <c r="T202" i="18"/>
  <c r="AB202" i="18" s="1"/>
  <c r="S202" i="18"/>
  <c r="AA202" i="18" s="1"/>
  <c r="AO202" i="18" s="1"/>
  <c r="R202" i="18"/>
  <c r="Q202" i="18"/>
  <c r="P202" i="18"/>
  <c r="AH202" i="18" s="1"/>
  <c r="AV202" i="18" s="1"/>
  <c r="O202" i="18"/>
  <c r="N202" i="18"/>
  <c r="M202" i="18"/>
  <c r="L202" i="18"/>
  <c r="AF202" i="18" s="1"/>
  <c r="AT202" i="18" s="1"/>
  <c r="K202" i="18"/>
  <c r="J202" i="18"/>
  <c r="Z202" i="18" s="1"/>
  <c r="I202" i="18"/>
  <c r="H202" i="18"/>
  <c r="AE202" i="18" s="1"/>
  <c r="AS202" i="18" s="1"/>
  <c r="G202" i="18"/>
  <c r="F202" i="18"/>
  <c r="E202" i="18"/>
  <c r="D202" i="18"/>
  <c r="A202" i="18" s="1"/>
  <c r="AK201" i="18"/>
  <c r="AA201" i="18"/>
  <c r="AO201" i="18" s="1"/>
  <c r="X201" i="18"/>
  <c r="AD201" i="18" s="1"/>
  <c r="AP201" i="18" s="1"/>
  <c r="W201" i="18"/>
  <c r="AC201" i="18" s="1"/>
  <c r="AR201" i="18" s="1"/>
  <c r="AY201" i="18" s="1"/>
  <c r="V201" i="18"/>
  <c r="U201" i="18"/>
  <c r="T201" i="18"/>
  <c r="AB201" i="18" s="1"/>
  <c r="S201" i="18"/>
  <c r="R201" i="18"/>
  <c r="Q201" i="18"/>
  <c r="P201" i="18"/>
  <c r="AH201" i="18" s="1"/>
  <c r="AV201" i="18" s="1"/>
  <c r="O201" i="18"/>
  <c r="N201" i="18"/>
  <c r="M201" i="18"/>
  <c r="AG201" i="18" s="1"/>
  <c r="L201" i="18"/>
  <c r="AF201" i="18" s="1"/>
  <c r="AT201" i="18" s="1"/>
  <c r="K201" i="18"/>
  <c r="J201" i="18"/>
  <c r="Z201" i="18" s="1"/>
  <c r="AN201" i="18" s="1"/>
  <c r="I201" i="18"/>
  <c r="H201" i="18"/>
  <c r="AE201" i="18" s="1"/>
  <c r="AS201" i="18" s="1"/>
  <c r="G201" i="18"/>
  <c r="F201" i="18"/>
  <c r="E201" i="18"/>
  <c r="D201" i="18"/>
  <c r="AK200" i="18"/>
  <c r="AG200" i="18"/>
  <c r="Z200" i="18"/>
  <c r="AN200" i="18" s="1"/>
  <c r="X200" i="18"/>
  <c r="AD200" i="18" s="1"/>
  <c r="AP200" i="18" s="1"/>
  <c r="W200" i="18"/>
  <c r="AC200" i="18" s="1"/>
  <c r="AR200" i="18" s="1"/>
  <c r="V200" i="18"/>
  <c r="AB200" i="18" s="1"/>
  <c r="U200" i="18"/>
  <c r="T200" i="18"/>
  <c r="S200" i="18"/>
  <c r="AA200" i="18" s="1"/>
  <c r="AO200" i="18" s="1"/>
  <c r="R200" i="18"/>
  <c r="Q200" i="18"/>
  <c r="P200" i="18"/>
  <c r="AH200" i="18" s="1"/>
  <c r="AV200" i="18" s="1"/>
  <c r="O200" i="18"/>
  <c r="N200" i="18"/>
  <c r="M200" i="18"/>
  <c r="L200" i="18"/>
  <c r="AF200" i="18" s="1"/>
  <c r="AT200" i="18" s="1"/>
  <c r="K200" i="18"/>
  <c r="J200" i="18"/>
  <c r="I200" i="18"/>
  <c r="H200" i="18"/>
  <c r="AE200" i="18" s="1"/>
  <c r="AS200" i="18" s="1"/>
  <c r="G200" i="18"/>
  <c r="F200" i="18"/>
  <c r="E200" i="18"/>
  <c r="D200" i="18"/>
  <c r="AL200" i="18" s="1"/>
  <c r="AK199" i="18"/>
  <c r="AG199" i="18"/>
  <c r="AA199" i="18"/>
  <c r="AO199" i="18" s="1"/>
  <c r="X199" i="18"/>
  <c r="AD199" i="18" s="1"/>
  <c r="W199" i="18"/>
  <c r="AC199" i="18" s="1"/>
  <c r="AR199" i="18" s="1"/>
  <c r="V199" i="18"/>
  <c r="U199" i="18"/>
  <c r="T199" i="18"/>
  <c r="AB199" i="18" s="1"/>
  <c r="S199" i="18"/>
  <c r="R199" i="18"/>
  <c r="Q199" i="18"/>
  <c r="P199" i="18"/>
  <c r="AH199" i="18" s="1"/>
  <c r="AV199" i="18" s="1"/>
  <c r="O199" i="18"/>
  <c r="N199" i="18"/>
  <c r="M199" i="18"/>
  <c r="L199" i="18"/>
  <c r="AF199" i="18" s="1"/>
  <c r="AT199" i="18" s="1"/>
  <c r="K199" i="18"/>
  <c r="J199" i="18"/>
  <c r="Z199" i="18" s="1"/>
  <c r="AN199" i="18" s="1"/>
  <c r="I199" i="18"/>
  <c r="H199" i="18"/>
  <c r="AE199" i="18" s="1"/>
  <c r="AS199" i="18" s="1"/>
  <c r="G199" i="18"/>
  <c r="F199" i="18"/>
  <c r="E199" i="18"/>
  <c r="D199" i="18"/>
  <c r="AL199" i="18" s="1"/>
  <c r="AK198" i="18"/>
  <c r="AF198" i="18"/>
  <c r="AT198" i="18" s="1"/>
  <c r="AA198" i="18"/>
  <c r="AO198" i="18" s="1"/>
  <c r="Z198" i="18"/>
  <c r="AN198" i="18" s="1"/>
  <c r="AW198" i="18" s="1"/>
  <c r="X198" i="18"/>
  <c r="AD198" i="18" s="1"/>
  <c r="W198" i="18"/>
  <c r="AC198" i="18" s="1"/>
  <c r="AR198" i="18" s="1"/>
  <c r="V198" i="18"/>
  <c r="AB198" i="18" s="1"/>
  <c r="U198" i="18"/>
  <c r="T198" i="18"/>
  <c r="S198" i="18"/>
  <c r="R198" i="18"/>
  <c r="Q198" i="18"/>
  <c r="P198" i="18"/>
  <c r="AH198" i="18" s="1"/>
  <c r="AV198" i="18" s="1"/>
  <c r="O198" i="18"/>
  <c r="N198" i="18"/>
  <c r="M198" i="18"/>
  <c r="AG198" i="18" s="1"/>
  <c r="L198" i="18"/>
  <c r="K198" i="18"/>
  <c r="J198" i="18"/>
  <c r="I198" i="18"/>
  <c r="H198" i="18"/>
  <c r="AE198" i="18" s="1"/>
  <c r="AS198" i="18" s="1"/>
  <c r="G198" i="18"/>
  <c r="F198" i="18"/>
  <c r="E198" i="18"/>
  <c r="D198" i="18"/>
  <c r="A198" i="18" s="1"/>
  <c r="AK197" i="18"/>
  <c r="X197" i="18"/>
  <c r="AD197" i="18" s="1"/>
  <c r="W197" i="18"/>
  <c r="AC197" i="18" s="1"/>
  <c r="AR197" i="18" s="1"/>
  <c r="V197" i="18"/>
  <c r="U197" i="18"/>
  <c r="Y197" i="18" s="1"/>
  <c r="AM197" i="18" s="1"/>
  <c r="T197" i="18"/>
  <c r="AB197" i="18" s="1"/>
  <c r="S197" i="18"/>
  <c r="AA197" i="18" s="1"/>
  <c r="AO197" i="18" s="1"/>
  <c r="R197" i="18"/>
  <c r="Q197" i="18"/>
  <c r="P197" i="18"/>
  <c r="AH197" i="18" s="1"/>
  <c r="AV197" i="18" s="1"/>
  <c r="O197" i="18"/>
  <c r="N197" i="18"/>
  <c r="M197" i="18"/>
  <c r="AG197" i="18" s="1"/>
  <c r="L197" i="18"/>
  <c r="AF197" i="18" s="1"/>
  <c r="AT197" i="18" s="1"/>
  <c r="K197" i="18"/>
  <c r="J197" i="18"/>
  <c r="Z197" i="18" s="1"/>
  <c r="AN197" i="18" s="1"/>
  <c r="I197" i="18"/>
  <c r="H197" i="18"/>
  <c r="AE197" i="18" s="1"/>
  <c r="AS197" i="18" s="1"/>
  <c r="G197" i="18"/>
  <c r="F197" i="18"/>
  <c r="E197" i="18"/>
  <c r="D197" i="18"/>
  <c r="AL197" i="18" s="1"/>
  <c r="A197" i="18"/>
  <c r="AK196" i="18"/>
  <c r="X196" i="18"/>
  <c r="AD196" i="18" s="1"/>
  <c r="W196" i="18"/>
  <c r="AC196" i="18" s="1"/>
  <c r="AR196" i="18" s="1"/>
  <c r="V196" i="18"/>
  <c r="U196" i="18"/>
  <c r="T196" i="18"/>
  <c r="S196" i="18"/>
  <c r="AA196" i="18" s="1"/>
  <c r="AO196" i="18" s="1"/>
  <c r="R196" i="18"/>
  <c r="Q196" i="18"/>
  <c r="P196" i="18"/>
  <c r="AH196" i="18" s="1"/>
  <c r="AV196" i="18" s="1"/>
  <c r="O196" i="18"/>
  <c r="AG196" i="18" s="1"/>
  <c r="N196" i="18"/>
  <c r="M196" i="18"/>
  <c r="L196" i="18"/>
  <c r="AF196" i="18" s="1"/>
  <c r="AT196" i="18" s="1"/>
  <c r="BB196" i="18" s="1"/>
  <c r="K196" i="18"/>
  <c r="J196" i="18"/>
  <c r="Z196" i="18" s="1"/>
  <c r="I196" i="18"/>
  <c r="H196" i="18"/>
  <c r="AE196" i="18" s="1"/>
  <c r="AS196" i="18" s="1"/>
  <c r="G196" i="18"/>
  <c r="F196" i="18"/>
  <c r="E196" i="18"/>
  <c r="D196" i="18"/>
  <c r="A196" i="18" s="1"/>
  <c r="AK195" i="18"/>
  <c r="AC195" i="18"/>
  <c r="AR195" i="18" s="1"/>
  <c r="AA195" i="18"/>
  <c r="AO195" i="18" s="1"/>
  <c r="X195" i="18"/>
  <c r="AD195" i="18" s="1"/>
  <c r="W195" i="18"/>
  <c r="V195" i="18"/>
  <c r="U195" i="18"/>
  <c r="T195" i="18"/>
  <c r="AB195" i="18" s="1"/>
  <c r="S195" i="18"/>
  <c r="R195" i="18"/>
  <c r="Q195" i="18"/>
  <c r="P195" i="18"/>
  <c r="AH195" i="18" s="1"/>
  <c r="AV195" i="18" s="1"/>
  <c r="O195" i="18"/>
  <c r="N195" i="18"/>
  <c r="M195" i="18"/>
  <c r="AG195" i="18" s="1"/>
  <c r="L195" i="18"/>
  <c r="AF195" i="18" s="1"/>
  <c r="AT195" i="18" s="1"/>
  <c r="K195" i="18"/>
  <c r="J195" i="18"/>
  <c r="Z195" i="18" s="1"/>
  <c r="AN195" i="18" s="1"/>
  <c r="I195" i="18"/>
  <c r="H195" i="18"/>
  <c r="AE195" i="18" s="1"/>
  <c r="AS195" i="18" s="1"/>
  <c r="AU195" i="18" s="1"/>
  <c r="G195" i="18"/>
  <c r="F195" i="18"/>
  <c r="E195" i="18"/>
  <c r="D195" i="18"/>
  <c r="AL195" i="18" s="1"/>
  <c r="AK194" i="18"/>
  <c r="AC194" i="18"/>
  <c r="AR194" i="18" s="1"/>
  <c r="AA194" i="18"/>
  <c r="AO194" i="18" s="1"/>
  <c r="X194" i="18"/>
  <c r="AD194" i="18" s="1"/>
  <c r="AP194" i="18" s="1"/>
  <c r="W194" i="18"/>
  <c r="V194" i="18"/>
  <c r="U194" i="18"/>
  <c r="T194" i="18"/>
  <c r="S194" i="18"/>
  <c r="R194" i="18"/>
  <c r="Q194" i="18"/>
  <c r="P194" i="18"/>
  <c r="AH194" i="18" s="1"/>
  <c r="AV194" i="18" s="1"/>
  <c r="O194" i="18"/>
  <c r="N194" i="18"/>
  <c r="M194" i="18"/>
  <c r="AG194" i="18" s="1"/>
  <c r="L194" i="18"/>
  <c r="AF194" i="18" s="1"/>
  <c r="AT194" i="18" s="1"/>
  <c r="K194" i="18"/>
  <c r="J194" i="18"/>
  <c r="Z194" i="18" s="1"/>
  <c r="AN194" i="18" s="1"/>
  <c r="I194" i="18"/>
  <c r="H194" i="18"/>
  <c r="AE194" i="18" s="1"/>
  <c r="AS194" i="18" s="1"/>
  <c r="G194" i="18"/>
  <c r="F194" i="18"/>
  <c r="E194" i="18"/>
  <c r="D194" i="18"/>
  <c r="AL194" i="18" s="1"/>
  <c r="AK193" i="18"/>
  <c r="AB193" i="18"/>
  <c r="X193" i="18"/>
  <c r="AD193" i="18" s="1"/>
  <c r="W193" i="18"/>
  <c r="AC193" i="18" s="1"/>
  <c r="AR193" i="18" s="1"/>
  <c r="V193" i="18"/>
  <c r="U193" i="18"/>
  <c r="Y193" i="18" s="1"/>
  <c r="AM193" i="18" s="1"/>
  <c r="T193" i="18"/>
  <c r="S193" i="18"/>
  <c r="AA193" i="18" s="1"/>
  <c r="AO193" i="18" s="1"/>
  <c r="R193" i="18"/>
  <c r="Q193" i="18"/>
  <c r="P193" i="18"/>
  <c r="AH193" i="18" s="1"/>
  <c r="AV193" i="18" s="1"/>
  <c r="O193" i="18"/>
  <c r="N193" i="18"/>
  <c r="M193" i="18"/>
  <c r="L193" i="18"/>
  <c r="AF193" i="18" s="1"/>
  <c r="AT193" i="18" s="1"/>
  <c r="K193" i="18"/>
  <c r="J193" i="18"/>
  <c r="Z193" i="18" s="1"/>
  <c r="AN193" i="18" s="1"/>
  <c r="I193" i="18"/>
  <c r="H193" i="18"/>
  <c r="AE193" i="18" s="1"/>
  <c r="AS193" i="18" s="1"/>
  <c r="G193" i="18"/>
  <c r="F193" i="18"/>
  <c r="E193" i="18"/>
  <c r="D193" i="18"/>
  <c r="AL193" i="18" s="1"/>
  <c r="A193" i="18"/>
  <c r="AK192" i="18"/>
  <c r="AC192" i="18"/>
  <c r="AR192" i="18" s="1"/>
  <c r="X192" i="18"/>
  <c r="AD192" i="18" s="1"/>
  <c r="W192" i="18"/>
  <c r="V192" i="18"/>
  <c r="U192" i="18"/>
  <c r="Y192" i="18" s="1"/>
  <c r="AM192" i="18" s="1"/>
  <c r="T192" i="18"/>
  <c r="AB192" i="18" s="1"/>
  <c r="S192" i="18"/>
  <c r="AA192" i="18" s="1"/>
  <c r="AO192" i="18" s="1"/>
  <c r="R192" i="18"/>
  <c r="Q192" i="18"/>
  <c r="P192" i="18"/>
  <c r="AH192" i="18" s="1"/>
  <c r="AV192" i="18" s="1"/>
  <c r="O192" i="18"/>
  <c r="N192" i="18"/>
  <c r="M192" i="18"/>
  <c r="AG192" i="18" s="1"/>
  <c r="L192" i="18"/>
  <c r="AF192" i="18" s="1"/>
  <c r="AT192" i="18" s="1"/>
  <c r="K192" i="18"/>
  <c r="J192" i="18"/>
  <c r="Z192" i="18" s="1"/>
  <c r="AN192" i="18" s="1"/>
  <c r="I192" i="18"/>
  <c r="H192" i="18"/>
  <c r="AE192" i="18" s="1"/>
  <c r="AS192" i="18" s="1"/>
  <c r="G192" i="18"/>
  <c r="F192" i="18"/>
  <c r="E192" i="18"/>
  <c r="D192" i="18"/>
  <c r="AK191" i="18"/>
  <c r="AB191" i="18"/>
  <c r="X191" i="18"/>
  <c r="AD191" i="18" s="1"/>
  <c r="AP191" i="18" s="1"/>
  <c r="AQ191" i="18" s="1"/>
  <c r="W191" i="18"/>
  <c r="AC191" i="18" s="1"/>
  <c r="AR191" i="18" s="1"/>
  <c r="V191" i="18"/>
  <c r="U191" i="18"/>
  <c r="Y191" i="18" s="1"/>
  <c r="AM191" i="18" s="1"/>
  <c r="T191" i="18"/>
  <c r="S191" i="18"/>
  <c r="AA191" i="18" s="1"/>
  <c r="AO191" i="18" s="1"/>
  <c r="R191" i="18"/>
  <c r="Q191" i="18"/>
  <c r="P191" i="18"/>
  <c r="AH191" i="18" s="1"/>
  <c r="AV191" i="18" s="1"/>
  <c r="O191" i="18"/>
  <c r="N191" i="18"/>
  <c r="M191" i="18"/>
  <c r="AG191" i="18" s="1"/>
  <c r="L191" i="18"/>
  <c r="AF191" i="18" s="1"/>
  <c r="AT191" i="18" s="1"/>
  <c r="K191" i="18"/>
  <c r="J191" i="18"/>
  <c r="Z191" i="18" s="1"/>
  <c r="AN191" i="18" s="1"/>
  <c r="I191" i="18"/>
  <c r="H191" i="18"/>
  <c r="AE191" i="18" s="1"/>
  <c r="AS191" i="18" s="1"/>
  <c r="AZ191" i="18" s="1"/>
  <c r="G191" i="18"/>
  <c r="F191" i="18"/>
  <c r="E191" i="18"/>
  <c r="D191" i="18"/>
  <c r="AL191" i="18" s="1"/>
  <c r="A191" i="18"/>
  <c r="AK190" i="18"/>
  <c r="AH190" i="18"/>
  <c r="AV190" i="18" s="1"/>
  <c r="AC190" i="18"/>
  <c r="AR190" i="18" s="1"/>
  <c r="X190" i="18"/>
  <c r="AD190" i="18" s="1"/>
  <c r="W190" i="18"/>
  <c r="V190" i="18"/>
  <c r="U190" i="18"/>
  <c r="T190" i="18"/>
  <c r="AB190" i="18" s="1"/>
  <c r="S190" i="18"/>
  <c r="AA190" i="18" s="1"/>
  <c r="AO190" i="18" s="1"/>
  <c r="R190" i="18"/>
  <c r="Q190" i="18"/>
  <c r="P190" i="18"/>
  <c r="O190" i="18"/>
  <c r="N190" i="18"/>
  <c r="M190" i="18"/>
  <c r="AG190" i="18" s="1"/>
  <c r="L190" i="18"/>
  <c r="AF190" i="18" s="1"/>
  <c r="AT190" i="18" s="1"/>
  <c r="K190" i="18"/>
  <c r="J190" i="18"/>
  <c r="Z190" i="18" s="1"/>
  <c r="AN190" i="18" s="1"/>
  <c r="I190" i="18"/>
  <c r="H190" i="18"/>
  <c r="AE190" i="18" s="1"/>
  <c r="AS190" i="18" s="1"/>
  <c r="AZ190" i="18" s="1"/>
  <c r="G190" i="18"/>
  <c r="F190" i="18"/>
  <c r="E190" i="18"/>
  <c r="D190" i="18"/>
  <c r="AL190" i="18" s="1"/>
  <c r="AK189" i="18"/>
  <c r="X189" i="18"/>
  <c r="AD189" i="18" s="1"/>
  <c r="AP189" i="18" s="1"/>
  <c r="W189" i="18"/>
  <c r="AC189" i="18" s="1"/>
  <c r="AR189" i="18" s="1"/>
  <c r="V189" i="18"/>
  <c r="U189" i="18"/>
  <c r="Y189" i="18" s="1"/>
  <c r="AM189" i="18" s="1"/>
  <c r="T189" i="18"/>
  <c r="AB189" i="18" s="1"/>
  <c r="S189" i="18"/>
  <c r="AA189" i="18" s="1"/>
  <c r="AO189" i="18" s="1"/>
  <c r="R189" i="18"/>
  <c r="Q189" i="18"/>
  <c r="P189" i="18"/>
  <c r="AH189" i="18" s="1"/>
  <c r="AV189" i="18" s="1"/>
  <c r="O189" i="18"/>
  <c r="AG189" i="18" s="1"/>
  <c r="N189" i="18"/>
  <c r="M189" i="18"/>
  <c r="L189" i="18"/>
  <c r="AF189" i="18" s="1"/>
  <c r="AT189" i="18" s="1"/>
  <c r="K189" i="18"/>
  <c r="J189" i="18"/>
  <c r="Z189" i="18" s="1"/>
  <c r="AN189" i="18" s="1"/>
  <c r="I189" i="18"/>
  <c r="H189" i="18"/>
  <c r="AE189" i="18" s="1"/>
  <c r="AS189" i="18" s="1"/>
  <c r="G189" i="18"/>
  <c r="F189" i="18"/>
  <c r="E189" i="18"/>
  <c r="D189" i="18"/>
  <c r="AL189" i="18" s="1"/>
  <c r="AK188" i="18"/>
  <c r="AF188" i="18"/>
  <c r="AT188" i="18" s="1"/>
  <c r="X188" i="18"/>
  <c r="AD188" i="18" s="1"/>
  <c r="W188" i="18"/>
  <c r="AC188" i="18" s="1"/>
  <c r="AR188" i="18" s="1"/>
  <c r="V188" i="18"/>
  <c r="U188" i="18"/>
  <c r="Y188" i="18" s="1"/>
  <c r="AM188" i="18" s="1"/>
  <c r="T188" i="18"/>
  <c r="AB188" i="18" s="1"/>
  <c r="S188" i="18"/>
  <c r="AA188" i="18" s="1"/>
  <c r="AO188" i="18" s="1"/>
  <c r="AY188" i="18" s="1"/>
  <c r="R188" i="18"/>
  <c r="Q188" i="18"/>
  <c r="P188" i="18"/>
  <c r="AH188" i="18" s="1"/>
  <c r="AV188" i="18" s="1"/>
  <c r="O188" i="18"/>
  <c r="N188" i="18"/>
  <c r="M188" i="18"/>
  <c r="AG188" i="18" s="1"/>
  <c r="L188" i="18"/>
  <c r="K188" i="18"/>
  <c r="J188" i="18"/>
  <c r="Z188" i="18" s="1"/>
  <c r="AN188" i="18" s="1"/>
  <c r="I188" i="18"/>
  <c r="H188" i="18"/>
  <c r="AE188" i="18" s="1"/>
  <c r="AS188" i="18" s="1"/>
  <c r="G188" i="18"/>
  <c r="F188" i="18"/>
  <c r="E188" i="18"/>
  <c r="D188" i="18"/>
  <c r="AL188" i="18" s="1"/>
  <c r="A188" i="18"/>
  <c r="AS187" i="18"/>
  <c r="AK187" i="18"/>
  <c r="AC187" i="18"/>
  <c r="AR187" i="18" s="1"/>
  <c r="X187" i="18"/>
  <c r="AD187" i="18" s="1"/>
  <c r="W187" i="18"/>
  <c r="V187" i="18"/>
  <c r="U187" i="18"/>
  <c r="T187" i="18"/>
  <c r="S187" i="18"/>
  <c r="AA187" i="18" s="1"/>
  <c r="AO187" i="18" s="1"/>
  <c r="R187" i="18"/>
  <c r="Q187" i="18"/>
  <c r="P187" i="18"/>
  <c r="AH187" i="18" s="1"/>
  <c r="AV187" i="18" s="1"/>
  <c r="O187" i="18"/>
  <c r="N187" i="18"/>
  <c r="M187" i="18"/>
  <c r="L187" i="18"/>
  <c r="AF187" i="18" s="1"/>
  <c r="AT187" i="18" s="1"/>
  <c r="K187" i="18"/>
  <c r="J187" i="18"/>
  <c r="Z187" i="18" s="1"/>
  <c r="AN187" i="18" s="1"/>
  <c r="I187" i="18"/>
  <c r="H187" i="18"/>
  <c r="AE187" i="18" s="1"/>
  <c r="G187" i="18"/>
  <c r="F187" i="18"/>
  <c r="E187" i="18"/>
  <c r="D187" i="18"/>
  <c r="AK186" i="18"/>
  <c r="AH186" i="18"/>
  <c r="AV186" i="18" s="1"/>
  <c r="AD186" i="18"/>
  <c r="AA186" i="18"/>
  <c r="AO186" i="18" s="1"/>
  <c r="X186" i="18"/>
  <c r="W186" i="18"/>
  <c r="AC186" i="18" s="1"/>
  <c r="AR186" i="18" s="1"/>
  <c r="V186" i="18"/>
  <c r="U186" i="18"/>
  <c r="T186" i="18"/>
  <c r="S186" i="18"/>
  <c r="R186" i="18"/>
  <c r="Q186" i="18"/>
  <c r="P186" i="18"/>
  <c r="O186" i="18"/>
  <c r="N186" i="18"/>
  <c r="M186" i="18"/>
  <c r="AG186" i="18" s="1"/>
  <c r="L186" i="18"/>
  <c r="AF186" i="18" s="1"/>
  <c r="AT186" i="18" s="1"/>
  <c r="K186" i="18"/>
  <c r="J186" i="18"/>
  <c r="Z186" i="18" s="1"/>
  <c r="AN186" i="18" s="1"/>
  <c r="I186" i="18"/>
  <c r="H186" i="18"/>
  <c r="AE186" i="18" s="1"/>
  <c r="AS186" i="18" s="1"/>
  <c r="G186" i="18"/>
  <c r="F186" i="18"/>
  <c r="E186" i="18"/>
  <c r="D186" i="18"/>
  <c r="AL186" i="18" s="1"/>
  <c r="AK185" i="18"/>
  <c r="AE185" i="18"/>
  <c r="AS185" i="18" s="1"/>
  <c r="X185" i="18"/>
  <c r="AD185" i="18" s="1"/>
  <c r="W185" i="18"/>
  <c r="AC185" i="18" s="1"/>
  <c r="AR185" i="18" s="1"/>
  <c r="V185" i="18"/>
  <c r="AB185" i="18" s="1"/>
  <c r="U185" i="18"/>
  <c r="T185" i="18"/>
  <c r="S185" i="18"/>
  <c r="AA185" i="18" s="1"/>
  <c r="AO185" i="18" s="1"/>
  <c r="R185" i="18"/>
  <c r="Q185" i="18"/>
  <c r="P185" i="18"/>
  <c r="AH185" i="18" s="1"/>
  <c r="AV185" i="18" s="1"/>
  <c r="O185" i="18"/>
  <c r="N185" i="18"/>
  <c r="M185" i="18"/>
  <c r="AG185" i="18" s="1"/>
  <c r="L185" i="18"/>
  <c r="AF185" i="18" s="1"/>
  <c r="AT185" i="18" s="1"/>
  <c r="K185" i="18"/>
  <c r="J185" i="18"/>
  <c r="Z185" i="18" s="1"/>
  <c r="AN185" i="18" s="1"/>
  <c r="AW185" i="18" s="1"/>
  <c r="I185" i="18"/>
  <c r="H185" i="18"/>
  <c r="G185" i="18"/>
  <c r="F185" i="18"/>
  <c r="E185" i="18"/>
  <c r="D185" i="18"/>
  <c r="AL185" i="18" s="1"/>
  <c r="A185" i="18"/>
  <c r="AK184" i="18"/>
  <c r="AG184" i="18"/>
  <c r="AE184" i="18"/>
  <c r="AS184" i="18" s="1"/>
  <c r="AC184" i="18"/>
  <c r="AR184" i="18" s="1"/>
  <c r="AA184" i="18"/>
  <c r="AO184" i="18" s="1"/>
  <c r="X184" i="18"/>
  <c r="AD184" i="18" s="1"/>
  <c r="AP184" i="18" s="1"/>
  <c r="AQ184" i="18" s="1"/>
  <c r="W184" i="18"/>
  <c r="V184" i="18"/>
  <c r="U184" i="18"/>
  <c r="T184" i="18"/>
  <c r="AB184" i="18" s="1"/>
  <c r="S184" i="18"/>
  <c r="R184" i="18"/>
  <c r="Q184" i="18"/>
  <c r="P184" i="18"/>
  <c r="AH184" i="18" s="1"/>
  <c r="AV184" i="18" s="1"/>
  <c r="O184" i="18"/>
  <c r="N184" i="18"/>
  <c r="M184" i="18"/>
  <c r="L184" i="18"/>
  <c r="AF184" i="18" s="1"/>
  <c r="AT184" i="18" s="1"/>
  <c r="K184" i="18"/>
  <c r="J184" i="18"/>
  <c r="Z184" i="18" s="1"/>
  <c r="AN184" i="18" s="1"/>
  <c r="I184" i="18"/>
  <c r="H184" i="18"/>
  <c r="G184" i="18"/>
  <c r="F184" i="18"/>
  <c r="E184" i="18"/>
  <c r="D184" i="18"/>
  <c r="AL184" i="18" s="1"/>
  <c r="AS183" i="18"/>
  <c r="AK183" i="18"/>
  <c r="AE183" i="18"/>
  <c r="X183" i="18"/>
  <c r="AD183" i="18" s="1"/>
  <c r="W183" i="18"/>
  <c r="AC183" i="18" s="1"/>
  <c r="AR183" i="18" s="1"/>
  <c r="V183" i="18"/>
  <c r="U183" i="18"/>
  <c r="Y183" i="18" s="1"/>
  <c r="AM183" i="18" s="1"/>
  <c r="T183" i="18"/>
  <c r="AB183" i="18" s="1"/>
  <c r="S183" i="18"/>
  <c r="AA183" i="18" s="1"/>
  <c r="AO183" i="18" s="1"/>
  <c r="R183" i="18"/>
  <c r="Q183" i="18"/>
  <c r="P183" i="18"/>
  <c r="AH183" i="18" s="1"/>
  <c r="AV183" i="18" s="1"/>
  <c r="O183" i="18"/>
  <c r="N183" i="18"/>
  <c r="M183" i="18"/>
  <c r="L183" i="18"/>
  <c r="AF183" i="18" s="1"/>
  <c r="AT183" i="18" s="1"/>
  <c r="K183" i="18"/>
  <c r="J183" i="18"/>
  <c r="Z183" i="18" s="1"/>
  <c r="AN183" i="18" s="1"/>
  <c r="I183" i="18"/>
  <c r="H183" i="18"/>
  <c r="G183" i="18"/>
  <c r="F183" i="18"/>
  <c r="E183" i="18"/>
  <c r="D183" i="18"/>
  <c r="AL183" i="18" s="1"/>
  <c r="AK182" i="18"/>
  <c r="AH182" i="18"/>
  <c r="AV182" i="18" s="1"/>
  <c r="AE182" i="18"/>
  <c r="AS182" i="18" s="1"/>
  <c r="AC182" i="18"/>
  <c r="AR182" i="18" s="1"/>
  <c r="X182" i="18"/>
  <c r="AD182" i="18" s="1"/>
  <c r="W182" i="18"/>
  <c r="V182" i="18"/>
  <c r="U182" i="18"/>
  <c r="T182" i="18"/>
  <c r="AB182" i="18" s="1"/>
  <c r="S182" i="18"/>
  <c r="AA182" i="18" s="1"/>
  <c r="AO182" i="18" s="1"/>
  <c r="R182" i="18"/>
  <c r="Q182" i="18"/>
  <c r="P182" i="18"/>
  <c r="O182" i="18"/>
  <c r="N182" i="18"/>
  <c r="M182" i="18"/>
  <c r="L182" i="18"/>
  <c r="AF182" i="18" s="1"/>
  <c r="AT182" i="18" s="1"/>
  <c r="K182" i="18"/>
  <c r="J182" i="18"/>
  <c r="Z182" i="18" s="1"/>
  <c r="AN182" i="18" s="1"/>
  <c r="I182" i="18"/>
  <c r="H182" i="18"/>
  <c r="G182" i="18"/>
  <c r="F182" i="18"/>
  <c r="E182" i="18"/>
  <c r="D182" i="18"/>
  <c r="AL182" i="18" s="1"/>
  <c r="A182" i="18"/>
  <c r="AK181" i="18"/>
  <c r="AA181" i="18"/>
  <c r="AO181" i="18" s="1"/>
  <c r="X181" i="18"/>
  <c r="AD181" i="18" s="1"/>
  <c r="W181" i="18"/>
  <c r="AC181" i="18" s="1"/>
  <c r="AR181" i="18" s="1"/>
  <c r="V181" i="18"/>
  <c r="U181" i="18"/>
  <c r="Y181" i="18" s="1"/>
  <c r="AM181" i="18" s="1"/>
  <c r="T181" i="18"/>
  <c r="AB181" i="18" s="1"/>
  <c r="S181" i="18"/>
  <c r="R181" i="18"/>
  <c r="Q181" i="18"/>
  <c r="P181" i="18"/>
  <c r="AH181" i="18" s="1"/>
  <c r="AV181" i="18" s="1"/>
  <c r="O181" i="18"/>
  <c r="AG181" i="18" s="1"/>
  <c r="N181" i="18"/>
  <c r="M181" i="18"/>
  <c r="L181" i="18"/>
  <c r="AF181" i="18" s="1"/>
  <c r="AT181" i="18" s="1"/>
  <c r="K181" i="18"/>
  <c r="J181" i="18"/>
  <c r="Z181" i="18" s="1"/>
  <c r="AN181" i="18" s="1"/>
  <c r="I181" i="18"/>
  <c r="H181" i="18"/>
  <c r="AE181" i="18" s="1"/>
  <c r="AS181" i="18" s="1"/>
  <c r="G181" i="18"/>
  <c r="F181" i="18"/>
  <c r="E181" i="18"/>
  <c r="D181" i="18"/>
  <c r="AK180" i="18"/>
  <c r="AH180" i="18"/>
  <c r="AV180" i="18" s="1"/>
  <c r="AF180" i="18"/>
  <c r="AT180" i="18" s="1"/>
  <c r="X180" i="18"/>
  <c r="AD180" i="18" s="1"/>
  <c r="W180" i="18"/>
  <c r="AC180" i="18" s="1"/>
  <c r="AR180" i="18" s="1"/>
  <c r="V180" i="18"/>
  <c r="U180" i="18"/>
  <c r="T180" i="18"/>
  <c r="S180" i="18"/>
  <c r="AA180" i="18" s="1"/>
  <c r="AO180" i="18" s="1"/>
  <c r="R180" i="18"/>
  <c r="Y180" i="18" s="1"/>
  <c r="AM180" i="18" s="1"/>
  <c r="Q180" i="18"/>
  <c r="P180" i="18"/>
  <c r="O180" i="18"/>
  <c r="AG180" i="18" s="1"/>
  <c r="N180" i="18"/>
  <c r="M180" i="18"/>
  <c r="L180" i="18"/>
  <c r="K180" i="18"/>
  <c r="J180" i="18"/>
  <c r="Z180" i="18" s="1"/>
  <c r="I180" i="18"/>
  <c r="H180" i="18"/>
  <c r="AE180" i="18" s="1"/>
  <c r="AS180" i="18" s="1"/>
  <c r="G180" i="18"/>
  <c r="F180" i="18"/>
  <c r="E180" i="18"/>
  <c r="D180" i="18"/>
  <c r="AL180" i="18" s="1"/>
  <c r="A180" i="18"/>
  <c r="AS179" i="18"/>
  <c r="AK179" i="18"/>
  <c r="X179" i="18"/>
  <c r="AD179" i="18" s="1"/>
  <c r="AP179" i="18" s="1"/>
  <c r="W179" i="18"/>
  <c r="AC179" i="18" s="1"/>
  <c r="AR179" i="18" s="1"/>
  <c r="V179" i="18"/>
  <c r="U179" i="18"/>
  <c r="Y179" i="18" s="1"/>
  <c r="AM179" i="18" s="1"/>
  <c r="T179" i="18"/>
  <c r="S179" i="18"/>
  <c r="AA179" i="18" s="1"/>
  <c r="AO179" i="18" s="1"/>
  <c r="R179" i="18"/>
  <c r="Q179" i="18"/>
  <c r="P179" i="18"/>
  <c r="AH179" i="18" s="1"/>
  <c r="AV179" i="18" s="1"/>
  <c r="O179" i="18"/>
  <c r="N179" i="18"/>
  <c r="M179" i="18"/>
  <c r="L179" i="18"/>
  <c r="AF179" i="18" s="1"/>
  <c r="AT179" i="18" s="1"/>
  <c r="K179" i="18"/>
  <c r="J179" i="18"/>
  <c r="Z179" i="18" s="1"/>
  <c r="AN179" i="18" s="1"/>
  <c r="I179" i="18"/>
  <c r="H179" i="18"/>
  <c r="AE179" i="18" s="1"/>
  <c r="G179" i="18"/>
  <c r="F179" i="18"/>
  <c r="E179" i="18"/>
  <c r="D179" i="18"/>
  <c r="AT178" i="18"/>
  <c r="AK178" i="18"/>
  <c r="AD178" i="18"/>
  <c r="AA178" i="18"/>
  <c r="AO178" i="18" s="1"/>
  <c r="X178" i="18"/>
  <c r="W178" i="18"/>
  <c r="AC178" i="18" s="1"/>
  <c r="AR178" i="18" s="1"/>
  <c r="V178" i="18"/>
  <c r="AB178" i="18" s="1"/>
  <c r="U178" i="18"/>
  <c r="T178" i="18"/>
  <c r="S178" i="18"/>
  <c r="R178" i="18"/>
  <c r="Q178" i="18"/>
  <c r="P178" i="18"/>
  <c r="AH178" i="18" s="1"/>
  <c r="AV178" i="18" s="1"/>
  <c r="O178" i="18"/>
  <c r="N178" i="18"/>
  <c r="M178" i="18"/>
  <c r="L178" i="18"/>
  <c r="AF178" i="18" s="1"/>
  <c r="K178" i="18"/>
  <c r="J178" i="18"/>
  <c r="Z178" i="18" s="1"/>
  <c r="AN178" i="18" s="1"/>
  <c r="I178" i="18"/>
  <c r="H178" i="18"/>
  <c r="AE178" i="18" s="1"/>
  <c r="AS178" i="18" s="1"/>
  <c r="AZ178" i="18" s="1"/>
  <c r="G178" i="18"/>
  <c r="F178" i="18"/>
  <c r="E178" i="18"/>
  <c r="D178" i="18"/>
  <c r="AL178" i="18" s="1"/>
  <c r="AV177" i="18"/>
  <c r="AK177" i="18"/>
  <c r="AE177" i="18"/>
  <c r="AS177" i="18" s="1"/>
  <c r="X177" i="18"/>
  <c r="AD177" i="18" s="1"/>
  <c r="AP177" i="18" s="1"/>
  <c r="W177" i="18"/>
  <c r="AC177" i="18" s="1"/>
  <c r="AR177" i="18" s="1"/>
  <c r="V177" i="18"/>
  <c r="U177" i="18"/>
  <c r="T177" i="18"/>
  <c r="AB177" i="18" s="1"/>
  <c r="S177" i="18"/>
  <c r="AA177" i="18" s="1"/>
  <c r="AO177" i="18" s="1"/>
  <c r="R177" i="18"/>
  <c r="Q177" i="18"/>
  <c r="P177" i="18"/>
  <c r="AH177" i="18" s="1"/>
  <c r="O177" i="18"/>
  <c r="N177" i="18"/>
  <c r="M177" i="18"/>
  <c r="AG177" i="18" s="1"/>
  <c r="L177" i="18"/>
  <c r="AF177" i="18" s="1"/>
  <c r="AT177" i="18" s="1"/>
  <c r="K177" i="18"/>
  <c r="Y177" i="18" s="1"/>
  <c r="AM177" i="18" s="1"/>
  <c r="J177" i="18"/>
  <c r="Z177" i="18" s="1"/>
  <c r="AN177" i="18" s="1"/>
  <c r="I177" i="18"/>
  <c r="H177" i="18"/>
  <c r="G177" i="18"/>
  <c r="F177" i="18"/>
  <c r="E177" i="18"/>
  <c r="D177" i="18"/>
  <c r="AK176" i="18"/>
  <c r="AC176" i="18"/>
  <c r="AR176" i="18" s="1"/>
  <c r="X176" i="18"/>
  <c r="AD176" i="18" s="1"/>
  <c r="W176" i="18"/>
  <c r="V176" i="18"/>
  <c r="U176" i="18"/>
  <c r="Y176" i="18" s="1"/>
  <c r="AM176" i="18" s="1"/>
  <c r="T176" i="18"/>
  <c r="AB176" i="18" s="1"/>
  <c r="S176" i="18"/>
  <c r="AA176" i="18" s="1"/>
  <c r="AO176" i="18" s="1"/>
  <c r="R176" i="18"/>
  <c r="Q176" i="18"/>
  <c r="P176" i="18"/>
  <c r="AH176" i="18" s="1"/>
  <c r="AV176" i="18" s="1"/>
  <c r="O176" i="18"/>
  <c r="N176" i="18"/>
  <c r="M176" i="18"/>
  <c r="AG176" i="18" s="1"/>
  <c r="L176" i="18"/>
  <c r="AF176" i="18" s="1"/>
  <c r="AT176" i="18" s="1"/>
  <c r="K176" i="18"/>
  <c r="J176" i="18"/>
  <c r="Z176" i="18" s="1"/>
  <c r="AN176" i="18" s="1"/>
  <c r="I176" i="18"/>
  <c r="H176" i="18"/>
  <c r="AE176" i="18" s="1"/>
  <c r="AS176" i="18" s="1"/>
  <c r="G176" i="18"/>
  <c r="F176" i="18"/>
  <c r="E176" i="18"/>
  <c r="D176" i="18"/>
  <c r="AL176" i="18" s="1"/>
  <c r="A176" i="18"/>
  <c r="AL175" i="18"/>
  <c r="AK175" i="18"/>
  <c r="AA175" i="18"/>
  <c r="AO175" i="18" s="1"/>
  <c r="X175" i="18"/>
  <c r="AD175" i="18" s="1"/>
  <c r="W175" i="18"/>
  <c r="AC175" i="18" s="1"/>
  <c r="AR175" i="18" s="1"/>
  <c r="V175" i="18"/>
  <c r="U175" i="18"/>
  <c r="T175" i="18"/>
  <c r="AB175" i="18" s="1"/>
  <c r="S175" i="18"/>
  <c r="R175" i="18"/>
  <c r="Q175" i="18"/>
  <c r="P175" i="18"/>
  <c r="AH175" i="18" s="1"/>
  <c r="AV175" i="18" s="1"/>
  <c r="O175" i="18"/>
  <c r="N175" i="18"/>
  <c r="M175" i="18"/>
  <c r="L175" i="18"/>
  <c r="AF175" i="18" s="1"/>
  <c r="AT175" i="18" s="1"/>
  <c r="BB175" i="18" s="1"/>
  <c r="K175" i="18"/>
  <c r="J175" i="18"/>
  <c r="Z175" i="18" s="1"/>
  <c r="AN175" i="18" s="1"/>
  <c r="I175" i="18"/>
  <c r="H175" i="18"/>
  <c r="AE175" i="18" s="1"/>
  <c r="AS175" i="18" s="1"/>
  <c r="AZ175" i="18" s="1"/>
  <c r="G175" i="18"/>
  <c r="F175" i="18"/>
  <c r="E175" i="18"/>
  <c r="D175" i="18"/>
  <c r="A175" i="18"/>
  <c r="BB174" i="18"/>
  <c r="AO174" i="18"/>
  <c r="AK174" i="18"/>
  <c r="X174" i="18"/>
  <c r="AD174" i="18" s="1"/>
  <c r="W174" i="18"/>
  <c r="AC174" i="18" s="1"/>
  <c r="AR174" i="18" s="1"/>
  <c r="V174" i="18"/>
  <c r="U174" i="18"/>
  <c r="T174" i="18"/>
  <c r="S174" i="18"/>
  <c r="AA174" i="18" s="1"/>
  <c r="R174" i="18"/>
  <c r="Q174" i="18"/>
  <c r="P174" i="18"/>
  <c r="AH174" i="18" s="1"/>
  <c r="AV174" i="18" s="1"/>
  <c r="O174" i="18"/>
  <c r="N174" i="18"/>
  <c r="M174" i="18"/>
  <c r="L174" i="18"/>
  <c r="AF174" i="18" s="1"/>
  <c r="AT174" i="18" s="1"/>
  <c r="K174" i="18"/>
  <c r="J174" i="18"/>
  <c r="Z174" i="18" s="1"/>
  <c r="AN174" i="18" s="1"/>
  <c r="I174" i="18"/>
  <c r="H174" i="18"/>
  <c r="AE174" i="18" s="1"/>
  <c r="AS174" i="18" s="1"/>
  <c r="G174" i="18"/>
  <c r="F174" i="18"/>
  <c r="E174" i="18"/>
  <c r="D174" i="18"/>
  <c r="A174" i="18" s="1"/>
  <c r="AK173" i="18"/>
  <c r="AG173" i="18"/>
  <c r="X173" i="18"/>
  <c r="AD173" i="18" s="1"/>
  <c r="W173" i="18"/>
  <c r="AC173" i="18" s="1"/>
  <c r="AR173" i="18" s="1"/>
  <c r="V173" i="18"/>
  <c r="U173" i="18"/>
  <c r="T173" i="18"/>
  <c r="AB173" i="18" s="1"/>
  <c r="S173" i="18"/>
  <c r="AA173" i="18" s="1"/>
  <c r="AO173" i="18" s="1"/>
  <c r="R173" i="18"/>
  <c r="Q173" i="18"/>
  <c r="P173" i="18"/>
  <c r="AH173" i="18" s="1"/>
  <c r="AV173" i="18" s="1"/>
  <c r="O173" i="18"/>
  <c r="N173" i="18"/>
  <c r="M173" i="18"/>
  <c r="L173" i="18"/>
  <c r="AF173" i="18" s="1"/>
  <c r="AT173" i="18" s="1"/>
  <c r="BB173" i="18" s="1"/>
  <c r="K173" i="18"/>
  <c r="J173" i="18"/>
  <c r="Z173" i="18" s="1"/>
  <c r="AN173" i="18" s="1"/>
  <c r="I173" i="18"/>
  <c r="H173" i="18"/>
  <c r="AE173" i="18" s="1"/>
  <c r="AS173" i="18" s="1"/>
  <c r="G173" i="18"/>
  <c r="F173" i="18"/>
  <c r="E173" i="18"/>
  <c r="D173" i="18"/>
  <c r="AZ172" i="18"/>
  <c r="AK172" i="18"/>
  <c r="AF172" i="18"/>
  <c r="AT172" i="18" s="1"/>
  <c r="X172" i="18"/>
  <c r="AD172" i="18" s="1"/>
  <c r="W172" i="18"/>
  <c r="AC172" i="18" s="1"/>
  <c r="AR172" i="18" s="1"/>
  <c r="V172" i="18"/>
  <c r="U172" i="18"/>
  <c r="T172" i="18"/>
  <c r="S172" i="18"/>
  <c r="AA172" i="18" s="1"/>
  <c r="AO172" i="18" s="1"/>
  <c r="R172" i="18"/>
  <c r="Q172" i="18"/>
  <c r="P172" i="18"/>
  <c r="AH172" i="18" s="1"/>
  <c r="AV172" i="18" s="1"/>
  <c r="O172" i="18"/>
  <c r="N172" i="18"/>
  <c r="M172" i="18"/>
  <c r="AG172" i="18" s="1"/>
  <c r="L172" i="18"/>
  <c r="K172" i="18"/>
  <c r="J172" i="18"/>
  <c r="Z172" i="18" s="1"/>
  <c r="I172" i="18"/>
  <c r="H172" i="18"/>
  <c r="AE172" i="18" s="1"/>
  <c r="AS172" i="18" s="1"/>
  <c r="G172" i="18"/>
  <c r="F172" i="18"/>
  <c r="E172" i="18"/>
  <c r="D172" i="18"/>
  <c r="AL172" i="18" s="1"/>
  <c r="A172" i="18"/>
  <c r="AK171" i="18"/>
  <c r="AH171" i="18"/>
  <c r="AV171" i="18" s="1"/>
  <c r="Z171" i="18"/>
  <c r="AN171" i="18" s="1"/>
  <c r="X171" i="18"/>
  <c r="AD171" i="18" s="1"/>
  <c r="AP171" i="18" s="1"/>
  <c r="W171" i="18"/>
  <c r="AC171" i="18" s="1"/>
  <c r="AR171" i="18" s="1"/>
  <c r="V171" i="18"/>
  <c r="U171" i="18"/>
  <c r="T171" i="18"/>
  <c r="AB171" i="18" s="1"/>
  <c r="S171" i="18"/>
  <c r="AA171" i="18" s="1"/>
  <c r="AO171" i="18" s="1"/>
  <c r="R171" i="18"/>
  <c r="Q171" i="18"/>
  <c r="P171" i="18"/>
  <c r="O171" i="18"/>
  <c r="N171" i="18"/>
  <c r="M171" i="18"/>
  <c r="L171" i="18"/>
  <c r="AF171" i="18" s="1"/>
  <c r="AT171" i="18" s="1"/>
  <c r="BB171" i="18" s="1"/>
  <c r="K171" i="18"/>
  <c r="J171" i="18"/>
  <c r="I171" i="18"/>
  <c r="H171" i="18"/>
  <c r="AE171" i="18" s="1"/>
  <c r="AS171" i="18" s="1"/>
  <c r="G171" i="18"/>
  <c r="F171" i="18"/>
  <c r="E171" i="18"/>
  <c r="D171" i="18"/>
  <c r="A171" i="18" s="1"/>
  <c r="AK170" i="18"/>
  <c r="AE170" i="18"/>
  <c r="AS170" i="18" s="1"/>
  <c r="AD170" i="18"/>
  <c r="AA170" i="18"/>
  <c r="AO170" i="18" s="1"/>
  <c r="AY170" i="18" s="1"/>
  <c r="X170" i="18"/>
  <c r="W170" i="18"/>
  <c r="AC170" i="18" s="1"/>
  <c r="AR170" i="18" s="1"/>
  <c r="V170" i="18"/>
  <c r="U170" i="18"/>
  <c r="T170" i="18"/>
  <c r="AB170" i="18" s="1"/>
  <c r="S170" i="18"/>
  <c r="R170" i="18"/>
  <c r="Q170" i="18"/>
  <c r="P170" i="18"/>
  <c r="AH170" i="18" s="1"/>
  <c r="AV170" i="18" s="1"/>
  <c r="O170" i="18"/>
  <c r="N170" i="18"/>
  <c r="M170" i="18"/>
  <c r="L170" i="18"/>
  <c r="AF170" i="18" s="1"/>
  <c r="AT170" i="18" s="1"/>
  <c r="K170" i="18"/>
  <c r="J170" i="18"/>
  <c r="Z170" i="18" s="1"/>
  <c r="AN170" i="18" s="1"/>
  <c r="I170" i="18"/>
  <c r="H170" i="18"/>
  <c r="G170" i="18"/>
  <c r="F170" i="18"/>
  <c r="E170" i="18"/>
  <c r="D170" i="18"/>
  <c r="AN169" i="18"/>
  <c r="AK169" i="18"/>
  <c r="AD169" i="18"/>
  <c r="X169" i="18"/>
  <c r="W169" i="18"/>
  <c r="AC169" i="18" s="1"/>
  <c r="AR169" i="18" s="1"/>
  <c r="V169" i="18"/>
  <c r="AB169" i="18" s="1"/>
  <c r="U169" i="18"/>
  <c r="T169" i="18"/>
  <c r="S169" i="18"/>
  <c r="AA169" i="18" s="1"/>
  <c r="AO169" i="18" s="1"/>
  <c r="R169" i="18"/>
  <c r="Q169" i="18"/>
  <c r="P169" i="18"/>
  <c r="AH169" i="18" s="1"/>
  <c r="AV169" i="18" s="1"/>
  <c r="O169" i="18"/>
  <c r="N169" i="18"/>
  <c r="M169" i="18"/>
  <c r="L169" i="18"/>
  <c r="AF169" i="18" s="1"/>
  <c r="AT169" i="18" s="1"/>
  <c r="K169" i="18"/>
  <c r="J169" i="18"/>
  <c r="Z169" i="18" s="1"/>
  <c r="I169" i="18"/>
  <c r="H169" i="18"/>
  <c r="AE169" i="18" s="1"/>
  <c r="AS169" i="18" s="1"/>
  <c r="G169" i="18"/>
  <c r="F169" i="18"/>
  <c r="Y169" i="18" s="1"/>
  <c r="AM169" i="18" s="1"/>
  <c r="E169" i="18"/>
  <c r="D169" i="18"/>
  <c r="AL169" i="18" s="1"/>
  <c r="A169" i="18"/>
  <c r="AK168" i="18"/>
  <c r="AH168" i="18"/>
  <c r="AV168" i="18" s="1"/>
  <c r="AD168" i="18"/>
  <c r="X168" i="18"/>
  <c r="W168" i="18"/>
  <c r="AC168" i="18" s="1"/>
  <c r="AR168" i="18" s="1"/>
  <c r="V168" i="18"/>
  <c r="U168" i="18"/>
  <c r="T168" i="18"/>
  <c r="AB168" i="18" s="1"/>
  <c r="S168" i="18"/>
  <c r="AA168" i="18" s="1"/>
  <c r="AO168" i="18" s="1"/>
  <c r="R168" i="18"/>
  <c r="Q168" i="18"/>
  <c r="P168" i="18"/>
  <c r="O168" i="18"/>
  <c r="N168" i="18"/>
  <c r="M168" i="18"/>
  <c r="L168" i="18"/>
  <c r="AF168" i="18" s="1"/>
  <c r="AT168" i="18" s="1"/>
  <c r="K168" i="18"/>
  <c r="J168" i="18"/>
  <c r="Z168" i="18" s="1"/>
  <c r="AN168" i="18" s="1"/>
  <c r="AW168" i="18" s="1"/>
  <c r="I168" i="18"/>
  <c r="H168" i="18"/>
  <c r="AE168" i="18" s="1"/>
  <c r="AS168" i="18" s="1"/>
  <c r="G168" i="18"/>
  <c r="F168" i="18"/>
  <c r="E168" i="18"/>
  <c r="D168" i="18"/>
  <c r="AL168" i="18" s="1"/>
  <c r="AO167" i="18"/>
  <c r="AK167" i="18"/>
  <c r="AA167" i="18"/>
  <c r="X167" i="18"/>
  <c r="AD167" i="18" s="1"/>
  <c r="W167" i="18"/>
  <c r="AC167" i="18" s="1"/>
  <c r="AR167" i="18" s="1"/>
  <c r="V167" i="18"/>
  <c r="U167" i="18"/>
  <c r="Y167" i="18" s="1"/>
  <c r="AM167" i="18" s="1"/>
  <c r="T167" i="18"/>
  <c r="AB167" i="18" s="1"/>
  <c r="S167" i="18"/>
  <c r="R167" i="18"/>
  <c r="Q167" i="18"/>
  <c r="P167" i="18"/>
  <c r="AH167" i="18" s="1"/>
  <c r="AV167" i="18" s="1"/>
  <c r="O167" i="18"/>
  <c r="N167" i="18"/>
  <c r="M167" i="18"/>
  <c r="L167" i="18"/>
  <c r="AF167" i="18" s="1"/>
  <c r="AT167" i="18" s="1"/>
  <c r="K167" i="18"/>
  <c r="J167" i="18"/>
  <c r="Z167" i="18" s="1"/>
  <c r="I167" i="18"/>
  <c r="H167" i="18"/>
  <c r="AE167" i="18" s="1"/>
  <c r="AS167" i="18" s="1"/>
  <c r="AZ167" i="18" s="1"/>
  <c r="G167" i="18"/>
  <c r="F167" i="18"/>
  <c r="E167" i="18"/>
  <c r="D167" i="18"/>
  <c r="AL167" i="18" s="1"/>
  <c r="AK166" i="18"/>
  <c r="AH166" i="18"/>
  <c r="AV166" i="18" s="1"/>
  <c r="AD166" i="18"/>
  <c r="AB166" i="18"/>
  <c r="X166" i="18"/>
  <c r="W166" i="18"/>
  <c r="AC166" i="18" s="1"/>
  <c r="AR166" i="18" s="1"/>
  <c r="V166" i="18"/>
  <c r="U166" i="18"/>
  <c r="T166" i="18"/>
  <c r="S166" i="18"/>
  <c r="AA166" i="18" s="1"/>
  <c r="AO166" i="18" s="1"/>
  <c r="R166" i="18"/>
  <c r="Q166" i="18"/>
  <c r="P166" i="18"/>
  <c r="O166" i="18"/>
  <c r="N166" i="18"/>
  <c r="M166" i="18"/>
  <c r="L166" i="18"/>
  <c r="AF166" i="18" s="1"/>
  <c r="AT166" i="18" s="1"/>
  <c r="K166" i="18"/>
  <c r="J166" i="18"/>
  <c r="Z166" i="18" s="1"/>
  <c r="AN166" i="18" s="1"/>
  <c r="I166" i="18"/>
  <c r="H166" i="18"/>
  <c r="AE166" i="18" s="1"/>
  <c r="AS166" i="18" s="1"/>
  <c r="G166" i="18"/>
  <c r="F166" i="18"/>
  <c r="E166" i="18"/>
  <c r="D166" i="18"/>
  <c r="AL166" i="18" s="1"/>
  <c r="AL165" i="18"/>
  <c r="AK165" i="18"/>
  <c r="X165" i="18"/>
  <c r="AD165" i="18" s="1"/>
  <c r="W165" i="18"/>
  <c r="AC165" i="18" s="1"/>
  <c r="AR165" i="18" s="1"/>
  <c r="V165" i="18"/>
  <c r="U165" i="18"/>
  <c r="Y165" i="18" s="1"/>
  <c r="AM165" i="18" s="1"/>
  <c r="T165" i="18"/>
  <c r="S165" i="18"/>
  <c r="AA165" i="18" s="1"/>
  <c r="AO165" i="18" s="1"/>
  <c r="AY165" i="18" s="1"/>
  <c r="R165" i="18"/>
  <c r="Q165" i="18"/>
  <c r="P165" i="18"/>
  <c r="AH165" i="18" s="1"/>
  <c r="AV165" i="18" s="1"/>
  <c r="O165" i="18"/>
  <c r="AG165" i="18" s="1"/>
  <c r="N165" i="18"/>
  <c r="M165" i="18"/>
  <c r="L165" i="18"/>
  <c r="AF165" i="18" s="1"/>
  <c r="AT165" i="18" s="1"/>
  <c r="K165" i="18"/>
  <c r="J165" i="18"/>
  <c r="Z165" i="18" s="1"/>
  <c r="AN165" i="18" s="1"/>
  <c r="I165" i="18"/>
  <c r="H165" i="18"/>
  <c r="AE165" i="18" s="1"/>
  <c r="AS165" i="18" s="1"/>
  <c r="G165" i="18"/>
  <c r="F165" i="18"/>
  <c r="E165" i="18"/>
  <c r="D165" i="18"/>
  <c r="A165" i="18" s="1"/>
  <c r="AK164" i="18"/>
  <c r="AG164" i="18"/>
  <c r="AD164" i="18"/>
  <c r="X164" i="18"/>
  <c r="W164" i="18"/>
  <c r="AC164" i="18" s="1"/>
  <c r="AR164" i="18" s="1"/>
  <c r="V164" i="18"/>
  <c r="AB164" i="18" s="1"/>
  <c r="U164" i="18"/>
  <c r="T164" i="18"/>
  <c r="S164" i="18"/>
  <c r="AA164" i="18" s="1"/>
  <c r="AO164" i="18" s="1"/>
  <c r="AY164" i="18" s="1"/>
  <c r="R164" i="18"/>
  <c r="Q164" i="18"/>
  <c r="P164" i="18"/>
  <c r="AH164" i="18" s="1"/>
  <c r="AV164" i="18" s="1"/>
  <c r="O164" i="18"/>
  <c r="N164" i="18"/>
  <c r="M164" i="18"/>
  <c r="L164" i="18"/>
  <c r="AF164" i="18" s="1"/>
  <c r="AT164" i="18" s="1"/>
  <c r="K164" i="18"/>
  <c r="J164" i="18"/>
  <c r="Z164" i="18" s="1"/>
  <c r="AN164" i="18" s="1"/>
  <c r="I164" i="18"/>
  <c r="H164" i="18"/>
  <c r="AE164" i="18" s="1"/>
  <c r="AS164" i="18" s="1"/>
  <c r="G164" i="18"/>
  <c r="F164" i="18"/>
  <c r="E164" i="18"/>
  <c r="D164" i="18"/>
  <c r="AL164" i="18" s="1"/>
  <c r="A164" i="18"/>
  <c r="AK163" i="18"/>
  <c r="X163" i="18"/>
  <c r="AD163" i="18" s="1"/>
  <c r="W163" i="18"/>
  <c r="AC163" i="18" s="1"/>
  <c r="AR163" i="18" s="1"/>
  <c r="V163" i="18"/>
  <c r="U163" i="18"/>
  <c r="T163" i="18"/>
  <c r="AB163" i="18" s="1"/>
  <c r="S163" i="18"/>
  <c r="AA163" i="18" s="1"/>
  <c r="AO163" i="18" s="1"/>
  <c r="R163" i="18"/>
  <c r="Q163" i="18"/>
  <c r="P163" i="18"/>
  <c r="AH163" i="18" s="1"/>
  <c r="AV163" i="18" s="1"/>
  <c r="BB163" i="18" s="1"/>
  <c r="O163" i="18"/>
  <c r="N163" i="18"/>
  <c r="M163" i="18"/>
  <c r="L163" i="18"/>
  <c r="AF163" i="18" s="1"/>
  <c r="AT163" i="18" s="1"/>
  <c r="K163" i="18"/>
  <c r="J163" i="18"/>
  <c r="Z163" i="18" s="1"/>
  <c r="I163" i="18"/>
  <c r="H163" i="18"/>
  <c r="AE163" i="18" s="1"/>
  <c r="AS163" i="18" s="1"/>
  <c r="AZ163" i="18" s="1"/>
  <c r="G163" i="18"/>
  <c r="F163" i="18"/>
  <c r="E163" i="18"/>
  <c r="D163" i="18"/>
  <c r="A163" i="18" s="1"/>
  <c r="AK162" i="18"/>
  <c r="AD162" i="18"/>
  <c r="X162" i="18"/>
  <c r="W162" i="18"/>
  <c r="AC162" i="18" s="1"/>
  <c r="AR162" i="18" s="1"/>
  <c r="V162" i="18"/>
  <c r="U162" i="18"/>
  <c r="T162" i="18"/>
  <c r="AB162" i="18" s="1"/>
  <c r="S162" i="18"/>
  <c r="AA162" i="18" s="1"/>
  <c r="AO162" i="18" s="1"/>
  <c r="R162" i="18"/>
  <c r="Q162" i="18"/>
  <c r="P162" i="18"/>
  <c r="AH162" i="18" s="1"/>
  <c r="AV162" i="18" s="1"/>
  <c r="O162" i="18"/>
  <c r="N162" i="18"/>
  <c r="M162" i="18"/>
  <c r="AG162" i="18" s="1"/>
  <c r="L162" i="18"/>
  <c r="AF162" i="18" s="1"/>
  <c r="AT162" i="18" s="1"/>
  <c r="K162" i="18"/>
  <c r="J162" i="18"/>
  <c r="Z162" i="18" s="1"/>
  <c r="AN162" i="18" s="1"/>
  <c r="I162" i="18"/>
  <c r="H162" i="18"/>
  <c r="AE162" i="18" s="1"/>
  <c r="AS162" i="18" s="1"/>
  <c r="G162" i="18"/>
  <c r="F162" i="18"/>
  <c r="E162" i="18"/>
  <c r="D162" i="18"/>
  <c r="A162" i="18" s="1"/>
  <c r="AN161" i="18"/>
  <c r="AK161" i="18"/>
  <c r="X161" i="18"/>
  <c r="AD161" i="18" s="1"/>
  <c r="AP161" i="18" s="1"/>
  <c r="W161" i="18"/>
  <c r="AC161" i="18" s="1"/>
  <c r="AR161" i="18" s="1"/>
  <c r="V161" i="18"/>
  <c r="U161" i="18"/>
  <c r="Y161" i="18" s="1"/>
  <c r="AM161" i="18" s="1"/>
  <c r="T161" i="18"/>
  <c r="S161" i="18"/>
  <c r="AA161" i="18" s="1"/>
  <c r="AO161" i="18" s="1"/>
  <c r="AY161" i="18" s="1"/>
  <c r="R161" i="18"/>
  <c r="Q161" i="18"/>
  <c r="P161" i="18"/>
  <c r="AH161" i="18" s="1"/>
  <c r="AV161" i="18" s="1"/>
  <c r="O161" i="18"/>
  <c r="N161" i="18"/>
  <c r="M161" i="18"/>
  <c r="AG161" i="18" s="1"/>
  <c r="L161" i="18"/>
  <c r="AF161" i="18" s="1"/>
  <c r="AT161" i="18" s="1"/>
  <c r="K161" i="18"/>
  <c r="J161" i="18"/>
  <c r="Z161" i="18" s="1"/>
  <c r="I161" i="18"/>
  <c r="H161" i="18"/>
  <c r="AE161" i="18" s="1"/>
  <c r="AS161" i="18" s="1"/>
  <c r="G161" i="18"/>
  <c r="F161" i="18"/>
  <c r="E161" i="18"/>
  <c r="D161" i="18"/>
  <c r="AL161" i="18" s="1"/>
  <c r="AP160" i="18"/>
  <c r="AK160" i="18"/>
  <c r="AC160" i="18"/>
  <c r="AR160" i="18" s="1"/>
  <c r="X160" i="18"/>
  <c r="AD160" i="18" s="1"/>
  <c r="W160" i="18"/>
  <c r="V160" i="18"/>
  <c r="U160" i="18"/>
  <c r="T160" i="18"/>
  <c r="AB160" i="18" s="1"/>
  <c r="S160" i="18"/>
  <c r="AA160" i="18" s="1"/>
  <c r="AO160" i="18" s="1"/>
  <c r="R160" i="18"/>
  <c r="Q160" i="18"/>
  <c r="P160" i="18"/>
  <c r="AH160" i="18" s="1"/>
  <c r="AV160" i="18" s="1"/>
  <c r="O160" i="18"/>
  <c r="N160" i="18"/>
  <c r="M160" i="18"/>
  <c r="AG160" i="18" s="1"/>
  <c r="L160" i="18"/>
  <c r="AF160" i="18" s="1"/>
  <c r="AT160" i="18" s="1"/>
  <c r="K160" i="18"/>
  <c r="J160" i="18"/>
  <c r="Z160" i="18" s="1"/>
  <c r="AN160" i="18" s="1"/>
  <c r="I160" i="18"/>
  <c r="H160" i="18"/>
  <c r="AE160" i="18" s="1"/>
  <c r="AS160" i="18" s="1"/>
  <c r="G160" i="18"/>
  <c r="F160" i="18"/>
  <c r="E160" i="18"/>
  <c r="D160" i="18"/>
  <c r="AL160" i="18" s="1"/>
  <c r="A160" i="18"/>
  <c r="AS159" i="18"/>
  <c r="AU159" i="18" s="1"/>
  <c r="AK159" i="18"/>
  <c r="AE159" i="18"/>
  <c r="AC159" i="18"/>
  <c r="AR159" i="18" s="1"/>
  <c r="Z159" i="18"/>
  <c r="AN159" i="18" s="1"/>
  <c r="X159" i="18"/>
  <c r="AD159" i="18" s="1"/>
  <c r="W159" i="18"/>
  <c r="V159" i="18"/>
  <c r="U159" i="18"/>
  <c r="T159" i="18"/>
  <c r="AB159" i="18" s="1"/>
  <c r="S159" i="18"/>
  <c r="AA159" i="18" s="1"/>
  <c r="AO159" i="18" s="1"/>
  <c r="R159" i="18"/>
  <c r="Q159" i="18"/>
  <c r="P159" i="18"/>
  <c r="AH159" i="18" s="1"/>
  <c r="AV159" i="18" s="1"/>
  <c r="O159" i="18"/>
  <c r="N159" i="18"/>
  <c r="M159" i="18"/>
  <c r="AG159" i="18" s="1"/>
  <c r="L159" i="18"/>
  <c r="AF159" i="18" s="1"/>
  <c r="AT159" i="18" s="1"/>
  <c r="K159" i="18"/>
  <c r="J159" i="18"/>
  <c r="I159" i="18"/>
  <c r="H159" i="18"/>
  <c r="G159" i="18"/>
  <c r="F159" i="18"/>
  <c r="E159" i="18"/>
  <c r="D159" i="18"/>
  <c r="AL159" i="18" s="1"/>
  <c r="AK158" i="18"/>
  <c r="AH158" i="18"/>
  <c r="AV158" i="18" s="1"/>
  <c r="AD158" i="18"/>
  <c r="X158" i="18"/>
  <c r="W158" i="18"/>
  <c r="AC158" i="18" s="1"/>
  <c r="AR158" i="18" s="1"/>
  <c r="V158" i="18"/>
  <c r="U158" i="18"/>
  <c r="T158" i="18"/>
  <c r="AB158" i="18" s="1"/>
  <c r="S158" i="18"/>
  <c r="AA158" i="18" s="1"/>
  <c r="AO158" i="18" s="1"/>
  <c r="R158" i="18"/>
  <c r="Q158" i="18"/>
  <c r="P158" i="18"/>
  <c r="O158" i="18"/>
  <c r="N158" i="18"/>
  <c r="M158" i="18"/>
  <c r="L158" i="18"/>
  <c r="AF158" i="18" s="1"/>
  <c r="AT158" i="18" s="1"/>
  <c r="K158" i="18"/>
  <c r="J158" i="18"/>
  <c r="Z158" i="18" s="1"/>
  <c r="AN158" i="18" s="1"/>
  <c r="I158" i="18"/>
  <c r="H158" i="18"/>
  <c r="AE158" i="18" s="1"/>
  <c r="AS158" i="18" s="1"/>
  <c r="G158" i="18"/>
  <c r="F158" i="18"/>
  <c r="E158" i="18"/>
  <c r="D158" i="18"/>
  <c r="AL158" i="18" s="1"/>
  <c r="AK157" i="18"/>
  <c r="AG157" i="18"/>
  <c r="AF157" i="18"/>
  <c r="AT157" i="18" s="1"/>
  <c r="BB157" i="18" s="1"/>
  <c r="X157" i="18"/>
  <c r="AD157" i="18" s="1"/>
  <c r="W157" i="18"/>
  <c r="AC157" i="18" s="1"/>
  <c r="AR157" i="18" s="1"/>
  <c r="V157" i="18"/>
  <c r="U157" i="18"/>
  <c r="T157" i="18"/>
  <c r="AB157" i="18" s="1"/>
  <c r="S157" i="18"/>
  <c r="AA157" i="18" s="1"/>
  <c r="AO157" i="18" s="1"/>
  <c r="R157" i="18"/>
  <c r="Q157" i="18"/>
  <c r="P157" i="18"/>
  <c r="AH157" i="18" s="1"/>
  <c r="AV157" i="18" s="1"/>
  <c r="O157" i="18"/>
  <c r="N157" i="18"/>
  <c r="M157" i="18"/>
  <c r="L157" i="18"/>
  <c r="K157" i="18"/>
  <c r="J157" i="18"/>
  <c r="Z157" i="18" s="1"/>
  <c r="AN157" i="18" s="1"/>
  <c r="AW157" i="18" s="1"/>
  <c r="I157" i="18"/>
  <c r="H157" i="18"/>
  <c r="AE157" i="18" s="1"/>
  <c r="AS157" i="18" s="1"/>
  <c r="G157" i="18"/>
  <c r="F157" i="18"/>
  <c r="E157" i="18"/>
  <c r="D157" i="18"/>
  <c r="AK156" i="18"/>
  <c r="X156" i="18"/>
  <c r="AD156" i="18" s="1"/>
  <c r="W156" i="18"/>
  <c r="AC156" i="18" s="1"/>
  <c r="AR156" i="18" s="1"/>
  <c r="V156" i="18"/>
  <c r="U156" i="18"/>
  <c r="T156" i="18"/>
  <c r="S156" i="18"/>
  <c r="AA156" i="18" s="1"/>
  <c r="AO156" i="18" s="1"/>
  <c r="R156" i="18"/>
  <c r="Q156" i="18"/>
  <c r="P156" i="18"/>
  <c r="AH156" i="18" s="1"/>
  <c r="AV156" i="18" s="1"/>
  <c r="O156" i="18"/>
  <c r="N156" i="18"/>
  <c r="M156" i="18"/>
  <c r="AG156" i="18" s="1"/>
  <c r="L156" i="18"/>
  <c r="AF156" i="18" s="1"/>
  <c r="AT156" i="18" s="1"/>
  <c r="K156" i="18"/>
  <c r="J156" i="18"/>
  <c r="Z156" i="18" s="1"/>
  <c r="AN156" i="18" s="1"/>
  <c r="AW156" i="18" s="1"/>
  <c r="I156" i="18"/>
  <c r="H156" i="18"/>
  <c r="AE156" i="18" s="1"/>
  <c r="AS156" i="18" s="1"/>
  <c r="G156" i="18"/>
  <c r="F156" i="18"/>
  <c r="E156" i="18"/>
  <c r="D156" i="18"/>
  <c r="AL156" i="18" s="1"/>
  <c r="AK155" i="18"/>
  <c r="AC155" i="18"/>
  <c r="AR155" i="18" s="1"/>
  <c r="X155" i="18"/>
  <c r="AD155" i="18" s="1"/>
  <c r="W155" i="18"/>
  <c r="V155" i="18"/>
  <c r="U155" i="18"/>
  <c r="T155" i="18"/>
  <c r="S155" i="18"/>
  <c r="AA155" i="18" s="1"/>
  <c r="AO155" i="18" s="1"/>
  <c r="R155" i="18"/>
  <c r="Q155" i="18"/>
  <c r="P155" i="18"/>
  <c r="AH155" i="18" s="1"/>
  <c r="AV155" i="18" s="1"/>
  <c r="BB155" i="18" s="1"/>
  <c r="O155" i="18"/>
  <c r="N155" i="18"/>
  <c r="M155" i="18"/>
  <c r="AG155" i="18" s="1"/>
  <c r="L155" i="18"/>
  <c r="AF155" i="18" s="1"/>
  <c r="AT155" i="18" s="1"/>
  <c r="K155" i="18"/>
  <c r="J155" i="18"/>
  <c r="Z155" i="18" s="1"/>
  <c r="AN155" i="18" s="1"/>
  <c r="AW155" i="18" s="1"/>
  <c r="I155" i="18"/>
  <c r="H155" i="18"/>
  <c r="AE155" i="18" s="1"/>
  <c r="AS155" i="18" s="1"/>
  <c r="G155" i="18"/>
  <c r="F155" i="18"/>
  <c r="E155" i="18"/>
  <c r="D155" i="18"/>
  <c r="A155" i="18" s="1"/>
  <c r="AK154" i="18"/>
  <c r="AA154" i="18"/>
  <c r="AO154" i="18" s="1"/>
  <c r="X154" i="18"/>
  <c r="AD154" i="18" s="1"/>
  <c r="W154" i="18"/>
  <c r="AC154" i="18" s="1"/>
  <c r="AR154" i="18" s="1"/>
  <c r="V154" i="18"/>
  <c r="U154" i="18"/>
  <c r="Y154" i="18" s="1"/>
  <c r="AM154" i="18" s="1"/>
  <c r="T154" i="18"/>
  <c r="S154" i="18"/>
  <c r="R154" i="18"/>
  <c r="Q154" i="18"/>
  <c r="P154" i="18"/>
  <c r="AH154" i="18" s="1"/>
  <c r="AV154" i="18" s="1"/>
  <c r="O154" i="18"/>
  <c r="N154" i="18"/>
  <c r="M154" i="18"/>
  <c r="AG154" i="18" s="1"/>
  <c r="L154" i="18"/>
  <c r="AF154" i="18" s="1"/>
  <c r="AT154" i="18" s="1"/>
  <c r="K154" i="18"/>
  <c r="J154" i="18"/>
  <c r="Z154" i="18" s="1"/>
  <c r="AN154" i="18" s="1"/>
  <c r="I154" i="18"/>
  <c r="H154" i="18"/>
  <c r="AE154" i="18" s="1"/>
  <c r="AS154" i="18" s="1"/>
  <c r="G154" i="18"/>
  <c r="F154" i="18"/>
  <c r="E154" i="18"/>
  <c r="D154" i="18"/>
  <c r="A154" i="18" s="1"/>
  <c r="AK153" i="18"/>
  <c r="X153" i="18"/>
  <c r="AD153" i="18" s="1"/>
  <c r="W153" i="18"/>
  <c r="AC153" i="18" s="1"/>
  <c r="AR153" i="18" s="1"/>
  <c r="V153" i="18"/>
  <c r="U153" i="18"/>
  <c r="Y153" i="18" s="1"/>
  <c r="AM153" i="18" s="1"/>
  <c r="T153" i="18"/>
  <c r="AB153" i="18" s="1"/>
  <c r="S153" i="18"/>
  <c r="AA153" i="18" s="1"/>
  <c r="AO153" i="18" s="1"/>
  <c r="R153" i="18"/>
  <c r="Q153" i="18"/>
  <c r="P153" i="18"/>
  <c r="AH153" i="18" s="1"/>
  <c r="AV153" i="18" s="1"/>
  <c r="O153" i="18"/>
  <c r="N153" i="18"/>
  <c r="M153" i="18"/>
  <c r="AG153" i="18" s="1"/>
  <c r="L153" i="18"/>
  <c r="AF153" i="18" s="1"/>
  <c r="AT153" i="18" s="1"/>
  <c r="K153" i="18"/>
  <c r="J153" i="18"/>
  <c r="Z153" i="18" s="1"/>
  <c r="I153" i="18"/>
  <c r="H153" i="18"/>
  <c r="AE153" i="18" s="1"/>
  <c r="AS153" i="18" s="1"/>
  <c r="G153" i="18"/>
  <c r="F153" i="18"/>
  <c r="E153" i="18"/>
  <c r="D153" i="18"/>
  <c r="AL153" i="18" s="1"/>
  <c r="AS152" i="18"/>
  <c r="AR152" i="18"/>
  <c r="AK152" i="18"/>
  <c r="AF152" i="18"/>
  <c r="AT152" i="18" s="1"/>
  <c r="X152" i="18"/>
  <c r="AD152" i="18" s="1"/>
  <c r="W152" i="18"/>
  <c r="AC152" i="18" s="1"/>
  <c r="V152" i="18"/>
  <c r="U152" i="18"/>
  <c r="T152" i="18"/>
  <c r="AB152" i="18" s="1"/>
  <c r="S152" i="18"/>
  <c r="AA152" i="18" s="1"/>
  <c r="AO152" i="18" s="1"/>
  <c r="R152" i="18"/>
  <c r="Q152" i="18"/>
  <c r="P152" i="18"/>
  <c r="AH152" i="18" s="1"/>
  <c r="AV152" i="18" s="1"/>
  <c r="O152" i="18"/>
  <c r="N152" i="18"/>
  <c r="Y152" i="18" s="1"/>
  <c r="AM152" i="18" s="1"/>
  <c r="M152" i="18"/>
  <c r="AG152" i="18" s="1"/>
  <c r="L152" i="18"/>
  <c r="K152" i="18"/>
  <c r="J152" i="18"/>
  <c r="Z152" i="18" s="1"/>
  <c r="AN152" i="18" s="1"/>
  <c r="I152" i="18"/>
  <c r="H152" i="18"/>
  <c r="AE152" i="18" s="1"/>
  <c r="G152" i="18"/>
  <c r="F152" i="18"/>
  <c r="E152" i="18"/>
  <c r="D152" i="18"/>
  <c r="AL152" i="18" s="1"/>
  <c r="AS151" i="18"/>
  <c r="AK151" i="18"/>
  <c r="AC151" i="18"/>
  <c r="AR151" i="18" s="1"/>
  <c r="AB151" i="18"/>
  <c r="Z151" i="18"/>
  <c r="AN151" i="18" s="1"/>
  <c r="X151" i="18"/>
  <c r="AD151" i="18" s="1"/>
  <c r="W151" i="18"/>
  <c r="V151" i="18"/>
  <c r="U151" i="18"/>
  <c r="T151" i="18"/>
  <c r="S151" i="18"/>
  <c r="AA151" i="18" s="1"/>
  <c r="AO151" i="18" s="1"/>
  <c r="R151" i="18"/>
  <c r="Q151" i="18"/>
  <c r="P151" i="18"/>
  <c r="AH151" i="18" s="1"/>
  <c r="AV151" i="18" s="1"/>
  <c r="O151" i="18"/>
  <c r="N151" i="18"/>
  <c r="M151" i="18"/>
  <c r="AG151" i="18" s="1"/>
  <c r="L151" i="18"/>
  <c r="AF151" i="18" s="1"/>
  <c r="AT151" i="18" s="1"/>
  <c r="K151" i="18"/>
  <c r="J151" i="18"/>
  <c r="I151" i="18"/>
  <c r="H151" i="18"/>
  <c r="AE151" i="18" s="1"/>
  <c r="G151" i="18"/>
  <c r="F151" i="18"/>
  <c r="E151" i="18"/>
  <c r="D151" i="18"/>
  <c r="AL151" i="18" s="1"/>
  <c r="AT150" i="18"/>
  <c r="AK150" i="18"/>
  <c r="AC150" i="18"/>
  <c r="AR150" i="18" s="1"/>
  <c r="AB150" i="18"/>
  <c r="X150" i="18"/>
  <c r="AD150" i="18" s="1"/>
  <c r="W150" i="18"/>
  <c r="V150" i="18"/>
  <c r="U150" i="18"/>
  <c r="T150" i="18"/>
  <c r="S150" i="18"/>
  <c r="AA150" i="18" s="1"/>
  <c r="AO150" i="18" s="1"/>
  <c r="AW150" i="18" s="1"/>
  <c r="R150" i="18"/>
  <c r="Q150" i="18"/>
  <c r="P150" i="18"/>
  <c r="AH150" i="18" s="1"/>
  <c r="AV150" i="18" s="1"/>
  <c r="O150" i="18"/>
  <c r="N150" i="18"/>
  <c r="M150" i="18"/>
  <c r="L150" i="18"/>
  <c r="AF150" i="18" s="1"/>
  <c r="K150" i="18"/>
  <c r="J150" i="18"/>
  <c r="Z150" i="18" s="1"/>
  <c r="AN150" i="18" s="1"/>
  <c r="I150" i="18"/>
  <c r="H150" i="18"/>
  <c r="AE150" i="18" s="1"/>
  <c r="AS150" i="18" s="1"/>
  <c r="AZ150" i="18" s="1"/>
  <c r="G150" i="18"/>
  <c r="F150" i="18"/>
  <c r="E150" i="18"/>
  <c r="D150" i="18"/>
  <c r="AL150" i="18" s="1"/>
  <c r="AK149" i="18"/>
  <c r="AE149" i="18"/>
  <c r="AS149" i="18" s="1"/>
  <c r="AD149" i="18"/>
  <c r="AP149" i="18" s="1"/>
  <c r="X149" i="18"/>
  <c r="W149" i="18"/>
  <c r="AC149" i="18" s="1"/>
  <c r="AR149" i="18" s="1"/>
  <c r="V149" i="18"/>
  <c r="U149" i="18"/>
  <c r="T149" i="18"/>
  <c r="S149" i="18"/>
  <c r="AA149" i="18" s="1"/>
  <c r="AO149" i="18" s="1"/>
  <c r="AY149" i="18" s="1"/>
  <c r="R149" i="18"/>
  <c r="Q149" i="18"/>
  <c r="P149" i="18"/>
  <c r="AH149" i="18" s="1"/>
  <c r="AV149" i="18" s="1"/>
  <c r="BB149" i="18" s="1"/>
  <c r="O149" i="18"/>
  <c r="N149" i="18"/>
  <c r="M149" i="18"/>
  <c r="AG149" i="18" s="1"/>
  <c r="L149" i="18"/>
  <c r="AF149" i="18" s="1"/>
  <c r="AT149" i="18" s="1"/>
  <c r="K149" i="18"/>
  <c r="J149" i="18"/>
  <c r="Z149" i="18" s="1"/>
  <c r="AN149" i="18" s="1"/>
  <c r="I149" i="18"/>
  <c r="H149" i="18"/>
  <c r="G149" i="18"/>
  <c r="F149" i="18"/>
  <c r="E149" i="18"/>
  <c r="D149" i="18"/>
  <c r="AK148" i="18"/>
  <c r="AF148" i="18"/>
  <c r="AT148" i="18" s="1"/>
  <c r="AD148" i="18"/>
  <c r="X148" i="18"/>
  <c r="W148" i="18"/>
  <c r="AC148" i="18" s="1"/>
  <c r="AR148" i="18" s="1"/>
  <c r="V148" i="18"/>
  <c r="U148" i="18"/>
  <c r="T148" i="18"/>
  <c r="S148" i="18"/>
  <c r="AA148" i="18" s="1"/>
  <c r="AO148" i="18" s="1"/>
  <c r="R148" i="18"/>
  <c r="Q148" i="18"/>
  <c r="P148" i="18"/>
  <c r="AH148" i="18" s="1"/>
  <c r="AV148" i="18" s="1"/>
  <c r="O148" i="18"/>
  <c r="N148" i="18"/>
  <c r="M148" i="18"/>
  <c r="AG148" i="18" s="1"/>
  <c r="L148" i="18"/>
  <c r="K148" i="18"/>
  <c r="J148" i="18"/>
  <c r="Z148" i="18" s="1"/>
  <c r="AN148" i="18" s="1"/>
  <c r="AW148" i="18" s="1"/>
  <c r="I148" i="18"/>
  <c r="H148" i="18"/>
  <c r="AE148" i="18" s="1"/>
  <c r="AS148" i="18" s="1"/>
  <c r="G148" i="18"/>
  <c r="F148" i="18"/>
  <c r="E148" i="18"/>
  <c r="D148" i="18"/>
  <c r="AL148" i="18" s="1"/>
  <c r="A148" i="18"/>
  <c r="AK147" i="18"/>
  <c r="X147" i="18"/>
  <c r="AD147" i="18" s="1"/>
  <c r="W147" i="18"/>
  <c r="AC147" i="18" s="1"/>
  <c r="AR147" i="18" s="1"/>
  <c r="V147" i="18"/>
  <c r="U147" i="18"/>
  <c r="T147" i="18"/>
  <c r="AB147" i="18" s="1"/>
  <c r="S147" i="18"/>
  <c r="AA147" i="18" s="1"/>
  <c r="AO147" i="18" s="1"/>
  <c r="R147" i="18"/>
  <c r="Q147" i="18"/>
  <c r="P147" i="18"/>
  <c r="AH147" i="18" s="1"/>
  <c r="AV147" i="18" s="1"/>
  <c r="O147" i="18"/>
  <c r="N147" i="18"/>
  <c r="M147" i="18"/>
  <c r="L147" i="18"/>
  <c r="AF147" i="18" s="1"/>
  <c r="AT147" i="18" s="1"/>
  <c r="K147" i="18"/>
  <c r="J147" i="18"/>
  <c r="Z147" i="18" s="1"/>
  <c r="AN147" i="18" s="1"/>
  <c r="I147" i="18"/>
  <c r="H147" i="18"/>
  <c r="AE147" i="18" s="1"/>
  <c r="AS147" i="18" s="1"/>
  <c r="G147" i="18"/>
  <c r="F147" i="18"/>
  <c r="E147" i="18"/>
  <c r="D147" i="18"/>
  <c r="A147" i="18" s="1"/>
  <c r="AK146" i="18"/>
  <c r="AE146" i="18"/>
  <c r="AS146" i="18" s="1"/>
  <c r="AD146" i="18"/>
  <c r="Z146" i="18"/>
  <c r="AN146" i="18" s="1"/>
  <c r="X146" i="18"/>
  <c r="W146" i="18"/>
  <c r="AC146" i="18" s="1"/>
  <c r="AR146" i="18" s="1"/>
  <c r="V146" i="18"/>
  <c r="U146" i="18"/>
  <c r="T146" i="18"/>
  <c r="AB146" i="18" s="1"/>
  <c r="S146" i="18"/>
  <c r="AA146" i="18" s="1"/>
  <c r="AO146" i="18" s="1"/>
  <c r="R146" i="18"/>
  <c r="Q146" i="18"/>
  <c r="P146" i="18"/>
  <c r="AH146" i="18" s="1"/>
  <c r="AV146" i="18" s="1"/>
  <c r="O146" i="18"/>
  <c r="N146" i="18"/>
  <c r="M146" i="18"/>
  <c r="AG146" i="18" s="1"/>
  <c r="L146" i="18"/>
  <c r="AF146" i="18" s="1"/>
  <c r="AT146" i="18" s="1"/>
  <c r="K146" i="18"/>
  <c r="J146" i="18"/>
  <c r="I146" i="18"/>
  <c r="H146" i="18"/>
  <c r="G146" i="18"/>
  <c r="F146" i="18"/>
  <c r="E146" i="18"/>
  <c r="D146" i="18"/>
  <c r="A146" i="18" s="1"/>
  <c r="AN145" i="18"/>
  <c r="AK145" i="18"/>
  <c r="AA145" i="18"/>
  <c r="AO145" i="18" s="1"/>
  <c r="AY145" i="18" s="1"/>
  <c r="X145" i="18"/>
  <c r="AD145" i="18" s="1"/>
  <c r="AP145" i="18" s="1"/>
  <c r="W145" i="18"/>
  <c r="AC145" i="18" s="1"/>
  <c r="AR145" i="18" s="1"/>
  <c r="V145" i="18"/>
  <c r="U145" i="18"/>
  <c r="T145" i="18"/>
  <c r="S145" i="18"/>
  <c r="R145" i="18"/>
  <c r="Q145" i="18"/>
  <c r="P145" i="18"/>
  <c r="AH145" i="18" s="1"/>
  <c r="AV145" i="18" s="1"/>
  <c r="O145" i="18"/>
  <c r="N145" i="18"/>
  <c r="M145" i="18"/>
  <c r="AG145" i="18" s="1"/>
  <c r="L145" i="18"/>
  <c r="AF145" i="18" s="1"/>
  <c r="AT145" i="18" s="1"/>
  <c r="K145" i="18"/>
  <c r="J145" i="18"/>
  <c r="Z145" i="18" s="1"/>
  <c r="I145" i="18"/>
  <c r="H145" i="18"/>
  <c r="AE145" i="18" s="1"/>
  <c r="AS145" i="18" s="1"/>
  <c r="G145" i="18"/>
  <c r="F145" i="18"/>
  <c r="E145" i="18"/>
  <c r="D145" i="18"/>
  <c r="AL145" i="18" s="1"/>
  <c r="AK144" i="18"/>
  <c r="AH144" i="18"/>
  <c r="AV144" i="18" s="1"/>
  <c r="AC144" i="18"/>
  <c r="AR144" i="18" s="1"/>
  <c r="X144" i="18"/>
  <c r="AD144" i="18" s="1"/>
  <c r="AP144" i="18" s="1"/>
  <c r="AQ144" i="18" s="1"/>
  <c r="W144" i="18"/>
  <c r="V144" i="18"/>
  <c r="U144" i="18"/>
  <c r="T144" i="18"/>
  <c r="AB144" i="18" s="1"/>
  <c r="S144" i="18"/>
  <c r="AA144" i="18" s="1"/>
  <c r="AO144" i="18" s="1"/>
  <c r="R144" i="18"/>
  <c r="Q144" i="18"/>
  <c r="P144" i="18"/>
  <c r="O144" i="18"/>
  <c r="N144" i="18"/>
  <c r="M144" i="18"/>
  <c r="AG144" i="18" s="1"/>
  <c r="L144" i="18"/>
  <c r="AF144" i="18" s="1"/>
  <c r="AT144" i="18" s="1"/>
  <c r="K144" i="18"/>
  <c r="J144" i="18"/>
  <c r="Z144" i="18" s="1"/>
  <c r="AN144" i="18" s="1"/>
  <c r="I144" i="18"/>
  <c r="H144" i="18"/>
  <c r="AE144" i="18" s="1"/>
  <c r="AS144" i="18" s="1"/>
  <c r="G144" i="18"/>
  <c r="F144" i="18"/>
  <c r="E144" i="18"/>
  <c r="D144" i="18"/>
  <c r="AK143" i="18"/>
  <c r="X143" i="18"/>
  <c r="AD143" i="18" s="1"/>
  <c r="W143" i="18"/>
  <c r="AC143" i="18" s="1"/>
  <c r="AR143" i="18" s="1"/>
  <c r="V143" i="18"/>
  <c r="U143" i="18"/>
  <c r="T143" i="18"/>
  <c r="S143" i="18"/>
  <c r="AA143" i="18" s="1"/>
  <c r="AO143" i="18" s="1"/>
  <c r="R143" i="18"/>
  <c r="Q143" i="18"/>
  <c r="P143" i="18"/>
  <c r="AH143" i="18" s="1"/>
  <c r="AV143" i="18" s="1"/>
  <c r="O143" i="18"/>
  <c r="N143" i="18"/>
  <c r="M143" i="18"/>
  <c r="L143" i="18"/>
  <c r="AF143" i="18" s="1"/>
  <c r="AT143" i="18" s="1"/>
  <c r="K143" i="18"/>
  <c r="J143" i="18"/>
  <c r="Z143" i="18" s="1"/>
  <c r="AN143" i="18" s="1"/>
  <c r="I143" i="18"/>
  <c r="H143" i="18"/>
  <c r="AE143" i="18" s="1"/>
  <c r="AS143" i="18" s="1"/>
  <c r="G143" i="18"/>
  <c r="F143" i="18"/>
  <c r="E143" i="18"/>
  <c r="D143" i="18"/>
  <c r="A143" i="18" s="1"/>
  <c r="AK142" i="18"/>
  <c r="AD142" i="18"/>
  <c r="AB142" i="18"/>
  <c r="X142" i="18"/>
  <c r="W142" i="18"/>
  <c r="AC142" i="18" s="1"/>
  <c r="AR142" i="18" s="1"/>
  <c r="V142" i="18"/>
  <c r="U142" i="18"/>
  <c r="T142" i="18"/>
  <c r="S142" i="18"/>
  <c r="AA142" i="18" s="1"/>
  <c r="AO142" i="18" s="1"/>
  <c r="R142" i="18"/>
  <c r="Q142" i="18"/>
  <c r="P142" i="18"/>
  <c r="AH142" i="18" s="1"/>
  <c r="AV142" i="18" s="1"/>
  <c r="O142" i="18"/>
  <c r="N142" i="18"/>
  <c r="M142" i="18"/>
  <c r="L142" i="18"/>
  <c r="AF142" i="18" s="1"/>
  <c r="AT142" i="18" s="1"/>
  <c r="K142" i="18"/>
  <c r="J142" i="18"/>
  <c r="Z142" i="18" s="1"/>
  <c r="AN142" i="18" s="1"/>
  <c r="I142" i="18"/>
  <c r="H142" i="18"/>
  <c r="AE142" i="18" s="1"/>
  <c r="AS142" i="18" s="1"/>
  <c r="G142" i="18"/>
  <c r="F142" i="18"/>
  <c r="E142" i="18"/>
  <c r="D142" i="18"/>
  <c r="AL142" i="18" s="1"/>
  <c r="AK141" i="18"/>
  <c r="X141" i="18"/>
  <c r="AD141" i="18" s="1"/>
  <c r="W141" i="18"/>
  <c r="AC141" i="18" s="1"/>
  <c r="AR141" i="18" s="1"/>
  <c r="V141" i="18"/>
  <c r="U141" i="18"/>
  <c r="T141" i="18"/>
  <c r="AB141" i="18" s="1"/>
  <c r="S141" i="18"/>
  <c r="AA141" i="18" s="1"/>
  <c r="AO141" i="18" s="1"/>
  <c r="AY141" i="18" s="1"/>
  <c r="R141" i="18"/>
  <c r="Q141" i="18"/>
  <c r="P141" i="18"/>
  <c r="AH141" i="18" s="1"/>
  <c r="AV141" i="18" s="1"/>
  <c r="O141" i="18"/>
  <c r="N141" i="18"/>
  <c r="M141" i="18"/>
  <c r="L141" i="18"/>
  <c r="AF141" i="18" s="1"/>
  <c r="AT141" i="18" s="1"/>
  <c r="K141" i="18"/>
  <c r="J141" i="18"/>
  <c r="Z141" i="18" s="1"/>
  <c r="AN141" i="18" s="1"/>
  <c r="I141" i="18"/>
  <c r="H141" i="18"/>
  <c r="AE141" i="18" s="1"/>
  <c r="AS141" i="18" s="1"/>
  <c r="G141" i="18"/>
  <c r="F141" i="18"/>
  <c r="E141" i="18"/>
  <c r="D141" i="18"/>
  <c r="AL141" i="18" s="1"/>
  <c r="A141" i="18"/>
  <c r="AK140" i="18"/>
  <c r="X140" i="18"/>
  <c r="AD140" i="18" s="1"/>
  <c r="W140" i="18"/>
  <c r="AC140" i="18" s="1"/>
  <c r="AR140" i="18" s="1"/>
  <c r="V140" i="18"/>
  <c r="U140" i="18"/>
  <c r="T140" i="18"/>
  <c r="AB140" i="18" s="1"/>
  <c r="S140" i="18"/>
  <c r="AA140" i="18" s="1"/>
  <c r="AO140" i="18" s="1"/>
  <c r="AY140" i="18" s="1"/>
  <c r="R140" i="18"/>
  <c r="Q140" i="18"/>
  <c r="P140" i="18"/>
  <c r="AH140" i="18" s="1"/>
  <c r="AV140" i="18" s="1"/>
  <c r="O140" i="18"/>
  <c r="N140" i="18"/>
  <c r="M140" i="18"/>
  <c r="AG140" i="18" s="1"/>
  <c r="L140" i="18"/>
  <c r="AF140" i="18" s="1"/>
  <c r="AT140" i="18" s="1"/>
  <c r="K140" i="18"/>
  <c r="J140" i="18"/>
  <c r="Z140" i="18" s="1"/>
  <c r="AN140" i="18" s="1"/>
  <c r="AW140" i="18" s="1"/>
  <c r="I140" i="18"/>
  <c r="H140" i="18"/>
  <c r="AE140" i="18" s="1"/>
  <c r="AS140" i="18" s="1"/>
  <c r="AZ140" i="18" s="1"/>
  <c r="G140" i="18"/>
  <c r="F140" i="18"/>
  <c r="E140" i="18"/>
  <c r="D140" i="18"/>
  <c r="AL140" i="18" s="1"/>
  <c r="AK139" i="18"/>
  <c r="X139" i="18"/>
  <c r="AD139" i="18" s="1"/>
  <c r="AP139" i="18" s="1"/>
  <c r="AQ139" i="18" s="1"/>
  <c r="W139" i="18"/>
  <c r="AC139" i="18" s="1"/>
  <c r="AR139" i="18" s="1"/>
  <c r="V139" i="18"/>
  <c r="U139" i="18"/>
  <c r="T139" i="18"/>
  <c r="AB139" i="18" s="1"/>
  <c r="S139" i="18"/>
  <c r="AA139" i="18" s="1"/>
  <c r="AO139" i="18" s="1"/>
  <c r="R139" i="18"/>
  <c r="Q139" i="18"/>
  <c r="P139" i="18"/>
  <c r="AH139" i="18" s="1"/>
  <c r="AV139" i="18" s="1"/>
  <c r="O139" i="18"/>
  <c r="N139" i="18"/>
  <c r="M139" i="18"/>
  <c r="L139" i="18"/>
  <c r="AF139" i="18" s="1"/>
  <c r="AT139" i="18" s="1"/>
  <c r="K139" i="18"/>
  <c r="J139" i="18"/>
  <c r="Z139" i="18" s="1"/>
  <c r="AN139" i="18" s="1"/>
  <c r="I139" i="18"/>
  <c r="H139" i="18"/>
  <c r="AE139" i="18" s="1"/>
  <c r="AS139" i="18" s="1"/>
  <c r="G139" i="18"/>
  <c r="F139" i="18"/>
  <c r="E139" i="18"/>
  <c r="D139" i="18"/>
  <c r="AL139" i="18" s="1"/>
  <c r="A139" i="18"/>
  <c r="AW138" i="18"/>
  <c r="AK138" i="18"/>
  <c r="AH138" i="18"/>
  <c r="AV138" i="18" s="1"/>
  <c r="X138" i="18"/>
  <c r="AD138" i="18" s="1"/>
  <c r="W138" i="18"/>
  <c r="AC138" i="18" s="1"/>
  <c r="AR138" i="18" s="1"/>
  <c r="V138" i="18"/>
  <c r="U138" i="18"/>
  <c r="T138" i="18"/>
  <c r="S138" i="18"/>
  <c r="AA138" i="18" s="1"/>
  <c r="AO138" i="18" s="1"/>
  <c r="R138" i="18"/>
  <c r="Q138" i="18"/>
  <c r="P138" i="18"/>
  <c r="O138" i="18"/>
  <c r="N138" i="18"/>
  <c r="M138" i="18"/>
  <c r="L138" i="18"/>
  <c r="AF138" i="18" s="1"/>
  <c r="AT138" i="18" s="1"/>
  <c r="K138" i="18"/>
  <c r="J138" i="18"/>
  <c r="Z138" i="18" s="1"/>
  <c r="AN138" i="18" s="1"/>
  <c r="I138" i="18"/>
  <c r="H138" i="18"/>
  <c r="AE138" i="18" s="1"/>
  <c r="AS138" i="18" s="1"/>
  <c r="G138" i="18"/>
  <c r="F138" i="18"/>
  <c r="E138" i="18"/>
  <c r="D138" i="18"/>
  <c r="A138" i="18" s="1"/>
  <c r="AK137" i="18"/>
  <c r="AA137" i="18"/>
  <c r="AO137" i="18" s="1"/>
  <c r="X137" i="18"/>
  <c r="AD137" i="18" s="1"/>
  <c r="W137" i="18"/>
  <c r="AC137" i="18" s="1"/>
  <c r="AR137" i="18" s="1"/>
  <c r="V137" i="18"/>
  <c r="U137" i="18"/>
  <c r="T137" i="18"/>
  <c r="S137" i="18"/>
  <c r="R137" i="18"/>
  <c r="Q137" i="18"/>
  <c r="P137" i="18"/>
  <c r="AH137" i="18" s="1"/>
  <c r="AV137" i="18" s="1"/>
  <c r="O137" i="18"/>
  <c r="AG137" i="18" s="1"/>
  <c r="N137" i="18"/>
  <c r="M137" i="18"/>
  <c r="L137" i="18"/>
  <c r="AF137" i="18" s="1"/>
  <c r="AT137" i="18" s="1"/>
  <c r="K137" i="18"/>
  <c r="J137" i="18"/>
  <c r="Z137" i="18" s="1"/>
  <c r="AN137" i="18" s="1"/>
  <c r="I137" i="18"/>
  <c r="H137" i="18"/>
  <c r="AE137" i="18" s="1"/>
  <c r="AS137" i="18" s="1"/>
  <c r="G137" i="18"/>
  <c r="F137" i="18"/>
  <c r="E137" i="18"/>
  <c r="D137" i="18"/>
  <c r="AS136" i="18"/>
  <c r="AZ136" i="18" s="1"/>
  <c r="AK136" i="18"/>
  <c r="AH136" i="18"/>
  <c r="AV136" i="18" s="1"/>
  <c r="AD136" i="18"/>
  <c r="X136" i="18"/>
  <c r="W136" i="18"/>
  <c r="AC136" i="18" s="1"/>
  <c r="AR136" i="18" s="1"/>
  <c r="V136" i="18"/>
  <c r="U136" i="18"/>
  <c r="T136" i="18"/>
  <c r="S136" i="18"/>
  <c r="AA136" i="18" s="1"/>
  <c r="AO136" i="18" s="1"/>
  <c r="R136" i="18"/>
  <c r="Q136" i="18"/>
  <c r="P136" i="18"/>
  <c r="O136" i="18"/>
  <c r="N136" i="18"/>
  <c r="M136" i="18"/>
  <c r="L136" i="18"/>
  <c r="AF136" i="18" s="1"/>
  <c r="AT136" i="18" s="1"/>
  <c r="K136" i="18"/>
  <c r="J136" i="18"/>
  <c r="Z136" i="18" s="1"/>
  <c r="AN136" i="18" s="1"/>
  <c r="I136" i="18"/>
  <c r="H136" i="18"/>
  <c r="AE136" i="18" s="1"/>
  <c r="G136" i="18"/>
  <c r="F136" i="18"/>
  <c r="E136" i="18"/>
  <c r="D136" i="18"/>
  <c r="AK135" i="18"/>
  <c r="AE135" i="18"/>
  <c r="AS135" i="18" s="1"/>
  <c r="X135" i="18"/>
  <c r="AD135" i="18" s="1"/>
  <c r="AP135" i="18" s="1"/>
  <c r="AQ135" i="18" s="1"/>
  <c r="W135" i="18"/>
  <c r="AC135" i="18" s="1"/>
  <c r="AR135" i="18" s="1"/>
  <c r="V135" i="18"/>
  <c r="U135" i="18"/>
  <c r="T135" i="18"/>
  <c r="AB135" i="18" s="1"/>
  <c r="S135" i="18"/>
  <c r="AA135" i="18" s="1"/>
  <c r="AO135" i="18" s="1"/>
  <c r="R135" i="18"/>
  <c r="Q135" i="18"/>
  <c r="P135" i="18"/>
  <c r="AH135" i="18" s="1"/>
  <c r="AV135" i="18" s="1"/>
  <c r="O135" i="18"/>
  <c r="N135" i="18"/>
  <c r="M135" i="18"/>
  <c r="L135" i="18"/>
  <c r="AF135" i="18" s="1"/>
  <c r="AT135" i="18" s="1"/>
  <c r="K135" i="18"/>
  <c r="J135" i="18"/>
  <c r="Z135" i="18" s="1"/>
  <c r="AN135" i="18" s="1"/>
  <c r="I135" i="18"/>
  <c r="H135" i="18"/>
  <c r="G135" i="18"/>
  <c r="F135" i="18"/>
  <c r="E135" i="18"/>
  <c r="D135" i="18"/>
  <c r="A135" i="18" s="1"/>
  <c r="AK134" i="18"/>
  <c r="AD134" i="18"/>
  <c r="AP134" i="18" s="1"/>
  <c r="X134" i="18"/>
  <c r="W134" i="18"/>
  <c r="AC134" i="18" s="1"/>
  <c r="AR134" i="18" s="1"/>
  <c r="V134" i="18"/>
  <c r="U134" i="18"/>
  <c r="T134" i="18"/>
  <c r="AB134" i="18" s="1"/>
  <c r="S134" i="18"/>
  <c r="AA134" i="18" s="1"/>
  <c r="AO134" i="18" s="1"/>
  <c r="AY134" i="18" s="1"/>
  <c r="R134" i="18"/>
  <c r="Q134" i="18"/>
  <c r="P134" i="18"/>
  <c r="AH134" i="18" s="1"/>
  <c r="AV134" i="18" s="1"/>
  <c r="O134" i="18"/>
  <c r="N134" i="18"/>
  <c r="M134" i="18"/>
  <c r="L134" i="18"/>
  <c r="AF134" i="18" s="1"/>
  <c r="AT134" i="18" s="1"/>
  <c r="K134" i="18"/>
  <c r="J134" i="18"/>
  <c r="Z134" i="18" s="1"/>
  <c r="AN134" i="18" s="1"/>
  <c r="AW134" i="18" s="1"/>
  <c r="I134" i="18"/>
  <c r="H134" i="18"/>
  <c r="AE134" i="18" s="1"/>
  <c r="AS134" i="18" s="1"/>
  <c r="G134" i="18"/>
  <c r="F134" i="18"/>
  <c r="E134" i="18"/>
  <c r="D134" i="18"/>
  <c r="AL134" i="18" s="1"/>
  <c r="A134" i="18"/>
  <c r="AK133" i="18"/>
  <c r="X133" i="18"/>
  <c r="AD133" i="18" s="1"/>
  <c r="W133" i="18"/>
  <c r="AC133" i="18" s="1"/>
  <c r="AR133" i="18" s="1"/>
  <c r="V133" i="18"/>
  <c r="U133" i="18"/>
  <c r="T133" i="18"/>
  <c r="AB133" i="18" s="1"/>
  <c r="S133" i="18"/>
  <c r="AA133" i="18" s="1"/>
  <c r="AO133" i="18" s="1"/>
  <c r="AY133" i="18" s="1"/>
  <c r="R133" i="18"/>
  <c r="Q133" i="18"/>
  <c r="P133" i="18"/>
  <c r="AH133" i="18" s="1"/>
  <c r="AV133" i="18" s="1"/>
  <c r="O133" i="18"/>
  <c r="N133" i="18"/>
  <c r="M133" i="18"/>
  <c r="AG133" i="18" s="1"/>
  <c r="L133" i="18"/>
  <c r="AF133" i="18" s="1"/>
  <c r="AT133" i="18" s="1"/>
  <c r="K133" i="18"/>
  <c r="J133" i="18"/>
  <c r="Z133" i="18" s="1"/>
  <c r="AN133" i="18" s="1"/>
  <c r="I133" i="18"/>
  <c r="H133" i="18"/>
  <c r="AE133" i="18" s="1"/>
  <c r="AS133" i="18" s="1"/>
  <c r="G133" i="18"/>
  <c r="F133" i="18"/>
  <c r="E133" i="18"/>
  <c r="D133" i="18"/>
  <c r="AL133" i="18" s="1"/>
  <c r="AK132" i="18"/>
  <c r="AD132" i="18"/>
  <c r="AC132" i="18"/>
  <c r="AR132" i="18" s="1"/>
  <c r="X132" i="18"/>
  <c r="W132" i="18"/>
  <c r="V132" i="18"/>
  <c r="U132" i="18"/>
  <c r="T132" i="18"/>
  <c r="AB132" i="18" s="1"/>
  <c r="S132" i="18"/>
  <c r="AA132" i="18" s="1"/>
  <c r="AO132" i="18" s="1"/>
  <c r="R132" i="18"/>
  <c r="Q132" i="18"/>
  <c r="P132" i="18"/>
  <c r="AH132" i="18" s="1"/>
  <c r="AV132" i="18" s="1"/>
  <c r="O132" i="18"/>
  <c r="N132" i="18"/>
  <c r="M132" i="18"/>
  <c r="AG132" i="18" s="1"/>
  <c r="L132" i="18"/>
  <c r="AF132" i="18" s="1"/>
  <c r="AT132" i="18" s="1"/>
  <c r="K132" i="18"/>
  <c r="J132" i="18"/>
  <c r="Z132" i="18" s="1"/>
  <c r="AN132" i="18" s="1"/>
  <c r="I132" i="18"/>
  <c r="H132" i="18"/>
  <c r="AE132" i="18" s="1"/>
  <c r="AS132" i="18" s="1"/>
  <c r="G132" i="18"/>
  <c r="F132" i="18"/>
  <c r="E132" i="18"/>
  <c r="D132" i="18"/>
  <c r="AK131" i="18"/>
  <c r="X131" i="18"/>
  <c r="AD131" i="18" s="1"/>
  <c r="W131" i="18"/>
  <c r="AC131" i="18" s="1"/>
  <c r="AR131" i="18" s="1"/>
  <c r="V131" i="18"/>
  <c r="U131" i="18"/>
  <c r="Y131" i="18" s="1"/>
  <c r="AM131" i="18" s="1"/>
  <c r="T131" i="18"/>
  <c r="AB131" i="18" s="1"/>
  <c r="S131" i="18"/>
  <c r="AA131" i="18" s="1"/>
  <c r="AO131" i="18" s="1"/>
  <c r="R131" i="18"/>
  <c r="Q131" i="18"/>
  <c r="P131" i="18"/>
  <c r="AH131" i="18" s="1"/>
  <c r="AV131" i="18" s="1"/>
  <c r="O131" i="18"/>
  <c r="N131" i="18"/>
  <c r="M131" i="18"/>
  <c r="AG131" i="18" s="1"/>
  <c r="L131" i="18"/>
  <c r="AF131" i="18" s="1"/>
  <c r="AT131" i="18" s="1"/>
  <c r="BB131" i="18" s="1"/>
  <c r="K131" i="18"/>
  <c r="J131" i="18"/>
  <c r="Z131" i="18" s="1"/>
  <c r="AN131" i="18" s="1"/>
  <c r="I131" i="18"/>
  <c r="H131" i="18"/>
  <c r="AE131" i="18" s="1"/>
  <c r="AS131" i="18" s="1"/>
  <c r="G131" i="18"/>
  <c r="F131" i="18"/>
  <c r="E131" i="18"/>
  <c r="D131" i="18"/>
  <c r="A131" i="18" s="1"/>
  <c r="AL130" i="18"/>
  <c r="AK130" i="18"/>
  <c r="X130" i="18"/>
  <c r="AD130" i="18" s="1"/>
  <c r="AP130" i="18" s="1"/>
  <c r="W130" i="18"/>
  <c r="AC130" i="18" s="1"/>
  <c r="AR130" i="18" s="1"/>
  <c r="V130" i="18"/>
  <c r="U130" i="18"/>
  <c r="T130" i="18"/>
  <c r="S130" i="18"/>
  <c r="AA130" i="18" s="1"/>
  <c r="AO130" i="18" s="1"/>
  <c r="R130" i="18"/>
  <c r="Q130" i="18"/>
  <c r="P130" i="18"/>
  <c r="AH130" i="18" s="1"/>
  <c r="AV130" i="18" s="1"/>
  <c r="O130" i="18"/>
  <c r="N130" i="18"/>
  <c r="M130" i="18"/>
  <c r="L130" i="18"/>
  <c r="AF130" i="18" s="1"/>
  <c r="AT130" i="18" s="1"/>
  <c r="K130" i="18"/>
  <c r="J130" i="18"/>
  <c r="Z130" i="18" s="1"/>
  <c r="AN130" i="18" s="1"/>
  <c r="I130" i="18"/>
  <c r="H130" i="18"/>
  <c r="AE130" i="18" s="1"/>
  <c r="AS130" i="18" s="1"/>
  <c r="AZ130" i="18" s="1"/>
  <c r="G130" i="18"/>
  <c r="F130" i="18"/>
  <c r="E130" i="18"/>
  <c r="D130" i="18"/>
  <c r="A130" i="18" s="1"/>
  <c r="AK129" i="18"/>
  <c r="X129" i="18"/>
  <c r="AD129" i="18" s="1"/>
  <c r="W129" i="18"/>
  <c r="AC129" i="18" s="1"/>
  <c r="AR129" i="18" s="1"/>
  <c r="V129" i="18"/>
  <c r="AB129" i="18" s="1"/>
  <c r="U129" i="18"/>
  <c r="T129" i="18"/>
  <c r="S129" i="18"/>
  <c r="AA129" i="18" s="1"/>
  <c r="AO129" i="18" s="1"/>
  <c r="R129" i="18"/>
  <c r="Q129" i="18"/>
  <c r="P129" i="18"/>
  <c r="AH129" i="18" s="1"/>
  <c r="AV129" i="18" s="1"/>
  <c r="O129" i="18"/>
  <c r="AG129" i="18" s="1"/>
  <c r="N129" i="18"/>
  <c r="M129" i="18"/>
  <c r="L129" i="18"/>
  <c r="AF129" i="18" s="1"/>
  <c r="AT129" i="18" s="1"/>
  <c r="K129" i="18"/>
  <c r="J129" i="18"/>
  <c r="Z129" i="18" s="1"/>
  <c r="I129" i="18"/>
  <c r="H129" i="18"/>
  <c r="AE129" i="18" s="1"/>
  <c r="AS129" i="18" s="1"/>
  <c r="G129" i="18"/>
  <c r="F129" i="18"/>
  <c r="Y129" i="18" s="1"/>
  <c r="AM129" i="18" s="1"/>
  <c r="E129" i="18"/>
  <c r="D129" i="18"/>
  <c r="AL129" i="18" s="1"/>
  <c r="A129" i="18"/>
  <c r="AR128" i="18"/>
  <c r="AK128" i="18"/>
  <c r="AA128" i="18"/>
  <c r="AO128" i="18" s="1"/>
  <c r="AY128" i="18" s="1"/>
  <c r="X128" i="18"/>
  <c r="AD128" i="18" s="1"/>
  <c r="AP128" i="18" s="1"/>
  <c r="W128" i="18"/>
  <c r="AC128" i="18" s="1"/>
  <c r="V128" i="18"/>
  <c r="U128" i="18"/>
  <c r="T128" i="18"/>
  <c r="AB128" i="18" s="1"/>
  <c r="S128" i="18"/>
  <c r="R128" i="18"/>
  <c r="Q128" i="18"/>
  <c r="P128" i="18"/>
  <c r="AH128" i="18" s="1"/>
  <c r="AV128" i="18" s="1"/>
  <c r="O128" i="18"/>
  <c r="N128" i="18"/>
  <c r="M128" i="18"/>
  <c r="AG128" i="18" s="1"/>
  <c r="L128" i="18"/>
  <c r="AF128" i="18" s="1"/>
  <c r="AT128" i="18" s="1"/>
  <c r="K128" i="18"/>
  <c r="J128" i="18"/>
  <c r="Z128" i="18" s="1"/>
  <c r="AN128" i="18" s="1"/>
  <c r="I128" i="18"/>
  <c r="H128" i="18"/>
  <c r="AE128" i="18" s="1"/>
  <c r="AS128" i="18" s="1"/>
  <c r="G128" i="18"/>
  <c r="F128" i="18"/>
  <c r="E128" i="18"/>
  <c r="D128" i="18"/>
  <c r="AL128" i="18" s="1"/>
  <c r="AU127" i="18"/>
  <c r="AK127" i="18"/>
  <c r="AD127" i="18"/>
  <c r="X127" i="18"/>
  <c r="W127" i="18"/>
  <c r="AC127" i="18" s="1"/>
  <c r="AR127" i="18" s="1"/>
  <c r="V127" i="18"/>
  <c r="U127" i="18"/>
  <c r="T127" i="18"/>
  <c r="AB127" i="18" s="1"/>
  <c r="S127" i="18"/>
  <c r="AA127" i="18" s="1"/>
  <c r="AO127" i="18" s="1"/>
  <c r="R127" i="18"/>
  <c r="Q127" i="18"/>
  <c r="P127" i="18"/>
  <c r="AH127" i="18" s="1"/>
  <c r="AV127" i="18" s="1"/>
  <c r="O127" i="18"/>
  <c r="N127" i="18"/>
  <c r="M127" i="18"/>
  <c r="AG127" i="18" s="1"/>
  <c r="L127" i="18"/>
  <c r="AF127" i="18" s="1"/>
  <c r="AT127" i="18" s="1"/>
  <c r="K127" i="18"/>
  <c r="J127" i="18"/>
  <c r="Z127" i="18" s="1"/>
  <c r="AN127" i="18" s="1"/>
  <c r="I127" i="18"/>
  <c r="H127" i="18"/>
  <c r="AE127" i="18" s="1"/>
  <c r="AS127" i="18" s="1"/>
  <c r="G127" i="18"/>
  <c r="F127" i="18"/>
  <c r="E127" i="18"/>
  <c r="D127" i="18"/>
  <c r="AL127" i="18" s="1"/>
  <c r="A127" i="18"/>
  <c r="AK126" i="18"/>
  <c r="AB126" i="18"/>
  <c r="X126" i="18"/>
  <c r="AD126" i="18" s="1"/>
  <c r="W126" i="18"/>
  <c r="AC126" i="18" s="1"/>
  <c r="AR126" i="18" s="1"/>
  <c r="V126" i="18"/>
  <c r="U126" i="18"/>
  <c r="T126" i="18"/>
  <c r="S126" i="18"/>
  <c r="AA126" i="18" s="1"/>
  <c r="AO126" i="18" s="1"/>
  <c r="R126" i="18"/>
  <c r="Q126" i="18"/>
  <c r="P126" i="18"/>
  <c r="AH126" i="18" s="1"/>
  <c r="AV126" i="18" s="1"/>
  <c r="O126" i="18"/>
  <c r="AG126" i="18" s="1"/>
  <c r="N126" i="18"/>
  <c r="M126" i="18"/>
  <c r="L126" i="18"/>
  <c r="AF126" i="18" s="1"/>
  <c r="AT126" i="18" s="1"/>
  <c r="K126" i="18"/>
  <c r="J126" i="18"/>
  <c r="Z126" i="18" s="1"/>
  <c r="AN126" i="18" s="1"/>
  <c r="AW126" i="18" s="1"/>
  <c r="I126" i="18"/>
  <c r="H126" i="18"/>
  <c r="AE126" i="18" s="1"/>
  <c r="AS126" i="18" s="1"/>
  <c r="G126" i="18"/>
  <c r="F126" i="18"/>
  <c r="E126" i="18"/>
  <c r="D126" i="18"/>
  <c r="AL126" i="18" s="1"/>
  <c r="A126" i="18"/>
  <c r="AK125" i="18"/>
  <c r="AF125" i="18"/>
  <c r="AT125" i="18" s="1"/>
  <c r="AA125" i="18"/>
  <c r="AO125" i="18" s="1"/>
  <c r="X125" i="18"/>
  <c r="AD125" i="18" s="1"/>
  <c r="W125" i="18"/>
  <c r="AC125" i="18" s="1"/>
  <c r="AR125" i="18" s="1"/>
  <c r="V125" i="18"/>
  <c r="U125" i="18"/>
  <c r="T125" i="18"/>
  <c r="S125" i="18"/>
  <c r="R125" i="18"/>
  <c r="Q125" i="18"/>
  <c r="P125" i="18"/>
  <c r="AH125" i="18" s="1"/>
  <c r="AV125" i="18" s="1"/>
  <c r="O125" i="18"/>
  <c r="N125" i="18"/>
  <c r="M125" i="18"/>
  <c r="AG125" i="18" s="1"/>
  <c r="L125" i="18"/>
  <c r="K125" i="18"/>
  <c r="J125" i="18"/>
  <c r="Z125" i="18" s="1"/>
  <c r="AN125" i="18" s="1"/>
  <c r="I125" i="18"/>
  <c r="H125" i="18"/>
  <c r="AE125" i="18" s="1"/>
  <c r="AS125" i="18" s="1"/>
  <c r="G125" i="18"/>
  <c r="F125" i="18"/>
  <c r="E125" i="18"/>
  <c r="D125" i="18"/>
  <c r="AL125" i="18" s="1"/>
  <c r="AK124" i="18"/>
  <c r="X124" i="18"/>
  <c r="AD124" i="18" s="1"/>
  <c r="W124" i="18"/>
  <c r="AC124" i="18" s="1"/>
  <c r="AR124" i="18" s="1"/>
  <c r="V124" i="18"/>
  <c r="U124" i="18"/>
  <c r="T124" i="18"/>
  <c r="AB124" i="18" s="1"/>
  <c r="S124" i="18"/>
  <c r="AA124" i="18" s="1"/>
  <c r="AO124" i="18" s="1"/>
  <c r="R124" i="18"/>
  <c r="Y124" i="18" s="1"/>
  <c r="AM124" i="18" s="1"/>
  <c r="Q124" i="18"/>
  <c r="P124" i="18"/>
  <c r="AH124" i="18" s="1"/>
  <c r="AV124" i="18" s="1"/>
  <c r="O124" i="18"/>
  <c r="N124" i="18"/>
  <c r="M124" i="18"/>
  <c r="L124" i="18"/>
  <c r="AF124" i="18" s="1"/>
  <c r="AT124" i="18" s="1"/>
  <c r="K124" i="18"/>
  <c r="J124" i="18"/>
  <c r="Z124" i="18" s="1"/>
  <c r="AN124" i="18" s="1"/>
  <c r="I124" i="18"/>
  <c r="H124" i="18"/>
  <c r="AE124" i="18" s="1"/>
  <c r="AS124" i="18" s="1"/>
  <c r="G124" i="18"/>
  <c r="F124" i="18"/>
  <c r="E124" i="18"/>
  <c r="D124" i="18"/>
  <c r="AK123" i="18"/>
  <c r="AA123" i="18"/>
  <c r="AO123" i="18" s="1"/>
  <c r="X123" i="18"/>
  <c r="AD123" i="18" s="1"/>
  <c r="W123" i="18"/>
  <c r="AC123" i="18" s="1"/>
  <c r="AR123" i="18" s="1"/>
  <c r="V123" i="18"/>
  <c r="U123" i="18"/>
  <c r="T123" i="18"/>
  <c r="AB123" i="18" s="1"/>
  <c r="S123" i="18"/>
  <c r="R123" i="18"/>
  <c r="Q123" i="18"/>
  <c r="P123" i="18"/>
  <c r="AH123" i="18" s="1"/>
  <c r="AV123" i="18" s="1"/>
  <c r="O123" i="18"/>
  <c r="N123" i="18"/>
  <c r="M123" i="18"/>
  <c r="AG123" i="18" s="1"/>
  <c r="L123" i="18"/>
  <c r="AF123" i="18" s="1"/>
  <c r="AT123" i="18" s="1"/>
  <c r="K123" i="18"/>
  <c r="J123" i="18"/>
  <c r="Z123" i="18" s="1"/>
  <c r="AN123" i="18" s="1"/>
  <c r="I123" i="18"/>
  <c r="H123" i="18"/>
  <c r="AE123" i="18" s="1"/>
  <c r="AS123" i="18" s="1"/>
  <c r="G123" i="18"/>
  <c r="F123" i="18"/>
  <c r="E123" i="18"/>
  <c r="D123" i="18"/>
  <c r="A123" i="18" s="1"/>
  <c r="AK122" i="18"/>
  <c r="X122" i="18"/>
  <c r="AD122" i="18" s="1"/>
  <c r="W122" i="18"/>
  <c r="AC122" i="18" s="1"/>
  <c r="AR122" i="18" s="1"/>
  <c r="V122" i="18"/>
  <c r="U122" i="18"/>
  <c r="T122" i="18"/>
  <c r="AB122" i="18" s="1"/>
  <c r="S122" i="18"/>
  <c r="AA122" i="18" s="1"/>
  <c r="AO122" i="18" s="1"/>
  <c r="R122" i="18"/>
  <c r="Q122" i="18"/>
  <c r="P122" i="18"/>
  <c r="AH122" i="18" s="1"/>
  <c r="AV122" i="18" s="1"/>
  <c r="O122" i="18"/>
  <c r="N122" i="18"/>
  <c r="M122" i="18"/>
  <c r="AG122" i="18" s="1"/>
  <c r="L122" i="18"/>
  <c r="AF122" i="18" s="1"/>
  <c r="AT122" i="18" s="1"/>
  <c r="BB122" i="18" s="1"/>
  <c r="K122" i="18"/>
  <c r="J122" i="18"/>
  <c r="Z122" i="18" s="1"/>
  <c r="AN122" i="18" s="1"/>
  <c r="I122" i="18"/>
  <c r="H122" i="18"/>
  <c r="AE122" i="18" s="1"/>
  <c r="AS122" i="18" s="1"/>
  <c r="G122" i="18"/>
  <c r="F122" i="18"/>
  <c r="E122" i="18"/>
  <c r="D122" i="18"/>
  <c r="AK121" i="18"/>
  <c r="X121" i="18"/>
  <c r="AD121" i="18" s="1"/>
  <c r="W121" i="18"/>
  <c r="AC121" i="18" s="1"/>
  <c r="AR121" i="18" s="1"/>
  <c r="V121" i="18"/>
  <c r="AB121" i="18" s="1"/>
  <c r="U121" i="18"/>
  <c r="Y121" i="18" s="1"/>
  <c r="AM121" i="18" s="1"/>
  <c r="T121" i="18"/>
  <c r="S121" i="18"/>
  <c r="AA121" i="18" s="1"/>
  <c r="AO121" i="18" s="1"/>
  <c r="R121" i="18"/>
  <c r="Q121" i="18"/>
  <c r="P121" i="18"/>
  <c r="AH121" i="18" s="1"/>
  <c r="AV121" i="18" s="1"/>
  <c r="O121" i="18"/>
  <c r="N121" i="18"/>
  <c r="M121" i="18"/>
  <c r="L121" i="18"/>
  <c r="AF121" i="18" s="1"/>
  <c r="AT121" i="18" s="1"/>
  <c r="K121" i="18"/>
  <c r="J121" i="18"/>
  <c r="Z121" i="18" s="1"/>
  <c r="AN121" i="18" s="1"/>
  <c r="I121" i="18"/>
  <c r="H121" i="18"/>
  <c r="AE121" i="18" s="1"/>
  <c r="AS121" i="18" s="1"/>
  <c r="G121" i="18"/>
  <c r="F121" i="18"/>
  <c r="E121" i="18"/>
  <c r="D121" i="18"/>
  <c r="AL121" i="18" s="1"/>
  <c r="A121" i="18"/>
  <c r="AT120" i="18"/>
  <c r="AR120" i="18"/>
  <c r="AK120" i="18"/>
  <c r="AC120" i="18"/>
  <c r="X120" i="18"/>
  <c r="AD120" i="18" s="1"/>
  <c r="W120" i="18"/>
  <c r="V120" i="18"/>
  <c r="U120" i="18"/>
  <c r="T120" i="18"/>
  <c r="AB120" i="18" s="1"/>
  <c r="S120" i="18"/>
  <c r="AA120" i="18" s="1"/>
  <c r="AO120" i="18" s="1"/>
  <c r="R120" i="18"/>
  <c r="Q120" i="18"/>
  <c r="P120" i="18"/>
  <c r="AH120" i="18" s="1"/>
  <c r="AV120" i="18" s="1"/>
  <c r="O120" i="18"/>
  <c r="N120" i="18"/>
  <c r="M120" i="18"/>
  <c r="AG120" i="18" s="1"/>
  <c r="L120" i="18"/>
  <c r="AF120" i="18" s="1"/>
  <c r="K120" i="18"/>
  <c r="J120" i="18"/>
  <c r="Z120" i="18" s="1"/>
  <c r="AN120" i="18" s="1"/>
  <c r="I120" i="18"/>
  <c r="H120" i="18"/>
  <c r="AE120" i="18" s="1"/>
  <c r="AS120" i="18" s="1"/>
  <c r="G120" i="18"/>
  <c r="F120" i="18"/>
  <c r="E120" i="18"/>
  <c r="D120" i="18"/>
  <c r="AL120" i="18" s="1"/>
  <c r="A120" i="18"/>
  <c r="AK119" i="18"/>
  <c r="AD119" i="18"/>
  <c r="X119" i="18"/>
  <c r="W119" i="18"/>
  <c r="AC119" i="18" s="1"/>
  <c r="AR119" i="18" s="1"/>
  <c r="V119" i="18"/>
  <c r="U119" i="18"/>
  <c r="T119" i="18"/>
  <c r="AB119" i="18" s="1"/>
  <c r="S119" i="18"/>
  <c r="AA119" i="18" s="1"/>
  <c r="AO119" i="18" s="1"/>
  <c r="R119" i="18"/>
  <c r="Q119" i="18"/>
  <c r="P119" i="18"/>
  <c r="AH119" i="18" s="1"/>
  <c r="AV119" i="18" s="1"/>
  <c r="O119" i="18"/>
  <c r="N119" i="18"/>
  <c r="M119" i="18"/>
  <c r="AG119" i="18" s="1"/>
  <c r="L119" i="18"/>
  <c r="AF119" i="18" s="1"/>
  <c r="AT119" i="18" s="1"/>
  <c r="K119" i="18"/>
  <c r="J119" i="18"/>
  <c r="Z119" i="18" s="1"/>
  <c r="AN119" i="18" s="1"/>
  <c r="I119" i="18"/>
  <c r="H119" i="18"/>
  <c r="AE119" i="18" s="1"/>
  <c r="AS119" i="18" s="1"/>
  <c r="G119" i="18"/>
  <c r="F119" i="18"/>
  <c r="E119" i="18"/>
  <c r="D119" i="18"/>
  <c r="AL119" i="18" s="1"/>
  <c r="A119" i="18"/>
  <c r="AW118" i="18"/>
  <c r="AK118" i="18"/>
  <c r="AE118" i="18"/>
  <c r="AS118" i="18" s="1"/>
  <c r="X118" i="18"/>
  <c r="AD118" i="18" s="1"/>
  <c r="W118" i="18"/>
  <c r="AC118" i="18" s="1"/>
  <c r="AR118" i="18" s="1"/>
  <c r="V118" i="18"/>
  <c r="AB118" i="18" s="1"/>
  <c r="U118" i="18"/>
  <c r="T118" i="18"/>
  <c r="S118" i="18"/>
  <c r="AA118" i="18" s="1"/>
  <c r="AO118" i="18" s="1"/>
  <c r="AY118" i="18" s="1"/>
  <c r="R118" i="18"/>
  <c r="Q118" i="18"/>
  <c r="P118" i="18"/>
  <c r="AH118" i="18" s="1"/>
  <c r="AV118" i="18" s="1"/>
  <c r="O118" i="18"/>
  <c r="N118" i="18"/>
  <c r="M118" i="18"/>
  <c r="AG118" i="18" s="1"/>
  <c r="L118" i="18"/>
  <c r="AF118" i="18" s="1"/>
  <c r="AT118" i="18" s="1"/>
  <c r="K118" i="18"/>
  <c r="J118" i="18"/>
  <c r="Z118" i="18" s="1"/>
  <c r="AN118" i="18" s="1"/>
  <c r="I118" i="18"/>
  <c r="H118" i="18"/>
  <c r="G118" i="18"/>
  <c r="F118" i="18"/>
  <c r="E118" i="18"/>
  <c r="D118" i="18"/>
  <c r="AL118" i="18" s="1"/>
  <c r="AK117" i="18"/>
  <c r="AF117" i="18"/>
  <c r="AT117" i="18" s="1"/>
  <c r="AD117" i="18"/>
  <c r="X117" i="18"/>
  <c r="W117" i="18"/>
  <c r="AC117" i="18" s="1"/>
  <c r="AR117" i="18" s="1"/>
  <c r="V117" i="18"/>
  <c r="U117" i="18"/>
  <c r="T117" i="18"/>
  <c r="AB117" i="18" s="1"/>
  <c r="S117" i="18"/>
  <c r="AA117" i="18" s="1"/>
  <c r="AO117" i="18" s="1"/>
  <c r="AY117" i="18" s="1"/>
  <c r="R117" i="18"/>
  <c r="Q117" i="18"/>
  <c r="P117" i="18"/>
  <c r="AH117" i="18" s="1"/>
  <c r="AV117" i="18" s="1"/>
  <c r="O117" i="18"/>
  <c r="N117" i="18"/>
  <c r="M117" i="18"/>
  <c r="AG117" i="18" s="1"/>
  <c r="L117" i="18"/>
  <c r="K117" i="18"/>
  <c r="J117" i="18"/>
  <c r="Z117" i="18" s="1"/>
  <c r="AN117" i="18" s="1"/>
  <c r="I117" i="18"/>
  <c r="H117" i="18"/>
  <c r="AE117" i="18" s="1"/>
  <c r="AS117" i="18" s="1"/>
  <c r="G117" i="18"/>
  <c r="F117" i="18"/>
  <c r="E117" i="18"/>
  <c r="D117" i="18"/>
  <c r="AL117" i="18" s="1"/>
  <c r="AK116" i="18"/>
  <c r="AF116" i="18"/>
  <c r="AT116" i="18" s="1"/>
  <c r="X116" i="18"/>
  <c r="AD116" i="18" s="1"/>
  <c r="AP116" i="18" s="1"/>
  <c r="W116" i="18"/>
  <c r="AC116" i="18" s="1"/>
  <c r="AR116" i="18" s="1"/>
  <c r="V116" i="18"/>
  <c r="U116" i="18"/>
  <c r="T116" i="18"/>
  <c r="S116" i="18"/>
  <c r="AA116" i="18" s="1"/>
  <c r="AO116" i="18" s="1"/>
  <c r="R116" i="18"/>
  <c r="Q116" i="18"/>
  <c r="P116" i="18"/>
  <c r="AH116" i="18" s="1"/>
  <c r="AV116" i="18" s="1"/>
  <c r="O116" i="18"/>
  <c r="N116" i="18"/>
  <c r="M116" i="18"/>
  <c r="L116" i="18"/>
  <c r="K116" i="18"/>
  <c r="J116" i="18"/>
  <c r="Z116" i="18" s="1"/>
  <c r="AN116" i="18" s="1"/>
  <c r="I116" i="18"/>
  <c r="H116" i="18"/>
  <c r="AE116" i="18" s="1"/>
  <c r="AS116" i="18" s="1"/>
  <c r="AZ116" i="18" s="1"/>
  <c r="G116" i="18"/>
  <c r="F116" i="18"/>
  <c r="E116" i="18"/>
  <c r="D116" i="18"/>
  <c r="AL116" i="18" s="1"/>
  <c r="A116" i="18"/>
  <c r="AK115" i="18"/>
  <c r="X115" i="18"/>
  <c r="AD115" i="18" s="1"/>
  <c r="W115" i="18"/>
  <c r="AC115" i="18" s="1"/>
  <c r="AR115" i="18" s="1"/>
  <c r="V115" i="18"/>
  <c r="U115" i="18"/>
  <c r="T115" i="18"/>
  <c r="AB115" i="18" s="1"/>
  <c r="S115" i="18"/>
  <c r="AA115" i="18" s="1"/>
  <c r="AO115" i="18" s="1"/>
  <c r="R115" i="18"/>
  <c r="Q115" i="18"/>
  <c r="P115" i="18"/>
  <c r="AH115" i="18" s="1"/>
  <c r="AV115" i="18" s="1"/>
  <c r="O115" i="18"/>
  <c r="N115" i="18"/>
  <c r="M115" i="18"/>
  <c r="AG115" i="18" s="1"/>
  <c r="L115" i="18"/>
  <c r="AF115" i="18" s="1"/>
  <c r="AT115" i="18" s="1"/>
  <c r="K115" i="18"/>
  <c r="J115" i="18"/>
  <c r="Z115" i="18" s="1"/>
  <c r="AN115" i="18" s="1"/>
  <c r="AW115" i="18" s="1"/>
  <c r="I115" i="18"/>
  <c r="H115" i="18"/>
  <c r="AE115" i="18" s="1"/>
  <c r="AS115" i="18" s="1"/>
  <c r="G115" i="18"/>
  <c r="F115" i="18"/>
  <c r="E115" i="18"/>
  <c r="D115" i="18"/>
  <c r="AK114" i="18"/>
  <c r="AH114" i="18"/>
  <c r="AV114" i="18" s="1"/>
  <c r="X114" i="18"/>
  <c r="AD114" i="18" s="1"/>
  <c r="W114" i="18"/>
  <c r="AC114" i="18" s="1"/>
  <c r="AR114" i="18" s="1"/>
  <c r="V114" i="18"/>
  <c r="U114" i="18"/>
  <c r="T114" i="18"/>
  <c r="S114" i="18"/>
  <c r="AA114" i="18" s="1"/>
  <c r="AO114" i="18" s="1"/>
  <c r="R114" i="18"/>
  <c r="Q114" i="18"/>
  <c r="P114" i="18"/>
  <c r="O114" i="18"/>
  <c r="N114" i="18"/>
  <c r="M114" i="18"/>
  <c r="AG114" i="18" s="1"/>
  <c r="L114" i="18"/>
  <c r="AF114" i="18" s="1"/>
  <c r="AT114" i="18" s="1"/>
  <c r="K114" i="18"/>
  <c r="J114" i="18"/>
  <c r="Z114" i="18" s="1"/>
  <c r="AN114" i="18" s="1"/>
  <c r="I114" i="18"/>
  <c r="H114" i="18"/>
  <c r="AE114" i="18" s="1"/>
  <c r="AS114" i="18" s="1"/>
  <c r="G114" i="18"/>
  <c r="F114" i="18"/>
  <c r="E114" i="18"/>
  <c r="D114" i="18"/>
  <c r="A114" i="18" s="1"/>
  <c r="AO113" i="18"/>
  <c r="AK113" i="18"/>
  <c r="X113" i="18"/>
  <c r="AD113" i="18" s="1"/>
  <c r="W113" i="18"/>
  <c r="AC113" i="18" s="1"/>
  <c r="AR113" i="18" s="1"/>
  <c r="V113" i="18"/>
  <c r="U113" i="18"/>
  <c r="Y113" i="18" s="1"/>
  <c r="AM113" i="18" s="1"/>
  <c r="T113" i="18"/>
  <c r="S113" i="18"/>
  <c r="AA113" i="18" s="1"/>
  <c r="R113" i="18"/>
  <c r="Q113" i="18"/>
  <c r="P113" i="18"/>
  <c r="AH113" i="18" s="1"/>
  <c r="AV113" i="18" s="1"/>
  <c r="O113" i="18"/>
  <c r="AG113" i="18" s="1"/>
  <c r="N113" i="18"/>
  <c r="M113" i="18"/>
  <c r="L113" i="18"/>
  <c r="AF113" i="18" s="1"/>
  <c r="AT113" i="18" s="1"/>
  <c r="K113" i="18"/>
  <c r="J113" i="18"/>
  <c r="Z113" i="18" s="1"/>
  <c r="AN113" i="18" s="1"/>
  <c r="AW113" i="18" s="1"/>
  <c r="I113" i="18"/>
  <c r="H113" i="18"/>
  <c r="AE113" i="18" s="1"/>
  <c r="AS113" i="18" s="1"/>
  <c r="G113" i="18"/>
  <c r="F113" i="18"/>
  <c r="E113" i="18"/>
  <c r="D113" i="18"/>
  <c r="AL113" i="18" s="1"/>
  <c r="AK112" i="18"/>
  <c r="AG112" i="18"/>
  <c r="X112" i="18"/>
  <c r="AD112" i="18" s="1"/>
  <c r="AP112" i="18" s="1"/>
  <c r="AQ112" i="18" s="1"/>
  <c r="W112" i="18"/>
  <c r="AC112" i="18" s="1"/>
  <c r="AR112" i="18" s="1"/>
  <c r="V112" i="18"/>
  <c r="U112" i="18"/>
  <c r="T112" i="18"/>
  <c r="AB112" i="18" s="1"/>
  <c r="S112" i="18"/>
  <c r="AA112" i="18" s="1"/>
  <c r="AO112" i="18" s="1"/>
  <c r="R112" i="18"/>
  <c r="Q112" i="18"/>
  <c r="P112" i="18"/>
  <c r="AH112" i="18" s="1"/>
  <c r="AV112" i="18" s="1"/>
  <c r="O112" i="18"/>
  <c r="N112" i="18"/>
  <c r="M112" i="18"/>
  <c r="L112" i="18"/>
  <c r="AF112" i="18" s="1"/>
  <c r="AT112" i="18" s="1"/>
  <c r="K112" i="18"/>
  <c r="J112" i="18"/>
  <c r="Z112" i="18" s="1"/>
  <c r="AN112" i="18" s="1"/>
  <c r="I112" i="18"/>
  <c r="H112" i="18"/>
  <c r="AE112" i="18" s="1"/>
  <c r="AS112" i="18" s="1"/>
  <c r="G112" i="18"/>
  <c r="F112" i="18"/>
  <c r="E112" i="18"/>
  <c r="D112" i="18"/>
  <c r="AL112" i="18" s="1"/>
  <c r="AS111" i="18"/>
  <c r="AK111" i="18"/>
  <c r="AD111" i="18"/>
  <c r="AC111" i="18"/>
  <c r="AR111" i="18" s="1"/>
  <c r="Z111" i="18"/>
  <c r="AN111" i="18" s="1"/>
  <c r="X111" i="18"/>
  <c r="W111" i="18"/>
  <c r="V111" i="18"/>
  <c r="U111" i="18"/>
  <c r="T111" i="18"/>
  <c r="AB111" i="18" s="1"/>
  <c r="S111" i="18"/>
  <c r="AA111" i="18" s="1"/>
  <c r="AO111" i="18" s="1"/>
  <c r="R111" i="18"/>
  <c r="Q111" i="18"/>
  <c r="P111" i="18"/>
  <c r="AH111" i="18" s="1"/>
  <c r="AV111" i="18" s="1"/>
  <c r="O111" i="18"/>
  <c r="N111" i="18"/>
  <c r="M111" i="18"/>
  <c r="L111" i="18"/>
  <c r="AF111" i="18" s="1"/>
  <c r="AT111" i="18" s="1"/>
  <c r="K111" i="18"/>
  <c r="J111" i="18"/>
  <c r="I111" i="18"/>
  <c r="H111" i="18"/>
  <c r="AE111" i="18" s="1"/>
  <c r="G111" i="18"/>
  <c r="F111" i="18"/>
  <c r="E111" i="18"/>
  <c r="D111" i="18"/>
  <c r="AK110" i="18"/>
  <c r="AE110" i="18"/>
  <c r="AS110" i="18" s="1"/>
  <c r="AD110" i="18"/>
  <c r="X110" i="18"/>
  <c r="W110" i="18"/>
  <c r="AC110" i="18" s="1"/>
  <c r="AR110" i="18" s="1"/>
  <c r="V110" i="18"/>
  <c r="U110" i="18"/>
  <c r="T110" i="18"/>
  <c r="AB110" i="18" s="1"/>
  <c r="S110" i="18"/>
  <c r="AA110" i="18" s="1"/>
  <c r="AO110" i="18" s="1"/>
  <c r="R110" i="18"/>
  <c r="Q110" i="18"/>
  <c r="P110" i="18"/>
  <c r="AH110" i="18" s="1"/>
  <c r="AV110" i="18" s="1"/>
  <c r="O110" i="18"/>
  <c r="N110" i="18"/>
  <c r="M110" i="18"/>
  <c r="L110" i="18"/>
  <c r="AF110" i="18" s="1"/>
  <c r="AT110" i="18" s="1"/>
  <c r="K110" i="18"/>
  <c r="J110" i="18"/>
  <c r="Z110" i="18" s="1"/>
  <c r="AN110" i="18" s="1"/>
  <c r="AW110" i="18" s="1"/>
  <c r="I110" i="18"/>
  <c r="H110" i="18"/>
  <c r="G110" i="18"/>
  <c r="F110" i="18"/>
  <c r="E110" i="18"/>
  <c r="D110" i="18"/>
  <c r="AL110" i="18" s="1"/>
  <c r="AK109" i="18"/>
  <c r="AE109" i="18"/>
  <c r="AS109" i="18" s="1"/>
  <c r="X109" i="18"/>
  <c r="AD109" i="18" s="1"/>
  <c r="AP109" i="18" s="1"/>
  <c r="W109" i="18"/>
  <c r="AC109" i="18" s="1"/>
  <c r="AR109" i="18" s="1"/>
  <c r="V109" i="18"/>
  <c r="U109" i="18"/>
  <c r="T109" i="18"/>
  <c r="S109" i="18"/>
  <c r="AA109" i="18" s="1"/>
  <c r="AO109" i="18" s="1"/>
  <c r="R109" i="18"/>
  <c r="Q109" i="18"/>
  <c r="P109" i="18"/>
  <c r="AH109" i="18" s="1"/>
  <c r="AV109" i="18" s="1"/>
  <c r="O109" i="18"/>
  <c r="N109" i="18"/>
  <c r="M109" i="18"/>
  <c r="L109" i="18"/>
  <c r="AF109" i="18" s="1"/>
  <c r="AT109" i="18" s="1"/>
  <c r="K109" i="18"/>
  <c r="J109" i="18"/>
  <c r="Z109" i="18" s="1"/>
  <c r="AN109" i="18" s="1"/>
  <c r="I109" i="18"/>
  <c r="H109" i="18"/>
  <c r="G109" i="18"/>
  <c r="F109" i="18"/>
  <c r="E109" i="18"/>
  <c r="D109" i="18"/>
  <c r="A109" i="18" s="1"/>
  <c r="AK108" i="18"/>
  <c r="AD108" i="18"/>
  <c r="AC108" i="18"/>
  <c r="AR108" i="18" s="1"/>
  <c r="AY108" i="18" s="1"/>
  <c r="X108" i="18"/>
  <c r="W108" i="18"/>
  <c r="V108" i="18"/>
  <c r="U108" i="18"/>
  <c r="T108" i="18"/>
  <c r="S108" i="18"/>
  <c r="AA108" i="18" s="1"/>
  <c r="AO108" i="18" s="1"/>
  <c r="R108" i="18"/>
  <c r="Q108" i="18"/>
  <c r="P108" i="18"/>
  <c r="AH108" i="18" s="1"/>
  <c r="AV108" i="18" s="1"/>
  <c r="O108" i="18"/>
  <c r="N108" i="18"/>
  <c r="M108" i="18"/>
  <c r="AG108" i="18" s="1"/>
  <c r="L108" i="18"/>
  <c r="AF108" i="18" s="1"/>
  <c r="AT108" i="18" s="1"/>
  <c r="K108" i="18"/>
  <c r="Y108" i="18" s="1"/>
  <c r="AM108" i="18" s="1"/>
  <c r="J108" i="18"/>
  <c r="Z108" i="18" s="1"/>
  <c r="AN108" i="18" s="1"/>
  <c r="AW108" i="18" s="1"/>
  <c r="I108" i="18"/>
  <c r="H108" i="18"/>
  <c r="AE108" i="18" s="1"/>
  <c r="AS108" i="18" s="1"/>
  <c r="G108" i="18"/>
  <c r="F108" i="18"/>
  <c r="E108" i="18"/>
  <c r="D108" i="18"/>
  <c r="A108" i="18" s="1"/>
  <c r="AL107" i="18"/>
  <c r="AK107" i="18"/>
  <c r="X107" i="18"/>
  <c r="AD107" i="18" s="1"/>
  <c r="W107" i="18"/>
  <c r="AC107" i="18" s="1"/>
  <c r="AR107" i="18" s="1"/>
  <c r="V107" i="18"/>
  <c r="U107" i="18"/>
  <c r="T107" i="18"/>
  <c r="S107" i="18"/>
  <c r="AA107" i="18" s="1"/>
  <c r="AO107" i="18" s="1"/>
  <c r="AY107" i="18" s="1"/>
  <c r="R107" i="18"/>
  <c r="Q107" i="18"/>
  <c r="P107" i="18"/>
  <c r="AH107" i="18" s="1"/>
  <c r="AV107" i="18" s="1"/>
  <c r="O107" i="18"/>
  <c r="N107" i="18"/>
  <c r="M107" i="18"/>
  <c r="L107" i="18"/>
  <c r="AF107" i="18" s="1"/>
  <c r="AT107" i="18" s="1"/>
  <c r="K107" i="18"/>
  <c r="J107" i="18"/>
  <c r="Z107" i="18" s="1"/>
  <c r="I107" i="18"/>
  <c r="H107" i="18"/>
  <c r="AE107" i="18" s="1"/>
  <c r="AS107" i="18" s="1"/>
  <c r="G107" i="18"/>
  <c r="F107" i="18"/>
  <c r="E107" i="18"/>
  <c r="D107" i="18"/>
  <c r="A107" i="18"/>
  <c r="AL106" i="18"/>
  <c r="AK106" i="18"/>
  <c r="X106" i="18"/>
  <c r="AD106" i="18" s="1"/>
  <c r="W106" i="18"/>
  <c r="AC106" i="18" s="1"/>
  <c r="AR106" i="18" s="1"/>
  <c r="V106" i="18"/>
  <c r="U106" i="18"/>
  <c r="T106" i="18"/>
  <c r="S106" i="18"/>
  <c r="AA106" i="18" s="1"/>
  <c r="AO106" i="18" s="1"/>
  <c r="AY106" i="18" s="1"/>
  <c r="R106" i="18"/>
  <c r="Q106" i="18"/>
  <c r="P106" i="18"/>
  <c r="AH106" i="18" s="1"/>
  <c r="AV106" i="18" s="1"/>
  <c r="BB106" i="18" s="1"/>
  <c r="O106" i="18"/>
  <c r="N106" i="18"/>
  <c r="M106" i="18"/>
  <c r="L106" i="18"/>
  <c r="AF106" i="18" s="1"/>
  <c r="AT106" i="18" s="1"/>
  <c r="K106" i="18"/>
  <c r="J106" i="18"/>
  <c r="Z106" i="18" s="1"/>
  <c r="AN106" i="18" s="1"/>
  <c r="AW106" i="18" s="1"/>
  <c r="I106" i="18"/>
  <c r="H106" i="18"/>
  <c r="AE106" i="18" s="1"/>
  <c r="AS106" i="18" s="1"/>
  <c r="G106" i="18"/>
  <c r="F106" i="18"/>
  <c r="E106" i="18"/>
  <c r="D106" i="18"/>
  <c r="A106" i="18" s="1"/>
  <c r="AV105" i="18"/>
  <c r="AS105" i="18"/>
  <c r="AO105" i="18"/>
  <c r="AL105" i="18"/>
  <c r="AK105" i="18"/>
  <c r="X105" i="18"/>
  <c r="AD105" i="18" s="1"/>
  <c r="W105" i="18"/>
  <c r="AC105" i="18" s="1"/>
  <c r="AR105" i="18" s="1"/>
  <c r="V105" i="18"/>
  <c r="U105" i="18"/>
  <c r="T105" i="18"/>
  <c r="S105" i="18"/>
  <c r="AA105" i="18" s="1"/>
  <c r="R105" i="18"/>
  <c r="Q105" i="18"/>
  <c r="P105" i="18"/>
  <c r="AH105" i="18" s="1"/>
  <c r="O105" i="18"/>
  <c r="N105" i="18"/>
  <c r="M105" i="18"/>
  <c r="L105" i="18"/>
  <c r="AF105" i="18" s="1"/>
  <c r="AT105" i="18" s="1"/>
  <c r="BB105" i="18" s="1"/>
  <c r="K105" i="18"/>
  <c r="J105" i="18"/>
  <c r="Z105" i="18" s="1"/>
  <c r="AN105" i="18" s="1"/>
  <c r="I105" i="18"/>
  <c r="H105" i="18"/>
  <c r="AE105" i="18" s="1"/>
  <c r="G105" i="18"/>
  <c r="F105" i="18"/>
  <c r="E105" i="18"/>
  <c r="D105" i="18"/>
  <c r="A105" i="18" s="1"/>
  <c r="AL104" i="18"/>
  <c r="AK104" i="18"/>
  <c r="X104" i="18"/>
  <c r="AD104" i="18" s="1"/>
  <c r="W104" i="18"/>
  <c r="AC104" i="18" s="1"/>
  <c r="AR104" i="18" s="1"/>
  <c r="V104" i="18"/>
  <c r="U104" i="18"/>
  <c r="Y104" i="18" s="1"/>
  <c r="AM104" i="18" s="1"/>
  <c r="T104" i="18"/>
  <c r="S104" i="18"/>
  <c r="AA104" i="18" s="1"/>
  <c r="AO104" i="18" s="1"/>
  <c r="R104" i="18"/>
  <c r="Q104" i="18"/>
  <c r="P104" i="18"/>
  <c r="AH104" i="18" s="1"/>
  <c r="AV104" i="18" s="1"/>
  <c r="BB104" i="18" s="1"/>
  <c r="O104" i="18"/>
  <c r="AG104" i="18" s="1"/>
  <c r="N104" i="18"/>
  <c r="M104" i="18"/>
  <c r="L104" i="18"/>
  <c r="AF104" i="18" s="1"/>
  <c r="AT104" i="18" s="1"/>
  <c r="K104" i="18"/>
  <c r="J104" i="18"/>
  <c r="Z104" i="18" s="1"/>
  <c r="AN104" i="18" s="1"/>
  <c r="I104" i="18"/>
  <c r="H104" i="18"/>
  <c r="AE104" i="18" s="1"/>
  <c r="AS104" i="18" s="1"/>
  <c r="G104" i="18"/>
  <c r="F104" i="18"/>
  <c r="E104" i="18"/>
  <c r="D104" i="18"/>
  <c r="A104" i="18" s="1"/>
  <c r="AK103" i="18"/>
  <c r="AH103" i="18"/>
  <c r="AV103" i="18" s="1"/>
  <c r="X103" i="18"/>
  <c r="AD103" i="18" s="1"/>
  <c r="W103" i="18"/>
  <c r="AC103" i="18" s="1"/>
  <c r="AR103" i="18" s="1"/>
  <c r="V103" i="18"/>
  <c r="U103" i="18"/>
  <c r="Y103" i="18" s="1"/>
  <c r="AM103" i="18" s="1"/>
  <c r="T103" i="18"/>
  <c r="AB103" i="18" s="1"/>
  <c r="S103" i="18"/>
  <c r="AA103" i="18" s="1"/>
  <c r="AO103" i="18" s="1"/>
  <c r="R103" i="18"/>
  <c r="Q103" i="18"/>
  <c r="P103" i="18"/>
  <c r="O103" i="18"/>
  <c r="N103" i="18"/>
  <c r="M103" i="18"/>
  <c r="AG103" i="18" s="1"/>
  <c r="L103" i="18"/>
  <c r="AF103" i="18" s="1"/>
  <c r="AT103" i="18" s="1"/>
  <c r="K103" i="18"/>
  <c r="J103" i="18"/>
  <c r="Z103" i="18" s="1"/>
  <c r="AN103" i="18" s="1"/>
  <c r="I103" i="18"/>
  <c r="H103" i="18"/>
  <c r="AE103" i="18" s="1"/>
  <c r="AS103" i="18" s="1"/>
  <c r="G103" i="18"/>
  <c r="F103" i="18"/>
  <c r="E103" i="18"/>
  <c r="D103" i="18"/>
  <c r="AL103" i="18" s="1"/>
  <c r="A103" i="18"/>
  <c r="AK102" i="18"/>
  <c r="X102" i="18"/>
  <c r="AD102" i="18" s="1"/>
  <c r="W102" i="18"/>
  <c r="AC102" i="18" s="1"/>
  <c r="AR102" i="18" s="1"/>
  <c r="V102" i="18"/>
  <c r="U102" i="18"/>
  <c r="T102" i="18"/>
  <c r="S102" i="18"/>
  <c r="AA102" i="18" s="1"/>
  <c r="AO102" i="18" s="1"/>
  <c r="R102" i="18"/>
  <c r="Q102" i="18"/>
  <c r="P102" i="18"/>
  <c r="AH102" i="18" s="1"/>
  <c r="AV102" i="18" s="1"/>
  <c r="O102" i="18"/>
  <c r="N102" i="18"/>
  <c r="Y102" i="18" s="1"/>
  <c r="AM102" i="18" s="1"/>
  <c r="M102" i="18"/>
  <c r="AG102" i="18" s="1"/>
  <c r="L102" i="18"/>
  <c r="AF102" i="18" s="1"/>
  <c r="AT102" i="18" s="1"/>
  <c r="K102" i="18"/>
  <c r="J102" i="18"/>
  <c r="Z102" i="18" s="1"/>
  <c r="AN102" i="18" s="1"/>
  <c r="I102" i="18"/>
  <c r="H102" i="18"/>
  <c r="AE102" i="18" s="1"/>
  <c r="AS102" i="18" s="1"/>
  <c r="G102" i="18"/>
  <c r="F102" i="18"/>
  <c r="E102" i="18"/>
  <c r="D102" i="18"/>
  <c r="AL102" i="18" s="1"/>
  <c r="A102" i="18"/>
  <c r="AK101" i="18"/>
  <c r="AC101" i="18"/>
  <c r="AR101" i="18" s="1"/>
  <c r="AB101" i="18"/>
  <c r="AA101" i="18"/>
  <c r="AO101" i="18" s="1"/>
  <c r="X101" i="18"/>
  <c r="AD101" i="18" s="1"/>
  <c r="W101" i="18"/>
  <c r="V101" i="18"/>
  <c r="U101" i="18"/>
  <c r="Y101" i="18" s="1"/>
  <c r="AM101" i="18" s="1"/>
  <c r="T101" i="18"/>
  <c r="S101" i="18"/>
  <c r="R101" i="18"/>
  <c r="Q101" i="18"/>
  <c r="P101" i="18"/>
  <c r="AH101" i="18" s="1"/>
  <c r="AV101" i="18" s="1"/>
  <c r="O101" i="18"/>
  <c r="N101" i="18"/>
  <c r="M101" i="18"/>
  <c r="L101" i="18"/>
  <c r="AF101" i="18" s="1"/>
  <c r="AT101" i="18" s="1"/>
  <c r="K101" i="18"/>
  <c r="J101" i="18"/>
  <c r="Z101" i="18" s="1"/>
  <c r="AN101" i="18" s="1"/>
  <c r="AW101" i="18" s="1"/>
  <c r="I101" i="18"/>
  <c r="H101" i="18"/>
  <c r="AE101" i="18" s="1"/>
  <c r="AS101" i="18" s="1"/>
  <c r="G101" i="18"/>
  <c r="F101" i="18"/>
  <c r="E101" i="18"/>
  <c r="D101" i="18"/>
  <c r="AL101" i="18" s="1"/>
  <c r="AK100" i="18"/>
  <c r="AH100" i="18"/>
  <c r="AV100" i="18" s="1"/>
  <c r="AA100" i="18"/>
  <c r="AO100" i="18" s="1"/>
  <c r="X100" i="18"/>
  <c r="AD100" i="18" s="1"/>
  <c r="AP100" i="18" s="1"/>
  <c r="AQ100" i="18" s="1"/>
  <c r="W100" i="18"/>
  <c r="AC100" i="18" s="1"/>
  <c r="AR100" i="18" s="1"/>
  <c r="V100" i="18"/>
  <c r="AB100" i="18" s="1"/>
  <c r="U100" i="18"/>
  <c r="T100" i="18"/>
  <c r="S100" i="18"/>
  <c r="R100" i="18"/>
  <c r="Q100" i="18"/>
  <c r="P100" i="18"/>
  <c r="O100" i="18"/>
  <c r="N100" i="18"/>
  <c r="M100" i="18"/>
  <c r="L100" i="18"/>
  <c r="AF100" i="18" s="1"/>
  <c r="AT100" i="18" s="1"/>
  <c r="K100" i="18"/>
  <c r="J100" i="18"/>
  <c r="Z100" i="18" s="1"/>
  <c r="AN100" i="18" s="1"/>
  <c r="I100" i="18"/>
  <c r="H100" i="18"/>
  <c r="AE100" i="18" s="1"/>
  <c r="AS100" i="18" s="1"/>
  <c r="G100" i="18"/>
  <c r="F100" i="18"/>
  <c r="E100" i="18"/>
  <c r="D100" i="18"/>
  <c r="AL100" i="18" s="1"/>
  <c r="AK99" i="18"/>
  <c r="AC99" i="18"/>
  <c r="AR99" i="18" s="1"/>
  <c r="X99" i="18"/>
  <c r="AD99" i="18" s="1"/>
  <c r="W99" i="18"/>
  <c r="V99" i="18"/>
  <c r="U99" i="18"/>
  <c r="T99" i="18"/>
  <c r="AB99" i="18" s="1"/>
  <c r="S99" i="18"/>
  <c r="AA99" i="18" s="1"/>
  <c r="AO99" i="18" s="1"/>
  <c r="R99" i="18"/>
  <c r="Q99" i="18"/>
  <c r="P99" i="18"/>
  <c r="AH99" i="18" s="1"/>
  <c r="AV99" i="18" s="1"/>
  <c r="O99" i="18"/>
  <c r="N99" i="18"/>
  <c r="M99" i="18"/>
  <c r="AG99" i="18" s="1"/>
  <c r="L99" i="18"/>
  <c r="AF99" i="18" s="1"/>
  <c r="AT99" i="18" s="1"/>
  <c r="K99" i="18"/>
  <c r="J99" i="18"/>
  <c r="Z99" i="18" s="1"/>
  <c r="AN99" i="18" s="1"/>
  <c r="I99" i="18"/>
  <c r="H99" i="18"/>
  <c r="AE99" i="18" s="1"/>
  <c r="AS99" i="18" s="1"/>
  <c r="G99" i="18"/>
  <c r="F99" i="18"/>
  <c r="E99" i="18"/>
  <c r="D99" i="18"/>
  <c r="A99" i="18" s="1"/>
  <c r="AN98" i="18"/>
  <c r="AK98" i="18"/>
  <c r="AE98" i="18"/>
  <c r="AS98" i="18" s="1"/>
  <c r="X98" i="18"/>
  <c r="AD98" i="18" s="1"/>
  <c r="W98" i="18"/>
  <c r="AC98" i="18" s="1"/>
  <c r="AR98" i="18" s="1"/>
  <c r="V98" i="18"/>
  <c r="AB98" i="18" s="1"/>
  <c r="U98" i="18"/>
  <c r="T98" i="18"/>
  <c r="S98" i="18"/>
  <c r="AA98" i="18" s="1"/>
  <c r="AO98" i="18" s="1"/>
  <c r="R98" i="18"/>
  <c r="Q98" i="18"/>
  <c r="P98" i="18"/>
  <c r="AH98" i="18" s="1"/>
  <c r="AV98" i="18" s="1"/>
  <c r="O98" i="18"/>
  <c r="N98" i="18"/>
  <c r="M98" i="18"/>
  <c r="L98" i="18"/>
  <c r="AF98" i="18" s="1"/>
  <c r="AT98" i="18" s="1"/>
  <c r="K98" i="18"/>
  <c r="J98" i="18"/>
  <c r="Z98" i="18" s="1"/>
  <c r="I98" i="18"/>
  <c r="H98" i="18"/>
  <c r="G98" i="18"/>
  <c r="F98" i="18"/>
  <c r="E98" i="18"/>
  <c r="D98" i="18"/>
  <c r="AL98" i="18" s="1"/>
  <c r="A98" i="18"/>
  <c r="AL97" i="18"/>
  <c r="AK97" i="18"/>
  <c r="AF97" i="18"/>
  <c r="AT97" i="18" s="1"/>
  <c r="X97" i="18"/>
  <c r="AD97" i="18" s="1"/>
  <c r="AP97" i="18" s="1"/>
  <c r="W97" i="18"/>
  <c r="AC97" i="18" s="1"/>
  <c r="AR97" i="18" s="1"/>
  <c r="AY97" i="18" s="1"/>
  <c r="V97" i="18"/>
  <c r="U97" i="18"/>
  <c r="T97" i="18"/>
  <c r="S97" i="18"/>
  <c r="AA97" i="18" s="1"/>
  <c r="AO97" i="18" s="1"/>
  <c r="R97" i="18"/>
  <c r="Y97" i="18" s="1"/>
  <c r="AM97" i="18" s="1"/>
  <c r="Q97" i="18"/>
  <c r="P97" i="18"/>
  <c r="AH97" i="18" s="1"/>
  <c r="AV97" i="18" s="1"/>
  <c r="O97" i="18"/>
  <c r="N97" i="18"/>
  <c r="M97" i="18"/>
  <c r="AG97" i="18" s="1"/>
  <c r="L97" i="18"/>
  <c r="K97" i="18"/>
  <c r="J97" i="18"/>
  <c r="Z97" i="18" s="1"/>
  <c r="AN97" i="18" s="1"/>
  <c r="AW97" i="18" s="1"/>
  <c r="I97" i="18"/>
  <c r="H97" i="18"/>
  <c r="AE97" i="18" s="1"/>
  <c r="AS97" i="18" s="1"/>
  <c r="G97" i="18"/>
  <c r="F97" i="18"/>
  <c r="E97" i="18"/>
  <c r="D97" i="18"/>
  <c r="A97" i="18" s="1"/>
  <c r="AK96" i="18"/>
  <c r="Z96" i="18"/>
  <c r="AN96" i="18" s="1"/>
  <c r="X96" i="18"/>
  <c r="AD96" i="18" s="1"/>
  <c r="W96" i="18"/>
  <c r="AC96" i="18" s="1"/>
  <c r="AR96" i="18" s="1"/>
  <c r="V96" i="18"/>
  <c r="U96" i="18"/>
  <c r="T96" i="18"/>
  <c r="S96" i="18"/>
  <c r="AA96" i="18" s="1"/>
  <c r="AO96" i="18" s="1"/>
  <c r="R96" i="18"/>
  <c r="Q96" i="18"/>
  <c r="P96" i="18"/>
  <c r="AH96" i="18" s="1"/>
  <c r="AV96" i="18" s="1"/>
  <c r="O96" i="18"/>
  <c r="AG96" i="18" s="1"/>
  <c r="N96" i="18"/>
  <c r="M96" i="18"/>
  <c r="L96" i="18"/>
  <c r="AF96" i="18" s="1"/>
  <c r="AT96" i="18" s="1"/>
  <c r="BB96" i="18" s="1"/>
  <c r="K96" i="18"/>
  <c r="J96" i="18"/>
  <c r="I96" i="18"/>
  <c r="H96" i="18"/>
  <c r="AE96" i="18" s="1"/>
  <c r="AS96" i="18" s="1"/>
  <c r="G96" i="18"/>
  <c r="F96" i="18"/>
  <c r="E96" i="18"/>
  <c r="D96" i="18"/>
  <c r="AL96" i="18" s="1"/>
  <c r="A96" i="18"/>
  <c r="AP95" i="18"/>
  <c r="AN95" i="18"/>
  <c r="AK95" i="18"/>
  <c r="AA95" i="18"/>
  <c r="AO95" i="18" s="1"/>
  <c r="X95" i="18"/>
  <c r="AD95" i="18" s="1"/>
  <c r="W95" i="18"/>
  <c r="AC95" i="18" s="1"/>
  <c r="AR95" i="18" s="1"/>
  <c r="V95" i="18"/>
  <c r="AB95" i="18" s="1"/>
  <c r="U95" i="18"/>
  <c r="T95" i="18"/>
  <c r="S95" i="18"/>
  <c r="R95" i="18"/>
  <c r="Q95" i="18"/>
  <c r="P95" i="18"/>
  <c r="AH95" i="18" s="1"/>
  <c r="AV95" i="18" s="1"/>
  <c r="O95" i="18"/>
  <c r="N95" i="18"/>
  <c r="M95" i="18"/>
  <c r="L95" i="18"/>
  <c r="AF95" i="18" s="1"/>
  <c r="AT95" i="18" s="1"/>
  <c r="K95" i="18"/>
  <c r="J95" i="18"/>
  <c r="Z95" i="18" s="1"/>
  <c r="I95" i="18"/>
  <c r="H95" i="18"/>
  <c r="AE95" i="18" s="1"/>
  <c r="AS95" i="18" s="1"/>
  <c r="G95" i="18"/>
  <c r="F95" i="18"/>
  <c r="E95" i="18"/>
  <c r="D95" i="18"/>
  <c r="AL95" i="18" s="1"/>
  <c r="AK94" i="18"/>
  <c r="AF94" i="18"/>
  <c r="AT94" i="18" s="1"/>
  <c r="Z94" i="18"/>
  <c r="AN94" i="18" s="1"/>
  <c r="X94" i="18"/>
  <c r="AD94" i="18" s="1"/>
  <c r="W94" i="18"/>
  <c r="AC94" i="18" s="1"/>
  <c r="AR94" i="18" s="1"/>
  <c r="V94" i="18"/>
  <c r="U94" i="18"/>
  <c r="T94" i="18"/>
  <c r="S94" i="18"/>
  <c r="AA94" i="18" s="1"/>
  <c r="AO94" i="18" s="1"/>
  <c r="R94" i="18"/>
  <c r="Q94" i="18"/>
  <c r="P94" i="18"/>
  <c r="AH94" i="18" s="1"/>
  <c r="AV94" i="18" s="1"/>
  <c r="O94" i="18"/>
  <c r="N94" i="18"/>
  <c r="M94" i="18"/>
  <c r="L94" i="18"/>
  <c r="K94" i="18"/>
  <c r="J94" i="18"/>
  <c r="I94" i="18"/>
  <c r="H94" i="18"/>
  <c r="AE94" i="18" s="1"/>
  <c r="AS94" i="18" s="1"/>
  <c r="G94" i="18"/>
  <c r="F94" i="18"/>
  <c r="E94" i="18"/>
  <c r="D94" i="18"/>
  <c r="AL94" i="18" s="1"/>
  <c r="A94" i="18"/>
  <c r="AT93" i="18"/>
  <c r="AK93" i="18"/>
  <c r="AA93" i="18"/>
  <c r="AO93" i="18" s="1"/>
  <c r="Y93" i="18"/>
  <c r="AM93" i="18" s="1"/>
  <c r="X93" i="18"/>
  <c r="AD93" i="18" s="1"/>
  <c r="W93" i="18"/>
  <c r="AC93" i="18" s="1"/>
  <c r="AR93" i="18" s="1"/>
  <c r="V93" i="18"/>
  <c r="U93" i="18"/>
  <c r="T93" i="18"/>
  <c r="AB93" i="18" s="1"/>
  <c r="S93" i="18"/>
  <c r="R93" i="18"/>
  <c r="Q93" i="18"/>
  <c r="P93" i="18"/>
  <c r="AH93" i="18" s="1"/>
  <c r="AV93" i="18" s="1"/>
  <c r="O93" i="18"/>
  <c r="AG93" i="18" s="1"/>
  <c r="N93" i="18"/>
  <c r="M93" i="18"/>
  <c r="L93" i="18"/>
  <c r="AF93" i="18" s="1"/>
  <c r="K93" i="18"/>
  <c r="J93" i="18"/>
  <c r="Z93" i="18" s="1"/>
  <c r="AN93" i="18" s="1"/>
  <c r="AW93" i="18" s="1"/>
  <c r="I93" i="18"/>
  <c r="H93" i="18"/>
  <c r="AE93" i="18" s="1"/>
  <c r="AS93" i="18" s="1"/>
  <c r="G93" i="18"/>
  <c r="F93" i="18"/>
  <c r="E93" i="18"/>
  <c r="D93" i="18"/>
  <c r="AL93" i="18" s="1"/>
  <c r="A93" i="18"/>
  <c r="AV92" i="18"/>
  <c r="AK92" i="18"/>
  <c r="AH92" i="18"/>
  <c r="AA92" i="18"/>
  <c r="AO92" i="18" s="1"/>
  <c r="X92" i="18"/>
  <c r="AD92" i="18" s="1"/>
  <c r="W92" i="18"/>
  <c r="AC92" i="18" s="1"/>
  <c r="AR92" i="18" s="1"/>
  <c r="V92" i="18"/>
  <c r="U92" i="18"/>
  <c r="T92" i="18"/>
  <c r="AB92" i="18" s="1"/>
  <c r="S92" i="18"/>
  <c r="R92" i="18"/>
  <c r="Q92" i="18"/>
  <c r="P92" i="18"/>
  <c r="O92" i="18"/>
  <c r="N92" i="18"/>
  <c r="M92" i="18"/>
  <c r="AG92" i="18" s="1"/>
  <c r="L92" i="18"/>
  <c r="AF92" i="18" s="1"/>
  <c r="AT92" i="18" s="1"/>
  <c r="K92" i="18"/>
  <c r="J92" i="18"/>
  <c r="Z92" i="18" s="1"/>
  <c r="AN92" i="18" s="1"/>
  <c r="I92" i="18"/>
  <c r="H92" i="18"/>
  <c r="AE92" i="18" s="1"/>
  <c r="AS92" i="18" s="1"/>
  <c r="G92" i="18"/>
  <c r="F92" i="18"/>
  <c r="E92" i="18"/>
  <c r="D92" i="18"/>
  <c r="AL92" i="18" s="1"/>
  <c r="AK91" i="18"/>
  <c r="AE91" i="18"/>
  <c r="AS91" i="18" s="1"/>
  <c r="X91" i="18"/>
  <c r="AD91" i="18" s="1"/>
  <c r="W91" i="18"/>
  <c r="AC91" i="18" s="1"/>
  <c r="AR91" i="18" s="1"/>
  <c r="V91" i="18"/>
  <c r="U91" i="18"/>
  <c r="T91" i="18"/>
  <c r="S91" i="18"/>
  <c r="AA91" i="18" s="1"/>
  <c r="AO91" i="18" s="1"/>
  <c r="R91" i="18"/>
  <c r="Q91" i="18"/>
  <c r="P91" i="18"/>
  <c r="AH91" i="18" s="1"/>
  <c r="AV91" i="18" s="1"/>
  <c r="O91" i="18"/>
  <c r="N91" i="18"/>
  <c r="M91" i="18"/>
  <c r="L91" i="18"/>
  <c r="AF91" i="18" s="1"/>
  <c r="AT91" i="18" s="1"/>
  <c r="K91" i="18"/>
  <c r="J91" i="18"/>
  <c r="Z91" i="18" s="1"/>
  <c r="AN91" i="18" s="1"/>
  <c r="I91" i="18"/>
  <c r="H91" i="18"/>
  <c r="G91" i="18"/>
  <c r="F91" i="18"/>
  <c r="E91" i="18"/>
  <c r="D91" i="18"/>
  <c r="AK90" i="18"/>
  <c r="AH90" i="18"/>
  <c r="AV90" i="18" s="1"/>
  <c r="AG90" i="18"/>
  <c r="AF90" i="18"/>
  <c r="AT90" i="18" s="1"/>
  <c r="AE90" i="18"/>
  <c r="AS90" i="18" s="1"/>
  <c r="AA90" i="18"/>
  <c r="AO90" i="18" s="1"/>
  <c r="X90" i="18"/>
  <c r="AD90" i="18" s="1"/>
  <c r="W90" i="18"/>
  <c r="AC90" i="18" s="1"/>
  <c r="AR90" i="18" s="1"/>
  <c r="V90" i="18"/>
  <c r="AB90" i="18" s="1"/>
  <c r="U90" i="18"/>
  <c r="T90" i="18"/>
  <c r="S90" i="18"/>
  <c r="R90" i="18"/>
  <c r="Q90" i="18"/>
  <c r="P90" i="18"/>
  <c r="O90" i="18"/>
  <c r="N90" i="18"/>
  <c r="M90" i="18"/>
  <c r="L90" i="18"/>
  <c r="K90" i="18"/>
  <c r="J90" i="18"/>
  <c r="Z90" i="18" s="1"/>
  <c r="AN90" i="18" s="1"/>
  <c r="AW90" i="18" s="1"/>
  <c r="I90" i="18"/>
  <c r="H90" i="18"/>
  <c r="G90" i="18"/>
  <c r="F90" i="18"/>
  <c r="E90" i="18"/>
  <c r="D90" i="18"/>
  <c r="AL90" i="18" s="1"/>
  <c r="A90" i="18"/>
  <c r="AL89" i="18"/>
  <c r="AK89" i="18"/>
  <c r="AF89" i="18"/>
  <c r="AT89" i="18" s="1"/>
  <c r="AC89" i="18"/>
  <c r="AR89" i="18" s="1"/>
  <c r="X89" i="18"/>
  <c r="AD89" i="18" s="1"/>
  <c r="AP89" i="18" s="1"/>
  <c r="W89" i="18"/>
  <c r="V89" i="18"/>
  <c r="U89" i="18"/>
  <c r="T89" i="18"/>
  <c r="S89" i="18"/>
  <c r="AA89" i="18" s="1"/>
  <c r="AO89" i="18" s="1"/>
  <c r="R89" i="18"/>
  <c r="Q89" i="18"/>
  <c r="P89" i="18"/>
  <c r="AH89" i="18" s="1"/>
  <c r="AV89" i="18" s="1"/>
  <c r="O89" i="18"/>
  <c r="AG89" i="18" s="1"/>
  <c r="N89" i="18"/>
  <c r="M89" i="18"/>
  <c r="L89" i="18"/>
  <c r="K89" i="18"/>
  <c r="J89" i="18"/>
  <c r="Z89" i="18" s="1"/>
  <c r="AN89" i="18" s="1"/>
  <c r="I89" i="18"/>
  <c r="H89" i="18"/>
  <c r="AE89" i="18" s="1"/>
  <c r="AS89" i="18" s="1"/>
  <c r="G89" i="18"/>
  <c r="F89" i="18"/>
  <c r="E89" i="18"/>
  <c r="D89" i="18"/>
  <c r="A89" i="18"/>
  <c r="AK88" i="18"/>
  <c r="X88" i="18"/>
  <c r="AD88" i="18" s="1"/>
  <c r="W88" i="18"/>
  <c r="AC88" i="18" s="1"/>
  <c r="AR88" i="18" s="1"/>
  <c r="V88" i="18"/>
  <c r="U88" i="18"/>
  <c r="T88" i="18"/>
  <c r="S88" i="18"/>
  <c r="AA88" i="18" s="1"/>
  <c r="AO88" i="18" s="1"/>
  <c r="R88" i="18"/>
  <c r="Q88" i="18"/>
  <c r="P88" i="18"/>
  <c r="AH88" i="18" s="1"/>
  <c r="AV88" i="18" s="1"/>
  <c r="O88" i="18"/>
  <c r="AG88" i="18" s="1"/>
  <c r="N88" i="18"/>
  <c r="M88" i="18"/>
  <c r="L88" i="18"/>
  <c r="AF88" i="18" s="1"/>
  <c r="AT88" i="18" s="1"/>
  <c r="K88" i="18"/>
  <c r="J88" i="18"/>
  <c r="Z88" i="18" s="1"/>
  <c r="AN88" i="18" s="1"/>
  <c r="I88" i="18"/>
  <c r="H88" i="18"/>
  <c r="AE88" i="18" s="1"/>
  <c r="AS88" i="18" s="1"/>
  <c r="G88" i="18"/>
  <c r="F88" i="18"/>
  <c r="E88" i="18"/>
  <c r="D88" i="18"/>
  <c r="A88" i="18" s="1"/>
  <c r="AK87" i="18"/>
  <c r="AG87" i="18"/>
  <c r="AA87" i="18"/>
  <c r="AO87" i="18" s="1"/>
  <c r="X87" i="18"/>
  <c r="AD87" i="18" s="1"/>
  <c r="W87" i="18"/>
  <c r="AC87" i="18" s="1"/>
  <c r="AR87" i="18" s="1"/>
  <c r="V87" i="18"/>
  <c r="U87" i="18"/>
  <c r="T87" i="18"/>
  <c r="S87" i="18"/>
  <c r="R87" i="18"/>
  <c r="Q87" i="18"/>
  <c r="P87" i="18"/>
  <c r="AH87" i="18" s="1"/>
  <c r="AV87" i="18" s="1"/>
  <c r="O87" i="18"/>
  <c r="N87" i="18"/>
  <c r="M87" i="18"/>
  <c r="L87" i="18"/>
  <c r="AF87" i="18" s="1"/>
  <c r="AT87" i="18" s="1"/>
  <c r="K87" i="18"/>
  <c r="J87" i="18"/>
  <c r="Z87" i="18" s="1"/>
  <c r="AN87" i="18" s="1"/>
  <c r="I87" i="18"/>
  <c r="H87" i="18"/>
  <c r="AE87" i="18" s="1"/>
  <c r="AS87" i="18" s="1"/>
  <c r="G87" i="18"/>
  <c r="F87" i="18"/>
  <c r="E87" i="18"/>
  <c r="D87" i="18"/>
  <c r="AL87" i="18" s="1"/>
  <c r="AK86" i="18"/>
  <c r="X86" i="18"/>
  <c r="AD86" i="18" s="1"/>
  <c r="W86" i="18"/>
  <c r="AC86" i="18" s="1"/>
  <c r="AR86" i="18" s="1"/>
  <c r="V86" i="18"/>
  <c r="U86" i="18"/>
  <c r="Y86" i="18" s="1"/>
  <c r="AM86" i="18" s="1"/>
  <c r="T86" i="18"/>
  <c r="S86" i="18"/>
  <c r="AA86" i="18" s="1"/>
  <c r="AO86" i="18" s="1"/>
  <c r="R86" i="18"/>
  <c r="Q86" i="18"/>
  <c r="P86" i="18"/>
  <c r="AH86" i="18" s="1"/>
  <c r="AV86" i="18" s="1"/>
  <c r="O86" i="18"/>
  <c r="N86" i="18"/>
  <c r="M86" i="18"/>
  <c r="AG86" i="18" s="1"/>
  <c r="L86" i="18"/>
  <c r="AF86" i="18" s="1"/>
  <c r="AT86" i="18" s="1"/>
  <c r="K86" i="18"/>
  <c r="J86" i="18"/>
  <c r="Z86" i="18" s="1"/>
  <c r="AN86" i="18" s="1"/>
  <c r="I86" i="18"/>
  <c r="H86" i="18"/>
  <c r="AE86" i="18" s="1"/>
  <c r="AS86" i="18" s="1"/>
  <c r="G86" i="18"/>
  <c r="F86" i="18"/>
  <c r="E86" i="18"/>
  <c r="D86" i="18"/>
  <c r="AL86" i="18" s="1"/>
  <c r="AK85" i="18"/>
  <c r="AE85" i="18"/>
  <c r="AS85" i="18" s="1"/>
  <c r="AC85" i="18"/>
  <c r="AR85" i="18" s="1"/>
  <c r="X85" i="18"/>
  <c r="AD85" i="18" s="1"/>
  <c r="W85" i="18"/>
  <c r="V85" i="18"/>
  <c r="U85" i="18"/>
  <c r="Y85" i="18" s="1"/>
  <c r="AM85" i="18" s="1"/>
  <c r="T85" i="18"/>
  <c r="AB85" i="18" s="1"/>
  <c r="S85" i="18"/>
  <c r="AA85" i="18" s="1"/>
  <c r="AO85" i="18" s="1"/>
  <c r="R85" i="18"/>
  <c r="Q85" i="18"/>
  <c r="P85" i="18"/>
  <c r="AH85" i="18" s="1"/>
  <c r="AV85" i="18" s="1"/>
  <c r="O85" i="18"/>
  <c r="N85" i="18"/>
  <c r="M85" i="18"/>
  <c r="L85" i="18"/>
  <c r="AF85" i="18" s="1"/>
  <c r="AT85" i="18" s="1"/>
  <c r="K85" i="18"/>
  <c r="J85" i="18"/>
  <c r="Z85" i="18" s="1"/>
  <c r="AN85" i="18" s="1"/>
  <c r="I85" i="18"/>
  <c r="H85" i="18"/>
  <c r="G85" i="18"/>
  <c r="F85" i="18"/>
  <c r="E85" i="18"/>
  <c r="D85" i="18"/>
  <c r="AL85" i="18" s="1"/>
  <c r="AK84" i="18"/>
  <c r="AE84" i="18"/>
  <c r="AS84" i="18" s="1"/>
  <c r="AC84" i="18"/>
  <c r="AR84" i="18" s="1"/>
  <c r="X84" i="18"/>
  <c r="AD84" i="18" s="1"/>
  <c r="AP84" i="18" s="1"/>
  <c r="W84" i="18"/>
  <c r="V84" i="18"/>
  <c r="U84" i="18"/>
  <c r="T84" i="18"/>
  <c r="AB84" i="18" s="1"/>
  <c r="S84" i="18"/>
  <c r="AA84" i="18" s="1"/>
  <c r="AO84" i="18" s="1"/>
  <c r="R84" i="18"/>
  <c r="Q84" i="18"/>
  <c r="P84" i="18"/>
  <c r="AH84" i="18" s="1"/>
  <c r="AV84" i="18" s="1"/>
  <c r="O84" i="18"/>
  <c r="N84" i="18"/>
  <c r="M84" i="18"/>
  <c r="AG84" i="18" s="1"/>
  <c r="L84" i="18"/>
  <c r="AF84" i="18" s="1"/>
  <c r="AT84" i="18" s="1"/>
  <c r="K84" i="18"/>
  <c r="J84" i="18"/>
  <c r="Z84" i="18" s="1"/>
  <c r="AN84" i="18" s="1"/>
  <c r="I84" i="18"/>
  <c r="H84" i="18"/>
  <c r="G84" i="18"/>
  <c r="F84" i="18"/>
  <c r="E84" i="18"/>
  <c r="D84" i="18"/>
  <c r="AL84" i="18" s="1"/>
  <c r="AL83" i="18"/>
  <c r="AK83" i="18"/>
  <c r="X83" i="18"/>
  <c r="AD83" i="18" s="1"/>
  <c r="W83" i="18"/>
  <c r="AC83" i="18" s="1"/>
  <c r="AR83" i="18" s="1"/>
  <c r="V83" i="18"/>
  <c r="U83" i="18"/>
  <c r="T83" i="18"/>
  <c r="AB83" i="18" s="1"/>
  <c r="S83" i="18"/>
  <c r="AA83" i="18" s="1"/>
  <c r="AO83" i="18" s="1"/>
  <c r="R83" i="18"/>
  <c r="Q83" i="18"/>
  <c r="P83" i="18"/>
  <c r="AH83" i="18" s="1"/>
  <c r="AV83" i="18" s="1"/>
  <c r="O83" i="18"/>
  <c r="N83" i="18"/>
  <c r="Y83" i="18" s="1"/>
  <c r="AM83" i="18" s="1"/>
  <c r="M83" i="18"/>
  <c r="AG83" i="18" s="1"/>
  <c r="L83" i="18"/>
  <c r="AF83" i="18" s="1"/>
  <c r="AT83" i="18" s="1"/>
  <c r="K83" i="18"/>
  <c r="J83" i="18"/>
  <c r="Z83" i="18" s="1"/>
  <c r="AN83" i="18" s="1"/>
  <c r="I83" i="18"/>
  <c r="H83" i="18"/>
  <c r="AE83" i="18" s="1"/>
  <c r="AS83" i="18" s="1"/>
  <c r="G83" i="18"/>
  <c r="F83" i="18"/>
  <c r="E83" i="18"/>
  <c r="D83" i="18"/>
  <c r="A83" i="18" s="1"/>
  <c r="AK82" i="18"/>
  <c r="AF82" i="18"/>
  <c r="AT82" i="18" s="1"/>
  <c r="AA82" i="18"/>
  <c r="AO82" i="18" s="1"/>
  <c r="AY82" i="18" s="1"/>
  <c r="X82" i="18"/>
  <c r="AD82" i="18" s="1"/>
  <c r="W82" i="18"/>
  <c r="AC82" i="18" s="1"/>
  <c r="AR82" i="18" s="1"/>
  <c r="V82" i="18"/>
  <c r="AB82" i="18" s="1"/>
  <c r="U82" i="18"/>
  <c r="T82" i="18"/>
  <c r="S82" i="18"/>
  <c r="R82" i="18"/>
  <c r="Q82" i="18"/>
  <c r="P82" i="18"/>
  <c r="AH82" i="18" s="1"/>
  <c r="AV82" i="18" s="1"/>
  <c r="O82" i="18"/>
  <c r="N82" i="18"/>
  <c r="M82" i="18"/>
  <c r="AG82" i="18" s="1"/>
  <c r="L82" i="18"/>
  <c r="K82" i="18"/>
  <c r="J82" i="18"/>
  <c r="Z82" i="18" s="1"/>
  <c r="AN82" i="18" s="1"/>
  <c r="I82" i="18"/>
  <c r="H82" i="18"/>
  <c r="AE82" i="18" s="1"/>
  <c r="AS82" i="18" s="1"/>
  <c r="G82" i="18"/>
  <c r="F82" i="18"/>
  <c r="E82" i="18"/>
  <c r="D82" i="18"/>
  <c r="AL82" i="18" s="1"/>
  <c r="A82" i="18"/>
  <c r="AK81" i="18"/>
  <c r="AH81" i="18"/>
  <c r="AV81" i="18" s="1"/>
  <c r="X81" i="18"/>
  <c r="AD81" i="18" s="1"/>
  <c r="W81" i="18"/>
  <c r="AC81" i="18" s="1"/>
  <c r="AR81" i="18" s="1"/>
  <c r="V81" i="18"/>
  <c r="U81" i="18"/>
  <c r="T81" i="18"/>
  <c r="AB81" i="18" s="1"/>
  <c r="S81" i="18"/>
  <c r="AA81" i="18" s="1"/>
  <c r="AO81" i="18" s="1"/>
  <c r="R81" i="18"/>
  <c r="Q81" i="18"/>
  <c r="P81" i="18"/>
  <c r="O81" i="18"/>
  <c r="AG81" i="18" s="1"/>
  <c r="N81" i="18"/>
  <c r="M81" i="18"/>
  <c r="L81" i="18"/>
  <c r="AF81" i="18" s="1"/>
  <c r="AT81" i="18" s="1"/>
  <c r="K81" i="18"/>
  <c r="J81" i="18"/>
  <c r="Z81" i="18" s="1"/>
  <c r="I81" i="18"/>
  <c r="H81" i="18"/>
  <c r="AE81" i="18" s="1"/>
  <c r="AS81" i="18" s="1"/>
  <c r="G81" i="18"/>
  <c r="F81" i="18"/>
  <c r="E81" i="18"/>
  <c r="D81" i="18"/>
  <c r="A81" i="18" s="1"/>
  <c r="AK80" i="18"/>
  <c r="X80" i="18"/>
  <c r="AD80" i="18" s="1"/>
  <c r="AP80" i="18" s="1"/>
  <c r="W80" i="18"/>
  <c r="AC80" i="18" s="1"/>
  <c r="AR80" i="18" s="1"/>
  <c r="V80" i="18"/>
  <c r="U80" i="18"/>
  <c r="T80" i="18"/>
  <c r="S80" i="18"/>
  <c r="AA80" i="18" s="1"/>
  <c r="AO80" i="18" s="1"/>
  <c r="R80" i="18"/>
  <c r="Q80" i="18"/>
  <c r="P80" i="18"/>
  <c r="AH80" i="18" s="1"/>
  <c r="AV80" i="18" s="1"/>
  <c r="BB80" i="18" s="1"/>
  <c r="O80" i="18"/>
  <c r="AG80" i="18" s="1"/>
  <c r="N80" i="18"/>
  <c r="M80" i="18"/>
  <c r="L80" i="18"/>
  <c r="AF80" i="18" s="1"/>
  <c r="AT80" i="18" s="1"/>
  <c r="K80" i="18"/>
  <c r="J80" i="18"/>
  <c r="Z80" i="18" s="1"/>
  <c r="AN80" i="18" s="1"/>
  <c r="I80" i="18"/>
  <c r="H80" i="18"/>
  <c r="AE80" i="18" s="1"/>
  <c r="AS80" i="18" s="1"/>
  <c r="G80" i="18"/>
  <c r="F80" i="18"/>
  <c r="E80" i="18"/>
  <c r="D80" i="18"/>
  <c r="AL80" i="18" s="1"/>
  <c r="A80" i="18"/>
  <c r="AV79" i="18"/>
  <c r="AN79" i="18"/>
  <c r="AK79" i="18"/>
  <c r="X79" i="18"/>
  <c r="AD79" i="18" s="1"/>
  <c r="AP79" i="18" s="1"/>
  <c r="W79" i="18"/>
  <c r="AC79" i="18" s="1"/>
  <c r="AR79" i="18" s="1"/>
  <c r="V79" i="18"/>
  <c r="U79" i="18"/>
  <c r="T79" i="18"/>
  <c r="S79" i="18"/>
  <c r="AA79" i="18" s="1"/>
  <c r="AO79" i="18" s="1"/>
  <c r="R79" i="18"/>
  <c r="Q79" i="18"/>
  <c r="P79" i="18"/>
  <c r="AH79" i="18" s="1"/>
  <c r="O79" i="18"/>
  <c r="N79" i="18"/>
  <c r="M79" i="18"/>
  <c r="AG79" i="18" s="1"/>
  <c r="L79" i="18"/>
  <c r="AF79" i="18" s="1"/>
  <c r="AT79" i="18" s="1"/>
  <c r="K79" i="18"/>
  <c r="J79" i="18"/>
  <c r="Z79" i="18" s="1"/>
  <c r="I79" i="18"/>
  <c r="H79" i="18"/>
  <c r="AE79" i="18" s="1"/>
  <c r="AS79" i="18" s="1"/>
  <c r="G79" i="18"/>
  <c r="F79" i="18"/>
  <c r="E79" i="18"/>
  <c r="D79" i="18"/>
  <c r="AL79" i="18" s="1"/>
  <c r="AK78" i="18"/>
  <c r="AF78" i="18"/>
  <c r="AT78" i="18" s="1"/>
  <c r="X78" i="18"/>
  <c r="AD78" i="18" s="1"/>
  <c r="W78" i="18"/>
  <c r="AC78" i="18" s="1"/>
  <c r="AR78" i="18" s="1"/>
  <c r="V78" i="18"/>
  <c r="U78" i="18"/>
  <c r="T78" i="18"/>
  <c r="S78" i="18"/>
  <c r="AA78" i="18" s="1"/>
  <c r="AO78" i="18" s="1"/>
  <c r="R78" i="18"/>
  <c r="Q78" i="18"/>
  <c r="P78" i="18"/>
  <c r="AH78" i="18" s="1"/>
  <c r="AV78" i="18" s="1"/>
  <c r="O78" i="18"/>
  <c r="N78" i="18"/>
  <c r="Y78" i="18" s="1"/>
  <c r="AM78" i="18" s="1"/>
  <c r="M78" i="18"/>
  <c r="L78" i="18"/>
  <c r="K78" i="18"/>
  <c r="J78" i="18"/>
  <c r="Z78" i="18" s="1"/>
  <c r="I78" i="18"/>
  <c r="H78" i="18"/>
  <c r="AE78" i="18" s="1"/>
  <c r="AS78" i="18" s="1"/>
  <c r="G78" i="18"/>
  <c r="F78" i="18"/>
  <c r="E78" i="18"/>
  <c r="D78" i="18"/>
  <c r="AL78" i="18" s="1"/>
  <c r="A78" i="18"/>
  <c r="AK77" i="18"/>
  <c r="X77" i="18"/>
  <c r="AD77" i="18" s="1"/>
  <c r="W77" i="18"/>
  <c r="AC77" i="18" s="1"/>
  <c r="AR77" i="18" s="1"/>
  <c r="V77" i="18"/>
  <c r="U77" i="18"/>
  <c r="Y77" i="18" s="1"/>
  <c r="AM77" i="18" s="1"/>
  <c r="T77" i="18"/>
  <c r="AB77" i="18" s="1"/>
  <c r="S77" i="18"/>
  <c r="AA77" i="18" s="1"/>
  <c r="AO77" i="18" s="1"/>
  <c r="R77" i="18"/>
  <c r="Q77" i="18"/>
  <c r="P77" i="18"/>
  <c r="AH77" i="18" s="1"/>
  <c r="AV77" i="18" s="1"/>
  <c r="O77" i="18"/>
  <c r="N77" i="18"/>
  <c r="M77" i="18"/>
  <c r="AG77" i="18" s="1"/>
  <c r="L77" i="18"/>
  <c r="AF77" i="18" s="1"/>
  <c r="AT77" i="18" s="1"/>
  <c r="K77" i="18"/>
  <c r="J77" i="18"/>
  <c r="Z77" i="18" s="1"/>
  <c r="AN77" i="18" s="1"/>
  <c r="I77" i="18"/>
  <c r="H77" i="18"/>
  <c r="AE77" i="18" s="1"/>
  <c r="AS77" i="18" s="1"/>
  <c r="G77" i="18"/>
  <c r="F77" i="18"/>
  <c r="E77" i="18"/>
  <c r="D77" i="18"/>
  <c r="AL77" i="18" s="1"/>
  <c r="AT76" i="18"/>
  <c r="BB76" i="18" s="1"/>
  <c r="AL76" i="18"/>
  <c r="AK76" i="18"/>
  <c r="AH76" i="18"/>
  <c r="AV76" i="18" s="1"/>
  <c r="AB76" i="18"/>
  <c r="AA76" i="18"/>
  <c r="AO76" i="18" s="1"/>
  <c r="X76" i="18"/>
  <c r="AD76" i="18" s="1"/>
  <c r="W76" i="18"/>
  <c r="AC76" i="18" s="1"/>
  <c r="AR76" i="18" s="1"/>
  <c r="V76" i="18"/>
  <c r="U76" i="18"/>
  <c r="T76" i="18"/>
  <c r="S76" i="18"/>
  <c r="R76" i="18"/>
  <c r="Q76" i="18"/>
  <c r="P76" i="18"/>
  <c r="O76" i="18"/>
  <c r="N76" i="18"/>
  <c r="M76" i="18"/>
  <c r="L76" i="18"/>
  <c r="AF76" i="18" s="1"/>
  <c r="K76" i="18"/>
  <c r="J76" i="18"/>
  <c r="Z76" i="18" s="1"/>
  <c r="AN76" i="18" s="1"/>
  <c r="I76" i="18"/>
  <c r="H76" i="18"/>
  <c r="AE76" i="18" s="1"/>
  <c r="AS76" i="18" s="1"/>
  <c r="AZ76" i="18" s="1"/>
  <c r="G76" i="18"/>
  <c r="F76" i="18"/>
  <c r="E76" i="18"/>
  <c r="D76" i="18"/>
  <c r="A76" i="18" s="1"/>
  <c r="AN75" i="18"/>
  <c r="AW75" i="18" s="1"/>
  <c r="AK75" i="18"/>
  <c r="AE75" i="18"/>
  <c r="AS75" i="18" s="1"/>
  <c r="AD75" i="18"/>
  <c r="X75" i="18"/>
  <c r="W75" i="18"/>
  <c r="AC75" i="18" s="1"/>
  <c r="AR75" i="18" s="1"/>
  <c r="V75" i="18"/>
  <c r="U75" i="18"/>
  <c r="T75" i="18"/>
  <c r="S75" i="18"/>
  <c r="AA75" i="18" s="1"/>
  <c r="AO75" i="18" s="1"/>
  <c r="R75" i="18"/>
  <c r="Q75" i="18"/>
  <c r="P75" i="18"/>
  <c r="AH75" i="18" s="1"/>
  <c r="AV75" i="18" s="1"/>
  <c r="O75" i="18"/>
  <c r="N75" i="18"/>
  <c r="M75" i="18"/>
  <c r="L75" i="18"/>
  <c r="AF75" i="18" s="1"/>
  <c r="AT75" i="18" s="1"/>
  <c r="K75" i="18"/>
  <c r="J75" i="18"/>
  <c r="Z75" i="18" s="1"/>
  <c r="I75" i="18"/>
  <c r="H75" i="18"/>
  <c r="G75" i="18"/>
  <c r="F75" i="18"/>
  <c r="E75" i="18"/>
  <c r="D75" i="18"/>
  <c r="A75" i="18" s="1"/>
  <c r="AK74" i="18"/>
  <c r="AE74" i="18"/>
  <c r="AS74" i="18" s="1"/>
  <c r="X74" i="18"/>
  <c r="AD74" i="18" s="1"/>
  <c r="W74" i="18"/>
  <c r="AC74" i="18" s="1"/>
  <c r="AR74" i="18" s="1"/>
  <c r="V74" i="18"/>
  <c r="U74" i="18"/>
  <c r="T74" i="18"/>
  <c r="S74" i="18"/>
  <c r="AA74" i="18" s="1"/>
  <c r="AO74" i="18" s="1"/>
  <c r="R74" i="18"/>
  <c r="Q74" i="18"/>
  <c r="P74" i="18"/>
  <c r="AH74" i="18" s="1"/>
  <c r="AV74" i="18" s="1"/>
  <c r="O74" i="18"/>
  <c r="N74" i="18"/>
  <c r="M74" i="18"/>
  <c r="AG74" i="18" s="1"/>
  <c r="L74" i="18"/>
  <c r="AF74" i="18" s="1"/>
  <c r="AT74" i="18" s="1"/>
  <c r="K74" i="18"/>
  <c r="J74" i="18"/>
  <c r="Z74" i="18" s="1"/>
  <c r="AN74" i="18" s="1"/>
  <c r="I74" i="18"/>
  <c r="H74" i="18"/>
  <c r="G74" i="18"/>
  <c r="F74" i="18"/>
  <c r="E74" i="18"/>
  <c r="D74" i="18"/>
  <c r="AL74" i="18" s="1"/>
  <c r="A74" i="18"/>
  <c r="AP73" i="18"/>
  <c r="AK73" i="18"/>
  <c r="Z73" i="18"/>
  <c r="AN73" i="18" s="1"/>
  <c r="X73" i="18"/>
  <c r="AD73" i="18" s="1"/>
  <c r="W73" i="18"/>
  <c r="AC73" i="18" s="1"/>
  <c r="AR73" i="18" s="1"/>
  <c r="V73" i="18"/>
  <c r="U73" i="18"/>
  <c r="T73" i="18"/>
  <c r="AB73" i="18" s="1"/>
  <c r="S73" i="18"/>
  <c r="AA73" i="18" s="1"/>
  <c r="AO73" i="18" s="1"/>
  <c r="R73" i="18"/>
  <c r="Q73" i="18"/>
  <c r="P73" i="18"/>
  <c r="AH73" i="18" s="1"/>
  <c r="AV73" i="18" s="1"/>
  <c r="O73" i="18"/>
  <c r="N73" i="18"/>
  <c r="M73" i="18"/>
  <c r="AG73" i="18" s="1"/>
  <c r="AU73" i="18" s="1"/>
  <c r="BA73" i="18" s="1"/>
  <c r="L73" i="18"/>
  <c r="AF73" i="18" s="1"/>
  <c r="AT73" i="18" s="1"/>
  <c r="K73" i="18"/>
  <c r="J73" i="18"/>
  <c r="I73" i="18"/>
  <c r="H73" i="18"/>
  <c r="AE73" i="18" s="1"/>
  <c r="AS73" i="18" s="1"/>
  <c r="G73" i="18"/>
  <c r="F73" i="18"/>
  <c r="E73" i="18"/>
  <c r="D73" i="18"/>
  <c r="A73" i="18" s="1"/>
  <c r="AK72" i="18"/>
  <c r="AE72" i="18"/>
  <c r="AS72" i="18" s="1"/>
  <c r="AD72" i="18"/>
  <c r="X72" i="18"/>
  <c r="W72" i="18"/>
  <c r="AC72" i="18" s="1"/>
  <c r="AR72" i="18" s="1"/>
  <c r="V72" i="18"/>
  <c r="AB72" i="18" s="1"/>
  <c r="U72" i="18"/>
  <c r="T72" i="18"/>
  <c r="S72" i="18"/>
  <c r="AA72" i="18" s="1"/>
  <c r="AO72" i="18" s="1"/>
  <c r="R72" i="18"/>
  <c r="Q72" i="18"/>
  <c r="P72" i="18"/>
  <c r="AH72" i="18" s="1"/>
  <c r="AV72" i="18" s="1"/>
  <c r="O72" i="18"/>
  <c r="N72" i="18"/>
  <c r="M72" i="18"/>
  <c r="AG72" i="18" s="1"/>
  <c r="L72" i="18"/>
  <c r="AF72" i="18" s="1"/>
  <c r="AT72" i="18" s="1"/>
  <c r="K72" i="18"/>
  <c r="J72" i="18"/>
  <c r="Z72" i="18" s="1"/>
  <c r="AN72" i="18" s="1"/>
  <c r="I72" i="18"/>
  <c r="H72" i="18"/>
  <c r="G72" i="18"/>
  <c r="F72" i="18"/>
  <c r="E72" i="18"/>
  <c r="D72" i="18"/>
  <c r="AL72" i="18" s="1"/>
  <c r="A72" i="18"/>
  <c r="AV71" i="18"/>
  <c r="AK71" i="18"/>
  <c r="X71" i="18"/>
  <c r="AD71" i="18" s="1"/>
  <c r="AP71" i="18" s="1"/>
  <c r="AQ71" i="18" s="1"/>
  <c r="W71" i="18"/>
  <c r="AC71" i="18" s="1"/>
  <c r="AR71" i="18" s="1"/>
  <c r="AY71" i="18" s="1"/>
  <c r="V71" i="18"/>
  <c r="AB71" i="18" s="1"/>
  <c r="U71" i="18"/>
  <c r="T71" i="18"/>
  <c r="S71" i="18"/>
  <c r="AA71" i="18" s="1"/>
  <c r="AO71" i="18" s="1"/>
  <c r="R71" i="18"/>
  <c r="Q71" i="18"/>
  <c r="P71" i="18"/>
  <c r="AH71" i="18" s="1"/>
  <c r="O71" i="18"/>
  <c r="N71" i="18"/>
  <c r="M71" i="18"/>
  <c r="AG71" i="18" s="1"/>
  <c r="L71" i="18"/>
  <c r="AF71" i="18" s="1"/>
  <c r="AT71" i="18" s="1"/>
  <c r="K71" i="18"/>
  <c r="J71" i="18"/>
  <c r="Z71" i="18" s="1"/>
  <c r="AN71" i="18" s="1"/>
  <c r="AW71" i="18" s="1"/>
  <c r="I71" i="18"/>
  <c r="H71" i="18"/>
  <c r="AE71" i="18" s="1"/>
  <c r="AS71" i="18" s="1"/>
  <c r="G71" i="18"/>
  <c r="F71" i="18"/>
  <c r="E71" i="18"/>
  <c r="D71" i="18"/>
  <c r="AL71" i="18" s="1"/>
  <c r="A71" i="18"/>
  <c r="AR70" i="18"/>
  <c r="AK70" i="18"/>
  <c r="AF70" i="18"/>
  <c r="AT70" i="18" s="1"/>
  <c r="X70" i="18"/>
  <c r="AD70" i="18" s="1"/>
  <c r="W70" i="18"/>
  <c r="AC70" i="18" s="1"/>
  <c r="V70" i="18"/>
  <c r="U70" i="18"/>
  <c r="Y70" i="18" s="1"/>
  <c r="AM70" i="18" s="1"/>
  <c r="T70" i="18"/>
  <c r="AB70" i="18" s="1"/>
  <c r="S70" i="18"/>
  <c r="AA70" i="18" s="1"/>
  <c r="AO70" i="18" s="1"/>
  <c r="R70" i="18"/>
  <c r="Q70" i="18"/>
  <c r="P70" i="18"/>
  <c r="AH70" i="18" s="1"/>
  <c r="AV70" i="18" s="1"/>
  <c r="O70" i="18"/>
  <c r="N70" i="18"/>
  <c r="M70" i="18"/>
  <c r="AG70" i="18" s="1"/>
  <c r="L70" i="18"/>
  <c r="K70" i="18"/>
  <c r="J70" i="18"/>
  <c r="Z70" i="18" s="1"/>
  <c r="AN70" i="18" s="1"/>
  <c r="I70" i="18"/>
  <c r="H70" i="18"/>
  <c r="AE70" i="18" s="1"/>
  <c r="AS70" i="18" s="1"/>
  <c r="G70" i="18"/>
  <c r="F70" i="18"/>
  <c r="E70" i="18"/>
  <c r="D70" i="18"/>
  <c r="AL70" i="18" s="1"/>
  <c r="A70" i="18"/>
  <c r="AK69" i="18"/>
  <c r="X69" i="18"/>
  <c r="AD69" i="18" s="1"/>
  <c r="W69" i="18"/>
  <c r="AC69" i="18" s="1"/>
  <c r="AR69" i="18" s="1"/>
  <c r="V69" i="18"/>
  <c r="U69" i="18"/>
  <c r="T69" i="18"/>
  <c r="AB69" i="18" s="1"/>
  <c r="S69" i="18"/>
  <c r="AA69" i="18" s="1"/>
  <c r="AO69" i="18" s="1"/>
  <c r="R69" i="18"/>
  <c r="Q69" i="18"/>
  <c r="P69" i="18"/>
  <c r="AH69" i="18" s="1"/>
  <c r="AV69" i="18" s="1"/>
  <c r="O69" i="18"/>
  <c r="AG69" i="18" s="1"/>
  <c r="N69" i="18"/>
  <c r="Y69" i="18" s="1"/>
  <c r="AM69" i="18" s="1"/>
  <c r="M69" i="18"/>
  <c r="L69" i="18"/>
  <c r="AF69" i="18" s="1"/>
  <c r="AT69" i="18" s="1"/>
  <c r="K69" i="18"/>
  <c r="J69" i="18"/>
  <c r="Z69" i="18" s="1"/>
  <c r="AN69" i="18" s="1"/>
  <c r="I69" i="18"/>
  <c r="H69" i="18"/>
  <c r="AE69" i="18" s="1"/>
  <c r="AS69" i="18" s="1"/>
  <c r="G69" i="18"/>
  <c r="F69" i="18"/>
  <c r="E69" i="18"/>
  <c r="D69" i="18"/>
  <c r="AL69" i="18" s="1"/>
  <c r="AK68" i="18"/>
  <c r="AH68" i="18"/>
  <c r="AV68" i="18" s="1"/>
  <c r="AD68" i="18"/>
  <c r="AP68" i="18" s="1"/>
  <c r="X68" i="18"/>
  <c r="W68" i="18"/>
  <c r="AC68" i="18" s="1"/>
  <c r="AR68" i="18" s="1"/>
  <c r="V68" i="18"/>
  <c r="U68" i="18"/>
  <c r="T68" i="18"/>
  <c r="AB68" i="18" s="1"/>
  <c r="S68" i="18"/>
  <c r="AA68" i="18" s="1"/>
  <c r="AO68" i="18" s="1"/>
  <c r="AY68" i="18" s="1"/>
  <c r="R68" i="18"/>
  <c r="Q68" i="18"/>
  <c r="P68" i="18"/>
  <c r="O68" i="18"/>
  <c r="N68" i="18"/>
  <c r="M68" i="18"/>
  <c r="AG68" i="18" s="1"/>
  <c r="L68" i="18"/>
  <c r="AF68" i="18" s="1"/>
  <c r="AT68" i="18" s="1"/>
  <c r="K68" i="18"/>
  <c r="J68" i="18"/>
  <c r="Z68" i="18" s="1"/>
  <c r="AN68" i="18" s="1"/>
  <c r="I68" i="18"/>
  <c r="H68" i="18"/>
  <c r="AE68" i="18" s="1"/>
  <c r="AS68" i="18" s="1"/>
  <c r="G68" i="18"/>
  <c r="F68" i="18"/>
  <c r="E68" i="18"/>
  <c r="D68" i="18"/>
  <c r="AL68" i="18" s="1"/>
  <c r="A68" i="18"/>
  <c r="AK67" i="18"/>
  <c r="AB67" i="18"/>
  <c r="X67" i="18"/>
  <c r="AD67" i="18" s="1"/>
  <c r="AP67" i="18" s="1"/>
  <c r="AQ67" i="18" s="1"/>
  <c r="W67" i="18"/>
  <c r="AC67" i="18" s="1"/>
  <c r="AR67" i="18" s="1"/>
  <c r="V67" i="18"/>
  <c r="U67" i="18"/>
  <c r="T67" i="18"/>
  <c r="S67" i="18"/>
  <c r="AA67" i="18" s="1"/>
  <c r="AO67" i="18" s="1"/>
  <c r="R67" i="18"/>
  <c r="Q67" i="18"/>
  <c r="P67" i="18"/>
  <c r="AH67" i="18" s="1"/>
  <c r="AV67" i="18" s="1"/>
  <c r="O67" i="18"/>
  <c r="N67" i="18"/>
  <c r="M67" i="18"/>
  <c r="AG67" i="18" s="1"/>
  <c r="L67" i="18"/>
  <c r="AF67" i="18" s="1"/>
  <c r="AT67" i="18" s="1"/>
  <c r="K67" i="18"/>
  <c r="J67" i="18"/>
  <c r="Z67" i="18" s="1"/>
  <c r="AN67" i="18" s="1"/>
  <c r="I67" i="18"/>
  <c r="H67" i="18"/>
  <c r="AE67" i="18" s="1"/>
  <c r="AS67" i="18" s="1"/>
  <c r="G67" i="18"/>
  <c r="F67" i="18"/>
  <c r="E67" i="18"/>
  <c r="D67" i="18"/>
  <c r="AL67" i="18" s="1"/>
  <c r="A67" i="18"/>
  <c r="AK66" i="18"/>
  <c r="AC66" i="18"/>
  <c r="AR66" i="18" s="1"/>
  <c r="X66" i="18"/>
  <c r="AD66" i="18" s="1"/>
  <c r="W66" i="18"/>
  <c r="V66" i="18"/>
  <c r="U66" i="18"/>
  <c r="T66" i="18"/>
  <c r="AB66" i="18" s="1"/>
  <c r="S66" i="18"/>
  <c r="AA66" i="18" s="1"/>
  <c r="AO66" i="18" s="1"/>
  <c r="AY66" i="18" s="1"/>
  <c r="R66" i="18"/>
  <c r="Q66" i="18"/>
  <c r="P66" i="18"/>
  <c r="AH66" i="18" s="1"/>
  <c r="AV66" i="18" s="1"/>
  <c r="O66" i="18"/>
  <c r="N66" i="18"/>
  <c r="M66" i="18"/>
  <c r="AG66" i="18" s="1"/>
  <c r="L66" i="18"/>
  <c r="AF66" i="18" s="1"/>
  <c r="AT66" i="18" s="1"/>
  <c r="K66" i="18"/>
  <c r="J66" i="18"/>
  <c r="Z66" i="18" s="1"/>
  <c r="AN66" i="18" s="1"/>
  <c r="I66" i="18"/>
  <c r="H66" i="18"/>
  <c r="AE66" i="18" s="1"/>
  <c r="AS66" i="18" s="1"/>
  <c r="AU66" i="18" s="1"/>
  <c r="G66" i="18"/>
  <c r="F66" i="18"/>
  <c r="E66" i="18"/>
  <c r="D66" i="18"/>
  <c r="AL66" i="18" s="1"/>
  <c r="AO65" i="18"/>
  <c r="AY65" i="18" s="1"/>
  <c r="AK65" i="18"/>
  <c r="AH65" i="18"/>
  <c r="AV65" i="18" s="1"/>
  <c r="X65" i="18"/>
  <c r="AD65" i="18" s="1"/>
  <c r="W65" i="18"/>
  <c r="AC65" i="18" s="1"/>
  <c r="AR65" i="18" s="1"/>
  <c r="V65" i="18"/>
  <c r="U65" i="18"/>
  <c r="T65" i="18"/>
  <c r="AB65" i="18" s="1"/>
  <c r="S65" i="18"/>
  <c r="AA65" i="18" s="1"/>
  <c r="R65" i="18"/>
  <c r="Q65" i="18"/>
  <c r="P65" i="18"/>
  <c r="O65" i="18"/>
  <c r="N65" i="18"/>
  <c r="M65" i="18"/>
  <c r="AG65" i="18" s="1"/>
  <c r="L65" i="18"/>
  <c r="AF65" i="18" s="1"/>
  <c r="AT65" i="18" s="1"/>
  <c r="AZ65" i="18" s="1"/>
  <c r="K65" i="18"/>
  <c r="J65" i="18"/>
  <c r="Z65" i="18" s="1"/>
  <c r="AN65" i="18" s="1"/>
  <c r="I65" i="18"/>
  <c r="H65" i="18"/>
  <c r="AE65" i="18" s="1"/>
  <c r="AS65" i="18" s="1"/>
  <c r="G65" i="18"/>
  <c r="F65" i="18"/>
  <c r="E65" i="18"/>
  <c r="D65" i="18"/>
  <c r="AL65" i="18" s="1"/>
  <c r="AK64" i="18"/>
  <c r="X64" i="18"/>
  <c r="AD64" i="18" s="1"/>
  <c r="W64" i="18"/>
  <c r="AC64" i="18" s="1"/>
  <c r="AR64" i="18" s="1"/>
  <c r="V64" i="18"/>
  <c r="U64" i="18"/>
  <c r="T64" i="18"/>
  <c r="S64" i="18"/>
  <c r="AA64" i="18" s="1"/>
  <c r="AO64" i="18" s="1"/>
  <c r="R64" i="18"/>
  <c r="Q64" i="18"/>
  <c r="P64" i="18"/>
  <c r="AH64" i="18" s="1"/>
  <c r="AV64" i="18" s="1"/>
  <c r="O64" i="18"/>
  <c r="N64" i="18"/>
  <c r="M64" i="18"/>
  <c r="AG64" i="18" s="1"/>
  <c r="L64" i="18"/>
  <c r="AF64" i="18" s="1"/>
  <c r="AT64" i="18" s="1"/>
  <c r="K64" i="18"/>
  <c r="J64" i="18"/>
  <c r="Z64" i="18" s="1"/>
  <c r="AN64" i="18" s="1"/>
  <c r="I64" i="18"/>
  <c r="H64" i="18"/>
  <c r="AE64" i="18" s="1"/>
  <c r="AS64" i="18" s="1"/>
  <c r="G64" i="18"/>
  <c r="F64" i="18"/>
  <c r="E64" i="18"/>
  <c r="D64" i="18"/>
  <c r="A64" i="18" s="1"/>
  <c r="AN63" i="18"/>
  <c r="AK63" i="18"/>
  <c r="AC63" i="18"/>
  <c r="AR63" i="18" s="1"/>
  <c r="X63" i="18"/>
  <c r="AD63" i="18" s="1"/>
  <c r="AP63" i="18" s="1"/>
  <c r="W63" i="18"/>
  <c r="V63" i="18"/>
  <c r="U63" i="18"/>
  <c r="T63" i="18"/>
  <c r="AB63" i="18" s="1"/>
  <c r="S63" i="18"/>
  <c r="AA63" i="18" s="1"/>
  <c r="AO63" i="18" s="1"/>
  <c r="R63" i="18"/>
  <c r="Q63" i="18"/>
  <c r="P63" i="18"/>
  <c r="AH63" i="18" s="1"/>
  <c r="AV63" i="18" s="1"/>
  <c r="O63" i="18"/>
  <c r="N63" i="18"/>
  <c r="M63" i="18"/>
  <c r="AG63" i="18" s="1"/>
  <c r="L63" i="18"/>
  <c r="AF63" i="18" s="1"/>
  <c r="AT63" i="18" s="1"/>
  <c r="BB63" i="18" s="1"/>
  <c r="K63" i="18"/>
  <c r="J63" i="18"/>
  <c r="Z63" i="18" s="1"/>
  <c r="I63" i="18"/>
  <c r="H63" i="18"/>
  <c r="AE63" i="18" s="1"/>
  <c r="AS63" i="18" s="1"/>
  <c r="G63" i="18"/>
  <c r="F63" i="18"/>
  <c r="E63" i="18"/>
  <c r="D63" i="18"/>
  <c r="AL63" i="18" s="1"/>
  <c r="A63" i="18"/>
  <c r="AK62" i="18"/>
  <c r="AH62" i="18"/>
  <c r="AV62" i="18" s="1"/>
  <c r="X62" i="18"/>
  <c r="AD62" i="18" s="1"/>
  <c r="AP62" i="18" s="1"/>
  <c r="W62" i="18"/>
  <c r="AC62" i="18" s="1"/>
  <c r="AR62" i="18" s="1"/>
  <c r="V62" i="18"/>
  <c r="U62" i="18"/>
  <c r="T62" i="18"/>
  <c r="S62" i="18"/>
  <c r="AA62" i="18" s="1"/>
  <c r="AO62" i="18" s="1"/>
  <c r="R62" i="18"/>
  <c r="Q62" i="18"/>
  <c r="P62" i="18"/>
  <c r="O62" i="18"/>
  <c r="N62" i="18"/>
  <c r="M62" i="18"/>
  <c r="AG62" i="18" s="1"/>
  <c r="L62" i="18"/>
  <c r="AF62" i="18" s="1"/>
  <c r="AT62" i="18" s="1"/>
  <c r="K62" i="18"/>
  <c r="J62" i="18"/>
  <c r="Z62" i="18" s="1"/>
  <c r="AN62" i="18" s="1"/>
  <c r="I62" i="18"/>
  <c r="H62" i="18"/>
  <c r="AE62" i="18" s="1"/>
  <c r="AS62" i="18" s="1"/>
  <c r="G62" i="18"/>
  <c r="F62" i="18"/>
  <c r="E62" i="18"/>
  <c r="D62" i="18"/>
  <c r="AL62" i="18" s="1"/>
  <c r="AR61" i="18"/>
  <c r="AK61" i="18"/>
  <c r="AB61" i="18"/>
  <c r="AA61" i="18"/>
  <c r="AO61" i="18" s="1"/>
  <c r="Y61" i="18"/>
  <c r="AM61" i="18" s="1"/>
  <c r="X61" i="18"/>
  <c r="AD61" i="18" s="1"/>
  <c r="W61" i="18"/>
  <c r="AC61" i="18" s="1"/>
  <c r="V61" i="18"/>
  <c r="U61" i="18"/>
  <c r="T61" i="18"/>
  <c r="S61" i="18"/>
  <c r="R61" i="18"/>
  <c r="Q61" i="18"/>
  <c r="P61" i="18"/>
  <c r="AH61" i="18" s="1"/>
  <c r="AV61" i="18" s="1"/>
  <c r="O61" i="18"/>
  <c r="AG61" i="18" s="1"/>
  <c r="N61" i="18"/>
  <c r="M61" i="18"/>
  <c r="L61" i="18"/>
  <c r="AF61" i="18" s="1"/>
  <c r="AT61" i="18" s="1"/>
  <c r="K61" i="18"/>
  <c r="J61" i="18"/>
  <c r="Z61" i="18" s="1"/>
  <c r="AN61" i="18" s="1"/>
  <c r="I61" i="18"/>
  <c r="H61" i="18"/>
  <c r="AE61" i="18" s="1"/>
  <c r="AS61" i="18" s="1"/>
  <c r="G61" i="18"/>
  <c r="F61" i="18"/>
  <c r="E61" i="18"/>
  <c r="D61" i="18"/>
  <c r="AL61" i="18" s="1"/>
  <c r="AK60" i="18"/>
  <c r="AH60" i="18"/>
  <c r="AV60" i="18" s="1"/>
  <c r="AA60" i="18"/>
  <c r="AO60" i="18" s="1"/>
  <c r="X60" i="18"/>
  <c r="AD60" i="18" s="1"/>
  <c r="W60" i="18"/>
  <c r="AC60" i="18" s="1"/>
  <c r="AR60" i="18" s="1"/>
  <c r="V60" i="18"/>
  <c r="AB60" i="18" s="1"/>
  <c r="U60" i="18"/>
  <c r="T60" i="18"/>
  <c r="S60" i="18"/>
  <c r="R60" i="18"/>
  <c r="Q60" i="18"/>
  <c r="P60" i="18"/>
  <c r="O60" i="18"/>
  <c r="N60" i="18"/>
  <c r="M60" i="18"/>
  <c r="AG60" i="18" s="1"/>
  <c r="L60" i="18"/>
  <c r="AF60" i="18" s="1"/>
  <c r="AT60" i="18" s="1"/>
  <c r="K60" i="18"/>
  <c r="J60" i="18"/>
  <c r="Z60" i="18" s="1"/>
  <c r="AN60" i="18" s="1"/>
  <c r="I60" i="18"/>
  <c r="H60" i="18"/>
  <c r="AE60" i="18" s="1"/>
  <c r="AS60" i="18" s="1"/>
  <c r="G60" i="18"/>
  <c r="F60" i="18"/>
  <c r="E60" i="18"/>
  <c r="D60" i="18"/>
  <c r="AL60" i="18" s="1"/>
  <c r="AK59" i="18"/>
  <c r="AD59" i="18"/>
  <c r="AC59" i="18"/>
  <c r="AR59" i="18" s="1"/>
  <c r="X59" i="18"/>
  <c r="W59" i="18"/>
  <c r="V59" i="18"/>
  <c r="U59" i="18"/>
  <c r="T59" i="18"/>
  <c r="AB59" i="18" s="1"/>
  <c r="S59" i="18"/>
  <c r="AA59" i="18" s="1"/>
  <c r="AO59" i="18" s="1"/>
  <c r="R59" i="18"/>
  <c r="Q59" i="18"/>
  <c r="P59" i="18"/>
  <c r="AH59" i="18" s="1"/>
  <c r="AV59" i="18" s="1"/>
  <c r="O59" i="18"/>
  <c r="N59" i="18"/>
  <c r="M59" i="18"/>
  <c r="L59" i="18"/>
  <c r="AF59" i="18" s="1"/>
  <c r="AT59" i="18" s="1"/>
  <c r="K59" i="18"/>
  <c r="J59" i="18"/>
  <c r="Z59" i="18" s="1"/>
  <c r="AN59" i="18" s="1"/>
  <c r="I59" i="18"/>
  <c r="H59" i="18"/>
  <c r="AE59" i="18" s="1"/>
  <c r="AS59" i="18" s="1"/>
  <c r="G59" i="18"/>
  <c r="F59" i="18"/>
  <c r="E59" i="18"/>
  <c r="D59" i="18"/>
  <c r="AL59" i="18" s="1"/>
  <c r="AK58" i="18"/>
  <c r="X58" i="18"/>
  <c r="AD58" i="18" s="1"/>
  <c r="W58" i="18"/>
  <c r="AC58" i="18" s="1"/>
  <c r="AR58" i="18" s="1"/>
  <c r="V58" i="18"/>
  <c r="U58" i="18"/>
  <c r="T58" i="18"/>
  <c r="AB58" i="18" s="1"/>
  <c r="S58" i="18"/>
  <c r="AA58" i="18" s="1"/>
  <c r="AO58" i="18" s="1"/>
  <c r="R58" i="18"/>
  <c r="Q58" i="18"/>
  <c r="P58" i="18"/>
  <c r="AH58" i="18" s="1"/>
  <c r="AV58" i="18" s="1"/>
  <c r="O58" i="18"/>
  <c r="N58" i="18"/>
  <c r="M58" i="18"/>
  <c r="L58" i="18"/>
  <c r="AF58" i="18" s="1"/>
  <c r="AT58" i="18" s="1"/>
  <c r="K58" i="18"/>
  <c r="J58" i="18"/>
  <c r="Z58" i="18" s="1"/>
  <c r="AN58" i="18" s="1"/>
  <c r="I58" i="18"/>
  <c r="H58" i="18"/>
  <c r="AE58" i="18" s="1"/>
  <c r="AS58" i="18" s="1"/>
  <c r="G58" i="18"/>
  <c r="F58" i="18"/>
  <c r="E58" i="18"/>
  <c r="D58" i="18"/>
  <c r="AL58" i="18" s="1"/>
  <c r="AO57" i="18"/>
  <c r="AY57" i="18" s="1"/>
  <c r="AK57" i="18"/>
  <c r="X57" i="18"/>
  <c r="AD57" i="18" s="1"/>
  <c r="W57" i="18"/>
  <c r="AC57" i="18" s="1"/>
  <c r="AR57" i="18" s="1"/>
  <c r="V57" i="18"/>
  <c r="U57" i="18"/>
  <c r="T57" i="18"/>
  <c r="AB57" i="18" s="1"/>
  <c r="S57" i="18"/>
  <c r="AA57" i="18" s="1"/>
  <c r="R57" i="18"/>
  <c r="Q57" i="18"/>
  <c r="P57" i="18"/>
  <c r="AH57" i="18" s="1"/>
  <c r="AV57" i="18" s="1"/>
  <c r="O57" i="18"/>
  <c r="N57" i="18"/>
  <c r="M57" i="18"/>
  <c r="L57" i="18"/>
  <c r="AF57" i="18" s="1"/>
  <c r="AT57" i="18" s="1"/>
  <c r="K57" i="18"/>
  <c r="J57" i="18"/>
  <c r="Z57" i="18" s="1"/>
  <c r="AN57" i="18" s="1"/>
  <c r="I57" i="18"/>
  <c r="H57" i="18"/>
  <c r="AE57" i="18" s="1"/>
  <c r="AS57" i="18" s="1"/>
  <c r="AZ57" i="18" s="1"/>
  <c r="G57" i="18"/>
  <c r="F57" i="18"/>
  <c r="E57" i="18"/>
  <c r="D57" i="18"/>
  <c r="AL57" i="18" s="1"/>
  <c r="AK56" i="18"/>
  <c r="AH56" i="18"/>
  <c r="AV56" i="18" s="1"/>
  <c r="AG56" i="18"/>
  <c r="X56" i="18"/>
  <c r="AD56" i="18" s="1"/>
  <c r="W56" i="18"/>
  <c r="AC56" i="18" s="1"/>
  <c r="AR56" i="18" s="1"/>
  <c r="V56" i="18"/>
  <c r="U56" i="18"/>
  <c r="T56" i="18"/>
  <c r="S56" i="18"/>
  <c r="AA56" i="18" s="1"/>
  <c r="AO56" i="18" s="1"/>
  <c r="AY56" i="18" s="1"/>
  <c r="R56" i="18"/>
  <c r="Q56" i="18"/>
  <c r="P56" i="18"/>
  <c r="O56" i="18"/>
  <c r="N56" i="18"/>
  <c r="M56" i="18"/>
  <c r="L56" i="18"/>
  <c r="AF56" i="18" s="1"/>
  <c r="AT56" i="18" s="1"/>
  <c r="K56" i="18"/>
  <c r="J56" i="18"/>
  <c r="Z56" i="18" s="1"/>
  <c r="AN56" i="18" s="1"/>
  <c r="AW56" i="18" s="1"/>
  <c r="I56" i="18"/>
  <c r="H56" i="18"/>
  <c r="AE56" i="18" s="1"/>
  <c r="AS56" i="18" s="1"/>
  <c r="G56" i="18"/>
  <c r="F56" i="18"/>
  <c r="E56" i="18"/>
  <c r="D56" i="18"/>
  <c r="A56" i="18" s="1"/>
  <c r="AS55" i="18"/>
  <c r="AN55" i="18"/>
  <c r="AK55" i="18"/>
  <c r="X55" i="18"/>
  <c r="AD55" i="18" s="1"/>
  <c r="W55" i="18"/>
  <c r="AC55" i="18" s="1"/>
  <c r="AR55" i="18" s="1"/>
  <c r="V55" i="18"/>
  <c r="U55" i="18"/>
  <c r="Y55" i="18" s="1"/>
  <c r="AM55" i="18" s="1"/>
  <c r="T55" i="18"/>
  <c r="S55" i="18"/>
  <c r="AA55" i="18" s="1"/>
  <c r="AO55" i="18" s="1"/>
  <c r="R55" i="18"/>
  <c r="Q55" i="18"/>
  <c r="P55" i="18"/>
  <c r="AH55" i="18" s="1"/>
  <c r="AV55" i="18" s="1"/>
  <c r="O55" i="18"/>
  <c r="N55" i="18"/>
  <c r="M55" i="18"/>
  <c r="L55" i="18"/>
  <c r="AF55" i="18" s="1"/>
  <c r="AT55" i="18" s="1"/>
  <c r="K55" i="18"/>
  <c r="J55" i="18"/>
  <c r="Z55" i="18" s="1"/>
  <c r="I55" i="18"/>
  <c r="H55" i="18"/>
  <c r="AE55" i="18" s="1"/>
  <c r="G55" i="18"/>
  <c r="F55" i="18"/>
  <c r="E55" i="18"/>
  <c r="D55" i="18"/>
  <c r="A55" i="18" s="1"/>
  <c r="AK54" i="18"/>
  <c r="X54" i="18"/>
  <c r="AD54" i="18" s="1"/>
  <c r="W54" i="18"/>
  <c r="AC54" i="18" s="1"/>
  <c r="AR54" i="18" s="1"/>
  <c r="V54" i="18"/>
  <c r="AB54" i="18" s="1"/>
  <c r="U54" i="18"/>
  <c r="T54" i="18"/>
  <c r="S54" i="18"/>
  <c r="AA54" i="18" s="1"/>
  <c r="AO54" i="18" s="1"/>
  <c r="R54" i="18"/>
  <c r="Q54" i="18"/>
  <c r="P54" i="18"/>
  <c r="AH54" i="18" s="1"/>
  <c r="AV54" i="18" s="1"/>
  <c r="O54" i="18"/>
  <c r="N54" i="18"/>
  <c r="M54" i="18"/>
  <c r="L54" i="18"/>
  <c r="AF54" i="18" s="1"/>
  <c r="AT54" i="18" s="1"/>
  <c r="K54" i="18"/>
  <c r="J54" i="18"/>
  <c r="Z54" i="18" s="1"/>
  <c r="AN54" i="18" s="1"/>
  <c r="I54" i="18"/>
  <c r="H54" i="18"/>
  <c r="AE54" i="18" s="1"/>
  <c r="AS54" i="18" s="1"/>
  <c r="G54" i="18"/>
  <c r="F54" i="18"/>
  <c r="E54" i="18"/>
  <c r="D54" i="18"/>
  <c r="AL54" i="18" s="1"/>
  <c r="AK53" i="18"/>
  <c r="AE53" i="18"/>
  <c r="AS53" i="18" s="1"/>
  <c r="AA53" i="18"/>
  <c r="AO53" i="18" s="1"/>
  <c r="X53" i="18"/>
  <c r="AD53" i="18" s="1"/>
  <c r="W53" i="18"/>
  <c r="AC53" i="18" s="1"/>
  <c r="AR53" i="18" s="1"/>
  <c r="V53" i="18"/>
  <c r="U53" i="18"/>
  <c r="Y53" i="18" s="1"/>
  <c r="AM53" i="18" s="1"/>
  <c r="T53" i="18"/>
  <c r="AB53" i="18" s="1"/>
  <c r="S53" i="18"/>
  <c r="R53" i="18"/>
  <c r="Q53" i="18"/>
  <c r="P53" i="18"/>
  <c r="AH53" i="18" s="1"/>
  <c r="AV53" i="18" s="1"/>
  <c r="O53" i="18"/>
  <c r="N53" i="18"/>
  <c r="M53" i="18"/>
  <c r="L53" i="18"/>
  <c r="AF53" i="18" s="1"/>
  <c r="AT53" i="18" s="1"/>
  <c r="K53" i="18"/>
  <c r="J53" i="18"/>
  <c r="Z53" i="18" s="1"/>
  <c r="AN53" i="18" s="1"/>
  <c r="I53" i="18"/>
  <c r="H53" i="18"/>
  <c r="G53" i="18"/>
  <c r="F53" i="18"/>
  <c r="E53" i="18"/>
  <c r="D53" i="18"/>
  <c r="AK52" i="18"/>
  <c r="AB52" i="18"/>
  <c r="AA52" i="18"/>
  <c r="AO52" i="18" s="1"/>
  <c r="X52" i="18"/>
  <c r="AD52" i="18" s="1"/>
  <c r="W52" i="18"/>
  <c r="AC52" i="18" s="1"/>
  <c r="AR52" i="18" s="1"/>
  <c r="V52" i="18"/>
  <c r="U52" i="18"/>
  <c r="T52" i="18"/>
  <c r="S52" i="18"/>
  <c r="R52" i="18"/>
  <c r="Q52" i="18"/>
  <c r="P52" i="18"/>
  <c r="AH52" i="18" s="1"/>
  <c r="AV52" i="18" s="1"/>
  <c r="O52" i="18"/>
  <c r="N52" i="18"/>
  <c r="Y52" i="18" s="1"/>
  <c r="AM52" i="18" s="1"/>
  <c r="M52" i="18"/>
  <c r="AG52" i="18" s="1"/>
  <c r="L52" i="18"/>
  <c r="AF52" i="18" s="1"/>
  <c r="AT52" i="18" s="1"/>
  <c r="K52" i="18"/>
  <c r="J52" i="18"/>
  <c r="Z52" i="18" s="1"/>
  <c r="AN52" i="18" s="1"/>
  <c r="I52" i="18"/>
  <c r="H52" i="18"/>
  <c r="AE52" i="18" s="1"/>
  <c r="AS52" i="18" s="1"/>
  <c r="G52" i="18"/>
  <c r="F52" i="18"/>
  <c r="E52" i="18"/>
  <c r="D52" i="18"/>
  <c r="AL52" i="18" s="1"/>
  <c r="A52" i="18"/>
  <c r="AK51" i="18"/>
  <c r="AD51" i="18"/>
  <c r="AP51" i="18" s="1"/>
  <c r="X51" i="18"/>
  <c r="W51" i="18"/>
  <c r="AC51" i="18" s="1"/>
  <c r="AR51" i="18" s="1"/>
  <c r="V51" i="18"/>
  <c r="U51" i="18"/>
  <c r="Y51" i="18" s="1"/>
  <c r="AM51" i="18" s="1"/>
  <c r="T51" i="18"/>
  <c r="AB51" i="18" s="1"/>
  <c r="S51" i="18"/>
  <c r="AA51" i="18" s="1"/>
  <c r="AO51" i="18" s="1"/>
  <c r="R51" i="18"/>
  <c r="Q51" i="18"/>
  <c r="P51" i="18"/>
  <c r="AH51" i="18" s="1"/>
  <c r="AV51" i="18" s="1"/>
  <c r="O51" i="18"/>
  <c r="N51" i="18"/>
  <c r="M51" i="18"/>
  <c r="L51" i="18"/>
  <c r="AF51" i="18" s="1"/>
  <c r="AT51" i="18" s="1"/>
  <c r="K51" i="18"/>
  <c r="J51" i="18"/>
  <c r="Z51" i="18" s="1"/>
  <c r="AN51" i="18" s="1"/>
  <c r="I51" i="18"/>
  <c r="H51" i="18"/>
  <c r="AE51" i="18" s="1"/>
  <c r="AS51" i="18" s="1"/>
  <c r="G51" i="18"/>
  <c r="F51" i="18"/>
  <c r="E51" i="18"/>
  <c r="D51" i="18"/>
  <c r="AL51" i="18" s="1"/>
  <c r="AK50" i="18"/>
  <c r="AH50" i="18"/>
  <c r="AV50" i="18" s="1"/>
  <c r="AF50" i="18"/>
  <c r="AT50" i="18" s="1"/>
  <c r="AD50" i="18"/>
  <c r="AC50" i="18"/>
  <c r="AR50" i="18" s="1"/>
  <c r="Z50" i="18"/>
  <c r="AN50" i="18" s="1"/>
  <c r="X50" i="18"/>
  <c r="W50" i="18"/>
  <c r="V50" i="18"/>
  <c r="U50" i="18"/>
  <c r="Y50" i="18" s="1"/>
  <c r="AM50" i="18" s="1"/>
  <c r="T50" i="18"/>
  <c r="AB50" i="18" s="1"/>
  <c r="S50" i="18"/>
  <c r="AA50" i="18" s="1"/>
  <c r="AO50" i="18" s="1"/>
  <c r="R50" i="18"/>
  <c r="Q50" i="18"/>
  <c r="P50" i="18"/>
  <c r="O50" i="18"/>
  <c r="N50" i="18"/>
  <c r="M50" i="18"/>
  <c r="L50" i="18"/>
  <c r="K50" i="18"/>
  <c r="J50" i="18"/>
  <c r="I50" i="18"/>
  <c r="H50" i="18"/>
  <c r="AE50" i="18" s="1"/>
  <c r="AS50" i="18" s="1"/>
  <c r="AZ50" i="18" s="1"/>
  <c r="G50" i="18"/>
  <c r="F50" i="18"/>
  <c r="E50" i="18"/>
  <c r="D50" i="18"/>
  <c r="AL50" i="18" s="1"/>
  <c r="AL49" i="18"/>
  <c r="AK49" i="18"/>
  <c r="AB49" i="18"/>
  <c r="X49" i="18"/>
  <c r="AD49" i="18" s="1"/>
  <c r="W49" i="18"/>
  <c r="AC49" i="18" s="1"/>
  <c r="AR49" i="18" s="1"/>
  <c r="V49" i="18"/>
  <c r="U49" i="18"/>
  <c r="T49" i="18"/>
  <c r="S49" i="18"/>
  <c r="AA49" i="18" s="1"/>
  <c r="AO49" i="18" s="1"/>
  <c r="R49" i="18"/>
  <c r="Q49" i="18"/>
  <c r="P49" i="18"/>
  <c r="AH49" i="18" s="1"/>
  <c r="AV49" i="18" s="1"/>
  <c r="O49" i="18"/>
  <c r="N49" i="18"/>
  <c r="M49" i="18"/>
  <c r="AG49" i="18" s="1"/>
  <c r="L49" i="18"/>
  <c r="AF49" i="18" s="1"/>
  <c r="AT49" i="18" s="1"/>
  <c r="K49" i="18"/>
  <c r="J49" i="18"/>
  <c r="Z49" i="18" s="1"/>
  <c r="AN49" i="18" s="1"/>
  <c r="I49" i="18"/>
  <c r="H49" i="18"/>
  <c r="AE49" i="18" s="1"/>
  <c r="AS49" i="18" s="1"/>
  <c r="G49" i="18"/>
  <c r="F49" i="18"/>
  <c r="E49" i="18"/>
  <c r="D49" i="18"/>
  <c r="A49" i="18" s="1"/>
  <c r="AK48" i="18"/>
  <c r="AG48" i="18"/>
  <c r="X48" i="18"/>
  <c r="AD48" i="18" s="1"/>
  <c r="W48" i="18"/>
  <c r="AC48" i="18" s="1"/>
  <c r="AR48" i="18" s="1"/>
  <c r="V48" i="18"/>
  <c r="U48" i="18"/>
  <c r="T48" i="18"/>
  <c r="S48" i="18"/>
  <c r="AA48" i="18" s="1"/>
  <c r="AO48" i="18" s="1"/>
  <c r="AY48" i="18" s="1"/>
  <c r="R48" i="18"/>
  <c r="Q48" i="18"/>
  <c r="P48" i="18"/>
  <c r="AH48" i="18" s="1"/>
  <c r="AV48" i="18" s="1"/>
  <c r="O48" i="18"/>
  <c r="N48" i="18"/>
  <c r="Y48" i="18" s="1"/>
  <c r="AM48" i="18" s="1"/>
  <c r="M48" i="18"/>
  <c r="L48" i="18"/>
  <c r="AF48" i="18" s="1"/>
  <c r="AT48" i="18" s="1"/>
  <c r="K48" i="18"/>
  <c r="J48" i="18"/>
  <c r="Z48" i="18" s="1"/>
  <c r="AN48" i="18" s="1"/>
  <c r="AW48" i="18" s="1"/>
  <c r="I48" i="18"/>
  <c r="H48" i="18"/>
  <c r="AE48" i="18" s="1"/>
  <c r="AS48" i="18" s="1"/>
  <c r="G48" i="18"/>
  <c r="F48" i="18"/>
  <c r="E48" i="18"/>
  <c r="D48" i="18"/>
  <c r="AL48" i="18" s="1"/>
  <c r="A48" i="18"/>
  <c r="AL47" i="18"/>
  <c r="AK47" i="18"/>
  <c r="AA47" i="18"/>
  <c r="AO47" i="18" s="1"/>
  <c r="X47" i="18"/>
  <c r="AD47" i="18" s="1"/>
  <c r="AP47" i="18" s="1"/>
  <c r="W47" i="18"/>
  <c r="AC47" i="18" s="1"/>
  <c r="AR47" i="18" s="1"/>
  <c r="V47" i="18"/>
  <c r="U47" i="18"/>
  <c r="T47" i="18"/>
  <c r="S47" i="18"/>
  <c r="R47" i="18"/>
  <c r="Q47" i="18"/>
  <c r="P47" i="18"/>
  <c r="AH47" i="18" s="1"/>
  <c r="AV47" i="18" s="1"/>
  <c r="O47" i="18"/>
  <c r="N47" i="18"/>
  <c r="M47" i="18"/>
  <c r="AG47" i="18" s="1"/>
  <c r="L47" i="18"/>
  <c r="AF47" i="18" s="1"/>
  <c r="AT47" i="18" s="1"/>
  <c r="K47" i="18"/>
  <c r="J47" i="18"/>
  <c r="Z47" i="18" s="1"/>
  <c r="AN47" i="18" s="1"/>
  <c r="AW47" i="18" s="1"/>
  <c r="I47" i="18"/>
  <c r="H47" i="18"/>
  <c r="AE47" i="18" s="1"/>
  <c r="AS47" i="18" s="1"/>
  <c r="G47" i="18"/>
  <c r="F47" i="18"/>
  <c r="E47" i="18"/>
  <c r="D47" i="18"/>
  <c r="A47" i="18" s="1"/>
  <c r="AK46" i="18"/>
  <c r="X46" i="18"/>
  <c r="AD46" i="18" s="1"/>
  <c r="W46" i="18"/>
  <c r="AC46" i="18" s="1"/>
  <c r="AR46" i="18" s="1"/>
  <c r="V46" i="18"/>
  <c r="U46" i="18"/>
  <c r="T46" i="18"/>
  <c r="S46" i="18"/>
  <c r="AA46" i="18" s="1"/>
  <c r="AO46" i="18" s="1"/>
  <c r="R46" i="18"/>
  <c r="Q46" i="18"/>
  <c r="P46" i="18"/>
  <c r="AH46" i="18" s="1"/>
  <c r="AV46" i="18" s="1"/>
  <c r="O46" i="18"/>
  <c r="N46" i="18"/>
  <c r="M46" i="18"/>
  <c r="L46" i="18"/>
  <c r="AF46" i="18" s="1"/>
  <c r="AT46" i="18" s="1"/>
  <c r="AZ46" i="18" s="1"/>
  <c r="K46" i="18"/>
  <c r="J46" i="18"/>
  <c r="Z46" i="18" s="1"/>
  <c r="AN46" i="18" s="1"/>
  <c r="I46" i="18"/>
  <c r="H46" i="18"/>
  <c r="AE46" i="18" s="1"/>
  <c r="AS46" i="18" s="1"/>
  <c r="G46" i="18"/>
  <c r="F46" i="18"/>
  <c r="E46" i="18"/>
  <c r="D46" i="18"/>
  <c r="AL46" i="18" s="1"/>
  <c r="AT45" i="18"/>
  <c r="AR45" i="18"/>
  <c r="AK45" i="18"/>
  <c r="X45" i="18"/>
  <c r="AD45" i="18" s="1"/>
  <c r="W45" i="18"/>
  <c r="AC45" i="18" s="1"/>
  <c r="V45" i="18"/>
  <c r="U45" i="18"/>
  <c r="Y45" i="18" s="1"/>
  <c r="AM45" i="18" s="1"/>
  <c r="T45" i="18"/>
  <c r="AB45" i="18" s="1"/>
  <c r="S45" i="18"/>
  <c r="AA45" i="18" s="1"/>
  <c r="AO45" i="18" s="1"/>
  <c r="R45" i="18"/>
  <c r="Q45" i="18"/>
  <c r="P45" i="18"/>
  <c r="AH45" i="18" s="1"/>
  <c r="AV45" i="18" s="1"/>
  <c r="O45" i="18"/>
  <c r="N45" i="18"/>
  <c r="M45" i="18"/>
  <c r="L45" i="18"/>
  <c r="AF45" i="18" s="1"/>
  <c r="K45" i="18"/>
  <c r="J45" i="18"/>
  <c r="Z45" i="18" s="1"/>
  <c r="I45" i="18"/>
  <c r="H45" i="18"/>
  <c r="AE45" i="18" s="1"/>
  <c r="AS45" i="18" s="1"/>
  <c r="G45" i="18"/>
  <c r="F45" i="18"/>
  <c r="E45" i="18"/>
  <c r="D45" i="18"/>
  <c r="AK44" i="18"/>
  <c r="AH44" i="18"/>
  <c r="AV44" i="18" s="1"/>
  <c r="X44" i="18"/>
  <c r="AD44" i="18" s="1"/>
  <c r="W44" i="18"/>
  <c r="AC44" i="18" s="1"/>
  <c r="AR44" i="18" s="1"/>
  <c r="V44" i="18"/>
  <c r="U44" i="18"/>
  <c r="Y44" i="18" s="1"/>
  <c r="AM44" i="18" s="1"/>
  <c r="T44" i="18"/>
  <c r="S44" i="18"/>
  <c r="AA44" i="18" s="1"/>
  <c r="AO44" i="18" s="1"/>
  <c r="AY44" i="18" s="1"/>
  <c r="R44" i="18"/>
  <c r="Q44" i="18"/>
  <c r="P44" i="18"/>
  <c r="O44" i="18"/>
  <c r="N44" i="18"/>
  <c r="M44" i="18"/>
  <c r="AG44" i="18" s="1"/>
  <c r="L44" i="18"/>
  <c r="AF44" i="18" s="1"/>
  <c r="AT44" i="18" s="1"/>
  <c r="K44" i="18"/>
  <c r="J44" i="18"/>
  <c r="Z44" i="18" s="1"/>
  <c r="AN44" i="18" s="1"/>
  <c r="I44" i="18"/>
  <c r="H44" i="18"/>
  <c r="AE44" i="18" s="1"/>
  <c r="AS44" i="18" s="1"/>
  <c r="G44" i="18"/>
  <c r="F44" i="18"/>
  <c r="E44" i="18"/>
  <c r="D44" i="18"/>
  <c r="AL44" i="18" s="1"/>
  <c r="A44" i="18"/>
  <c r="AK43" i="18"/>
  <c r="AD43" i="18"/>
  <c r="AC43" i="18"/>
  <c r="AR43" i="18" s="1"/>
  <c r="AA43" i="18"/>
  <c r="AO43" i="18" s="1"/>
  <c r="X43" i="18"/>
  <c r="W43" i="18"/>
  <c r="V43" i="18"/>
  <c r="U43" i="18"/>
  <c r="T43" i="18"/>
  <c r="AB43" i="18" s="1"/>
  <c r="S43" i="18"/>
  <c r="R43" i="18"/>
  <c r="Q43" i="18"/>
  <c r="P43" i="18"/>
  <c r="AH43" i="18" s="1"/>
  <c r="AV43" i="18" s="1"/>
  <c r="O43" i="18"/>
  <c r="N43" i="18"/>
  <c r="M43" i="18"/>
  <c r="AG43" i="18" s="1"/>
  <c r="L43" i="18"/>
  <c r="AF43" i="18" s="1"/>
  <c r="AT43" i="18" s="1"/>
  <c r="K43" i="18"/>
  <c r="J43" i="18"/>
  <c r="Z43" i="18" s="1"/>
  <c r="AN43" i="18" s="1"/>
  <c r="AW43" i="18" s="1"/>
  <c r="I43" i="18"/>
  <c r="H43" i="18"/>
  <c r="AE43" i="18" s="1"/>
  <c r="AS43" i="18" s="1"/>
  <c r="G43" i="18"/>
  <c r="F43" i="18"/>
  <c r="E43" i="18"/>
  <c r="D43" i="18"/>
  <c r="A43" i="18" s="1"/>
  <c r="AN42" i="18"/>
  <c r="AK42" i="18"/>
  <c r="X42" i="18"/>
  <c r="AD42" i="18" s="1"/>
  <c r="W42" i="18"/>
  <c r="AC42" i="18" s="1"/>
  <c r="AR42" i="18" s="1"/>
  <c r="V42" i="18"/>
  <c r="U42" i="18"/>
  <c r="T42" i="18"/>
  <c r="S42" i="18"/>
  <c r="AA42" i="18" s="1"/>
  <c r="AO42" i="18" s="1"/>
  <c r="R42" i="18"/>
  <c r="Q42" i="18"/>
  <c r="P42" i="18"/>
  <c r="AH42" i="18" s="1"/>
  <c r="AV42" i="18" s="1"/>
  <c r="O42" i="18"/>
  <c r="N42" i="18"/>
  <c r="M42" i="18"/>
  <c r="L42" i="18"/>
  <c r="AF42" i="18" s="1"/>
  <c r="AT42" i="18" s="1"/>
  <c r="K42" i="18"/>
  <c r="J42" i="18"/>
  <c r="Z42" i="18" s="1"/>
  <c r="I42" i="18"/>
  <c r="H42" i="18"/>
  <c r="AE42" i="18" s="1"/>
  <c r="AS42" i="18" s="1"/>
  <c r="G42" i="18"/>
  <c r="F42" i="18"/>
  <c r="E42" i="18"/>
  <c r="D42" i="18"/>
  <c r="AK41" i="18"/>
  <c r="AH41" i="18"/>
  <c r="AV41" i="18" s="1"/>
  <c r="X41" i="18"/>
  <c r="AD41" i="18" s="1"/>
  <c r="W41" i="18"/>
  <c r="AC41" i="18" s="1"/>
  <c r="AR41" i="18" s="1"/>
  <c r="V41" i="18"/>
  <c r="U41" i="18"/>
  <c r="Y41" i="18" s="1"/>
  <c r="AM41" i="18" s="1"/>
  <c r="T41" i="18"/>
  <c r="AB41" i="18" s="1"/>
  <c r="S41" i="18"/>
  <c r="AA41" i="18" s="1"/>
  <c r="AO41" i="18" s="1"/>
  <c r="AY41" i="18" s="1"/>
  <c r="R41" i="18"/>
  <c r="Q41" i="18"/>
  <c r="P41" i="18"/>
  <c r="O41" i="18"/>
  <c r="N41" i="18"/>
  <c r="M41" i="18"/>
  <c r="AG41" i="18" s="1"/>
  <c r="L41" i="18"/>
  <c r="AF41" i="18" s="1"/>
  <c r="AT41" i="18" s="1"/>
  <c r="K41" i="18"/>
  <c r="J41" i="18"/>
  <c r="Z41" i="18" s="1"/>
  <c r="AN41" i="18" s="1"/>
  <c r="I41" i="18"/>
  <c r="H41" i="18"/>
  <c r="AE41" i="18" s="1"/>
  <c r="AS41" i="18" s="1"/>
  <c r="G41" i="18"/>
  <c r="F41" i="18"/>
  <c r="E41" i="18"/>
  <c r="D41" i="18"/>
  <c r="A41" i="18" s="1"/>
  <c r="AK40" i="18"/>
  <c r="X40" i="18"/>
  <c r="AD40" i="18" s="1"/>
  <c r="AP40" i="18" s="1"/>
  <c r="W40" i="18"/>
  <c r="AC40" i="18" s="1"/>
  <c r="AR40" i="18" s="1"/>
  <c r="V40" i="18"/>
  <c r="U40" i="18"/>
  <c r="T40" i="18"/>
  <c r="S40" i="18"/>
  <c r="AA40" i="18" s="1"/>
  <c r="AO40" i="18" s="1"/>
  <c r="R40" i="18"/>
  <c r="Y40" i="18" s="1"/>
  <c r="AM40" i="18" s="1"/>
  <c r="Q40" i="18"/>
  <c r="P40" i="18"/>
  <c r="AH40" i="18" s="1"/>
  <c r="AV40" i="18" s="1"/>
  <c r="O40" i="18"/>
  <c r="AG40" i="18" s="1"/>
  <c r="N40" i="18"/>
  <c r="M40" i="18"/>
  <c r="L40" i="18"/>
  <c r="AF40" i="18" s="1"/>
  <c r="AT40" i="18" s="1"/>
  <c r="K40" i="18"/>
  <c r="J40" i="18"/>
  <c r="Z40" i="18" s="1"/>
  <c r="AN40" i="18" s="1"/>
  <c r="AW40" i="18" s="1"/>
  <c r="I40" i="18"/>
  <c r="H40" i="18"/>
  <c r="AE40" i="18" s="1"/>
  <c r="AS40" i="18" s="1"/>
  <c r="G40" i="18"/>
  <c r="F40" i="18"/>
  <c r="E40" i="18"/>
  <c r="D40" i="18"/>
  <c r="A40" i="18" s="1"/>
  <c r="AK39" i="18"/>
  <c r="AC39" i="18"/>
  <c r="AR39" i="18" s="1"/>
  <c r="AB39" i="18"/>
  <c r="AA39" i="18"/>
  <c r="AO39" i="18" s="1"/>
  <c r="X39" i="18"/>
  <c r="AD39" i="18" s="1"/>
  <c r="W39" i="18"/>
  <c r="V39" i="18"/>
  <c r="U39" i="18"/>
  <c r="T39" i="18"/>
  <c r="S39" i="18"/>
  <c r="R39" i="18"/>
  <c r="Q39" i="18"/>
  <c r="P39" i="18"/>
  <c r="AH39" i="18" s="1"/>
  <c r="AV39" i="18" s="1"/>
  <c r="O39" i="18"/>
  <c r="N39" i="18"/>
  <c r="M39" i="18"/>
  <c r="AG39" i="18" s="1"/>
  <c r="L39" i="18"/>
  <c r="AF39" i="18" s="1"/>
  <c r="AT39" i="18" s="1"/>
  <c r="BB39" i="18" s="1"/>
  <c r="K39" i="18"/>
  <c r="J39" i="18"/>
  <c r="Z39" i="18" s="1"/>
  <c r="AN39" i="18" s="1"/>
  <c r="AW39" i="18" s="1"/>
  <c r="I39" i="18"/>
  <c r="H39" i="18"/>
  <c r="AE39" i="18" s="1"/>
  <c r="AS39" i="18" s="1"/>
  <c r="G39" i="18"/>
  <c r="F39" i="18"/>
  <c r="E39" i="18"/>
  <c r="D39" i="18"/>
  <c r="A39" i="18" s="1"/>
  <c r="AO38" i="18"/>
  <c r="AK38" i="18"/>
  <c r="AH38" i="18"/>
  <c r="AV38" i="18" s="1"/>
  <c r="AE38" i="18"/>
  <c r="AS38" i="18" s="1"/>
  <c r="AC38" i="18"/>
  <c r="AR38" i="18" s="1"/>
  <c r="X38" i="18"/>
  <c r="AD38" i="18" s="1"/>
  <c r="W38" i="18"/>
  <c r="V38" i="18"/>
  <c r="U38" i="18"/>
  <c r="T38" i="18"/>
  <c r="AB38" i="18" s="1"/>
  <c r="S38" i="18"/>
  <c r="AA38" i="18" s="1"/>
  <c r="R38" i="18"/>
  <c r="Q38" i="18"/>
  <c r="P38" i="18"/>
  <c r="O38" i="18"/>
  <c r="N38" i="18"/>
  <c r="M38" i="18"/>
  <c r="AG38" i="18" s="1"/>
  <c r="L38" i="18"/>
  <c r="AF38" i="18" s="1"/>
  <c r="AT38" i="18" s="1"/>
  <c r="K38" i="18"/>
  <c r="J38" i="18"/>
  <c r="Z38" i="18" s="1"/>
  <c r="I38" i="18"/>
  <c r="H38" i="18"/>
  <c r="G38" i="18"/>
  <c r="F38" i="18"/>
  <c r="E38" i="18"/>
  <c r="D38" i="18"/>
  <c r="A38" i="18" s="1"/>
  <c r="AK37" i="18"/>
  <c r="AE37" i="18"/>
  <c r="AS37" i="18" s="1"/>
  <c r="X37" i="18"/>
  <c r="AD37" i="18" s="1"/>
  <c r="W37" i="18"/>
  <c r="AC37" i="18" s="1"/>
  <c r="AR37" i="18" s="1"/>
  <c r="V37" i="18"/>
  <c r="U37" i="18"/>
  <c r="T37" i="18"/>
  <c r="S37" i="18"/>
  <c r="AA37" i="18" s="1"/>
  <c r="AO37" i="18" s="1"/>
  <c r="AY37" i="18" s="1"/>
  <c r="R37" i="18"/>
  <c r="Q37" i="18"/>
  <c r="P37" i="18"/>
  <c r="AH37" i="18" s="1"/>
  <c r="AV37" i="18" s="1"/>
  <c r="O37" i="18"/>
  <c r="N37" i="18"/>
  <c r="M37" i="18"/>
  <c r="AG37" i="18" s="1"/>
  <c r="L37" i="18"/>
  <c r="AF37" i="18" s="1"/>
  <c r="AT37" i="18" s="1"/>
  <c r="K37" i="18"/>
  <c r="J37" i="18"/>
  <c r="Z37" i="18" s="1"/>
  <c r="AN37" i="18" s="1"/>
  <c r="I37" i="18"/>
  <c r="H37" i="18"/>
  <c r="G37" i="18"/>
  <c r="F37" i="18"/>
  <c r="E37" i="18"/>
  <c r="D37" i="18"/>
  <c r="AL37" i="18" s="1"/>
  <c r="AK36" i="18"/>
  <c r="AG36" i="18"/>
  <c r="X36" i="18"/>
  <c r="AD36" i="18" s="1"/>
  <c r="W36" i="18"/>
  <c r="AC36" i="18" s="1"/>
  <c r="AR36" i="18" s="1"/>
  <c r="V36" i="18"/>
  <c r="U36" i="18"/>
  <c r="T36" i="18"/>
  <c r="AB36" i="18" s="1"/>
  <c r="S36" i="18"/>
  <c r="AA36" i="18" s="1"/>
  <c r="AO36" i="18" s="1"/>
  <c r="R36" i="18"/>
  <c r="Y36" i="18" s="1"/>
  <c r="AM36" i="18" s="1"/>
  <c r="Q36" i="18"/>
  <c r="P36" i="18"/>
  <c r="AH36" i="18" s="1"/>
  <c r="AV36" i="18" s="1"/>
  <c r="O36" i="18"/>
  <c r="N36" i="18"/>
  <c r="M36" i="18"/>
  <c r="L36" i="18"/>
  <c r="AF36" i="18" s="1"/>
  <c r="AT36" i="18" s="1"/>
  <c r="BB36" i="18" s="1"/>
  <c r="K36" i="18"/>
  <c r="J36" i="18"/>
  <c r="Z36" i="18" s="1"/>
  <c r="AN36" i="18" s="1"/>
  <c r="I36" i="18"/>
  <c r="H36" i="18"/>
  <c r="AE36" i="18" s="1"/>
  <c r="AS36" i="18" s="1"/>
  <c r="AU36" i="18" s="1"/>
  <c r="G36" i="18"/>
  <c r="F36" i="18"/>
  <c r="E36" i="18"/>
  <c r="D36" i="18"/>
  <c r="AL36" i="18" s="1"/>
  <c r="A36" i="18"/>
  <c r="AL35" i="18"/>
  <c r="AK35" i="18"/>
  <c r="AA35" i="18"/>
  <c r="AO35" i="18" s="1"/>
  <c r="X35" i="18"/>
  <c r="AD35" i="18" s="1"/>
  <c r="W35" i="18"/>
  <c r="AC35" i="18" s="1"/>
  <c r="AR35" i="18" s="1"/>
  <c r="V35" i="18"/>
  <c r="U35" i="18"/>
  <c r="T35" i="18"/>
  <c r="S35" i="18"/>
  <c r="R35" i="18"/>
  <c r="Q35" i="18"/>
  <c r="P35" i="18"/>
  <c r="AH35" i="18" s="1"/>
  <c r="AV35" i="18" s="1"/>
  <c r="O35" i="18"/>
  <c r="AG35" i="18" s="1"/>
  <c r="N35" i="18"/>
  <c r="M35" i="18"/>
  <c r="L35" i="18"/>
  <c r="AF35" i="18" s="1"/>
  <c r="AT35" i="18" s="1"/>
  <c r="K35" i="18"/>
  <c r="J35" i="18"/>
  <c r="Z35" i="18" s="1"/>
  <c r="AN35" i="18" s="1"/>
  <c r="I35" i="18"/>
  <c r="H35" i="18"/>
  <c r="AE35" i="18" s="1"/>
  <c r="AS35" i="18" s="1"/>
  <c r="G35" i="18"/>
  <c r="F35" i="18"/>
  <c r="E35" i="18"/>
  <c r="D35" i="18"/>
  <c r="A35" i="18" s="1"/>
  <c r="AL34" i="18"/>
  <c r="AK34" i="18"/>
  <c r="AH34" i="18"/>
  <c r="AV34" i="18" s="1"/>
  <c r="AC34" i="18"/>
  <c r="AR34" i="18" s="1"/>
  <c r="X34" i="18"/>
  <c r="AD34" i="18" s="1"/>
  <c r="W34" i="18"/>
  <c r="V34" i="18"/>
  <c r="U34" i="18"/>
  <c r="T34" i="18"/>
  <c r="AB34" i="18" s="1"/>
  <c r="S34" i="18"/>
  <c r="AA34" i="18" s="1"/>
  <c r="AO34" i="18" s="1"/>
  <c r="R34" i="18"/>
  <c r="Q34" i="18"/>
  <c r="P34" i="18"/>
  <c r="O34" i="18"/>
  <c r="N34" i="18"/>
  <c r="M34" i="18"/>
  <c r="AG34" i="18" s="1"/>
  <c r="L34" i="18"/>
  <c r="AF34" i="18" s="1"/>
  <c r="AT34" i="18" s="1"/>
  <c r="BB34" i="18" s="1"/>
  <c r="K34" i="18"/>
  <c r="J34" i="18"/>
  <c r="Z34" i="18" s="1"/>
  <c r="AN34" i="18" s="1"/>
  <c r="I34" i="18"/>
  <c r="H34" i="18"/>
  <c r="AE34" i="18" s="1"/>
  <c r="AS34" i="18" s="1"/>
  <c r="G34" i="18"/>
  <c r="F34" i="18"/>
  <c r="E34" i="18"/>
  <c r="D34" i="18"/>
  <c r="A34" i="18" s="1"/>
  <c r="AK33" i="18"/>
  <c r="X33" i="18"/>
  <c r="AD33" i="18" s="1"/>
  <c r="AP33" i="18" s="1"/>
  <c r="W33" i="18"/>
  <c r="AC33" i="18" s="1"/>
  <c r="AR33" i="18" s="1"/>
  <c r="V33" i="18"/>
  <c r="U33" i="18"/>
  <c r="Y33" i="18" s="1"/>
  <c r="AM33" i="18" s="1"/>
  <c r="T33" i="18"/>
  <c r="S33" i="18"/>
  <c r="AA33" i="18" s="1"/>
  <c r="AO33" i="18" s="1"/>
  <c r="R33" i="18"/>
  <c r="Q33" i="18"/>
  <c r="P33" i="18"/>
  <c r="AH33" i="18" s="1"/>
  <c r="AV33" i="18" s="1"/>
  <c r="O33" i="18"/>
  <c r="N33" i="18"/>
  <c r="M33" i="18"/>
  <c r="L33" i="18"/>
  <c r="AF33" i="18" s="1"/>
  <c r="AT33" i="18" s="1"/>
  <c r="K33" i="18"/>
  <c r="J33" i="18"/>
  <c r="Z33" i="18" s="1"/>
  <c r="AN33" i="18" s="1"/>
  <c r="I33" i="18"/>
  <c r="H33" i="18"/>
  <c r="AE33" i="18" s="1"/>
  <c r="AS33" i="18" s="1"/>
  <c r="G33" i="18"/>
  <c r="F33" i="18"/>
  <c r="E33" i="18"/>
  <c r="D33" i="18"/>
  <c r="AL33" i="18" s="1"/>
  <c r="A33" i="18"/>
  <c r="AS32" i="18"/>
  <c r="AK32" i="18"/>
  <c r="AA32" i="18"/>
  <c r="AO32" i="18" s="1"/>
  <c r="X32" i="18"/>
  <c r="AD32" i="18" s="1"/>
  <c r="W32" i="18"/>
  <c r="AC32" i="18" s="1"/>
  <c r="AR32" i="18" s="1"/>
  <c r="V32" i="18"/>
  <c r="U32" i="18"/>
  <c r="T32" i="18"/>
  <c r="AB32" i="18" s="1"/>
  <c r="S32" i="18"/>
  <c r="R32" i="18"/>
  <c r="Q32" i="18"/>
  <c r="P32" i="18"/>
  <c r="AH32" i="18" s="1"/>
  <c r="AV32" i="18" s="1"/>
  <c r="O32" i="18"/>
  <c r="N32" i="18"/>
  <c r="M32" i="18"/>
  <c r="AG32" i="18" s="1"/>
  <c r="L32" i="18"/>
  <c r="AF32" i="18" s="1"/>
  <c r="AT32" i="18" s="1"/>
  <c r="K32" i="18"/>
  <c r="J32" i="18"/>
  <c r="Z32" i="18" s="1"/>
  <c r="I32" i="18"/>
  <c r="H32" i="18"/>
  <c r="AE32" i="18" s="1"/>
  <c r="G32" i="18"/>
  <c r="F32" i="18"/>
  <c r="E32" i="18"/>
  <c r="D32" i="18"/>
  <c r="AL32" i="18" s="1"/>
  <c r="AK31" i="18"/>
  <c r="AD31" i="18"/>
  <c r="AC31" i="18"/>
  <c r="AR31" i="18" s="1"/>
  <c r="X31" i="18"/>
  <c r="W31" i="18"/>
  <c r="V31" i="18"/>
  <c r="U31" i="18"/>
  <c r="T31" i="18"/>
  <c r="AB31" i="18" s="1"/>
  <c r="S31" i="18"/>
  <c r="AA31" i="18" s="1"/>
  <c r="AO31" i="18" s="1"/>
  <c r="R31" i="18"/>
  <c r="Q31" i="18"/>
  <c r="P31" i="18"/>
  <c r="AH31" i="18" s="1"/>
  <c r="AV31" i="18" s="1"/>
  <c r="O31" i="18"/>
  <c r="N31" i="18"/>
  <c r="M31" i="18"/>
  <c r="AG31" i="18" s="1"/>
  <c r="L31" i="18"/>
  <c r="AF31" i="18" s="1"/>
  <c r="AT31" i="18" s="1"/>
  <c r="K31" i="18"/>
  <c r="J31" i="18"/>
  <c r="Z31" i="18" s="1"/>
  <c r="AN31" i="18" s="1"/>
  <c r="I31" i="18"/>
  <c r="H31" i="18"/>
  <c r="AE31" i="18" s="1"/>
  <c r="AS31" i="18" s="1"/>
  <c r="G31" i="18"/>
  <c r="F31" i="18"/>
  <c r="E31" i="18"/>
  <c r="D31" i="18"/>
  <c r="AL31" i="18" s="1"/>
  <c r="A31" i="18"/>
  <c r="AK30" i="18"/>
  <c r="AB30" i="18"/>
  <c r="AA30" i="18"/>
  <c r="AO30" i="18" s="1"/>
  <c r="X30" i="18"/>
  <c r="AD30" i="18" s="1"/>
  <c r="AP30" i="18" s="1"/>
  <c r="AQ30" i="18" s="1"/>
  <c r="W30" i="18"/>
  <c r="AC30" i="18" s="1"/>
  <c r="AR30" i="18" s="1"/>
  <c r="V30" i="18"/>
  <c r="U30" i="18"/>
  <c r="T30" i="18"/>
  <c r="S30" i="18"/>
  <c r="R30" i="18"/>
  <c r="Q30" i="18"/>
  <c r="P30" i="18"/>
  <c r="AH30" i="18" s="1"/>
  <c r="AV30" i="18" s="1"/>
  <c r="O30" i="18"/>
  <c r="N30" i="18"/>
  <c r="M30" i="18"/>
  <c r="L30" i="18"/>
  <c r="AF30" i="18" s="1"/>
  <c r="AT30" i="18" s="1"/>
  <c r="K30" i="18"/>
  <c r="J30" i="18"/>
  <c r="Z30" i="18" s="1"/>
  <c r="AN30" i="18" s="1"/>
  <c r="I30" i="18"/>
  <c r="H30" i="18"/>
  <c r="AE30" i="18" s="1"/>
  <c r="AS30" i="18" s="1"/>
  <c r="G30" i="18"/>
  <c r="F30" i="18"/>
  <c r="E30" i="18"/>
  <c r="D30" i="18"/>
  <c r="AL30" i="18" s="1"/>
  <c r="AK29" i="18"/>
  <c r="AD29" i="18"/>
  <c r="X29" i="18"/>
  <c r="W29" i="18"/>
  <c r="AC29" i="18" s="1"/>
  <c r="AR29" i="18" s="1"/>
  <c r="V29" i="18"/>
  <c r="U29" i="18"/>
  <c r="T29" i="18"/>
  <c r="AB29" i="18" s="1"/>
  <c r="S29" i="18"/>
  <c r="AA29" i="18" s="1"/>
  <c r="AO29" i="18" s="1"/>
  <c r="R29" i="18"/>
  <c r="Q29" i="18"/>
  <c r="P29" i="18"/>
  <c r="AH29" i="18" s="1"/>
  <c r="AV29" i="18" s="1"/>
  <c r="O29" i="18"/>
  <c r="N29" i="18"/>
  <c r="M29" i="18"/>
  <c r="AG29" i="18" s="1"/>
  <c r="L29" i="18"/>
  <c r="AF29" i="18" s="1"/>
  <c r="AT29" i="18" s="1"/>
  <c r="K29" i="18"/>
  <c r="J29" i="18"/>
  <c r="Z29" i="18" s="1"/>
  <c r="AN29" i="18" s="1"/>
  <c r="I29" i="18"/>
  <c r="H29" i="18"/>
  <c r="AE29" i="18" s="1"/>
  <c r="AS29" i="18" s="1"/>
  <c r="G29" i="18"/>
  <c r="F29" i="18"/>
  <c r="E29" i="18"/>
  <c r="D29" i="18"/>
  <c r="AL29" i="18" s="1"/>
  <c r="AK28" i="18"/>
  <c r="AH28" i="18"/>
  <c r="AV28" i="18" s="1"/>
  <c r="AF28" i="18"/>
  <c r="AT28" i="18" s="1"/>
  <c r="AC28" i="18"/>
  <c r="AR28" i="18" s="1"/>
  <c r="X28" i="18"/>
  <c r="AD28" i="18" s="1"/>
  <c r="W28" i="18"/>
  <c r="V28" i="18"/>
  <c r="U28" i="18"/>
  <c r="Y28" i="18" s="1"/>
  <c r="AM28" i="18" s="1"/>
  <c r="T28" i="18"/>
  <c r="AB28" i="18" s="1"/>
  <c r="S28" i="18"/>
  <c r="AA28" i="18" s="1"/>
  <c r="AO28" i="18" s="1"/>
  <c r="R28" i="18"/>
  <c r="Q28" i="18"/>
  <c r="P28" i="18"/>
  <c r="O28" i="18"/>
  <c r="N28" i="18"/>
  <c r="M28" i="18"/>
  <c r="AG28" i="18" s="1"/>
  <c r="L28" i="18"/>
  <c r="K28" i="18"/>
  <c r="J28" i="18"/>
  <c r="Z28" i="18" s="1"/>
  <c r="AN28" i="18" s="1"/>
  <c r="I28" i="18"/>
  <c r="H28" i="18"/>
  <c r="AE28" i="18" s="1"/>
  <c r="AS28" i="18" s="1"/>
  <c r="G28" i="18"/>
  <c r="F28" i="18"/>
  <c r="E28" i="18"/>
  <c r="D28" i="18"/>
  <c r="AL28" i="18" s="1"/>
  <c r="A28" i="18"/>
  <c r="AS27" i="18"/>
  <c r="AK27" i="18"/>
  <c r="AE27" i="18"/>
  <c r="AC27" i="18"/>
  <c r="AR27" i="18" s="1"/>
  <c r="X27" i="18"/>
  <c r="AD27" i="18" s="1"/>
  <c r="AP27" i="18" s="1"/>
  <c r="W27" i="18"/>
  <c r="V27" i="18"/>
  <c r="U27" i="18"/>
  <c r="T27" i="18"/>
  <c r="S27" i="18"/>
  <c r="AA27" i="18" s="1"/>
  <c r="AO27" i="18" s="1"/>
  <c r="R27" i="18"/>
  <c r="Q27" i="18"/>
  <c r="P27" i="18"/>
  <c r="AH27" i="18" s="1"/>
  <c r="AV27" i="18" s="1"/>
  <c r="O27" i="18"/>
  <c r="N27" i="18"/>
  <c r="M27" i="18"/>
  <c r="L27" i="18"/>
  <c r="AF27" i="18" s="1"/>
  <c r="AT27" i="18" s="1"/>
  <c r="K27" i="18"/>
  <c r="J27" i="18"/>
  <c r="Z27" i="18" s="1"/>
  <c r="AN27" i="18" s="1"/>
  <c r="I27" i="18"/>
  <c r="H27" i="18"/>
  <c r="G27" i="18"/>
  <c r="F27" i="18"/>
  <c r="E27" i="18"/>
  <c r="D27" i="18"/>
  <c r="AL27" i="18" s="1"/>
  <c r="A27" i="18"/>
  <c r="AP26" i="18"/>
  <c r="AQ26" i="18" s="1"/>
  <c r="AO26" i="18"/>
  <c r="AN26" i="18"/>
  <c r="AW26" i="18" s="1"/>
  <c r="AK26" i="18"/>
  <c r="X26" i="18"/>
  <c r="AD26" i="18" s="1"/>
  <c r="W26" i="18"/>
  <c r="AC26" i="18" s="1"/>
  <c r="AR26" i="18" s="1"/>
  <c r="V26" i="18"/>
  <c r="U26" i="18"/>
  <c r="T26" i="18"/>
  <c r="AB26" i="18" s="1"/>
  <c r="S26" i="18"/>
  <c r="AA26" i="18" s="1"/>
  <c r="R26" i="18"/>
  <c r="Q26" i="18"/>
  <c r="P26" i="18"/>
  <c r="AH26" i="18" s="1"/>
  <c r="AV26" i="18" s="1"/>
  <c r="O26" i="18"/>
  <c r="N26" i="18"/>
  <c r="M26" i="18"/>
  <c r="AG26" i="18" s="1"/>
  <c r="AU26" i="18" s="1"/>
  <c r="L26" i="18"/>
  <c r="AF26" i="18" s="1"/>
  <c r="AT26" i="18" s="1"/>
  <c r="BB26" i="18" s="1"/>
  <c r="K26" i="18"/>
  <c r="J26" i="18"/>
  <c r="Z26" i="18" s="1"/>
  <c r="I26" i="18"/>
  <c r="H26" i="18"/>
  <c r="AE26" i="18" s="1"/>
  <c r="AS26" i="18" s="1"/>
  <c r="G26" i="18"/>
  <c r="F26" i="18"/>
  <c r="E26" i="18"/>
  <c r="D26" i="18"/>
  <c r="A26" i="18" s="1"/>
  <c r="AK25" i="18"/>
  <c r="AF25" i="18"/>
  <c r="AT25" i="18" s="1"/>
  <c r="X25" i="18"/>
  <c r="AD25" i="18" s="1"/>
  <c r="W25" i="18"/>
  <c r="AC25" i="18" s="1"/>
  <c r="AR25" i="18" s="1"/>
  <c r="V25" i="18"/>
  <c r="AB25" i="18" s="1"/>
  <c r="U25" i="18"/>
  <c r="T25" i="18"/>
  <c r="S25" i="18"/>
  <c r="AA25" i="18" s="1"/>
  <c r="AO25" i="18" s="1"/>
  <c r="R25" i="18"/>
  <c r="Q25" i="18"/>
  <c r="P25" i="18"/>
  <c r="AH25" i="18" s="1"/>
  <c r="AV25" i="18" s="1"/>
  <c r="O25" i="18"/>
  <c r="N25" i="18"/>
  <c r="M25" i="18"/>
  <c r="L25" i="18"/>
  <c r="K25" i="18"/>
  <c r="J25" i="18"/>
  <c r="Z25" i="18" s="1"/>
  <c r="I25" i="18"/>
  <c r="H25" i="18"/>
  <c r="AE25" i="18" s="1"/>
  <c r="AS25" i="18" s="1"/>
  <c r="G25" i="18"/>
  <c r="F25" i="18"/>
  <c r="E25" i="18"/>
  <c r="D25" i="18"/>
  <c r="AL25" i="18" s="1"/>
  <c r="A25" i="18"/>
  <c r="AK24" i="18"/>
  <c r="X24" i="18"/>
  <c r="AD24" i="18" s="1"/>
  <c r="W24" i="18"/>
  <c r="AC24" i="18" s="1"/>
  <c r="AR24" i="18" s="1"/>
  <c r="V24" i="18"/>
  <c r="U24" i="18"/>
  <c r="Y24" i="18" s="1"/>
  <c r="AM24" i="18" s="1"/>
  <c r="T24" i="18"/>
  <c r="AB24" i="18" s="1"/>
  <c r="S24" i="18"/>
  <c r="AA24" i="18" s="1"/>
  <c r="AO24" i="18" s="1"/>
  <c r="R24" i="18"/>
  <c r="Q24" i="18"/>
  <c r="P24" i="18"/>
  <c r="AH24" i="18" s="1"/>
  <c r="AV24" i="18" s="1"/>
  <c r="O24" i="18"/>
  <c r="N24" i="18"/>
  <c r="M24" i="18"/>
  <c r="AG24" i="18" s="1"/>
  <c r="L24" i="18"/>
  <c r="AF24" i="18" s="1"/>
  <c r="AT24" i="18" s="1"/>
  <c r="K24" i="18"/>
  <c r="J24" i="18"/>
  <c r="Z24" i="18" s="1"/>
  <c r="AN24" i="18" s="1"/>
  <c r="I24" i="18"/>
  <c r="H24" i="18"/>
  <c r="AE24" i="18" s="1"/>
  <c r="AS24" i="18" s="1"/>
  <c r="G24" i="18"/>
  <c r="F24" i="18"/>
  <c r="E24" i="18"/>
  <c r="D24" i="18"/>
  <c r="A24" i="18" s="1"/>
  <c r="AS23" i="18"/>
  <c r="AK23" i="18"/>
  <c r="AA23" i="18"/>
  <c r="AO23" i="18" s="1"/>
  <c r="X23" i="18"/>
  <c r="AD23" i="18" s="1"/>
  <c r="W23" i="18"/>
  <c r="AC23" i="18" s="1"/>
  <c r="AR23" i="18" s="1"/>
  <c r="V23" i="18"/>
  <c r="U23" i="18"/>
  <c r="T23" i="18"/>
  <c r="AB23" i="18" s="1"/>
  <c r="S23" i="18"/>
  <c r="R23" i="18"/>
  <c r="Q23" i="18"/>
  <c r="P23" i="18"/>
  <c r="AH23" i="18" s="1"/>
  <c r="AV23" i="18" s="1"/>
  <c r="O23" i="18"/>
  <c r="N23" i="18"/>
  <c r="M23" i="18"/>
  <c r="L23" i="18"/>
  <c r="AF23" i="18" s="1"/>
  <c r="AT23" i="18" s="1"/>
  <c r="K23" i="18"/>
  <c r="J23" i="18"/>
  <c r="Z23" i="18" s="1"/>
  <c r="AN23" i="18" s="1"/>
  <c r="I23" i="18"/>
  <c r="H23" i="18"/>
  <c r="AE23" i="18" s="1"/>
  <c r="G23" i="18"/>
  <c r="F23" i="18"/>
  <c r="E23" i="18"/>
  <c r="D23" i="18"/>
  <c r="AL23" i="18" s="1"/>
  <c r="AK22" i="18"/>
  <c r="AB22" i="18"/>
  <c r="X22" i="18"/>
  <c r="AD22" i="18" s="1"/>
  <c r="AP22" i="18" s="1"/>
  <c r="AQ22" i="18" s="1"/>
  <c r="AX22" i="18" s="1"/>
  <c r="W22" i="18"/>
  <c r="AC22" i="18" s="1"/>
  <c r="AR22" i="18" s="1"/>
  <c r="V22" i="18"/>
  <c r="U22" i="18"/>
  <c r="T22" i="18"/>
  <c r="S22" i="18"/>
  <c r="AA22" i="18" s="1"/>
  <c r="AO22" i="18" s="1"/>
  <c r="R22" i="18"/>
  <c r="Q22" i="18"/>
  <c r="P22" i="18"/>
  <c r="AH22" i="18" s="1"/>
  <c r="AV22" i="18" s="1"/>
  <c r="O22" i="18"/>
  <c r="N22" i="18"/>
  <c r="M22" i="18"/>
  <c r="L22" i="18"/>
  <c r="AF22" i="18" s="1"/>
  <c r="AT22" i="18" s="1"/>
  <c r="K22" i="18"/>
  <c r="J22" i="18"/>
  <c r="Z22" i="18" s="1"/>
  <c r="AN22" i="18" s="1"/>
  <c r="I22" i="18"/>
  <c r="H22" i="18"/>
  <c r="AE22" i="18" s="1"/>
  <c r="AS22" i="18" s="1"/>
  <c r="G22" i="18"/>
  <c r="F22" i="18"/>
  <c r="E22" i="18"/>
  <c r="D22" i="18"/>
  <c r="AL22" i="18" s="1"/>
  <c r="A22" i="18"/>
  <c r="AK21" i="18"/>
  <c r="AG21" i="18"/>
  <c r="AA21" i="18"/>
  <c r="AO21" i="18" s="1"/>
  <c r="Z21" i="18"/>
  <c r="AN21" i="18" s="1"/>
  <c r="AW21" i="18" s="1"/>
  <c r="X21" i="18"/>
  <c r="AD21" i="18" s="1"/>
  <c r="AP21" i="18" s="1"/>
  <c r="W21" i="18"/>
  <c r="AC21" i="18" s="1"/>
  <c r="AR21" i="18" s="1"/>
  <c r="V21" i="18"/>
  <c r="U21" i="18"/>
  <c r="T21" i="18"/>
  <c r="AB21" i="18" s="1"/>
  <c r="S21" i="18"/>
  <c r="R21" i="18"/>
  <c r="Q21" i="18"/>
  <c r="P21" i="18"/>
  <c r="AH21" i="18" s="1"/>
  <c r="AV21" i="18" s="1"/>
  <c r="O21" i="18"/>
  <c r="N21" i="18"/>
  <c r="M21" i="18"/>
  <c r="L21" i="18"/>
  <c r="AF21" i="18" s="1"/>
  <c r="AT21" i="18" s="1"/>
  <c r="K21" i="18"/>
  <c r="J21" i="18"/>
  <c r="I21" i="18"/>
  <c r="H21" i="18"/>
  <c r="AE21" i="18" s="1"/>
  <c r="AS21" i="18" s="1"/>
  <c r="AZ21" i="18" s="1"/>
  <c r="G21" i="18"/>
  <c r="F21" i="18"/>
  <c r="E21" i="18"/>
  <c r="D21" i="18"/>
  <c r="AL21" i="18" s="1"/>
  <c r="AK20" i="18"/>
  <c r="X20" i="18"/>
  <c r="AD20" i="18" s="1"/>
  <c r="W20" i="18"/>
  <c r="AC20" i="18" s="1"/>
  <c r="AR20" i="18" s="1"/>
  <c r="V20" i="18"/>
  <c r="U20" i="18"/>
  <c r="Y20" i="18" s="1"/>
  <c r="AM20" i="18" s="1"/>
  <c r="T20" i="18"/>
  <c r="AB20" i="18" s="1"/>
  <c r="S20" i="18"/>
  <c r="AA20" i="18" s="1"/>
  <c r="AO20" i="18" s="1"/>
  <c r="R20" i="18"/>
  <c r="Q20" i="18"/>
  <c r="P20" i="18"/>
  <c r="AH20" i="18" s="1"/>
  <c r="AV20" i="18" s="1"/>
  <c r="O20" i="18"/>
  <c r="N20" i="18"/>
  <c r="M20" i="18"/>
  <c r="AG20" i="18" s="1"/>
  <c r="L20" i="18"/>
  <c r="AF20" i="18" s="1"/>
  <c r="AT20" i="18" s="1"/>
  <c r="K20" i="18"/>
  <c r="J20" i="18"/>
  <c r="Z20" i="18" s="1"/>
  <c r="AN20" i="18" s="1"/>
  <c r="I20" i="18"/>
  <c r="H20" i="18"/>
  <c r="AE20" i="18" s="1"/>
  <c r="AS20" i="18" s="1"/>
  <c r="G20" i="18"/>
  <c r="F20" i="18"/>
  <c r="E20" i="18"/>
  <c r="D20" i="18"/>
  <c r="AL20" i="18" s="1"/>
  <c r="A20" i="18"/>
  <c r="AK19" i="18"/>
  <c r="AC19" i="18"/>
  <c r="AR19" i="18" s="1"/>
  <c r="X19" i="18"/>
  <c r="AD19" i="18" s="1"/>
  <c r="AP19" i="18" s="1"/>
  <c r="W19" i="18"/>
  <c r="V19" i="18"/>
  <c r="U19" i="18"/>
  <c r="T19" i="18"/>
  <c r="S19" i="18"/>
  <c r="AA19" i="18" s="1"/>
  <c r="AO19" i="18" s="1"/>
  <c r="R19" i="18"/>
  <c r="Q19" i="18"/>
  <c r="P19" i="18"/>
  <c r="AH19" i="18" s="1"/>
  <c r="AV19" i="18" s="1"/>
  <c r="O19" i="18"/>
  <c r="AG19" i="18" s="1"/>
  <c r="N19" i="18"/>
  <c r="M19" i="18"/>
  <c r="L19" i="18"/>
  <c r="AF19" i="18" s="1"/>
  <c r="AT19" i="18" s="1"/>
  <c r="K19" i="18"/>
  <c r="J19" i="18"/>
  <c r="Z19" i="18" s="1"/>
  <c r="AN19" i="18" s="1"/>
  <c r="I19" i="18"/>
  <c r="H19" i="18"/>
  <c r="AE19" i="18" s="1"/>
  <c r="AS19" i="18" s="1"/>
  <c r="AZ19" i="18" s="1"/>
  <c r="G19" i="18"/>
  <c r="F19" i="18"/>
  <c r="E19" i="18"/>
  <c r="D19" i="18"/>
  <c r="A19" i="18" s="1"/>
  <c r="BB18" i="18"/>
  <c r="AK18" i="18"/>
  <c r="AF18" i="18"/>
  <c r="AT18" i="18" s="1"/>
  <c r="X18" i="18"/>
  <c r="AD18" i="18" s="1"/>
  <c r="W18" i="18"/>
  <c r="AC18" i="18" s="1"/>
  <c r="AR18" i="18" s="1"/>
  <c r="V18" i="18"/>
  <c r="U18" i="18"/>
  <c r="Y18" i="18" s="1"/>
  <c r="AM18" i="18" s="1"/>
  <c r="T18" i="18"/>
  <c r="AB18" i="18" s="1"/>
  <c r="S18" i="18"/>
  <c r="AA18" i="18" s="1"/>
  <c r="AO18" i="18" s="1"/>
  <c r="R18" i="18"/>
  <c r="Q18" i="18"/>
  <c r="P18" i="18"/>
  <c r="AH18" i="18" s="1"/>
  <c r="AV18" i="18" s="1"/>
  <c r="O18" i="18"/>
  <c r="N18" i="18"/>
  <c r="M18" i="18"/>
  <c r="L18" i="18"/>
  <c r="K18" i="18"/>
  <c r="J18" i="18"/>
  <c r="Z18" i="18" s="1"/>
  <c r="AN18" i="18" s="1"/>
  <c r="I18" i="18"/>
  <c r="H18" i="18"/>
  <c r="AE18" i="18" s="1"/>
  <c r="AS18" i="18" s="1"/>
  <c r="G18" i="18"/>
  <c r="F18" i="18"/>
  <c r="E18" i="18"/>
  <c r="D18" i="18"/>
  <c r="A18" i="18" s="1"/>
  <c r="AK17" i="18"/>
  <c r="AF17" i="18"/>
  <c r="AT17" i="18" s="1"/>
  <c r="X17" i="18"/>
  <c r="AD17" i="18" s="1"/>
  <c r="AP17" i="18" s="1"/>
  <c r="W17" i="18"/>
  <c r="AC17" i="18" s="1"/>
  <c r="AR17" i="18" s="1"/>
  <c r="V17" i="18"/>
  <c r="U17" i="18"/>
  <c r="T17" i="18"/>
  <c r="S17" i="18"/>
  <c r="AA17" i="18" s="1"/>
  <c r="AO17" i="18" s="1"/>
  <c r="R17" i="18"/>
  <c r="Q17" i="18"/>
  <c r="P17" i="18"/>
  <c r="AH17" i="18" s="1"/>
  <c r="AV17" i="18" s="1"/>
  <c r="O17" i="18"/>
  <c r="N17" i="18"/>
  <c r="M17" i="18"/>
  <c r="AG17" i="18" s="1"/>
  <c r="L17" i="18"/>
  <c r="K17" i="18"/>
  <c r="J17" i="18"/>
  <c r="Z17" i="18" s="1"/>
  <c r="AN17" i="18" s="1"/>
  <c r="AW17" i="18" s="1"/>
  <c r="I17" i="18"/>
  <c r="H17" i="18"/>
  <c r="AE17" i="18" s="1"/>
  <c r="AS17" i="18" s="1"/>
  <c r="G17" i="18"/>
  <c r="F17" i="18"/>
  <c r="E17" i="18"/>
  <c r="D17" i="18"/>
  <c r="AL17" i="18" s="1"/>
  <c r="A17" i="18"/>
  <c r="AK16" i="18"/>
  <c r="X16" i="18"/>
  <c r="AD16" i="18" s="1"/>
  <c r="W16" i="18"/>
  <c r="AC16" i="18" s="1"/>
  <c r="AR16" i="18" s="1"/>
  <c r="V16" i="18"/>
  <c r="U16" i="18"/>
  <c r="Y16" i="18" s="1"/>
  <c r="AM16" i="18" s="1"/>
  <c r="T16" i="18"/>
  <c r="AB16" i="18" s="1"/>
  <c r="S16" i="18"/>
  <c r="AA16" i="18" s="1"/>
  <c r="AO16" i="18" s="1"/>
  <c r="AY16" i="18" s="1"/>
  <c r="R16" i="18"/>
  <c r="Q16" i="18"/>
  <c r="P16" i="18"/>
  <c r="AH16" i="18" s="1"/>
  <c r="AV16" i="18" s="1"/>
  <c r="O16" i="18"/>
  <c r="AG16" i="18" s="1"/>
  <c r="N16" i="18"/>
  <c r="M16" i="18"/>
  <c r="L16" i="18"/>
  <c r="AF16" i="18" s="1"/>
  <c r="AT16" i="18" s="1"/>
  <c r="K16" i="18"/>
  <c r="J16" i="18"/>
  <c r="Z16" i="18" s="1"/>
  <c r="AN16" i="18" s="1"/>
  <c r="I16" i="18"/>
  <c r="H16" i="18"/>
  <c r="AE16" i="18" s="1"/>
  <c r="AS16" i="18" s="1"/>
  <c r="G16" i="18"/>
  <c r="F16" i="18"/>
  <c r="E16" i="18"/>
  <c r="D16" i="18"/>
  <c r="A16" i="18" s="1"/>
  <c r="AV15" i="18"/>
  <c r="AK15" i="18"/>
  <c r="AD15" i="18"/>
  <c r="X15" i="18"/>
  <c r="W15" i="18"/>
  <c r="AC15" i="18" s="1"/>
  <c r="AR15" i="18" s="1"/>
  <c r="V15" i="18"/>
  <c r="AB15" i="18" s="1"/>
  <c r="U15" i="18"/>
  <c r="T15" i="18"/>
  <c r="S15" i="18"/>
  <c r="AA15" i="18" s="1"/>
  <c r="AO15" i="18" s="1"/>
  <c r="R15" i="18"/>
  <c r="Q15" i="18"/>
  <c r="P15" i="18"/>
  <c r="AH15" i="18" s="1"/>
  <c r="O15" i="18"/>
  <c r="N15" i="18"/>
  <c r="M15" i="18"/>
  <c r="AG15" i="18" s="1"/>
  <c r="L15" i="18"/>
  <c r="AF15" i="18" s="1"/>
  <c r="AT15" i="18" s="1"/>
  <c r="BB15" i="18" s="1"/>
  <c r="K15" i="18"/>
  <c r="J15" i="18"/>
  <c r="Z15" i="18" s="1"/>
  <c r="AN15" i="18" s="1"/>
  <c r="I15" i="18"/>
  <c r="H15" i="18"/>
  <c r="AE15" i="18" s="1"/>
  <c r="AS15" i="18" s="1"/>
  <c r="G15" i="18"/>
  <c r="F15" i="18"/>
  <c r="E15" i="18"/>
  <c r="D15" i="18"/>
  <c r="AL15" i="18" s="1"/>
  <c r="A15" i="18"/>
  <c r="AK14" i="18"/>
  <c r="AD14" i="18"/>
  <c r="AC14" i="18"/>
  <c r="AR14" i="18" s="1"/>
  <c r="AB14" i="18"/>
  <c r="Y14" i="18"/>
  <c r="AM14" i="18" s="1"/>
  <c r="X14" i="18"/>
  <c r="W14" i="18"/>
  <c r="V14" i="18"/>
  <c r="U14" i="18"/>
  <c r="T14" i="18"/>
  <c r="S14" i="18"/>
  <c r="AA14" i="18" s="1"/>
  <c r="AO14" i="18" s="1"/>
  <c r="R14" i="18"/>
  <c r="Q14" i="18"/>
  <c r="P14" i="18"/>
  <c r="AH14" i="18" s="1"/>
  <c r="AV14" i="18" s="1"/>
  <c r="O14" i="18"/>
  <c r="N14" i="18"/>
  <c r="M14" i="18"/>
  <c r="L14" i="18"/>
  <c r="AF14" i="18" s="1"/>
  <c r="AT14" i="18" s="1"/>
  <c r="K14" i="18"/>
  <c r="J14" i="18"/>
  <c r="Z14" i="18" s="1"/>
  <c r="AN14" i="18" s="1"/>
  <c r="AW14" i="18" s="1"/>
  <c r="I14" i="18"/>
  <c r="H14" i="18"/>
  <c r="AE14" i="18" s="1"/>
  <c r="AS14" i="18" s="1"/>
  <c r="G14" i="18"/>
  <c r="F14" i="18"/>
  <c r="E14" i="18"/>
  <c r="D14" i="18"/>
  <c r="AL14" i="18" s="1"/>
  <c r="AK13" i="18"/>
  <c r="AA13" i="18"/>
  <c r="AO13" i="18" s="1"/>
  <c r="X13" i="18"/>
  <c r="AD13" i="18" s="1"/>
  <c r="W13" i="18"/>
  <c r="AC13" i="18" s="1"/>
  <c r="AR13" i="18" s="1"/>
  <c r="V13" i="18"/>
  <c r="U13" i="18"/>
  <c r="T13" i="18"/>
  <c r="AB13" i="18" s="1"/>
  <c r="S13" i="18"/>
  <c r="R13" i="18"/>
  <c r="Q13" i="18"/>
  <c r="P13" i="18"/>
  <c r="AH13" i="18" s="1"/>
  <c r="AV13" i="18" s="1"/>
  <c r="O13" i="18"/>
  <c r="N13" i="18"/>
  <c r="M13" i="18"/>
  <c r="AG13" i="18" s="1"/>
  <c r="L13" i="18"/>
  <c r="AF13" i="18" s="1"/>
  <c r="AT13" i="18" s="1"/>
  <c r="K13" i="18"/>
  <c r="J13" i="18"/>
  <c r="Z13" i="18" s="1"/>
  <c r="AN13" i="18" s="1"/>
  <c r="I13" i="18"/>
  <c r="H13" i="18"/>
  <c r="AE13" i="18" s="1"/>
  <c r="AS13" i="18" s="1"/>
  <c r="AU13" i="18" s="1"/>
  <c r="G13" i="18"/>
  <c r="F13" i="18"/>
  <c r="E13" i="18"/>
  <c r="D13" i="18"/>
  <c r="AL13" i="18" s="1"/>
  <c r="AK12" i="18"/>
  <c r="AF12" i="18"/>
  <c r="AT12" i="18" s="1"/>
  <c r="AC12" i="18"/>
  <c r="AR12" i="18" s="1"/>
  <c r="AB12" i="18"/>
  <c r="Y12" i="18"/>
  <c r="AM12" i="18" s="1"/>
  <c r="X12" i="18"/>
  <c r="AD12" i="18" s="1"/>
  <c r="W12" i="18"/>
  <c r="V12" i="18"/>
  <c r="U12" i="18"/>
  <c r="T12" i="18"/>
  <c r="S12" i="18"/>
  <c r="AA12" i="18" s="1"/>
  <c r="AO12" i="18" s="1"/>
  <c r="R12" i="18"/>
  <c r="Q12" i="18"/>
  <c r="P12" i="18"/>
  <c r="AH12" i="18" s="1"/>
  <c r="AV12" i="18" s="1"/>
  <c r="O12" i="18"/>
  <c r="N12" i="18"/>
  <c r="M12" i="18"/>
  <c r="AG12" i="18" s="1"/>
  <c r="L12" i="18"/>
  <c r="K12" i="18"/>
  <c r="J12" i="18"/>
  <c r="Z12" i="18" s="1"/>
  <c r="AN12" i="18" s="1"/>
  <c r="I12" i="18"/>
  <c r="H12" i="18"/>
  <c r="AE12" i="18" s="1"/>
  <c r="AS12" i="18" s="1"/>
  <c r="G12" i="18"/>
  <c r="F12" i="18"/>
  <c r="E12" i="18"/>
  <c r="D12" i="18"/>
  <c r="A12" i="18" s="1"/>
  <c r="AL11" i="18"/>
  <c r="AK11" i="18"/>
  <c r="AC11" i="18"/>
  <c r="AR11" i="18" s="1"/>
  <c r="X11" i="18"/>
  <c r="AD11" i="18" s="1"/>
  <c r="AP11" i="18" s="1"/>
  <c r="W11" i="18"/>
  <c r="V11" i="18"/>
  <c r="U11" i="18"/>
  <c r="T11" i="18"/>
  <c r="S11" i="18"/>
  <c r="AA11" i="18" s="1"/>
  <c r="AO11" i="18" s="1"/>
  <c r="R11" i="18"/>
  <c r="Q11" i="18"/>
  <c r="P11" i="18"/>
  <c r="AH11" i="18" s="1"/>
  <c r="AV11" i="18" s="1"/>
  <c r="O11" i="18"/>
  <c r="AG11" i="18" s="1"/>
  <c r="N11" i="18"/>
  <c r="M11" i="18"/>
  <c r="L11" i="18"/>
  <c r="AF11" i="18" s="1"/>
  <c r="AT11" i="18" s="1"/>
  <c r="K11" i="18"/>
  <c r="J11" i="18"/>
  <c r="Z11" i="18" s="1"/>
  <c r="AN11" i="18" s="1"/>
  <c r="AW11" i="18" s="1"/>
  <c r="I11" i="18"/>
  <c r="H11" i="18"/>
  <c r="AE11" i="18" s="1"/>
  <c r="AS11" i="18" s="1"/>
  <c r="G11" i="18"/>
  <c r="F11" i="18"/>
  <c r="E11" i="18"/>
  <c r="D11" i="18"/>
  <c r="A11" i="18" s="1"/>
  <c r="BB10" i="18"/>
  <c r="AK10" i="18"/>
  <c r="AF10" i="18"/>
  <c r="AT10" i="18" s="1"/>
  <c r="X10" i="18"/>
  <c r="AD10" i="18" s="1"/>
  <c r="W10" i="18"/>
  <c r="AC10" i="18" s="1"/>
  <c r="AR10" i="18" s="1"/>
  <c r="V10" i="18"/>
  <c r="U10" i="18"/>
  <c r="T10" i="18"/>
  <c r="S10" i="18"/>
  <c r="AA10" i="18" s="1"/>
  <c r="AO10" i="18" s="1"/>
  <c r="R10" i="18"/>
  <c r="Q10" i="18"/>
  <c r="P10" i="18"/>
  <c r="AH10" i="18" s="1"/>
  <c r="AV10" i="18" s="1"/>
  <c r="O10" i="18"/>
  <c r="N10" i="18"/>
  <c r="M10" i="18"/>
  <c r="AG10" i="18" s="1"/>
  <c r="L10" i="18"/>
  <c r="K10" i="18"/>
  <c r="J10" i="18"/>
  <c r="Z10" i="18" s="1"/>
  <c r="AN10" i="18" s="1"/>
  <c r="I10" i="18"/>
  <c r="H10" i="18"/>
  <c r="AE10" i="18" s="1"/>
  <c r="AS10" i="18" s="1"/>
  <c r="G10" i="18"/>
  <c r="F10" i="18"/>
  <c r="E10" i="18"/>
  <c r="D10" i="18"/>
  <c r="AL10" i="18" s="1"/>
  <c r="A10" i="18"/>
  <c r="AK9" i="18"/>
  <c r="AF9" i="18"/>
  <c r="AT9" i="18" s="1"/>
  <c r="Z9" i="18"/>
  <c r="AP9" i="18" s="1"/>
  <c r="X9" i="18"/>
  <c r="AD9" i="18" s="1"/>
  <c r="W9" i="18"/>
  <c r="AC9" i="18" s="1"/>
  <c r="AR9" i="18" s="1"/>
  <c r="V9" i="18"/>
  <c r="U9" i="18"/>
  <c r="T9" i="18"/>
  <c r="AB9" i="18" s="1"/>
  <c r="S9" i="18"/>
  <c r="AA9" i="18" s="1"/>
  <c r="AO9" i="18" s="1"/>
  <c r="R9" i="18"/>
  <c r="Q9" i="18"/>
  <c r="P9" i="18"/>
  <c r="AH9" i="18" s="1"/>
  <c r="AV9" i="18" s="1"/>
  <c r="O9" i="18"/>
  <c r="N9" i="18"/>
  <c r="M9" i="18"/>
  <c r="L9" i="18"/>
  <c r="K9" i="18"/>
  <c r="J9" i="18"/>
  <c r="I9" i="18"/>
  <c r="H9" i="18"/>
  <c r="AE9" i="18" s="1"/>
  <c r="AS9" i="18" s="1"/>
  <c r="G9" i="18"/>
  <c r="F9" i="18"/>
  <c r="E9" i="18"/>
  <c r="D9" i="18"/>
  <c r="AL9" i="18" s="1"/>
  <c r="AT8" i="18"/>
  <c r="AK8" i="18"/>
  <c r="AH8" i="18"/>
  <c r="AV8" i="18" s="1"/>
  <c r="AG8" i="18"/>
  <c r="X8" i="18"/>
  <c r="AD8" i="18" s="1"/>
  <c r="W8" i="18"/>
  <c r="AC8" i="18" s="1"/>
  <c r="AR8" i="18" s="1"/>
  <c r="V8" i="18"/>
  <c r="U8" i="18"/>
  <c r="T8" i="18"/>
  <c r="AB8" i="18" s="1"/>
  <c r="S8" i="18"/>
  <c r="AA8" i="18" s="1"/>
  <c r="AO8" i="18" s="1"/>
  <c r="R8" i="18"/>
  <c r="Y8" i="18" s="1"/>
  <c r="AM8" i="18" s="1"/>
  <c r="Q8" i="18"/>
  <c r="P8" i="18"/>
  <c r="O8" i="18"/>
  <c r="N8" i="18"/>
  <c r="M8" i="18"/>
  <c r="L8" i="18"/>
  <c r="AF8" i="18" s="1"/>
  <c r="K8" i="18"/>
  <c r="J8" i="18"/>
  <c r="Z8" i="18" s="1"/>
  <c r="AN8" i="18" s="1"/>
  <c r="I8" i="18"/>
  <c r="H8" i="18"/>
  <c r="AE8" i="18" s="1"/>
  <c r="AS8" i="18" s="1"/>
  <c r="G8" i="18"/>
  <c r="F8" i="18"/>
  <c r="E8" i="18"/>
  <c r="D8" i="18"/>
  <c r="A8" i="18" s="1"/>
  <c r="AV7" i="18"/>
  <c r="AK7" i="18"/>
  <c r="AH7" i="18"/>
  <c r="X7" i="18"/>
  <c r="AD7" i="18" s="1"/>
  <c r="AP7" i="18" s="1"/>
  <c r="AQ7" i="18" s="1"/>
  <c r="W7" i="18"/>
  <c r="AC7" i="18" s="1"/>
  <c r="AR7" i="18" s="1"/>
  <c r="V7" i="18"/>
  <c r="U7" i="18"/>
  <c r="T7" i="18"/>
  <c r="AB7" i="18" s="1"/>
  <c r="S7" i="18"/>
  <c r="AA7" i="18" s="1"/>
  <c r="AO7" i="18" s="1"/>
  <c r="R7" i="18"/>
  <c r="Q7" i="18"/>
  <c r="P7" i="18"/>
  <c r="O7" i="18"/>
  <c r="N7" i="18"/>
  <c r="M7" i="18"/>
  <c r="AG7" i="18" s="1"/>
  <c r="L7" i="18"/>
  <c r="AF7" i="18" s="1"/>
  <c r="AT7" i="18" s="1"/>
  <c r="BB7" i="18" s="1"/>
  <c r="K7" i="18"/>
  <c r="J7" i="18"/>
  <c r="Z7" i="18" s="1"/>
  <c r="AN7" i="18" s="1"/>
  <c r="AW7" i="18" s="1"/>
  <c r="I7" i="18"/>
  <c r="H7" i="18"/>
  <c r="AE7" i="18" s="1"/>
  <c r="AS7" i="18" s="1"/>
  <c r="G7" i="18"/>
  <c r="F7" i="18"/>
  <c r="E7" i="18"/>
  <c r="D7" i="18"/>
  <c r="A7" i="18" s="1"/>
  <c r="AK6" i="18"/>
  <c r="AF6" i="18"/>
  <c r="AT6" i="18" s="1"/>
  <c r="AC6" i="18"/>
  <c r="AR6" i="18" s="1"/>
  <c r="X6" i="18"/>
  <c r="AD6" i="18" s="1"/>
  <c r="W6" i="18"/>
  <c r="V6" i="18"/>
  <c r="U6" i="18"/>
  <c r="Y6" i="18" s="1"/>
  <c r="AM6" i="18" s="1"/>
  <c r="T6" i="18"/>
  <c r="S6" i="18"/>
  <c r="AA6" i="18" s="1"/>
  <c r="AO6" i="18" s="1"/>
  <c r="R6" i="18"/>
  <c r="Q6" i="18"/>
  <c r="P6" i="18"/>
  <c r="AH6" i="18" s="1"/>
  <c r="AV6" i="18" s="1"/>
  <c r="O6" i="18"/>
  <c r="N6" i="18"/>
  <c r="M6" i="18"/>
  <c r="L6" i="18"/>
  <c r="K6" i="18"/>
  <c r="J6" i="18"/>
  <c r="Z6" i="18" s="1"/>
  <c r="AN6" i="18" s="1"/>
  <c r="I6" i="18"/>
  <c r="H6" i="18"/>
  <c r="AE6" i="18" s="1"/>
  <c r="AS6" i="18" s="1"/>
  <c r="G6" i="18"/>
  <c r="F6" i="18"/>
  <c r="E6" i="18"/>
  <c r="D6" i="18"/>
  <c r="AL6" i="18" s="1"/>
  <c r="AO5" i="18"/>
  <c r="AY5" i="18" s="1"/>
  <c r="AK5" i="18"/>
  <c r="AH5" i="18"/>
  <c r="AV5" i="18" s="1"/>
  <c r="AG5" i="18"/>
  <c r="AA5" i="18"/>
  <c r="X5" i="18"/>
  <c r="AD5" i="18" s="1"/>
  <c r="W5" i="18"/>
  <c r="AC5" i="18" s="1"/>
  <c r="AR5" i="18" s="1"/>
  <c r="V5" i="18"/>
  <c r="U5" i="18"/>
  <c r="T5" i="18"/>
  <c r="S5" i="18"/>
  <c r="R5" i="18"/>
  <c r="Q5" i="18"/>
  <c r="P5" i="18"/>
  <c r="O5" i="18"/>
  <c r="N5" i="18"/>
  <c r="M5" i="18"/>
  <c r="L5" i="18"/>
  <c r="AF5" i="18" s="1"/>
  <c r="AT5" i="18" s="1"/>
  <c r="K5" i="18"/>
  <c r="J5" i="18"/>
  <c r="Z5" i="18" s="1"/>
  <c r="AN5" i="18" s="1"/>
  <c r="I5" i="18"/>
  <c r="H5" i="18"/>
  <c r="AE5" i="18" s="1"/>
  <c r="AS5" i="18" s="1"/>
  <c r="G5" i="18"/>
  <c r="F5" i="18"/>
  <c r="E5" i="18"/>
  <c r="D5" i="18"/>
  <c r="A5" i="18" s="1"/>
  <c r="AK4" i="18"/>
  <c r="AH4" i="18"/>
  <c r="AV4" i="18" s="1"/>
  <c r="AA4" i="18"/>
  <c r="AO4" i="18" s="1"/>
  <c r="X4" i="18"/>
  <c r="AD4" i="18" s="1"/>
  <c r="W4" i="18"/>
  <c r="AC4" i="18" s="1"/>
  <c r="AR4" i="18" s="1"/>
  <c r="V4" i="18"/>
  <c r="U4" i="18"/>
  <c r="Y4" i="18" s="1"/>
  <c r="AM4" i="18" s="1"/>
  <c r="T4" i="18"/>
  <c r="S4" i="18"/>
  <c r="R4" i="18"/>
  <c r="Q4" i="18"/>
  <c r="P4" i="18"/>
  <c r="O4" i="18"/>
  <c r="N4" i="18"/>
  <c r="M4" i="18"/>
  <c r="L4" i="18"/>
  <c r="AF4" i="18" s="1"/>
  <c r="AT4" i="18" s="1"/>
  <c r="K4" i="18"/>
  <c r="J4" i="18"/>
  <c r="Z4" i="18" s="1"/>
  <c r="AN4" i="18" s="1"/>
  <c r="I4" i="18"/>
  <c r="H4" i="18"/>
  <c r="AE4" i="18" s="1"/>
  <c r="AS4" i="18" s="1"/>
  <c r="G4" i="18"/>
  <c r="F4" i="18"/>
  <c r="E4" i="18"/>
  <c r="D4" i="18"/>
  <c r="AL4" i="18" s="1"/>
  <c r="AK3" i="18"/>
  <c r="AB3" i="18"/>
  <c r="X3" i="18"/>
  <c r="AD3" i="18" s="1"/>
  <c r="W3" i="18"/>
  <c r="AC3" i="18" s="1"/>
  <c r="AR3" i="18" s="1"/>
  <c r="V3" i="18"/>
  <c r="U3" i="18"/>
  <c r="Y3" i="18" s="1"/>
  <c r="AM3" i="18" s="1"/>
  <c r="T3" i="18"/>
  <c r="S3" i="18"/>
  <c r="AA3" i="18" s="1"/>
  <c r="AO3" i="18" s="1"/>
  <c r="R3" i="18"/>
  <c r="Q3" i="18"/>
  <c r="P3" i="18"/>
  <c r="AH3" i="18" s="1"/>
  <c r="AV3" i="18" s="1"/>
  <c r="O3" i="18"/>
  <c r="N3" i="18"/>
  <c r="M3" i="18"/>
  <c r="AG3" i="18" s="1"/>
  <c r="L3" i="18"/>
  <c r="AF3" i="18" s="1"/>
  <c r="AT3" i="18" s="1"/>
  <c r="K3" i="18"/>
  <c r="J3" i="18"/>
  <c r="Z3" i="18" s="1"/>
  <c r="AN3" i="18" s="1"/>
  <c r="I3" i="18"/>
  <c r="H3" i="18"/>
  <c r="AE3" i="18" s="1"/>
  <c r="AS3" i="18" s="1"/>
  <c r="G3" i="18"/>
  <c r="F3" i="18"/>
  <c r="E3" i="18"/>
  <c r="D3" i="18"/>
  <c r="AL3" i="18" s="1"/>
  <c r="AR2" i="18"/>
  <c r="AK2" i="18"/>
  <c r="AC2" i="18"/>
  <c r="AA2" i="18"/>
  <c r="AO2" i="18" s="1"/>
  <c r="X2" i="18"/>
  <c r="AD2" i="18" s="1"/>
  <c r="W2" i="18"/>
  <c r="V2" i="18"/>
  <c r="U2" i="18"/>
  <c r="T2" i="18"/>
  <c r="AB2" i="18" s="1"/>
  <c r="S2" i="18"/>
  <c r="R2" i="18"/>
  <c r="Q2" i="18"/>
  <c r="P2" i="18"/>
  <c r="AH2" i="18" s="1"/>
  <c r="AV2" i="18" s="1"/>
  <c r="O2" i="18"/>
  <c r="N2" i="18"/>
  <c r="M2" i="18"/>
  <c r="L2" i="18"/>
  <c r="AF2" i="18" s="1"/>
  <c r="AT2" i="18" s="1"/>
  <c r="K2" i="18"/>
  <c r="J2" i="18"/>
  <c r="Z2" i="18" s="1"/>
  <c r="AN2" i="18" s="1"/>
  <c r="AW2" i="18" s="1"/>
  <c r="I2" i="18"/>
  <c r="H2" i="18"/>
  <c r="AE2" i="18" s="1"/>
  <c r="AS2" i="18" s="1"/>
  <c r="AZ2" i="18" s="1"/>
  <c r="G2" i="18"/>
  <c r="F2" i="18"/>
  <c r="E2" i="18"/>
  <c r="D2" i="18"/>
  <c r="AL2" i="18" s="1"/>
  <c r="AV1" i="18"/>
  <c r="AT1" i="18"/>
  <c r="AS1" i="18"/>
  <c r="AR1" i="18"/>
  <c r="AO1" i="18"/>
  <c r="AN1" i="18"/>
  <c r="AM1" i="18"/>
  <c r="AK1" i="18"/>
  <c r="X1" i="18"/>
  <c r="W1" i="18"/>
  <c r="V1" i="18"/>
  <c r="U1" i="18"/>
  <c r="T1" i="18"/>
  <c r="S1" i="18"/>
  <c r="R1" i="18"/>
  <c r="Q1" i="18"/>
  <c r="P1" i="18"/>
  <c r="O1" i="18"/>
  <c r="N1" i="18"/>
  <c r="M1" i="18"/>
  <c r="L1" i="18"/>
  <c r="K1" i="18"/>
  <c r="J1" i="18"/>
  <c r="I1" i="18"/>
  <c r="H1" i="18"/>
  <c r="G1" i="18"/>
  <c r="F1" i="18"/>
  <c r="E1" i="18"/>
  <c r="D1" i="18"/>
  <c r="AL1" i="18" s="1"/>
  <c r="AW3" i="18" l="1"/>
  <c r="AW87" i="18"/>
  <c r="AP2" i="18"/>
  <c r="AQ2" i="18" s="1"/>
  <c r="AU29" i="18"/>
  <c r="BB11" i="18"/>
  <c r="AQ84" i="18"/>
  <c r="AY13" i="18"/>
  <c r="AU12" i="18"/>
  <c r="BA12" i="18" s="1"/>
  <c r="AZ12" i="18"/>
  <c r="AZ29" i="18"/>
  <c r="AW72" i="18"/>
  <c r="AZ18" i="18"/>
  <c r="AU20" i="18"/>
  <c r="AY85" i="18"/>
  <c r="AZ42" i="18"/>
  <c r="BB24" i="18"/>
  <c r="AP38" i="18"/>
  <c r="AQ38" i="18" s="1"/>
  <c r="AN38" i="18"/>
  <c r="AY52" i="18"/>
  <c r="AW34" i="18"/>
  <c r="BB108" i="18"/>
  <c r="AZ108" i="18"/>
  <c r="AY60" i="18"/>
  <c r="AW76" i="18"/>
  <c r="BB89" i="18"/>
  <c r="AW57" i="18"/>
  <c r="AL8" i="18"/>
  <c r="AP14" i="18"/>
  <c r="AQ14" i="18" s="1"/>
  <c r="AY29" i="18"/>
  <c r="Y31" i="18"/>
  <c r="AM31" i="18" s="1"/>
  <c r="AL39" i="18"/>
  <c r="AW60" i="18"/>
  <c r="AY93" i="18"/>
  <c r="AG98" i="18"/>
  <c r="Y99" i="18"/>
  <c r="AM99" i="18" s="1"/>
  <c r="AG105" i="18"/>
  <c r="BA127" i="18"/>
  <c r="AU132" i="18"/>
  <c r="BA132" i="18" s="1"/>
  <c r="AZ132" i="18"/>
  <c r="AQ134" i="18"/>
  <c r="AX134" i="18" s="1"/>
  <c r="AZ254" i="18"/>
  <c r="AW53" i="18"/>
  <c r="AY58" i="18"/>
  <c r="A2" i="18"/>
  <c r="BB8" i="18"/>
  <c r="AY24" i="18"/>
  <c r="AB33" i="18"/>
  <c r="AL38" i="18"/>
  <c r="AB40" i="18"/>
  <c r="AQ40" i="18" s="1"/>
  <c r="AX40" i="18" s="1"/>
  <c r="AL43" i="18"/>
  <c r="Y49" i="18"/>
  <c r="AM49" i="18" s="1"/>
  <c r="Y60" i="18"/>
  <c r="AM60" i="18" s="1"/>
  <c r="AW64" i="18"/>
  <c r="AW77" i="18"/>
  <c r="AB80" i="18"/>
  <c r="AQ80" i="18" s="1"/>
  <c r="AX80" i="18" s="1"/>
  <c r="AB91" i="18"/>
  <c r="AW92" i="18"/>
  <c r="AU190" i="18"/>
  <c r="AU248" i="18"/>
  <c r="AG45" i="18"/>
  <c r="AB6" i="18"/>
  <c r="A9" i="18"/>
  <c r="AP10" i="18"/>
  <c r="A23" i="18"/>
  <c r="A32" i="18"/>
  <c r="AP41" i="18"/>
  <c r="AQ41" i="18" s="1"/>
  <c r="AB46" i="18"/>
  <c r="AG53" i="18"/>
  <c r="AL56" i="18"/>
  <c r="Y57" i="18"/>
  <c r="AM57" i="18" s="1"/>
  <c r="Y65" i="18"/>
  <c r="AM65" i="18" s="1"/>
  <c r="AG76" i="18"/>
  <c r="AU76" i="18" s="1"/>
  <c r="BA76" i="18" s="1"/>
  <c r="AG78" i="18"/>
  <c r="AU78" i="18" s="1"/>
  <c r="BA78" i="18" s="1"/>
  <c r="Y80" i="18"/>
  <c r="AM80" i="18" s="1"/>
  <c r="AW86" i="18"/>
  <c r="AG94" i="18"/>
  <c r="A95" i="18"/>
  <c r="AG101" i="18"/>
  <c r="AW104" i="18"/>
  <c r="BB123" i="18"/>
  <c r="AU186" i="18"/>
  <c r="AW211" i="18"/>
  <c r="AG57" i="18"/>
  <c r="AW29" i="18"/>
  <c r="AQ33" i="18"/>
  <c r="AU37" i="18"/>
  <c r="AW50" i="18"/>
  <c r="AQ51" i="18"/>
  <c r="AX51" i="18" s="1"/>
  <c r="AY73" i="18"/>
  <c r="A79" i="18"/>
  <c r="AW85" i="18"/>
  <c r="Y94" i="18"/>
  <c r="AM94" i="18" s="1"/>
  <c r="AG100" i="18"/>
  <c r="Y105" i="18"/>
  <c r="AM105" i="18" s="1"/>
  <c r="AY120" i="18"/>
  <c r="AW143" i="18"/>
  <c r="AL144" i="18"/>
  <c r="A144" i="18"/>
  <c r="AW173" i="18"/>
  <c r="Y185" i="18"/>
  <c r="AM185" i="18" s="1"/>
  <c r="AW215" i="18"/>
  <c r="AZ242" i="18"/>
  <c r="AU242" i="18"/>
  <c r="AL111" i="18"/>
  <c r="A111" i="18"/>
  <c r="AL177" i="18"/>
  <c r="A177" i="18"/>
  <c r="AW4" i="18"/>
  <c r="AP3" i="18"/>
  <c r="AQ3" i="18" s="1"/>
  <c r="Y9" i="18"/>
  <c r="AM9" i="18" s="1"/>
  <c r="AW16" i="18"/>
  <c r="AW24" i="18"/>
  <c r="AW41" i="18"/>
  <c r="AU46" i="18"/>
  <c r="AP59" i="18"/>
  <c r="AQ59" i="18" s="1"/>
  <c r="AW70" i="18"/>
  <c r="AZ75" i="18"/>
  <c r="AW103" i="18"/>
  <c r="AP107" i="18"/>
  <c r="AQ107" i="18" s="1"/>
  <c r="AX107" i="18" s="1"/>
  <c r="AN107" i="18"/>
  <c r="AW107" i="18" s="1"/>
  <c r="BB132" i="18"/>
  <c r="BB147" i="18"/>
  <c r="AL216" i="18"/>
  <c r="A216" i="18"/>
  <c r="BB227" i="18"/>
  <c r="BB12" i="18"/>
  <c r="AW28" i="18"/>
  <c r="AW33" i="18"/>
  <c r="AG51" i="18"/>
  <c r="AU51" i="18" s="1"/>
  <c r="BA51" i="18" s="1"/>
  <c r="AP54" i="18"/>
  <c r="AQ54" i="18" s="1"/>
  <c r="AG55" i="18"/>
  <c r="AL55" i="18"/>
  <c r="Y73" i="18"/>
  <c r="AM73" i="18" s="1"/>
  <c r="AW84" i="18"/>
  <c r="AW99" i="18"/>
  <c r="AB102" i="18"/>
  <c r="AB105" i="18"/>
  <c r="AW230" i="18"/>
  <c r="AL245" i="18"/>
  <c r="A245" i="18"/>
  <c r="AY249" i="18"/>
  <c r="AG4" i="18"/>
  <c r="AB5" i="18"/>
  <c r="AP6" i="18"/>
  <c r="AQ6" i="18" s="1"/>
  <c r="AL12" i="18"/>
  <c r="AL16" i="18"/>
  <c r="AP18" i="18"/>
  <c r="AQ18" i="18" s="1"/>
  <c r="BB19" i="18"/>
  <c r="Y26" i="18"/>
  <c r="AM26" i="18" s="1"/>
  <c r="AY28" i="18"/>
  <c r="AW36" i="18"/>
  <c r="AB44" i="18"/>
  <c r="AW46" i="18"/>
  <c r="AG59" i="18"/>
  <c r="AU59" i="18" s="1"/>
  <c r="BA59" i="18" s="1"/>
  <c r="AB62" i="18"/>
  <c r="AB79" i="18"/>
  <c r="AL81" i="18"/>
  <c r="AG85" i="18"/>
  <c r="A87" i="18"/>
  <c r="AU164" i="18"/>
  <c r="Y172" i="18"/>
  <c r="AM172" i="18" s="1"/>
  <c r="AW193" i="18"/>
  <c r="AZ224" i="18"/>
  <c r="AU224" i="18"/>
  <c r="AW226" i="18"/>
  <c r="AZ226" i="18"/>
  <c r="AU230" i="18"/>
  <c r="AU15" i="18"/>
  <c r="BA15" i="18" s="1"/>
  <c r="AQ68" i="18"/>
  <c r="AP31" i="18"/>
  <c r="AQ31" i="18" s="1"/>
  <c r="AZ38" i="18"/>
  <c r="AW98" i="18"/>
  <c r="AB4" i="18"/>
  <c r="AW13" i="18"/>
  <c r="Y5" i="18"/>
  <c r="AM5" i="18" s="1"/>
  <c r="Y11" i="18"/>
  <c r="AM11" i="18" s="1"/>
  <c r="A14" i="18"/>
  <c r="AW55" i="18"/>
  <c r="Y56" i="18"/>
  <c r="AM56" i="18" s="1"/>
  <c r="Y72" i="18"/>
  <c r="AM72" i="18" s="1"/>
  <c r="AL75" i="18"/>
  <c r="Y76" i="18"/>
  <c r="AM76" i="18" s="1"/>
  <c r="AW80" i="18"/>
  <c r="AW88" i="18"/>
  <c r="AW91" i="18"/>
  <c r="BB130" i="18"/>
  <c r="AU148" i="18"/>
  <c r="AZ148" i="18"/>
  <c r="AY192" i="18"/>
  <c r="AZ222" i="18"/>
  <c r="AU222" i="18"/>
  <c r="BA222" i="18" s="1"/>
  <c r="AP8" i="18"/>
  <c r="AQ8" i="18" s="1"/>
  <c r="AQ9" i="18"/>
  <c r="AL19" i="18"/>
  <c r="Y34" i="18"/>
  <c r="AM34" i="18" s="1"/>
  <c r="BB37" i="18"/>
  <c r="BB55" i="18"/>
  <c r="AU62" i="18"/>
  <c r="BA62" i="18" s="1"/>
  <c r="AQ62" i="18"/>
  <c r="AU84" i="18"/>
  <c r="Y87" i="18"/>
  <c r="AM87" i="18" s="1"/>
  <c r="AY89" i="18"/>
  <c r="AU133" i="18"/>
  <c r="AZ133" i="18"/>
  <c r="AL192" i="18"/>
  <c r="A192" i="18"/>
  <c r="BA224" i="18"/>
  <c r="AW52" i="18"/>
  <c r="Y2" i="18"/>
  <c r="AM2" i="18" s="1"/>
  <c r="AY22" i="18"/>
  <c r="AW23" i="18"/>
  <c r="AL24" i="18"/>
  <c r="BB27" i="18"/>
  <c r="AW35" i="18"/>
  <c r="BB40" i="18"/>
  <c r="AG46" i="18"/>
  <c r="AB48" i="18"/>
  <c r="AB56" i="18"/>
  <c r="A60" i="18"/>
  <c r="Y64" i="18"/>
  <c r="AM64" i="18" s="1"/>
  <c r="AW69" i="18"/>
  <c r="AW73" i="18"/>
  <c r="AB78" i="18"/>
  <c r="AB87" i="18"/>
  <c r="BB88" i="18"/>
  <c r="AB89" i="18"/>
  <c r="AQ89" i="18" s="1"/>
  <c r="AX89" i="18" s="1"/>
  <c r="Y92" i="18"/>
  <c r="AM92" i="18" s="1"/>
  <c r="AB94" i="18"/>
  <c r="AP98" i="18"/>
  <c r="AQ98" i="18" s="1"/>
  <c r="AX98" i="18" s="1"/>
  <c r="AL99" i="18"/>
  <c r="AP102" i="18"/>
  <c r="BB124" i="18"/>
  <c r="AZ124" i="18"/>
  <c r="A157" i="18"/>
  <c r="AL157" i="18"/>
  <c r="AQ200" i="18"/>
  <c r="AX203" i="18"/>
  <c r="AY30" i="18"/>
  <c r="AW61" i="18"/>
  <c r="AW15" i="18"/>
  <c r="Y21" i="18"/>
  <c r="AM21" i="18" s="1"/>
  <c r="Y25" i="18"/>
  <c r="AM25" i="18" s="1"/>
  <c r="Y30" i="18"/>
  <c r="AM30" i="18" s="1"/>
  <c r="Y32" i="18"/>
  <c r="AM32" i="18" s="1"/>
  <c r="AG33" i="18"/>
  <c r="AU33" i="18" s="1"/>
  <c r="BA33" i="18" s="1"/>
  <c r="Y37" i="18"/>
  <c r="AM37" i="18" s="1"/>
  <c r="AL40" i="18"/>
  <c r="AB42" i="18"/>
  <c r="AW44" i="18"/>
  <c r="AG54" i="18"/>
  <c r="AU54" i="18" s="1"/>
  <c r="AW62" i="18"/>
  <c r="AY64" i="18"/>
  <c r="AW65" i="18"/>
  <c r="A77" i="18"/>
  <c r="AW83" i="18"/>
  <c r="Y89" i="18"/>
  <c r="AM89" i="18" s="1"/>
  <c r="AG91" i="18"/>
  <c r="AU91" i="18" s="1"/>
  <c r="AB97" i="18"/>
  <c r="AQ97" i="18" s="1"/>
  <c r="AX97" i="18" s="1"/>
  <c r="AG106" i="18"/>
  <c r="AL203" i="18"/>
  <c r="A203" i="18"/>
  <c r="AQ253" i="18"/>
  <c r="AX253" i="18" s="1"/>
  <c r="AP43" i="18"/>
  <c r="AG2" i="18"/>
  <c r="AG6" i="18"/>
  <c r="Y7" i="18"/>
  <c r="AM7" i="18" s="1"/>
  <c r="AG18" i="18"/>
  <c r="AU18" i="18" s="1"/>
  <c r="BA18" i="18" s="1"/>
  <c r="AZ34" i="18"/>
  <c r="AP34" i="18"/>
  <c r="AQ34" i="18" s="1"/>
  <c r="Y47" i="18"/>
  <c r="AM47" i="18" s="1"/>
  <c r="A51" i="18"/>
  <c r="AY51" i="18"/>
  <c r="AW58" i="18"/>
  <c r="AB64" i="18"/>
  <c r="AW68" i="18"/>
  <c r="Y71" i="18"/>
  <c r="AM71" i="18" s="1"/>
  <c r="A86" i="18"/>
  <c r="AP87" i="18"/>
  <c r="AQ87" i="18" s="1"/>
  <c r="AX87" i="18" s="1"/>
  <c r="Y91" i="18"/>
  <c r="AM91" i="18" s="1"/>
  <c r="AW95" i="18"/>
  <c r="AW105" i="18"/>
  <c r="AW142" i="18"/>
  <c r="AP142" i="18"/>
  <c r="AZ194" i="18"/>
  <c r="AU194" i="18"/>
  <c r="AY47" i="18"/>
  <c r="A4" i="18"/>
  <c r="AW5" i="18"/>
  <c r="Y17" i="18"/>
  <c r="AM17" i="18" s="1"/>
  <c r="Y19" i="18"/>
  <c r="AM19" i="18" s="1"/>
  <c r="AY21" i="18"/>
  <c r="AG23" i="18"/>
  <c r="AU23" i="18" s="1"/>
  <c r="BA23" i="18" s="1"/>
  <c r="AG27" i="18"/>
  <c r="AU27" i="18" s="1"/>
  <c r="BA27" i="18" s="1"/>
  <c r="AB37" i="18"/>
  <c r="AB55" i="18"/>
  <c r="A59" i="18"/>
  <c r="AP61" i="18"/>
  <c r="AQ61" i="18" s="1"/>
  <c r="Y68" i="18"/>
  <c r="AM68" i="18" s="1"/>
  <c r="AY81" i="18"/>
  <c r="A85" i="18"/>
  <c r="AB86" i="18"/>
  <c r="AG95" i="18"/>
  <c r="AB104" i="18"/>
  <c r="Y149" i="18"/>
  <c r="AM149" i="18" s="1"/>
  <c r="BB236" i="18"/>
  <c r="Y110" i="18"/>
  <c r="AM110" i="18" s="1"/>
  <c r="AG116" i="18"/>
  <c r="AU116" i="18" s="1"/>
  <c r="BA116" i="18" s="1"/>
  <c r="Y117" i="18"/>
  <c r="AM117" i="18" s="1"/>
  <c r="Y118" i="18"/>
  <c r="AM118" i="18" s="1"/>
  <c r="AW119" i="18"/>
  <c r="AG121" i="18"/>
  <c r="AP146" i="18"/>
  <c r="AQ146" i="18" s="1"/>
  <c r="AB154" i="18"/>
  <c r="AP155" i="18"/>
  <c r="Y160" i="18"/>
  <c r="AM160" i="18" s="1"/>
  <c r="AZ182" i="18"/>
  <c r="Y229" i="18"/>
  <c r="AM229" i="18" s="1"/>
  <c r="AW249" i="18"/>
  <c r="AZ122" i="18"/>
  <c r="AP122" i="18"/>
  <c r="AY124" i="18"/>
  <c r="AY125" i="18"/>
  <c r="AQ160" i="18"/>
  <c r="AX160" i="18" s="1"/>
  <c r="AW201" i="18"/>
  <c r="AP204" i="18"/>
  <c r="AG205" i="18"/>
  <c r="Y209" i="18"/>
  <c r="AM209" i="18" s="1"/>
  <c r="AL213" i="18"/>
  <c r="AW225" i="18"/>
  <c r="BB228" i="18"/>
  <c r="AW234" i="18"/>
  <c r="AL235" i="18"/>
  <c r="AW238" i="18"/>
  <c r="Y240" i="18"/>
  <c r="AM240" i="18" s="1"/>
  <c r="Y248" i="18"/>
  <c r="AM248" i="18" s="1"/>
  <c r="BB116" i="18"/>
  <c r="AU125" i="18"/>
  <c r="A128" i="18"/>
  <c r="AG130" i="18"/>
  <c r="AU130" i="18"/>
  <c r="BA130" i="18" s="1"/>
  <c r="AB137" i="18"/>
  <c r="AG139" i="18"/>
  <c r="AU139" i="18" s="1"/>
  <c r="Y162" i="18"/>
  <c r="AM162" i="18" s="1"/>
  <c r="AW171" i="18"/>
  <c r="AB180" i="18"/>
  <c r="AY199" i="18"/>
  <c r="AW200" i="18"/>
  <c r="Y215" i="18"/>
  <c r="AM215" i="18" s="1"/>
  <c r="AY217" i="18"/>
  <c r="Y222" i="18"/>
  <c r="AM222" i="18" s="1"/>
  <c r="Y225" i="18"/>
  <c r="AM225" i="18" s="1"/>
  <c r="Y226" i="18"/>
  <c r="AM226" i="18" s="1"/>
  <c r="AP229" i="18"/>
  <c r="AQ229" i="18" s="1"/>
  <c r="AB241" i="18"/>
  <c r="AW242" i="18"/>
  <c r="AW247" i="18"/>
  <c r="AW252" i="18"/>
  <c r="AP256" i="18"/>
  <c r="AQ256" i="18" s="1"/>
  <c r="AL109" i="18"/>
  <c r="AW112" i="18"/>
  <c r="AW122" i="18"/>
  <c r="AL135" i="18"/>
  <c r="Y136" i="18"/>
  <c r="AM136" i="18" s="1"/>
  <c r="A140" i="18"/>
  <c r="AG142" i="18"/>
  <c r="AB148" i="18"/>
  <c r="A156" i="18"/>
  <c r="AB165" i="18"/>
  <c r="AG178" i="18"/>
  <c r="A183" i="18"/>
  <c r="AW199" i="18"/>
  <c r="AG218" i="18"/>
  <c r="AU218" i="18" s="1"/>
  <c r="BA218" i="18" s="1"/>
  <c r="AB222" i="18"/>
  <c r="A232" i="18"/>
  <c r="BB234" i="18"/>
  <c r="A236" i="18"/>
  <c r="AW237" i="18"/>
  <c r="Y242" i="18"/>
  <c r="AM242" i="18" s="1"/>
  <c r="AW255" i="18"/>
  <c r="AG109" i="18"/>
  <c r="Y116" i="18"/>
  <c r="AM116" i="18" s="1"/>
  <c r="AW145" i="18"/>
  <c r="AQ177" i="18"/>
  <c r="AQ216" i="18"/>
  <c r="AW229" i="18"/>
  <c r="AZ237" i="18"/>
  <c r="BB247" i="18"/>
  <c r="Y251" i="18"/>
  <c r="AM251" i="18" s="1"/>
  <c r="AB136" i="18"/>
  <c r="AG138" i="18"/>
  <c r="AP141" i="18"/>
  <c r="AQ141" i="18" s="1"/>
  <c r="AX141" i="18" s="1"/>
  <c r="AB143" i="18"/>
  <c r="A152" i="18"/>
  <c r="AW154" i="18"/>
  <c r="AL163" i="18"/>
  <c r="AW166" i="18"/>
  <c r="AG167" i="18"/>
  <c r="AY167" i="18"/>
  <c r="AB179" i="18"/>
  <c r="AQ179" i="18" s="1"/>
  <c r="AX179" i="18" s="1"/>
  <c r="AW184" i="18"/>
  <c r="AB187" i="18"/>
  <c r="AZ197" i="18"/>
  <c r="AP197" i="18"/>
  <c r="AQ197" i="18" s="1"/>
  <c r="AX197" i="18" s="1"/>
  <c r="AG209" i="18"/>
  <c r="AU209" i="18" s="1"/>
  <c r="BA209" i="18" s="1"/>
  <c r="Y223" i="18"/>
  <c r="AM223" i="18" s="1"/>
  <c r="AL225" i="18"/>
  <c r="Y234" i="18"/>
  <c r="AM234" i="18" s="1"/>
  <c r="Y236" i="18"/>
  <c r="AM236" i="18" s="1"/>
  <c r="AL108" i="18"/>
  <c r="AP114" i="18"/>
  <c r="AB116" i="18"/>
  <c r="AQ116" i="18" s="1"/>
  <c r="AX116" i="18" s="1"/>
  <c r="AP137" i="18"/>
  <c r="Y143" i="18"/>
  <c r="AM143" i="18" s="1"/>
  <c r="Y147" i="18"/>
  <c r="AM147" i="18" s="1"/>
  <c r="AY153" i="18"/>
  <c r="AB156" i="18"/>
  <c r="AB161" i="18"/>
  <c r="AG163" i="18"/>
  <c r="AU163" i="18" s="1"/>
  <c r="BA163" i="18" s="1"/>
  <c r="A168" i="18"/>
  <c r="Y184" i="18"/>
  <c r="AM184" i="18" s="1"/>
  <c r="AW190" i="18"/>
  <c r="AW192" i="18"/>
  <c r="Y196" i="18"/>
  <c r="AM196" i="18" s="1"/>
  <c r="Y206" i="18"/>
  <c r="AM206" i="18" s="1"/>
  <c r="AW216" i="18"/>
  <c r="Y228" i="18"/>
  <c r="AM228" i="18" s="1"/>
  <c r="AL229" i="18"/>
  <c r="AG237" i="18"/>
  <c r="AU237" i="18" s="1"/>
  <c r="AL238" i="18"/>
  <c r="AW241" i="18"/>
  <c r="AL242" i="18"/>
  <c r="AB244" i="18"/>
  <c r="AB250" i="18"/>
  <c r="AW254" i="18"/>
  <c r="AG255" i="18"/>
  <c r="AU255" i="18" s="1"/>
  <c r="BA255" i="18" s="1"/>
  <c r="Y109" i="18"/>
  <c r="AM109" i="18" s="1"/>
  <c r="AW117" i="18"/>
  <c r="Y120" i="18"/>
  <c r="AM120" i="18" s="1"/>
  <c r="Y127" i="18"/>
  <c r="AM127" i="18" s="1"/>
  <c r="AQ128" i="18"/>
  <c r="AW141" i="18"/>
  <c r="AY156" i="18"/>
  <c r="AW162" i="18"/>
  <c r="BB170" i="18"/>
  <c r="AL171" i="18"/>
  <c r="AY175" i="18"/>
  <c r="AW188" i="18"/>
  <c r="Y202" i="18"/>
  <c r="AM202" i="18" s="1"/>
  <c r="AG208" i="18"/>
  <c r="AP211" i="18"/>
  <c r="AQ211" i="18" s="1"/>
  <c r="AX211" i="18" s="1"/>
  <c r="AB221" i="18"/>
  <c r="AQ221" i="18" s="1"/>
  <c r="AX221" i="18" s="1"/>
  <c r="AW222" i="18"/>
  <c r="AB239" i="18"/>
  <c r="Y244" i="18"/>
  <c r="AM244" i="18" s="1"/>
  <c r="Y250" i="18"/>
  <c r="AM250" i="18" s="1"/>
  <c r="AP251" i="18"/>
  <c r="AB253" i="18"/>
  <c r="AG256" i="18"/>
  <c r="Y123" i="18"/>
  <c r="AM123" i="18" s="1"/>
  <c r="BB148" i="18"/>
  <c r="AW175" i="18"/>
  <c r="AB205" i="18"/>
  <c r="AB210" i="18"/>
  <c r="AB226" i="18"/>
  <c r="A227" i="18"/>
  <c r="A231" i="18"/>
  <c r="AQ232" i="18"/>
  <c r="AX232" i="18" s="1"/>
  <c r="Y253" i="18"/>
  <c r="AM253" i="18" s="1"/>
  <c r="AB109" i="18"/>
  <c r="AG111" i="18"/>
  <c r="A113" i="18"/>
  <c r="AZ125" i="18"/>
  <c r="AW128" i="18"/>
  <c r="Y137" i="18"/>
  <c r="AM137" i="18" s="1"/>
  <c r="AP147" i="18"/>
  <c r="AQ147" i="18" s="1"/>
  <c r="Y151" i="18"/>
  <c r="AM151" i="18" s="1"/>
  <c r="AW165" i="18"/>
  <c r="Y173" i="18"/>
  <c r="AM173" i="18" s="1"/>
  <c r="AB186" i="18"/>
  <c r="Y205" i="18"/>
  <c r="AM205" i="18" s="1"/>
  <c r="AU254" i="18"/>
  <c r="BA254" i="18" s="1"/>
  <c r="AB108" i="18"/>
  <c r="AL114" i="18"/>
  <c r="Y119" i="18"/>
  <c r="AM119" i="18" s="1"/>
  <c r="AP120" i="18"/>
  <c r="AQ120" i="18" s="1"/>
  <c r="AW121" i="18"/>
  <c r="AW131" i="18"/>
  <c r="Y133" i="18"/>
  <c r="AM133" i="18" s="1"/>
  <c r="Y134" i="18"/>
  <c r="AM134" i="18" s="1"/>
  <c r="Y157" i="18"/>
  <c r="AM157" i="18" s="1"/>
  <c r="AP169" i="18"/>
  <c r="AQ169" i="18" s="1"/>
  <c r="AG170" i="18"/>
  <c r="AW183" i="18"/>
  <c r="A195" i="18"/>
  <c r="BB220" i="18"/>
  <c r="Y227" i="18"/>
  <c r="AM227" i="18" s="1"/>
  <c r="BB229" i="18"/>
  <c r="Y231" i="18"/>
  <c r="AM231" i="18" s="1"/>
  <c r="Y235" i="18"/>
  <c r="AM235" i="18" s="1"/>
  <c r="AP236" i="18"/>
  <c r="AY238" i="18"/>
  <c r="Y241" i="18"/>
  <c r="AM241" i="18" s="1"/>
  <c r="AP244" i="18"/>
  <c r="Y122" i="18"/>
  <c r="AM122" i="18" s="1"/>
  <c r="AG124" i="18"/>
  <c r="AU124" i="18" s="1"/>
  <c r="BA124" i="18" s="1"/>
  <c r="AW136" i="18"/>
  <c r="Y141" i="18"/>
  <c r="AM141" i="18" s="1"/>
  <c r="AB155" i="18"/>
  <c r="AW174" i="18"/>
  <c r="AG175" i="18"/>
  <c r="Y178" i="18"/>
  <c r="AM178" i="18" s="1"/>
  <c r="AW179" i="18"/>
  <c r="AL198" i="18"/>
  <c r="Y199" i="18"/>
  <c r="AM199" i="18" s="1"/>
  <c r="Y200" i="18"/>
  <c r="AM200" i="18" s="1"/>
  <c r="BB207" i="18"/>
  <c r="AB227" i="18"/>
  <c r="AQ227" i="18" s="1"/>
  <c r="AX227" i="18" s="1"/>
  <c r="A112" i="18"/>
  <c r="AB113" i="18"/>
  <c r="AW120" i="18"/>
  <c r="Y125" i="18"/>
  <c r="AM125" i="18" s="1"/>
  <c r="Y126" i="18"/>
  <c r="AM126" i="18" s="1"/>
  <c r="AW127" i="18"/>
  <c r="AG141" i="18"/>
  <c r="AP173" i="18"/>
  <c r="AQ173" i="18" s="1"/>
  <c r="Y194" i="18"/>
  <c r="AM194" i="18" s="1"/>
  <c r="Y195" i="18"/>
  <c r="AM195" i="18" s="1"/>
  <c r="A200" i="18"/>
  <c r="Y201" i="18"/>
  <c r="AM201" i="18" s="1"/>
  <c r="AY204" i="18"/>
  <c r="AG207" i="18"/>
  <c r="AW210" i="18"/>
  <c r="AY213" i="18"/>
  <c r="Y220" i="18"/>
  <c r="AM220" i="18" s="1"/>
  <c r="A224" i="18"/>
  <c r="AL228" i="18"/>
  <c r="AW250" i="18"/>
  <c r="Y256" i="18"/>
  <c r="AM256" i="18" s="1"/>
  <c r="Y132" i="18"/>
  <c r="AM132" i="18" s="1"/>
  <c r="AW135" i="18"/>
  <c r="BB136" i="18"/>
  <c r="AW146" i="18"/>
  <c r="AW151" i="18"/>
  <c r="AW159" i="18"/>
  <c r="AW161" i="18"/>
  <c r="AW169" i="18"/>
  <c r="BB179" i="18"/>
  <c r="AG183" i="18"/>
  <c r="AU183" i="18" s="1"/>
  <c r="AP186" i="18"/>
  <c r="AB194" i="18"/>
  <c r="AQ194" i="18" s="1"/>
  <c r="AX194" i="18" s="1"/>
  <c r="AL202" i="18"/>
  <c r="AP205" i="18"/>
  <c r="AG232" i="18"/>
  <c r="AB237" i="18"/>
  <c r="AQ237" i="18" s="1"/>
  <c r="AX237" i="18" s="1"/>
  <c r="AW239" i="18"/>
  <c r="Y243" i="18"/>
  <c r="AM243" i="18" s="1"/>
  <c r="AW253" i="18"/>
  <c r="A256" i="18"/>
  <c r="AU108" i="18"/>
  <c r="BA108" i="18" s="1"/>
  <c r="AB125" i="18"/>
  <c r="AG136" i="18"/>
  <c r="AU136" i="18" s="1"/>
  <c r="BA136" i="18" s="1"/>
  <c r="AG143" i="18"/>
  <c r="Y144" i="18"/>
  <c r="AM144" i="18" s="1"/>
  <c r="Y145" i="18"/>
  <c r="AM145" i="18" s="1"/>
  <c r="AB145" i="18"/>
  <c r="AG147" i="18"/>
  <c r="AB149" i="18"/>
  <c r="Y158" i="18"/>
  <c r="AM158" i="18" s="1"/>
  <c r="AW160" i="18"/>
  <c r="AW164" i="18"/>
  <c r="AG169" i="18"/>
  <c r="AU169" i="18" s="1"/>
  <c r="AB172" i="18"/>
  <c r="AL174" i="18"/>
  <c r="AG179" i="18"/>
  <c r="AW182" i="18"/>
  <c r="A184" i="18"/>
  <c r="AG187" i="18"/>
  <c r="AG206" i="18"/>
  <c r="AU206" i="18" s="1"/>
  <c r="Y216" i="18"/>
  <c r="AM216" i="18" s="1"/>
  <c r="Y217" i="18"/>
  <c r="AM217" i="18" s="1"/>
  <c r="AP218" i="18"/>
  <c r="AQ218" i="18" s="1"/>
  <c r="Y232" i="18"/>
  <c r="AM232" i="18" s="1"/>
  <c r="AG240" i="18"/>
  <c r="Y255" i="18"/>
  <c r="AM255" i="18" s="1"/>
  <c r="BB14" i="18"/>
  <c r="AZ25" i="18"/>
  <c r="AY27" i="18"/>
  <c r="AP4" i="18"/>
  <c r="AQ4" i="18" s="1"/>
  <c r="AY6" i="18"/>
  <c r="AX6" i="18"/>
  <c r="BB30" i="18"/>
  <c r="AZ4" i="18"/>
  <c r="AU4" i="18"/>
  <c r="BA4" i="18" s="1"/>
  <c r="AZ10" i="18"/>
  <c r="AU10" i="18"/>
  <c r="BA10" i="18" s="1"/>
  <c r="AZ16" i="18"/>
  <c r="AU16" i="18"/>
  <c r="BA16" i="18" s="1"/>
  <c r="AP16" i="18"/>
  <c r="AQ16" i="18" s="1"/>
  <c r="AX16" i="18" s="1"/>
  <c r="BB22" i="18"/>
  <c r="AZ24" i="18"/>
  <c r="AU24" i="18"/>
  <c r="AP24" i="18"/>
  <c r="AQ24" i="18" s="1"/>
  <c r="AN25" i="18"/>
  <c r="AW25" i="18" s="1"/>
  <c r="AP25" i="18"/>
  <c r="AQ25" i="18" s="1"/>
  <c r="AY10" i="18"/>
  <c r="AY15" i="18"/>
  <c r="AZ33" i="18"/>
  <c r="AW10" i="18"/>
  <c r="BB51" i="18"/>
  <c r="AZ3" i="18"/>
  <c r="AU3" i="18"/>
  <c r="BB4" i="18"/>
  <c r="AY4" i="18"/>
  <c r="AY31" i="18"/>
  <c r="AX31" i="18"/>
  <c r="BB20" i="18"/>
  <c r="BA20" i="18"/>
  <c r="BB41" i="18"/>
  <c r="AZ41" i="18"/>
  <c r="BB31" i="18"/>
  <c r="AZ9" i="18"/>
  <c r="AX14" i="18"/>
  <c r="AY18" i="18"/>
  <c r="AX18" i="18"/>
  <c r="AX2" i="18"/>
  <c r="AY2" i="18"/>
  <c r="BB3" i="18"/>
  <c r="BA3" i="18"/>
  <c r="AW6" i="18"/>
  <c r="BB6" i="18"/>
  <c r="AU8" i="18"/>
  <c r="BA8" i="18" s="1"/>
  <c r="AZ8" i="18"/>
  <c r="AY11" i="18"/>
  <c r="AY12" i="18"/>
  <c r="AY23" i="18"/>
  <c r="BB28" i="18"/>
  <c r="AZ44" i="18"/>
  <c r="AU44" i="18"/>
  <c r="BA44" i="18" s="1"/>
  <c r="AZ6" i="18"/>
  <c r="AU6" i="18"/>
  <c r="BA6" i="18" s="1"/>
  <c r="AX7" i="18"/>
  <c r="AY7" i="18"/>
  <c r="AY17" i="18"/>
  <c r="AN32" i="18"/>
  <c r="AW32" i="18" s="1"/>
  <c r="AP32" i="18"/>
  <c r="AQ32" i="18" s="1"/>
  <c r="AX32" i="18" s="1"/>
  <c r="AZ7" i="18"/>
  <c r="AU7" i="18"/>
  <c r="BA7" i="18" s="1"/>
  <c r="AZ22" i="18"/>
  <c r="BB2" i="18"/>
  <c r="AZ5" i="18"/>
  <c r="AU5" i="18"/>
  <c r="BA5" i="18" s="1"/>
  <c r="AY3" i="18"/>
  <c r="AX8" i="18"/>
  <c r="AW8" i="18"/>
  <c r="AY8" i="18"/>
  <c r="BB23" i="18"/>
  <c r="BB32" i="18"/>
  <c r="BB5" i="18"/>
  <c r="AU17" i="18"/>
  <c r="BA17" i="18" s="1"/>
  <c r="AZ17" i="18"/>
  <c r="AP5" i="18"/>
  <c r="AQ5" i="18" s="1"/>
  <c r="AY19" i="18"/>
  <c r="AY20" i="18"/>
  <c r="AW19" i="18"/>
  <c r="AP23" i="18"/>
  <c r="AQ23" i="18" s="1"/>
  <c r="A42" i="18"/>
  <c r="AL42" i="18"/>
  <c r="BB52" i="18"/>
  <c r="AP52" i="18"/>
  <c r="AQ52" i="18" s="1"/>
  <c r="BB53" i="18"/>
  <c r="AZ53" i="18"/>
  <c r="AU53" i="18"/>
  <c r="BA53" i="18" s="1"/>
  <c r="BB66" i="18"/>
  <c r="BA66" i="18"/>
  <c r="BB138" i="18"/>
  <c r="AZ138" i="18"/>
  <c r="AZ218" i="18"/>
  <c r="AY26" i="18"/>
  <c r="AU2" i="18"/>
  <c r="BA2" i="18" s="1"/>
  <c r="AN9" i="18"/>
  <c r="AW9" i="18" s="1"/>
  <c r="AP12" i="18"/>
  <c r="AQ12" i="18" s="1"/>
  <c r="AX12" i="18" s="1"/>
  <c r="AG14" i="18"/>
  <c r="AU14" i="18" s="1"/>
  <c r="BA14" i="18" s="1"/>
  <c r="AZ14" i="18"/>
  <c r="Y23" i="18"/>
  <c r="AM23" i="18" s="1"/>
  <c r="AU28" i="18"/>
  <c r="BA28" i="18" s="1"/>
  <c r="AZ31" i="18"/>
  <c r="BA37" i="18"/>
  <c r="Y42" i="18"/>
  <c r="AM42" i="18" s="1"/>
  <c r="AU69" i="18"/>
  <c r="BA69" i="18" s="1"/>
  <c r="AZ69" i="18"/>
  <c r="AP69" i="18"/>
  <c r="AQ69" i="18" s="1"/>
  <c r="AW12" i="18"/>
  <c r="AY9" i="18"/>
  <c r="AB11" i="18"/>
  <c r="AQ11" i="18" s="1"/>
  <c r="AX11" i="18" s="1"/>
  <c r="AU11" i="18"/>
  <c r="BA11" i="18" s="1"/>
  <c r="Y13" i="18"/>
  <c r="AM13" i="18" s="1"/>
  <c r="AB19" i="18"/>
  <c r="AQ19" i="18" s="1"/>
  <c r="AX19" i="18" s="1"/>
  <c r="AU19" i="18"/>
  <c r="BA19" i="18" s="1"/>
  <c r="AX24" i="18"/>
  <c r="AX26" i="18"/>
  <c r="AW27" i="18"/>
  <c r="AW30" i="18"/>
  <c r="BB33" i="18"/>
  <c r="AZ43" i="18"/>
  <c r="AU43" i="18"/>
  <c r="AN45" i="18"/>
  <c r="AW45" i="18" s="1"/>
  <c r="AP45" i="18"/>
  <c r="AQ45" i="18" s="1"/>
  <c r="AX45" i="18" s="1"/>
  <c r="AY46" i="18"/>
  <c r="AP49" i="18"/>
  <c r="AQ49" i="18" s="1"/>
  <c r="AY53" i="18"/>
  <c r="AY59" i="18"/>
  <c r="AX59" i="18"/>
  <c r="AP99" i="18"/>
  <c r="AQ99" i="18" s="1"/>
  <c r="AX99" i="18" s="1"/>
  <c r="AW20" i="18"/>
  <c r="AY25" i="18"/>
  <c r="AX25" i="18"/>
  <c r="AW22" i="18"/>
  <c r="AX30" i="18"/>
  <c r="AU31" i="18"/>
  <c r="BA31" i="18" s="1"/>
  <c r="AY34" i="18"/>
  <c r="AX34" i="18"/>
  <c r="AW38" i="18"/>
  <c r="AY40" i="18"/>
  <c r="AP46" i="18"/>
  <c r="AQ46" i="18" s="1"/>
  <c r="AX46" i="18" s="1"/>
  <c r="BB62" i="18"/>
  <c r="AY67" i="18"/>
  <c r="AX67" i="18"/>
  <c r="AZ68" i="18"/>
  <c r="AU68" i="18"/>
  <c r="BA68" i="18" s="1"/>
  <c r="BB84" i="18"/>
  <c r="BA84" i="18"/>
  <c r="BB85" i="18"/>
  <c r="AZ99" i="18"/>
  <c r="AU99" i="18"/>
  <c r="BB17" i="18"/>
  <c r="AQ21" i="18"/>
  <c r="AX21" i="18" s="1"/>
  <c r="Y22" i="18"/>
  <c r="AM22" i="18" s="1"/>
  <c r="AY38" i="18"/>
  <c r="AX38" i="18"/>
  <c r="AW49" i="18"/>
  <c r="AU49" i="18"/>
  <c r="BA49" i="18" s="1"/>
  <c r="AZ49" i="18"/>
  <c r="BB56" i="18"/>
  <c r="AZ56" i="18"/>
  <c r="BB93" i="18"/>
  <c r="AZ11" i="18"/>
  <c r="AU21" i="18"/>
  <c r="AZ23" i="18"/>
  <c r="AB27" i="18"/>
  <c r="AZ27" i="18"/>
  <c r="AP29" i="18"/>
  <c r="AQ29" i="18" s="1"/>
  <c r="AX29" i="18" s="1"/>
  <c r="AU34" i="18"/>
  <c r="BA34" i="18" s="1"/>
  <c r="AU35" i="18"/>
  <c r="BA35" i="18" s="1"/>
  <c r="AX37" i="18"/>
  <c r="AQ43" i="18"/>
  <c r="AX43" i="18" s="1"/>
  <c r="AY45" i="18"/>
  <c r="BB49" i="18"/>
  <c r="AZ60" i="18"/>
  <c r="AU60" i="18"/>
  <c r="AX3" i="18"/>
  <c r="AZ13" i="18"/>
  <c r="BB21" i="18"/>
  <c r="BA21" i="18"/>
  <c r="Y27" i="18"/>
  <c r="AM27" i="18" s="1"/>
  <c r="AZ32" i="18"/>
  <c r="AU32" i="18"/>
  <c r="BA32" i="18" s="1"/>
  <c r="AZ35" i="18"/>
  <c r="AZ36" i="18"/>
  <c r="AZ37" i="18"/>
  <c r="BB43" i="18"/>
  <c r="BA43" i="18"/>
  <c r="BA55" i="18"/>
  <c r="AY63" i="18"/>
  <c r="BB69" i="18"/>
  <c r="AP83" i="18"/>
  <c r="AQ83" i="18" s="1"/>
  <c r="AX83" i="18" s="1"/>
  <c r="AP15" i="18"/>
  <c r="AQ15" i="18" s="1"/>
  <c r="AX15" i="18" s="1"/>
  <c r="BB29" i="18"/>
  <c r="BA29" i="18"/>
  <c r="BB35" i="18"/>
  <c r="BA36" i="18"/>
  <c r="BB61" i="18"/>
  <c r="AZ61" i="18"/>
  <c r="AU61" i="18"/>
  <c r="BA61" i="18" s="1"/>
  <c r="BB68" i="18"/>
  <c r="BB79" i="18"/>
  <c r="AZ83" i="18"/>
  <c r="AU83" i="18"/>
  <c r="A137" i="18"/>
  <c r="AL137" i="18"/>
  <c r="AP13" i="18"/>
  <c r="AQ13" i="18" s="1"/>
  <c r="AX13" i="18" s="1"/>
  <c r="Y15" i="18"/>
  <c r="AM15" i="18" s="1"/>
  <c r="AL18" i="18"/>
  <c r="AZ26" i="18"/>
  <c r="AY32" i="18"/>
  <c r="AB35" i="18"/>
  <c r="AY36" i="18"/>
  <c r="AU40" i="18"/>
  <c r="BA40" i="18" s="1"/>
  <c r="AZ40" i="18"/>
  <c r="BB45" i="18"/>
  <c r="AZ64" i="18"/>
  <c r="AY54" i="18"/>
  <c r="AX54" i="18"/>
  <c r="BB215" i="18"/>
  <c r="AP37" i="18"/>
  <c r="AQ37" i="18" s="1"/>
  <c r="AX4" i="18"/>
  <c r="AX9" i="18"/>
  <c r="A3" i="18"/>
  <c r="AX5" i="18"/>
  <c r="BB16" i="18"/>
  <c r="AY33" i="18"/>
  <c r="AX33" i="18"/>
  <c r="Y35" i="18"/>
  <c r="AM35" i="18" s="1"/>
  <c r="AU41" i="18"/>
  <c r="BA41" i="18" s="1"/>
  <c r="AP48" i="18"/>
  <c r="AQ48" i="18" s="1"/>
  <c r="AX48" i="18" s="1"/>
  <c r="BB60" i="18"/>
  <c r="BA60" i="18"/>
  <c r="BB13" i="18"/>
  <c r="BA13" i="18"/>
  <c r="AW18" i="18"/>
  <c r="AZ20" i="18"/>
  <c r="BA26" i="18"/>
  <c r="AW31" i="18"/>
  <c r="AW42" i="18"/>
  <c r="AN78" i="18"/>
  <c r="AW78" i="18" s="1"/>
  <c r="AP78" i="18"/>
  <c r="AQ78" i="18" s="1"/>
  <c r="AX78" i="18" s="1"/>
  <c r="BB78" i="18"/>
  <c r="AW37" i="18"/>
  <c r="AY42" i="18"/>
  <c r="AX42" i="18"/>
  <c r="AB17" i="18"/>
  <c r="AQ17" i="18" s="1"/>
  <c r="AX17" i="18" s="1"/>
  <c r="AG25" i="18"/>
  <c r="AU25" i="18" s="1"/>
  <c r="BA25" i="18" s="1"/>
  <c r="AZ28" i="18"/>
  <c r="AG30" i="18"/>
  <c r="AU30" i="18" s="1"/>
  <c r="BA30" i="18" s="1"/>
  <c r="AZ30" i="18"/>
  <c r="AZ55" i="18"/>
  <c r="AU55" i="18"/>
  <c r="AZ63" i="18"/>
  <c r="AU63" i="18"/>
  <c r="BA63" i="18" s="1"/>
  <c r="AY14" i="18"/>
  <c r="BB25" i="18"/>
  <c r="AL7" i="18"/>
  <c r="AB10" i="18"/>
  <c r="AQ10" i="18" s="1"/>
  <c r="AX10" i="18" s="1"/>
  <c r="AP20" i="18"/>
  <c r="AQ20" i="18" s="1"/>
  <c r="AX20" i="18" s="1"/>
  <c r="AG22" i="18"/>
  <c r="AU22" i="18" s="1"/>
  <c r="BA22" i="18" s="1"/>
  <c r="AL26" i="18"/>
  <c r="AQ27" i="18"/>
  <c r="AX27" i="18" s="1"/>
  <c r="Y29" i="18"/>
  <c r="AM29" i="18" s="1"/>
  <c r="AP35" i="18"/>
  <c r="AZ39" i="18"/>
  <c r="AU39" i="18"/>
  <c r="BA39" i="18" s="1"/>
  <c r="AP39" i="18"/>
  <c r="AQ39" i="18" s="1"/>
  <c r="A45" i="18"/>
  <c r="AL45" i="18"/>
  <c r="BB47" i="18"/>
  <c r="BB48" i="18"/>
  <c r="AZ48" i="18"/>
  <c r="AP53" i="18"/>
  <c r="AQ53" i="18" s="1"/>
  <c r="AX53" i="18" s="1"/>
  <c r="BB64" i="18"/>
  <c r="BB67" i="18"/>
  <c r="BA67" i="18"/>
  <c r="AY72" i="18"/>
  <c r="AL5" i="18"/>
  <c r="A6" i="18"/>
  <c r="AG9" i="18"/>
  <c r="AU9" i="18" s="1"/>
  <c r="BA9" i="18" s="1"/>
  <c r="BB9" i="18"/>
  <c r="Y10" i="18"/>
  <c r="AM10" i="18" s="1"/>
  <c r="AZ15" i="18"/>
  <c r="AX23" i="18"/>
  <c r="BA24" i="18"/>
  <c r="AP28" i="18"/>
  <c r="AQ28" i="18" s="1"/>
  <c r="AX28" i="18" s="1"/>
  <c r="AY35" i="18"/>
  <c r="AP36" i="18"/>
  <c r="AQ36" i="18" s="1"/>
  <c r="AX36" i="18" s="1"/>
  <c r="AY39" i="18"/>
  <c r="AX39" i="18"/>
  <c r="AY49" i="18"/>
  <c r="AX49" i="18"/>
  <c r="AW54" i="18"/>
  <c r="BB59" i="18"/>
  <c r="AZ67" i="18"/>
  <c r="AU67" i="18"/>
  <c r="AZ70" i="18"/>
  <c r="AU70" i="18"/>
  <c r="AP70" i="18"/>
  <c r="AQ70" i="18" s="1"/>
  <c r="AX70" i="18" s="1"/>
  <c r="BB71" i="18"/>
  <c r="A13" i="18"/>
  <c r="A21" i="18"/>
  <c r="A29" i="18"/>
  <c r="A37" i="18"/>
  <c r="Y38" i="18"/>
  <c r="AM38" i="18" s="1"/>
  <c r="AZ47" i="18"/>
  <c r="AU47" i="18"/>
  <c r="AW63" i="18"/>
  <c r="AL64" i="18"/>
  <c r="AY69" i="18"/>
  <c r="AX69" i="18"/>
  <c r="BB72" i="18"/>
  <c r="BA83" i="18"/>
  <c r="BB83" i="18"/>
  <c r="AZ84" i="18"/>
  <c r="AY94" i="18"/>
  <c r="BB38" i="18"/>
  <c r="AP50" i="18"/>
  <c r="AQ50" i="18" s="1"/>
  <c r="AX50" i="18" s="1"/>
  <c r="AZ52" i="18"/>
  <c r="AU52" i="18"/>
  <c r="BA52" i="18" s="1"/>
  <c r="AY61" i="18"/>
  <c r="AX61" i="18"/>
  <c r="AY62" i="18"/>
  <c r="AX62" i="18"/>
  <c r="AY78" i="18"/>
  <c r="BA91" i="18"/>
  <c r="BB91" i="18"/>
  <c r="AZ102" i="18"/>
  <c r="AU102" i="18"/>
  <c r="BA102" i="18" s="1"/>
  <c r="BB111" i="18"/>
  <c r="A30" i="18"/>
  <c r="AU38" i="18"/>
  <c r="BA38" i="18" s="1"/>
  <c r="AL41" i="18"/>
  <c r="BA47" i="18"/>
  <c r="AW66" i="18"/>
  <c r="BB77" i="18"/>
  <c r="AW82" i="18"/>
  <c r="AU82" i="18"/>
  <c r="AZ82" i="18"/>
  <c r="AY98" i="18"/>
  <c r="AW102" i="18"/>
  <c r="Y46" i="18"/>
  <c r="AM46" i="18" s="1"/>
  <c r="AB47" i="18"/>
  <c r="AQ47" i="18" s="1"/>
  <c r="AX47" i="18" s="1"/>
  <c r="AG50" i="18"/>
  <c r="AU50" i="18" s="1"/>
  <c r="BB50" i="18"/>
  <c r="BA50" i="18"/>
  <c r="Y58" i="18"/>
  <c r="AM58" i="18" s="1"/>
  <c r="Y59" i="18"/>
  <c r="AM59" i="18" s="1"/>
  <c r="BB82" i="18"/>
  <c r="BA82" i="18"/>
  <c r="AY90" i="18"/>
  <c r="BB95" i="18"/>
  <c r="AP129" i="18"/>
  <c r="AQ129" i="18" s="1"/>
  <c r="AN129" i="18"/>
  <c r="AW129" i="18" s="1"/>
  <c r="AP42" i="18"/>
  <c r="AQ42" i="18" s="1"/>
  <c r="AP44" i="18"/>
  <c r="AW51" i="18"/>
  <c r="AY70" i="18"/>
  <c r="AY74" i="18"/>
  <c r="AZ120" i="18"/>
  <c r="AU120" i="18"/>
  <c r="BA120" i="18" s="1"/>
  <c r="Y43" i="18"/>
  <c r="AM43" i="18" s="1"/>
  <c r="AL53" i="18"/>
  <c r="A53" i="18"/>
  <c r="Y54" i="18"/>
  <c r="AM54" i="18" s="1"/>
  <c r="AW74" i="18"/>
  <c r="AN81" i="18"/>
  <c r="AW81" i="18" s="1"/>
  <c r="AP81" i="18"/>
  <c r="AQ81" i="18" s="1"/>
  <c r="AU89" i="18"/>
  <c r="BA89" i="18" s="1"/>
  <c r="AZ89" i="18"/>
  <c r="AY101" i="18"/>
  <c r="AY105" i="18"/>
  <c r="AG42" i="18"/>
  <c r="AU42" i="18" s="1"/>
  <c r="BA42" i="18" s="1"/>
  <c r="BB42" i="18"/>
  <c r="Y63" i="18"/>
  <c r="AM63" i="18" s="1"/>
  <c r="Y66" i="18"/>
  <c r="AM66" i="18" s="1"/>
  <c r="Y67" i="18"/>
  <c r="AM67" i="18" s="1"/>
  <c r="AX71" i="18"/>
  <c r="AU74" i="18"/>
  <c r="AZ74" i="18"/>
  <c r="Y75" i="18"/>
  <c r="AM75" i="18" s="1"/>
  <c r="BB87" i="18"/>
  <c r="AU97" i="18"/>
  <c r="BA97" i="18" s="1"/>
  <c r="AZ97" i="18"/>
  <c r="AZ105" i="18"/>
  <c r="AU105" i="18"/>
  <c r="BA105" i="18" s="1"/>
  <c r="AP55" i="18"/>
  <c r="AQ55" i="18" s="1"/>
  <c r="AX55" i="18" s="1"/>
  <c r="AU56" i="18"/>
  <c r="BA56" i="18" s="1"/>
  <c r="AP57" i="18"/>
  <c r="AQ57" i="18" s="1"/>
  <c r="AX57" i="18" s="1"/>
  <c r="Y62" i="18"/>
  <c r="AM62" i="18" s="1"/>
  <c r="BB74" i="18"/>
  <c r="BA74" i="18"/>
  <c r="AU77" i="18"/>
  <c r="BA77" i="18" s="1"/>
  <c r="AZ77" i="18"/>
  <c r="BB81" i="18"/>
  <c r="AZ81" i="18"/>
  <c r="AP85" i="18"/>
  <c r="AQ85" i="18" s="1"/>
  <c r="AY96" i="18"/>
  <c r="AY100" i="18"/>
  <c r="AX100" i="18"/>
  <c r="BB101" i="18"/>
  <c r="AZ119" i="18"/>
  <c r="AU119" i="18"/>
  <c r="BA119" i="18" s="1"/>
  <c r="Y39" i="18"/>
  <c r="AM39" i="18" s="1"/>
  <c r="AZ45" i="18"/>
  <c r="AU45" i="18"/>
  <c r="BA45" i="18" s="1"/>
  <c r="AX52" i="18"/>
  <c r="AZ54" i="18"/>
  <c r="AY55" i="18"/>
  <c r="AU57" i="18"/>
  <c r="AP58" i="18"/>
  <c r="AQ58" i="18" s="1"/>
  <c r="AX58" i="18" s="1"/>
  <c r="AW59" i="18"/>
  <c r="AX41" i="18"/>
  <c r="AY43" i="18"/>
  <c r="AU48" i="18"/>
  <c r="BA48" i="18" s="1"/>
  <c r="AY50" i="18"/>
  <c r="AP56" i="18"/>
  <c r="AQ56" i="18" s="1"/>
  <c r="AX56" i="18" s="1"/>
  <c r="BB57" i="18"/>
  <c r="BA57" i="18"/>
  <c r="AZ58" i="18"/>
  <c r="AQ63" i="18"/>
  <c r="AX63" i="18" s="1"/>
  <c r="BB73" i="18"/>
  <c r="AZ73" i="18"/>
  <c r="AZ80" i="18"/>
  <c r="AU80" i="18"/>
  <c r="BA80" i="18" s="1"/>
  <c r="AY84" i="18"/>
  <c r="AX84" i="18"/>
  <c r="AP86" i="18"/>
  <c r="AQ86" i="18" s="1"/>
  <c r="Y88" i="18"/>
  <c r="AM88" i="18" s="1"/>
  <c r="A91" i="18"/>
  <c r="AL91" i="18"/>
  <c r="Y96" i="18"/>
  <c r="AM96" i="18" s="1"/>
  <c r="AP104" i="18"/>
  <c r="AQ104" i="18" s="1"/>
  <c r="AX104" i="18" s="1"/>
  <c r="BB46" i="18"/>
  <c r="BA46" i="18"/>
  <c r="AZ51" i="18"/>
  <c r="BB58" i="18"/>
  <c r="AZ62" i="18"/>
  <c r="AU64" i="18"/>
  <c r="BA64" i="18" s="1"/>
  <c r="AP65" i="18"/>
  <c r="AQ65" i="18" s="1"/>
  <c r="AX65" i="18" s="1"/>
  <c r="AL73" i="18"/>
  <c r="BB86" i="18"/>
  <c r="BB100" i="18"/>
  <c r="AZ100" i="18"/>
  <c r="AZ103" i="18"/>
  <c r="AU103" i="18"/>
  <c r="BA103" i="18" s="1"/>
  <c r="AP103" i="18"/>
  <c r="AQ103" i="18" s="1"/>
  <c r="AX103" i="18" s="1"/>
  <c r="AZ104" i="18"/>
  <c r="AU104" i="18"/>
  <c r="BA104" i="18" s="1"/>
  <c r="AY114" i="18"/>
  <c r="AG58" i="18"/>
  <c r="AU58" i="18" s="1"/>
  <c r="BA58" i="18" s="1"/>
  <c r="AU65" i="18"/>
  <c r="AP66" i="18"/>
  <c r="AQ66" i="18" s="1"/>
  <c r="AX66" i="18" s="1"/>
  <c r="AW67" i="18"/>
  <c r="AQ73" i="18"/>
  <c r="AX73" i="18" s="1"/>
  <c r="AP74" i="18"/>
  <c r="AQ79" i="18"/>
  <c r="BB92" i="18"/>
  <c r="BB115" i="18"/>
  <c r="BB44" i="18"/>
  <c r="BB54" i="18"/>
  <c r="BA54" i="18"/>
  <c r="AZ59" i="18"/>
  <c r="AP60" i="18"/>
  <c r="AQ60" i="18" s="1"/>
  <c r="AX60" i="18" s="1"/>
  <c r="AP64" i="18"/>
  <c r="AQ64" i="18" s="1"/>
  <c r="AX64" i="18" s="1"/>
  <c r="BB65" i="18"/>
  <c r="BA65" i="18"/>
  <c r="AZ66" i="18"/>
  <c r="AX68" i="18"/>
  <c r="AP88" i="18"/>
  <c r="Y95" i="18"/>
  <c r="AM95" i="18" s="1"/>
  <c r="AY102" i="18"/>
  <c r="A57" i="18"/>
  <c r="A65" i="18"/>
  <c r="AP75" i="18"/>
  <c r="AY76" i="18"/>
  <c r="AW79" i="18"/>
  <c r="AZ86" i="18"/>
  <c r="AU86" i="18"/>
  <c r="BA86" i="18" s="1"/>
  <c r="AZ87" i="18"/>
  <c r="AU87" i="18"/>
  <c r="BA87" i="18" s="1"/>
  <c r="AW89" i="18"/>
  <c r="AP90" i="18"/>
  <c r="AQ90" i="18" s="1"/>
  <c r="AX90" i="18" s="1"/>
  <c r="AY92" i="18"/>
  <c r="AX92" i="18"/>
  <c r="AP93" i="18"/>
  <c r="AQ93" i="18" s="1"/>
  <c r="AX93" i="18" s="1"/>
  <c r="AU98" i="18"/>
  <c r="BA98" i="18" s="1"/>
  <c r="BA99" i="18"/>
  <c r="BB112" i="18"/>
  <c r="AY122" i="18"/>
  <c r="AU123" i="18"/>
  <c r="AZ123" i="18"/>
  <c r="AN167" i="18"/>
  <c r="AW167" i="18" s="1"/>
  <c r="AP167" i="18"/>
  <c r="AQ167" i="18" s="1"/>
  <c r="AY195" i="18"/>
  <c r="BB70" i="18"/>
  <c r="AZ71" i="18"/>
  <c r="AU71" i="18"/>
  <c r="BA71" i="18" s="1"/>
  <c r="AY79" i="18"/>
  <c r="AX79" i="18"/>
  <c r="AZ88" i="18"/>
  <c r="AU88" i="18"/>
  <c r="AZ95" i="18"/>
  <c r="AU95" i="18"/>
  <c r="BA95" i="18" s="1"/>
  <c r="BB98" i="18"/>
  <c r="BB102" i="18"/>
  <c r="A122" i="18"/>
  <c r="AL122" i="18"/>
  <c r="AY123" i="18"/>
  <c r="A136" i="18"/>
  <c r="AL136" i="18"/>
  <c r="A50" i="18"/>
  <c r="A58" i="18"/>
  <c r="A66" i="18"/>
  <c r="AU90" i="18"/>
  <c r="BA90" i="18" s="1"/>
  <c r="AP91" i="18"/>
  <c r="AQ91" i="18" s="1"/>
  <c r="AX91" i="18" s="1"/>
  <c r="Y112" i="18"/>
  <c r="AM112" i="18" s="1"/>
  <c r="AW123" i="18"/>
  <c r="AY130" i="18"/>
  <c r="AU131" i="18"/>
  <c r="AZ131" i="18"/>
  <c r="AQ137" i="18"/>
  <c r="AN172" i="18"/>
  <c r="AW172" i="18" s="1"/>
  <c r="AP172" i="18"/>
  <c r="AQ172" i="18" s="1"/>
  <c r="AG75" i="18"/>
  <c r="AU75" i="18" s="1"/>
  <c r="BA75" i="18" s="1"/>
  <c r="AP76" i="18"/>
  <c r="AQ76" i="18" s="1"/>
  <c r="AX76" i="18" s="1"/>
  <c r="AP77" i="18"/>
  <c r="AQ77" i="18" s="1"/>
  <c r="AX77" i="18" s="1"/>
  <c r="AL88" i="18"/>
  <c r="BB90" i="18"/>
  <c r="AZ91" i="18"/>
  <c r="AP92" i="18"/>
  <c r="AQ92" i="18" s="1"/>
  <c r="AZ94" i="18"/>
  <c r="AU94" i="18"/>
  <c r="BA94" i="18" s="1"/>
  <c r="AP96" i="18"/>
  <c r="AU100" i="18"/>
  <c r="BA100" i="18" s="1"/>
  <c r="AY103" i="18"/>
  <c r="BB110" i="18"/>
  <c r="AZ110" i="18"/>
  <c r="AZ114" i="18"/>
  <c r="AU114" i="18"/>
  <c r="AY116" i="18"/>
  <c r="AY152" i="18"/>
  <c r="AP154" i="18"/>
  <c r="AQ154" i="18" s="1"/>
  <c r="AX154" i="18" s="1"/>
  <c r="BB158" i="18"/>
  <c r="AZ158" i="18"/>
  <c r="AW94" i="18"/>
  <c r="AZ96" i="18"/>
  <c r="AU96" i="18"/>
  <c r="BA96" i="18" s="1"/>
  <c r="AZ107" i="18"/>
  <c r="AQ109" i="18"/>
  <c r="AU117" i="18"/>
  <c r="AZ117" i="18"/>
  <c r="BB120" i="18"/>
  <c r="AY80" i="18"/>
  <c r="AX81" i="18"/>
  <c r="Y84" i="18"/>
  <c r="AM84" i="18" s="1"/>
  <c r="Y100" i="18"/>
  <c r="AM100" i="18" s="1"/>
  <c r="BB103" i="18"/>
  <c r="AU109" i="18"/>
  <c r="BA109" i="18" s="1"/>
  <c r="AZ109" i="18"/>
  <c r="AQ122" i="18"/>
  <c r="AX122" i="18" s="1"/>
  <c r="AZ128" i="18"/>
  <c r="AU128" i="18"/>
  <c r="AY77" i="18"/>
  <c r="Y79" i="18"/>
  <c r="AM79" i="18" s="1"/>
  <c r="AY83" i="18"/>
  <c r="AY86" i="18"/>
  <c r="AX86" i="18"/>
  <c r="BB94" i="18"/>
  <c r="BB99" i="18"/>
  <c r="AZ101" i="18"/>
  <c r="AU106" i="18"/>
  <c r="AZ106" i="18"/>
  <c r="AP106" i="18"/>
  <c r="AQ106" i="18" s="1"/>
  <c r="AX106" i="18" s="1"/>
  <c r="BB107" i="18"/>
  <c r="BB109" i="18"/>
  <c r="BB118" i="18"/>
  <c r="AY121" i="18"/>
  <c r="AP72" i="18"/>
  <c r="AQ72" i="18" s="1"/>
  <c r="AX72" i="18" s="1"/>
  <c r="AB74" i="18"/>
  <c r="Y81" i="18"/>
  <c r="AM81" i="18" s="1"/>
  <c r="AY87" i="18"/>
  <c r="BA88" i="18"/>
  <c r="AU92" i="18"/>
  <c r="BA92" i="18" s="1"/>
  <c r="AW96" i="18"/>
  <c r="AZ98" i="18"/>
  <c r="AY99" i="18"/>
  <c r="AY104" i="18"/>
  <c r="AY111" i="18"/>
  <c r="AL124" i="18"/>
  <c r="A124" i="18"/>
  <c r="AZ147" i="18"/>
  <c r="AU147" i="18"/>
  <c r="A61" i="18"/>
  <c r="A69" i="18"/>
  <c r="AZ72" i="18"/>
  <c r="AU72" i="18"/>
  <c r="BA72" i="18" s="1"/>
  <c r="Y74" i="18"/>
  <c r="AM74" i="18" s="1"/>
  <c r="AZ78" i="18"/>
  <c r="Y82" i="18"/>
  <c r="AM82" i="18" s="1"/>
  <c r="AZ85" i="18"/>
  <c r="AU85" i="18"/>
  <c r="BA85" i="18" s="1"/>
  <c r="AY95" i="18"/>
  <c r="BB97" i="18"/>
  <c r="AW114" i="18"/>
  <c r="AY115" i="18"/>
  <c r="AY75" i="18"/>
  <c r="AZ79" i="18"/>
  <c r="AU79" i="18"/>
  <c r="BA79" i="18" s="1"/>
  <c r="AP94" i="18"/>
  <c r="AQ94" i="18" s="1"/>
  <c r="AX94" i="18" s="1"/>
  <c r="AQ95" i="18"/>
  <c r="AX95" i="18" s="1"/>
  <c r="AY109" i="18"/>
  <c r="AX109" i="18"/>
  <c r="AW109" i="18"/>
  <c r="AZ113" i="18"/>
  <c r="AU113" i="18"/>
  <c r="BA113" i="18" s="1"/>
  <c r="AP113" i="18"/>
  <c r="AQ113" i="18" s="1"/>
  <c r="AX113" i="18" s="1"/>
  <c r="A115" i="18"/>
  <c r="AL115" i="18"/>
  <c r="BB126" i="18"/>
  <c r="AL132" i="18"/>
  <c r="A132" i="18"/>
  <c r="A46" i="18"/>
  <c r="A54" i="18"/>
  <c r="A62" i="18"/>
  <c r="AB75" i="18"/>
  <c r="BB75" i="18"/>
  <c r="AU81" i="18"/>
  <c r="BA81" i="18" s="1"/>
  <c r="AX85" i="18"/>
  <c r="AY88" i="18"/>
  <c r="AZ92" i="18"/>
  <c r="AP105" i="18"/>
  <c r="AQ105" i="18" s="1"/>
  <c r="AX105" i="18" s="1"/>
  <c r="AY110" i="18"/>
  <c r="Y115" i="18"/>
  <c r="AM115" i="18" s="1"/>
  <c r="AU122" i="18"/>
  <c r="BA70" i="18"/>
  <c r="AP82" i="18"/>
  <c r="AQ82" i="18" s="1"/>
  <c r="AX82" i="18" s="1"/>
  <c r="AB88" i="18"/>
  <c r="AZ90" i="18"/>
  <c r="AY91" i="18"/>
  <c r="AZ93" i="18"/>
  <c r="Y98" i="18"/>
  <c r="AM98" i="18" s="1"/>
  <c r="AP101" i="18"/>
  <c r="AQ101" i="18" s="1"/>
  <c r="AX101" i="18" s="1"/>
  <c r="AZ121" i="18"/>
  <c r="AU121" i="18"/>
  <c r="AP121" i="18"/>
  <c r="AQ121" i="18" s="1"/>
  <c r="AX121" i="18" s="1"/>
  <c r="BB143" i="18"/>
  <c r="Y90" i="18"/>
  <c r="AM90" i="18" s="1"/>
  <c r="AB96" i="18"/>
  <c r="AW100" i="18"/>
  <c r="AX112" i="18"/>
  <c r="AY112" i="18"/>
  <c r="AU115" i="18"/>
  <c r="BA115" i="18" s="1"/>
  <c r="AZ115" i="18"/>
  <c r="AZ129" i="18"/>
  <c r="AU129" i="18"/>
  <c r="AZ111" i="18"/>
  <c r="AY119" i="18"/>
  <c r="BB128" i="18"/>
  <c r="BA128" i="18"/>
  <c r="AY132" i="18"/>
  <c r="BB139" i="18"/>
  <c r="BA139" i="18"/>
  <c r="AZ139" i="18"/>
  <c r="AN163" i="18"/>
  <c r="AW163" i="18" s="1"/>
  <c r="AP163" i="18"/>
  <c r="AQ163" i="18" s="1"/>
  <c r="AX163" i="18" s="1"/>
  <c r="AY196" i="18"/>
  <c r="AY209" i="18"/>
  <c r="AU93" i="18"/>
  <c r="BA93" i="18" s="1"/>
  <c r="AU101" i="18"/>
  <c r="BA101" i="18" s="1"/>
  <c r="AP108" i="18"/>
  <c r="AU111" i="18"/>
  <c r="BA111" i="18" s="1"/>
  <c r="AP115" i="18"/>
  <c r="AQ115" i="18" s="1"/>
  <c r="AX115" i="18" s="1"/>
  <c r="AY126" i="18"/>
  <c r="AY127" i="18"/>
  <c r="AY129" i="18"/>
  <c r="AX129" i="18"/>
  <c r="AB130" i="18"/>
  <c r="AQ130" i="18" s="1"/>
  <c r="AX130" i="18" s="1"/>
  <c r="AZ142" i="18"/>
  <c r="AU142" i="18"/>
  <c r="BA142" i="18" s="1"/>
  <c r="AQ149" i="18"/>
  <c r="AX149" i="18" s="1"/>
  <c r="BB150" i="18"/>
  <c r="BB159" i="18"/>
  <c r="BA159" i="18"/>
  <c r="AB107" i="18"/>
  <c r="AP110" i="18"/>
  <c r="AQ110" i="18" s="1"/>
  <c r="AX110" i="18" s="1"/>
  <c r="Y111" i="18"/>
  <c r="AM111" i="18" s="1"/>
  <c r="BB113" i="18"/>
  <c r="Y130" i="18"/>
  <c r="AM130" i="18" s="1"/>
  <c r="AU137" i="18"/>
  <c r="BA137" i="18" s="1"/>
  <c r="AZ137" i="18"/>
  <c r="BA106" i="18"/>
  <c r="Y107" i="18"/>
  <c r="AM107" i="18" s="1"/>
  <c r="AG110" i="18"/>
  <c r="AU110" i="18" s="1"/>
  <c r="BA110" i="18" s="1"/>
  <c r="BA114" i="18"/>
  <c r="AP123" i="18"/>
  <c r="AQ123" i="18" s="1"/>
  <c r="AX123" i="18" s="1"/>
  <c r="Y128" i="18"/>
  <c r="AM128" i="18" s="1"/>
  <c r="AP131" i="18"/>
  <c r="AQ131" i="18" s="1"/>
  <c r="Y135" i="18"/>
  <c r="AM135" i="18" s="1"/>
  <c r="AY137" i="18"/>
  <c r="AX137" i="18"/>
  <c r="AW149" i="18"/>
  <c r="AU156" i="18"/>
  <c r="AZ156" i="18"/>
  <c r="AY160" i="18"/>
  <c r="AY131" i="18"/>
  <c r="AX131" i="18"/>
  <c r="AY144" i="18"/>
  <c r="AX144" i="18"/>
  <c r="AP153" i="18"/>
  <c r="AQ153" i="18" s="1"/>
  <c r="AX153" i="18" s="1"/>
  <c r="AN153" i="18"/>
  <c r="AW153" i="18" s="1"/>
  <c r="A84" i="18"/>
  <c r="A92" i="18"/>
  <c r="A100" i="18"/>
  <c r="AZ112" i="18"/>
  <c r="AU112" i="18"/>
  <c r="BA112" i="18" s="1"/>
  <c r="AW116" i="18"/>
  <c r="AY136" i="18"/>
  <c r="AX136" i="18"/>
  <c r="BB142" i="18"/>
  <c r="BA148" i="18"/>
  <c r="BB162" i="18"/>
  <c r="AP165" i="18"/>
  <c r="AQ165" i="18" s="1"/>
  <c r="AZ170" i="18"/>
  <c r="AU170" i="18"/>
  <c r="BA170" i="18" s="1"/>
  <c r="AZ185" i="18"/>
  <c r="AU185" i="18"/>
  <c r="A187" i="18"/>
  <c r="AL187" i="18"/>
  <c r="AW111" i="18"/>
  <c r="AP117" i="18"/>
  <c r="AQ117" i="18" s="1"/>
  <c r="AX117" i="18" s="1"/>
  <c r="AP118" i="18"/>
  <c r="AQ118" i="18" s="1"/>
  <c r="AX118" i="18" s="1"/>
  <c r="AX120" i="18"/>
  <c r="BA122" i="18"/>
  <c r="BA123" i="18"/>
  <c r="AW124" i="18"/>
  <c r="AZ127" i="18"/>
  <c r="BA131" i="18"/>
  <c r="AW132" i="18"/>
  <c r="BB137" i="18"/>
  <c r="AY139" i="18"/>
  <c r="AX139" i="18"/>
  <c r="AU141" i="18"/>
  <c r="AZ141" i="18"/>
  <c r="A149" i="18"/>
  <c r="AL149" i="18"/>
  <c r="AY181" i="18"/>
  <c r="AY189" i="18"/>
  <c r="AW189" i="18"/>
  <c r="A101" i="18"/>
  <c r="BB117" i="18"/>
  <c r="BA117" i="18"/>
  <c r="AU118" i="18"/>
  <c r="BA118" i="18" s="1"/>
  <c r="AZ118" i="18"/>
  <c r="AP124" i="18"/>
  <c r="AQ124" i="18" s="1"/>
  <c r="AX124" i="18" s="1"/>
  <c r="AW125" i="18"/>
  <c r="AP125" i="18"/>
  <c r="AQ125" i="18" s="1"/>
  <c r="AX125" i="18" s="1"/>
  <c r="AP132" i="18"/>
  <c r="AQ132" i="18" s="1"/>
  <c r="AX132" i="18" s="1"/>
  <c r="AP136" i="18"/>
  <c r="AQ136" i="18" s="1"/>
  <c r="Y138" i="18"/>
  <c r="AM138" i="18" s="1"/>
  <c r="AZ146" i="18"/>
  <c r="AU146" i="18"/>
  <c r="BA146" i="18" s="1"/>
  <c r="AY148" i="18"/>
  <c r="AW152" i="18"/>
  <c r="AP152" i="18"/>
  <c r="AQ152" i="18" s="1"/>
  <c r="AX152" i="18" s="1"/>
  <c r="AY158" i="18"/>
  <c r="AW158" i="18"/>
  <c r="AP119" i="18"/>
  <c r="AQ119" i="18" s="1"/>
  <c r="AX119" i="18" s="1"/>
  <c r="BB125" i="18"/>
  <c r="BA125" i="18"/>
  <c r="AP126" i="18"/>
  <c r="AQ126" i="18" s="1"/>
  <c r="AX126" i="18" s="1"/>
  <c r="AX128" i="18"/>
  <c r="AW133" i="18"/>
  <c r="AP133" i="18"/>
  <c r="AQ133" i="18" s="1"/>
  <c r="AX133" i="18" s="1"/>
  <c r="AY138" i="18"/>
  <c r="Y139" i="18"/>
  <c r="AM139" i="18" s="1"/>
  <c r="AU140" i="18"/>
  <c r="BA140" i="18" s="1"/>
  <c r="BB146" i="18"/>
  <c r="BB152" i="18"/>
  <c r="AZ160" i="18"/>
  <c r="AU160" i="18"/>
  <c r="BA160" i="18" s="1"/>
  <c r="BB161" i="18"/>
  <c r="AN180" i="18"/>
  <c r="AW180" i="18" s="1"/>
  <c r="AP180" i="18"/>
  <c r="AQ180" i="18" s="1"/>
  <c r="BB121" i="18"/>
  <c r="BA121" i="18"/>
  <c r="AL123" i="18"/>
  <c r="AU126" i="18"/>
  <c r="BA126" i="18" s="1"/>
  <c r="AZ126" i="18"/>
  <c r="AL131" i="18"/>
  <c r="BB133" i="18"/>
  <c r="BA133" i="18"/>
  <c r="AU144" i="18"/>
  <c r="AZ144" i="18"/>
  <c r="Y148" i="18"/>
  <c r="AM148" i="18" s="1"/>
  <c r="AP111" i="18"/>
  <c r="AQ111" i="18" s="1"/>
  <c r="AX111" i="18" s="1"/>
  <c r="AY113" i="18"/>
  <c r="AP127" i="18"/>
  <c r="AQ127" i="18" s="1"/>
  <c r="AX127" i="18" s="1"/>
  <c r="BB129" i="18"/>
  <c r="BA129" i="18"/>
  <c r="AW130" i="18"/>
  <c r="AZ134" i="18"/>
  <c r="BB141" i="18"/>
  <c r="BA141" i="18"/>
  <c r="BB145" i="18"/>
  <c r="AY146" i="18"/>
  <c r="AX146" i="18"/>
  <c r="AZ155" i="18"/>
  <c r="AU155" i="18"/>
  <c r="BA155" i="18" s="1"/>
  <c r="AY157" i="18"/>
  <c r="AP164" i="18"/>
  <c r="AQ164" i="18" s="1"/>
  <c r="AX164" i="18" s="1"/>
  <c r="AB106" i="18"/>
  <c r="AG107" i="18"/>
  <c r="AU107" i="18" s="1"/>
  <c r="BA107" i="18" s="1"/>
  <c r="AB114" i="18"/>
  <c r="AQ114" i="18" s="1"/>
  <c r="AX114" i="18" s="1"/>
  <c r="BB114" i="18"/>
  <c r="BB119" i="18"/>
  <c r="AG134" i="18"/>
  <c r="AU134" i="18" s="1"/>
  <c r="BA134" i="18" s="1"/>
  <c r="BB134" i="18"/>
  <c r="AZ135" i="18"/>
  <c r="AW144" i="18"/>
  <c r="BA144" i="18"/>
  <c r="BB151" i="18"/>
  <c r="AQ161" i="18"/>
  <c r="BB164" i="18"/>
  <c r="BA164" i="18"/>
  <c r="Y106" i="18"/>
  <c r="AM106" i="18" s="1"/>
  <c r="Y114" i="18"/>
  <c r="AM114" i="18" s="1"/>
  <c r="BB135" i="18"/>
  <c r="BB140" i="18"/>
  <c r="AQ145" i="18"/>
  <c r="AX145" i="18" s="1"/>
  <c r="BB127" i="18"/>
  <c r="AZ176" i="18"/>
  <c r="AU176" i="18"/>
  <c r="BA176" i="18" s="1"/>
  <c r="A117" i="18"/>
  <c r="A125" i="18"/>
  <c r="A133" i="18"/>
  <c r="AP143" i="18"/>
  <c r="AQ143" i="18" s="1"/>
  <c r="AX143" i="18" s="1"/>
  <c r="AW147" i="18"/>
  <c r="AZ151" i="18"/>
  <c r="AZ154" i="18"/>
  <c r="AU154" i="18"/>
  <c r="Y159" i="18"/>
  <c r="AM159" i="18" s="1"/>
  <c r="AX161" i="18"/>
  <c r="AL162" i="18"/>
  <c r="AU165" i="18"/>
  <c r="AZ165" i="18"/>
  <c r="AP166" i="18"/>
  <c r="AQ166" i="18" s="1"/>
  <c r="AP168" i="18"/>
  <c r="AQ168" i="18" s="1"/>
  <c r="AX168" i="18" s="1"/>
  <c r="AY176" i="18"/>
  <c r="AX177" i="18"/>
  <c r="AW195" i="18"/>
  <c r="BB210" i="18"/>
  <c r="BA210" i="18"/>
  <c r="AW137" i="18"/>
  <c r="AQ142" i="18"/>
  <c r="AX142" i="18" s="1"/>
  <c r="AL146" i="18"/>
  <c r="BA154" i="18"/>
  <c r="AP156" i="18"/>
  <c r="AQ156" i="18" s="1"/>
  <c r="AX156" i="18" s="1"/>
  <c r="BA165" i="18"/>
  <c r="BB169" i="18"/>
  <c r="BA169" i="18"/>
  <c r="A110" i="18"/>
  <c r="A118" i="18"/>
  <c r="AP138" i="18"/>
  <c r="AP140" i="18"/>
  <c r="AQ140" i="18" s="1"/>
  <c r="AX140" i="18" s="1"/>
  <c r="AY143" i="18"/>
  <c r="AU151" i="18"/>
  <c r="BA151" i="18" s="1"/>
  <c r="BB156" i="18"/>
  <c r="AP157" i="18"/>
  <c r="AQ157" i="18" s="1"/>
  <c r="AX157" i="18" s="1"/>
  <c r="BB168" i="18"/>
  <c r="AQ171" i="18"/>
  <c r="AX171" i="18" s="1"/>
  <c r="AW178" i="18"/>
  <c r="AY191" i="18"/>
  <c r="AX191" i="18"/>
  <c r="AU138" i="18"/>
  <c r="BA138" i="18" s="1"/>
  <c r="AL147" i="18"/>
  <c r="AP148" i="18"/>
  <c r="AQ148" i="18" s="1"/>
  <c r="AX148" i="18" s="1"/>
  <c r="Y150" i="18"/>
  <c r="AM150" i="18" s="1"/>
  <c r="AL154" i="18"/>
  <c r="AL155" i="18"/>
  <c r="AU157" i="18"/>
  <c r="AZ157" i="18"/>
  <c r="AP159" i="18"/>
  <c r="AQ159" i="18" s="1"/>
  <c r="AX159" i="18" s="1"/>
  <c r="AY162" i="18"/>
  <c r="AG166" i="18"/>
  <c r="AU166" i="18" s="1"/>
  <c r="BA166" i="18" s="1"/>
  <c r="AG168" i="18"/>
  <c r="AY178" i="18"/>
  <c r="AL181" i="18"/>
  <c r="A181" i="18"/>
  <c r="AY187" i="18"/>
  <c r="AZ193" i="18"/>
  <c r="BA157" i="18"/>
  <c r="AY166" i="18"/>
  <c r="AX166" i="18"/>
  <c r="AZ171" i="18"/>
  <c r="A173" i="18"/>
  <c r="AL173" i="18"/>
  <c r="AX206" i="18"/>
  <c r="AY206" i="18"/>
  <c r="AN208" i="18"/>
  <c r="AW208" i="18" s="1"/>
  <c r="AP208" i="18"/>
  <c r="AQ208" i="18" s="1"/>
  <c r="AX208" i="18" s="1"/>
  <c r="AZ152" i="18"/>
  <c r="AU152" i="18"/>
  <c r="BA152" i="18" s="1"/>
  <c r="AP158" i="18"/>
  <c r="AQ158" i="18" s="1"/>
  <c r="AX158" i="18" s="1"/>
  <c r="AY159" i="18"/>
  <c r="BB166" i="18"/>
  <c r="AU167" i="18"/>
  <c r="BA167" i="18" s="1"/>
  <c r="A170" i="18"/>
  <c r="AL170" i="18"/>
  <c r="BB183" i="18"/>
  <c r="BA183" i="18"/>
  <c r="AY194" i="18"/>
  <c r="BB199" i="18"/>
  <c r="AY142" i="18"/>
  <c r="AU149" i="18"/>
  <c r="BA149" i="18" s="1"/>
  <c r="AZ149" i="18"/>
  <c r="BB153" i="18"/>
  <c r="AY154" i="18"/>
  <c r="AX167" i="18"/>
  <c r="AU168" i="18"/>
  <c r="BA168" i="18" s="1"/>
  <c r="AZ179" i="18"/>
  <c r="AU179" i="18"/>
  <c r="BA179" i="18" s="1"/>
  <c r="AY185" i="18"/>
  <c r="AQ186" i="18"/>
  <c r="BB187" i="18"/>
  <c r="AL138" i="18"/>
  <c r="AL143" i="18"/>
  <c r="Y146" i="18"/>
  <c r="AM146" i="18" s="1"/>
  <c r="AP151" i="18"/>
  <c r="AQ151" i="18" s="1"/>
  <c r="AX151" i="18" s="1"/>
  <c r="AG158" i="18"/>
  <c r="AU158" i="18" s="1"/>
  <c r="BA158" i="18" s="1"/>
  <c r="AY163" i="18"/>
  <c r="AZ164" i="18"/>
  <c r="AX165" i="18"/>
  <c r="AZ168" i="18"/>
  <c r="Y171" i="18"/>
  <c r="AM171" i="18" s="1"/>
  <c r="AX172" i="18"/>
  <c r="AY172" i="18"/>
  <c r="AW176" i="18"/>
  <c r="AW177" i="18"/>
  <c r="BB192" i="18"/>
  <c r="BB193" i="18"/>
  <c r="AZ145" i="18"/>
  <c r="AU145" i="18"/>
  <c r="BA145" i="18" s="1"/>
  <c r="AZ166" i="18"/>
  <c r="BB167" i="18"/>
  <c r="AY169" i="18"/>
  <c r="AX169" i="18"/>
  <c r="AU173" i="18"/>
  <c r="AZ173" i="18"/>
  <c r="AZ177" i="18"/>
  <c r="AU177" i="18"/>
  <c r="BB178" i="18"/>
  <c r="BB182" i="18"/>
  <c r="AW139" i="18"/>
  <c r="AY147" i="18"/>
  <c r="AX147" i="18"/>
  <c r="BA147" i="18"/>
  <c r="AP150" i="18"/>
  <c r="AQ150" i="18" s="1"/>
  <c r="AY151" i="18"/>
  <c r="BB154" i="18"/>
  <c r="AZ161" i="18"/>
  <c r="AU161" i="18"/>
  <c r="BA161" i="18" s="1"/>
  <c r="Y163" i="18"/>
  <c r="AM163" i="18" s="1"/>
  <c r="Y164" i="18"/>
  <c r="AM164" i="18" s="1"/>
  <c r="BB165" i="18"/>
  <c r="AY168" i="18"/>
  <c r="AZ174" i="18"/>
  <c r="BB177" i="18"/>
  <c r="BA177" i="18"/>
  <c r="AU178" i="18"/>
  <c r="BA178" i="18" s="1"/>
  <c r="AY179" i="18"/>
  <c r="AW181" i="18"/>
  <c r="AU191" i="18"/>
  <c r="BA191" i="18" s="1"/>
  <c r="AY135" i="18"/>
  <c r="AX135" i="18"/>
  <c r="AZ143" i="18"/>
  <c r="BB144" i="18"/>
  <c r="AY155" i="18"/>
  <c r="AW170" i="18"/>
  <c r="AL179" i="18"/>
  <c r="A179" i="18"/>
  <c r="BB181" i="18"/>
  <c r="AU182" i="18"/>
  <c r="BA182" i="18" s="1"/>
  <c r="BB200" i="18"/>
  <c r="AB138" i="18"/>
  <c r="Y140" i="18"/>
  <c r="AM140" i="18" s="1"/>
  <c r="Y142" i="18"/>
  <c r="AM142" i="18" s="1"/>
  <c r="AG150" i="18"/>
  <c r="AU150" i="18" s="1"/>
  <c r="BA150" i="18" s="1"/>
  <c r="BA156" i="18"/>
  <c r="Y166" i="18"/>
  <c r="AM166" i="18" s="1"/>
  <c r="Y168" i="18"/>
  <c r="AM168" i="18" s="1"/>
  <c r="AP185" i="18"/>
  <c r="AQ185" i="18" s="1"/>
  <c r="AX185" i="18" s="1"/>
  <c r="AU197" i="18"/>
  <c r="BA197" i="18" s="1"/>
  <c r="A201" i="18"/>
  <c r="AL201" i="18"/>
  <c r="AG135" i="18"/>
  <c r="AU135" i="18" s="1"/>
  <c r="BA135" i="18" s="1"/>
  <c r="AU143" i="18"/>
  <c r="BA143" i="18" s="1"/>
  <c r="AZ153" i="18"/>
  <c r="AU153" i="18"/>
  <c r="BA153" i="18" s="1"/>
  <c r="Y155" i="18"/>
  <c r="AM155" i="18" s="1"/>
  <c r="Y156" i="18"/>
  <c r="AM156" i="18" s="1"/>
  <c r="BB160" i="18"/>
  <c r="AP162" i="18"/>
  <c r="AQ162" i="18" s="1"/>
  <c r="AX162" i="18" s="1"/>
  <c r="AU172" i="18"/>
  <c r="BA172" i="18" s="1"/>
  <c r="AU175" i="18"/>
  <c r="BA175" i="18" s="1"/>
  <c r="AY177" i="18"/>
  <c r="AZ180" i="18"/>
  <c r="AY183" i="18"/>
  <c r="BB189" i="18"/>
  <c r="AY150" i="18"/>
  <c r="AX150" i="18"/>
  <c r="AZ159" i="18"/>
  <c r="AZ162" i="18"/>
  <c r="AU162" i="18"/>
  <c r="BA162" i="18" s="1"/>
  <c r="AY173" i="18"/>
  <c r="AX173" i="18"/>
  <c r="BB180" i="18"/>
  <c r="AX184" i="18"/>
  <c r="AY184" i="18"/>
  <c r="BB209" i="18"/>
  <c r="BA239" i="18"/>
  <c r="BB239" i="18"/>
  <c r="AY245" i="18"/>
  <c r="AP170" i="18"/>
  <c r="AQ170" i="18" s="1"/>
  <c r="AX170" i="18" s="1"/>
  <c r="AG182" i="18"/>
  <c r="AZ183" i="18"/>
  <c r="BB184" i="18"/>
  <c r="BA184" i="18"/>
  <c r="BB185" i="18"/>
  <c r="BA185" i="18"/>
  <c r="AY198" i="18"/>
  <c r="AZ202" i="18"/>
  <c r="AY205" i="18"/>
  <c r="BB172" i="18"/>
  <c r="AY174" i="18"/>
  <c r="AP175" i="18"/>
  <c r="AQ175" i="18" s="1"/>
  <c r="AX175" i="18" s="1"/>
  <c r="AX180" i="18"/>
  <c r="AW186" i="18"/>
  <c r="AZ192" i="18"/>
  <c r="AU192" i="18"/>
  <c r="BA192" i="18" s="1"/>
  <c r="AW203" i="18"/>
  <c r="AY186" i="18"/>
  <c r="AX186" i="18"/>
  <c r="AY190" i="18"/>
  <c r="AZ201" i="18"/>
  <c r="AU201" i="18"/>
  <c r="AP202" i="18"/>
  <c r="AQ202" i="18" s="1"/>
  <c r="AX202" i="18" s="1"/>
  <c r="AN202" i="18"/>
  <c r="AW202" i="18" s="1"/>
  <c r="AU220" i="18"/>
  <c r="BA220" i="18" s="1"/>
  <c r="AZ220" i="18"/>
  <c r="A142" i="18"/>
  <c r="A150" i="18"/>
  <c r="A158" i="18"/>
  <c r="A166" i="18"/>
  <c r="AZ186" i="18"/>
  <c r="AZ187" i="18"/>
  <c r="AU187" i="18"/>
  <c r="BA187" i="18" s="1"/>
  <c r="AZ188" i="18"/>
  <c r="AP196" i="18"/>
  <c r="AN196" i="18"/>
  <c r="AW196" i="18" s="1"/>
  <c r="AU198" i="18"/>
  <c r="AZ198" i="18"/>
  <c r="AY203" i="18"/>
  <c r="AW207" i="18"/>
  <c r="AY212" i="18"/>
  <c r="AN217" i="18"/>
  <c r="AW217" i="18" s="1"/>
  <c r="AP217" i="18"/>
  <c r="AQ217" i="18" s="1"/>
  <c r="AY223" i="18"/>
  <c r="AB174" i="18"/>
  <c r="AY180" i="18"/>
  <c r="Y190" i="18"/>
  <c r="AM190" i="18" s="1"/>
  <c r="AU196" i="18"/>
  <c r="BA196" i="18" s="1"/>
  <c r="AZ196" i="18"/>
  <c r="AZ207" i="18"/>
  <c r="AU207" i="18"/>
  <c r="BA207" i="18" s="1"/>
  <c r="AN212" i="18"/>
  <c r="AW212" i="18" s="1"/>
  <c r="AP212" i="18"/>
  <c r="A219" i="18"/>
  <c r="AL219" i="18"/>
  <c r="AN223" i="18"/>
  <c r="AW223" i="18" s="1"/>
  <c r="AP223" i="18"/>
  <c r="AQ223" i="18" s="1"/>
  <c r="AX223" i="18" s="1"/>
  <c r="AZ241" i="18"/>
  <c r="AU241" i="18"/>
  <c r="BA241" i="18" s="1"/>
  <c r="AZ247" i="18"/>
  <c r="AU247" i="18"/>
  <c r="BA247" i="18" s="1"/>
  <c r="A151" i="18"/>
  <c r="A159" i="18"/>
  <c r="A167" i="18"/>
  <c r="Y174" i="18"/>
  <c r="AM174" i="18" s="1"/>
  <c r="AZ184" i="18"/>
  <c r="AU184" i="18"/>
  <c r="AP195" i="18"/>
  <c r="AQ195" i="18" s="1"/>
  <c r="AX195" i="18" s="1"/>
  <c r="AP199" i="18"/>
  <c r="AQ199" i="18" s="1"/>
  <c r="AY200" i="18"/>
  <c r="AX200" i="18"/>
  <c r="BB202" i="18"/>
  <c r="AW206" i="18"/>
  <c r="AZ211" i="18"/>
  <c r="AU211" i="18"/>
  <c r="BA211" i="18" s="1"/>
  <c r="AU212" i="18"/>
  <c r="AZ212" i="18"/>
  <c r="BA173" i="18"/>
  <c r="AP178" i="18"/>
  <c r="AQ178" i="18" s="1"/>
  <c r="AX178" i="18" s="1"/>
  <c r="AY182" i="18"/>
  <c r="Y186" i="18"/>
  <c r="AM186" i="18" s="1"/>
  <c r="AW194" i="18"/>
  <c r="BB197" i="18"/>
  <c r="AU199" i="18"/>
  <c r="BA199" i="18" s="1"/>
  <c r="AZ199" i="18"/>
  <c r="BA201" i="18"/>
  <c r="BB201" i="18"/>
  <c r="AQ201" i="18"/>
  <c r="AX201" i="18" s="1"/>
  <c r="BA212" i="18"/>
  <c r="BB212" i="18"/>
  <c r="BB223" i="18"/>
  <c r="BA223" i="18"/>
  <c r="BB233" i="18"/>
  <c r="BA233" i="18"/>
  <c r="AP241" i="18"/>
  <c r="AQ241" i="18" s="1"/>
  <c r="AX241" i="18" s="1"/>
  <c r="AZ205" i="18"/>
  <c r="AU205" i="18"/>
  <c r="AZ169" i="18"/>
  <c r="Y170" i="18"/>
  <c r="AM170" i="18" s="1"/>
  <c r="AY171" i="18"/>
  <c r="Y182" i="18"/>
  <c r="AM182" i="18" s="1"/>
  <c r="Y187" i="18"/>
  <c r="AM187" i="18" s="1"/>
  <c r="AW191" i="18"/>
  <c r="AP193" i="18"/>
  <c r="AQ193" i="18" s="1"/>
  <c r="BB194" i="18"/>
  <c r="BA194" i="18"/>
  <c r="AU200" i="18"/>
  <c r="BA200" i="18" s="1"/>
  <c r="AZ200" i="18"/>
  <c r="Y203" i="18"/>
  <c r="AM203" i="18" s="1"/>
  <c r="BB205" i="18"/>
  <c r="BA205" i="18"/>
  <c r="AN240" i="18"/>
  <c r="AW240" i="18" s="1"/>
  <c r="AP240" i="18"/>
  <c r="AQ240" i="18" s="1"/>
  <c r="A145" i="18"/>
  <c r="A153" i="18"/>
  <c r="A161" i="18"/>
  <c r="AQ189" i="18"/>
  <c r="AX189" i="18" s="1"/>
  <c r="AP190" i="18"/>
  <c r="AQ190" i="18" s="1"/>
  <c r="AX190" i="18" s="1"/>
  <c r="BB195" i="18"/>
  <c r="BA195" i="18"/>
  <c r="BA198" i="18"/>
  <c r="AU204" i="18"/>
  <c r="BA204" i="18" s="1"/>
  <c r="AZ204" i="18"/>
  <c r="AY210" i="18"/>
  <c r="AY214" i="18"/>
  <c r="AG171" i="18"/>
  <c r="AU171" i="18" s="1"/>
  <c r="BA171" i="18" s="1"/>
  <c r="AP174" i="18"/>
  <c r="Y175" i="18"/>
  <c r="AM175" i="18" s="1"/>
  <c r="AU180" i="18"/>
  <c r="BA180" i="18" s="1"/>
  <c r="AP183" i="18"/>
  <c r="AQ183" i="18" s="1"/>
  <c r="AX183" i="18" s="1"/>
  <c r="AP192" i="18"/>
  <c r="AQ192" i="18" s="1"/>
  <c r="AX192" i="18" s="1"/>
  <c r="AY197" i="18"/>
  <c r="AW197" i="18"/>
  <c r="BB206" i="18"/>
  <c r="BA206" i="18"/>
  <c r="AZ206" i="18"/>
  <c r="AP176" i="18"/>
  <c r="AQ176" i="18" s="1"/>
  <c r="AX176" i="18" s="1"/>
  <c r="AP181" i="18"/>
  <c r="AQ181" i="18" s="1"/>
  <c r="AX181" i="18" s="1"/>
  <c r="AP187" i="18"/>
  <c r="AQ187" i="18" s="1"/>
  <c r="AX187" i="18" s="1"/>
  <c r="AU188" i="18"/>
  <c r="BA188" i="18" s="1"/>
  <c r="AP188" i="18"/>
  <c r="AQ188" i="18" s="1"/>
  <c r="AX188" i="18" s="1"/>
  <c r="AU189" i="18"/>
  <c r="BA189" i="18" s="1"/>
  <c r="AZ189" i="18"/>
  <c r="BB190" i="18"/>
  <c r="BA190" i="18"/>
  <c r="AZ195" i="18"/>
  <c r="BB198" i="18"/>
  <c r="AY202" i="18"/>
  <c r="AZ203" i="18"/>
  <c r="AU203" i="18"/>
  <c r="BA203" i="18" s="1"/>
  <c r="AW204" i="18"/>
  <c r="AW205" i="18"/>
  <c r="AX216" i="18"/>
  <c r="AY216" i="18"/>
  <c r="AY207" i="18"/>
  <c r="AX207" i="18"/>
  <c r="AZ213" i="18"/>
  <c r="AU213" i="18"/>
  <c r="BA213" i="18" s="1"/>
  <c r="AG174" i="18"/>
  <c r="AU174" i="18" s="1"/>
  <c r="BA174" i="18" s="1"/>
  <c r="BB176" i="18"/>
  <c r="AU181" i="18"/>
  <c r="BA181" i="18" s="1"/>
  <c r="AZ181" i="18"/>
  <c r="AP182" i="18"/>
  <c r="AQ182" i="18" s="1"/>
  <c r="AX182" i="18" s="1"/>
  <c r="BB186" i="18"/>
  <c r="BA186" i="18"/>
  <c r="AW187" i="18"/>
  <c r="BB188" i="18"/>
  <c r="BB191" i="18"/>
  <c r="AG193" i="18"/>
  <c r="AU193" i="18" s="1"/>
  <c r="BA193" i="18" s="1"/>
  <c r="AY193" i="18"/>
  <c r="AX193" i="18"/>
  <c r="AZ208" i="18"/>
  <c r="AU208" i="18"/>
  <c r="BA208" i="18" s="1"/>
  <c r="AW209" i="18"/>
  <c r="AZ210" i="18"/>
  <c r="BB221" i="18"/>
  <c r="AP209" i="18"/>
  <c r="AQ209" i="18" s="1"/>
  <c r="AX209" i="18" s="1"/>
  <c r="AZ215" i="18"/>
  <c r="AU215" i="18"/>
  <c r="BA215" i="18" s="1"/>
  <c r="BB219" i="18"/>
  <c r="AY220" i="18"/>
  <c r="BB224" i="18"/>
  <c r="BB243" i="18"/>
  <c r="BA243" i="18"/>
  <c r="BB257" i="18"/>
  <c r="A189" i="18"/>
  <c r="AP198" i="18"/>
  <c r="AQ198" i="18" s="1"/>
  <c r="AX198" i="18" s="1"/>
  <c r="AX199" i="18"/>
  <c r="AP213" i="18"/>
  <c r="AQ213" i="18" s="1"/>
  <c r="AX213" i="18" s="1"/>
  <c r="AZ214" i="18"/>
  <c r="AU214" i="18"/>
  <c r="AG215" i="18"/>
  <c r="AZ216" i="18"/>
  <c r="AU216" i="18"/>
  <c r="BA217" i="18"/>
  <c r="AZ217" i="18"/>
  <c r="A220" i="18"/>
  <c r="AL220" i="18"/>
  <c r="AB220" i="18"/>
  <c r="AQ220" i="18" s="1"/>
  <c r="AX220" i="18" s="1"/>
  <c r="AU221" i="18"/>
  <c r="BA221" i="18" s="1"/>
  <c r="BB222" i="18"/>
  <c r="BA225" i="18"/>
  <c r="BB225" i="18"/>
  <c r="AZ231" i="18"/>
  <c r="AU231" i="18"/>
  <c r="BB241" i="18"/>
  <c r="AU243" i="18"/>
  <c r="AZ243" i="18"/>
  <c r="BB211" i="18"/>
  <c r="AY228" i="18"/>
  <c r="AX228" i="18"/>
  <c r="AU229" i="18"/>
  <c r="BA229" i="18" s="1"/>
  <c r="AZ229" i="18"/>
  <c r="BB232" i="18"/>
  <c r="BA232" i="18"/>
  <c r="AZ233" i="18"/>
  <c r="AU240" i="18"/>
  <c r="BA240" i="18" s="1"/>
  <c r="AZ240" i="18"/>
  <c r="AY244" i="18"/>
  <c r="AP250" i="18"/>
  <c r="AQ250" i="18" s="1"/>
  <c r="AZ251" i="18"/>
  <c r="AU251" i="18"/>
  <c r="AP252" i="18"/>
  <c r="AQ252" i="18" s="1"/>
  <c r="AU256" i="18"/>
  <c r="BA256" i="18" s="1"/>
  <c r="AZ256" i="18"/>
  <c r="A190" i="18"/>
  <c r="BB204" i="18"/>
  <c r="BB213" i="18"/>
  <c r="A226" i="18"/>
  <c r="AL226" i="18"/>
  <c r="BB230" i="18"/>
  <c r="BA230" i="18"/>
  <c r="AU233" i="18"/>
  <c r="AU239" i="18"/>
  <c r="AZ239" i="18"/>
  <c r="BB240" i="18"/>
  <c r="AY253" i="18"/>
  <c r="BB214" i="18"/>
  <c r="BA214" i="18"/>
  <c r="AY219" i="18"/>
  <c r="AZ223" i="18"/>
  <c r="AZ232" i="18"/>
  <c r="AU232" i="18"/>
  <c r="AW245" i="18"/>
  <c r="AU245" i="18"/>
  <c r="BA245" i="18" s="1"/>
  <c r="AZ245" i="18"/>
  <c r="AY248" i="18"/>
  <c r="AW251" i="18"/>
  <c r="A253" i="18"/>
  <c r="AL253" i="18"/>
  <c r="AP255" i="18"/>
  <c r="AQ255" i="18" s="1"/>
  <c r="AW256" i="18"/>
  <c r="BB231" i="18"/>
  <c r="BA231" i="18"/>
  <c r="A234" i="18"/>
  <c r="AL234" i="18"/>
  <c r="AY235" i="18"/>
  <c r="AU236" i="18"/>
  <c r="AZ236" i="18"/>
  <c r="AZ238" i="18"/>
  <c r="AU238" i="18"/>
  <c r="BA238" i="18" s="1"/>
  <c r="AZ250" i="18"/>
  <c r="BB256" i="18"/>
  <c r="A199" i="18"/>
  <c r="AP210" i="18"/>
  <c r="AQ210" i="18" s="1"/>
  <c r="AX210" i="18" s="1"/>
  <c r="BB216" i="18"/>
  <c r="BA216" i="18"/>
  <c r="Y219" i="18"/>
  <c r="AM219" i="18" s="1"/>
  <c r="BB248" i="18"/>
  <c r="BA248" i="18"/>
  <c r="AZ248" i="18"/>
  <c r="BB251" i="18"/>
  <c r="BA251" i="18"/>
  <c r="BB254" i="18"/>
  <c r="Y207" i="18"/>
  <c r="AM207" i="18" s="1"/>
  <c r="AZ209" i="18"/>
  <c r="AY215" i="18"/>
  <c r="AX217" i="18"/>
  <c r="Y221" i="18"/>
  <c r="AM221" i="18" s="1"/>
  <c r="AU228" i="18"/>
  <c r="AZ228" i="18"/>
  <c r="BA236" i="18"/>
  <c r="AY243" i="18"/>
  <c r="AP248" i="18"/>
  <c r="AQ248" i="18" s="1"/>
  <c r="AX248" i="18" s="1"/>
  <c r="A252" i="18"/>
  <c r="AL252" i="18"/>
  <c r="Y212" i="18"/>
  <c r="AM212" i="18" s="1"/>
  <c r="AL214" i="18"/>
  <c r="A214" i="18"/>
  <c r="BB217" i="18"/>
  <c r="AY218" i="18"/>
  <c r="AX218" i="18"/>
  <c r="AZ221" i="18"/>
  <c r="AY226" i="18"/>
  <c r="BA228" i="18"/>
  <c r="AX229" i="18"/>
  <c r="AY237" i="18"/>
  <c r="BB244" i="18"/>
  <c r="AG249" i="18"/>
  <c r="AZ249" i="18"/>
  <c r="AU249" i="18"/>
  <c r="BA249" i="18" s="1"/>
  <c r="AL250" i="18"/>
  <c r="AU253" i="18"/>
  <c r="BA253" i="18" s="1"/>
  <c r="AZ253" i="18"/>
  <c r="Y198" i="18"/>
  <c r="AM198" i="18" s="1"/>
  <c r="Y213" i="18"/>
  <c r="AM213" i="18" s="1"/>
  <c r="AU219" i="18"/>
  <c r="BA219" i="18" s="1"/>
  <c r="AZ219" i="18"/>
  <c r="AP219" i="18"/>
  <c r="AQ219" i="18" s="1"/>
  <c r="AX219" i="18" s="1"/>
  <c r="AW228" i="18"/>
  <c r="AY230" i="18"/>
  <c r="AX240" i="18"/>
  <c r="AY240" i="18"/>
  <c r="AW244" i="18"/>
  <c r="AW246" i="18"/>
  <c r="BB249" i="18"/>
  <c r="AL196" i="18"/>
  <c r="AB204" i="18"/>
  <c r="AQ204" i="18" s="1"/>
  <c r="AX204" i="18" s="1"/>
  <c r="AP207" i="18"/>
  <c r="AQ207" i="18" s="1"/>
  <c r="BB208" i="18"/>
  <c r="Y218" i="18"/>
  <c r="AM218" i="18" s="1"/>
  <c r="AZ225" i="18"/>
  <c r="AU225" i="18"/>
  <c r="AP225" i="18"/>
  <c r="AQ225" i="18" s="1"/>
  <c r="AX225" i="18" s="1"/>
  <c r="AY227" i="18"/>
  <c r="AY234" i="18"/>
  <c r="AZ235" i="18"/>
  <c r="AU235" i="18"/>
  <c r="BA235" i="18" s="1"/>
  <c r="AN236" i="18"/>
  <c r="AW236" i="18" s="1"/>
  <c r="BB246" i="18"/>
  <c r="A178" i="18"/>
  <c r="A186" i="18"/>
  <c r="A194" i="18"/>
  <c r="AG202" i="18"/>
  <c r="AU202" i="18" s="1"/>
  <c r="BA202" i="18" s="1"/>
  <c r="AY225" i="18"/>
  <c r="BB226" i="18"/>
  <c r="AP226" i="18"/>
  <c r="AQ226" i="18" s="1"/>
  <c r="AX226" i="18" s="1"/>
  <c r="AW227" i="18"/>
  <c r="AL230" i="18"/>
  <c r="A230" i="18"/>
  <c r="AB230" i="18"/>
  <c r="AY239" i="18"/>
  <c r="AX239" i="18"/>
  <c r="AP242" i="18"/>
  <c r="AQ242" i="18" s="1"/>
  <c r="AX242" i="18" s="1"/>
  <c r="AY246" i="18"/>
  <c r="AP249" i="18"/>
  <c r="AQ249" i="18" s="1"/>
  <c r="AX249" i="18" s="1"/>
  <c r="BB250" i="18"/>
  <c r="AU252" i="18"/>
  <c r="AZ252" i="18"/>
  <c r="AZ255" i="18"/>
  <c r="AB196" i="18"/>
  <c r="AP215" i="18"/>
  <c r="AQ215" i="18" s="1"/>
  <c r="AX215" i="18" s="1"/>
  <c r="AY221" i="18"/>
  <c r="BA227" i="18"/>
  <c r="AY231" i="18"/>
  <c r="AP235" i="18"/>
  <c r="AQ235" i="18" s="1"/>
  <c r="AX235" i="18" s="1"/>
  <c r="AN235" i="18"/>
  <c r="AW235" i="18" s="1"/>
  <c r="AY236" i="18"/>
  <c r="AY242" i="18"/>
  <c r="AU244" i="18"/>
  <c r="BA244" i="18" s="1"/>
  <c r="AZ244" i="18"/>
  <c r="AY247" i="18"/>
  <c r="AZ257" i="18"/>
  <c r="AU257" i="18"/>
  <c r="BA257" i="18" s="1"/>
  <c r="AQ257" i="18"/>
  <c r="AP233" i="18"/>
  <c r="AQ233" i="18" s="1"/>
  <c r="AN233" i="18"/>
  <c r="AW233" i="18" s="1"/>
  <c r="AY233" i="18"/>
  <c r="AX233" i="18"/>
  <c r="AQ234" i="18"/>
  <c r="AX234" i="18" s="1"/>
  <c r="AY251" i="18"/>
  <c r="AY252" i="18"/>
  <c r="AX252" i="18"/>
  <c r="AY256" i="18"/>
  <c r="AX256" i="18"/>
  <c r="AY257" i="18"/>
  <c r="AX257" i="18"/>
  <c r="Y210" i="18"/>
  <c r="AM210" i="18" s="1"/>
  <c r="AY222" i="18"/>
  <c r="AP224" i="18"/>
  <c r="AQ224" i="18" s="1"/>
  <c r="AX224" i="18" s="1"/>
  <c r="AN224" i="18"/>
  <c r="AW224" i="18" s="1"/>
  <c r="AY224" i="18"/>
  <c r="BB235" i="18"/>
  <c r="AP243" i="18"/>
  <c r="AQ243" i="18" s="1"/>
  <c r="AX243" i="18" s="1"/>
  <c r="AN243" i="18"/>
  <c r="AW243" i="18" s="1"/>
  <c r="AB251" i="18"/>
  <c r="AQ251" i="18" s="1"/>
  <c r="AX251" i="18" s="1"/>
  <c r="BA252" i="18"/>
  <c r="AW257" i="18"/>
  <c r="AL209" i="18"/>
  <c r="A210" i="18"/>
  <c r="A211" i="18"/>
  <c r="A212" i="18"/>
  <c r="A222" i="18"/>
  <c r="AL223" i="18"/>
  <c r="AY229" i="18"/>
  <c r="AZ230" i="18"/>
  <c r="BA246" i="18"/>
  <c r="AG250" i="18"/>
  <c r="AU250" i="18" s="1"/>
  <c r="BA250" i="18" s="1"/>
  <c r="A254" i="18"/>
  <c r="AB212" i="18"/>
  <c r="A237" i="18"/>
  <c r="AZ234" i="18"/>
  <c r="Y254" i="18"/>
  <c r="AM254" i="18" s="1"/>
  <c r="AP239" i="18"/>
  <c r="AQ239" i="18" s="1"/>
  <c r="AX255" i="18"/>
  <c r="BA242" i="18"/>
  <c r="Y247" i="18"/>
  <c r="AM247" i="18" s="1"/>
  <c r="AP214" i="18"/>
  <c r="AQ214" i="18" s="1"/>
  <c r="AX214" i="18" s="1"/>
  <c r="AG226" i="18"/>
  <c r="AU226" i="18" s="1"/>
  <c r="BA226" i="18" s="1"/>
  <c r="Y230" i="18"/>
  <c r="AM230" i="18" s="1"/>
  <c r="AG234" i="18"/>
  <c r="AU234" i="18" s="1"/>
  <c r="BA234" i="18" s="1"/>
  <c r="AB236" i="18"/>
  <c r="AQ236" i="18" s="1"/>
  <c r="AX236" i="18" s="1"/>
  <c r="AP238" i="18"/>
  <c r="AQ238" i="18" s="1"/>
  <c r="AX238" i="18" s="1"/>
  <c r="AL243" i="18"/>
  <c r="AY250" i="18"/>
  <c r="AX250" i="18"/>
  <c r="AP254" i="18"/>
  <c r="AQ254" i="18" s="1"/>
  <c r="AX254" i="18" s="1"/>
  <c r="AL217" i="18"/>
  <c r="A239" i="18"/>
  <c r="Y246" i="18"/>
  <c r="AM246" i="18" s="1"/>
  <c r="AP222" i="18"/>
  <c r="AQ222" i="18" s="1"/>
  <c r="AX222" i="18" s="1"/>
  <c r="BA237" i="18"/>
  <c r="Y239" i="18"/>
  <c r="AM239" i="18" s="1"/>
  <c r="AP247" i="18"/>
  <c r="AQ247" i="18" s="1"/>
  <c r="AX247" i="18" s="1"/>
  <c r="Y214" i="18"/>
  <c r="AM214" i="18" s="1"/>
  <c r="AP230" i="18"/>
  <c r="AP231" i="18"/>
  <c r="AQ231" i="18" s="1"/>
  <c r="AX231" i="18" s="1"/>
  <c r="AB245" i="18"/>
  <c r="AQ245" i="18" s="1"/>
  <c r="AX245" i="18" s="1"/>
  <c r="Y238" i="18"/>
  <c r="AM238" i="18" s="1"/>
  <c r="AQ246" i="18"/>
  <c r="AX246" i="18" s="1"/>
  <c r="A233" i="18"/>
  <c r="A241" i="18"/>
  <c r="A249" i="18"/>
  <c r="A257" i="18"/>
  <c r="AQ102" i="18" l="1"/>
  <c r="AX102" i="18" s="1"/>
  <c r="AQ44" i="18"/>
  <c r="AX44" i="18" s="1"/>
  <c r="AQ108" i="18"/>
  <c r="AX108" i="18" s="1"/>
  <c r="AQ205" i="18"/>
  <c r="AX205" i="18" s="1"/>
  <c r="AQ244" i="18"/>
  <c r="AX244" i="18" s="1"/>
  <c r="AQ155" i="18"/>
  <c r="AX155" i="18" s="1"/>
  <c r="AQ230" i="18"/>
  <c r="AX230" i="18" s="1"/>
  <c r="AQ35" i="18"/>
  <c r="AX35" i="18" s="1"/>
  <c r="AQ174" i="18"/>
  <c r="AX174" i="18" s="1"/>
  <c r="AQ88" i="18"/>
  <c r="AX88" i="18" s="1"/>
  <c r="AQ212" i="18"/>
  <c r="AX212" i="18" s="1"/>
  <c r="AQ96" i="18"/>
  <c r="AX96" i="18" s="1"/>
  <c r="AQ74" i="18"/>
  <c r="AX74" i="18" s="1"/>
  <c r="AQ138" i="18"/>
  <c r="AX138" i="18" s="1"/>
  <c r="AQ196" i="18"/>
  <c r="AX196" i="18" s="1"/>
  <c r="AQ75" i="18"/>
  <c r="AX75" i="18" s="1"/>
  <c r="A3" i="17" l="1"/>
  <c r="A4" i="17" s="1"/>
  <c r="A5" i="17" s="1"/>
  <c r="A6" i="17" s="1"/>
  <c r="A7" i="17" s="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A135" i="17" s="1"/>
  <c r="A136" i="17" s="1"/>
  <c r="A137" i="17" s="1"/>
  <c r="A138" i="17" s="1"/>
  <c r="A139" i="17" s="1"/>
  <c r="A140" i="17" s="1"/>
  <c r="A141" i="17" s="1"/>
  <c r="A142" i="17" s="1"/>
  <c r="A143" i="17" s="1"/>
  <c r="A144" i="17" s="1"/>
  <c r="A145" i="17" s="1"/>
  <c r="A146" i="17" s="1"/>
  <c r="A147" i="17" s="1"/>
  <c r="A148" i="17" s="1"/>
  <c r="A149" i="17" s="1"/>
  <c r="A150" i="17" s="1"/>
  <c r="A151" i="17" s="1"/>
  <c r="A152" i="17" s="1"/>
  <c r="A153" i="17" s="1"/>
  <c r="A154" i="17" s="1"/>
  <c r="A155" i="17" s="1"/>
  <c r="A156" i="17" s="1"/>
  <c r="A157" i="17" s="1"/>
  <c r="A158" i="17" s="1"/>
  <c r="A159" i="17" s="1"/>
  <c r="A160" i="17" s="1"/>
  <c r="A161" i="17" s="1"/>
  <c r="A162" i="17" s="1"/>
  <c r="A163" i="17" s="1"/>
  <c r="A164" i="17" s="1"/>
  <c r="A165" i="17" s="1"/>
  <c r="A166" i="17" s="1"/>
  <c r="A167" i="17" s="1"/>
  <c r="A168" i="17" s="1"/>
  <c r="A169" i="17" s="1"/>
  <c r="A170" i="17" s="1"/>
  <c r="A171" i="17" s="1"/>
  <c r="A172" i="17" s="1"/>
  <c r="A173" i="17" s="1"/>
  <c r="A174" i="17" s="1"/>
  <c r="A175" i="17" s="1"/>
  <c r="A176" i="17" s="1"/>
  <c r="A177" i="17" s="1"/>
  <c r="A178" i="17" s="1"/>
  <c r="A179" i="17" s="1"/>
  <c r="A180" i="17" s="1"/>
  <c r="A181" i="17" s="1"/>
  <c r="A182" i="17" s="1"/>
  <c r="A183" i="17" s="1"/>
  <c r="A184" i="17" s="1"/>
  <c r="A185" i="17" s="1"/>
  <c r="A186" i="17" s="1"/>
  <c r="A187" i="17" s="1"/>
  <c r="A188" i="17" s="1"/>
  <c r="A189" i="17" s="1"/>
  <c r="A190" i="17" s="1"/>
  <c r="A191" i="17" s="1"/>
  <c r="A192" i="17" s="1"/>
  <c r="A193" i="17" s="1"/>
  <c r="A194" i="17" s="1"/>
  <c r="A195" i="17" s="1"/>
  <c r="A196" i="17" s="1"/>
  <c r="A197" i="17" s="1"/>
  <c r="A198" i="17" s="1"/>
  <c r="A199" i="17" s="1"/>
  <c r="A200" i="17" s="1"/>
  <c r="A201" i="17" s="1"/>
  <c r="A202" i="17" s="1"/>
  <c r="A203" i="17" s="1"/>
  <c r="A204" i="17" s="1"/>
  <c r="A205" i="17" s="1"/>
  <c r="A206" i="17" s="1"/>
  <c r="A207" i="17" s="1"/>
  <c r="A208" i="17" s="1"/>
  <c r="A209" i="17" s="1"/>
  <c r="A210" i="17" s="1"/>
  <c r="A211" i="17" s="1"/>
  <c r="A212" i="17" s="1"/>
  <c r="A213" i="17" s="1"/>
  <c r="A214" i="17" s="1"/>
  <c r="A215" i="17" s="1"/>
  <c r="A216" i="17" s="1"/>
  <c r="A217" i="17" s="1"/>
  <c r="A218" i="17" s="1"/>
  <c r="A219" i="17" s="1"/>
  <c r="A220" i="17" s="1"/>
  <c r="A221" i="17" s="1"/>
  <c r="A222" i="17" s="1"/>
  <c r="A223" i="17" s="1"/>
  <c r="A224" i="17" s="1"/>
  <c r="A225" i="17" s="1"/>
  <c r="A226" i="17" s="1"/>
  <c r="A227" i="17" s="1"/>
  <c r="A228" i="17" s="1"/>
  <c r="A229" i="17" s="1"/>
  <c r="A230" i="17" s="1"/>
  <c r="A231" i="17" s="1"/>
  <c r="A232" i="17" s="1"/>
  <c r="A233" i="17" s="1"/>
  <c r="A234" i="17" s="1"/>
  <c r="A235" i="17" s="1"/>
  <c r="A236" i="17" s="1"/>
  <c r="A237" i="17" s="1"/>
  <c r="A238" i="17" s="1"/>
  <c r="A239" i="17" s="1"/>
  <c r="A240" i="17" s="1"/>
  <c r="A241" i="17" s="1"/>
  <c r="A242" i="17" s="1"/>
  <c r="A243" i="17" s="1"/>
  <c r="A244" i="17" s="1"/>
  <c r="A245" i="17" s="1"/>
  <c r="A246" i="17" s="1"/>
  <c r="A247" i="17" s="1"/>
  <c r="A248" i="17" s="1"/>
  <c r="A249" i="17" s="1"/>
  <c r="A250" i="17" s="1"/>
  <c r="A251" i="17" s="1"/>
  <c r="A252" i="17" s="1"/>
  <c r="A253" i="17" s="1"/>
  <c r="A254" i="17" s="1"/>
  <c r="A255" i="17" s="1"/>
  <c r="A256" i="17" s="1"/>
  <c r="A257" i="17" s="1"/>
  <c r="T43" i="16" l="1"/>
  <c r="B42" i="16"/>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B2045" i="16" s="1"/>
  <c r="B2046" i="16" s="1"/>
  <c r="B2047" i="16" s="1"/>
  <c r="B2048" i="16" s="1"/>
  <c r="B2049" i="16" s="1"/>
  <c r="B2050" i="16" s="1"/>
  <c r="B2051" i="16" s="1"/>
  <c r="B2052" i="16" s="1"/>
  <c r="B2053" i="16" s="1"/>
  <c r="B2054" i="16" s="1"/>
  <c r="B2055" i="16" s="1"/>
  <c r="B2056" i="16" s="1"/>
  <c r="B2057" i="16" s="1"/>
  <c r="B2058" i="16" s="1"/>
  <c r="B2059" i="16" s="1"/>
  <c r="B2060" i="16" s="1"/>
  <c r="B2061" i="16" s="1"/>
  <c r="B2062" i="16" s="1"/>
  <c r="B2063" i="16" s="1"/>
  <c r="B2064" i="16" s="1"/>
  <c r="B2065" i="16" s="1"/>
  <c r="B2066" i="16" s="1"/>
  <c r="B2067" i="16" s="1"/>
  <c r="B2068" i="16" s="1"/>
  <c r="B2069" i="16" s="1"/>
  <c r="B2070" i="16" s="1"/>
  <c r="B2071" i="16" s="1"/>
  <c r="B2072" i="16" s="1"/>
  <c r="B2073" i="16" s="1"/>
  <c r="B2074" i="16" s="1"/>
  <c r="B2075" i="16" s="1"/>
  <c r="B2076" i="16" s="1"/>
  <c r="B2077" i="16" s="1"/>
  <c r="B2078" i="16" s="1"/>
  <c r="B2079" i="16" s="1"/>
  <c r="B2080" i="16" s="1"/>
  <c r="B2081" i="16" s="1"/>
  <c r="B2082" i="16" s="1"/>
  <c r="B2083" i="16" s="1"/>
  <c r="B2084" i="16" s="1"/>
  <c r="B2085" i="16" s="1"/>
  <c r="B2086" i="16" s="1"/>
  <c r="B2087" i="16" s="1"/>
  <c r="B2088" i="16" s="1"/>
  <c r="B2089" i="16" s="1"/>
  <c r="B2090" i="16" s="1"/>
  <c r="B2091" i="16" s="1"/>
  <c r="B2092" i="16" s="1"/>
  <c r="B2093" i="16" s="1"/>
  <c r="B2094" i="16" s="1"/>
  <c r="B2095" i="16" s="1"/>
  <c r="B2096" i="16" s="1"/>
  <c r="B2097" i="16" s="1"/>
  <c r="B2098" i="16" s="1"/>
  <c r="B2099" i="16" s="1"/>
  <c r="B2100" i="16" s="1"/>
  <c r="B2101" i="16" s="1"/>
  <c r="B2102" i="16" s="1"/>
  <c r="B2103" i="16" s="1"/>
  <c r="B2104" i="16" s="1"/>
  <c r="B2105" i="16" s="1"/>
  <c r="B2106" i="16" s="1"/>
  <c r="B2107" i="16" s="1"/>
  <c r="B2108" i="16" s="1"/>
  <c r="B2109" i="16" s="1"/>
  <c r="B2110" i="16" s="1"/>
  <c r="B2111" i="16" s="1"/>
  <c r="B2112" i="16" s="1"/>
  <c r="B2113" i="16" s="1"/>
  <c r="B2114" i="16" s="1"/>
  <c r="B2115" i="16" s="1"/>
  <c r="B2116" i="16" s="1"/>
  <c r="B2117" i="16" s="1"/>
  <c r="B2118" i="16" s="1"/>
  <c r="B2119" i="16" s="1"/>
  <c r="B2120" i="16" s="1"/>
  <c r="B2121" i="16" s="1"/>
  <c r="B2122" i="16" s="1"/>
  <c r="B2123" i="16" s="1"/>
  <c r="B2124" i="16" s="1"/>
  <c r="B2125" i="16" s="1"/>
  <c r="B2126" i="16" s="1"/>
  <c r="B2127" i="16" s="1"/>
  <c r="B2128" i="16" s="1"/>
  <c r="B2129" i="16" s="1"/>
  <c r="B2130" i="16" s="1"/>
  <c r="B2131" i="16" s="1"/>
  <c r="B2132" i="16" s="1"/>
  <c r="B2133" i="16" s="1"/>
  <c r="B2134" i="16" s="1"/>
  <c r="B2135" i="16" s="1"/>
  <c r="B2136" i="16" s="1"/>
  <c r="B2137" i="16" s="1"/>
  <c r="B2138" i="16" s="1"/>
  <c r="B2139" i="16" s="1"/>
  <c r="B2140" i="16" s="1"/>
  <c r="B2141" i="16" s="1"/>
  <c r="B2142" i="16" s="1"/>
  <c r="B2143" i="16" s="1"/>
  <c r="B2144" i="16" s="1"/>
  <c r="B2145" i="16" s="1"/>
  <c r="B2146" i="16" s="1"/>
  <c r="B2147" i="16" s="1"/>
  <c r="B2148" i="16" s="1"/>
  <c r="B2149" i="16" s="1"/>
  <c r="B2150" i="16" s="1"/>
  <c r="B2151" i="16" s="1"/>
  <c r="B2152" i="16" s="1"/>
  <c r="B2153" i="16" s="1"/>
  <c r="B2154" i="16" s="1"/>
  <c r="B2155" i="16" s="1"/>
  <c r="B2156" i="16" s="1"/>
  <c r="B2157" i="16" s="1"/>
  <c r="B2158" i="16" s="1"/>
  <c r="B2159" i="16" s="1"/>
  <c r="B2160" i="16" s="1"/>
  <c r="B2161" i="16" s="1"/>
  <c r="B2162" i="16" s="1"/>
  <c r="B2163" i="16" s="1"/>
  <c r="B2164" i="16" s="1"/>
  <c r="B2165" i="16" s="1"/>
  <c r="B2166" i="16" s="1"/>
  <c r="B2167" i="16" s="1"/>
  <c r="B2168" i="16" s="1"/>
  <c r="B2169" i="16" s="1"/>
  <c r="B2170" i="16" s="1"/>
  <c r="B2171" i="16" s="1"/>
  <c r="B2172" i="16" s="1"/>
  <c r="B2173" i="16" s="1"/>
  <c r="B2174" i="16" s="1"/>
  <c r="B2175" i="16" s="1"/>
  <c r="B2176" i="16" s="1"/>
  <c r="B2177" i="16" s="1"/>
  <c r="B2178" i="16" s="1"/>
  <c r="B2179" i="16" s="1"/>
  <c r="B2180" i="16" s="1"/>
  <c r="B2181" i="16" s="1"/>
  <c r="B2182" i="16" s="1"/>
  <c r="B2183" i="16" s="1"/>
  <c r="B2184" i="16" s="1"/>
  <c r="B2185" i="16" s="1"/>
  <c r="B2186" i="16" s="1"/>
  <c r="B2187" i="16" s="1"/>
  <c r="B2188" i="16" s="1"/>
  <c r="B2189" i="16" s="1"/>
  <c r="B2190" i="16" s="1"/>
  <c r="B2191" i="16" s="1"/>
  <c r="B2192" i="16" s="1"/>
  <c r="B2193" i="16" s="1"/>
  <c r="B2194" i="16" s="1"/>
  <c r="B2195" i="16" s="1"/>
  <c r="B2196" i="16" s="1"/>
  <c r="B2197" i="16" s="1"/>
  <c r="B2198" i="16" s="1"/>
  <c r="B2199" i="16" s="1"/>
  <c r="B2200" i="16" s="1"/>
  <c r="B2201" i="16" s="1"/>
  <c r="B2202" i="16" s="1"/>
  <c r="B2203" i="16" s="1"/>
  <c r="B2204" i="16" s="1"/>
  <c r="B2205" i="16" s="1"/>
  <c r="B2206" i="16" s="1"/>
  <c r="B2207" i="16" s="1"/>
  <c r="B2208" i="16" s="1"/>
  <c r="B2209" i="16" s="1"/>
  <c r="B2210" i="16" s="1"/>
  <c r="B2211" i="16" s="1"/>
  <c r="B2212" i="16" s="1"/>
  <c r="B2213" i="16" s="1"/>
  <c r="B2214" i="16" s="1"/>
  <c r="B2215" i="16" s="1"/>
  <c r="B2216" i="16" s="1"/>
  <c r="B2217" i="16" s="1"/>
  <c r="B2218" i="16" s="1"/>
  <c r="B2219" i="16" s="1"/>
  <c r="B2220" i="16" s="1"/>
  <c r="B2221" i="16" s="1"/>
  <c r="B2222" i="16" s="1"/>
  <c r="B2223" i="16" s="1"/>
  <c r="B2224" i="16" s="1"/>
  <c r="B2225" i="16" s="1"/>
  <c r="B2226" i="16" s="1"/>
  <c r="B2227" i="16" s="1"/>
  <c r="B2228" i="16" s="1"/>
  <c r="B2229" i="16" s="1"/>
  <c r="B2230" i="16" s="1"/>
  <c r="B2231" i="16" s="1"/>
  <c r="B2232" i="16" s="1"/>
  <c r="B2233" i="16" s="1"/>
  <c r="B2234" i="16" s="1"/>
  <c r="B2235" i="16" s="1"/>
  <c r="B2236" i="16" s="1"/>
  <c r="B2237" i="16" s="1"/>
  <c r="B2238" i="16" s="1"/>
  <c r="B2239" i="16" s="1"/>
  <c r="B2240" i="16" s="1"/>
  <c r="B2241" i="16" s="1"/>
  <c r="B2242" i="16" s="1"/>
  <c r="B2243" i="16" s="1"/>
  <c r="B2244" i="16" s="1"/>
  <c r="B2245" i="16" s="1"/>
  <c r="B2246" i="16" s="1"/>
  <c r="B2247" i="16" s="1"/>
  <c r="B2248" i="16" s="1"/>
  <c r="B2249" i="16" s="1"/>
  <c r="B2250" i="16" s="1"/>
  <c r="B2251" i="16" s="1"/>
  <c r="B2252" i="16" s="1"/>
  <c r="B2253" i="16" s="1"/>
  <c r="B2254" i="16" s="1"/>
  <c r="B2255" i="16" s="1"/>
  <c r="B2256" i="16" s="1"/>
  <c r="B2257" i="16" s="1"/>
  <c r="B2258" i="16" s="1"/>
  <c r="B2259" i="16" s="1"/>
  <c r="B2260" i="16" s="1"/>
  <c r="B2261" i="16" s="1"/>
  <c r="B2262" i="16" s="1"/>
  <c r="B2263" i="16" s="1"/>
  <c r="B2264" i="16" s="1"/>
  <c r="B2265" i="16" s="1"/>
  <c r="B2266" i="16" s="1"/>
  <c r="B2267" i="16" s="1"/>
  <c r="B2268" i="16" s="1"/>
  <c r="B2269" i="16" s="1"/>
  <c r="B2270" i="16" s="1"/>
  <c r="B2271" i="16" s="1"/>
  <c r="B2272" i="16" s="1"/>
  <c r="B2273" i="16" s="1"/>
  <c r="B2274" i="16" s="1"/>
  <c r="B2275" i="16" s="1"/>
  <c r="B2276" i="16" s="1"/>
  <c r="B2277" i="16" s="1"/>
  <c r="B2278" i="16" s="1"/>
  <c r="B2279" i="16" s="1"/>
  <c r="B2280" i="16" s="1"/>
  <c r="B2281" i="16" s="1"/>
  <c r="B2282" i="16" s="1"/>
  <c r="B2283" i="16" s="1"/>
  <c r="B2284" i="16" s="1"/>
  <c r="B2285" i="16" s="1"/>
  <c r="B2286" i="16" s="1"/>
  <c r="B2287" i="16" s="1"/>
  <c r="B2288" i="16" s="1"/>
  <c r="B2289" i="16" s="1"/>
  <c r="B2290" i="16" s="1"/>
  <c r="B2291" i="16" s="1"/>
  <c r="B2292" i="16" s="1"/>
  <c r="B2293" i="16" s="1"/>
  <c r="B2294" i="16" s="1"/>
  <c r="B2295" i="16" s="1"/>
  <c r="B2296" i="16" s="1"/>
  <c r="B2297" i="16" s="1"/>
  <c r="B2298" i="16" s="1"/>
  <c r="B2299" i="16" s="1"/>
  <c r="B2300" i="16" s="1"/>
  <c r="B2301" i="16" s="1"/>
  <c r="B2302" i="16" s="1"/>
  <c r="B2303" i="16" s="1"/>
  <c r="B2304" i="16" s="1"/>
  <c r="B2305" i="16" s="1"/>
  <c r="B2306" i="16" s="1"/>
  <c r="B2307" i="16" s="1"/>
  <c r="B2308" i="16" s="1"/>
  <c r="B2309" i="16" s="1"/>
  <c r="B2310" i="16" s="1"/>
  <c r="B2311" i="16" s="1"/>
  <c r="B2312" i="16" s="1"/>
  <c r="B2313" i="16" s="1"/>
  <c r="B2314" i="16" s="1"/>
  <c r="B2315" i="16" s="1"/>
  <c r="B2316" i="16" s="1"/>
  <c r="B2317" i="16" s="1"/>
  <c r="B2318" i="16" s="1"/>
  <c r="B2319" i="16" s="1"/>
  <c r="B2320" i="16" s="1"/>
  <c r="B2321" i="16" s="1"/>
  <c r="B2322" i="16" s="1"/>
  <c r="B2323" i="16" s="1"/>
  <c r="B2324" i="16" s="1"/>
  <c r="B2325" i="16" s="1"/>
  <c r="B2326" i="16" s="1"/>
  <c r="B2327" i="16" s="1"/>
  <c r="B2328" i="16" s="1"/>
  <c r="B2329" i="16" s="1"/>
  <c r="B2330" i="16" s="1"/>
  <c r="B2331" i="16" s="1"/>
  <c r="B2332" i="16" s="1"/>
  <c r="B2333" i="16" s="1"/>
  <c r="B2334" i="16" s="1"/>
  <c r="B2335" i="16" s="1"/>
  <c r="B2336" i="16" s="1"/>
  <c r="B2337" i="16" s="1"/>
  <c r="B2338" i="16" s="1"/>
  <c r="B2339" i="16" s="1"/>
  <c r="B2340" i="16" s="1"/>
  <c r="B2341" i="16" s="1"/>
  <c r="B2342" i="16" s="1"/>
  <c r="B2343" i="16" s="1"/>
  <c r="B2344" i="16" s="1"/>
  <c r="B2345" i="16" s="1"/>
  <c r="B2346" i="16" s="1"/>
  <c r="B2347" i="16" s="1"/>
  <c r="B2348" i="16" s="1"/>
  <c r="B2349" i="16" s="1"/>
  <c r="B2350" i="16" s="1"/>
  <c r="B2351" i="16" s="1"/>
  <c r="B2352" i="16" s="1"/>
  <c r="B2353" i="16" s="1"/>
  <c r="B2354" i="16" s="1"/>
  <c r="B2355" i="16" s="1"/>
  <c r="B2356" i="16" s="1"/>
  <c r="B2357" i="16" s="1"/>
  <c r="B2358" i="16" s="1"/>
  <c r="B2359" i="16" s="1"/>
  <c r="B2360" i="16" s="1"/>
  <c r="B2361" i="16" s="1"/>
  <c r="B2362" i="16" s="1"/>
  <c r="B2363" i="16" s="1"/>
  <c r="B2364" i="16" s="1"/>
  <c r="B2365" i="16" s="1"/>
  <c r="B2366" i="16" s="1"/>
  <c r="B2367" i="16" s="1"/>
  <c r="B2368" i="16" s="1"/>
  <c r="B2369" i="16" s="1"/>
  <c r="B2370" i="16" s="1"/>
  <c r="B2371" i="16" s="1"/>
  <c r="B2372" i="16" s="1"/>
  <c r="B2373" i="16" s="1"/>
  <c r="B2374" i="16" s="1"/>
  <c r="B2375" i="16" s="1"/>
  <c r="B2376" i="16" s="1"/>
  <c r="B2377" i="16" s="1"/>
  <c r="B2378" i="16" s="1"/>
  <c r="B2379" i="16" s="1"/>
  <c r="B2380" i="16" s="1"/>
  <c r="B2381" i="16" s="1"/>
  <c r="B2382" i="16" s="1"/>
  <c r="B2383" i="16" s="1"/>
  <c r="B2384" i="16" s="1"/>
  <c r="B2385" i="16" s="1"/>
  <c r="B2386" i="16" s="1"/>
  <c r="B2387" i="16" s="1"/>
  <c r="B2388" i="16" s="1"/>
  <c r="B2389" i="16" s="1"/>
  <c r="B2390" i="16" s="1"/>
  <c r="B2391" i="16" s="1"/>
  <c r="B2392" i="16" s="1"/>
  <c r="B2393" i="16" s="1"/>
  <c r="B2394" i="16" s="1"/>
  <c r="B2395" i="16" s="1"/>
  <c r="B2396" i="16" s="1"/>
  <c r="B2397" i="16" s="1"/>
  <c r="B2398" i="16" s="1"/>
  <c r="B2399" i="16" s="1"/>
  <c r="B2400" i="16" s="1"/>
  <c r="B2401" i="16" s="1"/>
  <c r="B2402" i="16" s="1"/>
  <c r="B2403" i="16" s="1"/>
  <c r="B2404" i="16" s="1"/>
  <c r="B2405" i="16" s="1"/>
  <c r="B2406" i="16" s="1"/>
  <c r="B2407" i="16" s="1"/>
  <c r="B2408" i="16" s="1"/>
  <c r="B2409" i="16" s="1"/>
  <c r="B2410" i="16" s="1"/>
  <c r="B2411" i="16" s="1"/>
  <c r="B2412" i="16" s="1"/>
  <c r="B2413" i="16" s="1"/>
  <c r="B2414" i="16" s="1"/>
  <c r="B2415" i="16" s="1"/>
  <c r="B2416" i="16" s="1"/>
  <c r="B2417" i="16" s="1"/>
  <c r="B2418" i="16" s="1"/>
  <c r="B2419" i="16" s="1"/>
  <c r="B2420" i="16" s="1"/>
  <c r="B2421" i="16" s="1"/>
  <c r="B2422" i="16" s="1"/>
  <c r="B2423" i="16" s="1"/>
  <c r="B2424" i="16" s="1"/>
  <c r="B2425" i="16" s="1"/>
  <c r="B2426" i="16" s="1"/>
  <c r="B2427" i="16" s="1"/>
  <c r="B2428" i="16" s="1"/>
  <c r="B2429" i="16" s="1"/>
  <c r="B2430" i="16" s="1"/>
  <c r="B2431" i="16" s="1"/>
  <c r="B2432" i="16" s="1"/>
  <c r="B2433" i="16" s="1"/>
  <c r="B2434" i="16" s="1"/>
  <c r="B2435" i="16" s="1"/>
  <c r="B2436" i="16" s="1"/>
  <c r="B2437" i="16" s="1"/>
  <c r="B2438" i="16" s="1"/>
  <c r="B2439" i="16" s="1"/>
  <c r="B2440" i="16" s="1"/>
  <c r="B2441" i="16" s="1"/>
  <c r="B2442" i="16" s="1"/>
  <c r="B2443" i="16" s="1"/>
  <c r="B2444" i="16" s="1"/>
  <c r="B2445" i="16" s="1"/>
  <c r="B2446" i="16" s="1"/>
  <c r="B2447" i="16" s="1"/>
  <c r="B2448" i="16" s="1"/>
  <c r="B2449" i="16" s="1"/>
  <c r="B2450" i="16" s="1"/>
  <c r="B2451" i="16" s="1"/>
  <c r="B2452" i="16" s="1"/>
  <c r="B2453" i="16" s="1"/>
  <c r="B2454" i="16" s="1"/>
  <c r="B2455" i="16" s="1"/>
  <c r="B2456" i="16" s="1"/>
  <c r="B2457" i="16" s="1"/>
  <c r="B2458" i="16" s="1"/>
  <c r="B2459" i="16" s="1"/>
  <c r="B2460" i="16" s="1"/>
  <c r="B2461" i="16" s="1"/>
  <c r="B2462" i="16" s="1"/>
  <c r="B2463" i="16" s="1"/>
  <c r="B2464" i="16" s="1"/>
  <c r="B2465" i="16" s="1"/>
  <c r="B2466" i="16" s="1"/>
  <c r="B2467" i="16" s="1"/>
  <c r="B2468" i="16" s="1"/>
  <c r="B2469" i="16" s="1"/>
  <c r="B2470" i="16" s="1"/>
  <c r="B2471" i="16" s="1"/>
  <c r="B2472" i="16" s="1"/>
  <c r="B2473" i="16" s="1"/>
  <c r="B2474" i="16" s="1"/>
  <c r="B2475" i="16" s="1"/>
  <c r="B2476" i="16" s="1"/>
  <c r="B2477" i="16" s="1"/>
  <c r="B2478" i="16" s="1"/>
  <c r="B2479" i="16" s="1"/>
  <c r="B2480" i="16" s="1"/>
  <c r="B2481" i="16" s="1"/>
  <c r="B2482" i="16" s="1"/>
  <c r="B2483" i="16" s="1"/>
  <c r="B2484" i="16" s="1"/>
  <c r="B2485" i="16" s="1"/>
  <c r="B2486" i="16" s="1"/>
  <c r="B2487" i="16" s="1"/>
  <c r="B2488" i="16" s="1"/>
  <c r="B2489" i="16" s="1"/>
  <c r="B2490" i="16" s="1"/>
  <c r="B2491" i="16" s="1"/>
  <c r="B2492" i="16" s="1"/>
  <c r="B2493" i="16" s="1"/>
  <c r="B2494" i="16" s="1"/>
  <c r="B2495" i="16" s="1"/>
  <c r="B2496" i="16" s="1"/>
  <c r="B2497" i="16" s="1"/>
  <c r="B2498" i="16" s="1"/>
  <c r="B2499" i="16" s="1"/>
  <c r="B2500" i="16" s="1"/>
  <c r="B2501" i="16" s="1"/>
  <c r="B2502" i="16" s="1"/>
  <c r="B2503" i="16" s="1"/>
  <c r="B2504" i="16" s="1"/>
  <c r="B2505" i="16" s="1"/>
  <c r="B2506" i="16" s="1"/>
  <c r="B2507" i="16" s="1"/>
  <c r="B2508" i="16" s="1"/>
  <c r="B2509" i="16" s="1"/>
  <c r="B2510" i="16" s="1"/>
  <c r="B2511" i="16" s="1"/>
  <c r="B2512" i="16" s="1"/>
  <c r="B2513" i="16" s="1"/>
  <c r="B2514" i="16" s="1"/>
  <c r="B2515" i="16" s="1"/>
  <c r="B2516" i="16" s="1"/>
  <c r="B2517" i="16" s="1"/>
  <c r="B2518" i="16" s="1"/>
  <c r="B2519" i="16" s="1"/>
  <c r="B2520" i="16" s="1"/>
  <c r="B2521" i="16" s="1"/>
  <c r="B2522" i="16" s="1"/>
  <c r="B2523" i="16" s="1"/>
  <c r="B2524" i="16" s="1"/>
  <c r="B2525" i="16" s="1"/>
  <c r="B2526" i="16" s="1"/>
  <c r="B2527" i="16" s="1"/>
  <c r="B2528" i="16" s="1"/>
  <c r="B2529" i="16" s="1"/>
  <c r="B2530" i="16" s="1"/>
  <c r="B2531" i="16" s="1"/>
  <c r="B2532" i="16" s="1"/>
  <c r="B2533" i="16" s="1"/>
  <c r="B2534" i="16" s="1"/>
  <c r="B2535" i="16" s="1"/>
  <c r="B2536" i="16" s="1"/>
  <c r="B2537" i="16" s="1"/>
  <c r="B2538" i="16" s="1"/>
  <c r="B2539" i="16" s="1"/>
  <c r="B2540" i="16" s="1"/>
  <c r="B2541" i="16" s="1"/>
  <c r="B2542" i="16" s="1"/>
  <c r="B2543" i="16" s="1"/>
  <c r="B2544" i="16" s="1"/>
  <c r="B2545" i="16" s="1"/>
  <c r="B2546" i="16" s="1"/>
  <c r="B2547" i="16" s="1"/>
  <c r="B2548" i="16" s="1"/>
  <c r="B2549" i="16" s="1"/>
  <c r="B2550" i="16" s="1"/>
  <c r="B2551" i="16" s="1"/>
  <c r="B2552" i="16" s="1"/>
  <c r="B2553" i="16" s="1"/>
  <c r="B2554" i="16" s="1"/>
  <c r="B2555" i="16" s="1"/>
  <c r="B2556" i="16" s="1"/>
  <c r="B2557" i="16" s="1"/>
  <c r="B2558" i="16" s="1"/>
  <c r="B2559" i="16" s="1"/>
  <c r="B2560" i="16" s="1"/>
  <c r="B2561" i="16" s="1"/>
  <c r="B2562" i="16" s="1"/>
  <c r="B2563" i="16" s="1"/>
  <c r="B2564" i="16" s="1"/>
  <c r="B2565" i="16" s="1"/>
  <c r="B2566" i="16" s="1"/>
  <c r="B2567" i="16" s="1"/>
  <c r="B2568" i="16" s="1"/>
  <c r="B2569" i="16" s="1"/>
  <c r="B2570" i="16" s="1"/>
  <c r="B2571" i="16" s="1"/>
  <c r="B2572" i="16" s="1"/>
  <c r="B2573" i="16" s="1"/>
  <c r="B2574" i="16" s="1"/>
  <c r="B2575" i="16" s="1"/>
  <c r="B2576" i="16" s="1"/>
  <c r="B2577" i="16" s="1"/>
  <c r="B2578" i="16" s="1"/>
  <c r="B2579" i="16" s="1"/>
  <c r="B2580" i="16" s="1"/>
  <c r="B2581" i="16" s="1"/>
  <c r="B2582" i="16" s="1"/>
  <c r="B2583" i="16" s="1"/>
  <c r="B2584" i="16" s="1"/>
  <c r="B2585" i="16" s="1"/>
  <c r="B2586" i="16" s="1"/>
  <c r="B2587" i="16" s="1"/>
  <c r="B2588" i="16" s="1"/>
  <c r="B2589" i="16" s="1"/>
  <c r="B2590" i="16" s="1"/>
  <c r="B2591" i="16" s="1"/>
  <c r="B2592" i="16" s="1"/>
  <c r="B2593" i="16" s="1"/>
  <c r="B2594" i="16" s="1"/>
  <c r="B2595" i="16" s="1"/>
  <c r="B2596" i="16" s="1"/>
  <c r="B2597" i="16" s="1"/>
  <c r="B2598" i="16" s="1"/>
  <c r="B2599" i="16" s="1"/>
  <c r="B2600" i="16" s="1"/>
  <c r="B2601" i="16" s="1"/>
  <c r="B2602" i="16" s="1"/>
  <c r="B2603" i="16" s="1"/>
  <c r="B2604" i="16" s="1"/>
  <c r="B2605" i="16" s="1"/>
  <c r="B2606" i="16" s="1"/>
  <c r="B2607" i="16" s="1"/>
  <c r="B2608" i="16" s="1"/>
  <c r="B2609" i="16" s="1"/>
  <c r="B2610" i="16" s="1"/>
  <c r="B2611" i="16" s="1"/>
  <c r="B2612" i="16" s="1"/>
  <c r="B2613" i="16" s="1"/>
  <c r="B2614" i="16" s="1"/>
  <c r="B2615" i="16" s="1"/>
  <c r="B2616" i="16" s="1"/>
  <c r="B2617" i="16" s="1"/>
  <c r="B2618" i="16" s="1"/>
  <c r="B2619" i="16" s="1"/>
  <c r="B2620" i="16" s="1"/>
  <c r="B2621" i="16" s="1"/>
  <c r="B2622" i="16" s="1"/>
  <c r="B2623" i="16" s="1"/>
  <c r="B2624" i="16" s="1"/>
  <c r="B2625" i="16" s="1"/>
  <c r="B2626" i="16" s="1"/>
  <c r="B2627" i="16" s="1"/>
  <c r="B2628" i="16" s="1"/>
  <c r="B2629" i="16" s="1"/>
  <c r="B2630" i="16" s="1"/>
  <c r="B2631" i="16" s="1"/>
  <c r="B2632" i="16" s="1"/>
  <c r="B2633" i="16" s="1"/>
  <c r="B2634" i="16" s="1"/>
  <c r="B2635" i="16" s="1"/>
  <c r="B2636" i="16" s="1"/>
  <c r="B2637" i="16" s="1"/>
  <c r="B2638" i="16" s="1"/>
  <c r="B2639" i="16" s="1"/>
  <c r="B2640" i="16" s="1"/>
  <c r="B2641" i="16" s="1"/>
  <c r="B2642" i="16" s="1"/>
  <c r="B2643" i="16" s="1"/>
  <c r="B2644" i="16" s="1"/>
  <c r="B2645" i="16" s="1"/>
  <c r="B2646" i="16" s="1"/>
  <c r="B2647" i="16" s="1"/>
  <c r="B2648" i="16" s="1"/>
  <c r="B2649" i="16" s="1"/>
  <c r="B2650" i="16" s="1"/>
  <c r="B2651" i="16" s="1"/>
  <c r="B2652" i="16" s="1"/>
  <c r="B2653" i="16" s="1"/>
  <c r="B2654" i="16" s="1"/>
  <c r="B2655" i="16" s="1"/>
  <c r="B2656" i="16" s="1"/>
  <c r="B2657" i="16" s="1"/>
  <c r="B2658" i="16" s="1"/>
  <c r="B2659" i="16" s="1"/>
  <c r="B2660" i="16" s="1"/>
  <c r="B2661" i="16" s="1"/>
  <c r="B2662" i="16" s="1"/>
  <c r="B2663" i="16" s="1"/>
  <c r="B2664" i="16" s="1"/>
  <c r="B2665" i="16" s="1"/>
  <c r="B2666" i="16" s="1"/>
  <c r="B2667" i="16" s="1"/>
  <c r="B2668" i="16" s="1"/>
  <c r="B2669" i="16" s="1"/>
  <c r="B2670" i="16" s="1"/>
  <c r="B2671" i="16" s="1"/>
  <c r="B2672" i="16" s="1"/>
  <c r="B2673" i="16" s="1"/>
  <c r="B2674" i="16" s="1"/>
  <c r="B2675" i="16" s="1"/>
  <c r="B2676" i="16" s="1"/>
  <c r="B2677" i="16" s="1"/>
  <c r="B2678" i="16" s="1"/>
  <c r="B2679" i="16" s="1"/>
  <c r="B2680" i="16" s="1"/>
  <c r="B2681" i="16" s="1"/>
  <c r="B2682" i="16" s="1"/>
  <c r="B2683" i="16" s="1"/>
  <c r="B2684" i="16" s="1"/>
  <c r="B2685" i="16" s="1"/>
  <c r="B2686" i="16" s="1"/>
  <c r="B2687" i="16" s="1"/>
  <c r="B2688" i="16" s="1"/>
  <c r="B2689" i="16" s="1"/>
  <c r="B2690" i="16" s="1"/>
  <c r="B2691" i="16" s="1"/>
  <c r="B2692" i="16" s="1"/>
  <c r="B2693" i="16" s="1"/>
  <c r="B2694" i="16" s="1"/>
  <c r="B2695" i="16" s="1"/>
  <c r="B2696" i="16" s="1"/>
  <c r="B2697" i="16" s="1"/>
  <c r="B2698" i="16" s="1"/>
  <c r="B2699" i="16" s="1"/>
  <c r="B2700" i="16" s="1"/>
  <c r="B2701" i="16" s="1"/>
  <c r="B2702" i="16" s="1"/>
  <c r="B2703" i="16" s="1"/>
  <c r="B2704" i="16" s="1"/>
  <c r="B2705" i="16" s="1"/>
  <c r="B2706" i="16" s="1"/>
  <c r="B2707" i="16" s="1"/>
  <c r="B2708" i="16" s="1"/>
  <c r="B2709" i="16" s="1"/>
  <c r="B2710" i="16" s="1"/>
  <c r="B2711" i="16" s="1"/>
  <c r="B2712" i="16" s="1"/>
  <c r="B2713" i="16" s="1"/>
  <c r="B2714" i="16" s="1"/>
  <c r="B2715" i="16" s="1"/>
  <c r="B2716" i="16" s="1"/>
  <c r="B2717" i="16" s="1"/>
  <c r="B2718" i="16" s="1"/>
  <c r="B2719" i="16" s="1"/>
  <c r="B2720" i="16" s="1"/>
  <c r="B2721" i="16" s="1"/>
  <c r="B2722" i="16" s="1"/>
  <c r="B2723" i="16" s="1"/>
  <c r="B2724" i="16" s="1"/>
  <c r="B2725" i="16" s="1"/>
  <c r="B2726" i="16" s="1"/>
  <c r="B2727" i="16" s="1"/>
  <c r="B2728" i="16" s="1"/>
  <c r="B2729" i="16" s="1"/>
  <c r="B2730" i="16" s="1"/>
  <c r="B2731" i="16" s="1"/>
  <c r="B2732" i="16" s="1"/>
  <c r="B2733" i="16" s="1"/>
  <c r="B2734" i="16" s="1"/>
  <c r="B2735" i="16" s="1"/>
  <c r="B2736" i="16" s="1"/>
  <c r="B2737" i="16" s="1"/>
  <c r="B2738" i="16" s="1"/>
  <c r="B2739" i="16" s="1"/>
  <c r="B2740" i="16" s="1"/>
  <c r="B2741" i="16" s="1"/>
  <c r="B2742" i="16" s="1"/>
  <c r="B2743" i="16" s="1"/>
  <c r="B2744" i="16" s="1"/>
  <c r="B2745" i="16" s="1"/>
  <c r="B2746" i="16" s="1"/>
  <c r="B2747" i="16" s="1"/>
  <c r="B2748" i="16" s="1"/>
  <c r="B2749" i="16" s="1"/>
  <c r="B2750" i="16" s="1"/>
  <c r="B2751" i="16" s="1"/>
  <c r="B2752" i="16" s="1"/>
  <c r="B2753" i="16" s="1"/>
  <c r="B2754" i="16" s="1"/>
  <c r="B2755" i="16" s="1"/>
  <c r="B2756" i="16" s="1"/>
  <c r="B2757" i="16" s="1"/>
  <c r="B2758" i="16" s="1"/>
  <c r="B2759" i="16" s="1"/>
  <c r="B2760" i="16" s="1"/>
  <c r="B2761" i="16" s="1"/>
  <c r="B2762" i="16" s="1"/>
  <c r="B2763" i="16" s="1"/>
  <c r="B2764" i="16" s="1"/>
  <c r="B2765" i="16" s="1"/>
  <c r="B2766" i="16" s="1"/>
  <c r="B2767" i="16" s="1"/>
  <c r="B2768" i="16" s="1"/>
  <c r="B2769" i="16" s="1"/>
  <c r="B2770" i="16" s="1"/>
  <c r="B2771" i="16" s="1"/>
  <c r="B2772" i="16" s="1"/>
  <c r="B2773" i="16" s="1"/>
  <c r="B2774" i="16" s="1"/>
  <c r="B2775" i="16" s="1"/>
  <c r="B2776" i="16" s="1"/>
  <c r="B2777" i="16" s="1"/>
  <c r="B2778" i="16" s="1"/>
  <c r="B2779" i="16" s="1"/>
  <c r="B2780" i="16" s="1"/>
  <c r="B2781" i="16" s="1"/>
  <c r="B2782" i="16" s="1"/>
  <c r="B2783" i="16" s="1"/>
  <c r="B2784" i="16" s="1"/>
  <c r="B2785" i="16" s="1"/>
  <c r="B2786" i="16" s="1"/>
  <c r="B2787" i="16" s="1"/>
  <c r="B2788" i="16" s="1"/>
  <c r="B2789" i="16" s="1"/>
  <c r="B2790" i="16" s="1"/>
  <c r="B2791" i="16" s="1"/>
  <c r="B2792" i="16" s="1"/>
  <c r="B2793" i="16" s="1"/>
  <c r="B2794" i="16" s="1"/>
  <c r="B2795" i="16" s="1"/>
  <c r="B2796" i="16" s="1"/>
  <c r="B2797" i="16" s="1"/>
  <c r="B2798" i="16" s="1"/>
  <c r="B2799" i="16" s="1"/>
  <c r="B2800" i="16" s="1"/>
  <c r="B2801" i="16" s="1"/>
  <c r="B2802" i="16" s="1"/>
  <c r="B2803" i="16" s="1"/>
  <c r="B2804" i="16" s="1"/>
  <c r="B2805" i="16" s="1"/>
  <c r="B2806" i="16" s="1"/>
  <c r="B2807" i="16" s="1"/>
  <c r="B2808" i="16" s="1"/>
  <c r="B2809" i="16" s="1"/>
  <c r="B2810" i="16" s="1"/>
  <c r="B2811" i="16" s="1"/>
  <c r="B2812" i="16" s="1"/>
  <c r="B2813" i="16" s="1"/>
  <c r="B2814" i="16" s="1"/>
  <c r="B2815" i="16" s="1"/>
  <c r="B2816" i="16" s="1"/>
  <c r="B2817" i="16" s="1"/>
  <c r="B2818" i="16" s="1"/>
  <c r="B2819" i="16" s="1"/>
  <c r="B2820" i="16" s="1"/>
  <c r="B2821" i="16" s="1"/>
  <c r="B2822" i="16" s="1"/>
  <c r="B2823" i="16" s="1"/>
  <c r="B2824" i="16" s="1"/>
  <c r="B2825" i="16" s="1"/>
  <c r="B2826" i="16" s="1"/>
  <c r="B2827" i="16" s="1"/>
  <c r="B2828" i="16" s="1"/>
  <c r="B2829" i="16" s="1"/>
  <c r="B2830" i="16" s="1"/>
  <c r="B2831" i="16" s="1"/>
  <c r="B2832" i="16" s="1"/>
  <c r="B2833" i="16" s="1"/>
  <c r="B2834" i="16" s="1"/>
  <c r="B2835" i="16" s="1"/>
  <c r="B2836" i="16" s="1"/>
  <c r="B2837" i="16" s="1"/>
  <c r="B2838" i="16" s="1"/>
  <c r="B2839" i="16" s="1"/>
  <c r="B2840" i="16" s="1"/>
  <c r="B2841" i="16" s="1"/>
  <c r="B2842" i="16" s="1"/>
  <c r="B2843" i="16" s="1"/>
  <c r="B2844" i="16" s="1"/>
  <c r="B2845" i="16" s="1"/>
  <c r="B2846" i="16" s="1"/>
  <c r="B2847" i="16" s="1"/>
  <c r="B2848" i="16" s="1"/>
  <c r="B2849" i="16" s="1"/>
  <c r="B2850" i="16" s="1"/>
  <c r="B2851" i="16" s="1"/>
  <c r="B2852" i="16" s="1"/>
  <c r="B2853" i="16" s="1"/>
  <c r="B2854" i="16" s="1"/>
  <c r="B2855" i="16" s="1"/>
  <c r="B2856" i="16" s="1"/>
  <c r="B2857" i="16" s="1"/>
  <c r="B2858" i="16" s="1"/>
  <c r="B2859" i="16" s="1"/>
  <c r="B2860" i="16" s="1"/>
  <c r="B2861" i="16" s="1"/>
  <c r="B2862" i="16" s="1"/>
  <c r="B2863" i="16" s="1"/>
  <c r="B2864" i="16" s="1"/>
  <c r="B2865" i="16" s="1"/>
  <c r="B2866" i="16" s="1"/>
  <c r="B2867" i="16" s="1"/>
  <c r="B2868" i="16" s="1"/>
  <c r="B2869" i="16" s="1"/>
  <c r="B2870" i="16" s="1"/>
  <c r="B2871" i="16" s="1"/>
  <c r="B2872" i="16" s="1"/>
  <c r="B2873" i="16" s="1"/>
  <c r="B2874" i="16" s="1"/>
  <c r="B2875" i="16" s="1"/>
  <c r="B2876" i="16" s="1"/>
  <c r="B2877" i="16" s="1"/>
  <c r="B2878" i="16" s="1"/>
  <c r="B2879" i="16" s="1"/>
  <c r="B2880" i="16" s="1"/>
  <c r="B2881" i="16" s="1"/>
  <c r="B2882" i="16" s="1"/>
  <c r="B2883" i="16" s="1"/>
  <c r="B2884" i="16" s="1"/>
  <c r="B2885" i="16" s="1"/>
  <c r="B2886" i="16" s="1"/>
  <c r="B2887" i="16" s="1"/>
  <c r="B2888" i="16" s="1"/>
  <c r="B2889" i="16" s="1"/>
  <c r="B2890" i="16" s="1"/>
  <c r="B2891" i="16" s="1"/>
  <c r="B2892" i="16" s="1"/>
  <c r="B2893" i="16" s="1"/>
  <c r="B2894" i="16" s="1"/>
  <c r="B2895" i="16" s="1"/>
  <c r="B2896" i="16" s="1"/>
  <c r="B2897" i="16" s="1"/>
  <c r="B2898" i="16" s="1"/>
  <c r="B2899" i="16" s="1"/>
  <c r="B2900" i="16" s="1"/>
  <c r="B2901" i="16" s="1"/>
  <c r="B2902" i="16" s="1"/>
  <c r="B2903" i="16" s="1"/>
  <c r="B2904" i="16" s="1"/>
  <c r="B2905" i="16" s="1"/>
  <c r="B2906" i="16" s="1"/>
  <c r="B2907" i="16" s="1"/>
  <c r="B2908" i="16" s="1"/>
  <c r="B2909" i="16" s="1"/>
  <c r="B2910" i="16" s="1"/>
  <c r="B2911" i="16" s="1"/>
  <c r="B2912" i="16" s="1"/>
  <c r="B2913" i="16" s="1"/>
  <c r="B2914" i="16" s="1"/>
  <c r="B2915" i="16" s="1"/>
  <c r="B2916" i="16" s="1"/>
  <c r="B2917" i="16" s="1"/>
  <c r="B2918" i="16" s="1"/>
  <c r="B2919" i="16" s="1"/>
  <c r="B2920" i="16" s="1"/>
  <c r="B2921" i="16" s="1"/>
  <c r="B2922" i="16" s="1"/>
  <c r="B2923" i="16" s="1"/>
  <c r="B2924" i="16" s="1"/>
  <c r="B2925" i="16" s="1"/>
  <c r="B2926" i="16" s="1"/>
  <c r="B2927" i="16" s="1"/>
  <c r="B2928" i="16" s="1"/>
  <c r="B2929" i="16" s="1"/>
  <c r="B2930" i="16" s="1"/>
  <c r="B2931" i="16" s="1"/>
  <c r="B2932" i="16" s="1"/>
  <c r="B2933" i="16" s="1"/>
  <c r="B2934" i="16" s="1"/>
  <c r="B2935" i="16" s="1"/>
  <c r="B2936" i="16" s="1"/>
  <c r="B2937" i="16" s="1"/>
  <c r="B2938" i="16" s="1"/>
  <c r="B2939" i="16" s="1"/>
  <c r="B2940" i="16" s="1"/>
  <c r="B2941" i="16" s="1"/>
  <c r="B2942" i="16" s="1"/>
  <c r="B2943" i="16" s="1"/>
  <c r="B2944" i="16" s="1"/>
  <c r="B2945" i="16" s="1"/>
  <c r="B2946" i="16" s="1"/>
  <c r="B2947" i="16" s="1"/>
  <c r="B2948" i="16" s="1"/>
  <c r="B2949" i="16" s="1"/>
  <c r="B2950" i="16" s="1"/>
  <c r="B2951" i="16" s="1"/>
  <c r="B2952" i="16" s="1"/>
  <c r="B2953" i="16" s="1"/>
  <c r="B2954" i="16" s="1"/>
  <c r="B2955" i="16" s="1"/>
  <c r="B2956" i="16" s="1"/>
  <c r="B2957" i="16" s="1"/>
  <c r="B2958" i="16" s="1"/>
  <c r="B2959" i="16" s="1"/>
  <c r="B2960" i="16" s="1"/>
  <c r="B2961" i="16" s="1"/>
  <c r="B2962" i="16" s="1"/>
  <c r="B2963" i="16" s="1"/>
  <c r="B2964" i="16" s="1"/>
  <c r="B2965" i="16" s="1"/>
  <c r="B2966" i="16" s="1"/>
  <c r="B2967" i="16" s="1"/>
  <c r="B2968" i="16" s="1"/>
  <c r="B2969" i="16" s="1"/>
  <c r="B2970" i="16" s="1"/>
  <c r="B2971" i="16" s="1"/>
  <c r="B2972" i="16" s="1"/>
  <c r="B2973" i="16" s="1"/>
  <c r="B2974" i="16" s="1"/>
  <c r="B2975" i="16" s="1"/>
  <c r="B2976" i="16" s="1"/>
  <c r="B2977" i="16" s="1"/>
  <c r="B2978" i="16" s="1"/>
  <c r="B2979" i="16" s="1"/>
  <c r="B2980" i="16" s="1"/>
  <c r="B2981" i="16" s="1"/>
  <c r="B2982" i="16" s="1"/>
  <c r="B2983" i="16" s="1"/>
  <c r="B2984" i="16" s="1"/>
  <c r="B2985" i="16" s="1"/>
  <c r="B2986" i="16" s="1"/>
  <c r="B2987" i="16" s="1"/>
  <c r="B2988" i="16" s="1"/>
  <c r="B2989" i="16" s="1"/>
  <c r="B2990" i="16" s="1"/>
  <c r="B2991" i="16" s="1"/>
  <c r="B2992" i="16" s="1"/>
  <c r="B2993" i="16" s="1"/>
  <c r="B2994" i="16" s="1"/>
  <c r="B2995" i="16" s="1"/>
  <c r="B2996" i="16" s="1"/>
  <c r="B2997" i="16" s="1"/>
  <c r="B2998" i="16" s="1"/>
  <c r="B2999" i="16" s="1"/>
  <c r="B3000" i="16" s="1"/>
  <c r="B3001" i="16" s="1"/>
  <c r="B3002" i="16" s="1"/>
  <c r="B3003" i="16" s="1"/>
  <c r="B3004" i="16" s="1"/>
  <c r="B3005" i="16" s="1"/>
  <c r="B3006" i="16" s="1"/>
  <c r="B3007" i="16" s="1"/>
  <c r="B3008" i="16" s="1"/>
  <c r="B3009" i="16" s="1"/>
  <c r="B3010" i="16" s="1"/>
  <c r="B3011" i="16" s="1"/>
  <c r="B3012" i="16" s="1"/>
  <c r="B3013" i="16" s="1"/>
  <c r="B3014" i="16" s="1"/>
  <c r="B3015" i="16" s="1"/>
  <c r="B3016" i="16" s="1"/>
  <c r="B3017" i="16" s="1"/>
  <c r="B3018" i="16" s="1"/>
  <c r="B3019" i="16" s="1"/>
  <c r="B3020" i="16" s="1"/>
  <c r="B3021" i="16" s="1"/>
  <c r="B3022" i="16" s="1"/>
  <c r="B3023" i="16" s="1"/>
  <c r="B3024" i="16" s="1"/>
  <c r="B3025" i="16" s="1"/>
  <c r="B3026" i="16" s="1"/>
  <c r="B3027" i="16" s="1"/>
  <c r="B3028" i="16" s="1"/>
  <c r="B3029" i="16" s="1"/>
  <c r="B3030" i="16" s="1"/>
  <c r="B3031" i="16" s="1"/>
  <c r="B3032" i="16" s="1"/>
  <c r="B3033" i="16" s="1"/>
  <c r="B3034" i="16" s="1"/>
  <c r="B3035" i="16" s="1"/>
  <c r="B3036" i="16" s="1"/>
  <c r="B3037" i="16" s="1"/>
  <c r="B3038" i="16" s="1"/>
  <c r="B3039" i="16" s="1"/>
  <c r="B3040" i="16" s="1"/>
  <c r="B3041" i="16" s="1"/>
  <c r="B3042" i="16" s="1"/>
  <c r="B3043" i="16" s="1"/>
  <c r="B3044" i="16" s="1"/>
  <c r="B3045" i="16" s="1"/>
  <c r="B3046" i="16" s="1"/>
  <c r="B3047" i="16" s="1"/>
  <c r="B3048" i="16" s="1"/>
  <c r="B3049" i="16" s="1"/>
  <c r="B3050" i="16" s="1"/>
  <c r="B3051" i="16" s="1"/>
  <c r="B3052" i="16" s="1"/>
  <c r="B3053" i="16" s="1"/>
  <c r="B3054" i="16" s="1"/>
  <c r="B3055" i="16" s="1"/>
  <c r="B3056" i="16" s="1"/>
  <c r="B3057" i="16" s="1"/>
  <c r="B3058" i="16" s="1"/>
  <c r="B3059" i="16" s="1"/>
  <c r="B3060" i="16" s="1"/>
  <c r="B3061" i="16" s="1"/>
  <c r="B3062" i="16" s="1"/>
  <c r="B3063" i="16" s="1"/>
  <c r="B3064" i="16" s="1"/>
  <c r="B3065" i="16" s="1"/>
  <c r="B3066" i="16" s="1"/>
  <c r="B3067" i="16" s="1"/>
  <c r="B3068" i="16" s="1"/>
  <c r="B3069" i="16" s="1"/>
  <c r="B3070" i="16" s="1"/>
  <c r="B3071" i="16" s="1"/>
  <c r="B3072" i="16" s="1"/>
  <c r="B3073" i="16" s="1"/>
  <c r="B3074" i="16" s="1"/>
  <c r="B3075" i="16" s="1"/>
  <c r="B3076" i="16" s="1"/>
  <c r="B3077" i="16" s="1"/>
  <c r="B3078" i="16" s="1"/>
  <c r="B3079" i="16" s="1"/>
  <c r="B3080" i="16" s="1"/>
  <c r="B3081" i="16" s="1"/>
  <c r="B3082" i="16" s="1"/>
  <c r="B3083" i="16" s="1"/>
  <c r="B3084" i="16" s="1"/>
  <c r="B3085" i="16" s="1"/>
  <c r="B3086" i="16" s="1"/>
  <c r="B3087" i="16" s="1"/>
  <c r="B3088" i="16" s="1"/>
  <c r="B3089" i="16" s="1"/>
  <c r="B3090" i="16" s="1"/>
  <c r="B3091" i="16" s="1"/>
  <c r="B3092" i="16" s="1"/>
  <c r="B3093" i="16" s="1"/>
  <c r="B3094" i="16" s="1"/>
  <c r="B3095" i="16" s="1"/>
  <c r="B3096" i="16" s="1"/>
  <c r="B3097" i="16" s="1"/>
  <c r="B3098" i="16" s="1"/>
  <c r="B3099" i="16" s="1"/>
  <c r="B3100" i="16" s="1"/>
  <c r="B3101" i="16" s="1"/>
  <c r="B3102" i="16" s="1"/>
  <c r="B3103" i="16" s="1"/>
  <c r="B3104" i="16" s="1"/>
  <c r="B3105" i="16" s="1"/>
  <c r="B3106" i="16" s="1"/>
  <c r="B3107" i="16" s="1"/>
  <c r="B3108" i="16" s="1"/>
  <c r="B3109" i="16" s="1"/>
  <c r="B3110" i="16" s="1"/>
  <c r="B3111" i="16" s="1"/>
  <c r="B3112" i="16" s="1"/>
  <c r="B3113" i="16" s="1"/>
  <c r="B3114" i="16" s="1"/>
  <c r="B3115" i="16" s="1"/>
  <c r="B3116" i="16" s="1"/>
  <c r="B3117" i="16" s="1"/>
  <c r="B3118" i="16" s="1"/>
  <c r="B3119" i="16" s="1"/>
  <c r="B3120" i="16" s="1"/>
  <c r="B3121" i="16" s="1"/>
  <c r="B3122" i="16" s="1"/>
  <c r="B3123" i="16" s="1"/>
  <c r="B3124" i="16" s="1"/>
  <c r="B3125" i="16" s="1"/>
  <c r="B3126" i="16" s="1"/>
  <c r="B3127" i="16" s="1"/>
  <c r="B3128" i="16" s="1"/>
  <c r="B3129" i="16" s="1"/>
  <c r="B3130" i="16" s="1"/>
  <c r="B3131" i="16" s="1"/>
  <c r="B3132" i="16" s="1"/>
  <c r="B3133" i="16" s="1"/>
  <c r="B3134" i="16" s="1"/>
  <c r="B3135" i="16" s="1"/>
  <c r="B3136" i="16" s="1"/>
  <c r="B3137" i="16" s="1"/>
  <c r="B3138" i="16" s="1"/>
  <c r="B3139" i="16" s="1"/>
  <c r="B3140" i="16" s="1"/>
  <c r="B3141" i="16" s="1"/>
  <c r="B3142" i="16" s="1"/>
  <c r="B3143" i="16" s="1"/>
  <c r="B3144" i="16" s="1"/>
  <c r="B3145" i="16" s="1"/>
  <c r="B3146" i="16" s="1"/>
  <c r="B3147" i="16" s="1"/>
  <c r="B3148" i="16" s="1"/>
  <c r="B3149" i="16" s="1"/>
  <c r="B3150" i="16" s="1"/>
  <c r="B3151" i="16" s="1"/>
  <c r="B3152" i="16" s="1"/>
  <c r="B3153" i="16" s="1"/>
  <c r="B3154" i="16" s="1"/>
  <c r="B3155" i="16" s="1"/>
  <c r="B3156" i="16" s="1"/>
  <c r="B3157" i="16" s="1"/>
  <c r="B3158" i="16" s="1"/>
  <c r="B3159" i="16" s="1"/>
  <c r="B3160" i="16" s="1"/>
  <c r="B3161" i="16" s="1"/>
  <c r="B3162" i="16" s="1"/>
  <c r="B3163" i="16" s="1"/>
  <c r="B3164" i="16" s="1"/>
  <c r="B3165" i="16" s="1"/>
  <c r="B3166" i="16" s="1"/>
  <c r="B3167" i="16" s="1"/>
  <c r="B3168" i="16" s="1"/>
  <c r="B3169" i="16" s="1"/>
  <c r="B3170" i="16" s="1"/>
  <c r="B3171" i="16" s="1"/>
  <c r="B3172" i="16" s="1"/>
  <c r="B3173" i="16" s="1"/>
  <c r="B3174" i="16" s="1"/>
  <c r="B3175" i="16" s="1"/>
  <c r="B3176" i="16" s="1"/>
  <c r="B3177" i="16" s="1"/>
  <c r="B3178" i="16" s="1"/>
  <c r="B3179" i="16" s="1"/>
  <c r="B3180" i="16" s="1"/>
  <c r="B3181" i="16" s="1"/>
  <c r="B3182" i="16" s="1"/>
  <c r="B3183" i="16" s="1"/>
  <c r="B3184" i="16" s="1"/>
  <c r="B3185" i="16" s="1"/>
  <c r="B3186" i="16" s="1"/>
  <c r="B3187" i="16" s="1"/>
  <c r="B3188" i="16" s="1"/>
  <c r="B3189" i="16" s="1"/>
  <c r="B3190" i="16" s="1"/>
  <c r="B3191" i="16" s="1"/>
  <c r="B3192" i="16" s="1"/>
  <c r="B3193" i="16" s="1"/>
  <c r="B3194" i="16" s="1"/>
  <c r="B3195" i="16" s="1"/>
  <c r="B3196" i="16" s="1"/>
  <c r="B3197" i="16" s="1"/>
  <c r="B3198" i="16" s="1"/>
  <c r="B3199" i="16" s="1"/>
  <c r="B3200" i="16" s="1"/>
  <c r="B3201" i="16" s="1"/>
  <c r="B3202" i="16" s="1"/>
  <c r="B3203" i="16" s="1"/>
  <c r="B3204" i="16" s="1"/>
  <c r="B3205" i="16" s="1"/>
  <c r="B3206" i="16" s="1"/>
  <c r="B3207" i="16" s="1"/>
  <c r="B3208" i="16" s="1"/>
  <c r="B3209" i="16" s="1"/>
  <c r="B3210" i="16" s="1"/>
  <c r="B3211" i="16" s="1"/>
  <c r="B3212" i="16" s="1"/>
  <c r="B3213" i="16" s="1"/>
  <c r="B3214" i="16" s="1"/>
  <c r="B3215" i="16" s="1"/>
  <c r="B3216" i="16" s="1"/>
  <c r="B3217" i="16" s="1"/>
  <c r="B3218" i="16" s="1"/>
  <c r="B3219" i="16" s="1"/>
  <c r="B3220" i="16" s="1"/>
  <c r="B3221" i="16" s="1"/>
  <c r="B3222" i="16" s="1"/>
  <c r="B3223" i="16" s="1"/>
  <c r="B3224" i="16" s="1"/>
  <c r="B3225" i="16" s="1"/>
  <c r="B3226" i="16" s="1"/>
  <c r="B3227" i="16" s="1"/>
  <c r="B3228" i="16" s="1"/>
  <c r="B3229" i="16" s="1"/>
  <c r="B3230" i="16" s="1"/>
  <c r="B3231" i="16" s="1"/>
  <c r="B3232" i="16" s="1"/>
  <c r="B3233" i="16" s="1"/>
  <c r="B3234" i="16" s="1"/>
  <c r="B3235" i="16" s="1"/>
  <c r="B3236" i="16" s="1"/>
  <c r="B3237" i="16" s="1"/>
  <c r="B3238" i="16" s="1"/>
  <c r="B3239" i="16" s="1"/>
  <c r="B3240" i="16" s="1"/>
  <c r="B3241" i="16" s="1"/>
  <c r="B3242" i="16" s="1"/>
  <c r="B3243" i="16" s="1"/>
  <c r="B3244" i="16" s="1"/>
  <c r="B3245" i="16" s="1"/>
  <c r="B3246" i="16" s="1"/>
  <c r="B3247" i="16" s="1"/>
  <c r="B3248" i="16" s="1"/>
  <c r="B3249" i="16" s="1"/>
  <c r="B3250" i="16" s="1"/>
  <c r="B3251" i="16" s="1"/>
  <c r="B3252" i="16" s="1"/>
  <c r="B3253" i="16" s="1"/>
  <c r="B3254" i="16" s="1"/>
  <c r="B3255" i="16" s="1"/>
  <c r="B3256" i="16" s="1"/>
  <c r="B3257" i="16" s="1"/>
  <c r="B3258" i="16" s="1"/>
  <c r="B3259" i="16" s="1"/>
  <c r="B3260" i="16" s="1"/>
  <c r="B3261" i="16" s="1"/>
  <c r="B3262" i="16" s="1"/>
  <c r="B3263" i="16" s="1"/>
  <c r="B3264" i="16" s="1"/>
  <c r="B3265" i="16" s="1"/>
  <c r="B3266" i="16" s="1"/>
  <c r="B3267" i="16" s="1"/>
  <c r="B3268" i="16" s="1"/>
  <c r="B3269" i="16" s="1"/>
  <c r="B3270" i="16" s="1"/>
  <c r="B3271" i="16" s="1"/>
  <c r="B3272" i="16" s="1"/>
  <c r="B3273" i="16" s="1"/>
  <c r="B3274" i="16" s="1"/>
  <c r="B3275" i="16" s="1"/>
  <c r="B3276" i="16" s="1"/>
  <c r="B3277" i="16" s="1"/>
  <c r="B3278" i="16" s="1"/>
  <c r="B3279" i="16" s="1"/>
  <c r="B3280" i="16" s="1"/>
  <c r="B3281" i="16" s="1"/>
  <c r="B3282" i="16" s="1"/>
  <c r="B3283" i="16" s="1"/>
  <c r="B3284" i="16" s="1"/>
  <c r="B3285" i="16" s="1"/>
  <c r="B3286" i="16" s="1"/>
  <c r="B3287" i="16" s="1"/>
  <c r="B3288" i="16" s="1"/>
  <c r="B3289" i="16" s="1"/>
  <c r="B3290" i="16" s="1"/>
  <c r="B3291" i="16" s="1"/>
  <c r="B3292" i="16" s="1"/>
  <c r="B3293" i="16" s="1"/>
  <c r="B3294" i="16" s="1"/>
  <c r="B3295" i="16" s="1"/>
  <c r="B3296" i="16" s="1"/>
  <c r="B3297" i="16" s="1"/>
  <c r="B3298" i="16" s="1"/>
  <c r="B3299" i="16" s="1"/>
  <c r="B3300" i="16" s="1"/>
  <c r="B3301" i="16" s="1"/>
  <c r="B3302" i="16" s="1"/>
  <c r="B3303" i="16" s="1"/>
  <c r="B3304" i="16" s="1"/>
  <c r="B3305" i="16" s="1"/>
  <c r="B3306" i="16" s="1"/>
  <c r="B3307" i="16" s="1"/>
  <c r="B3308" i="16" s="1"/>
  <c r="B3309" i="16" s="1"/>
  <c r="B3310" i="16" s="1"/>
  <c r="B3311" i="16" s="1"/>
  <c r="B3312" i="16" s="1"/>
  <c r="B3313" i="16" s="1"/>
  <c r="B3314" i="16" s="1"/>
  <c r="B3315" i="16" s="1"/>
  <c r="B3316" i="16" s="1"/>
  <c r="B3317" i="16" s="1"/>
  <c r="B3318" i="16" s="1"/>
  <c r="B3319" i="16" s="1"/>
  <c r="B3320" i="16" s="1"/>
  <c r="B3321" i="16" s="1"/>
  <c r="B3322" i="16" s="1"/>
  <c r="B3323" i="16" s="1"/>
  <c r="B3324" i="16" s="1"/>
  <c r="B3325" i="16" s="1"/>
  <c r="B3326" i="16" s="1"/>
  <c r="B3327" i="16" s="1"/>
  <c r="B3328" i="16" s="1"/>
  <c r="B3329" i="16" s="1"/>
  <c r="B3330" i="16" s="1"/>
  <c r="B3331" i="16" s="1"/>
  <c r="B3332" i="16" s="1"/>
  <c r="B3333" i="16" s="1"/>
  <c r="B3334" i="16" s="1"/>
  <c r="B3335" i="16" s="1"/>
  <c r="B3336" i="16" s="1"/>
  <c r="B3337" i="16" s="1"/>
  <c r="B3338" i="16" s="1"/>
  <c r="B3339" i="16" s="1"/>
  <c r="B3340" i="16" s="1"/>
  <c r="B3341" i="16" s="1"/>
  <c r="B3342" i="16" s="1"/>
  <c r="B3343" i="16" s="1"/>
  <c r="B3344" i="16" s="1"/>
  <c r="B3345" i="16" s="1"/>
  <c r="B3346" i="16" s="1"/>
  <c r="B3347" i="16" s="1"/>
  <c r="B3348" i="16" s="1"/>
  <c r="B3349" i="16" s="1"/>
  <c r="B3350" i="16" s="1"/>
  <c r="B3351" i="16" s="1"/>
  <c r="B3352" i="16" s="1"/>
  <c r="B3353" i="16" s="1"/>
  <c r="B3354" i="16" s="1"/>
  <c r="B3355" i="16" s="1"/>
  <c r="B3356" i="16" s="1"/>
  <c r="B3357" i="16" s="1"/>
  <c r="B3358" i="16" s="1"/>
  <c r="B3359" i="16" s="1"/>
  <c r="B3360" i="16" s="1"/>
  <c r="B3361" i="16" s="1"/>
  <c r="B3362" i="16" s="1"/>
  <c r="B3363" i="16" s="1"/>
  <c r="B3364" i="16" s="1"/>
  <c r="B3365" i="16" s="1"/>
  <c r="B3366" i="16" s="1"/>
  <c r="B3367" i="16" s="1"/>
  <c r="B3368" i="16" s="1"/>
  <c r="B3369" i="16" s="1"/>
  <c r="B3370" i="16" s="1"/>
  <c r="B3371" i="16" s="1"/>
  <c r="B3372" i="16" s="1"/>
  <c r="B3373" i="16" s="1"/>
  <c r="B3374" i="16" s="1"/>
  <c r="B3375" i="16" s="1"/>
  <c r="B3376" i="16" s="1"/>
  <c r="B3377" i="16" s="1"/>
  <c r="B3378" i="16" s="1"/>
  <c r="B3379" i="16" s="1"/>
  <c r="B3380" i="16" s="1"/>
  <c r="B3381" i="16" s="1"/>
  <c r="B3382" i="16" s="1"/>
  <c r="B3383" i="16" s="1"/>
  <c r="B3384" i="16" s="1"/>
  <c r="B3385" i="16" s="1"/>
  <c r="B3386" i="16" s="1"/>
  <c r="B3387" i="16" s="1"/>
  <c r="B3388" i="16" s="1"/>
  <c r="B3389" i="16" s="1"/>
  <c r="B3390" i="16" s="1"/>
  <c r="B3391" i="16" s="1"/>
  <c r="B3392" i="16" s="1"/>
  <c r="B3393" i="16" s="1"/>
  <c r="B3394" i="16" s="1"/>
  <c r="B3395" i="16" s="1"/>
  <c r="B3396" i="16" s="1"/>
  <c r="B3397" i="16" s="1"/>
  <c r="B3398" i="16" s="1"/>
  <c r="B3399" i="16" s="1"/>
  <c r="B3400" i="16" s="1"/>
  <c r="B3401" i="16" s="1"/>
  <c r="B3402" i="16" s="1"/>
  <c r="B3403" i="16" s="1"/>
  <c r="B3404" i="16" s="1"/>
  <c r="B3405" i="16" s="1"/>
  <c r="B3406" i="16" s="1"/>
  <c r="B3407" i="16" s="1"/>
  <c r="B3408" i="16" s="1"/>
  <c r="B3409" i="16" s="1"/>
  <c r="B3410" i="16" s="1"/>
  <c r="B3411" i="16" s="1"/>
  <c r="B3412" i="16" s="1"/>
  <c r="B3413" i="16" s="1"/>
  <c r="B3414" i="16" s="1"/>
  <c r="B3415" i="16" s="1"/>
  <c r="B3416" i="16" s="1"/>
  <c r="B3417" i="16" s="1"/>
  <c r="B3418" i="16" s="1"/>
  <c r="B3419" i="16" s="1"/>
  <c r="B3420" i="16" s="1"/>
  <c r="B3421" i="16" s="1"/>
  <c r="B3422" i="16" s="1"/>
  <c r="B3423" i="16" s="1"/>
  <c r="B3424" i="16" s="1"/>
  <c r="B3425" i="16" s="1"/>
  <c r="B3426" i="16" s="1"/>
  <c r="B3427" i="16" s="1"/>
  <c r="B3428" i="16" s="1"/>
  <c r="B3429" i="16" s="1"/>
  <c r="B3430" i="16" s="1"/>
  <c r="B3431" i="16" s="1"/>
  <c r="B3432" i="16" s="1"/>
  <c r="B3433" i="16" s="1"/>
  <c r="B3434" i="16" s="1"/>
  <c r="B3435" i="16" s="1"/>
  <c r="B3436" i="16" s="1"/>
  <c r="B3437" i="16" s="1"/>
  <c r="B3438" i="16" s="1"/>
  <c r="B3439" i="16" s="1"/>
  <c r="B3440" i="16" s="1"/>
  <c r="B3441" i="16" s="1"/>
  <c r="B3442" i="16" s="1"/>
  <c r="B3443" i="16" s="1"/>
  <c r="B3444" i="16" s="1"/>
  <c r="B3445" i="16" s="1"/>
  <c r="B3446" i="16" s="1"/>
  <c r="B3447" i="16" s="1"/>
  <c r="B3448" i="16" s="1"/>
  <c r="B3449" i="16" s="1"/>
  <c r="B3450" i="16" s="1"/>
  <c r="B3451" i="16" s="1"/>
  <c r="B3452" i="16" s="1"/>
  <c r="B3453" i="16" s="1"/>
  <c r="B3454" i="16" s="1"/>
  <c r="B3455" i="16" s="1"/>
  <c r="B3456" i="16" s="1"/>
  <c r="B3457" i="16" s="1"/>
  <c r="B3458" i="16" s="1"/>
  <c r="B3459" i="16" s="1"/>
  <c r="B3460" i="16" s="1"/>
  <c r="B3461" i="16" s="1"/>
  <c r="B3462" i="16" s="1"/>
  <c r="B3463" i="16" s="1"/>
  <c r="B3464" i="16" s="1"/>
  <c r="B3465" i="16" s="1"/>
  <c r="B3466" i="16" s="1"/>
  <c r="B3467" i="16" s="1"/>
  <c r="B3468" i="16" s="1"/>
  <c r="B3469" i="16" s="1"/>
  <c r="B3470" i="16" s="1"/>
  <c r="B3471" i="16" s="1"/>
  <c r="B3472" i="16" s="1"/>
  <c r="B3473" i="16" s="1"/>
  <c r="B3474" i="16" s="1"/>
  <c r="B3475" i="16" s="1"/>
  <c r="B3476" i="16" s="1"/>
  <c r="B3477" i="16" s="1"/>
  <c r="B3478" i="16" s="1"/>
  <c r="B3479" i="16" s="1"/>
  <c r="B3480" i="16" s="1"/>
  <c r="B3481" i="16" s="1"/>
  <c r="B3482" i="16" s="1"/>
  <c r="B3483" i="16" s="1"/>
  <c r="B3484" i="16" s="1"/>
  <c r="B3485" i="16" s="1"/>
  <c r="B3486" i="16" s="1"/>
  <c r="B3487" i="16" s="1"/>
  <c r="B3488" i="16" s="1"/>
  <c r="B3489" i="16" s="1"/>
  <c r="B3490" i="16" s="1"/>
  <c r="B3491" i="16" s="1"/>
  <c r="B3492" i="16" s="1"/>
  <c r="B3493" i="16" s="1"/>
  <c r="B3494" i="16" s="1"/>
  <c r="B3495" i="16" s="1"/>
  <c r="B3496" i="16" s="1"/>
  <c r="B3497" i="16" s="1"/>
  <c r="B3498" i="16" s="1"/>
  <c r="B3499" i="16" s="1"/>
  <c r="B3500" i="16" s="1"/>
  <c r="B3501" i="16" s="1"/>
  <c r="B3502" i="16" s="1"/>
  <c r="B3503" i="16" s="1"/>
  <c r="B3504" i="16" s="1"/>
  <c r="B3505" i="16" s="1"/>
  <c r="B3506" i="16" s="1"/>
  <c r="B3507" i="16" s="1"/>
  <c r="B3508" i="16" s="1"/>
  <c r="B3509" i="16" s="1"/>
  <c r="B3510" i="16" s="1"/>
  <c r="B3511" i="16" s="1"/>
  <c r="B3512" i="16" s="1"/>
  <c r="B3513" i="16" s="1"/>
  <c r="B3514" i="16" s="1"/>
  <c r="B3515" i="16" s="1"/>
  <c r="B3516" i="16" s="1"/>
  <c r="B3517" i="16" s="1"/>
  <c r="B3518" i="16" s="1"/>
  <c r="B3519" i="16" s="1"/>
  <c r="B3520" i="16" s="1"/>
  <c r="B3521" i="16" s="1"/>
  <c r="B3522" i="16" s="1"/>
  <c r="B3523" i="16" s="1"/>
  <c r="B3524" i="16" s="1"/>
  <c r="B3525" i="16" s="1"/>
  <c r="B3526" i="16" s="1"/>
  <c r="B3527" i="16" s="1"/>
  <c r="B3528" i="16" s="1"/>
  <c r="B3529" i="16" s="1"/>
  <c r="B3530" i="16" s="1"/>
  <c r="B3531" i="16" s="1"/>
  <c r="B3532" i="16" s="1"/>
  <c r="B3533" i="16" s="1"/>
  <c r="B3534" i="16" s="1"/>
  <c r="B3535" i="16" s="1"/>
  <c r="B3536" i="16" s="1"/>
  <c r="B3537" i="16" s="1"/>
  <c r="B3538" i="16" s="1"/>
  <c r="B3539" i="16" s="1"/>
  <c r="B3540" i="16" s="1"/>
  <c r="B3541" i="16" s="1"/>
  <c r="B3542" i="16" s="1"/>
  <c r="B3543" i="16" s="1"/>
  <c r="B3544" i="16" s="1"/>
  <c r="B3545" i="16" s="1"/>
  <c r="B3546" i="16" s="1"/>
  <c r="B3547" i="16" s="1"/>
  <c r="B3548" i="16" s="1"/>
  <c r="B3549" i="16" s="1"/>
  <c r="B3550" i="16" s="1"/>
  <c r="B3551" i="16" s="1"/>
  <c r="B3552" i="16" s="1"/>
  <c r="B3553" i="16" s="1"/>
  <c r="B3554" i="16" s="1"/>
  <c r="B3555" i="16" s="1"/>
  <c r="B3556" i="16" s="1"/>
  <c r="B3557" i="16" s="1"/>
  <c r="B3558" i="16" s="1"/>
  <c r="B3559" i="16" s="1"/>
  <c r="B3560" i="16" s="1"/>
  <c r="B3561" i="16" s="1"/>
  <c r="B3562" i="16" s="1"/>
  <c r="B3563" i="16" s="1"/>
  <c r="B3564" i="16" s="1"/>
  <c r="B3565" i="16" s="1"/>
  <c r="B3566" i="16" s="1"/>
  <c r="B3567" i="16" s="1"/>
  <c r="B3568" i="16" s="1"/>
  <c r="B3569" i="16" s="1"/>
  <c r="B3570" i="16" s="1"/>
  <c r="B3571" i="16" s="1"/>
  <c r="B3572" i="16" s="1"/>
  <c r="B3573" i="16" s="1"/>
  <c r="B3574" i="16" s="1"/>
  <c r="B3575" i="16" s="1"/>
  <c r="B3576" i="16" s="1"/>
  <c r="B3577" i="16" s="1"/>
  <c r="B3578" i="16" s="1"/>
  <c r="B3579" i="16" s="1"/>
  <c r="B3580" i="16" s="1"/>
  <c r="B3581" i="16" s="1"/>
  <c r="B3582" i="16" s="1"/>
  <c r="B3583" i="16" s="1"/>
  <c r="B3584" i="16" s="1"/>
  <c r="B3585" i="16" s="1"/>
  <c r="B3586" i="16" s="1"/>
  <c r="B3587" i="16" s="1"/>
  <c r="B3588" i="16" s="1"/>
  <c r="B3589" i="16" s="1"/>
  <c r="B3590" i="16" s="1"/>
  <c r="B3591" i="16" s="1"/>
  <c r="B3592" i="16" s="1"/>
  <c r="B3593" i="16" s="1"/>
  <c r="B3594" i="16" s="1"/>
  <c r="B3595" i="16" s="1"/>
  <c r="B3596" i="16" s="1"/>
  <c r="B3597" i="16" s="1"/>
  <c r="B3598" i="16" s="1"/>
  <c r="B3599" i="16" s="1"/>
  <c r="B3600" i="16" s="1"/>
  <c r="B3601" i="16" s="1"/>
  <c r="B3602" i="16" s="1"/>
  <c r="B3603" i="16" s="1"/>
  <c r="B3604" i="16" s="1"/>
  <c r="B3605" i="16" s="1"/>
  <c r="B3606" i="16" s="1"/>
  <c r="B3607" i="16" s="1"/>
  <c r="B3608" i="16" s="1"/>
  <c r="B3609" i="16" s="1"/>
  <c r="B3610" i="16" s="1"/>
  <c r="B3611" i="16" s="1"/>
  <c r="B3612" i="16" s="1"/>
  <c r="B3613" i="16" s="1"/>
  <c r="B3614" i="16" s="1"/>
  <c r="B3615" i="16" s="1"/>
  <c r="B3616" i="16" s="1"/>
  <c r="B3617" i="16" s="1"/>
  <c r="B3618" i="16" s="1"/>
  <c r="B3619" i="16" s="1"/>
  <c r="B3620" i="16" s="1"/>
  <c r="B3621" i="16" s="1"/>
  <c r="B3622" i="16" s="1"/>
  <c r="B3623" i="16" s="1"/>
  <c r="B3624" i="16" s="1"/>
  <c r="B3625" i="16" s="1"/>
  <c r="B3626" i="16" s="1"/>
  <c r="B3627" i="16" s="1"/>
  <c r="B3628" i="16" s="1"/>
  <c r="B3629" i="16" s="1"/>
  <c r="B3630" i="16" s="1"/>
  <c r="B3631" i="16" s="1"/>
  <c r="B3632" i="16" s="1"/>
  <c r="B3633" i="16" s="1"/>
  <c r="B3634" i="16" s="1"/>
  <c r="B3635" i="16" s="1"/>
  <c r="B3636" i="16" s="1"/>
  <c r="B3637" i="16" s="1"/>
  <c r="B3638" i="16" s="1"/>
  <c r="B3639" i="16" s="1"/>
  <c r="B3640" i="16" s="1"/>
  <c r="B3641" i="16" s="1"/>
  <c r="B3642" i="16" s="1"/>
  <c r="B3643" i="16" s="1"/>
  <c r="B3644" i="16" s="1"/>
  <c r="B3645" i="16" s="1"/>
  <c r="B3646" i="16" s="1"/>
  <c r="B3647" i="16" s="1"/>
  <c r="B3648" i="16" s="1"/>
  <c r="B3649" i="16" s="1"/>
  <c r="B3650" i="16" s="1"/>
  <c r="B3651" i="16" s="1"/>
  <c r="B3652" i="16" s="1"/>
  <c r="B3653" i="16" s="1"/>
  <c r="B3654" i="16" s="1"/>
  <c r="B3655" i="16" s="1"/>
  <c r="B3656" i="16" s="1"/>
  <c r="B3657" i="16" s="1"/>
  <c r="B3658" i="16" s="1"/>
  <c r="B3659" i="16" s="1"/>
  <c r="B3660" i="16" s="1"/>
  <c r="B3661" i="16" s="1"/>
  <c r="B3662" i="16" s="1"/>
  <c r="B3663" i="16" s="1"/>
  <c r="B3664" i="16" s="1"/>
  <c r="B3665" i="16" s="1"/>
  <c r="B3666" i="16" s="1"/>
  <c r="B3667" i="16" s="1"/>
  <c r="B3668" i="16" s="1"/>
  <c r="B3669" i="16" s="1"/>
  <c r="B3670" i="16" s="1"/>
  <c r="B3671" i="16" s="1"/>
  <c r="B3672" i="16" s="1"/>
  <c r="B3673" i="16" s="1"/>
  <c r="B3674" i="16" s="1"/>
  <c r="B3675" i="16" s="1"/>
  <c r="B3676" i="16" s="1"/>
  <c r="B3677" i="16" s="1"/>
  <c r="B3678" i="16" s="1"/>
  <c r="B3679" i="16" s="1"/>
  <c r="B3680" i="16" s="1"/>
  <c r="B3681" i="16" s="1"/>
  <c r="B3682" i="16" s="1"/>
  <c r="B3683" i="16" s="1"/>
  <c r="B3684" i="16" s="1"/>
  <c r="B3685" i="16" s="1"/>
  <c r="B3686" i="16" s="1"/>
  <c r="B3687" i="16" s="1"/>
  <c r="B3688" i="16" s="1"/>
  <c r="B3689" i="16" s="1"/>
  <c r="B3690" i="16" s="1"/>
  <c r="B3691" i="16" s="1"/>
  <c r="B3692" i="16" s="1"/>
  <c r="B3693" i="16" s="1"/>
  <c r="B3694" i="16" s="1"/>
  <c r="B3695" i="16" s="1"/>
  <c r="B3696" i="16" s="1"/>
  <c r="B3697" i="16" s="1"/>
  <c r="B3698" i="16" s="1"/>
  <c r="B3699" i="16" s="1"/>
  <c r="B3700" i="16" s="1"/>
  <c r="B3701" i="16" s="1"/>
  <c r="B3702" i="16" s="1"/>
  <c r="B3703" i="16" s="1"/>
  <c r="B3704" i="16" s="1"/>
  <c r="B3705" i="16" s="1"/>
  <c r="B3706" i="16" s="1"/>
  <c r="B3707" i="16" s="1"/>
  <c r="B3708" i="16" s="1"/>
  <c r="B3709" i="16" s="1"/>
  <c r="B3710" i="16" s="1"/>
  <c r="B3711" i="16" s="1"/>
  <c r="B3712" i="16" s="1"/>
  <c r="B3713" i="16" s="1"/>
  <c r="B3714" i="16" s="1"/>
  <c r="B3715" i="16" s="1"/>
  <c r="B3716" i="16" s="1"/>
  <c r="B3717" i="16" s="1"/>
  <c r="B3718" i="16" s="1"/>
  <c r="B3719" i="16" s="1"/>
  <c r="B3720" i="16" s="1"/>
  <c r="B3721" i="16" s="1"/>
  <c r="B3722" i="16" s="1"/>
  <c r="B3723" i="16" s="1"/>
  <c r="B3724" i="16" s="1"/>
  <c r="B3725" i="16" s="1"/>
  <c r="B3726" i="16" s="1"/>
  <c r="B3727" i="16" s="1"/>
  <c r="B3728" i="16" s="1"/>
  <c r="B3729" i="16" s="1"/>
  <c r="B3730" i="16" s="1"/>
  <c r="B3731" i="16" s="1"/>
  <c r="B3732" i="16" s="1"/>
  <c r="B3733" i="16" s="1"/>
  <c r="B3734" i="16" s="1"/>
  <c r="B3735" i="16" s="1"/>
  <c r="B3736" i="16" s="1"/>
  <c r="B3737" i="16" s="1"/>
  <c r="B3738" i="16" s="1"/>
  <c r="B3739" i="16" s="1"/>
  <c r="B3740" i="16" s="1"/>
  <c r="B3741" i="16" s="1"/>
  <c r="B3742" i="16" s="1"/>
  <c r="B3743" i="16" s="1"/>
  <c r="B3744" i="16" s="1"/>
  <c r="B3745" i="16" s="1"/>
  <c r="B3746" i="16" s="1"/>
  <c r="B3747" i="16" s="1"/>
  <c r="B3748" i="16" s="1"/>
  <c r="B3749" i="16" s="1"/>
  <c r="B3750" i="16" s="1"/>
  <c r="B3751" i="16" s="1"/>
  <c r="B3752" i="16" s="1"/>
  <c r="B3753" i="16" s="1"/>
  <c r="B3754" i="16" s="1"/>
  <c r="B3755" i="16" s="1"/>
  <c r="B3756" i="16" s="1"/>
  <c r="B3757" i="16" s="1"/>
  <c r="B3758" i="16" s="1"/>
  <c r="B3759" i="16" s="1"/>
  <c r="B3760" i="16" s="1"/>
  <c r="B3761" i="16" s="1"/>
  <c r="B3762" i="16" s="1"/>
  <c r="B3763" i="16" s="1"/>
  <c r="B3764" i="16" s="1"/>
  <c r="B3765" i="16" s="1"/>
  <c r="B3766" i="16" s="1"/>
  <c r="B3767" i="16" s="1"/>
  <c r="B3768" i="16" s="1"/>
  <c r="B3769" i="16" s="1"/>
  <c r="B3770" i="16" s="1"/>
  <c r="B3771" i="16" s="1"/>
  <c r="B3772" i="16" s="1"/>
  <c r="B3773" i="16" s="1"/>
  <c r="B3774" i="16" s="1"/>
  <c r="B3775" i="16" s="1"/>
  <c r="B3776" i="16" s="1"/>
  <c r="B3777" i="16" s="1"/>
  <c r="B3778" i="16" s="1"/>
  <c r="B3779" i="16" s="1"/>
  <c r="B3780" i="16" s="1"/>
  <c r="B3781" i="16" s="1"/>
  <c r="B3782" i="16" s="1"/>
  <c r="B3783" i="16" s="1"/>
  <c r="B3784" i="16" s="1"/>
  <c r="B3785" i="16" s="1"/>
  <c r="B3786" i="16" s="1"/>
  <c r="B3787" i="16" s="1"/>
  <c r="B3788" i="16" s="1"/>
  <c r="B3789" i="16" s="1"/>
  <c r="B3790" i="16" s="1"/>
  <c r="B3791" i="16" s="1"/>
  <c r="B3792" i="16" s="1"/>
  <c r="B3793" i="16" s="1"/>
  <c r="B3794" i="16" s="1"/>
  <c r="B3795" i="16" s="1"/>
  <c r="B3796" i="16" s="1"/>
  <c r="B3797" i="16" s="1"/>
  <c r="B3798" i="16" s="1"/>
  <c r="B3799" i="16" s="1"/>
  <c r="B3800" i="16" s="1"/>
  <c r="B3801" i="16" s="1"/>
  <c r="B3802" i="16" s="1"/>
  <c r="B3803" i="16" s="1"/>
  <c r="B3804" i="16" s="1"/>
  <c r="B3805" i="16" s="1"/>
  <c r="B3806" i="16" s="1"/>
  <c r="B3807" i="16" s="1"/>
  <c r="B3808" i="16" s="1"/>
  <c r="B3809" i="16" s="1"/>
  <c r="B3810" i="16" s="1"/>
  <c r="B3811" i="16" s="1"/>
  <c r="B3812" i="16" s="1"/>
  <c r="B3813" i="16" s="1"/>
  <c r="B3814" i="16" s="1"/>
  <c r="B3815" i="16" s="1"/>
  <c r="B3816" i="16" s="1"/>
  <c r="B3817" i="16" s="1"/>
  <c r="B3818" i="16" s="1"/>
  <c r="B3819" i="16" s="1"/>
  <c r="B3820" i="16" s="1"/>
  <c r="B3821" i="16" s="1"/>
  <c r="B3822" i="16" s="1"/>
  <c r="B3823" i="16" s="1"/>
  <c r="B3824" i="16" s="1"/>
  <c r="B3825" i="16" s="1"/>
  <c r="B3826" i="16" s="1"/>
  <c r="B3827" i="16" s="1"/>
  <c r="B3828" i="16" s="1"/>
  <c r="B3829" i="16" s="1"/>
  <c r="B3830" i="16" s="1"/>
  <c r="B3831" i="16" s="1"/>
  <c r="B3832" i="16" s="1"/>
  <c r="B3833" i="16" s="1"/>
  <c r="B3834" i="16" s="1"/>
  <c r="B3835" i="16" s="1"/>
  <c r="B3836" i="16" s="1"/>
  <c r="B3837" i="16" s="1"/>
  <c r="B3838" i="16" s="1"/>
  <c r="B3839" i="16" s="1"/>
  <c r="B3840" i="16" s="1"/>
  <c r="B3841" i="16" s="1"/>
  <c r="B3842" i="16" s="1"/>
  <c r="B3843" i="16" s="1"/>
  <c r="B3844" i="16" s="1"/>
  <c r="B3845" i="16" s="1"/>
  <c r="S44" i="16"/>
  <c r="S46" i="16" l="1"/>
  <c r="S45" i="16"/>
  <c r="C41" i="16"/>
  <c r="E24" i="3"/>
  <c r="S47" i="16" l="1"/>
  <c r="C26" i="16"/>
  <c r="C25" i="16"/>
  <c r="C22" i="16"/>
  <c r="C21" i="16"/>
  <c r="C10" i="16"/>
  <c r="A47" i="16"/>
  <c r="A46" i="16"/>
  <c r="A45" i="16"/>
  <c r="A44" i="16"/>
  <c r="C29" i="16"/>
  <c r="C6" i="16"/>
  <c r="C40" i="16" s="1"/>
  <c r="C5" i="16"/>
  <c r="C4" i="16"/>
  <c r="C3" i="16"/>
  <c r="S48" i="16" l="1"/>
  <c r="A48" i="16"/>
  <c r="C18" i="16"/>
  <c r="S49" i="16" l="1"/>
  <c r="A49" i="16"/>
  <c r="S50" i="16" l="1"/>
  <c r="A50" i="16"/>
  <c r="S51" i="16" l="1"/>
  <c r="A51" i="16"/>
  <c r="A52" i="16" l="1"/>
  <c r="S52" i="16"/>
  <c r="A53" i="16" l="1"/>
  <c r="S53" i="16"/>
  <c r="S54" i="16" l="1"/>
  <c r="A54" i="16"/>
  <c r="S55" i="16" l="1"/>
  <c r="A55" i="16"/>
  <c r="S56" i="16" l="1"/>
  <c r="A56" i="16"/>
  <c r="S57" i="16" l="1"/>
  <c r="A57" i="16"/>
  <c r="S58" i="16" l="1"/>
  <c r="A58" i="16"/>
  <c r="A59" i="16" l="1"/>
  <c r="S59" i="16"/>
  <c r="S60" i="16" l="1"/>
  <c r="A60" i="16"/>
  <c r="S61" i="16" l="1"/>
  <c r="A61" i="16"/>
  <c r="A62" i="16" l="1"/>
  <c r="S62" i="16"/>
  <c r="S63" i="16" l="1"/>
  <c r="A63" i="16"/>
  <c r="A64" i="16" l="1"/>
  <c r="S64" i="16"/>
  <c r="S65" i="16" l="1"/>
  <c r="A65" i="16"/>
  <c r="S66" i="16" l="1"/>
  <c r="A66" i="16"/>
  <c r="A67" i="16" l="1"/>
  <c r="S67" i="16"/>
  <c r="S68" i="16" l="1"/>
  <c r="A68" i="16"/>
  <c r="A69" i="16" l="1"/>
  <c r="S69" i="16"/>
  <c r="S70" i="16" l="1"/>
  <c r="A70" i="16"/>
  <c r="A71" i="16" l="1"/>
  <c r="S71" i="16"/>
  <c r="S72" i="16" l="1"/>
  <c r="A72" i="16"/>
  <c r="S73" i="16" l="1"/>
  <c r="A73" i="16"/>
  <c r="S74" i="16" l="1"/>
  <c r="A74" i="16"/>
  <c r="S75" i="16" l="1"/>
  <c r="A75" i="16"/>
  <c r="S76" i="16" l="1"/>
  <c r="A76" i="16"/>
  <c r="S77" i="16" l="1"/>
  <c r="A77" i="16"/>
  <c r="S78" i="16" l="1"/>
  <c r="A78" i="16"/>
  <c r="S79" i="16" l="1"/>
  <c r="A79" i="16"/>
  <c r="A80" i="16" l="1"/>
  <c r="S80" i="16"/>
  <c r="S81" i="16" l="1"/>
  <c r="A81" i="16"/>
  <c r="S82" i="16" l="1"/>
  <c r="A82" i="16"/>
  <c r="S83" i="16" l="1"/>
  <c r="A83" i="16"/>
  <c r="A84" i="16" l="1"/>
  <c r="S84" i="16"/>
  <c r="S85" i="16" l="1"/>
  <c r="A85" i="16"/>
  <c r="A86" i="16" l="1"/>
  <c r="S86" i="16"/>
  <c r="S87" i="16" l="1"/>
  <c r="A87" i="16"/>
  <c r="S88" i="16" l="1"/>
  <c r="A88" i="16"/>
  <c r="A89" i="16" l="1"/>
  <c r="S89" i="16"/>
  <c r="A90" i="16" l="1"/>
  <c r="S90" i="16"/>
  <c r="A91" i="16" l="1"/>
  <c r="S91" i="16"/>
  <c r="A92" i="16" l="1"/>
  <c r="S92" i="16"/>
  <c r="A93" i="16" l="1"/>
  <c r="S93" i="16"/>
  <c r="S94" i="16" l="1"/>
  <c r="A94" i="16"/>
  <c r="S95" i="16" l="1"/>
  <c r="A95" i="16"/>
  <c r="S96" i="16" l="1"/>
  <c r="A96" i="16"/>
  <c r="S97" i="16" l="1"/>
  <c r="A97" i="16"/>
  <c r="S98" i="16" l="1"/>
  <c r="A98" i="16"/>
  <c r="S99" i="16" l="1"/>
  <c r="A99" i="16"/>
  <c r="A100" i="16" l="1"/>
  <c r="S100" i="16"/>
  <c r="S101" i="16" l="1"/>
  <c r="A101" i="16"/>
  <c r="S102" i="16" l="1"/>
  <c r="A102" i="16"/>
  <c r="A103" i="16" l="1"/>
  <c r="S103" i="16"/>
  <c r="A104" i="16" l="1"/>
  <c r="S104" i="16"/>
  <c r="S105" i="16" l="1"/>
  <c r="A105" i="16"/>
  <c r="S106" i="16" l="1"/>
  <c r="A106" i="16"/>
  <c r="S107" i="16" l="1"/>
  <c r="A107" i="16"/>
  <c r="S108" i="16" l="1"/>
  <c r="A108" i="16"/>
  <c r="S109" i="16" l="1"/>
  <c r="A109" i="16"/>
  <c r="S110" i="16" l="1"/>
  <c r="A110" i="16"/>
  <c r="S111" i="16" l="1"/>
  <c r="A111" i="16"/>
  <c r="S112" i="16" l="1"/>
  <c r="A112" i="16"/>
  <c r="S113" i="16" l="1"/>
  <c r="A113" i="16"/>
  <c r="S114" i="16" l="1"/>
  <c r="A114" i="16"/>
  <c r="S115" i="16" l="1"/>
  <c r="A115" i="16"/>
  <c r="S116" i="16" l="1"/>
  <c r="A116" i="16"/>
  <c r="S117" i="16" l="1"/>
  <c r="A117" i="16"/>
  <c r="S118" i="16" l="1"/>
  <c r="A118" i="16"/>
  <c r="A119" i="16" l="1"/>
  <c r="S119" i="16"/>
  <c r="S120" i="16" l="1"/>
  <c r="A120" i="16"/>
  <c r="S121" i="16" l="1"/>
  <c r="A121" i="16"/>
  <c r="S122" i="16" l="1"/>
  <c r="A122" i="16"/>
  <c r="A123" i="16" l="1"/>
  <c r="S123" i="16"/>
  <c r="A124" i="16" l="1"/>
  <c r="S124" i="16"/>
  <c r="S125" i="16" l="1"/>
  <c r="A125" i="16"/>
  <c r="A126" i="16" l="1"/>
  <c r="S126" i="16"/>
  <c r="S127" i="16" l="1"/>
  <c r="A127" i="16"/>
  <c r="A128" i="16" l="1"/>
  <c r="S128" i="16"/>
  <c r="S129" i="16" l="1"/>
  <c r="A129" i="16"/>
  <c r="S130" i="16" l="1"/>
  <c r="A130" i="16"/>
  <c r="S131" i="16" l="1"/>
  <c r="A131" i="16"/>
  <c r="S132" i="16" l="1"/>
  <c r="A132" i="16"/>
  <c r="S133" i="16" l="1"/>
  <c r="A133" i="16"/>
  <c r="S134" i="16" l="1"/>
  <c r="A134" i="16"/>
  <c r="S135" i="16" l="1"/>
  <c r="A135" i="16"/>
  <c r="A136" i="16" l="1"/>
  <c r="S136" i="16"/>
  <c r="S137" i="16" l="1"/>
  <c r="A137" i="16"/>
  <c r="S138" i="16" l="1"/>
  <c r="A138" i="16"/>
  <c r="S139" i="16" l="1"/>
  <c r="A139" i="16"/>
  <c r="S140" i="16" l="1"/>
  <c r="A140" i="16"/>
  <c r="A141" i="16" l="1"/>
  <c r="S141" i="16"/>
  <c r="S142" i="16" l="1"/>
  <c r="A142" i="16"/>
  <c r="S143" i="16" l="1"/>
  <c r="A143" i="16"/>
  <c r="S144" i="16" l="1"/>
  <c r="A144" i="16"/>
  <c r="A145" i="16" l="1"/>
  <c r="S145" i="16"/>
  <c r="S146" i="16" l="1"/>
  <c r="A146" i="16"/>
  <c r="S147" i="16" l="1"/>
  <c r="A147" i="16"/>
  <c r="S148" i="16" l="1"/>
  <c r="A148" i="16"/>
  <c r="S149" i="16" l="1"/>
  <c r="A149" i="16"/>
  <c r="S150" i="16" l="1"/>
  <c r="A150" i="16"/>
  <c r="S151" i="16" l="1"/>
  <c r="A151" i="16"/>
  <c r="S152" i="16" l="1"/>
  <c r="A152" i="16"/>
  <c r="S153" i="16" l="1"/>
  <c r="A153" i="16"/>
  <c r="S154" i="16" l="1"/>
  <c r="A154" i="16"/>
  <c r="S155" i="16" l="1"/>
  <c r="A155" i="16"/>
  <c r="S156" i="16" l="1"/>
  <c r="A156" i="16"/>
  <c r="S157" i="16" l="1"/>
  <c r="A157" i="16"/>
  <c r="S158" i="16" l="1"/>
  <c r="A158" i="16"/>
  <c r="A159" i="16" l="1"/>
  <c r="S159" i="16"/>
  <c r="S160" i="16" l="1"/>
  <c r="A160" i="16"/>
  <c r="S161" i="16" l="1"/>
  <c r="A161" i="16"/>
  <c r="A162" i="16" l="1"/>
  <c r="S162" i="16"/>
  <c r="S163" i="16" l="1"/>
  <c r="A163" i="16"/>
  <c r="S164" i="16" l="1"/>
  <c r="A164" i="16"/>
  <c r="S165" i="16" l="1"/>
  <c r="A165" i="16"/>
  <c r="S166" i="16" l="1"/>
  <c r="A166" i="16"/>
  <c r="A167" i="16" l="1"/>
  <c r="S167" i="16"/>
  <c r="S168" i="16" l="1"/>
  <c r="A168" i="16"/>
  <c r="S169" i="16" l="1"/>
  <c r="A169" i="16"/>
  <c r="S170" i="16" l="1"/>
  <c r="A170" i="16"/>
  <c r="S171" i="16" l="1"/>
  <c r="A171" i="16"/>
  <c r="S172" i="16" l="1"/>
  <c r="A172" i="16"/>
  <c r="S173" i="16" l="1"/>
  <c r="A173" i="16"/>
  <c r="A174" i="16" l="1"/>
  <c r="S174" i="16"/>
  <c r="S175" i="16" l="1"/>
  <c r="A175" i="16"/>
  <c r="A176" i="16" l="1"/>
  <c r="S176" i="16"/>
  <c r="A177" i="16" l="1"/>
  <c r="S177" i="16"/>
  <c r="S178" i="16" l="1"/>
  <c r="A178" i="16"/>
  <c r="S179" i="16" l="1"/>
  <c r="A179" i="16"/>
  <c r="S180" i="16" l="1"/>
  <c r="A180" i="16"/>
  <c r="A181" i="16" l="1"/>
  <c r="S181" i="16"/>
  <c r="S182" i="16" l="1"/>
  <c r="A182" i="16"/>
  <c r="A183" i="16" l="1"/>
  <c r="S183" i="16"/>
  <c r="S184" i="16" l="1"/>
  <c r="A184" i="16"/>
  <c r="A185" i="16" l="1"/>
  <c r="S185" i="16"/>
  <c r="S186" i="16" l="1"/>
  <c r="A186" i="16"/>
  <c r="S187" i="16" l="1"/>
  <c r="A187" i="16"/>
  <c r="S188" i="16" l="1"/>
  <c r="A188" i="16"/>
  <c r="S189" i="16" l="1"/>
  <c r="A189" i="16"/>
  <c r="A190" i="16" l="1"/>
  <c r="S190" i="16"/>
  <c r="S191" i="16" l="1"/>
  <c r="A191" i="16"/>
  <c r="S192" i="16" l="1"/>
  <c r="A192" i="16"/>
  <c r="A193" i="16" l="1"/>
  <c r="S193" i="16"/>
  <c r="S194" i="16" l="1"/>
  <c r="A194" i="16"/>
  <c r="S195" i="16" l="1"/>
  <c r="A195" i="16"/>
  <c r="S196" i="16" l="1"/>
  <c r="A196" i="16"/>
  <c r="S197" i="16" l="1"/>
  <c r="A197" i="16"/>
  <c r="A198" i="16" l="1"/>
  <c r="S198" i="16"/>
  <c r="A199" i="16" l="1"/>
  <c r="S199" i="16"/>
  <c r="S200" i="16" l="1"/>
  <c r="A200" i="16"/>
  <c r="S201" i="16" l="1"/>
  <c r="A201" i="16"/>
  <c r="S202" i="16" l="1"/>
  <c r="A202" i="16"/>
  <c r="S203" i="16" l="1"/>
  <c r="A203" i="16"/>
  <c r="S204" i="16" l="1"/>
  <c r="A204" i="16"/>
  <c r="S205" i="16" l="1"/>
  <c r="A205" i="16"/>
  <c r="S206" i="16" l="1"/>
  <c r="A206" i="16"/>
  <c r="S207" i="16" l="1"/>
  <c r="A207" i="16"/>
  <c r="S208" i="16" l="1"/>
  <c r="A208" i="16"/>
  <c r="S209" i="16" l="1"/>
  <c r="A209" i="16"/>
  <c r="S210" i="16" l="1"/>
  <c r="A210" i="16"/>
  <c r="S211" i="16" l="1"/>
  <c r="A211" i="16"/>
  <c r="S212" i="16" l="1"/>
  <c r="A212" i="16"/>
  <c r="S213" i="16" l="1"/>
  <c r="A213" i="16"/>
  <c r="S214" i="16" l="1"/>
  <c r="A214" i="16"/>
  <c r="A215" i="16" l="1"/>
  <c r="S215" i="16"/>
  <c r="S216" i="16" l="1"/>
  <c r="A216" i="16"/>
  <c r="S217" i="16" l="1"/>
  <c r="A217" i="16"/>
  <c r="A218" i="16" l="1"/>
  <c r="S218" i="16"/>
  <c r="S219" i="16" l="1"/>
  <c r="A219" i="16"/>
  <c r="S220" i="16" l="1"/>
  <c r="A220" i="16"/>
  <c r="S221" i="16" l="1"/>
  <c r="A221" i="16"/>
  <c r="S222" i="16" l="1"/>
  <c r="A222" i="16"/>
  <c r="S223" i="16" l="1"/>
  <c r="A223" i="16"/>
  <c r="S224" i="16" l="1"/>
  <c r="A224" i="16"/>
  <c r="S225" i="16" l="1"/>
  <c r="A225" i="16"/>
  <c r="S226" i="16" l="1"/>
  <c r="A226" i="16"/>
  <c r="S227" i="16" l="1"/>
  <c r="A227" i="16"/>
  <c r="S228" i="16" l="1"/>
  <c r="A228" i="16"/>
  <c r="S229" i="16" l="1"/>
  <c r="A229" i="16"/>
  <c r="S230" i="16" l="1"/>
  <c r="A230" i="16"/>
  <c r="A231" i="16" l="1"/>
  <c r="S231" i="16"/>
  <c r="A232" i="16" l="1"/>
  <c r="S232" i="16"/>
  <c r="S233" i="16" l="1"/>
  <c r="A233" i="16"/>
  <c r="A234" i="16" l="1"/>
  <c r="S234" i="16"/>
  <c r="S235" i="16" l="1"/>
  <c r="A235" i="16"/>
  <c r="S236" i="16" l="1"/>
  <c r="A236" i="16"/>
  <c r="S237" i="16" l="1"/>
  <c r="A237" i="16"/>
  <c r="S238" i="16" l="1"/>
  <c r="A238" i="16"/>
  <c r="S239" i="16" l="1"/>
  <c r="A239" i="16"/>
  <c r="S240" i="16" l="1"/>
  <c r="A240" i="16"/>
  <c r="A241" i="16" l="1"/>
  <c r="S241" i="16"/>
  <c r="S242" i="16" l="1"/>
  <c r="A242" i="16"/>
  <c r="S243" i="16" l="1"/>
  <c r="A243" i="16"/>
  <c r="S244" i="16" l="1"/>
  <c r="A244" i="16"/>
  <c r="A245" i="16" l="1"/>
  <c r="S245" i="16"/>
  <c r="S246" i="16" l="1"/>
  <c r="A246" i="16"/>
  <c r="S247" i="16" l="1"/>
  <c r="A247" i="16"/>
  <c r="S248" i="16" l="1"/>
  <c r="A248" i="16"/>
  <c r="A249" i="16" l="1"/>
  <c r="S249" i="16"/>
  <c r="S250" i="16" l="1"/>
  <c r="A250" i="16"/>
  <c r="S251" i="16" l="1"/>
  <c r="A251" i="16"/>
  <c r="S252" i="16" l="1"/>
  <c r="A252" i="16"/>
  <c r="A253" i="16" l="1"/>
  <c r="S253" i="16"/>
  <c r="S254" i="16" l="1"/>
  <c r="A254" i="16"/>
  <c r="S255" i="16" l="1"/>
  <c r="A255" i="16"/>
  <c r="S256" i="16" l="1"/>
  <c r="A256" i="16"/>
  <c r="S257" i="16" l="1"/>
  <c r="A257" i="16"/>
  <c r="S258" i="16" l="1"/>
  <c r="A258" i="16"/>
  <c r="S259" i="16" l="1"/>
  <c r="A259" i="16"/>
  <c r="A260" i="16" l="1"/>
  <c r="S260" i="16"/>
  <c r="S261" i="16" l="1"/>
  <c r="A261" i="16"/>
  <c r="S262" i="16" l="1"/>
  <c r="A262" i="16"/>
  <c r="A263" i="16" l="1"/>
  <c r="S263" i="16"/>
  <c r="S264" i="16" l="1"/>
  <c r="A264" i="16"/>
  <c r="S265" i="16" l="1"/>
  <c r="A265" i="16"/>
  <c r="A266" i="16" l="1"/>
  <c r="S266" i="16"/>
  <c r="S267" i="16" l="1"/>
  <c r="A267" i="16"/>
  <c r="S268" i="16" l="1"/>
  <c r="A268" i="16"/>
  <c r="S269" i="16" l="1"/>
  <c r="A269" i="16"/>
  <c r="S270" i="16" l="1"/>
  <c r="A270" i="16"/>
  <c r="S271" i="16" l="1"/>
  <c r="A271" i="16"/>
  <c r="A272" i="16" l="1"/>
  <c r="S272" i="16"/>
  <c r="S273" i="16" l="1"/>
  <c r="A273" i="16"/>
  <c r="S274" i="16" l="1"/>
  <c r="A274" i="16"/>
  <c r="S275" i="16" l="1"/>
  <c r="A275" i="16"/>
  <c r="A276" i="16" l="1"/>
  <c r="S276" i="16"/>
  <c r="S277" i="16" l="1"/>
  <c r="A277" i="16"/>
  <c r="S278" i="16" l="1"/>
  <c r="A278" i="16"/>
  <c r="A279" i="16" l="1"/>
  <c r="S279" i="16"/>
  <c r="A280" i="16" l="1"/>
  <c r="S280" i="16"/>
  <c r="A281" i="16" l="1"/>
  <c r="S281" i="16"/>
  <c r="A282" i="16" l="1"/>
  <c r="S282" i="16"/>
  <c r="S283" i="16" l="1"/>
  <c r="A283" i="16"/>
  <c r="S284" i="16" l="1"/>
  <c r="A284" i="16"/>
  <c r="S285" i="16" l="1"/>
  <c r="A285" i="16"/>
  <c r="S286" i="16" l="1"/>
  <c r="A286" i="16"/>
  <c r="A287" i="16" l="1"/>
  <c r="S287" i="16"/>
  <c r="A288" i="16" l="1"/>
  <c r="S288" i="16"/>
  <c r="A289" i="16" l="1"/>
  <c r="S289" i="16"/>
  <c r="S290" i="16" l="1"/>
  <c r="A290" i="16"/>
  <c r="S291" i="16" l="1"/>
  <c r="A291" i="16"/>
  <c r="S292" i="16" l="1"/>
  <c r="A292" i="16"/>
  <c r="S293" i="16" l="1"/>
  <c r="A293" i="16"/>
  <c r="S294" i="16" l="1"/>
  <c r="A294" i="16"/>
  <c r="A295" i="16" l="1"/>
  <c r="S295" i="16"/>
  <c r="A296" i="16" l="1"/>
  <c r="S296" i="16"/>
  <c r="S297" i="16" l="1"/>
  <c r="A297" i="16"/>
  <c r="S298" i="16" l="1"/>
  <c r="A298" i="16"/>
  <c r="S299" i="16" l="1"/>
  <c r="A299" i="16"/>
  <c r="A300" i="16" l="1"/>
  <c r="S300" i="16"/>
  <c r="S301" i="16" l="1"/>
  <c r="A301" i="16"/>
  <c r="A302" i="16" l="1"/>
  <c r="S302" i="16"/>
  <c r="S303" i="16" l="1"/>
  <c r="A303" i="16"/>
  <c r="S304" i="16" l="1"/>
  <c r="A304" i="16"/>
  <c r="S305" i="16" l="1"/>
  <c r="A305" i="16"/>
  <c r="S306" i="16" l="1"/>
  <c r="A306" i="16"/>
  <c r="S307" i="16" l="1"/>
  <c r="A307" i="16"/>
  <c r="S308" i="16" l="1"/>
  <c r="A308" i="16"/>
  <c r="S309" i="16" l="1"/>
  <c r="A309" i="16"/>
  <c r="S310" i="16" l="1"/>
  <c r="A310" i="16"/>
  <c r="A311" i="16" l="1"/>
  <c r="S311" i="16"/>
  <c r="S312" i="16" l="1"/>
  <c r="A312" i="16"/>
  <c r="S313" i="16" l="1"/>
  <c r="A313" i="16"/>
  <c r="S314" i="16" l="1"/>
  <c r="A314" i="16"/>
  <c r="S315" i="16" l="1"/>
  <c r="A315" i="16"/>
  <c r="S316" i="16" l="1"/>
  <c r="A316" i="16"/>
  <c r="S317" i="16" l="1"/>
  <c r="A317" i="16"/>
  <c r="A318" i="16" l="1"/>
  <c r="S318" i="16"/>
  <c r="S319" i="16" l="1"/>
  <c r="A319" i="16"/>
  <c r="S320" i="16" l="1"/>
  <c r="A320" i="16"/>
  <c r="S321" i="16" l="1"/>
  <c r="A321" i="16"/>
  <c r="S322" i="16" l="1"/>
  <c r="A322" i="16"/>
  <c r="A323" i="16" l="1"/>
  <c r="S323" i="16"/>
  <c r="S324" i="16" l="1"/>
  <c r="A324" i="16"/>
  <c r="S325" i="16" l="1"/>
  <c r="A325" i="16"/>
  <c r="S326" i="16" l="1"/>
  <c r="A326" i="16"/>
  <c r="S327" i="16" l="1"/>
  <c r="A327" i="16"/>
  <c r="S328" i="16" l="1"/>
  <c r="A328" i="16"/>
  <c r="S329" i="16" l="1"/>
  <c r="A329" i="16"/>
  <c r="A330" i="16" l="1"/>
  <c r="S330" i="16"/>
  <c r="S331" i="16" l="1"/>
  <c r="A331" i="16"/>
  <c r="S332" i="16" l="1"/>
  <c r="A332" i="16"/>
  <c r="A333" i="16" l="1"/>
  <c r="S333" i="16"/>
  <c r="S334" i="16" l="1"/>
  <c r="A334" i="16"/>
  <c r="A335" i="16" l="1"/>
  <c r="S335" i="16"/>
  <c r="S336" i="16" l="1"/>
  <c r="A336" i="16"/>
  <c r="S337" i="16" l="1"/>
  <c r="A337" i="16"/>
  <c r="S338" i="16" l="1"/>
  <c r="A338" i="16"/>
  <c r="S339" i="16" l="1"/>
  <c r="A339" i="16"/>
  <c r="S340" i="16" l="1"/>
  <c r="A340" i="16"/>
  <c r="A341" i="16" l="1"/>
  <c r="S341" i="16"/>
  <c r="S342" i="16" l="1"/>
  <c r="A342" i="16"/>
  <c r="S343" i="16" l="1"/>
  <c r="A343" i="16"/>
  <c r="S344" i="16" l="1"/>
  <c r="A344" i="16"/>
  <c r="S345" i="16" l="1"/>
  <c r="A345" i="16"/>
  <c r="S346" i="16" l="1"/>
  <c r="A346" i="16"/>
  <c r="S347" i="16" l="1"/>
  <c r="A347" i="16"/>
  <c r="S348" i="16" l="1"/>
  <c r="A348" i="16"/>
  <c r="S349" i="16" l="1"/>
  <c r="A349" i="16"/>
  <c r="S350" i="16" l="1"/>
  <c r="A350" i="16"/>
  <c r="A351" i="16" l="1"/>
  <c r="S351" i="16"/>
  <c r="S352" i="16" l="1"/>
  <c r="A352" i="16"/>
  <c r="S353" i="16" l="1"/>
  <c r="A353" i="16"/>
  <c r="A354" i="16" l="1"/>
  <c r="S354" i="16"/>
  <c r="S355" i="16" l="1"/>
  <c r="A355" i="16"/>
  <c r="S356" i="16" l="1"/>
  <c r="A356" i="16"/>
  <c r="S357" i="16" l="1"/>
  <c r="A357" i="16"/>
  <c r="S358" i="16" l="1"/>
  <c r="A358" i="16"/>
  <c r="S359" i="16" l="1"/>
  <c r="A359" i="16"/>
  <c r="S360" i="16" l="1"/>
  <c r="A360" i="16"/>
  <c r="S361" i="16" l="1"/>
  <c r="A361" i="16"/>
  <c r="A362" i="16" l="1"/>
  <c r="S362" i="16"/>
  <c r="S363" i="16" l="1"/>
  <c r="A363" i="16"/>
  <c r="S364" i="16" l="1"/>
  <c r="A364" i="16"/>
  <c r="A365" i="16" l="1"/>
  <c r="S365" i="16"/>
  <c r="S366" i="16" l="1"/>
  <c r="A366" i="16"/>
  <c r="A367" i="16" l="1"/>
  <c r="S367" i="16"/>
  <c r="S368" i="16" l="1"/>
  <c r="A368" i="16"/>
  <c r="S369" i="16" l="1"/>
  <c r="A369" i="16"/>
  <c r="S370" i="16" l="1"/>
  <c r="A370" i="16"/>
  <c r="A371" i="16" l="1"/>
  <c r="S371" i="16"/>
  <c r="S372" i="16" l="1"/>
  <c r="A372" i="16"/>
  <c r="S373" i="16" l="1"/>
  <c r="A373" i="16"/>
  <c r="A374" i="16" l="1"/>
  <c r="S374" i="16"/>
  <c r="A375" i="16" l="1"/>
  <c r="S375" i="16"/>
  <c r="S376" i="16" l="1"/>
  <c r="A376" i="16"/>
  <c r="S377" i="16" l="1"/>
  <c r="A377" i="16"/>
  <c r="A378" i="16" l="1"/>
  <c r="S378" i="16"/>
  <c r="S379" i="16" l="1"/>
  <c r="A379" i="16"/>
  <c r="S380" i="16" l="1"/>
  <c r="A380" i="16"/>
  <c r="S381" i="16" l="1"/>
  <c r="A381" i="16"/>
  <c r="S382" i="16" l="1"/>
  <c r="A382" i="16"/>
  <c r="A383" i="16" l="1"/>
  <c r="S383" i="16"/>
  <c r="S384" i="16" l="1"/>
  <c r="A384" i="16"/>
  <c r="S385" i="16" l="1"/>
  <c r="A385" i="16"/>
  <c r="S386" i="16" l="1"/>
  <c r="A386" i="16"/>
  <c r="S387" i="16" l="1"/>
  <c r="A387" i="16"/>
  <c r="A388" i="16" l="1"/>
  <c r="S388" i="16"/>
  <c r="S389" i="16" l="1"/>
  <c r="A389" i="16"/>
  <c r="A390" i="16" l="1"/>
  <c r="S390" i="16"/>
  <c r="S391" i="16" l="1"/>
  <c r="A391" i="16"/>
  <c r="S392" i="16" l="1"/>
  <c r="A392" i="16"/>
  <c r="S393" i="16" l="1"/>
  <c r="A393" i="16"/>
  <c r="A394" i="16" l="1"/>
  <c r="S394" i="16"/>
  <c r="S395" i="16" l="1"/>
  <c r="A395" i="16"/>
  <c r="S396" i="16" l="1"/>
  <c r="A396" i="16"/>
  <c r="S397" i="16" l="1"/>
  <c r="A397" i="16"/>
  <c r="S398" i="16" l="1"/>
  <c r="A398" i="16"/>
  <c r="S399" i="16" l="1"/>
  <c r="A399" i="16"/>
  <c r="S400" i="16" l="1"/>
  <c r="A400" i="16"/>
  <c r="S401" i="16" l="1"/>
  <c r="A401" i="16"/>
  <c r="A402" i="16" l="1"/>
  <c r="S402" i="16"/>
  <c r="S403" i="16" l="1"/>
  <c r="A403" i="16"/>
  <c r="S404" i="16" l="1"/>
  <c r="A404" i="16"/>
  <c r="A405" i="16" l="1"/>
  <c r="S405" i="16"/>
  <c r="S406" i="16" l="1"/>
  <c r="A406" i="16"/>
  <c r="A407" i="16" l="1"/>
  <c r="S407" i="16"/>
  <c r="S408" i="16" l="1"/>
  <c r="A408" i="16"/>
  <c r="S409" i="16" l="1"/>
  <c r="A409" i="16"/>
  <c r="A410" i="16" l="1"/>
  <c r="S410" i="16"/>
  <c r="S411" i="16" l="1"/>
  <c r="A411" i="16"/>
  <c r="S412" i="16" l="1"/>
  <c r="A412" i="16"/>
  <c r="S413" i="16" l="1"/>
  <c r="A413" i="16"/>
  <c r="S414" i="16" l="1"/>
  <c r="A414" i="16"/>
  <c r="A415" i="16" l="1"/>
  <c r="S415" i="16"/>
  <c r="S416" i="16" l="1"/>
  <c r="A416" i="16"/>
  <c r="S417" i="16" l="1"/>
  <c r="A417" i="16"/>
  <c r="A418" i="16" l="1"/>
  <c r="S418" i="16"/>
  <c r="S419" i="16" l="1"/>
  <c r="A419" i="16"/>
  <c r="S420" i="16" l="1"/>
  <c r="A420" i="16"/>
  <c r="A421" i="16" l="1"/>
  <c r="S421" i="16"/>
  <c r="S422" i="16" l="1"/>
  <c r="A422" i="16"/>
  <c r="S423" i="16" l="1"/>
  <c r="A423" i="16"/>
  <c r="S424" i="16" l="1"/>
  <c r="A424" i="16"/>
  <c r="S425" i="16" l="1"/>
  <c r="A425" i="16"/>
  <c r="A426" i="16" l="1"/>
  <c r="S426" i="16"/>
  <c r="A427" i="16" l="1"/>
  <c r="S427" i="16"/>
  <c r="S428" i="16" l="1"/>
  <c r="A428" i="16"/>
  <c r="S429" i="16" l="1"/>
  <c r="A429" i="16"/>
  <c r="S430" i="16" l="1"/>
  <c r="A430" i="16"/>
  <c r="A431" i="16" l="1"/>
  <c r="S431" i="16"/>
  <c r="S432" i="16" l="1"/>
  <c r="A432" i="16"/>
  <c r="S433" i="16" l="1"/>
  <c r="A433" i="16"/>
  <c r="S434" i="16" l="1"/>
  <c r="A434" i="16"/>
  <c r="S435" i="16" l="1"/>
  <c r="A435" i="16"/>
  <c r="S436" i="16" l="1"/>
  <c r="A436" i="16"/>
  <c r="S437" i="16" l="1"/>
  <c r="A437" i="16"/>
  <c r="A438" i="16" l="1"/>
  <c r="S438" i="16"/>
  <c r="S439" i="16" l="1"/>
  <c r="A439" i="16"/>
  <c r="S440" i="16" l="1"/>
  <c r="A440" i="16"/>
  <c r="S441" i="16" l="1"/>
  <c r="A441" i="16"/>
  <c r="S442" i="16" l="1"/>
  <c r="A442" i="16"/>
  <c r="S443" i="16" l="1"/>
  <c r="A443" i="16"/>
  <c r="S444" i="16" l="1"/>
  <c r="A444" i="16"/>
  <c r="S445" i="16" l="1"/>
  <c r="A445" i="16"/>
  <c r="S446" i="16" l="1"/>
  <c r="A446" i="16"/>
  <c r="S447" i="16" l="1"/>
  <c r="A447" i="16"/>
  <c r="S448" i="16" l="1"/>
  <c r="A448" i="16"/>
  <c r="S449" i="16" l="1"/>
  <c r="A449" i="16"/>
  <c r="S450" i="16" l="1"/>
  <c r="A450" i="16"/>
  <c r="A451" i="16" l="1"/>
  <c r="S451" i="16"/>
  <c r="S452" i="16" l="1"/>
  <c r="A452" i="16"/>
  <c r="S453" i="16" l="1"/>
  <c r="A453" i="16"/>
  <c r="A454" i="16" l="1"/>
  <c r="S454" i="16"/>
  <c r="A455" i="16" l="1"/>
  <c r="S455" i="16"/>
  <c r="S456" i="16" l="1"/>
  <c r="A456" i="16"/>
  <c r="A457" i="16" l="1"/>
  <c r="S457" i="16"/>
  <c r="S458" i="16" l="1"/>
  <c r="A458" i="16"/>
  <c r="S459" i="16" l="1"/>
  <c r="A459" i="16"/>
  <c r="A460" i="16" l="1"/>
  <c r="S460" i="16"/>
  <c r="S461" i="16" l="1"/>
  <c r="A461" i="16"/>
  <c r="A462" i="16" l="1"/>
  <c r="S462" i="16"/>
  <c r="S463" i="16" l="1"/>
  <c r="A463" i="16"/>
  <c r="S464" i="16" l="1"/>
  <c r="A464" i="16"/>
  <c r="S465" i="16" l="1"/>
  <c r="A465" i="16"/>
  <c r="S466" i="16" l="1"/>
  <c r="A466" i="16"/>
  <c r="S467" i="16" l="1"/>
  <c r="A467" i="16"/>
  <c r="S468" i="16" l="1"/>
  <c r="A468" i="16"/>
  <c r="S469" i="16" l="1"/>
  <c r="A469" i="16"/>
  <c r="S470" i="16" l="1"/>
  <c r="A470" i="16"/>
  <c r="S471" i="16" l="1"/>
  <c r="A471" i="16"/>
  <c r="S472" i="16" l="1"/>
  <c r="A472" i="16"/>
  <c r="S473" i="16" l="1"/>
  <c r="A473" i="16"/>
  <c r="A474" i="16" l="1"/>
  <c r="S474" i="16"/>
  <c r="S475" i="16" l="1"/>
  <c r="A475" i="16"/>
  <c r="A476" i="16" l="1"/>
  <c r="S476" i="16"/>
  <c r="S477" i="16" l="1"/>
  <c r="A477" i="16"/>
  <c r="A478" i="16" l="1"/>
  <c r="S478" i="16"/>
  <c r="S479" i="16" l="1"/>
  <c r="A479" i="16"/>
  <c r="S480" i="16" l="1"/>
  <c r="A480" i="16"/>
  <c r="S481" i="16" l="1"/>
  <c r="A481" i="16"/>
  <c r="S482" i="16" l="1"/>
  <c r="A482" i="16"/>
  <c r="A483" i="16" l="1"/>
  <c r="S483" i="16"/>
  <c r="S484" i="16" l="1"/>
  <c r="A484" i="16"/>
  <c r="S485" i="16" l="1"/>
  <c r="A485" i="16"/>
  <c r="S486" i="16" l="1"/>
  <c r="A486" i="16"/>
  <c r="A487" i="16" l="1"/>
  <c r="S487" i="16"/>
  <c r="S488" i="16" l="1"/>
  <c r="A488" i="16"/>
  <c r="A489" i="16" l="1"/>
  <c r="S489" i="16"/>
  <c r="S490" i="16" l="1"/>
  <c r="A490" i="16"/>
  <c r="S491" i="16" l="1"/>
  <c r="A491" i="16"/>
  <c r="S492" i="16" l="1"/>
  <c r="A492" i="16"/>
  <c r="S493" i="16" l="1"/>
  <c r="A493" i="16"/>
  <c r="S494" i="16" l="1"/>
  <c r="A494" i="16"/>
  <c r="A495" i="16" l="1"/>
  <c r="S495" i="16"/>
  <c r="S496" i="16" l="1"/>
  <c r="A496" i="16"/>
  <c r="S497" i="16" l="1"/>
  <c r="A497" i="16"/>
  <c r="S498" i="16" l="1"/>
  <c r="A498" i="16"/>
  <c r="S499" i="16" l="1"/>
  <c r="A499" i="16"/>
  <c r="A500" i="16" l="1"/>
  <c r="S500" i="16"/>
  <c r="A501" i="16" l="1"/>
  <c r="S501" i="16"/>
  <c r="S502" i="16" l="1"/>
  <c r="A502" i="16"/>
  <c r="S503" i="16" l="1"/>
  <c r="A503" i="16"/>
  <c r="S504" i="16" l="1"/>
  <c r="A504" i="16"/>
  <c r="S505" i="16" l="1"/>
  <c r="A505" i="16"/>
  <c r="S506" i="16" l="1"/>
  <c r="A506" i="16"/>
  <c r="S507" i="16" l="1"/>
  <c r="A507" i="16"/>
  <c r="S508" i="16" l="1"/>
  <c r="A508" i="16"/>
  <c r="A509" i="16" l="1"/>
  <c r="S509" i="16"/>
  <c r="S510" i="16" l="1"/>
  <c r="A510" i="16"/>
  <c r="S511" i="16" l="1"/>
  <c r="A511" i="16"/>
  <c r="S512" i="16" l="1"/>
  <c r="A512" i="16"/>
  <c r="S513" i="16" l="1"/>
  <c r="A513" i="16"/>
  <c r="A514" i="16" l="1"/>
  <c r="S514" i="16"/>
  <c r="S515" i="16" l="1"/>
  <c r="A515" i="16"/>
  <c r="S516" i="16" l="1"/>
  <c r="A516" i="16"/>
  <c r="A517" i="16" l="1"/>
  <c r="S517" i="16"/>
  <c r="S518" i="16" l="1"/>
  <c r="A518" i="16"/>
  <c r="A519" i="16" l="1"/>
  <c r="S519" i="16"/>
  <c r="S520" i="16" l="1"/>
  <c r="A520" i="16"/>
  <c r="S521" i="16" l="1"/>
  <c r="A521" i="16"/>
  <c r="S522" i="16" l="1"/>
  <c r="A522" i="16"/>
  <c r="S523" i="16" l="1"/>
  <c r="A523" i="16"/>
  <c r="S524" i="16" l="1"/>
  <c r="A524" i="16"/>
  <c r="S525" i="16" l="1"/>
  <c r="A525" i="16"/>
  <c r="A526" i="16" l="1"/>
  <c r="S526" i="16"/>
  <c r="S527" i="16" l="1"/>
  <c r="A527" i="16"/>
  <c r="S528" i="16" l="1"/>
  <c r="A528" i="16"/>
  <c r="A529" i="16" l="1"/>
  <c r="S529" i="16"/>
  <c r="S530" i="16" l="1"/>
  <c r="A530" i="16"/>
  <c r="S531" i="16" l="1"/>
  <c r="A531" i="16"/>
  <c r="A532" i="16" l="1"/>
  <c r="S532" i="16"/>
  <c r="S533" i="16" l="1"/>
  <c r="A533" i="16"/>
  <c r="S534" i="16" l="1"/>
  <c r="A534" i="16"/>
  <c r="S535" i="16" l="1"/>
  <c r="A535" i="16"/>
  <c r="A536" i="16" l="1"/>
  <c r="S536" i="16"/>
  <c r="S537" i="16" l="1"/>
  <c r="A537" i="16"/>
  <c r="A538" i="16" l="1"/>
  <c r="S538" i="16"/>
  <c r="S539" i="16" l="1"/>
  <c r="A539" i="16"/>
  <c r="S540" i="16" l="1"/>
  <c r="A540" i="16"/>
  <c r="S541" i="16" l="1"/>
  <c r="A541" i="16"/>
  <c r="S542" i="16" l="1"/>
  <c r="A542" i="16"/>
  <c r="S543" i="16" l="1"/>
  <c r="A543" i="16"/>
  <c r="S544" i="16" l="1"/>
  <c r="A544" i="16"/>
  <c r="A545" i="16" l="1"/>
  <c r="S545" i="16"/>
  <c r="S546" i="16" l="1"/>
  <c r="A546" i="16"/>
  <c r="S547" i="16" l="1"/>
  <c r="A547" i="16"/>
  <c r="S548" i="16" l="1"/>
  <c r="A548" i="16"/>
  <c r="S549" i="16" l="1"/>
  <c r="A549" i="16"/>
  <c r="S550" i="16" l="1"/>
  <c r="A550" i="16"/>
  <c r="A551" i="16" l="1"/>
  <c r="S551" i="16"/>
  <c r="S552" i="16" l="1"/>
  <c r="A552" i="16"/>
  <c r="S553" i="16" l="1"/>
  <c r="A553" i="16"/>
  <c r="S554" i="16" l="1"/>
  <c r="A554" i="16"/>
  <c r="S555" i="16" l="1"/>
  <c r="A555" i="16"/>
  <c r="S556" i="16" l="1"/>
  <c r="A556" i="16"/>
  <c r="S557" i="16" l="1"/>
  <c r="A557" i="16"/>
  <c r="S558" i="16" l="1"/>
  <c r="A558" i="16"/>
  <c r="S559" i="16" l="1"/>
  <c r="A559" i="16"/>
  <c r="S560" i="16" l="1"/>
  <c r="A560" i="16"/>
  <c r="A561" i="16" l="1"/>
  <c r="S561" i="16"/>
  <c r="S562" i="16" l="1"/>
  <c r="A562" i="16"/>
  <c r="S563" i="16" l="1"/>
  <c r="A563" i="16"/>
  <c r="S564" i="16" l="1"/>
  <c r="A564" i="16"/>
  <c r="S565" i="16" l="1"/>
  <c r="A565" i="16"/>
  <c r="S566" i="16" l="1"/>
  <c r="A566" i="16"/>
  <c r="S567" i="16" l="1"/>
  <c r="A567" i="16"/>
  <c r="S568" i="16" l="1"/>
  <c r="A568" i="16"/>
  <c r="A569" i="16" l="1"/>
  <c r="S569" i="16"/>
  <c r="A570" i="16" l="1"/>
  <c r="S570" i="16"/>
  <c r="A571" i="16" l="1"/>
  <c r="S571" i="16"/>
  <c r="A572" i="16" l="1"/>
  <c r="S572" i="16"/>
  <c r="S573" i="16" l="1"/>
  <c r="A573" i="16"/>
  <c r="S574" i="16" l="1"/>
  <c r="A574" i="16"/>
  <c r="S575" i="16" l="1"/>
  <c r="A575" i="16"/>
  <c r="S576" i="16" l="1"/>
  <c r="A576" i="16"/>
  <c r="S577" i="16" l="1"/>
  <c r="A577" i="16"/>
  <c r="S578" i="16" l="1"/>
  <c r="A578" i="16"/>
  <c r="A579" i="16" l="1"/>
  <c r="S579" i="16"/>
  <c r="S580" i="16" l="1"/>
  <c r="A580" i="16"/>
  <c r="A581" i="16" l="1"/>
  <c r="S581" i="16"/>
  <c r="S582" i="16" l="1"/>
  <c r="A582" i="16"/>
  <c r="S583" i="16" l="1"/>
  <c r="A583" i="16"/>
  <c r="S584" i="16" l="1"/>
  <c r="A584" i="16"/>
  <c r="S585" i="16" l="1"/>
  <c r="A585" i="16"/>
  <c r="S586" i="16" l="1"/>
  <c r="A586" i="16"/>
  <c r="S587" i="16" l="1"/>
  <c r="A587" i="16"/>
  <c r="S588" i="16" l="1"/>
  <c r="A588" i="16"/>
  <c r="S589" i="16" l="1"/>
  <c r="A589" i="16"/>
  <c r="A590" i="16" l="1"/>
  <c r="S590" i="16"/>
  <c r="A591" i="16" l="1"/>
  <c r="S591" i="16"/>
  <c r="S592" i="16" l="1"/>
  <c r="A592" i="16"/>
  <c r="S593" i="16" l="1"/>
  <c r="A593" i="16"/>
  <c r="S594" i="16" l="1"/>
  <c r="A594" i="16"/>
  <c r="S595" i="16" l="1"/>
  <c r="A595" i="16"/>
  <c r="S596" i="16" l="1"/>
  <c r="A596" i="16"/>
  <c r="A597" i="16" l="1"/>
  <c r="S597" i="16"/>
  <c r="S598" i="16" l="1"/>
  <c r="A598" i="16"/>
  <c r="S599" i="16" l="1"/>
  <c r="A599" i="16"/>
  <c r="S600" i="16" l="1"/>
  <c r="A600" i="16"/>
  <c r="S601" i="16" l="1"/>
  <c r="A601" i="16"/>
  <c r="A602" i="16" l="1"/>
  <c r="S602" i="16"/>
  <c r="S603" i="16" l="1"/>
  <c r="A603" i="16"/>
  <c r="S604" i="16" l="1"/>
  <c r="A604" i="16"/>
  <c r="S605" i="16" l="1"/>
  <c r="A605" i="16"/>
  <c r="A606" i="16" l="1"/>
  <c r="S606" i="16"/>
  <c r="S607" i="16" l="1"/>
  <c r="A607" i="16"/>
  <c r="S608" i="16" l="1"/>
  <c r="A608" i="16"/>
  <c r="S609" i="16" l="1"/>
  <c r="A609" i="16"/>
  <c r="S610" i="16" l="1"/>
  <c r="A610" i="16"/>
  <c r="S611" i="16" l="1"/>
  <c r="A611" i="16"/>
  <c r="S612" i="16" l="1"/>
  <c r="A612" i="16"/>
  <c r="S613" i="16" l="1"/>
  <c r="A613" i="16"/>
  <c r="S614" i="16" l="1"/>
  <c r="A614" i="16"/>
  <c r="S615" i="16" l="1"/>
  <c r="A615" i="16"/>
  <c r="A616" i="16" l="1"/>
  <c r="S616" i="16"/>
  <c r="S617" i="16" l="1"/>
  <c r="A617" i="16"/>
  <c r="S618" i="16" l="1"/>
  <c r="A618" i="16"/>
  <c r="S619" i="16" l="1"/>
  <c r="A619" i="16"/>
  <c r="S620" i="16" l="1"/>
  <c r="A620" i="16"/>
  <c r="S621" i="16" l="1"/>
  <c r="A621" i="16"/>
  <c r="S622" i="16" l="1"/>
  <c r="A622" i="16"/>
  <c r="A623" i="16" l="1"/>
  <c r="S623" i="16"/>
  <c r="S624" i="16" l="1"/>
  <c r="A624" i="16"/>
  <c r="S625" i="16" l="1"/>
  <c r="A625" i="16"/>
  <c r="S626" i="16" l="1"/>
  <c r="A626" i="16"/>
  <c r="S627" i="16" l="1"/>
  <c r="A627" i="16"/>
  <c r="A628" i="16" l="1"/>
  <c r="S628" i="16"/>
  <c r="A629" i="16" l="1"/>
  <c r="S629" i="16"/>
  <c r="S630" i="16" l="1"/>
  <c r="A630" i="16"/>
  <c r="S631" i="16" l="1"/>
  <c r="A631" i="16"/>
  <c r="S632" i="16" l="1"/>
  <c r="A632" i="16"/>
  <c r="A633" i="16" l="1"/>
  <c r="S633" i="16"/>
  <c r="S634" i="16" l="1"/>
  <c r="A634" i="16"/>
  <c r="A635" i="16" l="1"/>
  <c r="S635" i="16"/>
  <c r="S636" i="16" l="1"/>
  <c r="A636" i="16"/>
  <c r="A637" i="16" l="1"/>
  <c r="S637" i="16"/>
  <c r="S638" i="16" l="1"/>
  <c r="A638" i="16"/>
  <c r="A639" i="16" l="1"/>
  <c r="S639" i="16"/>
  <c r="S640" i="16" l="1"/>
  <c r="A640" i="16"/>
  <c r="S641" i="16" l="1"/>
  <c r="A641" i="16"/>
  <c r="S642" i="16" l="1"/>
  <c r="A642" i="16"/>
  <c r="S643" i="16" l="1"/>
  <c r="A643" i="16"/>
  <c r="A644" i="16" l="1"/>
  <c r="S644" i="16"/>
  <c r="S645" i="16" l="1"/>
  <c r="A645" i="16"/>
  <c r="S646" i="16" l="1"/>
  <c r="A646" i="16"/>
  <c r="S647" i="16" l="1"/>
  <c r="A647" i="16"/>
  <c r="S648" i="16" l="1"/>
  <c r="A648" i="16"/>
  <c r="A649" i="16" l="1"/>
  <c r="S649" i="16"/>
  <c r="A650" i="16" l="1"/>
  <c r="S650" i="16"/>
  <c r="S651" i="16" l="1"/>
  <c r="A651" i="16"/>
  <c r="S652" i="16" l="1"/>
  <c r="A652" i="16"/>
  <c r="S653" i="16" l="1"/>
  <c r="A653" i="16"/>
  <c r="S654" i="16" l="1"/>
  <c r="A654" i="16"/>
  <c r="S655" i="16" l="1"/>
  <c r="A655" i="16"/>
  <c r="S656" i="16" l="1"/>
  <c r="A656" i="16"/>
  <c r="S657" i="16" l="1"/>
  <c r="A657" i="16"/>
  <c r="S658" i="16" l="1"/>
  <c r="A658" i="16"/>
  <c r="S659" i="16" l="1"/>
  <c r="A659" i="16"/>
  <c r="A660" i="16" l="1"/>
  <c r="S660" i="16"/>
  <c r="S661" i="16" l="1"/>
  <c r="A661" i="16"/>
  <c r="A662" i="16" l="1"/>
  <c r="S662" i="16"/>
  <c r="A663" i="16" l="1"/>
  <c r="S663" i="16"/>
  <c r="S664" i="16" l="1"/>
  <c r="A664" i="16"/>
  <c r="S665" i="16" l="1"/>
  <c r="A665" i="16"/>
  <c r="S666" i="16" l="1"/>
  <c r="A666" i="16"/>
  <c r="A667" i="16" l="1"/>
  <c r="S667" i="16"/>
  <c r="A668" i="16" l="1"/>
  <c r="S668" i="16"/>
  <c r="S669" i="16" l="1"/>
  <c r="A669" i="16"/>
  <c r="S670" i="16" l="1"/>
  <c r="A670" i="16"/>
  <c r="S671" i="16" l="1"/>
  <c r="A671" i="16"/>
  <c r="A672" i="16" l="1"/>
  <c r="S672" i="16"/>
  <c r="S673" i="16" l="1"/>
  <c r="A673" i="16"/>
  <c r="A674" i="16" l="1"/>
  <c r="S674" i="16"/>
  <c r="S675" i="16" l="1"/>
  <c r="A675" i="16"/>
  <c r="S676" i="16" l="1"/>
  <c r="A676" i="16"/>
  <c r="A677" i="16" l="1"/>
  <c r="S677" i="16"/>
  <c r="S678" i="16" l="1"/>
  <c r="A678" i="16"/>
  <c r="S679" i="16" l="1"/>
  <c r="A679" i="16"/>
  <c r="S680" i="16" l="1"/>
  <c r="A680" i="16"/>
  <c r="S681" i="16" l="1"/>
  <c r="A681" i="16"/>
  <c r="A682" i="16" l="1"/>
  <c r="S682" i="16"/>
  <c r="A683" i="16" l="1"/>
  <c r="S683" i="16"/>
  <c r="S684" i="16" l="1"/>
  <c r="A684" i="16"/>
  <c r="S685" i="16" l="1"/>
  <c r="A685" i="16"/>
  <c r="S686" i="16" l="1"/>
  <c r="A686" i="16"/>
  <c r="S687" i="16" l="1"/>
  <c r="A687" i="16"/>
  <c r="A688" i="16" l="1"/>
  <c r="S688" i="16"/>
  <c r="S689" i="16" l="1"/>
  <c r="A689" i="16"/>
  <c r="S690" i="16" l="1"/>
  <c r="A690" i="16"/>
  <c r="S691" i="16" l="1"/>
  <c r="A691" i="16"/>
  <c r="A692" i="16" l="1"/>
  <c r="S692" i="16"/>
  <c r="A693" i="16" l="1"/>
  <c r="S693" i="16"/>
  <c r="S694" i="16" l="1"/>
  <c r="A694" i="16"/>
  <c r="S695" i="16" l="1"/>
  <c r="A695" i="16"/>
  <c r="S696" i="16" l="1"/>
  <c r="A696" i="16"/>
  <c r="S697" i="16" l="1"/>
  <c r="A697" i="16"/>
  <c r="S698" i="16" l="1"/>
  <c r="A698" i="16"/>
  <c r="S699" i="16" l="1"/>
  <c r="A699" i="16"/>
  <c r="S700" i="16" l="1"/>
  <c r="A700" i="16"/>
  <c r="S701" i="16" l="1"/>
  <c r="A701" i="16"/>
  <c r="S702" i="16" l="1"/>
  <c r="A702" i="16"/>
  <c r="S703" i="16" l="1"/>
  <c r="A703" i="16"/>
  <c r="A704" i="16" l="1"/>
  <c r="S704" i="16"/>
  <c r="A705" i="16" l="1"/>
  <c r="S705" i="16"/>
  <c r="A706" i="16" l="1"/>
  <c r="S706" i="16"/>
  <c r="A707" i="16" l="1"/>
  <c r="S707" i="16"/>
  <c r="S708" i="16" l="1"/>
  <c r="A708" i="16"/>
  <c r="S709" i="16" l="1"/>
  <c r="A709" i="16"/>
  <c r="A710" i="16" l="1"/>
  <c r="S710" i="16"/>
  <c r="S711" i="16" l="1"/>
  <c r="A711" i="16"/>
  <c r="S712" i="16" l="1"/>
  <c r="A712" i="16"/>
  <c r="S713" i="16" l="1"/>
  <c r="A713" i="16"/>
  <c r="S714" i="16" l="1"/>
  <c r="A714" i="16"/>
  <c r="S715" i="16" l="1"/>
  <c r="A715" i="16"/>
  <c r="S716" i="16" l="1"/>
  <c r="A716" i="16"/>
  <c r="S717" i="16" l="1"/>
  <c r="A717" i="16"/>
  <c r="S718" i="16" l="1"/>
  <c r="A718" i="16"/>
  <c r="S719" i="16" l="1"/>
  <c r="A719" i="16"/>
  <c r="S720" i="16" l="1"/>
  <c r="A720" i="16"/>
  <c r="S721" i="16" l="1"/>
  <c r="A721" i="16"/>
  <c r="A722" i="16" l="1"/>
  <c r="S722" i="16"/>
  <c r="S723" i="16" l="1"/>
  <c r="A723" i="16"/>
  <c r="S724" i="16" l="1"/>
  <c r="A724" i="16"/>
  <c r="A725" i="16" l="1"/>
  <c r="S725" i="16"/>
  <c r="S726" i="16" l="1"/>
  <c r="A726" i="16"/>
  <c r="S727" i="16" l="1"/>
  <c r="A727" i="16"/>
  <c r="S728" i="16" l="1"/>
  <c r="A728" i="16"/>
  <c r="S729" i="16" l="1"/>
  <c r="A729" i="16"/>
  <c r="S730" i="16" l="1"/>
  <c r="A730" i="16"/>
  <c r="S731" i="16" l="1"/>
  <c r="A731" i="16"/>
  <c r="S732" i="16" l="1"/>
  <c r="A732" i="16"/>
  <c r="S733" i="16" l="1"/>
  <c r="A733" i="16"/>
  <c r="S734" i="16" l="1"/>
  <c r="A734" i="16"/>
  <c r="S735" i="16" l="1"/>
  <c r="A735" i="16"/>
  <c r="A736" i="16" l="1"/>
  <c r="S736" i="16"/>
  <c r="S737" i="16" l="1"/>
  <c r="A737" i="16"/>
  <c r="A738" i="16" l="1"/>
  <c r="S738" i="16"/>
  <c r="S739" i="16" l="1"/>
  <c r="A739" i="16"/>
  <c r="S740" i="16" l="1"/>
  <c r="A740" i="16"/>
  <c r="A741" i="16" l="1"/>
  <c r="S741" i="16"/>
  <c r="A742" i="16" l="1"/>
  <c r="S742" i="16"/>
  <c r="S743" i="16" l="1"/>
  <c r="A743" i="16"/>
  <c r="A744" i="16" l="1"/>
  <c r="S744" i="16"/>
  <c r="A745" i="16" l="1"/>
  <c r="S745" i="16"/>
  <c r="S746" i="16" l="1"/>
  <c r="A746" i="16"/>
  <c r="A747" i="16" l="1"/>
  <c r="S747" i="16"/>
  <c r="S748" i="16" l="1"/>
  <c r="A748" i="16"/>
  <c r="S749" i="16" l="1"/>
  <c r="A749" i="16"/>
  <c r="S750" i="16" l="1"/>
  <c r="A750" i="16"/>
  <c r="S751" i="16" l="1"/>
  <c r="A751" i="16"/>
  <c r="S752" i="16" l="1"/>
  <c r="A752" i="16"/>
  <c r="S753" i="16" l="1"/>
  <c r="A753" i="16"/>
  <c r="A754" i="16" l="1"/>
  <c r="S754" i="16"/>
  <c r="S755" i="16" l="1"/>
  <c r="A755" i="16"/>
  <c r="S756" i="16" l="1"/>
  <c r="A756" i="16"/>
  <c r="S757" i="16" l="1"/>
  <c r="A757" i="16"/>
  <c r="S758" i="16" l="1"/>
  <c r="A758" i="16"/>
  <c r="A759" i="16" l="1"/>
  <c r="S759" i="16"/>
  <c r="S760" i="16" l="1"/>
  <c r="A760" i="16"/>
  <c r="A761" i="16" l="1"/>
  <c r="S761" i="16"/>
  <c r="A762" i="16" l="1"/>
  <c r="S762" i="16"/>
  <c r="S763" i="16" l="1"/>
  <c r="A763" i="16"/>
  <c r="S764" i="16" l="1"/>
  <c r="A764" i="16"/>
  <c r="S765" i="16" l="1"/>
  <c r="A765" i="16"/>
  <c r="S766" i="16" l="1"/>
  <c r="A766" i="16"/>
  <c r="A767" i="16" l="1"/>
  <c r="S767" i="16"/>
  <c r="S768" i="16" l="1"/>
  <c r="A768" i="16"/>
  <c r="S769" i="16" l="1"/>
  <c r="A769" i="16"/>
  <c r="S770" i="16" l="1"/>
  <c r="A770" i="16"/>
  <c r="S771" i="16" l="1"/>
  <c r="A771" i="16"/>
  <c r="A772" i="16" l="1"/>
  <c r="S772" i="16"/>
  <c r="S773" i="16" l="1"/>
  <c r="A773" i="16"/>
  <c r="S774" i="16" l="1"/>
  <c r="A774" i="16"/>
  <c r="S775" i="16" l="1"/>
  <c r="A775" i="16"/>
  <c r="A776" i="16" l="1"/>
  <c r="S776" i="16"/>
  <c r="S777" i="16" l="1"/>
  <c r="A777" i="16"/>
  <c r="S778" i="16" l="1"/>
  <c r="A778" i="16"/>
  <c r="A779" i="16" l="1"/>
  <c r="S779" i="16"/>
  <c r="S780" i="16" l="1"/>
  <c r="A780" i="16"/>
  <c r="A781" i="16" l="1"/>
  <c r="S781" i="16"/>
  <c r="S782" i="16" l="1"/>
  <c r="A782" i="16"/>
  <c r="S783" i="16" l="1"/>
  <c r="A783" i="16"/>
  <c r="S784" i="16" l="1"/>
  <c r="A784" i="16"/>
  <c r="S785" i="16" l="1"/>
  <c r="A785" i="16"/>
  <c r="S786" i="16" l="1"/>
  <c r="A786" i="16"/>
  <c r="S787" i="16" l="1"/>
  <c r="A787" i="16"/>
  <c r="A788" i="16" l="1"/>
  <c r="S788" i="16"/>
  <c r="S789" i="16" l="1"/>
  <c r="A789" i="16"/>
  <c r="S790" i="16" l="1"/>
  <c r="A790" i="16"/>
  <c r="A791" i="16" l="1"/>
  <c r="S791" i="16"/>
  <c r="S792" i="16" l="1"/>
  <c r="A792" i="16"/>
  <c r="A793" i="16" l="1"/>
  <c r="S793" i="16"/>
  <c r="S794" i="16" l="1"/>
  <c r="A794" i="16"/>
  <c r="A795" i="16" l="1"/>
  <c r="S795" i="16"/>
  <c r="S796" i="16" l="1"/>
  <c r="A796" i="16"/>
  <c r="A797" i="16" l="1"/>
  <c r="S797" i="16"/>
  <c r="A798" i="16" l="1"/>
  <c r="S798" i="16"/>
  <c r="A799" i="16" l="1"/>
  <c r="S799" i="16"/>
  <c r="S800" i="16" l="1"/>
  <c r="A800" i="16"/>
  <c r="S801" i="16" l="1"/>
  <c r="A801" i="16"/>
  <c r="S802" i="16" l="1"/>
  <c r="A802" i="16"/>
  <c r="S803" i="16" l="1"/>
  <c r="A803" i="16"/>
  <c r="S804" i="16" l="1"/>
  <c r="A804" i="16"/>
  <c r="S805" i="16" l="1"/>
  <c r="A805" i="16"/>
  <c r="S806" i="16" l="1"/>
  <c r="A806" i="16"/>
  <c r="S807" i="16" l="1"/>
  <c r="A807" i="16"/>
  <c r="A808" i="16" l="1"/>
  <c r="S808" i="16"/>
  <c r="S809" i="16" l="1"/>
  <c r="A809" i="16"/>
  <c r="A810" i="16" l="1"/>
  <c r="S810" i="16"/>
  <c r="A811" i="16" l="1"/>
  <c r="S811" i="16"/>
  <c r="S812" i="16" l="1"/>
  <c r="A812" i="16"/>
  <c r="S813" i="16" l="1"/>
  <c r="A813" i="16"/>
  <c r="S814" i="16" l="1"/>
  <c r="A814" i="16"/>
  <c r="S815" i="16" l="1"/>
  <c r="A815" i="16"/>
  <c r="S816" i="16" l="1"/>
  <c r="A816" i="16"/>
  <c r="A817" i="16" l="1"/>
  <c r="S817" i="16"/>
  <c r="S818" i="16" l="1"/>
  <c r="A818" i="16"/>
  <c r="S819" i="16" l="1"/>
  <c r="A819" i="16"/>
  <c r="S820" i="16" l="1"/>
  <c r="A820" i="16"/>
  <c r="S821" i="16" l="1"/>
  <c r="A821" i="16"/>
  <c r="S822" i="16" l="1"/>
  <c r="A822" i="16"/>
  <c r="A823" i="16" l="1"/>
  <c r="S823" i="16"/>
  <c r="S824" i="16" l="1"/>
  <c r="A824" i="16"/>
  <c r="S825" i="16" l="1"/>
  <c r="A825" i="16"/>
  <c r="A826" i="16" l="1"/>
  <c r="S826" i="16"/>
  <c r="S827" i="16" l="1"/>
  <c r="A827" i="16"/>
  <c r="S828" i="16" l="1"/>
  <c r="A828" i="16"/>
  <c r="S829" i="16" l="1"/>
  <c r="A829" i="16"/>
  <c r="S830" i="16" l="1"/>
  <c r="A830" i="16"/>
  <c r="S831" i="16" l="1"/>
  <c r="A831" i="16"/>
  <c r="S832" i="16" l="1"/>
  <c r="A832" i="16"/>
  <c r="S833" i="16" l="1"/>
  <c r="A833" i="16"/>
  <c r="S834" i="16" l="1"/>
  <c r="A834" i="16"/>
  <c r="S835" i="16" l="1"/>
  <c r="A835" i="16"/>
  <c r="A836" i="16" l="1"/>
  <c r="S836" i="16"/>
  <c r="S837" i="16" l="1"/>
  <c r="A837" i="16"/>
  <c r="S838" i="16" l="1"/>
  <c r="A838" i="16"/>
  <c r="S839" i="16" l="1"/>
  <c r="A839" i="16"/>
  <c r="A840" i="16" l="1"/>
  <c r="S840" i="16"/>
  <c r="S841" i="16" l="1"/>
  <c r="A841" i="16"/>
  <c r="A842" i="16" l="1"/>
  <c r="S842" i="16"/>
  <c r="S843" i="16" l="1"/>
  <c r="A843" i="16"/>
  <c r="S844" i="16" l="1"/>
  <c r="A844" i="16"/>
  <c r="S845" i="16" l="1"/>
  <c r="A845" i="16"/>
  <c r="S846" i="16" l="1"/>
  <c r="A846" i="16"/>
  <c r="A847" i="16" l="1"/>
  <c r="S847" i="16"/>
  <c r="S848" i="16" l="1"/>
  <c r="A848" i="16"/>
  <c r="S849" i="16" l="1"/>
  <c r="A849" i="16"/>
  <c r="S850" i="16" l="1"/>
  <c r="A850" i="16"/>
  <c r="S851" i="16" l="1"/>
  <c r="A851" i="16"/>
  <c r="A852" i="16" l="1"/>
  <c r="S852" i="16"/>
  <c r="S853" i="16" l="1"/>
  <c r="A853" i="16"/>
  <c r="S854" i="16" l="1"/>
  <c r="A854" i="16"/>
  <c r="S855" i="16" l="1"/>
  <c r="A855" i="16"/>
  <c r="S856" i="16" l="1"/>
  <c r="A856" i="16"/>
  <c r="S857" i="16" l="1"/>
  <c r="A857" i="16"/>
  <c r="A858" i="16" l="1"/>
  <c r="S858" i="16"/>
  <c r="S859" i="16" l="1"/>
  <c r="A859" i="16"/>
  <c r="S860" i="16" l="1"/>
  <c r="A860" i="16"/>
  <c r="A861" i="16" l="1"/>
  <c r="S861" i="16"/>
  <c r="A862" i="16" l="1"/>
  <c r="S862" i="16"/>
  <c r="S863" i="16" l="1"/>
  <c r="A863" i="16"/>
  <c r="S864" i="16" l="1"/>
  <c r="A864" i="16"/>
  <c r="A865" i="16" l="1"/>
  <c r="S865" i="16"/>
  <c r="S866" i="16" l="1"/>
  <c r="A866" i="16"/>
  <c r="A867" i="16" l="1"/>
  <c r="S867" i="16"/>
  <c r="A868" i="16" l="1"/>
  <c r="S868" i="16"/>
  <c r="S869" i="16" l="1"/>
  <c r="A869" i="16"/>
  <c r="A870" i="16" l="1"/>
  <c r="S870" i="16"/>
  <c r="A871" i="16" l="1"/>
  <c r="S871" i="16"/>
  <c r="S872" i="16" l="1"/>
  <c r="A872" i="16"/>
  <c r="S873" i="16" l="1"/>
  <c r="A873" i="16"/>
  <c r="S874" i="16" l="1"/>
  <c r="A874" i="16"/>
  <c r="S875" i="16" l="1"/>
  <c r="A875" i="16"/>
  <c r="A876" i="16" l="1"/>
  <c r="S876" i="16"/>
  <c r="S877" i="16" l="1"/>
  <c r="A877" i="16"/>
  <c r="S878" i="16" l="1"/>
  <c r="A878" i="16"/>
  <c r="S879" i="16" l="1"/>
  <c r="A879" i="16"/>
  <c r="S880" i="16" l="1"/>
  <c r="A880" i="16"/>
  <c r="A881" i="16" l="1"/>
  <c r="S881" i="16"/>
  <c r="S882" i="16" l="1"/>
  <c r="A882" i="16"/>
  <c r="A883" i="16" l="1"/>
  <c r="S883" i="16"/>
  <c r="S884" i="16" l="1"/>
  <c r="A884" i="16"/>
  <c r="S885" i="16" l="1"/>
  <c r="A885" i="16"/>
  <c r="A886" i="16" l="1"/>
  <c r="S886" i="16"/>
  <c r="S887" i="16" l="1"/>
  <c r="A887" i="16"/>
  <c r="S888" i="16" l="1"/>
  <c r="A888" i="16"/>
  <c r="S889" i="16" l="1"/>
  <c r="A889" i="16"/>
  <c r="A890" i="16" l="1"/>
  <c r="S890" i="16"/>
  <c r="A891" i="16" l="1"/>
  <c r="S891" i="16"/>
  <c r="A892" i="16" l="1"/>
  <c r="S892" i="16"/>
  <c r="S893" i="16" l="1"/>
  <c r="A893" i="16"/>
  <c r="S894" i="16" l="1"/>
  <c r="A894" i="16"/>
  <c r="A895" i="16" l="1"/>
  <c r="S895" i="16"/>
  <c r="S896" i="16" l="1"/>
  <c r="A896" i="16"/>
  <c r="S897" i="16" l="1"/>
  <c r="A897" i="16"/>
  <c r="S898" i="16" l="1"/>
  <c r="A898" i="16"/>
  <c r="S899" i="16" l="1"/>
  <c r="A899" i="16"/>
  <c r="A900" i="16" l="1"/>
  <c r="S900" i="16"/>
  <c r="S901" i="16" l="1"/>
  <c r="A901" i="16"/>
  <c r="A902" i="16" l="1"/>
  <c r="S902" i="16"/>
  <c r="S903" i="16" l="1"/>
  <c r="A903" i="16"/>
  <c r="S904" i="16" l="1"/>
  <c r="A904" i="16"/>
  <c r="A905" i="16" l="1"/>
  <c r="S905" i="16"/>
  <c r="S906" i="16" l="1"/>
  <c r="A906" i="16"/>
  <c r="S907" i="16" l="1"/>
  <c r="A907" i="16"/>
  <c r="S908" i="16" l="1"/>
  <c r="A908" i="16"/>
  <c r="S909" i="16" l="1"/>
  <c r="A909" i="16"/>
  <c r="A910" i="16" l="1"/>
  <c r="S910" i="16"/>
  <c r="S911" i="16" l="1"/>
  <c r="A911" i="16"/>
  <c r="A912" i="16" l="1"/>
  <c r="S912" i="16"/>
  <c r="S913" i="16" l="1"/>
  <c r="A913" i="16"/>
  <c r="S914" i="16" l="1"/>
  <c r="A914" i="16"/>
  <c r="A915" i="16" l="1"/>
  <c r="S915" i="16"/>
  <c r="S916" i="16" l="1"/>
  <c r="A916" i="16"/>
  <c r="S917" i="16" l="1"/>
  <c r="A917" i="16"/>
  <c r="S918" i="16" l="1"/>
  <c r="A918" i="16"/>
  <c r="S919" i="16" l="1"/>
  <c r="A919" i="16"/>
  <c r="S920" i="16" l="1"/>
  <c r="A920" i="16"/>
  <c r="A921" i="16" l="1"/>
  <c r="S921" i="16"/>
  <c r="S922" i="16" l="1"/>
  <c r="A922" i="16"/>
  <c r="A923" i="16" l="1"/>
  <c r="S923" i="16"/>
  <c r="S924" i="16" l="1"/>
  <c r="A924" i="16"/>
  <c r="S925" i="16" l="1"/>
  <c r="A925" i="16"/>
  <c r="S926" i="16" l="1"/>
  <c r="A926" i="16"/>
  <c r="S927" i="16" l="1"/>
  <c r="A927" i="16"/>
  <c r="S928" i="16" l="1"/>
  <c r="A928" i="16"/>
  <c r="A929" i="16" l="1"/>
  <c r="S929" i="16"/>
  <c r="A930" i="16" l="1"/>
  <c r="S930" i="16"/>
  <c r="A931" i="16" l="1"/>
  <c r="S931" i="16"/>
  <c r="S932" i="16" l="1"/>
  <c r="A932" i="16"/>
  <c r="S933" i="16" l="1"/>
  <c r="A933" i="16"/>
  <c r="A934" i="16" l="1"/>
  <c r="S934" i="16"/>
  <c r="S935" i="16" l="1"/>
  <c r="A935" i="16"/>
  <c r="S936" i="16" l="1"/>
  <c r="A936" i="16"/>
  <c r="S937" i="16" l="1"/>
  <c r="A937" i="16"/>
  <c r="A938" i="16" l="1"/>
  <c r="S938" i="16"/>
  <c r="S939" i="16" l="1"/>
  <c r="A939" i="16"/>
  <c r="S940" i="16" l="1"/>
  <c r="A940" i="16"/>
  <c r="A941" i="16" l="1"/>
  <c r="S941" i="16"/>
  <c r="S942" i="16" l="1"/>
  <c r="A942" i="16"/>
  <c r="A943" i="16" l="1"/>
  <c r="S943" i="16"/>
  <c r="S944" i="16" l="1"/>
  <c r="A944" i="16"/>
  <c r="S945" i="16" l="1"/>
  <c r="A945" i="16"/>
  <c r="S946" i="16" l="1"/>
  <c r="A946" i="16"/>
  <c r="A947" i="16" l="1"/>
  <c r="S947" i="16"/>
  <c r="S948" i="16" l="1"/>
  <c r="A948" i="16"/>
  <c r="S949" i="16" l="1"/>
  <c r="A949" i="16"/>
  <c r="S950" i="16" l="1"/>
  <c r="A950" i="16"/>
  <c r="S951" i="16" l="1"/>
  <c r="A951" i="16"/>
  <c r="A952" i="16" l="1"/>
  <c r="S952" i="16"/>
  <c r="S953" i="16" l="1"/>
  <c r="A953" i="16"/>
  <c r="S954" i="16" l="1"/>
  <c r="A954" i="16"/>
  <c r="S955" i="16" l="1"/>
  <c r="A955" i="16"/>
  <c r="S956" i="16" l="1"/>
  <c r="A956" i="16"/>
  <c r="A957" i="16" l="1"/>
  <c r="S957" i="16"/>
  <c r="S958" i="16" l="1"/>
  <c r="A958" i="16"/>
  <c r="S959" i="16" l="1"/>
  <c r="A959" i="16"/>
  <c r="S960" i="16" l="1"/>
  <c r="A960" i="16"/>
  <c r="A961" i="16" l="1"/>
  <c r="S961" i="16"/>
  <c r="S962" i="16" l="1"/>
  <c r="A962" i="16"/>
  <c r="S963" i="16" l="1"/>
  <c r="A963" i="16"/>
  <c r="S964" i="16" l="1"/>
  <c r="A964" i="16"/>
  <c r="S965" i="16" l="1"/>
  <c r="A965" i="16"/>
  <c r="S966" i="16" l="1"/>
  <c r="A966" i="16"/>
  <c r="S967" i="16" l="1"/>
  <c r="A967" i="16"/>
  <c r="S968" i="16" l="1"/>
  <c r="A968" i="16"/>
  <c r="S969" i="16" l="1"/>
  <c r="A969" i="16"/>
  <c r="A970" i="16" l="1"/>
  <c r="S970" i="16"/>
  <c r="S971" i="16" l="1"/>
  <c r="A971" i="16"/>
  <c r="S972" i="16" l="1"/>
  <c r="A972" i="16"/>
  <c r="S973" i="16" l="1"/>
  <c r="A973" i="16"/>
  <c r="S974" i="16" l="1"/>
  <c r="A974" i="16"/>
  <c r="S975" i="16" l="1"/>
  <c r="A975" i="16"/>
  <c r="S976" i="16" l="1"/>
  <c r="A976" i="16"/>
  <c r="S977" i="16" l="1"/>
  <c r="A977" i="16"/>
  <c r="A978" i="16" l="1"/>
  <c r="S978" i="16"/>
  <c r="S979" i="16" l="1"/>
  <c r="A979" i="16"/>
  <c r="S980" i="16" l="1"/>
  <c r="A980" i="16"/>
  <c r="S981" i="16" l="1"/>
  <c r="A981" i="16"/>
  <c r="S982" i="16" l="1"/>
  <c r="A982" i="16"/>
  <c r="A983" i="16" l="1"/>
  <c r="S983" i="16"/>
  <c r="A984" i="16" l="1"/>
  <c r="S984" i="16"/>
  <c r="S985" i="16" l="1"/>
  <c r="A985" i="16"/>
  <c r="S986" i="16" l="1"/>
  <c r="A986" i="16"/>
  <c r="S987" i="16" l="1"/>
  <c r="A987" i="16"/>
  <c r="S988" i="16" l="1"/>
  <c r="A988" i="16"/>
  <c r="S989" i="16" l="1"/>
  <c r="A989" i="16"/>
  <c r="S990" i="16" l="1"/>
  <c r="A990" i="16"/>
  <c r="A991" i="16" l="1"/>
  <c r="S991" i="16"/>
  <c r="S992" i="16" l="1"/>
  <c r="A992" i="16"/>
  <c r="S993" i="16" l="1"/>
  <c r="A993" i="16"/>
  <c r="S994" i="16" l="1"/>
  <c r="A994" i="16"/>
  <c r="S995" i="16" l="1"/>
  <c r="A995" i="16"/>
  <c r="S996" i="16" l="1"/>
  <c r="A996" i="16"/>
  <c r="S997" i="16" l="1"/>
  <c r="A997" i="16"/>
  <c r="S998" i="16" l="1"/>
  <c r="A998" i="16"/>
  <c r="S999" i="16" l="1"/>
  <c r="A999" i="16"/>
  <c r="A1000" i="16" l="1"/>
  <c r="S1000" i="16"/>
  <c r="S1001" i="16" l="1"/>
  <c r="A1001" i="16"/>
  <c r="S1002" i="16" l="1"/>
  <c r="A1002" i="16"/>
  <c r="S1003" i="16" l="1"/>
  <c r="A1003" i="16"/>
  <c r="A1004" i="16" l="1"/>
  <c r="S1004" i="16"/>
  <c r="S1005" i="16" l="1"/>
  <c r="A1005" i="16"/>
  <c r="A1006" i="16" l="1"/>
  <c r="S1006" i="16"/>
  <c r="S1007" i="16" l="1"/>
  <c r="A1007" i="16"/>
  <c r="S1008" i="16" l="1"/>
  <c r="A1008" i="16"/>
  <c r="S1009" i="16" l="1"/>
  <c r="A1009" i="16"/>
  <c r="S1010" i="16" l="1"/>
  <c r="A1010" i="16"/>
  <c r="S1011" i="16" l="1"/>
  <c r="A1011" i="16"/>
  <c r="A1012" i="16" l="1"/>
  <c r="S1012" i="16"/>
  <c r="A1013" i="16" l="1"/>
  <c r="S1013" i="16"/>
  <c r="S1014" i="16" l="1"/>
  <c r="A1014" i="16"/>
  <c r="S1015" i="16" l="1"/>
  <c r="A1015" i="16"/>
  <c r="A1016" i="16" l="1"/>
  <c r="S1016" i="16"/>
  <c r="S1017" i="16" l="1"/>
  <c r="A1017" i="16"/>
  <c r="A1018" i="16" l="1"/>
  <c r="S1018" i="16"/>
  <c r="S1019" i="16" l="1"/>
  <c r="A1019" i="16"/>
  <c r="S1020" i="16" l="1"/>
  <c r="A1020" i="16"/>
  <c r="S1021" i="16" l="1"/>
  <c r="A1021" i="16"/>
  <c r="S1022" i="16" l="1"/>
  <c r="A1022" i="16"/>
  <c r="S1023" i="16" l="1"/>
  <c r="A1023" i="16"/>
  <c r="S1024" i="16" l="1"/>
  <c r="A1024" i="16"/>
  <c r="S1025" i="16" l="1"/>
  <c r="A1025" i="16"/>
  <c r="S1026" i="16" l="1"/>
  <c r="A1026" i="16"/>
  <c r="S1027" i="16" l="1"/>
  <c r="A1027" i="16"/>
  <c r="A1028" i="16" l="1"/>
  <c r="S1028" i="16"/>
  <c r="S1029" i="16" l="1"/>
  <c r="A1029" i="16"/>
  <c r="S1030" i="16" l="1"/>
  <c r="A1030" i="16"/>
  <c r="S1031" i="16" l="1"/>
  <c r="A1031" i="16"/>
  <c r="A1032" i="16" l="1"/>
  <c r="S1032" i="16"/>
  <c r="S1033" i="16" l="1"/>
  <c r="A1033" i="16"/>
  <c r="A1034" i="16" l="1"/>
  <c r="S1034" i="16"/>
  <c r="S1035" i="16" l="1"/>
  <c r="A1035" i="16"/>
  <c r="S1036" i="16" l="1"/>
  <c r="A1036" i="16"/>
  <c r="S1037" i="16" l="1"/>
  <c r="A1037" i="16"/>
  <c r="A1038" i="16" l="1"/>
  <c r="S1038" i="16"/>
  <c r="A1039" i="16" l="1"/>
  <c r="S1039" i="16"/>
  <c r="S1040" i="16" l="1"/>
  <c r="A1040" i="16"/>
  <c r="S1041" i="16" l="1"/>
  <c r="A1041" i="16"/>
  <c r="A1042" i="16" l="1"/>
  <c r="S1042" i="16"/>
  <c r="S1043" i="16" l="1"/>
  <c r="A1043" i="16"/>
  <c r="S1044" i="16" l="1"/>
  <c r="A1044" i="16"/>
  <c r="S1045" i="16" l="1"/>
  <c r="A1045" i="16"/>
  <c r="A1046" i="16" l="1"/>
  <c r="S1046" i="16"/>
  <c r="S1047" i="16" l="1"/>
  <c r="A1047" i="16"/>
  <c r="S1048" i="16" l="1"/>
  <c r="A1048" i="16"/>
  <c r="S1049" i="16" l="1"/>
  <c r="A1049" i="16"/>
  <c r="S1050" i="16" l="1"/>
  <c r="A1050" i="16"/>
  <c r="A1051" i="16" l="1"/>
  <c r="S1051" i="16"/>
  <c r="S1052" i="16" l="1"/>
  <c r="A1052" i="16"/>
  <c r="S1053" i="16" l="1"/>
  <c r="A1053" i="16"/>
  <c r="S1054" i="16" l="1"/>
  <c r="A1054" i="16"/>
  <c r="S1055" i="16" l="1"/>
  <c r="A1055" i="16"/>
  <c r="S1056" i="16" l="1"/>
  <c r="A1056" i="16"/>
  <c r="S1057" i="16" l="1"/>
  <c r="A1057" i="16"/>
  <c r="A1058" i="16" l="1"/>
  <c r="S1058" i="16"/>
  <c r="S1059" i="16" l="1"/>
  <c r="A1059" i="16"/>
  <c r="A1060" i="16" l="1"/>
  <c r="S1060" i="16"/>
  <c r="S1061" i="16" l="1"/>
  <c r="A1061" i="16"/>
  <c r="A1062" i="16" l="1"/>
  <c r="S1062" i="16"/>
  <c r="S1063" i="16" l="1"/>
  <c r="A1063" i="16"/>
  <c r="S1064" i="16" l="1"/>
  <c r="A1064" i="16"/>
  <c r="A1065" i="16" l="1"/>
  <c r="S1065" i="16"/>
  <c r="S1066" i="16" l="1"/>
  <c r="A1066" i="16"/>
  <c r="S1067" i="16" l="1"/>
  <c r="A1067" i="16"/>
  <c r="S1068" i="16" l="1"/>
  <c r="A1068" i="16"/>
  <c r="S1069" i="16" l="1"/>
  <c r="A1069" i="16"/>
  <c r="S1070" i="16" l="1"/>
  <c r="A1070" i="16"/>
  <c r="S1071" i="16" l="1"/>
  <c r="A1071" i="16"/>
  <c r="S1072" i="16" l="1"/>
  <c r="A1072" i="16"/>
  <c r="S1073" i="16" l="1"/>
  <c r="A1073" i="16"/>
  <c r="S1074" i="16" l="1"/>
  <c r="A1074" i="16"/>
  <c r="S1075" i="16" l="1"/>
  <c r="A1075" i="16"/>
  <c r="S1076" i="16" l="1"/>
  <c r="A1076" i="16"/>
  <c r="A1077" i="16" l="1"/>
  <c r="S1077" i="16"/>
  <c r="S1078" i="16" l="1"/>
  <c r="A1078" i="16"/>
  <c r="A1079" i="16" l="1"/>
  <c r="S1079" i="16"/>
  <c r="S1080" i="16" l="1"/>
  <c r="A1080" i="16"/>
  <c r="S1081" i="16" l="1"/>
  <c r="A1081" i="16"/>
  <c r="A1082" i="16" l="1"/>
  <c r="S1082" i="16"/>
  <c r="S1083" i="16" l="1"/>
  <c r="A1083" i="16"/>
  <c r="A1084" i="16" l="1"/>
  <c r="S1084" i="16"/>
  <c r="S1085" i="16" l="1"/>
  <c r="A1085" i="16"/>
  <c r="S1086" i="16" l="1"/>
  <c r="A1086" i="16"/>
  <c r="S1087" i="16" l="1"/>
  <c r="A1087" i="16"/>
  <c r="S1088" i="16" l="1"/>
  <c r="A1088" i="16"/>
  <c r="S1089" i="16" l="1"/>
  <c r="A1089" i="16"/>
  <c r="A1090" i="16" l="1"/>
  <c r="S1090" i="16"/>
  <c r="S1091" i="16" l="1"/>
  <c r="A1091" i="16"/>
  <c r="S1092" i="16" l="1"/>
  <c r="A1092" i="16"/>
  <c r="S1093" i="16" l="1"/>
  <c r="A1093" i="16"/>
  <c r="S1094" i="16" l="1"/>
  <c r="A1094" i="16"/>
  <c r="S1095" i="16" l="1"/>
  <c r="A1095" i="16"/>
  <c r="A1096" i="16" l="1"/>
  <c r="S1096" i="16"/>
  <c r="S1097" i="16" l="1"/>
  <c r="A1097" i="16"/>
  <c r="A1098" i="16" l="1"/>
  <c r="S1098" i="16"/>
  <c r="S1099" i="16" l="1"/>
  <c r="A1099" i="16"/>
  <c r="S1100" i="16" l="1"/>
  <c r="A1100" i="16"/>
  <c r="S1101" i="16" l="1"/>
  <c r="A1101" i="16"/>
  <c r="S1102" i="16" l="1"/>
  <c r="A1102" i="16"/>
  <c r="S1103" i="16" l="1"/>
  <c r="A1103" i="16"/>
  <c r="S1104" i="16" l="1"/>
  <c r="A1104" i="16"/>
  <c r="S1105" i="16" l="1"/>
  <c r="A1105" i="16"/>
  <c r="S1106" i="16" l="1"/>
  <c r="A1106" i="16"/>
  <c r="S1107" i="16" l="1"/>
  <c r="A1107" i="16"/>
  <c r="S1108" i="16" l="1"/>
  <c r="A1108" i="16"/>
  <c r="A1109" i="16" l="1"/>
  <c r="S1109" i="16"/>
  <c r="A1110" i="16" l="1"/>
  <c r="S1110" i="16"/>
  <c r="A1111" i="16" l="1"/>
  <c r="S1111" i="16"/>
  <c r="A1112" i="16" l="1"/>
  <c r="S1112" i="16"/>
  <c r="S1113" i="16" l="1"/>
  <c r="A1113" i="16"/>
  <c r="S1114" i="16" l="1"/>
  <c r="A1114" i="16"/>
  <c r="S1115" i="16" l="1"/>
  <c r="A1115" i="16"/>
  <c r="S1116" i="16" l="1"/>
  <c r="A1116" i="16"/>
  <c r="S1117" i="16" l="1"/>
  <c r="A1117" i="16"/>
  <c r="A1118" i="16" l="1"/>
  <c r="S1118" i="16"/>
  <c r="S1119" i="16" l="1"/>
  <c r="A1119" i="16"/>
  <c r="S1120" i="16" l="1"/>
  <c r="A1120" i="16"/>
  <c r="S1121" i="16" l="1"/>
  <c r="A1121" i="16"/>
  <c r="S1122" i="16" l="1"/>
  <c r="A1122" i="16"/>
  <c r="A1123" i="16" l="1"/>
  <c r="S1123" i="16"/>
  <c r="S1124" i="16" l="1"/>
  <c r="A1124" i="16"/>
  <c r="S1125" i="16" l="1"/>
  <c r="A1125" i="16"/>
  <c r="S1126" i="16" l="1"/>
  <c r="A1126" i="16"/>
  <c r="S1127" i="16" l="1"/>
  <c r="A1127" i="16"/>
  <c r="S1128" i="16" l="1"/>
  <c r="A1128" i="16"/>
  <c r="S1129" i="16" l="1"/>
  <c r="A1129" i="16"/>
  <c r="S1130" i="16" l="1"/>
  <c r="A1130" i="16"/>
  <c r="S1131" i="16" l="1"/>
  <c r="A1131" i="16"/>
  <c r="A1132" i="16" l="1"/>
  <c r="S1132" i="16"/>
  <c r="A1133" i="16" l="1"/>
  <c r="S1133" i="16"/>
  <c r="S1134" i="16" l="1"/>
  <c r="A1134" i="16"/>
  <c r="S1135" i="16" l="1"/>
  <c r="A1135" i="16"/>
  <c r="A1136" i="16" l="1"/>
  <c r="S1136" i="16"/>
  <c r="S1137" i="16" l="1"/>
  <c r="A1137" i="16"/>
  <c r="S1138" i="16" l="1"/>
  <c r="A1138" i="16"/>
  <c r="A1139" i="16" l="1"/>
  <c r="S1139" i="16"/>
  <c r="A1140" i="16" l="1"/>
  <c r="S1140" i="16"/>
  <c r="A1141" i="16" l="1"/>
  <c r="S1141" i="16"/>
  <c r="A1142" i="16" l="1"/>
  <c r="S1142" i="16"/>
  <c r="A1143" i="16" l="1"/>
  <c r="S1143" i="16"/>
  <c r="S1144" i="16" l="1"/>
  <c r="A1144" i="16"/>
  <c r="S1145" i="16" l="1"/>
  <c r="A1145" i="16"/>
  <c r="A1146" i="16" l="1"/>
  <c r="S1146" i="16"/>
  <c r="S1147" i="16" l="1"/>
  <c r="A1147" i="16"/>
  <c r="S1148" i="16" l="1"/>
  <c r="A1148" i="16"/>
  <c r="S1149" i="16" l="1"/>
  <c r="A1149" i="16"/>
  <c r="A1150" i="16" l="1"/>
  <c r="S1150" i="16"/>
  <c r="S1151" i="16" l="1"/>
  <c r="A1151" i="16"/>
  <c r="A1152" i="16" l="1"/>
  <c r="S1152" i="16"/>
  <c r="S1153" i="16" l="1"/>
  <c r="A1153" i="16"/>
  <c r="A1154" i="16" l="1"/>
  <c r="S1154" i="16"/>
  <c r="A1155" i="16" l="1"/>
  <c r="S1155" i="16"/>
  <c r="A1156" i="16" l="1"/>
  <c r="S1156" i="16"/>
  <c r="A1157" i="16" l="1"/>
  <c r="S1157" i="16"/>
  <c r="S1158" i="16" l="1"/>
  <c r="A1158" i="16"/>
  <c r="S1159" i="16" l="1"/>
  <c r="A1159" i="16"/>
  <c r="S1160" i="16" l="1"/>
  <c r="A1160" i="16"/>
  <c r="A1161" i="16" l="1"/>
  <c r="S1161" i="16"/>
  <c r="S1162" i="16" l="1"/>
  <c r="A1162" i="16"/>
  <c r="S1163" i="16" l="1"/>
  <c r="A1163" i="16"/>
  <c r="S1164" i="16" l="1"/>
  <c r="A1164" i="16"/>
  <c r="S1165" i="16" l="1"/>
  <c r="A1165" i="16"/>
  <c r="S1166" i="16" l="1"/>
  <c r="A1166" i="16"/>
  <c r="A1167" i="16" l="1"/>
  <c r="S1167" i="16"/>
  <c r="S1168" i="16" l="1"/>
  <c r="A1168" i="16"/>
  <c r="S1169" i="16" l="1"/>
  <c r="A1169" i="16"/>
  <c r="S1170" i="16" l="1"/>
  <c r="A1170" i="16"/>
  <c r="A1171" i="16" l="1"/>
  <c r="S1171" i="16"/>
  <c r="S1172" i="16" l="1"/>
  <c r="A1172" i="16"/>
  <c r="S1173" i="16" l="1"/>
  <c r="A1173" i="16"/>
  <c r="A1174" i="16" l="1"/>
  <c r="S1174" i="16"/>
  <c r="A1175" i="16" l="1"/>
  <c r="S1175" i="16"/>
  <c r="S1176" i="16" l="1"/>
  <c r="A1176" i="16"/>
  <c r="S1177" i="16" l="1"/>
  <c r="A1177" i="16"/>
  <c r="S1178" i="16" l="1"/>
  <c r="A1178" i="16"/>
  <c r="S1179" i="16" l="1"/>
  <c r="A1179" i="16"/>
  <c r="S1180" i="16" l="1"/>
  <c r="A1180" i="16"/>
  <c r="S1181" i="16" l="1"/>
  <c r="A1181" i="16"/>
  <c r="S1182" i="16" l="1"/>
  <c r="A1182" i="16"/>
  <c r="S1183" i="16" l="1"/>
  <c r="A1183" i="16"/>
  <c r="S1184" i="16" l="1"/>
  <c r="A1184" i="16"/>
  <c r="S1185" i="16" l="1"/>
  <c r="A1185" i="16"/>
  <c r="S1186" i="16" l="1"/>
  <c r="A1186" i="16"/>
  <c r="S1187" i="16" l="1"/>
  <c r="A1187" i="16"/>
  <c r="S1188" i="16" l="1"/>
  <c r="A1188" i="16"/>
  <c r="S1189" i="16" l="1"/>
  <c r="A1189" i="16"/>
  <c r="A1190" i="16" l="1"/>
  <c r="S1190" i="16"/>
  <c r="S1191" i="16" l="1"/>
  <c r="A1191" i="16"/>
  <c r="S1192" i="16" l="1"/>
  <c r="A1192" i="16"/>
  <c r="A1193" i="16" l="1"/>
  <c r="S1193" i="16"/>
  <c r="S1194" i="16" l="1"/>
  <c r="A1194" i="16"/>
  <c r="S1195" i="16" l="1"/>
  <c r="A1195" i="16"/>
  <c r="S1196" i="16" l="1"/>
  <c r="A1196" i="16"/>
  <c r="S1197" i="16" l="1"/>
  <c r="A1197" i="16"/>
  <c r="S1198" i="16" l="1"/>
  <c r="A1198" i="16"/>
  <c r="A1199" i="16" l="1"/>
  <c r="S1199" i="16"/>
  <c r="S1200" i="16" l="1"/>
  <c r="A1200" i="16"/>
  <c r="S1201" i="16" l="1"/>
  <c r="A1201" i="16"/>
  <c r="S1202" i="16" l="1"/>
  <c r="A1202" i="16"/>
  <c r="A1203" i="16" l="1"/>
  <c r="S1203" i="16"/>
  <c r="S1204" i="16" l="1"/>
  <c r="A1204" i="16"/>
  <c r="S1205" i="16" l="1"/>
  <c r="A1205" i="16"/>
  <c r="S1206" i="16" l="1"/>
  <c r="A1206" i="16"/>
  <c r="S1207" i="16" l="1"/>
  <c r="A1207" i="16"/>
  <c r="A1208" i="16" l="1"/>
  <c r="S1208" i="16"/>
  <c r="S1209" i="16" l="1"/>
  <c r="A1209" i="16"/>
  <c r="A1210" i="16" l="1"/>
  <c r="S1210" i="16"/>
  <c r="S1211" i="16" l="1"/>
  <c r="A1211" i="16"/>
  <c r="S1212" i="16" l="1"/>
  <c r="A1212" i="16"/>
  <c r="S1213" i="16" l="1"/>
  <c r="A1213" i="16"/>
  <c r="S1214" i="16" l="1"/>
  <c r="A1214" i="16"/>
  <c r="S1215" i="16" l="1"/>
  <c r="A1215" i="16"/>
  <c r="S1216" i="16" l="1"/>
  <c r="A1216" i="16"/>
  <c r="S1217" i="16" l="1"/>
  <c r="A1217" i="16"/>
  <c r="S1218" i="16" l="1"/>
  <c r="A1218" i="16"/>
  <c r="S1219" i="16" l="1"/>
  <c r="A1219" i="16"/>
  <c r="S1220" i="16" l="1"/>
  <c r="A1220" i="16"/>
  <c r="S1221" i="16" l="1"/>
  <c r="A1221" i="16"/>
  <c r="S1222" i="16" l="1"/>
  <c r="A1222" i="16"/>
  <c r="S1223" i="16" l="1"/>
  <c r="A1223" i="16"/>
  <c r="S1224" i="16" l="1"/>
  <c r="A1224" i="16"/>
  <c r="S1225" i="16" l="1"/>
  <c r="A1225" i="16"/>
  <c r="S1226" i="16" l="1"/>
  <c r="A1226" i="16"/>
  <c r="A1227" i="16" l="1"/>
  <c r="S1227" i="16"/>
  <c r="A1228" i="16" l="1"/>
  <c r="S1228" i="16"/>
  <c r="A1229" i="16" l="1"/>
  <c r="S1229" i="16"/>
  <c r="A1230" i="16" l="1"/>
  <c r="S1230" i="16"/>
  <c r="S1231" i="16" l="1"/>
  <c r="A1231" i="16"/>
  <c r="S1232" i="16" l="1"/>
  <c r="A1232" i="16"/>
  <c r="A1233" i="16" l="1"/>
  <c r="S1233" i="16"/>
  <c r="S1234" i="16" l="1"/>
  <c r="A1234" i="16"/>
  <c r="S1235" i="16" l="1"/>
  <c r="A1235" i="16"/>
  <c r="S1236" i="16" l="1"/>
  <c r="A1236" i="16"/>
  <c r="A1237" i="16" l="1"/>
  <c r="S1237" i="16"/>
  <c r="S1238" i="16" l="1"/>
  <c r="A1238" i="16"/>
  <c r="S1239" i="16" l="1"/>
  <c r="A1239" i="16"/>
  <c r="S1240" i="16" l="1"/>
  <c r="A1240" i="16"/>
  <c r="S1241" i="16" l="1"/>
  <c r="A1241" i="16"/>
  <c r="S1242" i="16" l="1"/>
  <c r="A1242" i="16"/>
  <c r="S1243" i="16" l="1"/>
  <c r="A1243" i="16"/>
  <c r="S1244" i="16" l="1"/>
  <c r="A1244" i="16"/>
  <c r="S1245" i="16" l="1"/>
  <c r="A1245" i="16"/>
  <c r="S1246" i="16" l="1"/>
  <c r="A1246" i="16"/>
  <c r="S1247" i="16" l="1"/>
  <c r="A1247" i="16"/>
  <c r="S1248" i="16" l="1"/>
  <c r="A1248" i="16"/>
  <c r="S1249" i="16" l="1"/>
  <c r="A1249" i="16"/>
  <c r="S1250" i="16" l="1"/>
  <c r="A1250" i="16"/>
  <c r="S1251" i="16" l="1"/>
  <c r="A1251" i="16"/>
  <c r="S1252" i="16" l="1"/>
  <c r="A1252" i="16"/>
  <c r="S1253" i="16" l="1"/>
  <c r="A1253" i="16"/>
  <c r="A1254" i="16" l="1"/>
  <c r="S1254" i="16"/>
  <c r="A1255" i="16" l="1"/>
  <c r="S1255" i="16"/>
  <c r="S1256" i="16" l="1"/>
  <c r="A1256" i="16"/>
  <c r="S1257" i="16" l="1"/>
  <c r="A1257" i="16"/>
  <c r="A1258" i="16" l="1"/>
  <c r="S1258" i="16"/>
  <c r="S1259" i="16" l="1"/>
  <c r="A1259" i="16"/>
  <c r="S1260" i="16" l="1"/>
  <c r="A1260" i="16"/>
  <c r="S1261" i="16" l="1"/>
  <c r="A1261" i="16"/>
  <c r="S1262" i="16" l="1"/>
  <c r="A1262" i="16"/>
  <c r="A1263" i="16" l="1"/>
  <c r="S1263" i="16"/>
  <c r="S1264" i="16" l="1"/>
  <c r="A1264" i="16"/>
  <c r="S1265" i="16" l="1"/>
  <c r="A1265" i="16"/>
  <c r="S1266" i="16" l="1"/>
  <c r="A1266" i="16"/>
  <c r="S1267" i="16" l="1"/>
  <c r="A1267" i="16"/>
  <c r="S1268" i="16" l="1"/>
  <c r="A1268" i="16"/>
  <c r="S1269" i="16" l="1"/>
  <c r="A1269" i="16"/>
  <c r="A1270" i="16" l="1"/>
  <c r="S1270" i="16"/>
  <c r="S1271" i="16" l="1"/>
  <c r="A1271" i="16"/>
  <c r="S1272" i="16" l="1"/>
  <c r="A1272" i="16"/>
  <c r="S1273" i="16" l="1"/>
  <c r="A1273" i="16"/>
  <c r="S1274" i="16" l="1"/>
  <c r="A1274" i="16"/>
  <c r="A1275" i="16" l="1"/>
  <c r="S1275" i="16"/>
  <c r="S1276" i="16" l="1"/>
  <c r="A1276" i="16"/>
  <c r="S1277" i="16" l="1"/>
  <c r="A1277" i="16"/>
  <c r="A1278" i="16" l="1"/>
  <c r="S1278" i="16"/>
  <c r="S1279" i="16" l="1"/>
  <c r="A1279" i="16"/>
  <c r="S1280" i="16" l="1"/>
  <c r="A1280" i="16"/>
  <c r="A1281" i="16" l="1"/>
  <c r="S1281" i="16"/>
  <c r="S1282" i="16" l="1"/>
  <c r="A1282" i="16"/>
  <c r="A1283" i="16" l="1"/>
  <c r="S1283" i="16"/>
  <c r="S1284" i="16" l="1"/>
  <c r="A1284" i="16"/>
  <c r="S1285" i="16" l="1"/>
  <c r="A1285" i="16"/>
  <c r="S1286" i="16" l="1"/>
  <c r="A1286" i="16"/>
  <c r="S1287" i="16" l="1"/>
  <c r="A1287" i="16"/>
  <c r="A1288" i="16" l="1"/>
  <c r="S1288" i="16"/>
  <c r="S1289" i="16" l="1"/>
  <c r="A1289" i="16"/>
  <c r="S1290" i="16" l="1"/>
  <c r="A1290" i="16"/>
  <c r="S1291" i="16" l="1"/>
  <c r="A1291" i="16"/>
  <c r="S1292" i="16" l="1"/>
  <c r="A1292" i="16"/>
  <c r="A1293" i="16" l="1"/>
  <c r="S1293" i="16"/>
  <c r="S1294" i="16" l="1"/>
  <c r="A1294" i="16"/>
  <c r="S1295" i="16" l="1"/>
  <c r="A1295" i="16"/>
  <c r="S1296" i="16" l="1"/>
  <c r="A1296" i="16"/>
  <c r="S1297" i="16" l="1"/>
  <c r="A1297" i="16"/>
  <c r="S1298" i="16" l="1"/>
  <c r="A1298" i="16"/>
  <c r="A1299" i="16" l="1"/>
  <c r="S1299" i="16"/>
  <c r="S1300" i="16" l="1"/>
  <c r="A1300" i="16"/>
  <c r="S1301" i="16" l="1"/>
  <c r="A1301" i="16"/>
  <c r="S1302" i="16" l="1"/>
  <c r="A1302" i="16"/>
  <c r="S1303" i="16" l="1"/>
  <c r="A1303" i="16"/>
  <c r="S1304" i="16" l="1"/>
  <c r="A1304" i="16"/>
  <c r="S1305" i="16" l="1"/>
  <c r="A1305" i="16"/>
  <c r="S1306" i="16" l="1"/>
  <c r="A1306" i="16"/>
  <c r="S1307" i="16" l="1"/>
  <c r="A1307" i="16"/>
  <c r="S1308" i="16" l="1"/>
  <c r="A1308" i="16"/>
  <c r="S1309" i="16" l="1"/>
  <c r="A1309" i="16"/>
  <c r="A1310" i="16" l="1"/>
  <c r="S1310" i="16"/>
  <c r="S1311" i="16" l="1"/>
  <c r="A1311" i="16"/>
  <c r="S1312" i="16" l="1"/>
  <c r="A1312" i="16"/>
  <c r="S1313" i="16" l="1"/>
  <c r="A1313" i="16"/>
  <c r="A1314" i="16" l="1"/>
  <c r="S1314" i="16"/>
  <c r="A1315" i="16" l="1"/>
  <c r="S1315" i="16"/>
  <c r="S1316" i="16" l="1"/>
  <c r="A1316" i="16"/>
  <c r="S1317" i="16" l="1"/>
  <c r="A1317" i="16"/>
  <c r="S1318" i="16" l="1"/>
  <c r="A1318" i="16"/>
  <c r="S1319" i="16" l="1"/>
  <c r="A1319" i="16"/>
  <c r="S1320" i="16" l="1"/>
  <c r="A1320" i="16"/>
  <c r="S1321" i="16" l="1"/>
  <c r="A1321" i="16"/>
  <c r="S1322" i="16" l="1"/>
  <c r="A1322" i="16"/>
  <c r="S1323" i="16" l="1"/>
  <c r="A1323" i="16"/>
  <c r="S1324" i="16" l="1"/>
  <c r="A1324" i="16"/>
  <c r="A1325" i="16" l="1"/>
  <c r="S1325" i="16"/>
  <c r="S1326" i="16" l="1"/>
  <c r="A1326" i="16"/>
  <c r="S1327" i="16" l="1"/>
  <c r="A1327" i="16"/>
  <c r="S1328" i="16" l="1"/>
  <c r="A1328" i="16"/>
  <c r="S1329" i="16" l="1"/>
  <c r="A1329" i="16"/>
  <c r="S1330" i="16" l="1"/>
  <c r="A1330" i="16"/>
  <c r="A1331" i="16" l="1"/>
  <c r="S1331" i="16"/>
  <c r="A1332" i="16" l="1"/>
  <c r="S1332" i="16"/>
  <c r="A1333" i="16" l="1"/>
  <c r="S1333" i="16"/>
  <c r="S1334" i="16" l="1"/>
  <c r="A1334" i="16"/>
  <c r="S1335" i="16" l="1"/>
  <c r="A1335" i="16"/>
  <c r="A1336" i="16" l="1"/>
  <c r="S1336" i="16"/>
  <c r="S1337" i="16" l="1"/>
  <c r="A1337" i="16"/>
  <c r="S1338" i="16" l="1"/>
  <c r="A1338" i="16"/>
  <c r="A1339" i="16" l="1"/>
  <c r="S1339" i="16"/>
  <c r="S1340" i="16" l="1"/>
  <c r="A1340" i="16"/>
  <c r="S1341" i="16" l="1"/>
  <c r="A1341" i="16"/>
  <c r="S1342" i="16" l="1"/>
  <c r="A1342" i="16"/>
  <c r="A1343" i="16" l="1"/>
  <c r="S1343" i="16"/>
  <c r="S1344" i="16" l="1"/>
  <c r="A1344" i="16"/>
  <c r="S1345" i="16" l="1"/>
  <c r="A1345" i="16"/>
  <c r="A1346" i="16" l="1"/>
  <c r="S1346" i="16"/>
  <c r="S1347" i="16" l="1"/>
  <c r="A1347" i="16"/>
  <c r="A1348" i="16" l="1"/>
  <c r="S1348" i="16"/>
  <c r="A1349" i="16" l="1"/>
  <c r="S1349" i="16"/>
  <c r="S1350" i="16" l="1"/>
  <c r="A1350" i="16"/>
  <c r="A1351" i="16" l="1"/>
  <c r="S1351" i="16"/>
  <c r="A1352" i="16" l="1"/>
  <c r="S1352" i="16"/>
  <c r="S1353" i="16" l="1"/>
  <c r="A1353" i="16"/>
  <c r="S1354" i="16" l="1"/>
  <c r="A1354" i="16"/>
  <c r="A1355" i="16" l="1"/>
  <c r="S1355" i="16"/>
  <c r="S1356" i="16" l="1"/>
  <c r="A1356" i="16"/>
  <c r="S1357" i="16" l="1"/>
  <c r="A1357" i="16"/>
  <c r="S1358" i="16" l="1"/>
  <c r="A1358" i="16"/>
  <c r="A1359" i="16" l="1"/>
  <c r="S1359" i="16"/>
  <c r="S1360" i="16" l="1"/>
  <c r="A1360" i="16"/>
  <c r="S1361" i="16" l="1"/>
  <c r="A1361" i="16"/>
  <c r="S1362" i="16" l="1"/>
  <c r="A1362" i="16"/>
  <c r="S1363" i="16" l="1"/>
  <c r="A1363" i="16"/>
  <c r="A1364" i="16" l="1"/>
  <c r="S1364" i="16"/>
  <c r="S1365" i="16" l="1"/>
  <c r="A1365" i="16"/>
  <c r="A1366" i="16" l="1"/>
  <c r="S1366" i="16"/>
  <c r="S1367" i="16" l="1"/>
  <c r="A1367" i="16"/>
  <c r="S1368" i="16" l="1"/>
  <c r="A1368" i="16"/>
  <c r="S1369" i="16" l="1"/>
  <c r="A1369" i="16"/>
  <c r="A1370" i="16" l="1"/>
  <c r="S1370" i="16"/>
  <c r="A1371" i="16" l="1"/>
  <c r="S1371" i="16"/>
  <c r="S1372" i="16" l="1"/>
  <c r="A1372" i="16"/>
  <c r="S1373" i="16" l="1"/>
  <c r="A1373" i="16"/>
  <c r="A1374" i="16" l="1"/>
  <c r="S1374" i="16"/>
  <c r="S1375" i="16" l="1"/>
  <c r="A1375" i="16"/>
  <c r="S1376" i="16" l="1"/>
  <c r="A1376" i="16"/>
  <c r="S1377" i="16" l="1"/>
  <c r="A1377" i="16"/>
  <c r="S1378" i="16" l="1"/>
  <c r="A1378" i="16"/>
  <c r="S1379" i="16" l="1"/>
  <c r="A1379" i="16"/>
  <c r="S1380" i="16" l="1"/>
  <c r="A1380" i="16"/>
  <c r="S1381" i="16" l="1"/>
  <c r="A1381" i="16"/>
  <c r="S1382" i="16" l="1"/>
  <c r="A1382" i="16"/>
  <c r="A1383" i="16" l="1"/>
  <c r="S1383" i="16"/>
  <c r="S1384" i="16" l="1"/>
  <c r="A1384" i="16"/>
  <c r="S1385" i="16" l="1"/>
  <c r="A1385" i="16"/>
  <c r="A1386" i="16" l="1"/>
  <c r="S1386" i="16"/>
  <c r="S1387" i="16" l="1"/>
  <c r="A1387" i="16"/>
  <c r="S1388" i="16" l="1"/>
  <c r="A1388" i="16"/>
  <c r="S1389" i="16" l="1"/>
  <c r="A1389" i="16"/>
  <c r="S1390" i="16" l="1"/>
  <c r="A1390" i="16"/>
  <c r="A1391" i="16" l="1"/>
  <c r="S1391" i="16"/>
  <c r="S1392" i="16" l="1"/>
  <c r="A1392" i="16"/>
  <c r="S1393" i="16" l="1"/>
  <c r="A1393" i="16"/>
  <c r="A1394" i="16" l="1"/>
  <c r="S1394" i="16"/>
  <c r="S1395" i="16" l="1"/>
  <c r="A1395" i="16"/>
  <c r="S1396" i="16" l="1"/>
  <c r="A1396" i="16"/>
  <c r="S1397" i="16" l="1"/>
  <c r="A1397" i="16"/>
  <c r="S1398" i="16" l="1"/>
  <c r="A1398" i="16"/>
  <c r="A1399" i="16" l="1"/>
  <c r="S1399" i="16"/>
  <c r="S1400" i="16" l="1"/>
  <c r="A1400" i="16"/>
  <c r="A1401" i="16" l="1"/>
  <c r="S1401" i="16"/>
  <c r="A1402" i="16" l="1"/>
  <c r="S1402" i="16"/>
  <c r="S1403" i="16" l="1"/>
  <c r="A1403" i="16"/>
  <c r="A1404" i="16" l="1"/>
  <c r="S1404" i="16"/>
  <c r="S1405" i="16" l="1"/>
  <c r="A1405" i="16"/>
  <c r="S1406" i="16" l="1"/>
  <c r="A1406" i="16"/>
  <c r="S1407" i="16" l="1"/>
  <c r="A1407" i="16"/>
  <c r="S1408" i="16" l="1"/>
  <c r="A1408" i="16"/>
  <c r="S1409" i="16" l="1"/>
  <c r="A1409" i="16"/>
  <c r="S1410" i="16" l="1"/>
  <c r="A1410" i="16"/>
  <c r="S1411" i="16" l="1"/>
  <c r="A1411" i="16"/>
  <c r="S1412" i="16" l="1"/>
  <c r="A1412" i="16"/>
  <c r="S1413" i="16" l="1"/>
  <c r="A1413" i="16"/>
  <c r="S1414" i="16" l="1"/>
  <c r="A1414" i="16"/>
  <c r="S1415" i="16" l="1"/>
  <c r="A1415" i="16"/>
  <c r="S1416" i="16" l="1"/>
  <c r="A1416" i="16"/>
  <c r="A1417" i="16" l="1"/>
  <c r="S1417" i="16"/>
  <c r="S1418" i="16" l="1"/>
  <c r="A1418" i="16"/>
  <c r="S1419" i="16" l="1"/>
  <c r="A1419" i="16"/>
  <c r="A1420" i="16" l="1"/>
  <c r="S1420" i="16"/>
  <c r="S1421" i="16" l="1"/>
  <c r="A1421" i="16"/>
  <c r="S1422" i="16" l="1"/>
  <c r="A1422" i="16"/>
  <c r="A1423" i="16" l="1"/>
  <c r="S1423" i="16"/>
  <c r="S1424" i="16" l="1"/>
  <c r="A1424" i="16"/>
  <c r="S1425" i="16" l="1"/>
  <c r="A1425" i="16"/>
  <c r="S1426" i="16" l="1"/>
  <c r="A1426" i="16"/>
  <c r="S1427" i="16" l="1"/>
  <c r="A1427" i="16"/>
  <c r="S1428" i="16" l="1"/>
  <c r="A1428" i="16"/>
  <c r="S1429" i="16" l="1"/>
  <c r="A1429" i="16"/>
  <c r="S1430" i="16" l="1"/>
  <c r="A1430" i="16"/>
  <c r="S1431" i="16" l="1"/>
  <c r="A1431" i="16"/>
  <c r="S1432" i="16" l="1"/>
  <c r="A1432" i="16"/>
  <c r="S1433" i="16" l="1"/>
  <c r="A1433" i="16"/>
  <c r="S1434" i="16" l="1"/>
  <c r="A1434" i="16"/>
  <c r="S1435" i="16" l="1"/>
  <c r="A1435" i="16"/>
  <c r="S1436" i="16" l="1"/>
  <c r="A1436" i="16"/>
  <c r="A1437" i="16" l="1"/>
  <c r="S1437" i="16"/>
  <c r="A1438" i="16" l="1"/>
  <c r="S1438" i="16"/>
  <c r="A1439" i="16" l="1"/>
  <c r="S1439" i="16"/>
  <c r="S1440" i="16" l="1"/>
  <c r="A1440" i="16"/>
  <c r="S1441" i="16" l="1"/>
  <c r="A1441" i="16"/>
  <c r="S1442" i="16" l="1"/>
  <c r="A1442" i="16"/>
  <c r="A1443" i="16" l="1"/>
  <c r="S1443" i="16"/>
  <c r="S1444" i="16" l="1"/>
  <c r="A1444" i="16"/>
  <c r="A1445" i="16" l="1"/>
  <c r="S1445" i="16"/>
  <c r="S1446" i="16" l="1"/>
  <c r="A1446" i="16"/>
  <c r="A1447" i="16" l="1"/>
  <c r="S1447" i="16"/>
  <c r="S1448" i="16" l="1"/>
  <c r="A1448" i="16"/>
  <c r="A1449" i="16" l="1"/>
  <c r="S1449" i="16"/>
  <c r="A1450" i="16" l="1"/>
  <c r="S1450" i="16"/>
  <c r="A1451" i="16" l="1"/>
  <c r="S1451" i="16"/>
  <c r="S1452" i="16" l="1"/>
  <c r="A1452" i="16"/>
  <c r="S1453" i="16" l="1"/>
  <c r="A1453" i="16"/>
  <c r="A1454" i="16" l="1"/>
  <c r="S1454" i="16"/>
  <c r="S1455" i="16" l="1"/>
  <c r="A1455" i="16"/>
  <c r="S1456" i="16" l="1"/>
  <c r="A1456" i="16"/>
  <c r="S1457" i="16" l="1"/>
  <c r="A1457" i="16"/>
  <c r="S1458" i="16" l="1"/>
  <c r="A1458" i="16"/>
  <c r="S1459" i="16" l="1"/>
  <c r="A1459" i="16"/>
  <c r="S1460" i="16" l="1"/>
  <c r="A1460" i="16"/>
  <c r="S1461" i="16" l="1"/>
  <c r="A1461" i="16"/>
  <c r="S1462" i="16" l="1"/>
  <c r="A1462" i="16"/>
  <c r="A1463" i="16" l="1"/>
  <c r="S1463" i="16"/>
  <c r="S1464" i="16" l="1"/>
  <c r="A1464" i="16"/>
  <c r="S1465" i="16" l="1"/>
  <c r="A1465" i="16"/>
  <c r="S1466" i="16" l="1"/>
  <c r="A1466" i="16"/>
  <c r="S1467" i="16" l="1"/>
  <c r="A1467" i="16"/>
  <c r="A1468" i="16" l="1"/>
  <c r="S1468" i="16"/>
  <c r="S1469" i="16" l="1"/>
  <c r="A1469" i="16"/>
  <c r="S1470" i="16" l="1"/>
  <c r="A1470" i="16"/>
  <c r="S1471" i="16" l="1"/>
  <c r="A1471" i="16"/>
  <c r="A1472" i="16" l="1"/>
  <c r="S1472" i="16"/>
  <c r="S1473" i="16" l="1"/>
  <c r="A1473" i="16"/>
  <c r="S1474" i="16" l="1"/>
  <c r="A1474" i="16"/>
  <c r="S1475" i="16" l="1"/>
  <c r="A1475" i="16"/>
  <c r="S1476" i="16" l="1"/>
  <c r="A1476" i="16"/>
  <c r="S1477" i="16" l="1"/>
  <c r="A1477" i="16"/>
  <c r="S1478" i="16" l="1"/>
  <c r="A1478" i="16"/>
  <c r="A1479" i="16" l="1"/>
  <c r="S1479" i="16"/>
  <c r="S1480" i="16" l="1"/>
  <c r="A1480" i="16"/>
  <c r="S1481" i="16" l="1"/>
  <c r="A1481" i="16"/>
  <c r="S1482" i="16" l="1"/>
  <c r="A1482" i="16"/>
  <c r="A1483" i="16" l="1"/>
  <c r="S1483" i="16"/>
  <c r="S1484" i="16" l="1"/>
  <c r="A1484" i="16"/>
  <c r="A1485" i="16" l="1"/>
  <c r="S1485" i="16"/>
  <c r="S1486" i="16" l="1"/>
  <c r="A1486" i="16"/>
  <c r="S1487" i="16" l="1"/>
  <c r="A1487" i="16"/>
  <c r="S1488" i="16" l="1"/>
  <c r="A1488" i="16"/>
  <c r="S1489" i="16" l="1"/>
  <c r="A1489" i="16"/>
  <c r="S1490" i="16" l="1"/>
  <c r="A1490" i="16"/>
  <c r="S1491" i="16" l="1"/>
  <c r="A1491" i="16"/>
  <c r="S1492" i="16" l="1"/>
  <c r="A1492" i="16"/>
  <c r="S1493" i="16" l="1"/>
  <c r="A1493" i="16"/>
  <c r="A1494" i="16" l="1"/>
  <c r="S1494" i="16"/>
  <c r="S1495" i="16" l="1"/>
  <c r="A1495" i="16"/>
  <c r="A1496" i="16" l="1"/>
  <c r="S1496" i="16"/>
  <c r="S1497" i="16" l="1"/>
  <c r="A1497" i="16"/>
  <c r="S1498" i="16" l="1"/>
  <c r="A1498" i="16"/>
  <c r="A1499" i="16" l="1"/>
  <c r="S1499" i="16"/>
  <c r="A1500" i="16" l="1"/>
  <c r="S1500" i="16"/>
  <c r="S1501" i="16" l="1"/>
  <c r="A1501" i="16"/>
  <c r="S1502" i="16" l="1"/>
  <c r="A1502" i="16"/>
  <c r="S1503" i="16" l="1"/>
  <c r="A1503" i="16"/>
  <c r="A1504" i="16" l="1"/>
  <c r="S1504" i="16"/>
  <c r="S1505" i="16" l="1"/>
  <c r="A1505" i="16"/>
  <c r="S1506" i="16" l="1"/>
  <c r="A1506" i="16"/>
  <c r="S1507" i="16" l="1"/>
  <c r="A1507" i="16"/>
  <c r="A1508" i="16" l="1"/>
  <c r="S1508" i="16"/>
  <c r="S1509" i="16" l="1"/>
  <c r="A1509" i="16"/>
  <c r="S1510" i="16" l="1"/>
  <c r="A1510" i="16"/>
  <c r="S1511" i="16" l="1"/>
  <c r="A1511" i="16"/>
  <c r="S1512" i="16" l="1"/>
  <c r="A1512" i="16"/>
  <c r="S1513" i="16" l="1"/>
  <c r="A1513" i="16"/>
  <c r="S1514" i="16" l="1"/>
  <c r="A1514" i="16"/>
  <c r="A1515" i="16" l="1"/>
  <c r="S1515" i="16"/>
  <c r="S1516" i="16" l="1"/>
  <c r="A1516" i="16"/>
  <c r="A1517" i="16" l="1"/>
  <c r="S1517" i="16"/>
  <c r="S1518" i="16" l="1"/>
  <c r="A1518" i="16"/>
  <c r="S1519" i="16" l="1"/>
  <c r="A1519" i="16"/>
  <c r="A1520" i="16" l="1"/>
  <c r="S1520" i="16"/>
  <c r="S1521" i="16" l="1"/>
  <c r="A1521" i="16"/>
  <c r="S1522" i="16" l="1"/>
  <c r="A1522" i="16"/>
  <c r="S1523" i="16" l="1"/>
  <c r="A1523" i="16"/>
  <c r="S1524" i="16" l="1"/>
  <c r="A1524" i="16"/>
  <c r="S1525" i="16" l="1"/>
  <c r="A1525" i="16"/>
  <c r="S1526" i="16" l="1"/>
  <c r="A1526" i="16"/>
  <c r="S1527" i="16" l="1"/>
  <c r="A1527" i="16"/>
  <c r="S1528" i="16" l="1"/>
  <c r="A1528" i="16"/>
  <c r="S1529" i="16" l="1"/>
  <c r="A1529" i="16"/>
  <c r="S1530" i="16" l="1"/>
  <c r="A1530" i="16"/>
  <c r="A1531" i="16" l="1"/>
  <c r="S1531" i="16"/>
  <c r="S1532" i="16" l="1"/>
  <c r="A1532" i="16"/>
  <c r="A1533" i="16" l="1"/>
  <c r="S1533" i="16"/>
  <c r="S1534" i="16" l="1"/>
  <c r="A1534" i="16"/>
  <c r="S1535" i="16" l="1"/>
  <c r="A1535" i="16"/>
  <c r="S1536" i="16" l="1"/>
  <c r="A1536" i="16"/>
  <c r="A1537" i="16" l="1"/>
  <c r="S1537" i="16"/>
  <c r="S1538" i="16" l="1"/>
  <c r="A1538" i="16"/>
  <c r="S1539" i="16" l="1"/>
  <c r="A1539" i="16"/>
  <c r="S1540" i="16" l="1"/>
  <c r="A1540" i="16"/>
  <c r="A1541" i="16" l="1"/>
  <c r="S1541" i="16"/>
  <c r="S1542" i="16" l="1"/>
  <c r="A1542" i="16"/>
  <c r="S1543" i="16" l="1"/>
  <c r="A1543" i="16"/>
  <c r="S1544" i="16" l="1"/>
  <c r="A1544" i="16"/>
  <c r="A1545" i="16" l="1"/>
  <c r="S1545" i="16"/>
  <c r="A1546" i="16" l="1"/>
  <c r="S1546" i="16"/>
  <c r="S1547" i="16" l="1"/>
  <c r="A1547" i="16"/>
  <c r="S1548" i="16" l="1"/>
  <c r="A1548" i="16"/>
  <c r="A1549" i="16" l="1"/>
  <c r="S1549" i="16"/>
  <c r="S1550" i="16" l="1"/>
  <c r="A1550" i="16"/>
  <c r="S1551" i="16" l="1"/>
  <c r="A1551" i="16"/>
  <c r="S1552" i="16" l="1"/>
  <c r="A1552" i="16"/>
  <c r="S1553" i="16" l="1"/>
  <c r="A1553" i="16"/>
  <c r="S1554" i="16" l="1"/>
  <c r="A1554" i="16"/>
  <c r="S1555" i="16" l="1"/>
  <c r="A1555" i="16"/>
  <c r="A1556" i="16" l="1"/>
  <c r="S1556" i="16"/>
  <c r="S1557" i="16" l="1"/>
  <c r="A1557" i="16"/>
  <c r="S1558" i="16" l="1"/>
  <c r="A1558" i="16"/>
  <c r="S1559" i="16" l="1"/>
  <c r="A1559" i="16"/>
  <c r="S1560" i="16" l="1"/>
  <c r="A1560" i="16"/>
  <c r="S1561" i="16" l="1"/>
  <c r="A1561" i="16"/>
  <c r="S1562" i="16" l="1"/>
  <c r="A1562" i="16"/>
  <c r="A1563" i="16" l="1"/>
  <c r="S1563" i="16"/>
  <c r="A1564" i="16" l="1"/>
  <c r="S1564" i="16"/>
  <c r="S1565" i="16" l="1"/>
  <c r="A1565" i="16"/>
  <c r="S1566" i="16" l="1"/>
  <c r="A1566" i="16"/>
  <c r="A1567" i="16" l="1"/>
  <c r="S1567" i="16"/>
  <c r="S1568" i="16" l="1"/>
  <c r="A1568" i="16"/>
  <c r="S1569" i="16" l="1"/>
  <c r="A1569" i="16"/>
  <c r="S1570" i="16" l="1"/>
  <c r="A1570" i="16"/>
  <c r="S1571" i="16" l="1"/>
  <c r="A1571" i="16"/>
  <c r="A1572" i="16" l="1"/>
  <c r="S1572" i="16"/>
  <c r="S1573" i="16" l="1"/>
  <c r="A1573" i="16"/>
  <c r="S1574" i="16" l="1"/>
  <c r="A1574" i="16"/>
  <c r="S1575" i="16" l="1"/>
  <c r="A1575" i="16"/>
  <c r="S1576" i="16" l="1"/>
  <c r="A1576" i="16"/>
  <c r="S1577" i="16" l="1"/>
  <c r="A1577" i="16"/>
  <c r="S1578" i="16" l="1"/>
  <c r="A1578" i="16"/>
  <c r="S1579" i="16" l="1"/>
  <c r="A1579" i="16"/>
  <c r="S1580" i="16" l="1"/>
  <c r="A1580" i="16"/>
  <c r="S1581" i="16" l="1"/>
  <c r="A1581" i="16"/>
  <c r="S1582" i="16" l="1"/>
  <c r="A1582" i="16"/>
  <c r="A1583" i="16" l="1"/>
  <c r="S1583" i="16"/>
  <c r="S1584" i="16" l="1"/>
  <c r="A1584" i="16"/>
  <c r="S1585" i="16" l="1"/>
  <c r="A1585" i="16"/>
  <c r="A1586" i="16" l="1"/>
  <c r="S1586" i="16"/>
  <c r="S1587" i="16" l="1"/>
  <c r="A1587" i="16"/>
  <c r="S1588" i="16" l="1"/>
  <c r="A1588" i="16"/>
  <c r="S1589" i="16" l="1"/>
  <c r="A1589" i="16"/>
  <c r="S1590" i="16" l="1"/>
  <c r="A1590" i="16"/>
  <c r="S1591" i="16" l="1"/>
  <c r="A1591" i="16"/>
  <c r="S1592" i="16" l="1"/>
  <c r="A1592" i="16"/>
  <c r="S1593" i="16" l="1"/>
  <c r="A1593" i="16"/>
  <c r="S1594" i="16" l="1"/>
  <c r="A1594" i="16"/>
  <c r="S1595" i="16" l="1"/>
  <c r="A1595" i="16"/>
  <c r="S1596" i="16" l="1"/>
  <c r="A1596" i="16"/>
  <c r="A1597" i="16" l="1"/>
  <c r="S1597" i="16"/>
  <c r="A1598" i="16" l="1"/>
  <c r="S1598" i="16"/>
  <c r="S1599" i="16" l="1"/>
  <c r="A1599" i="16"/>
  <c r="S1600" i="16" l="1"/>
  <c r="A1600" i="16"/>
  <c r="A1601" i="16" l="1"/>
  <c r="S1601" i="16"/>
  <c r="A1602" i="16" l="1"/>
  <c r="S1602" i="16"/>
  <c r="S1603" i="16" l="1"/>
  <c r="A1603" i="16"/>
  <c r="S1604" i="16" l="1"/>
  <c r="A1604" i="16"/>
  <c r="S1605" i="16" l="1"/>
  <c r="A1605" i="16"/>
  <c r="A1606" i="16" l="1"/>
  <c r="S1606" i="16"/>
  <c r="S1607" i="16" l="1"/>
  <c r="A1607" i="16"/>
  <c r="S1608" i="16" l="1"/>
  <c r="A1608" i="16"/>
  <c r="S1609" i="16" l="1"/>
  <c r="A1609" i="16"/>
  <c r="S1610" i="16" l="1"/>
  <c r="A1610" i="16"/>
  <c r="S1611" i="16" l="1"/>
  <c r="A1611" i="16"/>
  <c r="A1612" i="16" l="1"/>
  <c r="S1612" i="16"/>
  <c r="S1613" i="16" l="1"/>
  <c r="A1613" i="16"/>
  <c r="S1614" i="16" l="1"/>
  <c r="A1614" i="16"/>
  <c r="S1615" i="16" l="1"/>
  <c r="A1615" i="16"/>
  <c r="A1616" i="16" l="1"/>
  <c r="S1616" i="16"/>
  <c r="S1617" i="16" l="1"/>
  <c r="A1617" i="16"/>
  <c r="A1618" i="16" l="1"/>
  <c r="S1618" i="16"/>
  <c r="A1619" i="16" l="1"/>
  <c r="S1619" i="16"/>
  <c r="A1620" i="16" l="1"/>
  <c r="S1620" i="16"/>
  <c r="S1621" i="16" l="1"/>
  <c r="A1621" i="16"/>
  <c r="A1622" i="16" l="1"/>
  <c r="S1622" i="16"/>
  <c r="S1623" i="16" l="1"/>
  <c r="A1623" i="16"/>
  <c r="S1624" i="16" l="1"/>
  <c r="A1624" i="16"/>
  <c r="S1625" i="16" l="1"/>
  <c r="A1625" i="16"/>
  <c r="S1626" i="16" l="1"/>
  <c r="A1626" i="16"/>
  <c r="S1627" i="16" l="1"/>
  <c r="A1627" i="16"/>
  <c r="S1628" i="16" l="1"/>
  <c r="A1628" i="16"/>
  <c r="A1629" i="16" l="1"/>
  <c r="S1629" i="16"/>
  <c r="S1630" i="16" l="1"/>
  <c r="A1630" i="16"/>
  <c r="A1631" i="16" l="1"/>
  <c r="S1631" i="16"/>
  <c r="A1632" i="16" l="1"/>
  <c r="S1632" i="16"/>
  <c r="S1633" i="16" l="1"/>
  <c r="A1633" i="16"/>
  <c r="S1634" i="16" l="1"/>
  <c r="A1634" i="16"/>
  <c r="A1635" i="16" l="1"/>
  <c r="S1635" i="16"/>
  <c r="A1636" i="16" l="1"/>
  <c r="S1636" i="16"/>
  <c r="A1637" i="16" l="1"/>
  <c r="S1637" i="16"/>
  <c r="S1638" i="16" l="1"/>
  <c r="A1638" i="16"/>
  <c r="A1639" i="16" l="1"/>
  <c r="S1639" i="16"/>
  <c r="S1640" i="16" l="1"/>
  <c r="A1640" i="16"/>
  <c r="S1641" i="16" l="1"/>
  <c r="A1641" i="16"/>
  <c r="A1642" i="16" l="1"/>
  <c r="S1642" i="16"/>
  <c r="S1643" i="16" l="1"/>
  <c r="A1643" i="16"/>
  <c r="A1644" i="16" l="1"/>
  <c r="S1644" i="16"/>
  <c r="S1645" i="16" l="1"/>
  <c r="A1645" i="16"/>
  <c r="S1646" i="16" l="1"/>
  <c r="A1646" i="16"/>
  <c r="A1647" i="16" l="1"/>
  <c r="S1647" i="16"/>
  <c r="S1648" i="16" l="1"/>
  <c r="A1648" i="16"/>
  <c r="A1649" i="16" l="1"/>
  <c r="S1649" i="16"/>
  <c r="S1650" i="16" l="1"/>
  <c r="A1650" i="16"/>
  <c r="S1651" i="16" l="1"/>
  <c r="A1651" i="16"/>
  <c r="S1652" i="16" l="1"/>
  <c r="A1652" i="16"/>
  <c r="A1653" i="16" l="1"/>
  <c r="S1653" i="16"/>
  <c r="S1654" i="16" l="1"/>
  <c r="A1654" i="16"/>
  <c r="S1655" i="16" l="1"/>
  <c r="A1655" i="16"/>
  <c r="A1656" i="16" l="1"/>
  <c r="S1656" i="16"/>
  <c r="S1657" i="16" l="1"/>
  <c r="A1657" i="16"/>
  <c r="S1658" i="16" l="1"/>
  <c r="A1658" i="16"/>
  <c r="S1659" i="16" l="1"/>
  <c r="A1659" i="16"/>
  <c r="S1660" i="16" l="1"/>
  <c r="A1660" i="16"/>
  <c r="A1661" i="16" l="1"/>
  <c r="S1661" i="16"/>
  <c r="S1662" i="16" l="1"/>
  <c r="A1662" i="16"/>
  <c r="A1663" i="16" l="1"/>
  <c r="S1663" i="16"/>
  <c r="S1664" i="16" l="1"/>
  <c r="A1664" i="16"/>
  <c r="A1665" i="16" l="1"/>
  <c r="S1665" i="16"/>
  <c r="A1666" i="16" l="1"/>
  <c r="S1666" i="16"/>
  <c r="S1667" i="16" l="1"/>
  <c r="A1667" i="16"/>
  <c r="A1668" i="16" l="1"/>
  <c r="S1668" i="16"/>
  <c r="S1669" i="16" l="1"/>
  <c r="A1669" i="16"/>
  <c r="S1670" i="16" l="1"/>
  <c r="A1670" i="16"/>
  <c r="S1671" i="16" l="1"/>
  <c r="A1671" i="16"/>
  <c r="A1672" i="16" l="1"/>
  <c r="S1672" i="16"/>
  <c r="S1673" i="16" l="1"/>
  <c r="A1673" i="16"/>
  <c r="S1674" i="16" l="1"/>
  <c r="A1674" i="16"/>
  <c r="S1675" i="16" l="1"/>
  <c r="A1675" i="16"/>
  <c r="A1676" i="16" l="1"/>
  <c r="S1676" i="16"/>
  <c r="S1677" i="16" l="1"/>
  <c r="A1677" i="16"/>
  <c r="S1678" i="16" l="1"/>
  <c r="A1678" i="16"/>
  <c r="S1679" i="16" l="1"/>
  <c r="A1679" i="16"/>
  <c r="S1680" i="16" l="1"/>
  <c r="A1680" i="16"/>
  <c r="S1681" i="16" l="1"/>
  <c r="A1681" i="16"/>
  <c r="S1682" i="16" l="1"/>
  <c r="A1682" i="16"/>
  <c r="A1683" i="16" l="1"/>
  <c r="S1683" i="16"/>
  <c r="A1684" i="16" l="1"/>
  <c r="S1684" i="16"/>
  <c r="S1685" i="16" l="1"/>
  <c r="A1685" i="16"/>
  <c r="A1686" i="16" l="1"/>
  <c r="S1686" i="16"/>
  <c r="S1687" i="16" l="1"/>
  <c r="A1687" i="16"/>
  <c r="A1688" i="16" l="1"/>
  <c r="S1688" i="16"/>
  <c r="S1689" i="16" l="1"/>
  <c r="A1689" i="16"/>
  <c r="S1690" i="16" l="1"/>
  <c r="A1690" i="16"/>
  <c r="A1691" i="16" l="1"/>
  <c r="S1691" i="16"/>
  <c r="A1692" i="16" l="1"/>
  <c r="S1692" i="16"/>
  <c r="S1693" i="16" l="1"/>
  <c r="A1693" i="16"/>
  <c r="S1694" i="16" l="1"/>
  <c r="A1694" i="16"/>
  <c r="S1695" i="16" l="1"/>
  <c r="A1695" i="16"/>
  <c r="S1696" i="16" l="1"/>
  <c r="A1696" i="16"/>
  <c r="S1697" i="16" l="1"/>
  <c r="A1697" i="16"/>
  <c r="S1698" i="16" l="1"/>
  <c r="A1698" i="16"/>
  <c r="S1699" i="16" l="1"/>
  <c r="A1699" i="16"/>
  <c r="S1700" i="16" l="1"/>
  <c r="A1700" i="16"/>
  <c r="S1701" i="16" l="1"/>
  <c r="A1701" i="16"/>
  <c r="S1702" i="16" l="1"/>
  <c r="A1702" i="16"/>
  <c r="S1703" i="16" l="1"/>
  <c r="A1703" i="16"/>
  <c r="S1704" i="16" l="1"/>
  <c r="A1704" i="16"/>
  <c r="A1705" i="16" l="1"/>
  <c r="S1705" i="16"/>
  <c r="S1706" i="16" l="1"/>
  <c r="A1706" i="16"/>
  <c r="S1707" i="16" l="1"/>
  <c r="A1707" i="16"/>
  <c r="A1708" i="16" l="1"/>
  <c r="S1708" i="16"/>
  <c r="S1709" i="16" l="1"/>
  <c r="A1709" i="16"/>
  <c r="A1710" i="16" l="1"/>
  <c r="S1710" i="16"/>
  <c r="S1711" i="16" l="1"/>
  <c r="A1711" i="16"/>
  <c r="S1712" i="16" l="1"/>
  <c r="A1712" i="16"/>
  <c r="S1713" i="16" l="1"/>
  <c r="A1713" i="16"/>
  <c r="S1714" i="16" l="1"/>
  <c r="A1714" i="16"/>
  <c r="S1715" i="16" l="1"/>
  <c r="A1715" i="16"/>
  <c r="A1716" i="16" l="1"/>
  <c r="S1716" i="16"/>
  <c r="S1717" i="16" l="1"/>
  <c r="A1717" i="16"/>
  <c r="S1718" i="16" l="1"/>
  <c r="A1718" i="16"/>
  <c r="A1719" i="16" l="1"/>
  <c r="S1719" i="16"/>
  <c r="S1720" i="16" l="1"/>
  <c r="A1720" i="16"/>
  <c r="S1721" i="16" l="1"/>
  <c r="A1721" i="16"/>
  <c r="S1722" i="16" l="1"/>
  <c r="A1722" i="16"/>
  <c r="S1723" i="16" l="1"/>
  <c r="A1723" i="16"/>
  <c r="A1724" i="16" l="1"/>
  <c r="S1724" i="16"/>
  <c r="S1725" i="16" l="1"/>
  <c r="A1725" i="16"/>
  <c r="S1726" i="16" l="1"/>
  <c r="A1726" i="16"/>
  <c r="A1727" i="16" l="1"/>
  <c r="S1727" i="16"/>
  <c r="A1728" i="16" l="1"/>
  <c r="S1728" i="16"/>
  <c r="S1729" i="16" l="1"/>
  <c r="A1729" i="16"/>
  <c r="S1730" i="16" l="1"/>
  <c r="A1730" i="16"/>
  <c r="S1731" i="16" l="1"/>
  <c r="A1731" i="16"/>
  <c r="S1732" i="16" l="1"/>
  <c r="A1732" i="16"/>
  <c r="A1733" i="16" l="1"/>
  <c r="S1733" i="16"/>
  <c r="A1734" i="16" l="1"/>
  <c r="S1734" i="16"/>
  <c r="S1735" i="16" l="1"/>
  <c r="A1735" i="16"/>
  <c r="S1736" i="16" l="1"/>
  <c r="A1736" i="16"/>
  <c r="S1737" i="16" l="1"/>
  <c r="A1737" i="16"/>
  <c r="A1738" i="16" l="1"/>
  <c r="S1738" i="16"/>
  <c r="S1739" i="16" l="1"/>
  <c r="A1739" i="16"/>
  <c r="S1740" i="16" l="1"/>
  <c r="A1740" i="16"/>
  <c r="A1741" i="16" l="1"/>
  <c r="S1741" i="16"/>
  <c r="A1742" i="16" l="1"/>
  <c r="S1742" i="16"/>
  <c r="S1743" i="16" l="1"/>
  <c r="A1743" i="16"/>
  <c r="A1744" i="16" l="1"/>
  <c r="S1744" i="16"/>
  <c r="S1745" i="16" l="1"/>
  <c r="A1745" i="16"/>
  <c r="S1746" i="16" l="1"/>
  <c r="A1746" i="16"/>
  <c r="A1747" i="16" l="1"/>
  <c r="S1747" i="16"/>
  <c r="S1748" i="16" l="1"/>
  <c r="A1748" i="16"/>
  <c r="S1749" i="16" l="1"/>
  <c r="A1749" i="16"/>
  <c r="A1750" i="16" l="1"/>
  <c r="S1750" i="16"/>
  <c r="S1751" i="16" l="1"/>
  <c r="A1751" i="16"/>
  <c r="S1752" i="16" l="1"/>
  <c r="A1752" i="16"/>
  <c r="S1753" i="16" l="1"/>
  <c r="A1753" i="16"/>
  <c r="S1754" i="16" l="1"/>
  <c r="A1754" i="16"/>
  <c r="A1755" i="16" l="1"/>
  <c r="S1755" i="16"/>
  <c r="A1756" i="16" l="1"/>
  <c r="S1756" i="16"/>
  <c r="S1757" i="16" l="1"/>
  <c r="A1757" i="16"/>
  <c r="S1758" i="16" l="1"/>
  <c r="A1758" i="16"/>
  <c r="A1759" i="16" l="1"/>
  <c r="S1759" i="16"/>
  <c r="S1760" i="16" l="1"/>
  <c r="A1760" i="16"/>
  <c r="S1761" i="16" l="1"/>
  <c r="A1761" i="16"/>
  <c r="S1762" i="16" l="1"/>
  <c r="A1762" i="16"/>
  <c r="S1763" i="16" l="1"/>
  <c r="A1763" i="16"/>
  <c r="S1764" i="16" l="1"/>
  <c r="A1764" i="16"/>
  <c r="S1765" i="16" l="1"/>
  <c r="A1765" i="16"/>
  <c r="S1766" i="16" l="1"/>
  <c r="A1766" i="16"/>
  <c r="A1767" i="16" l="1"/>
  <c r="S1767" i="16"/>
  <c r="S1768" i="16" l="1"/>
  <c r="A1768" i="16"/>
  <c r="A1769" i="16" l="1"/>
  <c r="S1769" i="16"/>
  <c r="S1770" i="16" l="1"/>
  <c r="A1770" i="16"/>
  <c r="A1771" i="16" l="1"/>
  <c r="S1771" i="16"/>
  <c r="S1772" i="16" l="1"/>
  <c r="A1772" i="16"/>
  <c r="S1773" i="16" l="1"/>
  <c r="A1773" i="16"/>
  <c r="S1774" i="16" l="1"/>
  <c r="A1774" i="16"/>
  <c r="S1775" i="16" l="1"/>
  <c r="A1775" i="16"/>
  <c r="S1776" i="16" l="1"/>
  <c r="A1776" i="16"/>
  <c r="S1777" i="16" l="1"/>
  <c r="A1777" i="16"/>
  <c r="S1778" i="16" l="1"/>
  <c r="A1778" i="16"/>
  <c r="A1779" i="16" l="1"/>
  <c r="S1779" i="16"/>
  <c r="S1780" i="16" l="1"/>
  <c r="A1780" i="16"/>
  <c r="S1781" i="16" l="1"/>
  <c r="A1781" i="16"/>
  <c r="A1782" i="16" l="1"/>
  <c r="S1782" i="16"/>
  <c r="A1783" i="16" l="1"/>
  <c r="S1783" i="16"/>
  <c r="S1784" i="16" l="1"/>
  <c r="A1784" i="16"/>
  <c r="A1785" i="16" l="1"/>
  <c r="S1785" i="16"/>
  <c r="S1786" i="16" l="1"/>
  <c r="A1786" i="16"/>
  <c r="S1787" i="16" l="1"/>
  <c r="A1787" i="16"/>
  <c r="S1788" i="16" l="1"/>
  <c r="A1788" i="16"/>
  <c r="S1789" i="16" l="1"/>
  <c r="A1789" i="16"/>
  <c r="S1790" i="16" l="1"/>
  <c r="A1790" i="16"/>
  <c r="S1791" i="16" l="1"/>
  <c r="A1791" i="16"/>
  <c r="S1792" i="16" l="1"/>
  <c r="A1792" i="16"/>
  <c r="S1793" i="16" l="1"/>
  <c r="A1793" i="16"/>
  <c r="S1794" i="16" l="1"/>
  <c r="A1794" i="16"/>
  <c r="S1795" i="16" l="1"/>
  <c r="A1795" i="16"/>
  <c r="S1796" i="16" l="1"/>
  <c r="A1796" i="16"/>
  <c r="S1797" i="16" l="1"/>
  <c r="A1797" i="16"/>
  <c r="A1798" i="16" l="1"/>
  <c r="S1798" i="16"/>
  <c r="S1799" i="16" l="1"/>
  <c r="A1799" i="16"/>
  <c r="A1800" i="16" l="1"/>
  <c r="S1800" i="16"/>
  <c r="A1801" i="16" l="1"/>
  <c r="S1801" i="16"/>
  <c r="S1802" i="16" l="1"/>
  <c r="A1802" i="16"/>
  <c r="S1803" i="16" l="1"/>
  <c r="A1803" i="16"/>
  <c r="S1804" i="16" l="1"/>
  <c r="A1804" i="16"/>
  <c r="S1805" i="16" l="1"/>
  <c r="A1805" i="16"/>
  <c r="S1806" i="16" l="1"/>
  <c r="A1806" i="16"/>
  <c r="S1807" i="16" l="1"/>
  <c r="A1807" i="16"/>
  <c r="A1808" i="16" l="1"/>
  <c r="S1808" i="16"/>
  <c r="S1809" i="16" l="1"/>
  <c r="A1809" i="16"/>
  <c r="S1810" i="16" l="1"/>
  <c r="A1810" i="16"/>
  <c r="S1811" i="16" l="1"/>
  <c r="A1811" i="16"/>
  <c r="S1812" i="16" l="1"/>
  <c r="A1812" i="16"/>
  <c r="A1813" i="16" l="1"/>
  <c r="S1813" i="16"/>
  <c r="A1814" i="16" l="1"/>
  <c r="S1814" i="16"/>
  <c r="S1815" i="16" l="1"/>
  <c r="A1815" i="16"/>
  <c r="A1816" i="16" l="1"/>
  <c r="S1816" i="16"/>
  <c r="A1817" i="16" l="1"/>
  <c r="S1817" i="16"/>
  <c r="A1818" i="16" l="1"/>
  <c r="S1818" i="16"/>
  <c r="A1819" i="16" l="1"/>
  <c r="S1819" i="16"/>
  <c r="S1820" i="16" l="1"/>
  <c r="A1820" i="16"/>
  <c r="S1821" i="16" l="1"/>
  <c r="A1821" i="16"/>
  <c r="S1822" i="16" l="1"/>
  <c r="A1822" i="16"/>
  <c r="S1823" i="16" l="1"/>
  <c r="A1823" i="16"/>
  <c r="S1824" i="16" l="1"/>
  <c r="A1824" i="16"/>
  <c r="S1825" i="16" l="1"/>
  <c r="A1825" i="16"/>
  <c r="S1826" i="16" l="1"/>
  <c r="A1826" i="16"/>
  <c r="A1827" i="16" l="1"/>
  <c r="S1827" i="16"/>
  <c r="S1828" i="16" l="1"/>
  <c r="A1828" i="16"/>
  <c r="S1829" i="16" l="1"/>
  <c r="A1829" i="16"/>
  <c r="S1830" i="16" l="1"/>
  <c r="A1830" i="16"/>
  <c r="A1831" i="16" l="1"/>
  <c r="S1831" i="16"/>
  <c r="S1832" i="16" l="1"/>
  <c r="A1832" i="16"/>
  <c r="A1833" i="16" l="1"/>
  <c r="S1833" i="16"/>
  <c r="S1834" i="16" l="1"/>
  <c r="A1834" i="16"/>
  <c r="A1835" i="16" l="1"/>
  <c r="S1835" i="16"/>
  <c r="S1836" i="16" l="1"/>
  <c r="A1836" i="16"/>
  <c r="S1837" i="16" l="1"/>
  <c r="A1837" i="16"/>
  <c r="S1838" i="16" l="1"/>
  <c r="A1838" i="16"/>
  <c r="S1839" i="16" l="1"/>
  <c r="A1839" i="16"/>
  <c r="S1840" i="16" l="1"/>
  <c r="A1840" i="16"/>
  <c r="A1841" i="16" l="1"/>
  <c r="S1841" i="16"/>
  <c r="S1842" i="16" l="1"/>
  <c r="A1842" i="16"/>
  <c r="S1843" i="16" l="1"/>
  <c r="A1843" i="16"/>
  <c r="S1844" i="16" l="1"/>
  <c r="A1844" i="16"/>
  <c r="S1845" i="16" l="1"/>
  <c r="A1845" i="16"/>
  <c r="S1846" i="16" l="1"/>
  <c r="A1846" i="16"/>
  <c r="S1847" i="16" l="1"/>
  <c r="A1847" i="16"/>
  <c r="A1848" i="16" l="1"/>
  <c r="S1848" i="16"/>
  <c r="S1849" i="16" l="1"/>
  <c r="A1849" i="16"/>
  <c r="S1850" i="16" l="1"/>
  <c r="A1850" i="16"/>
  <c r="S1851" i="16" l="1"/>
  <c r="A1851" i="16"/>
  <c r="S1852" i="16" l="1"/>
  <c r="A1852" i="16"/>
  <c r="A1853" i="16" l="1"/>
  <c r="S1853" i="16"/>
  <c r="S1854" i="16" l="1"/>
  <c r="A1854" i="16"/>
  <c r="S1855" i="16" l="1"/>
  <c r="A1855" i="16"/>
  <c r="S1856" i="16" l="1"/>
  <c r="A1856" i="16"/>
  <c r="S1857" i="16" l="1"/>
  <c r="A1857" i="16"/>
  <c r="S1858" i="16" l="1"/>
  <c r="A1858" i="16"/>
  <c r="S1859" i="16" l="1"/>
  <c r="A1859" i="16"/>
  <c r="S1860" i="16" l="1"/>
  <c r="A1860" i="16"/>
  <c r="S1861" i="16" l="1"/>
  <c r="A1861" i="16"/>
  <c r="S1862" i="16" l="1"/>
  <c r="A1862" i="16"/>
  <c r="A1863" i="16" l="1"/>
  <c r="S1863" i="16"/>
  <c r="S1864" i="16" l="1"/>
  <c r="A1864" i="16"/>
  <c r="A1865" i="16" l="1"/>
  <c r="S1865" i="16"/>
  <c r="S1866" i="16" l="1"/>
  <c r="A1866" i="16"/>
  <c r="S1867" i="16" l="1"/>
  <c r="A1867" i="16"/>
  <c r="S1868" i="16" l="1"/>
  <c r="A1868" i="16"/>
  <c r="A1869" i="16" l="1"/>
  <c r="S1869" i="16"/>
  <c r="S1870" i="16" l="1"/>
  <c r="A1870" i="16"/>
  <c r="S1871" i="16" l="1"/>
  <c r="A1871" i="16"/>
  <c r="S1872" i="16" l="1"/>
  <c r="A1872" i="16"/>
  <c r="A1873" i="16" l="1"/>
  <c r="S1873" i="16"/>
  <c r="S1874" i="16" l="1"/>
  <c r="A1874" i="16"/>
  <c r="A1875" i="16" l="1"/>
  <c r="S1875" i="16"/>
  <c r="S1876" i="16" l="1"/>
  <c r="A1876" i="16"/>
  <c r="S1877" i="16" l="1"/>
  <c r="A1877" i="16"/>
  <c r="S1878" i="16" l="1"/>
  <c r="A1878" i="16"/>
  <c r="A1879" i="16" l="1"/>
  <c r="S1879" i="16"/>
  <c r="A1880" i="16" l="1"/>
  <c r="S1880" i="16"/>
  <c r="A1881" i="16" l="1"/>
  <c r="S1881" i="16"/>
  <c r="S1882" i="16" l="1"/>
  <c r="A1882" i="16"/>
  <c r="S1883" i="16" l="1"/>
  <c r="A1883" i="16"/>
  <c r="A1884" i="16" l="1"/>
  <c r="S1884" i="16"/>
  <c r="S1885" i="16" l="1"/>
  <c r="A1885" i="16"/>
  <c r="S1886" i="16" l="1"/>
  <c r="A1886" i="16"/>
  <c r="S1887" i="16" l="1"/>
  <c r="A1887" i="16"/>
  <c r="S1888" i="16" l="1"/>
  <c r="A1888" i="16"/>
  <c r="A1889" i="16" l="1"/>
  <c r="S1889" i="16"/>
  <c r="S1890" i="16" l="1"/>
  <c r="A1890" i="16"/>
  <c r="S1891" i="16" l="1"/>
  <c r="A1891" i="16"/>
  <c r="S1892" i="16" l="1"/>
  <c r="A1892" i="16"/>
  <c r="S1893" i="16" l="1"/>
  <c r="A1893" i="16"/>
  <c r="S1894" i="16" l="1"/>
  <c r="A1894" i="16"/>
  <c r="S1895" i="16" l="1"/>
  <c r="A1895" i="16"/>
  <c r="S1896" i="16" l="1"/>
  <c r="A1896" i="16"/>
  <c r="S1897" i="16" l="1"/>
  <c r="A1897" i="16"/>
  <c r="S1898" i="16" l="1"/>
  <c r="A1898" i="16"/>
  <c r="A1899" i="16" l="1"/>
  <c r="S1899" i="16"/>
  <c r="S1900" i="16" l="1"/>
  <c r="A1900" i="16"/>
  <c r="A1901" i="16" l="1"/>
  <c r="S1901" i="16"/>
  <c r="S1902" i="16" l="1"/>
  <c r="A1902" i="16"/>
  <c r="S1903" i="16" l="1"/>
  <c r="A1903" i="16"/>
  <c r="S1904" i="16" l="1"/>
  <c r="A1904" i="16"/>
  <c r="S1905" i="16" l="1"/>
  <c r="A1905" i="16"/>
  <c r="S1906" i="16" l="1"/>
  <c r="A1906" i="16"/>
  <c r="S1907" i="16" l="1"/>
  <c r="A1907" i="16"/>
  <c r="S1908" i="16" l="1"/>
  <c r="A1908" i="16"/>
  <c r="A1909" i="16" l="1"/>
  <c r="S1909" i="16"/>
  <c r="S1910" i="16" l="1"/>
  <c r="A1910" i="16"/>
  <c r="A1911" i="16" l="1"/>
  <c r="S1911" i="16"/>
  <c r="S1912" i="16" l="1"/>
  <c r="A1912" i="16"/>
  <c r="A1913" i="16" l="1"/>
  <c r="S1913" i="16"/>
  <c r="S1914" i="16" l="1"/>
  <c r="A1914" i="16"/>
  <c r="S1915" i="16" l="1"/>
  <c r="A1915" i="16"/>
  <c r="S1916" i="16" l="1"/>
  <c r="A1916" i="16"/>
  <c r="S1917" i="16" l="1"/>
  <c r="A1917" i="16"/>
  <c r="S1918" i="16" l="1"/>
  <c r="A1918" i="16"/>
  <c r="A1919" i="16" l="1"/>
  <c r="S1919" i="16"/>
  <c r="S1920" i="16" l="1"/>
  <c r="A1920" i="16"/>
  <c r="S1921" i="16" l="1"/>
  <c r="A1921" i="16"/>
  <c r="A1922" i="16" l="1"/>
  <c r="S1922" i="16"/>
  <c r="S1923" i="16" l="1"/>
  <c r="A1923" i="16"/>
  <c r="S1924" i="16" l="1"/>
  <c r="A1924" i="16"/>
  <c r="A1925" i="16" l="1"/>
  <c r="S1925" i="16"/>
  <c r="S1926" i="16" l="1"/>
  <c r="A1926" i="16"/>
  <c r="S1927" i="16" l="1"/>
  <c r="A1927" i="16"/>
  <c r="S1928" i="16" l="1"/>
  <c r="A1928" i="16"/>
  <c r="S1929" i="16" l="1"/>
  <c r="A1929" i="16"/>
  <c r="S1930" i="16" l="1"/>
  <c r="A1930" i="16"/>
  <c r="S1931" i="16" l="1"/>
  <c r="A1931" i="16"/>
  <c r="A1932" i="16" l="1"/>
  <c r="S1932" i="16"/>
  <c r="S1933" i="16" l="1"/>
  <c r="A1933" i="16"/>
  <c r="S1934" i="16" l="1"/>
  <c r="A1934" i="16"/>
  <c r="A1935" i="16" l="1"/>
  <c r="S1935" i="16"/>
  <c r="S1936" i="16" l="1"/>
  <c r="A1936" i="16"/>
  <c r="S1937" i="16" l="1"/>
  <c r="A1937" i="16"/>
  <c r="S1938" i="16" l="1"/>
  <c r="A1938" i="16"/>
  <c r="S1939" i="16" l="1"/>
  <c r="A1939" i="16"/>
  <c r="S1940" i="16" l="1"/>
  <c r="A1940" i="16"/>
  <c r="S1941" i="16" l="1"/>
  <c r="A1941" i="16"/>
  <c r="S1942" i="16" l="1"/>
  <c r="A1942" i="16"/>
  <c r="S1943" i="16" l="1"/>
  <c r="A1943" i="16"/>
  <c r="A1944" i="16" l="1"/>
  <c r="S1944" i="16"/>
  <c r="S1945" i="16" l="1"/>
  <c r="A1945" i="16"/>
  <c r="S1946" i="16" l="1"/>
  <c r="A1946" i="16"/>
  <c r="A1947" i="16" l="1"/>
  <c r="S1947" i="16"/>
  <c r="S1948" i="16" l="1"/>
  <c r="A1948" i="16"/>
  <c r="S1949" i="16" l="1"/>
  <c r="A1949" i="16"/>
  <c r="A1950" i="16" l="1"/>
  <c r="S1950" i="16"/>
  <c r="S1951" i="16" l="1"/>
  <c r="A1951" i="16"/>
  <c r="S1952" i="16" l="1"/>
  <c r="A1952" i="16"/>
  <c r="S1953" i="16" l="1"/>
  <c r="A1953" i="16"/>
  <c r="S1954" i="16" l="1"/>
  <c r="A1954" i="16"/>
  <c r="S1955" i="16" l="1"/>
  <c r="A1955" i="16"/>
  <c r="S1956" i="16" l="1"/>
  <c r="A1956" i="16"/>
  <c r="S1957" i="16" l="1"/>
  <c r="A1957" i="16"/>
  <c r="S1958" i="16" l="1"/>
  <c r="A1958" i="16"/>
  <c r="A1959" i="16" l="1"/>
  <c r="S1959" i="16"/>
  <c r="S1960" i="16" l="1"/>
  <c r="A1960" i="16"/>
  <c r="S1961" i="16" l="1"/>
  <c r="A1961" i="16"/>
  <c r="S1962" i="16" l="1"/>
  <c r="A1962" i="16"/>
  <c r="S1963" i="16" l="1"/>
  <c r="A1963" i="16"/>
  <c r="S1964" i="16" l="1"/>
  <c r="A1964" i="16"/>
  <c r="S1965" i="16" l="1"/>
  <c r="A1965" i="16"/>
  <c r="S1966" i="16" l="1"/>
  <c r="A1966" i="16"/>
  <c r="A1967" i="16" l="1"/>
  <c r="S1967" i="16"/>
  <c r="A1968" i="16" l="1"/>
  <c r="S1968" i="16"/>
  <c r="S1969" i="16" l="1"/>
  <c r="A1969" i="16"/>
  <c r="S1970" i="16" l="1"/>
  <c r="A1970" i="16"/>
  <c r="S1971" i="16" l="1"/>
  <c r="A1971" i="16"/>
  <c r="S1972" i="16" l="1"/>
  <c r="A1972" i="16"/>
  <c r="S1973" i="16" l="1"/>
  <c r="A1973" i="16"/>
  <c r="S1974" i="16" l="1"/>
  <c r="A1974" i="16"/>
  <c r="A1975" i="16" l="1"/>
  <c r="S1975" i="16"/>
  <c r="S1976" i="16" l="1"/>
  <c r="A1976" i="16"/>
  <c r="A1977" i="16" l="1"/>
  <c r="S1977" i="16"/>
  <c r="S1978" i="16" l="1"/>
  <c r="A1978" i="16"/>
  <c r="A1979" i="16" l="1"/>
  <c r="S1979" i="16"/>
  <c r="S1980" i="16" l="1"/>
  <c r="A1980" i="16"/>
  <c r="A1981" i="16" l="1"/>
  <c r="S1981" i="16"/>
  <c r="S1982" i="16" l="1"/>
  <c r="A1982" i="16"/>
  <c r="A1983" i="16" l="1"/>
  <c r="S1983" i="16"/>
  <c r="S1984" i="16" l="1"/>
  <c r="A1984" i="16"/>
  <c r="S1985" i="16" l="1"/>
  <c r="A1985" i="16"/>
  <c r="S1986" i="16" l="1"/>
  <c r="A1986" i="16"/>
  <c r="S1987" i="16" l="1"/>
  <c r="A1987" i="16"/>
  <c r="A1988" i="16" l="1"/>
  <c r="S1988" i="16"/>
  <c r="S1989" i="16" l="1"/>
  <c r="A1989" i="16"/>
  <c r="S1990" i="16" l="1"/>
  <c r="A1990" i="16"/>
  <c r="S1991" i="16" l="1"/>
  <c r="A1991" i="16"/>
  <c r="S1992" i="16" l="1"/>
  <c r="A1992" i="16"/>
  <c r="S1993" i="16" l="1"/>
  <c r="A1993" i="16"/>
  <c r="S1994" i="16" l="1"/>
  <c r="A1994" i="16"/>
  <c r="A1995" i="16" l="1"/>
  <c r="S1995" i="16"/>
  <c r="S1996" i="16" l="1"/>
  <c r="A1996" i="16"/>
  <c r="S1997" i="16" l="1"/>
  <c r="A1997" i="16"/>
  <c r="S1998" i="16" l="1"/>
  <c r="A1998" i="16"/>
  <c r="S1999" i="16" l="1"/>
  <c r="A1999" i="16"/>
  <c r="S2000" i="16" l="1"/>
  <c r="A2000" i="16"/>
  <c r="A2001" i="16" l="1"/>
  <c r="S2001" i="16"/>
  <c r="S2002" i="16" l="1"/>
  <c r="A2002" i="16"/>
  <c r="A2003" i="16" l="1"/>
  <c r="S2003" i="16"/>
  <c r="S2004" i="16" l="1"/>
  <c r="A2004" i="16"/>
  <c r="A2005" i="16" l="1"/>
  <c r="S2005" i="16"/>
  <c r="S2006" i="16" l="1"/>
  <c r="A2006" i="16"/>
  <c r="S2007" i="16" l="1"/>
  <c r="A2007" i="16"/>
  <c r="S2008" i="16" l="1"/>
  <c r="A2008" i="16"/>
  <c r="A2009" i="16" l="1"/>
  <c r="S2009" i="16"/>
  <c r="S2010" i="16" l="1"/>
  <c r="A2010" i="16"/>
  <c r="S2011" i="16" l="1"/>
  <c r="A2011" i="16"/>
  <c r="A2012" i="16" l="1"/>
  <c r="S2012" i="16"/>
  <c r="S2013" i="16" l="1"/>
  <c r="A2013" i="16"/>
  <c r="S2014" i="16" l="1"/>
  <c r="A2014" i="16"/>
  <c r="A2015" i="16" l="1"/>
  <c r="S2015" i="16"/>
  <c r="S2016" i="16" l="1"/>
  <c r="A2016" i="16"/>
  <c r="S2017" i="16" l="1"/>
  <c r="A2017" i="16"/>
  <c r="S2018" i="16" l="1"/>
  <c r="A2018" i="16"/>
  <c r="S2019" i="16" l="1"/>
  <c r="A2019" i="16"/>
  <c r="S2020" i="16" l="1"/>
  <c r="A2020" i="16"/>
  <c r="S2021" i="16" l="1"/>
  <c r="A2021" i="16"/>
  <c r="S2022" i="16" l="1"/>
  <c r="A2022" i="16"/>
  <c r="A2023" i="16" l="1"/>
  <c r="S2023" i="16"/>
  <c r="S2024" i="16" l="1"/>
  <c r="A2024" i="16"/>
  <c r="S2025" i="16" l="1"/>
  <c r="A2025" i="16"/>
  <c r="S2026" i="16" l="1"/>
  <c r="A2026" i="16"/>
  <c r="S2027" i="16" l="1"/>
  <c r="A2027" i="16"/>
  <c r="S2028" i="16" l="1"/>
  <c r="A2028" i="16"/>
  <c r="A2029" i="16" l="1"/>
  <c r="S2029" i="16"/>
  <c r="S2030" i="16" l="1"/>
  <c r="A2030" i="16"/>
  <c r="S2031" i="16" l="1"/>
  <c r="A2031" i="16"/>
  <c r="A2032" i="16" l="1"/>
  <c r="S2032" i="16"/>
  <c r="A2033" i="16" l="1"/>
  <c r="S2033" i="16"/>
  <c r="S2034" i="16" l="1"/>
  <c r="A2034" i="16"/>
  <c r="S2035" i="16" l="1"/>
  <c r="A2035" i="16"/>
  <c r="S2036" i="16" l="1"/>
  <c r="A2036" i="16"/>
  <c r="S2037" i="16" l="1"/>
  <c r="A2037" i="16"/>
  <c r="A2038" i="16" l="1"/>
  <c r="S2038" i="16"/>
  <c r="A2039" i="16" l="1"/>
  <c r="S2039" i="16"/>
  <c r="S2040" i="16" l="1"/>
  <c r="A2040" i="16"/>
  <c r="S2041" i="16" l="1"/>
  <c r="A2041" i="16"/>
  <c r="A2042" i="16" l="1"/>
  <c r="S2042" i="16"/>
  <c r="A2043" i="16" l="1"/>
  <c r="S2043" i="16"/>
  <c r="S2044" i="16" l="1"/>
  <c r="A2044" i="16"/>
  <c r="S2045" i="16" l="1"/>
  <c r="A2045" i="16"/>
  <c r="S2046" i="16" l="1"/>
  <c r="A2046" i="16"/>
  <c r="S2047" i="16" l="1"/>
  <c r="A2047" i="16"/>
  <c r="S2048" i="16" l="1"/>
  <c r="A2048" i="16"/>
  <c r="A2049" i="16" l="1"/>
  <c r="S2049" i="16"/>
  <c r="A2050" i="16" l="1"/>
  <c r="S2050" i="16"/>
  <c r="S2051" i="16" l="1"/>
  <c r="A2051" i="16"/>
  <c r="S2052" i="16" l="1"/>
  <c r="A2052" i="16"/>
  <c r="S2053" i="16" l="1"/>
  <c r="A2053" i="16"/>
  <c r="S2054" i="16" l="1"/>
  <c r="A2054" i="16"/>
  <c r="S2055" i="16" l="1"/>
  <c r="A2055" i="16"/>
  <c r="S2056" i="16" l="1"/>
  <c r="A2056" i="16"/>
  <c r="S2057" i="16" l="1"/>
  <c r="A2057" i="16"/>
  <c r="S2058" i="16" l="1"/>
  <c r="A2058" i="16"/>
  <c r="A2059" i="16" l="1"/>
  <c r="S2059" i="16"/>
  <c r="S2060" i="16" l="1"/>
  <c r="A2060" i="16"/>
  <c r="A2061" i="16" l="1"/>
  <c r="S2061" i="16"/>
  <c r="S2062" i="16" l="1"/>
  <c r="A2062" i="16"/>
  <c r="S2063" i="16" l="1"/>
  <c r="A2063" i="16"/>
  <c r="S2064" i="16" l="1"/>
  <c r="A2064" i="16"/>
  <c r="S2065" i="16" l="1"/>
  <c r="A2065" i="16"/>
  <c r="A2066" i="16" l="1"/>
  <c r="S2066" i="16"/>
  <c r="S2067" i="16" l="1"/>
  <c r="A2067" i="16"/>
  <c r="S2068" i="16" l="1"/>
  <c r="A2068" i="16"/>
  <c r="S2069" i="16" l="1"/>
  <c r="A2069" i="16"/>
  <c r="S2070" i="16" l="1"/>
  <c r="A2070" i="16"/>
  <c r="S2071" i="16" l="1"/>
  <c r="A2071" i="16"/>
  <c r="A2072" i="16" l="1"/>
  <c r="S2072" i="16"/>
  <c r="S2073" i="16" l="1"/>
  <c r="A2073" i="16"/>
  <c r="S2074" i="16" l="1"/>
  <c r="A2074" i="16"/>
  <c r="A2075" i="16" l="1"/>
  <c r="S2075" i="16"/>
  <c r="S2076" i="16" l="1"/>
  <c r="A2076" i="16"/>
  <c r="S2077" i="16" l="1"/>
  <c r="A2077" i="16"/>
  <c r="S2078" i="16" l="1"/>
  <c r="A2078" i="16"/>
  <c r="S2079" i="16" l="1"/>
  <c r="A2079" i="16"/>
  <c r="S2080" i="16" l="1"/>
  <c r="A2080" i="16"/>
  <c r="S2081" i="16" l="1"/>
  <c r="A2081" i="16"/>
  <c r="S2082" i="16" l="1"/>
  <c r="A2082" i="16"/>
  <c r="S2083" i="16" l="1"/>
  <c r="A2083" i="16"/>
  <c r="A2084" i="16" l="1"/>
  <c r="S2084" i="16"/>
  <c r="S2085" i="16" l="1"/>
  <c r="A2085" i="16"/>
  <c r="S2086" i="16" l="1"/>
  <c r="A2086" i="16"/>
  <c r="S2087" i="16" l="1"/>
  <c r="A2087" i="16"/>
  <c r="S2088" i="16" l="1"/>
  <c r="A2088" i="16"/>
  <c r="S2089" i="16" l="1"/>
  <c r="A2089" i="16"/>
  <c r="S2090" i="16" l="1"/>
  <c r="A2090" i="16"/>
  <c r="A2091" i="16" l="1"/>
  <c r="S2091" i="16"/>
  <c r="S2092" i="16" l="1"/>
  <c r="A2092" i="16"/>
  <c r="S2093" i="16" l="1"/>
  <c r="A2093" i="16"/>
  <c r="S2094" i="16" l="1"/>
  <c r="A2094" i="16"/>
  <c r="S2095" i="16" l="1"/>
  <c r="A2095" i="16"/>
  <c r="S2096" i="16" l="1"/>
  <c r="A2096" i="16"/>
  <c r="S2097" i="16" l="1"/>
  <c r="A2097" i="16"/>
  <c r="S2098" i="16" l="1"/>
  <c r="A2098" i="16"/>
  <c r="S2099" i="16" l="1"/>
  <c r="A2099" i="16"/>
  <c r="S2100" i="16" l="1"/>
  <c r="A2100" i="16"/>
  <c r="S2101" i="16" l="1"/>
  <c r="A2101" i="16"/>
  <c r="S2102" i="16" l="1"/>
  <c r="A2102" i="16"/>
  <c r="S2103" i="16" l="1"/>
  <c r="A2103" i="16"/>
  <c r="S2104" i="16" l="1"/>
  <c r="A2104" i="16"/>
  <c r="S2105" i="16" l="1"/>
  <c r="A2105" i="16"/>
  <c r="A2106" i="16" l="1"/>
  <c r="S2106" i="16"/>
  <c r="S2107" i="16" l="1"/>
  <c r="A2107" i="16"/>
  <c r="S2108" i="16" l="1"/>
  <c r="A2108" i="16"/>
  <c r="S2109" i="16" l="1"/>
  <c r="A2109" i="16"/>
  <c r="A2110" i="16" l="1"/>
  <c r="S2110" i="16"/>
  <c r="S2111" i="16" l="1"/>
  <c r="A2111" i="16"/>
  <c r="S2112" i="16" l="1"/>
  <c r="A2112" i="16"/>
  <c r="S2113" i="16" l="1"/>
  <c r="A2113" i="16"/>
  <c r="S2114" i="16" l="1"/>
  <c r="A2114" i="16"/>
  <c r="S2115" i="16" l="1"/>
  <c r="A2115" i="16"/>
  <c r="S2116" i="16" l="1"/>
  <c r="A2116" i="16"/>
  <c r="S2117" i="16" l="1"/>
  <c r="A2117" i="16"/>
  <c r="S2118" i="16" l="1"/>
  <c r="A2118" i="16"/>
  <c r="S2119" i="16" l="1"/>
  <c r="A2119" i="16"/>
  <c r="S2120" i="16" l="1"/>
  <c r="A2120" i="16"/>
  <c r="S2121" i="16" l="1"/>
  <c r="A2121" i="16"/>
  <c r="S2122" i="16" l="1"/>
  <c r="A2122" i="16"/>
  <c r="S2123" i="16" l="1"/>
  <c r="A2123" i="16"/>
  <c r="S2124" i="16" l="1"/>
  <c r="A2124" i="16"/>
  <c r="S2125" i="16" l="1"/>
  <c r="A2125" i="16"/>
  <c r="S2126" i="16" l="1"/>
  <c r="A2126" i="16"/>
  <c r="S2127" i="16" l="1"/>
  <c r="A2127" i="16"/>
  <c r="S2128" i="16" l="1"/>
  <c r="A2128" i="16"/>
  <c r="S2129" i="16" l="1"/>
  <c r="A2129" i="16"/>
  <c r="A2130" i="16" l="1"/>
  <c r="S2130" i="16"/>
  <c r="S2131" i="16" l="1"/>
  <c r="A2131" i="16"/>
  <c r="S2132" i="16" l="1"/>
  <c r="A2132" i="16"/>
  <c r="S2133" i="16" l="1"/>
  <c r="A2133" i="16"/>
  <c r="S2134" i="16" l="1"/>
  <c r="A2134" i="16"/>
  <c r="A2135" i="16" l="1"/>
  <c r="S2135" i="16"/>
  <c r="A2136" i="16" l="1"/>
  <c r="S2136" i="16"/>
  <c r="S2137" i="16" l="1"/>
  <c r="A2137" i="16"/>
  <c r="S2138" i="16" l="1"/>
  <c r="A2138" i="16"/>
  <c r="S2139" i="16" l="1"/>
  <c r="A2139" i="16"/>
  <c r="A2140" i="16" l="1"/>
  <c r="S2140" i="16"/>
  <c r="S2141" i="16" l="1"/>
  <c r="A2141" i="16"/>
  <c r="S2142" i="16" l="1"/>
  <c r="A2142" i="16"/>
  <c r="S2143" i="16" l="1"/>
  <c r="A2143" i="16"/>
  <c r="S2144" i="16" l="1"/>
  <c r="A2144" i="16"/>
  <c r="S2145" i="16" l="1"/>
  <c r="A2145" i="16"/>
  <c r="S2146" i="16" l="1"/>
  <c r="A2146" i="16"/>
  <c r="A2147" i="16" l="1"/>
  <c r="S2147" i="16"/>
  <c r="A2148" i="16" l="1"/>
  <c r="S2148" i="16"/>
  <c r="S2149" i="16" l="1"/>
  <c r="A2149" i="16"/>
  <c r="S2150" i="16" l="1"/>
  <c r="A2150" i="16"/>
  <c r="S2151" i="16" l="1"/>
  <c r="A2151" i="16"/>
  <c r="S2152" i="16" l="1"/>
  <c r="A2152" i="16"/>
  <c r="S2153" i="16" l="1"/>
  <c r="A2153" i="16"/>
  <c r="S2154" i="16" l="1"/>
  <c r="A2154" i="16"/>
  <c r="S2155" i="16" l="1"/>
  <c r="A2155" i="16"/>
  <c r="S2156" i="16" l="1"/>
  <c r="A2156" i="16"/>
  <c r="S2157" i="16" l="1"/>
  <c r="A2157" i="16"/>
  <c r="S2158" i="16" l="1"/>
  <c r="A2158" i="16"/>
  <c r="S2159" i="16" l="1"/>
  <c r="A2159" i="16"/>
  <c r="S2160" i="16" l="1"/>
  <c r="A2160" i="16"/>
  <c r="S2161" i="16" l="1"/>
  <c r="A2161" i="16"/>
  <c r="S2162" i="16" l="1"/>
  <c r="A2162" i="16"/>
  <c r="S2163" i="16" l="1"/>
  <c r="A2163" i="16"/>
  <c r="A2164" i="16" l="1"/>
  <c r="S2164" i="16"/>
  <c r="A2165" i="16" l="1"/>
  <c r="S2165" i="16"/>
  <c r="A2166" i="16" l="1"/>
  <c r="S2166" i="16"/>
  <c r="S2167" i="16" l="1"/>
  <c r="A2167" i="16"/>
  <c r="S2168" i="16" l="1"/>
  <c r="A2168" i="16"/>
  <c r="S2169" i="16" l="1"/>
  <c r="A2169" i="16"/>
  <c r="S2170" i="16" l="1"/>
  <c r="A2170" i="16"/>
  <c r="S2171" i="16" l="1"/>
  <c r="A2171" i="16"/>
  <c r="S2172" i="16" l="1"/>
  <c r="A2172" i="16"/>
  <c r="S2173" i="16" l="1"/>
  <c r="A2173" i="16"/>
  <c r="S2174" i="16" l="1"/>
  <c r="A2174" i="16"/>
  <c r="S2175" i="16" l="1"/>
  <c r="A2175" i="16"/>
  <c r="S2176" i="16" l="1"/>
  <c r="A2176" i="16"/>
  <c r="A2177" i="16" l="1"/>
  <c r="S2177" i="16"/>
  <c r="A2178" i="16" l="1"/>
  <c r="S2178" i="16"/>
  <c r="A2179" i="16" l="1"/>
  <c r="S2179" i="16"/>
  <c r="A2180" i="16" l="1"/>
  <c r="S2180" i="16"/>
  <c r="S2181" i="16" l="1"/>
  <c r="A2181" i="16"/>
  <c r="A2182" i="16" l="1"/>
  <c r="S2182" i="16"/>
  <c r="S2183" i="16" l="1"/>
  <c r="A2183" i="16"/>
  <c r="S2184" i="16" l="1"/>
  <c r="A2184" i="16"/>
  <c r="S2185" i="16" l="1"/>
  <c r="A2185" i="16"/>
  <c r="S2186" i="16" l="1"/>
  <c r="A2186" i="16"/>
  <c r="S2187" i="16" l="1"/>
  <c r="A2187" i="16"/>
  <c r="S2188" i="16" l="1"/>
  <c r="A2188" i="16"/>
  <c r="S2189" i="16" l="1"/>
  <c r="A2189" i="16"/>
  <c r="S2190" i="16" l="1"/>
  <c r="A2190" i="16"/>
  <c r="S2191" i="16" l="1"/>
  <c r="A2191" i="16"/>
  <c r="S2192" i="16" l="1"/>
  <c r="A2192" i="16"/>
  <c r="S2193" i="16" l="1"/>
  <c r="A2193" i="16"/>
  <c r="A2194" i="16" l="1"/>
  <c r="S2194" i="16"/>
  <c r="S2195" i="16" l="1"/>
  <c r="A2195" i="16"/>
  <c r="S2196" i="16" l="1"/>
  <c r="A2196" i="16"/>
  <c r="S2197" i="16" l="1"/>
  <c r="A2197" i="16"/>
  <c r="S2198" i="16" l="1"/>
  <c r="A2198" i="16"/>
  <c r="A2199" i="16" l="1"/>
  <c r="S2199" i="16"/>
  <c r="S2200" i="16" l="1"/>
  <c r="A2200" i="16"/>
  <c r="S2201" i="16" l="1"/>
  <c r="A2201" i="16"/>
  <c r="S2202" i="16" l="1"/>
  <c r="A2202" i="16"/>
  <c r="A2203" i="16" l="1"/>
  <c r="S2203" i="16"/>
  <c r="S2204" i="16" l="1"/>
  <c r="A2204" i="16"/>
  <c r="S2205" i="16" l="1"/>
  <c r="A2205" i="16"/>
  <c r="S2206" i="16" l="1"/>
  <c r="A2206" i="16"/>
  <c r="S2207" i="16" l="1"/>
  <c r="A2207" i="16"/>
  <c r="S2208" i="16" l="1"/>
  <c r="A2208" i="16"/>
  <c r="S2209" i="16" l="1"/>
  <c r="A2209" i="16"/>
  <c r="S2210" i="16" l="1"/>
  <c r="A2210" i="16"/>
  <c r="S2211" i="16" l="1"/>
  <c r="A2211" i="16"/>
  <c r="S2212" i="16" l="1"/>
  <c r="A2212" i="16"/>
  <c r="S2213" i="16" l="1"/>
  <c r="A2213" i="16"/>
  <c r="S2214" i="16" l="1"/>
  <c r="A2214" i="16"/>
  <c r="A2215" i="16" l="1"/>
  <c r="S2215" i="16"/>
  <c r="A2216" i="16" l="1"/>
  <c r="S2216" i="16"/>
  <c r="S2217" i="16" l="1"/>
  <c r="A2217" i="16"/>
  <c r="S2218" i="16" l="1"/>
  <c r="A2218" i="16"/>
  <c r="A2219" i="16" l="1"/>
  <c r="S2219" i="16"/>
  <c r="S2220" i="16" l="1"/>
  <c r="A2220" i="16"/>
  <c r="S2221" i="16" l="1"/>
  <c r="A2221" i="16"/>
  <c r="S2222" i="16" l="1"/>
  <c r="A2222" i="16"/>
  <c r="S2223" i="16" l="1"/>
  <c r="A2223" i="16"/>
  <c r="S2224" i="16" l="1"/>
  <c r="A2224" i="16"/>
  <c r="S2225" i="16" l="1"/>
  <c r="A2225" i="16"/>
  <c r="S2226" i="16" l="1"/>
  <c r="A2226" i="16"/>
  <c r="S2227" i="16" l="1"/>
  <c r="A2227" i="16"/>
  <c r="S2228" i="16" l="1"/>
  <c r="A2228" i="16"/>
  <c r="A2229" i="16" l="1"/>
  <c r="S2229" i="16"/>
  <c r="S2230" i="16" l="1"/>
  <c r="A2230" i="16"/>
  <c r="A2231" i="16" l="1"/>
  <c r="S2231" i="16"/>
  <c r="A2232" i="16" l="1"/>
  <c r="S2232" i="16"/>
  <c r="S2233" i="16" l="1"/>
  <c r="A2233" i="16"/>
  <c r="A2234" i="16" l="1"/>
  <c r="S2234" i="16"/>
  <c r="S2235" i="16" l="1"/>
  <c r="A2235" i="16"/>
  <c r="S2236" i="16" l="1"/>
  <c r="A2236" i="16"/>
  <c r="S2237" i="16" l="1"/>
  <c r="A2237" i="16"/>
  <c r="S2238" i="16" l="1"/>
  <c r="A2238" i="16"/>
  <c r="S2239" i="16" l="1"/>
  <c r="A2239" i="16"/>
  <c r="S2240" i="16" l="1"/>
  <c r="A2240" i="16"/>
  <c r="S2241" i="16" l="1"/>
  <c r="A2241" i="16"/>
  <c r="S2242" i="16" l="1"/>
  <c r="A2242" i="16"/>
  <c r="S2243" i="16" l="1"/>
  <c r="A2243" i="16"/>
  <c r="S2244" i="16" l="1"/>
  <c r="A2244" i="16"/>
  <c r="A2245" i="16" l="1"/>
  <c r="S2245" i="16"/>
  <c r="S2246" i="16" l="1"/>
  <c r="A2246" i="16"/>
  <c r="S2247" i="16" l="1"/>
  <c r="A2247" i="16"/>
  <c r="S2248" i="16" l="1"/>
  <c r="A2248" i="16"/>
  <c r="A2249" i="16" l="1"/>
  <c r="S2249" i="16"/>
  <c r="S2250" i="16" l="1"/>
  <c r="A2250" i="16"/>
  <c r="S2251" i="16" l="1"/>
  <c r="A2251" i="16"/>
  <c r="S2252" i="16" l="1"/>
  <c r="A2252" i="16"/>
  <c r="A2253" i="16" l="1"/>
  <c r="S2253" i="16"/>
  <c r="S2254" i="16" l="1"/>
  <c r="A2254" i="16"/>
  <c r="S2255" i="16" l="1"/>
  <c r="A2255" i="16"/>
  <c r="S2256" i="16" l="1"/>
  <c r="A2256" i="16"/>
  <c r="A2257" i="16" l="1"/>
  <c r="S2257" i="16"/>
  <c r="A2258" i="16" l="1"/>
  <c r="S2258" i="16"/>
  <c r="A2259" i="16" l="1"/>
  <c r="S2259" i="16"/>
  <c r="S2260" i="16" l="1"/>
  <c r="A2260" i="16"/>
  <c r="S2261" i="16" l="1"/>
  <c r="A2261" i="16"/>
  <c r="S2262" i="16" l="1"/>
  <c r="A2262" i="16"/>
  <c r="S2263" i="16" l="1"/>
  <c r="A2263" i="16"/>
  <c r="A2264" i="16" l="1"/>
  <c r="S2264" i="16"/>
  <c r="S2265" i="16" l="1"/>
  <c r="A2265" i="16"/>
  <c r="S2266" i="16" l="1"/>
  <c r="A2266" i="16"/>
  <c r="S2267" i="16" l="1"/>
  <c r="A2267" i="16"/>
  <c r="A2268" i="16" l="1"/>
  <c r="S2268" i="16"/>
  <c r="S2269" i="16" l="1"/>
  <c r="A2269" i="16"/>
  <c r="S2270" i="16" l="1"/>
  <c r="A2270" i="16"/>
  <c r="S2271" i="16" l="1"/>
  <c r="A2271" i="16"/>
  <c r="S2272" i="16" l="1"/>
  <c r="A2272" i="16"/>
  <c r="A2273" i="16" l="1"/>
  <c r="S2273" i="16"/>
  <c r="S2274" i="16" l="1"/>
  <c r="A2274" i="16"/>
  <c r="S2275" i="16" l="1"/>
  <c r="A2275" i="16"/>
  <c r="S2276" i="16" l="1"/>
  <c r="A2276" i="16"/>
  <c r="S2277" i="16" l="1"/>
  <c r="A2277" i="16"/>
  <c r="A2278" i="16" l="1"/>
  <c r="S2278" i="16"/>
  <c r="S2279" i="16" l="1"/>
  <c r="A2279" i="16"/>
  <c r="A2280" i="16" l="1"/>
  <c r="S2280" i="16"/>
  <c r="A2281" i="16" l="1"/>
  <c r="S2281" i="16"/>
  <c r="S2282" i="16" l="1"/>
  <c r="A2282" i="16"/>
  <c r="S2283" i="16" l="1"/>
  <c r="A2283" i="16"/>
  <c r="S2284" i="16" l="1"/>
  <c r="A2284" i="16"/>
  <c r="S2285" i="16" l="1"/>
  <c r="A2285" i="16"/>
  <c r="S2286" i="16" l="1"/>
  <c r="A2286" i="16"/>
  <c r="S2287" i="16" l="1"/>
  <c r="A2287" i="16"/>
  <c r="S2288" i="16" l="1"/>
  <c r="A2288" i="16"/>
  <c r="A2289" i="16" l="1"/>
  <c r="S2289" i="16"/>
  <c r="S2290" i="16" l="1"/>
  <c r="A2290" i="16"/>
  <c r="S2291" i="16" l="1"/>
  <c r="A2291" i="16"/>
  <c r="S2292" i="16" l="1"/>
  <c r="A2292" i="16"/>
  <c r="S2293" i="16" l="1"/>
  <c r="A2293" i="16"/>
  <c r="S2294" i="16" l="1"/>
  <c r="A2294" i="16"/>
  <c r="S2295" i="16" l="1"/>
  <c r="A2295" i="16"/>
  <c r="S2296" i="16" l="1"/>
  <c r="A2296" i="16"/>
  <c r="S2297" i="16" l="1"/>
  <c r="A2297" i="16"/>
  <c r="S2298" i="16" l="1"/>
  <c r="A2298" i="16"/>
  <c r="A2299" i="16" l="1"/>
  <c r="S2299" i="16"/>
  <c r="S2300" i="16" l="1"/>
  <c r="A2300" i="16"/>
  <c r="S2301" i="16" l="1"/>
  <c r="A2301" i="16"/>
  <c r="S2302" i="16" l="1"/>
  <c r="A2302" i="16"/>
  <c r="S2303" i="16" l="1"/>
  <c r="A2303" i="16"/>
  <c r="S2304" i="16" l="1"/>
  <c r="A2304" i="16"/>
  <c r="S2305" i="16" l="1"/>
  <c r="A2305" i="16"/>
  <c r="S2306" i="16" l="1"/>
  <c r="A2306" i="16"/>
  <c r="S2307" i="16" l="1"/>
  <c r="A2307" i="16"/>
  <c r="S2308" i="16" l="1"/>
  <c r="A2308" i="16"/>
  <c r="S2309" i="16" l="1"/>
  <c r="A2309" i="16"/>
  <c r="S2310" i="16" l="1"/>
  <c r="A2310" i="16"/>
  <c r="S2311" i="16" l="1"/>
  <c r="A2311" i="16"/>
  <c r="S2312" i="16" l="1"/>
  <c r="A2312" i="16"/>
  <c r="S2313" i="16" l="1"/>
  <c r="A2313" i="16"/>
  <c r="S2314" i="16" l="1"/>
  <c r="A2314" i="16"/>
  <c r="S2315" i="16" l="1"/>
  <c r="A2315" i="16"/>
  <c r="S2316" i="16" l="1"/>
  <c r="A2316" i="16"/>
  <c r="A2317" i="16" l="1"/>
  <c r="S2317" i="16"/>
  <c r="S2318" i="16" l="1"/>
  <c r="A2318" i="16"/>
  <c r="A2319" i="16" l="1"/>
  <c r="S2319" i="16"/>
  <c r="S2320" i="16" l="1"/>
  <c r="A2320" i="16"/>
  <c r="S2321" i="16" l="1"/>
  <c r="A2321" i="16"/>
  <c r="S2322" i="16" l="1"/>
  <c r="A2322" i="16"/>
  <c r="S2323" i="16" l="1"/>
  <c r="A2323" i="16"/>
  <c r="A2324" i="16" l="1"/>
  <c r="S2324" i="16"/>
  <c r="S2325" i="16" l="1"/>
  <c r="A2325" i="16"/>
  <c r="A2326" i="16" l="1"/>
  <c r="S2326" i="16"/>
  <c r="S2327" i="16" l="1"/>
  <c r="A2327" i="16"/>
  <c r="S2328" i="16" l="1"/>
  <c r="A2328" i="16"/>
  <c r="S2329" i="16" l="1"/>
  <c r="A2329" i="16"/>
  <c r="A2330" i="16" l="1"/>
  <c r="S2330" i="16"/>
  <c r="S2331" i="16" l="1"/>
  <c r="A2331" i="16"/>
  <c r="A2332" i="16" l="1"/>
  <c r="S2332" i="16"/>
  <c r="A2333" i="16" l="1"/>
  <c r="S2333" i="16"/>
  <c r="S2334" i="16" l="1"/>
  <c r="A2334" i="16"/>
  <c r="S2335" i="16" l="1"/>
  <c r="A2335" i="16"/>
  <c r="S2336" i="16" l="1"/>
  <c r="A2336" i="16"/>
  <c r="S2337" i="16" l="1"/>
  <c r="A2337" i="16"/>
  <c r="S2338" i="16" l="1"/>
  <c r="A2338" i="16"/>
  <c r="S2339" i="16" l="1"/>
  <c r="A2339" i="16"/>
  <c r="S2340" i="16" l="1"/>
  <c r="A2340" i="16"/>
  <c r="S2341" i="16" l="1"/>
  <c r="A2341" i="16"/>
  <c r="S2342" i="16" l="1"/>
  <c r="A2342" i="16"/>
  <c r="A2343" i="16" l="1"/>
  <c r="S2343" i="16"/>
  <c r="S2344" i="16" l="1"/>
  <c r="A2344" i="16"/>
  <c r="S2345" i="16" l="1"/>
  <c r="A2345" i="16"/>
  <c r="A2346" i="16" l="1"/>
  <c r="S2346" i="16"/>
  <c r="S2347" i="16" l="1"/>
  <c r="A2347" i="16"/>
  <c r="A2348" i="16" l="1"/>
  <c r="S2348" i="16"/>
  <c r="S2349" i="16" l="1"/>
  <c r="A2349" i="16"/>
  <c r="S2350" i="16" l="1"/>
  <c r="A2350" i="16"/>
  <c r="S2351" i="16" l="1"/>
  <c r="A2351" i="16"/>
  <c r="A2352" i="16" l="1"/>
  <c r="S2352" i="16"/>
  <c r="S2353" i="16" l="1"/>
  <c r="A2353" i="16"/>
  <c r="A2354" i="16" l="1"/>
  <c r="S2354" i="16"/>
  <c r="S2355" i="16" l="1"/>
  <c r="A2355" i="16"/>
  <c r="S2356" i="16" l="1"/>
  <c r="A2356" i="16"/>
  <c r="A2357" i="16" l="1"/>
  <c r="S2357" i="16"/>
  <c r="S2358" i="16" l="1"/>
  <c r="A2358" i="16"/>
  <c r="S2359" i="16" l="1"/>
  <c r="A2359" i="16"/>
  <c r="S2360" i="16" l="1"/>
  <c r="A2360" i="16"/>
  <c r="A2361" i="16" l="1"/>
  <c r="S2361" i="16"/>
  <c r="S2362" i="16" l="1"/>
  <c r="A2362" i="16"/>
  <c r="S2363" i="16" l="1"/>
  <c r="A2363" i="16"/>
  <c r="S2364" i="16" l="1"/>
  <c r="A2364" i="16"/>
  <c r="S2365" i="16" l="1"/>
  <c r="A2365" i="16"/>
  <c r="S2366" i="16" l="1"/>
  <c r="A2366" i="16"/>
  <c r="S2367" i="16" l="1"/>
  <c r="A2367" i="16"/>
  <c r="S2368" i="16" l="1"/>
  <c r="A2368" i="16"/>
  <c r="S2369" i="16" l="1"/>
  <c r="A2369" i="16"/>
  <c r="S2370" i="16" l="1"/>
  <c r="A2370" i="16"/>
  <c r="S2371" i="16" l="1"/>
  <c r="A2371" i="16"/>
  <c r="S2372" i="16" l="1"/>
  <c r="A2372" i="16"/>
  <c r="S2373" i="16" l="1"/>
  <c r="A2373" i="16"/>
  <c r="A2374" i="16" l="1"/>
  <c r="S2374" i="16"/>
  <c r="S2375" i="16" l="1"/>
  <c r="A2375" i="16"/>
  <c r="S2376" i="16" l="1"/>
  <c r="A2376" i="16"/>
  <c r="S2377" i="16" l="1"/>
  <c r="A2377" i="16"/>
  <c r="A2378" i="16" l="1"/>
  <c r="S2378" i="16"/>
  <c r="S2379" i="16" l="1"/>
  <c r="A2379" i="16"/>
  <c r="S2380" i="16" l="1"/>
  <c r="A2380" i="16"/>
  <c r="S2381" i="16" l="1"/>
  <c r="A2381" i="16"/>
  <c r="A2382" i="16" l="1"/>
  <c r="S2382" i="16"/>
  <c r="S2383" i="16" l="1"/>
  <c r="A2383" i="16"/>
  <c r="S2384" i="16" l="1"/>
  <c r="A2384" i="16"/>
  <c r="S2385" i="16" l="1"/>
  <c r="A2385" i="16"/>
  <c r="S2386" i="16" l="1"/>
  <c r="A2386" i="16"/>
  <c r="S2387" i="16" l="1"/>
  <c r="A2387" i="16"/>
  <c r="S2388" i="16" l="1"/>
  <c r="A2388" i="16"/>
  <c r="S2389" i="16" l="1"/>
  <c r="A2389" i="16"/>
  <c r="S2390" i="16" l="1"/>
  <c r="A2390" i="16"/>
  <c r="S2391" i="16" l="1"/>
  <c r="A2391" i="16"/>
  <c r="S2392" i="16" l="1"/>
  <c r="A2392" i="16"/>
  <c r="A2393" i="16" l="1"/>
  <c r="S2393" i="16"/>
  <c r="S2394" i="16" l="1"/>
  <c r="A2394" i="16"/>
  <c r="S2395" i="16" l="1"/>
  <c r="A2395" i="16"/>
  <c r="S2396" i="16" l="1"/>
  <c r="A2396" i="16"/>
  <c r="S2397" i="16" l="1"/>
  <c r="A2397" i="16"/>
  <c r="S2398" i="16" l="1"/>
  <c r="A2398" i="16"/>
  <c r="S2399" i="16" l="1"/>
  <c r="A2399" i="16"/>
  <c r="S2400" i="16" l="1"/>
  <c r="A2400" i="16"/>
  <c r="S2401" i="16" l="1"/>
  <c r="A2401" i="16"/>
  <c r="S2402" i="16" l="1"/>
  <c r="A2402" i="16"/>
  <c r="S2403" i="16" l="1"/>
  <c r="A2403" i="16"/>
  <c r="S2404" i="16" l="1"/>
  <c r="A2404" i="16"/>
  <c r="S2405" i="16" l="1"/>
  <c r="A2405" i="16"/>
  <c r="A2406" i="16" l="1"/>
  <c r="S2406" i="16"/>
  <c r="A2407" i="16" l="1"/>
  <c r="S2407" i="16"/>
  <c r="S2408" i="16" l="1"/>
  <c r="A2408" i="16"/>
  <c r="S2409" i="16" l="1"/>
  <c r="A2409" i="16"/>
  <c r="S2410" i="16" l="1"/>
  <c r="A2410" i="16"/>
  <c r="S2411" i="16" l="1"/>
  <c r="A2411" i="16"/>
  <c r="S2412" i="16" l="1"/>
  <c r="A2412" i="16"/>
  <c r="S2413" i="16" l="1"/>
  <c r="A2413" i="16"/>
  <c r="S2414" i="16" l="1"/>
  <c r="A2414" i="16"/>
  <c r="S2415" i="16" l="1"/>
  <c r="A2415" i="16"/>
  <c r="S2416" i="16" l="1"/>
  <c r="A2416" i="16"/>
  <c r="S2417" i="16" l="1"/>
  <c r="A2417" i="16"/>
  <c r="S2418" i="16" l="1"/>
  <c r="A2418" i="16"/>
  <c r="S2419" i="16" l="1"/>
  <c r="A2419" i="16"/>
  <c r="A2420" i="16" l="1"/>
  <c r="S2420" i="16"/>
  <c r="S2421" i="16" l="1"/>
  <c r="A2421" i="16"/>
  <c r="S2422" i="16" l="1"/>
  <c r="A2422" i="16"/>
  <c r="A2423" i="16" l="1"/>
  <c r="S2423" i="16"/>
  <c r="S2424" i="16" l="1"/>
  <c r="A2424" i="16"/>
  <c r="S2425" i="16" l="1"/>
  <c r="A2425" i="16"/>
  <c r="S2426" i="16" l="1"/>
  <c r="A2426" i="16"/>
  <c r="S2427" i="16" l="1"/>
  <c r="A2427" i="16"/>
  <c r="A2428" i="16" l="1"/>
  <c r="S2428" i="16"/>
  <c r="A2429" i="16" l="1"/>
  <c r="S2429" i="16"/>
  <c r="S2430" i="16" l="1"/>
  <c r="A2430" i="16"/>
  <c r="S2431" i="16" l="1"/>
  <c r="A2431" i="16"/>
  <c r="S2432" i="16" l="1"/>
  <c r="A2432" i="16"/>
  <c r="S2433" i="16" l="1"/>
  <c r="A2433" i="16"/>
  <c r="S2434" i="16" l="1"/>
  <c r="A2434" i="16"/>
  <c r="S2435" i="16" l="1"/>
  <c r="A2435" i="16"/>
  <c r="S2436" i="16" l="1"/>
  <c r="A2436" i="16"/>
  <c r="S2437" i="16" l="1"/>
  <c r="A2437" i="16"/>
  <c r="S2438" i="16" l="1"/>
  <c r="A2438" i="16"/>
  <c r="S2439" i="16" l="1"/>
  <c r="A2439" i="16"/>
  <c r="A2440" i="16" l="1"/>
  <c r="S2440" i="16"/>
  <c r="S2441" i="16" l="1"/>
  <c r="A2441" i="16"/>
  <c r="S2442" i="16" l="1"/>
  <c r="A2442" i="16"/>
  <c r="S2443" i="16" l="1"/>
  <c r="A2443" i="16"/>
  <c r="S2444" i="16" l="1"/>
  <c r="A2444" i="16"/>
  <c r="S2445" i="16" l="1"/>
  <c r="A2445" i="16"/>
  <c r="S2446" i="16" l="1"/>
  <c r="A2446" i="16"/>
  <c r="S2447" i="16" l="1"/>
  <c r="A2447" i="16"/>
  <c r="S2448" i="16" l="1"/>
  <c r="A2448" i="16"/>
  <c r="S2449" i="16" l="1"/>
  <c r="A2449" i="16"/>
  <c r="S2450" i="16" l="1"/>
  <c r="A2450" i="16"/>
  <c r="S2451" i="16" l="1"/>
  <c r="A2451" i="16"/>
  <c r="S2452" i="16" l="1"/>
  <c r="A2452" i="16"/>
  <c r="A2453" i="16" l="1"/>
  <c r="S2453" i="16"/>
  <c r="S2454" i="16" l="1"/>
  <c r="A2454" i="16"/>
  <c r="A2455" i="16" l="1"/>
  <c r="S2455" i="16"/>
  <c r="S2456" i="16" l="1"/>
  <c r="A2456" i="16"/>
  <c r="A2457" i="16" l="1"/>
  <c r="S2457" i="16"/>
  <c r="S2458" i="16" l="1"/>
  <c r="A2458" i="16"/>
  <c r="S2459" i="16" l="1"/>
  <c r="A2459" i="16"/>
  <c r="S2460" i="16" l="1"/>
  <c r="A2460" i="16"/>
  <c r="S2461" i="16" l="1"/>
  <c r="A2461" i="16"/>
  <c r="A2462" i="16" l="1"/>
  <c r="S2462" i="16"/>
  <c r="S2463" i="16" l="1"/>
  <c r="A2463" i="16"/>
  <c r="A2464" i="16" l="1"/>
  <c r="S2464" i="16"/>
  <c r="A2465" i="16" l="1"/>
  <c r="S2465" i="16"/>
  <c r="A2466" i="16" l="1"/>
  <c r="S2466" i="16"/>
  <c r="S2467" i="16" l="1"/>
  <c r="A2467" i="16"/>
  <c r="S2468" i="16" l="1"/>
  <c r="A2468" i="16"/>
  <c r="S2469" i="16" l="1"/>
  <c r="A2469" i="16"/>
  <c r="A2470" i="16" l="1"/>
  <c r="S2470" i="16"/>
  <c r="A2471" i="16" l="1"/>
  <c r="S2471" i="16"/>
  <c r="S2472" i="16" l="1"/>
  <c r="A2472" i="16"/>
  <c r="A2473" i="16" l="1"/>
  <c r="S2473" i="16"/>
  <c r="A2474" i="16" l="1"/>
  <c r="S2474" i="16"/>
  <c r="A2475" i="16" l="1"/>
  <c r="S2475" i="16"/>
  <c r="S2476" i="16" l="1"/>
  <c r="A2476" i="16"/>
  <c r="S2477" i="16" l="1"/>
  <c r="A2477" i="16"/>
  <c r="S2478" i="16" l="1"/>
  <c r="A2478" i="16"/>
  <c r="S2479" i="16" l="1"/>
  <c r="A2479" i="16"/>
  <c r="S2480" i="16" l="1"/>
  <c r="A2480" i="16"/>
  <c r="S2481" i="16" l="1"/>
  <c r="A2481" i="16"/>
  <c r="S2482" i="16" l="1"/>
  <c r="A2482" i="16"/>
  <c r="S2483" i="16" l="1"/>
  <c r="A2483" i="16"/>
  <c r="S2484" i="16" l="1"/>
  <c r="A2484" i="16"/>
  <c r="S2485" i="16" l="1"/>
  <c r="A2485" i="16"/>
  <c r="S2486" i="16" l="1"/>
  <c r="A2486" i="16"/>
  <c r="S2487" i="16" l="1"/>
  <c r="A2487" i="16"/>
  <c r="S2488" i="16" l="1"/>
  <c r="A2488" i="16"/>
  <c r="S2489" i="16" l="1"/>
  <c r="A2489" i="16"/>
  <c r="S2490" i="16" l="1"/>
  <c r="A2490" i="16"/>
  <c r="S2491" i="16" l="1"/>
  <c r="A2491" i="16"/>
  <c r="S2492" i="16" l="1"/>
  <c r="A2492" i="16"/>
  <c r="S2493" i="16" l="1"/>
  <c r="A2493" i="16"/>
  <c r="S2494" i="16" l="1"/>
  <c r="A2494" i="16"/>
  <c r="S2495" i="16" l="1"/>
  <c r="A2495" i="16"/>
  <c r="S2496" i="16" l="1"/>
  <c r="A2496" i="16"/>
  <c r="A2497" i="16" l="1"/>
  <c r="S2497" i="16"/>
  <c r="S2498" i="16" l="1"/>
  <c r="A2498" i="16"/>
  <c r="S2499" i="16" l="1"/>
  <c r="A2499" i="16"/>
  <c r="S2500" i="16" l="1"/>
  <c r="A2500" i="16"/>
  <c r="S2501" i="16" l="1"/>
  <c r="A2501" i="16"/>
  <c r="S2502" i="16" l="1"/>
  <c r="A2502" i="16"/>
  <c r="S2503" i="16" l="1"/>
  <c r="A2503" i="16"/>
  <c r="S2504" i="16" l="1"/>
  <c r="A2504" i="16"/>
  <c r="S2505" i="16" l="1"/>
  <c r="A2505" i="16"/>
  <c r="A2506" i="16" l="1"/>
  <c r="S2506" i="16"/>
  <c r="S2507" i="16" l="1"/>
  <c r="A2507" i="16"/>
  <c r="S2508" i="16" l="1"/>
  <c r="A2508" i="16"/>
  <c r="S2509" i="16" l="1"/>
  <c r="A2509" i="16"/>
  <c r="S2510" i="16" l="1"/>
  <c r="A2510" i="16"/>
  <c r="S2511" i="16" l="1"/>
  <c r="A2511" i="16"/>
  <c r="S2512" i="16" l="1"/>
  <c r="A2512" i="16"/>
  <c r="S2513" i="16" l="1"/>
  <c r="A2513" i="16"/>
  <c r="S2514" i="16" l="1"/>
  <c r="A2514" i="16"/>
  <c r="S2515" i="16" l="1"/>
  <c r="A2515" i="16"/>
  <c r="S2516" i="16" l="1"/>
  <c r="A2516" i="16"/>
  <c r="A2517" i="16" l="1"/>
  <c r="S2517" i="16"/>
  <c r="S2518" i="16" l="1"/>
  <c r="A2518" i="16"/>
  <c r="S2519" i="16" l="1"/>
  <c r="A2519" i="16"/>
  <c r="S2520" i="16" l="1"/>
  <c r="A2520" i="16"/>
  <c r="A2521" i="16" l="1"/>
  <c r="S2521" i="16"/>
  <c r="S2522" i="16" l="1"/>
  <c r="A2522" i="16"/>
  <c r="S2523" i="16" l="1"/>
  <c r="A2523" i="16"/>
  <c r="S2524" i="16" l="1"/>
  <c r="A2524" i="16"/>
  <c r="S2525" i="16" l="1"/>
  <c r="A2525" i="16"/>
  <c r="A2526" i="16" l="1"/>
  <c r="S2526" i="16"/>
  <c r="A2527" i="16" l="1"/>
  <c r="S2527" i="16"/>
  <c r="S2528" i="16" l="1"/>
  <c r="A2528" i="16"/>
  <c r="S2529" i="16" l="1"/>
  <c r="A2529" i="16"/>
  <c r="S2530" i="16" l="1"/>
  <c r="A2530" i="16"/>
  <c r="S2531" i="16" l="1"/>
  <c r="A2531" i="16"/>
  <c r="S2532" i="16" l="1"/>
  <c r="A2532" i="16"/>
  <c r="S2533" i="16" l="1"/>
  <c r="A2533" i="16"/>
  <c r="A2534" i="16" l="1"/>
  <c r="S2534" i="16"/>
  <c r="S2535" i="16" l="1"/>
  <c r="A2535" i="16"/>
  <c r="S2536" i="16" l="1"/>
  <c r="A2536" i="16"/>
  <c r="S2537" i="16" l="1"/>
  <c r="A2537" i="16"/>
  <c r="S2538" i="16" l="1"/>
  <c r="A2538" i="16"/>
  <c r="A2539" i="16" l="1"/>
  <c r="S2539" i="16"/>
  <c r="S2540" i="16" l="1"/>
  <c r="A2540" i="16"/>
  <c r="S2541" i="16" l="1"/>
  <c r="A2541" i="16"/>
  <c r="A2542" i="16" l="1"/>
  <c r="S2542" i="16"/>
  <c r="A2543" i="16" l="1"/>
  <c r="S2543" i="16"/>
  <c r="S2544" i="16" l="1"/>
  <c r="A2544" i="16"/>
  <c r="S2545" i="16" l="1"/>
  <c r="A2545" i="16"/>
  <c r="A2546" i="16" l="1"/>
  <c r="S2546" i="16"/>
  <c r="S2547" i="16" l="1"/>
  <c r="A2547" i="16"/>
  <c r="A2548" i="16" l="1"/>
  <c r="S2548" i="16"/>
  <c r="S2549" i="16" l="1"/>
  <c r="A2549" i="16"/>
  <c r="S2550" i="16" l="1"/>
  <c r="A2550" i="16"/>
  <c r="S2551" i="16" l="1"/>
  <c r="A2551" i="16"/>
  <c r="S2552" i="16" l="1"/>
  <c r="A2552" i="16"/>
  <c r="A2553" i="16" l="1"/>
  <c r="S2553" i="16"/>
  <c r="S2554" i="16" l="1"/>
  <c r="A2554" i="16"/>
  <c r="S2555" i="16" l="1"/>
  <c r="A2555" i="16"/>
  <c r="S2556" i="16" l="1"/>
  <c r="A2556" i="16"/>
  <c r="S2557" i="16" l="1"/>
  <c r="A2557" i="16"/>
  <c r="S2558" i="16" l="1"/>
  <c r="A2558" i="16"/>
  <c r="S2559" i="16" l="1"/>
  <c r="A2559" i="16"/>
  <c r="S2560" i="16" l="1"/>
  <c r="A2560" i="16"/>
  <c r="S2561" i="16" l="1"/>
  <c r="A2561" i="16"/>
  <c r="S2562" i="16" l="1"/>
  <c r="A2562" i="16"/>
  <c r="S2563" i="16" l="1"/>
  <c r="A2563" i="16"/>
  <c r="A2564" i="16" l="1"/>
  <c r="S2564" i="16"/>
  <c r="S2565" i="16" l="1"/>
  <c r="A2565" i="16"/>
  <c r="S2566" i="16" l="1"/>
  <c r="A2566" i="16"/>
  <c r="S2567" i="16" l="1"/>
  <c r="A2567" i="16"/>
  <c r="S2568" i="16" l="1"/>
  <c r="A2568" i="16"/>
  <c r="S2569" i="16" l="1"/>
  <c r="A2569" i="16"/>
  <c r="S2570" i="16" l="1"/>
  <c r="A2570" i="16"/>
  <c r="S2571" i="16" l="1"/>
  <c r="A2571" i="16"/>
  <c r="S2572" i="16" l="1"/>
  <c r="A2572" i="16"/>
  <c r="S2573" i="16" l="1"/>
  <c r="A2573" i="16"/>
  <c r="S2574" i="16" l="1"/>
  <c r="A2574" i="16"/>
  <c r="S2575" i="16" l="1"/>
  <c r="A2575" i="16"/>
  <c r="S2576" i="16" l="1"/>
  <c r="A2576" i="16"/>
  <c r="A2577" i="16" l="1"/>
  <c r="S2577" i="16"/>
  <c r="S2578" i="16" l="1"/>
  <c r="A2578" i="16"/>
  <c r="S2579" i="16" l="1"/>
  <c r="A2579" i="16"/>
  <c r="A2580" i="16" l="1"/>
  <c r="S2580" i="16"/>
  <c r="A2581" i="16" l="1"/>
  <c r="S2581" i="16"/>
  <c r="S2582" i="16" l="1"/>
  <c r="A2582" i="16"/>
  <c r="A2583" i="16" l="1"/>
  <c r="S2583" i="16"/>
  <c r="S2584" i="16" l="1"/>
  <c r="A2584" i="16"/>
  <c r="A2585" i="16" l="1"/>
  <c r="S2585" i="16"/>
  <c r="S2586" i="16" l="1"/>
  <c r="A2586" i="16"/>
  <c r="S2587" i="16" l="1"/>
  <c r="A2587" i="16"/>
  <c r="S2588" i="16" l="1"/>
  <c r="A2588" i="16"/>
  <c r="S2589" i="16" l="1"/>
  <c r="A2589" i="16"/>
  <c r="A2590" i="16" l="1"/>
  <c r="S2590" i="16"/>
  <c r="S2591" i="16" l="1"/>
  <c r="A2591" i="16"/>
  <c r="A2592" i="16" l="1"/>
  <c r="S2592" i="16"/>
  <c r="S2593" i="16" l="1"/>
  <c r="A2593" i="16"/>
  <c r="S2594" i="16" l="1"/>
  <c r="A2594" i="16"/>
  <c r="S2595" i="16" l="1"/>
  <c r="A2595" i="16"/>
  <c r="S2596" i="16" l="1"/>
  <c r="A2596" i="16"/>
  <c r="S2597" i="16" l="1"/>
  <c r="A2597" i="16"/>
  <c r="S2598" i="16" l="1"/>
  <c r="A2598" i="16"/>
  <c r="S2599" i="16" l="1"/>
  <c r="A2599" i="16"/>
  <c r="S2600" i="16" l="1"/>
  <c r="A2600" i="16"/>
  <c r="S2601" i="16" l="1"/>
  <c r="A2601" i="16"/>
  <c r="S2602" i="16" l="1"/>
  <c r="A2602" i="16"/>
  <c r="A2603" i="16" l="1"/>
  <c r="S2603" i="16"/>
  <c r="A2604" i="16" l="1"/>
  <c r="S2604" i="16"/>
  <c r="S2605" i="16" l="1"/>
  <c r="A2605" i="16"/>
  <c r="S2606" i="16" l="1"/>
  <c r="A2606" i="16"/>
  <c r="S2607" i="16" l="1"/>
  <c r="A2607" i="16"/>
  <c r="S2608" i="16" l="1"/>
  <c r="A2608" i="16"/>
  <c r="S2609" i="16" l="1"/>
  <c r="A2609" i="16"/>
  <c r="A2610" i="16" l="1"/>
  <c r="S2610" i="16"/>
  <c r="S2611" i="16" l="1"/>
  <c r="A2611" i="16"/>
  <c r="S2612" i="16" l="1"/>
  <c r="A2612" i="16"/>
  <c r="S2613" i="16" l="1"/>
  <c r="A2613" i="16"/>
  <c r="A2614" i="16" l="1"/>
  <c r="S2614" i="16"/>
  <c r="A2615" i="16" l="1"/>
  <c r="S2615" i="16"/>
  <c r="S2616" i="16" l="1"/>
  <c r="A2616" i="16"/>
  <c r="A2617" i="16" l="1"/>
  <c r="S2617" i="16"/>
  <c r="S2618" i="16" l="1"/>
  <c r="A2618" i="16"/>
  <c r="S2619" i="16" l="1"/>
  <c r="A2619" i="16"/>
  <c r="S2620" i="16" l="1"/>
  <c r="A2620" i="16"/>
  <c r="A2621" i="16" l="1"/>
  <c r="S2621" i="16"/>
  <c r="A2622" i="16" l="1"/>
  <c r="S2622" i="16"/>
  <c r="S2623" i="16" l="1"/>
  <c r="A2623" i="16"/>
  <c r="S2624" i="16" l="1"/>
  <c r="A2624" i="16"/>
  <c r="A2625" i="16" l="1"/>
  <c r="S2625" i="16"/>
  <c r="A2626" i="16" l="1"/>
  <c r="S2626" i="16"/>
  <c r="S2627" i="16" l="1"/>
  <c r="A2627" i="16"/>
  <c r="S2628" i="16" l="1"/>
  <c r="A2628" i="16"/>
  <c r="S2629" i="16" l="1"/>
  <c r="A2629" i="16"/>
  <c r="S2630" i="16" l="1"/>
  <c r="A2630" i="16"/>
  <c r="A2631" i="16" l="1"/>
  <c r="S2631" i="16"/>
  <c r="S2632" i="16" l="1"/>
  <c r="A2632" i="16"/>
  <c r="S2633" i="16" l="1"/>
  <c r="A2633" i="16"/>
  <c r="S2634" i="16" l="1"/>
  <c r="A2634" i="16"/>
  <c r="S2635" i="16" l="1"/>
  <c r="A2635" i="16"/>
  <c r="S2636" i="16" l="1"/>
  <c r="A2636" i="16"/>
  <c r="S2637" i="16" l="1"/>
  <c r="A2637" i="16"/>
  <c r="A2638" i="16" l="1"/>
  <c r="S2638" i="16"/>
  <c r="S2639" i="16" l="1"/>
  <c r="A2639" i="16"/>
  <c r="S2640" i="16" l="1"/>
  <c r="A2640" i="16"/>
  <c r="S2641" i="16" l="1"/>
  <c r="A2641" i="16"/>
  <c r="S2642" i="16" l="1"/>
  <c r="A2642" i="16"/>
  <c r="S2643" i="16" l="1"/>
  <c r="A2643" i="16"/>
  <c r="S2644" i="16" l="1"/>
  <c r="A2644" i="16"/>
  <c r="A2645" i="16" l="1"/>
  <c r="S2645" i="16"/>
  <c r="S2646" i="16" l="1"/>
  <c r="A2646" i="16"/>
  <c r="S2647" i="16" l="1"/>
  <c r="A2647" i="16"/>
  <c r="S2648" i="16" l="1"/>
  <c r="A2648" i="16"/>
  <c r="S2649" i="16" l="1"/>
  <c r="A2649" i="16"/>
  <c r="S2650" i="16" l="1"/>
  <c r="A2650" i="16"/>
  <c r="S2651" i="16" l="1"/>
  <c r="A2651" i="16"/>
  <c r="S2652" i="16" l="1"/>
  <c r="A2652" i="16"/>
  <c r="A2653" i="16" l="1"/>
  <c r="S2653" i="16"/>
  <c r="S2654" i="16" l="1"/>
  <c r="A2654" i="16"/>
  <c r="S2655" i="16" l="1"/>
  <c r="A2655" i="16"/>
  <c r="S2656" i="16" l="1"/>
  <c r="A2656" i="16"/>
  <c r="S2657" i="16" l="1"/>
  <c r="A2657" i="16"/>
  <c r="S2658" i="16" l="1"/>
  <c r="A2658" i="16"/>
  <c r="A2659" i="16" l="1"/>
  <c r="S2659" i="16"/>
  <c r="S2660" i="16" l="1"/>
  <c r="A2660" i="16"/>
  <c r="S2661" i="16" l="1"/>
  <c r="A2661" i="16"/>
  <c r="S2662" i="16" l="1"/>
  <c r="A2662" i="16"/>
  <c r="S2663" i="16" l="1"/>
  <c r="A2663" i="16"/>
  <c r="A2664" i="16" l="1"/>
  <c r="S2664" i="16"/>
  <c r="S2665" i="16" l="1"/>
  <c r="A2665" i="16"/>
  <c r="S2666" i="16" l="1"/>
  <c r="A2666" i="16"/>
  <c r="S2667" i="16" l="1"/>
  <c r="A2667" i="16"/>
  <c r="A2668" i="16" l="1"/>
  <c r="S2668" i="16"/>
  <c r="S2669" i="16" l="1"/>
  <c r="A2669" i="16"/>
  <c r="S2670" i="16" l="1"/>
  <c r="A2670" i="16"/>
  <c r="S2671" i="16" l="1"/>
  <c r="A2671" i="16"/>
  <c r="S2672" i="16" l="1"/>
  <c r="A2672" i="16"/>
  <c r="S2673" i="16" l="1"/>
  <c r="A2673" i="16"/>
  <c r="S2674" i="16" l="1"/>
  <c r="A2674" i="16"/>
  <c r="A2675" i="16" l="1"/>
  <c r="S2675" i="16"/>
  <c r="A2676" i="16" l="1"/>
  <c r="S2676" i="16"/>
  <c r="S2677" i="16" l="1"/>
  <c r="A2677" i="16"/>
  <c r="A2678" i="16" l="1"/>
  <c r="S2678" i="16"/>
  <c r="S2679" i="16" l="1"/>
  <c r="A2679" i="16"/>
  <c r="S2680" i="16" l="1"/>
  <c r="A2680" i="16"/>
  <c r="S2681" i="16" l="1"/>
  <c r="A2681" i="16"/>
  <c r="S2682" i="16" l="1"/>
  <c r="A2682" i="16"/>
  <c r="S2683" i="16" l="1"/>
  <c r="A2683" i="16"/>
  <c r="S2684" i="16" l="1"/>
  <c r="A2684" i="16"/>
  <c r="S2685" i="16" l="1"/>
  <c r="A2685" i="16"/>
  <c r="S2686" i="16" l="1"/>
  <c r="A2686" i="16"/>
  <c r="S2687" i="16" l="1"/>
  <c r="A2687" i="16"/>
  <c r="S2688" i="16" l="1"/>
  <c r="A2688" i="16"/>
  <c r="A2689" i="16" l="1"/>
  <c r="S2689" i="16"/>
  <c r="S2690" i="16" l="1"/>
  <c r="A2690" i="16"/>
  <c r="A2691" i="16" l="1"/>
  <c r="S2691" i="16"/>
  <c r="S2692" i="16" l="1"/>
  <c r="A2692" i="16"/>
  <c r="S2693" i="16" l="1"/>
  <c r="A2693" i="16"/>
  <c r="S2694" i="16" l="1"/>
  <c r="A2694" i="16"/>
  <c r="S2695" i="16" l="1"/>
  <c r="A2695" i="16"/>
  <c r="S2696" i="16" l="1"/>
  <c r="A2696" i="16"/>
  <c r="S2697" i="16" l="1"/>
  <c r="A2697" i="16"/>
  <c r="S2698" i="16" l="1"/>
  <c r="A2698" i="16"/>
  <c r="S2699" i="16" l="1"/>
  <c r="A2699" i="16"/>
  <c r="S2700" i="16" l="1"/>
  <c r="A2700" i="16"/>
  <c r="S2701" i="16" l="1"/>
  <c r="A2701" i="16"/>
  <c r="S2702" i="16" l="1"/>
  <c r="A2702" i="16"/>
  <c r="S2703" i="16" l="1"/>
  <c r="A2703" i="16"/>
  <c r="S2704" i="16" l="1"/>
  <c r="A2704" i="16"/>
  <c r="S2705" i="16" l="1"/>
  <c r="A2705" i="16"/>
  <c r="A2706" i="16" l="1"/>
  <c r="S2706" i="16"/>
  <c r="A2707" i="16" l="1"/>
  <c r="S2707" i="16"/>
  <c r="S2708" i="16" l="1"/>
  <c r="A2708" i="16"/>
  <c r="S2709" i="16" l="1"/>
  <c r="A2709" i="16"/>
  <c r="S2710" i="16" l="1"/>
  <c r="A2710" i="16"/>
  <c r="A2711" i="16" l="1"/>
  <c r="S2711" i="16"/>
  <c r="A2712" i="16" l="1"/>
  <c r="S2712" i="16"/>
  <c r="S2713" i="16" l="1"/>
  <c r="A2713" i="16"/>
  <c r="S2714" i="16" l="1"/>
  <c r="A2714" i="16"/>
  <c r="S2715" i="16" l="1"/>
  <c r="A2715" i="16"/>
  <c r="S2716" i="16" l="1"/>
  <c r="A2716" i="16"/>
  <c r="S2717" i="16" l="1"/>
  <c r="A2717" i="16"/>
  <c r="A2718" i="16" l="1"/>
  <c r="S2718" i="16"/>
  <c r="S2719" i="16" l="1"/>
  <c r="A2719" i="16"/>
  <c r="S2720" i="16" l="1"/>
  <c r="A2720" i="16"/>
  <c r="S2721" i="16" l="1"/>
  <c r="A2721" i="16"/>
  <c r="A2722" i="16" l="1"/>
  <c r="S2722" i="16"/>
  <c r="S2723" i="16" l="1"/>
  <c r="A2723" i="16"/>
  <c r="S2724" i="16" l="1"/>
  <c r="A2724" i="16"/>
  <c r="A2725" i="16" l="1"/>
  <c r="S2725" i="16"/>
  <c r="S2726" i="16" l="1"/>
  <c r="A2726" i="16"/>
  <c r="S2727" i="16" l="1"/>
  <c r="A2727" i="16"/>
  <c r="S2728" i="16" l="1"/>
  <c r="A2728" i="16"/>
  <c r="S2729" i="16" l="1"/>
  <c r="A2729" i="16"/>
  <c r="A2730" i="16" l="1"/>
  <c r="S2730" i="16"/>
  <c r="A2731" i="16" l="1"/>
  <c r="S2731" i="16"/>
  <c r="S2732" i="16" l="1"/>
  <c r="A2732" i="16"/>
  <c r="A2733" i="16" l="1"/>
  <c r="S2733" i="16"/>
  <c r="S2734" i="16" l="1"/>
  <c r="A2734" i="16"/>
  <c r="S2735" i="16" l="1"/>
  <c r="A2735" i="16"/>
  <c r="A2736" i="16" l="1"/>
  <c r="S2736" i="16"/>
  <c r="S2737" i="16" l="1"/>
  <c r="A2737" i="16"/>
  <c r="S2738" i="16" l="1"/>
  <c r="A2738" i="16"/>
  <c r="S2739" i="16" l="1"/>
  <c r="A2739" i="16"/>
  <c r="S2740" i="16" l="1"/>
  <c r="A2740" i="16"/>
  <c r="S2741" i="16" l="1"/>
  <c r="A2741" i="16"/>
  <c r="S2742" i="16" l="1"/>
  <c r="A2742" i="16"/>
  <c r="S2743" i="16" l="1"/>
  <c r="A2743" i="16"/>
  <c r="S2744" i="16" l="1"/>
  <c r="A2744" i="16"/>
  <c r="S2745" i="16" l="1"/>
  <c r="A2745" i="16"/>
  <c r="S2746" i="16" l="1"/>
  <c r="A2746" i="16"/>
  <c r="S2747" i="16" l="1"/>
  <c r="A2747" i="16"/>
  <c r="S2748" i="16" l="1"/>
  <c r="A2748" i="16"/>
  <c r="S2749" i="16" l="1"/>
  <c r="A2749" i="16"/>
  <c r="S2750" i="16" l="1"/>
  <c r="A2750" i="16"/>
  <c r="S2751" i="16" l="1"/>
  <c r="A2751" i="16"/>
  <c r="S2752" i="16" l="1"/>
  <c r="A2752" i="16"/>
  <c r="S2753" i="16" l="1"/>
  <c r="A2753" i="16"/>
  <c r="S2754" i="16" l="1"/>
  <c r="A2754" i="16"/>
  <c r="S2755" i="16" l="1"/>
  <c r="A2755" i="16"/>
  <c r="S2756" i="16" l="1"/>
  <c r="A2756" i="16"/>
  <c r="S2757" i="16" l="1"/>
  <c r="A2757" i="16"/>
  <c r="A2758" i="16" l="1"/>
  <c r="S2758" i="16"/>
  <c r="S2759" i="16" l="1"/>
  <c r="A2759" i="16"/>
  <c r="S2760" i="16" l="1"/>
  <c r="A2760" i="16"/>
  <c r="S2761" i="16" l="1"/>
  <c r="A2761" i="16"/>
  <c r="S2762" i="16" l="1"/>
  <c r="A2762" i="16"/>
  <c r="S2763" i="16" l="1"/>
  <c r="A2763" i="16"/>
  <c r="S2764" i="16" l="1"/>
  <c r="A2764" i="16"/>
  <c r="S2765" i="16" l="1"/>
  <c r="A2765" i="16"/>
  <c r="S2766" i="16" l="1"/>
  <c r="A2766" i="16"/>
  <c r="S2767" i="16" l="1"/>
  <c r="A2767" i="16"/>
  <c r="A2768" i="16" l="1"/>
  <c r="S2768" i="16"/>
  <c r="S2769" i="16" l="1"/>
  <c r="A2769" i="16"/>
  <c r="A2770" i="16" l="1"/>
  <c r="S2770" i="16"/>
  <c r="S2771" i="16" l="1"/>
  <c r="A2771" i="16"/>
  <c r="S2772" i="16" l="1"/>
  <c r="A2772" i="16"/>
  <c r="S2773" i="16" l="1"/>
  <c r="A2773" i="16"/>
  <c r="S2774" i="16" l="1"/>
  <c r="A2774" i="16"/>
  <c r="A2775" i="16" l="1"/>
  <c r="S2775" i="16"/>
  <c r="S2776" i="16" l="1"/>
  <c r="A2776" i="16"/>
  <c r="S2777" i="16" l="1"/>
  <c r="A2777" i="16"/>
  <c r="S2778" i="16" l="1"/>
  <c r="A2778" i="16"/>
  <c r="S2779" i="16" l="1"/>
  <c r="A2779" i="16"/>
  <c r="S2780" i="16" l="1"/>
  <c r="A2780" i="16"/>
  <c r="S2781" i="16" l="1"/>
  <c r="A2781" i="16"/>
  <c r="S2782" i="16" l="1"/>
  <c r="A2782" i="16"/>
  <c r="S2783" i="16" l="1"/>
  <c r="A2783" i="16"/>
  <c r="S2784" i="16" l="1"/>
  <c r="A2784" i="16"/>
  <c r="S2785" i="16" l="1"/>
  <c r="A2785" i="16"/>
  <c r="S2786" i="16" l="1"/>
  <c r="A2786" i="16"/>
  <c r="S2787" i="16" l="1"/>
  <c r="A2787" i="16"/>
  <c r="A2788" i="16" l="1"/>
  <c r="S2788" i="16"/>
  <c r="S2789" i="16" l="1"/>
  <c r="A2789" i="16"/>
  <c r="A2790" i="16" l="1"/>
  <c r="S2790" i="16"/>
  <c r="A2791" i="16" l="1"/>
  <c r="S2791" i="16"/>
  <c r="S2792" i="16" l="1"/>
  <c r="A2792" i="16"/>
  <c r="S2793" i="16" l="1"/>
  <c r="A2793" i="16"/>
  <c r="S2794" i="16" l="1"/>
  <c r="A2794" i="16"/>
  <c r="S2795" i="16" l="1"/>
  <c r="A2795" i="16"/>
  <c r="S2796" i="16" l="1"/>
  <c r="A2796" i="16"/>
  <c r="S2797" i="16" l="1"/>
  <c r="A2797" i="16"/>
  <c r="S2798" i="16" l="1"/>
  <c r="A2798" i="16"/>
  <c r="S2799" i="16" l="1"/>
  <c r="A2799" i="16"/>
  <c r="S2800" i="16" l="1"/>
  <c r="A2800" i="16"/>
  <c r="S2801" i="16" l="1"/>
  <c r="A2801" i="16"/>
  <c r="S2802" i="16" l="1"/>
  <c r="A2802" i="16"/>
  <c r="S2803" i="16" l="1"/>
  <c r="A2803" i="16"/>
  <c r="S2804" i="16" l="1"/>
  <c r="A2804" i="16"/>
  <c r="A2805" i="16" l="1"/>
  <c r="S2805" i="16"/>
  <c r="S2806" i="16" l="1"/>
  <c r="A2806" i="16"/>
  <c r="S2807" i="16" l="1"/>
  <c r="A2807" i="16"/>
  <c r="S2808" i="16" l="1"/>
  <c r="A2808" i="16"/>
  <c r="A2809" i="16" l="1"/>
  <c r="S2809" i="16"/>
  <c r="S2810" i="16" l="1"/>
  <c r="A2810" i="16"/>
  <c r="S2811" i="16" l="1"/>
  <c r="A2811" i="16"/>
  <c r="S2812" i="16" l="1"/>
  <c r="A2812" i="16"/>
  <c r="S2813" i="16" l="1"/>
  <c r="A2813" i="16"/>
  <c r="A2814" i="16" l="1"/>
  <c r="S2814" i="16"/>
  <c r="S2815" i="16" l="1"/>
  <c r="A2815" i="16"/>
  <c r="S2816" i="16" l="1"/>
  <c r="A2816" i="16"/>
  <c r="A2817" i="16" l="1"/>
  <c r="S2817" i="16"/>
  <c r="S2818" i="16" l="1"/>
  <c r="A2818" i="16"/>
  <c r="A2819" i="16" l="1"/>
  <c r="S2819" i="16"/>
  <c r="S2820" i="16" l="1"/>
  <c r="A2820" i="16"/>
  <c r="S2821" i="16" l="1"/>
  <c r="A2821" i="16"/>
  <c r="A2822" i="16" l="1"/>
  <c r="S2822" i="16"/>
  <c r="S2823" i="16" l="1"/>
  <c r="A2823" i="16"/>
  <c r="S2824" i="16" l="1"/>
  <c r="A2824" i="16"/>
  <c r="S2825" i="16" l="1"/>
  <c r="A2825" i="16"/>
  <c r="S2826" i="16" l="1"/>
  <c r="A2826" i="16"/>
  <c r="S2827" i="16" l="1"/>
  <c r="A2827" i="16"/>
  <c r="S2828" i="16" l="1"/>
  <c r="A2828" i="16"/>
  <c r="S2829" i="16" l="1"/>
  <c r="A2829" i="16"/>
  <c r="A2830" i="16" l="1"/>
  <c r="S2830" i="16"/>
  <c r="S2831" i="16" l="1"/>
  <c r="A2831" i="16"/>
  <c r="A2832" i="16" l="1"/>
  <c r="S2832" i="16"/>
  <c r="S2833" i="16" l="1"/>
  <c r="A2833" i="16"/>
  <c r="A2834" i="16" l="1"/>
  <c r="S2834" i="16"/>
  <c r="S2835" i="16" l="1"/>
  <c r="A2835" i="16"/>
  <c r="S2836" i="16" l="1"/>
  <c r="A2836" i="16"/>
  <c r="S2837" i="16" l="1"/>
  <c r="A2837" i="16"/>
  <c r="S2838" i="16" l="1"/>
  <c r="A2838" i="16"/>
  <c r="A2839" i="16" l="1"/>
  <c r="S2839" i="16"/>
  <c r="A2840" i="16" l="1"/>
  <c r="S2840" i="16"/>
  <c r="S2841" i="16" l="1"/>
  <c r="A2841" i="16"/>
  <c r="A2842" i="16" l="1"/>
  <c r="S2842" i="16"/>
  <c r="A2843" i="16" l="1"/>
  <c r="S2843" i="16"/>
  <c r="S2844" i="16" l="1"/>
  <c r="A2844" i="16"/>
  <c r="A2845" i="16" l="1"/>
  <c r="S2845" i="16"/>
  <c r="S2846" i="16" l="1"/>
  <c r="A2846" i="16"/>
  <c r="S2847" i="16" l="1"/>
  <c r="A2847" i="16"/>
  <c r="S2848" i="16" l="1"/>
  <c r="A2848" i="16"/>
  <c r="S2849" i="16" l="1"/>
  <c r="A2849" i="16"/>
  <c r="S2850" i="16" l="1"/>
  <c r="A2850" i="16"/>
  <c r="S2851" i="16" l="1"/>
  <c r="A2851" i="16"/>
  <c r="S2852" i="16" l="1"/>
  <c r="A2852" i="16"/>
  <c r="A2853" i="16" l="1"/>
  <c r="S2853" i="16"/>
  <c r="A2854" i="16" l="1"/>
  <c r="S2854" i="16"/>
  <c r="S2855" i="16" l="1"/>
  <c r="A2855" i="16"/>
  <c r="S2856" i="16" l="1"/>
  <c r="A2856" i="16"/>
  <c r="A2857" i="16" l="1"/>
  <c r="S2857" i="16"/>
  <c r="A2858" i="16" l="1"/>
  <c r="S2858" i="16"/>
  <c r="S2859" i="16" l="1"/>
  <c r="A2859" i="16"/>
  <c r="A2860" i="16" l="1"/>
  <c r="S2860" i="16"/>
  <c r="S2861" i="16" l="1"/>
  <c r="A2861" i="16"/>
  <c r="S2862" i="16" l="1"/>
  <c r="A2862" i="16"/>
  <c r="S2863" i="16" l="1"/>
  <c r="A2863" i="16"/>
  <c r="S2864" i="16" l="1"/>
  <c r="A2864" i="16"/>
  <c r="S2865" i="16" l="1"/>
  <c r="A2865" i="16"/>
  <c r="S2866" i="16" l="1"/>
  <c r="A2866" i="16"/>
  <c r="S2867" i="16" l="1"/>
  <c r="A2867" i="16"/>
  <c r="S2868" i="16" l="1"/>
  <c r="A2868" i="16"/>
  <c r="S2869" i="16" l="1"/>
  <c r="A2869" i="16"/>
  <c r="S2870" i="16" l="1"/>
  <c r="A2870" i="16"/>
  <c r="A2871" i="16" l="1"/>
  <c r="S2871" i="16"/>
  <c r="S2872" i="16" l="1"/>
  <c r="A2872" i="16"/>
  <c r="S2873" i="16" l="1"/>
  <c r="A2873" i="16"/>
  <c r="S2874" i="16" l="1"/>
  <c r="A2874" i="16"/>
  <c r="S2875" i="16" l="1"/>
  <c r="A2875" i="16"/>
  <c r="A2876" i="16" l="1"/>
  <c r="S2876" i="16"/>
  <c r="S2877" i="16" l="1"/>
  <c r="A2877" i="16"/>
  <c r="A2878" i="16" l="1"/>
  <c r="S2878" i="16"/>
  <c r="S2879" i="16" l="1"/>
  <c r="A2879" i="16"/>
  <c r="A2880" i="16" l="1"/>
  <c r="S2880" i="16"/>
  <c r="S2881" i="16" l="1"/>
  <c r="A2881" i="16"/>
  <c r="S2882" i="16" l="1"/>
  <c r="A2882" i="16"/>
  <c r="A2883" i="16" l="1"/>
  <c r="S2883" i="16"/>
  <c r="A2884" i="16" l="1"/>
  <c r="S2884" i="16"/>
  <c r="S2885" i="16" l="1"/>
  <c r="A2885" i="16"/>
  <c r="A2886" i="16" l="1"/>
  <c r="S2886" i="16"/>
  <c r="S2887" i="16" l="1"/>
  <c r="A2887" i="16"/>
  <c r="S2888" i="16" l="1"/>
  <c r="A2888" i="16"/>
  <c r="S2889" i="16" l="1"/>
  <c r="A2889" i="16"/>
  <c r="A2890" i="16" l="1"/>
  <c r="S2890" i="16"/>
  <c r="A2891" i="16" l="1"/>
  <c r="S2891" i="16"/>
  <c r="A2892" i="16" l="1"/>
  <c r="S2892" i="16"/>
  <c r="S2893" i="16" l="1"/>
  <c r="A2893" i="16"/>
  <c r="S2894" i="16" l="1"/>
  <c r="A2894" i="16"/>
  <c r="A2895" i="16" l="1"/>
  <c r="S2895" i="16"/>
  <c r="S2896" i="16" l="1"/>
  <c r="A2896" i="16"/>
  <c r="S2897" i="16" l="1"/>
  <c r="A2897" i="16"/>
  <c r="S2898" i="16" l="1"/>
  <c r="A2898" i="16"/>
  <c r="S2899" i="16" l="1"/>
  <c r="A2899" i="16"/>
  <c r="A2900" i="16" l="1"/>
  <c r="S2900" i="16"/>
  <c r="S2901" i="16" l="1"/>
  <c r="A2901" i="16"/>
  <c r="S2902" i="16" l="1"/>
  <c r="A2902" i="16"/>
  <c r="A2903" i="16" l="1"/>
  <c r="S2903" i="16"/>
  <c r="S2904" i="16" l="1"/>
  <c r="A2904" i="16"/>
  <c r="A2905" i="16" l="1"/>
  <c r="S2905" i="16"/>
  <c r="S2906" i="16" l="1"/>
  <c r="A2906" i="16"/>
  <c r="A2907" i="16" l="1"/>
  <c r="S2907" i="16"/>
  <c r="S2908" i="16" l="1"/>
  <c r="A2908" i="16"/>
  <c r="A2909" i="16" l="1"/>
  <c r="S2909" i="16"/>
  <c r="S2910" i="16" l="1"/>
  <c r="A2910" i="16"/>
  <c r="S2911" i="16" l="1"/>
  <c r="A2911" i="16"/>
  <c r="S2912" i="16" l="1"/>
  <c r="A2912" i="16"/>
  <c r="S2913" i="16" l="1"/>
  <c r="A2913" i="16"/>
  <c r="A2914" i="16" l="1"/>
  <c r="S2914" i="16"/>
  <c r="S2915" i="16" l="1"/>
  <c r="A2915" i="16"/>
  <c r="S2916" i="16" l="1"/>
  <c r="A2916" i="16"/>
  <c r="S2917" i="16" l="1"/>
  <c r="A2917" i="16"/>
  <c r="S2918" i="16" l="1"/>
  <c r="A2918" i="16"/>
  <c r="S2919" i="16" l="1"/>
  <c r="A2919" i="16"/>
  <c r="A2920" i="16" l="1"/>
  <c r="S2920" i="16"/>
  <c r="S2921" i="16" l="1"/>
  <c r="A2921" i="16"/>
  <c r="A2922" i="16" l="1"/>
  <c r="S2922" i="16"/>
  <c r="S2923" i="16" l="1"/>
  <c r="A2923" i="16"/>
  <c r="S2924" i="16" l="1"/>
  <c r="A2924" i="16"/>
  <c r="S2925" i="16" l="1"/>
  <c r="A2925" i="16"/>
  <c r="A2926" i="16" l="1"/>
  <c r="S2926" i="16"/>
  <c r="S2927" i="16" l="1"/>
  <c r="A2927" i="16"/>
  <c r="S2928" i="16" l="1"/>
  <c r="A2928" i="16"/>
  <c r="A2929" i="16" l="1"/>
  <c r="S2929" i="16"/>
  <c r="S2930" i="16" l="1"/>
  <c r="A2930" i="16"/>
  <c r="S2931" i="16" l="1"/>
  <c r="A2931" i="16"/>
  <c r="A2932" i="16" l="1"/>
  <c r="S2932" i="16"/>
  <c r="S2933" i="16" l="1"/>
  <c r="A2933" i="16"/>
  <c r="S2934" i="16" l="1"/>
  <c r="A2934" i="16"/>
  <c r="A2935" i="16" l="1"/>
  <c r="S2935" i="16"/>
  <c r="S2936" i="16" l="1"/>
  <c r="A2936" i="16"/>
  <c r="S2937" i="16" l="1"/>
  <c r="A2937" i="16"/>
  <c r="S2938" i="16" l="1"/>
  <c r="A2938" i="16"/>
  <c r="S2939" i="16" l="1"/>
  <c r="A2939" i="16"/>
  <c r="A2940" i="16" l="1"/>
  <c r="S2940" i="16"/>
  <c r="S2941" i="16" l="1"/>
  <c r="A2941" i="16"/>
  <c r="A2942" i="16" l="1"/>
  <c r="S2942" i="16"/>
  <c r="S2943" i="16" l="1"/>
  <c r="A2943" i="16"/>
  <c r="A2944" i="16" l="1"/>
  <c r="S2944" i="16"/>
  <c r="S2945" i="16" l="1"/>
  <c r="A2945" i="16"/>
  <c r="S2946" i="16" l="1"/>
  <c r="A2946" i="16"/>
  <c r="S2947" i="16" l="1"/>
  <c r="A2947" i="16"/>
  <c r="S2948" i="16" l="1"/>
  <c r="A2948" i="16"/>
  <c r="S2949" i="16" l="1"/>
  <c r="A2949" i="16"/>
  <c r="S2950" i="16" l="1"/>
  <c r="A2950" i="16"/>
  <c r="S2951" i="16" l="1"/>
  <c r="A2951" i="16"/>
  <c r="S2952" i="16" l="1"/>
  <c r="A2952" i="16"/>
  <c r="A2953" i="16" l="1"/>
  <c r="S2953" i="16"/>
  <c r="S2954" i="16" l="1"/>
  <c r="A2954" i="16"/>
  <c r="S2955" i="16" l="1"/>
  <c r="A2955" i="16"/>
  <c r="A2956" i="16" l="1"/>
  <c r="S2956" i="16"/>
  <c r="S2957" i="16" l="1"/>
  <c r="A2957" i="16"/>
  <c r="S2958" i="16" l="1"/>
  <c r="A2958" i="16"/>
  <c r="A2959" i="16" l="1"/>
  <c r="S2959" i="16"/>
  <c r="A2960" i="16" l="1"/>
  <c r="S2960" i="16"/>
  <c r="S2961" i="16" l="1"/>
  <c r="A2961" i="16"/>
  <c r="S2962" i="16" l="1"/>
  <c r="A2962" i="16"/>
  <c r="S2963" i="16" l="1"/>
  <c r="A2963" i="16"/>
  <c r="S2964" i="16" l="1"/>
  <c r="A2964" i="16"/>
  <c r="S2965" i="16" l="1"/>
  <c r="A2965" i="16"/>
  <c r="A2966" i="16" l="1"/>
  <c r="S2966" i="16"/>
  <c r="S2967" i="16" l="1"/>
  <c r="A2967" i="16"/>
  <c r="S2968" i="16" l="1"/>
  <c r="A2968" i="16"/>
  <c r="S2969" i="16" l="1"/>
  <c r="A2969" i="16"/>
  <c r="S2970" i="16" l="1"/>
  <c r="A2970" i="16"/>
  <c r="S2971" i="16" l="1"/>
  <c r="A2971" i="16"/>
  <c r="S2972" i="16" l="1"/>
  <c r="A2972" i="16"/>
  <c r="S2973" i="16" l="1"/>
  <c r="A2973" i="16"/>
  <c r="S2974" i="16" l="1"/>
  <c r="A2974" i="16"/>
  <c r="S2975" i="16" l="1"/>
  <c r="A2975" i="16"/>
  <c r="A2976" i="16" l="1"/>
  <c r="S2976" i="16"/>
  <c r="S2977" i="16" l="1"/>
  <c r="A2977" i="16"/>
  <c r="S2978" i="16" l="1"/>
  <c r="A2978" i="16"/>
  <c r="S2979" i="16" l="1"/>
  <c r="A2979" i="16"/>
  <c r="S2980" i="16" l="1"/>
  <c r="A2980" i="16"/>
  <c r="S2981" i="16" l="1"/>
  <c r="A2981" i="16"/>
  <c r="S2982" i="16" l="1"/>
  <c r="A2982" i="16"/>
  <c r="S2983" i="16" l="1"/>
  <c r="A2983" i="16"/>
  <c r="S2984" i="16" l="1"/>
  <c r="A2984" i="16"/>
  <c r="S2985" i="16" l="1"/>
  <c r="A2985" i="16"/>
  <c r="S2986" i="16" l="1"/>
  <c r="A2986" i="16"/>
  <c r="A2987" i="16" l="1"/>
  <c r="S2987" i="16"/>
  <c r="S2988" i="16" l="1"/>
  <c r="A2988" i="16"/>
  <c r="A2989" i="16" l="1"/>
  <c r="S2989" i="16"/>
  <c r="S2990" i="16" l="1"/>
  <c r="A2990" i="16"/>
  <c r="S2991" i="16" l="1"/>
  <c r="A2991" i="16"/>
  <c r="S2992" i="16" l="1"/>
  <c r="A2992" i="16"/>
  <c r="S2993" i="16" l="1"/>
  <c r="A2993" i="16"/>
  <c r="S2994" i="16" l="1"/>
  <c r="A2994" i="16"/>
  <c r="S2995" i="16" l="1"/>
  <c r="A2995" i="16"/>
  <c r="S2996" i="16" l="1"/>
  <c r="A2996" i="16"/>
  <c r="S2997" i="16" l="1"/>
  <c r="A2997" i="16"/>
  <c r="S2998" i="16" l="1"/>
  <c r="A2998" i="16"/>
  <c r="A2999" i="16" l="1"/>
  <c r="S2999" i="16"/>
  <c r="S3000" i="16" l="1"/>
  <c r="A3000" i="16"/>
  <c r="S3001" i="16" l="1"/>
  <c r="A3001" i="16"/>
  <c r="S3002" i="16" l="1"/>
  <c r="A3002" i="16"/>
  <c r="S3003" i="16" l="1"/>
  <c r="A3003" i="16"/>
  <c r="S3004" i="16" l="1"/>
  <c r="A3004" i="16"/>
  <c r="S3005" i="16" l="1"/>
  <c r="A3005" i="16"/>
  <c r="S3006" i="16" l="1"/>
  <c r="A3006" i="16"/>
  <c r="A3007" i="16" l="1"/>
  <c r="S3007" i="16"/>
  <c r="S3008" i="16" l="1"/>
  <c r="A3008" i="16"/>
  <c r="S3009" i="16" l="1"/>
  <c r="A3009" i="16"/>
  <c r="S3010" i="16" l="1"/>
  <c r="A3010" i="16"/>
  <c r="A3011" i="16" l="1"/>
  <c r="S3011" i="16"/>
  <c r="S3012" i="16" l="1"/>
  <c r="A3012" i="16"/>
  <c r="A3013" i="16" l="1"/>
  <c r="S3013" i="16"/>
  <c r="S3014" i="16" l="1"/>
  <c r="A3014" i="16"/>
  <c r="S3015" i="16" l="1"/>
  <c r="A3015" i="16"/>
  <c r="S3016" i="16" l="1"/>
  <c r="A3016" i="16"/>
  <c r="S3017" i="16" l="1"/>
  <c r="A3017" i="16"/>
  <c r="S3018" i="16" l="1"/>
  <c r="A3018" i="16"/>
  <c r="A3019" i="16" l="1"/>
  <c r="S3019" i="16"/>
  <c r="S3020" i="16" l="1"/>
  <c r="A3020" i="16"/>
  <c r="S3021" i="16" l="1"/>
  <c r="A3021" i="16"/>
  <c r="S3022" i="16" l="1"/>
  <c r="A3022" i="16"/>
  <c r="S3023" i="16" l="1"/>
  <c r="A3023" i="16"/>
  <c r="S3024" i="16" l="1"/>
  <c r="A3024" i="16"/>
  <c r="S3025" i="16" l="1"/>
  <c r="A3025" i="16"/>
  <c r="S3026" i="16" l="1"/>
  <c r="A3026" i="16"/>
  <c r="S3027" i="16" l="1"/>
  <c r="A3027" i="16"/>
  <c r="S3028" i="16" l="1"/>
  <c r="A3028" i="16"/>
  <c r="S3029" i="16" l="1"/>
  <c r="A3029" i="16"/>
  <c r="A3030" i="16" l="1"/>
  <c r="S3030" i="16"/>
  <c r="S3031" i="16" l="1"/>
  <c r="A3031" i="16"/>
  <c r="S3032" i="16" l="1"/>
  <c r="A3032" i="16"/>
  <c r="S3033" i="16" l="1"/>
  <c r="A3033" i="16"/>
  <c r="A3034" i="16" l="1"/>
  <c r="S3034" i="16"/>
  <c r="A3035" i="16" l="1"/>
  <c r="S3035" i="16"/>
  <c r="S3036" i="16" l="1"/>
  <c r="A3036" i="16"/>
  <c r="S3037" i="16" l="1"/>
  <c r="A3037" i="16"/>
  <c r="S3038" i="16" l="1"/>
  <c r="A3038" i="16"/>
  <c r="A3039" i="16" l="1"/>
  <c r="S3039" i="16"/>
  <c r="A3040" i="16" l="1"/>
  <c r="S3040" i="16"/>
  <c r="S3041" i="16" l="1"/>
  <c r="A3041" i="16"/>
  <c r="S3042" i="16" l="1"/>
  <c r="A3042" i="16"/>
  <c r="A3043" i="16" l="1"/>
  <c r="S3043" i="16"/>
  <c r="S3044" i="16" l="1"/>
  <c r="A3044" i="16"/>
  <c r="S3045" i="16" l="1"/>
  <c r="A3045" i="16"/>
  <c r="S3046" i="16" l="1"/>
  <c r="A3046" i="16"/>
  <c r="S3047" i="16" l="1"/>
  <c r="A3047" i="16"/>
  <c r="A3048" i="16" l="1"/>
  <c r="S3048" i="16"/>
  <c r="S3049" i="16" l="1"/>
  <c r="A3049" i="16"/>
  <c r="S3050" i="16" l="1"/>
  <c r="A3050" i="16"/>
  <c r="S3051" i="16" l="1"/>
  <c r="A3051" i="16"/>
  <c r="S3052" i="16" l="1"/>
  <c r="A3052" i="16"/>
  <c r="S3053" i="16" l="1"/>
  <c r="A3053" i="16"/>
  <c r="S3054" i="16" l="1"/>
  <c r="A3054" i="16"/>
  <c r="S3055" i="16" l="1"/>
  <c r="A3055" i="16"/>
  <c r="S3056" i="16" l="1"/>
  <c r="A3056" i="16"/>
  <c r="S3057" i="16" l="1"/>
  <c r="A3057" i="16"/>
  <c r="S3058" i="16" l="1"/>
  <c r="A3058" i="16"/>
  <c r="S3059" i="16" l="1"/>
  <c r="A3059" i="16"/>
  <c r="A3060" i="16" l="1"/>
  <c r="S3060" i="16"/>
  <c r="S3061" i="16" l="1"/>
  <c r="A3061" i="16"/>
  <c r="S3062" i="16" l="1"/>
  <c r="A3062" i="16"/>
  <c r="S3063" i="16" l="1"/>
  <c r="A3063" i="16"/>
  <c r="S3064" i="16" l="1"/>
  <c r="A3064" i="16"/>
  <c r="S3065" i="16" l="1"/>
  <c r="A3065" i="16"/>
  <c r="S3066" i="16" l="1"/>
  <c r="A3066" i="16"/>
  <c r="S3067" i="16" l="1"/>
  <c r="A3067" i="16"/>
  <c r="A3068" i="16" l="1"/>
  <c r="S3068" i="16"/>
  <c r="S3069" i="16" l="1"/>
  <c r="A3069" i="16"/>
  <c r="A3070" i="16" l="1"/>
  <c r="S3070" i="16"/>
  <c r="S3071" i="16" l="1"/>
  <c r="A3071" i="16"/>
  <c r="S3072" i="16" l="1"/>
  <c r="A3072" i="16"/>
  <c r="S3073" i="16" l="1"/>
  <c r="A3073" i="16"/>
  <c r="S3074" i="16" l="1"/>
  <c r="A3074" i="16"/>
  <c r="S3075" i="16" l="1"/>
  <c r="A3075" i="16"/>
  <c r="S3076" i="16" l="1"/>
  <c r="A3076" i="16"/>
  <c r="S3077" i="16" l="1"/>
  <c r="A3077" i="16"/>
  <c r="S3078" i="16" l="1"/>
  <c r="A3078" i="16"/>
  <c r="S3079" i="16" l="1"/>
  <c r="A3079" i="16"/>
  <c r="S3080" i="16" l="1"/>
  <c r="A3080" i="16"/>
  <c r="A3081" i="16" l="1"/>
  <c r="S3081" i="16"/>
  <c r="S3082" i="16" l="1"/>
  <c r="A3082" i="16"/>
  <c r="S3083" i="16" l="1"/>
  <c r="A3083" i="16"/>
  <c r="S3084" i="16" l="1"/>
  <c r="A3084" i="16"/>
  <c r="S3085" i="16" l="1"/>
  <c r="A3085" i="16"/>
  <c r="A3086" i="16" l="1"/>
  <c r="S3086" i="16"/>
  <c r="S3087" i="16" l="1"/>
  <c r="A3087" i="16"/>
  <c r="S3088" i="16" l="1"/>
  <c r="A3088" i="16"/>
  <c r="A3089" i="16" l="1"/>
  <c r="S3089" i="16"/>
  <c r="S3090" i="16" l="1"/>
  <c r="A3090" i="16"/>
  <c r="S3091" i="16" l="1"/>
  <c r="A3091" i="16"/>
  <c r="S3092" i="16" l="1"/>
  <c r="A3092" i="16"/>
  <c r="S3093" i="16" l="1"/>
  <c r="A3093" i="16"/>
  <c r="S3094" i="16" l="1"/>
  <c r="A3094" i="16"/>
  <c r="S3095" i="16" l="1"/>
  <c r="A3095" i="16"/>
  <c r="S3096" i="16" l="1"/>
  <c r="A3096" i="16"/>
  <c r="S3097" i="16" l="1"/>
  <c r="A3097" i="16"/>
  <c r="A3098" i="16" l="1"/>
  <c r="S3098" i="16"/>
  <c r="S3099" i="16" l="1"/>
  <c r="A3099" i="16"/>
  <c r="S3100" i="16" l="1"/>
  <c r="A3100" i="16"/>
  <c r="S3101" i="16" l="1"/>
  <c r="A3101" i="16"/>
  <c r="S3102" i="16" l="1"/>
  <c r="A3102" i="16"/>
  <c r="S3103" i="16" l="1"/>
  <c r="A3103" i="16"/>
  <c r="S3104" i="16" l="1"/>
  <c r="A3104" i="16"/>
  <c r="S3105" i="16" l="1"/>
  <c r="A3105" i="16"/>
  <c r="A3106" i="16" l="1"/>
  <c r="S3106" i="16"/>
  <c r="A3107" i="16" l="1"/>
  <c r="S3107" i="16"/>
  <c r="S3108" i="16" l="1"/>
  <c r="A3108" i="16"/>
  <c r="S3109" i="16" l="1"/>
  <c r="A3109" i="16"/>
  <c r="A3110" i="16" l="1"/>
  <c r="S3110" i="16"/>
  <c r="S3111" i="16" l="1"/>
  <c r="A3111" i="16"/>
  <c r="S3112" i="16" l="1"/>
  <c r="A3112" i="16"/>
  <c r="S3113" i="16" l="1"/>
  <c r="A3113" i="16"/>
  <c r="S3114" i="16" l="1"/>
  <c r="A3114" i="16"/>
  <c r="S3115" i="16" l="1"/>
  <c r="A3115" i="16"/>
  <c r="A3116" i="16" l="1"/>
  <c r="S3116" i="16"/>
  <c r="S3117" i="16" l="1"/>
  <c r="A3117" i="16"/>
  <c r="S3118" i="16" l="1"/>
  <c r="A3118" i="16"/>
  <c r="A3119" i="16" l="1"/>
  <c r="S3119" i="16"/>
  <c r="S3120" i="16" l="1"/>
  <c r="A3120" i="16"/>
  <c r="S3121" i="16" l="1"/>
  <c r="A3121" i="16"/>
  <c r="S3122" i="16" l="1"/>
  <c r="A3122" i="16"/>
  <c r="S3123" i="16" l="1"/>
  <c r="A3123" i="16"/>
  <c r="S3124" i="16" l="1"/>
  <c r="A3124" i="16"/>
  <c r="S3125" i="16" l="1"/>
  <c r="A3125" i="16"/>
  <c r="S3126" i="16" l="1"/>
  <c r="A3126" i="16"/>
  <c r="S3127" i="16" l="1"/>
  <c r="A3127" i="16"/>
  <c r="S3128" i="16" l="1"/>
  <c r="A3128" i="16"/>
  <c r="S3129" i="16" l="1"/>
  <c r="A3129" i="16"/>
  <c r="S3130" i="16" l="1"/>
  <c r="A3130" i="16"/>
  <c r="S3131" i="16" l="1"/>
  <c r="A3131" i="16"/>
  <c r="S3132" i="16" l="1"/>
  <c r="A3132" i="16"/>
  <c r="S3133" i="16" l="1"/>
  <c r="A3133" i="16"/>
  <c r="S3134" i="16" l="1"/>
  <c r="A3134" i="16"/>
  <c r="S3135" i="16" l="1"/>
  <c r="A3135" i="16"/>
  <c r="S3136" i="16" l="1"/>
  <c r="A3136" i="16"/>
  <c r="A3137" i="16" l="1"/>
  <c r="S3137" i="16"/>
  <c r="S3138" i="16" l="1"/>
  <c r="A3138" i="16"/>
  <c r="S3139" i="16" l="1"/>
  <c r="A3139" i="16"/>
  <c r="S3140" i="16" l="1"/>
  <c r="A3140" i="16"/>
  <c r="S3141" i="16" l="1"/>
  <c r="A3141" i="16"/>
  <c r="S3142" i="16" l="1"/>
  <c r="A3142" i="16"/>
  <c r="S3143" i="16" l="1"/>
  <c r="A3143" i="16"/>
  <c r="S3144" i="16" l="1"/>
  <c r="A3144" i="16"/>
  <c r="S3145" i="16" l="1"/>
  <c r="A3145" i="16"/>
  <c r="A3146" i="16" l="1"/>
  <c r="S3146" i="16"/>
  <c r="A3147" i="16" l="1"/>
  <c r="S3147" i="16"/>
  <c r="S3148" i="16" l="1"/>
  <c r="A3148" i="16"/>
  <c r="S3149" i="16" l="1"/>
  <c r="A3149" i="16"/>
  <c r="S3150" i="16" l="1"/>
  <c r="A3150" i="16"/>
  <c r="S3151" i="16" l="1"/>
  <c r="A3151" i="16"/>
  <c r="S3152" i="16" l="1"/>
  <c r="A3152" i="16"/>
  <c r="A3153" i="16" l="1"/>
  <c r="S3153" i="16"/>
  <c r="S3154" i="16" l="1"/>
  <c r="A3154" i="16"/>
  <c r="S3155" i="16" l="1"/>
  <c r="A3155" i="16"/>
  <c r="A3156" i="16" l="1"/>
  <c r="S3156" i="16"/>
  <c r="S3157" i="16" l="1"/>
  <c r="A3157" i="16"/>
  <c r="A3158" i="16" l="1"/>
  <c r="S3158" i="16"/>
  <c r="S3159" i="16" l="1"/>
  <c r="A3159" i="16"/>
  <c r="S3160" i="16" l="1"/>
  <c r="A3160" i="16"/>
  <c r="S3161" i="16" l="1"/>
  <c r="A3161" i="16"/>
  <c r="S3162" i="16" l="1"/>
  <c r="A3162" i="16"/>
  <c r="S3163" i="16" l="1"/>
  <c r="A3163" i="16"/>
  <c r="S3164" i="16" l="1"/>
  <c r="A3164" i="16"/>
  <c r="S3165" i="16" l="1"/>
  <c r="A3165" i="16"/>
  <c r="S3166" i="16" l="1"/>
  <c r="A3166" i="16"/>
  <c r="A3167" i="16" l="1"/>
  <c r="S3167" i="16"/>
  <c r="S3168" i="16" l="1"/>
  <c r="A3168" i="16"/>
  <c r="A3169" i="16" l="1"/>
  <c r="S3169" i="16"/>
  <c r="S3170" i="16" l="1"/>
  <c r="A3170" i="16"/>
  <c r="S3171" i="16" l="1"/>
  <c r="A3171" i="16"/>
  <c r="A3172" i="16" l="1"/>
  <c r="S3172" i="16"/>
  <c r="S3173" i="16" l="1"/>
  <c r="A3173" i="16"/>
  <c r="S3174" i="16" l="1"/>
  <c r="A3174" i="16"/>
  <c r="S3175" i="16" l="1"/>
  <c r="A3175" i="16"/>
  <c r="S3176" i="16" l="1"/>
  <c r="A3176" i="16"/>
  <c r="S3177" i="16" l="1"/>
  <c r="A3177" i="16"/>
  <c r="A3178" i="16" l="1"/>
  <c r="S3178" i="16"/>
  <c r="S3179" i="16" l="1"/>
  <c r="A3179" i="16"/>
  <c r="A3180" i="16" l="1"/>
  <c r="S3180" i="16"/>
  <c r="S3181" i="16" l="1"/>
  <c r="A3181" i="16"/>
  <c r="S3182" i="16" l="1"/>
  <c r="A3182" i="16"/>
  <c r="A3183" i="16" l="1"/>
  <c r="S3183" i="16"/>
  <c r="S3184" i="16" l="1"/>
  <c r="A3184" i="16"/>
  <c r="S3185" i="16" l="1"/>
  <c r="A3185" i="16"/>
  <c r="A3186" i="16" l="1"/>
  <c r="S3186" i="16"/>
  <c r="S3187" i="16" l="1"/>
  <c r="A3187" i="16"/>
  <c r="A3188" i="16" l="1"/>
  <c r="S3188" i="16"/>
  <c r="S3189" i="16" l="1"/>
  <c r="A3189" i="16"/>
  <c r="A3190" i="16" l="1"/>
  <c r="S3190" i="16"/>
  <c r="S3191" i="16" l="1"/>
  <c r="A3191" i="16"/>
  <c r="A3192" i="16" l="1"/>
  <c r="S3192" i="16"/>
  <c r="S3193" i="16" l="1"/>
  <c r="A3193" i="16"/>
  <c r="S3194" i="16" l="1"/>
  <c r="A3194" i="16"/>
  <c r="S3195" i="16" l="1"/>
  <c r="A3195" i="16"/>
  <c r="S3196" i="16" l="1"/>
  <c r="A3196" i="16"/>
  <c r="S3197" i="16" l="1"/>
  <c r="A3197" i="16"/>
  <c r="A3198" i="16" l="1"/>
  <c r="S3198" i="16"/>
  <c r="S3199" i="16" l="1"/>
  <c r="A3199" i="16"/>
  <c r="S3200" i="16" l="1"/>
  <c r="A3200" i="16"/>
  <c r="A3201" i="16" l="1"/>
  <c r="S3201" i="16"/>
  <c r="S3202" i="16" l="1"/>
  <c r="A3202" i="16"/>
  <c r="S3203" i="16" l="1"/>
  <c r="A3203" i="16"/>
  <c r="S3204" i="16" l="1"/>
  <c r="A3204" i="16"/>
  <c r="S3205" i="16" l="1"/>
  <c r="A3205" i="16"/>
  <c r="S3206" i="16" l="1"/>
  <c r="A3206" i="16"/>
  <c r="A3207" i="16" l="1"/>
  <c r="S3207" i="16"/>
  <c r="S3208" i="16" l="1"/>
  <c r="A3208" i="16"/>
  <c r="S3209" i="16" l="1"/>
  <c r="A3209" i="16"/>
  <c r="S3210" i="16" l="1"/>
  <c r="A3210" i="16"/>
  <c r="S3211" i="16" l="1"/>
  <c r="A3211" i="16"/>
  <c r="S3212" i="16" l="1"/>
  <c r="A3212" i="16"/>
  <c r="S3213" i="16" l="1"/>
  <c r="A3213" i="16"/>
  <c r="A3214" i="16" l="1"/>
  <c r="S3214" i="16"/>
  <c r="A3215" i="16" l="1"/>
  <c r="S3215" i="16"/>
  <c r="A3216" i="16" l="1"/>
  <c r="S3216" i="16"/>
  <c r="S3217" i="16" l="1"/>
  <c r="A3217" i="16"/>
  <c r="A3218" i="16" l="1"/>
  <c r="S3218" i="16"/>
  <c r="S3219" i="16" l="1"/>
  <c r="A3219" i="16"/>
  <c r="S3220" i="16" l="1"/>
  <c r="A3220" i="16"/>
  <c r="S3221" i="16" l="1"/>
  <c r="A3221" i="16"/>
  <c r="S3222" i="16" l="1"/>
  <c r="A3222" i="16"/>
  <c r="S3223" i="16" l="1"/>
  <c r="A3223" i="16"/>
  <c r="S3224" i="16" l="1"/>
  <c r="A3224" i="16"/>
  <c r="S3225" i="16" l="1"/>
  <c r="A3225" i="16"/>
  <c r="S3226" i="16" l="1"/>
  <c r="A3226" i="16"/>
  <c r="S3227" i="16" l="1"/>
  <c r="A3227" i="16"/>
  <c r="S3228" i="16" l="1"/>
  <c r="A3228" i="16"/>
  <c r="S3229" i="16" l="1"/>
  <c r="A3229" i="16"/>
  <c r="S3230" i="16" l="1"/>
  <c r="A3230" i="16"/>
  <c r="S3231" i="16" l="1"/>
  <c r="A3231" i="16"/>
  <c r="A3232" i="16" l="1"/>
  <c r="S3232" i="16"/>
  <c r="S3233" i="16" l="1"/>
  <c r="A3233" i="16"/>
  <c r="S3234" i="16" l="1"/>
  <c r="A3234" i="16"/>
  <c r="S3235" i="16" l="1"/>
  <c r="A3235" i="16"/>
  <c r="A3236" i="16" l="1"/>
  <c r="S3236" i="16"/>
  <c r="A3237" i="16" l="1"/>
  <c r="S3237" i="16"/>
  <c r="S3238" i="16" l="1"/>
  <c r="A3238" i="16"/>
  <c r="S3239" i="16" l="1"/>
  <c r="A3239" i="16"/>
  <c r="S3240" i="16" l="1"/>
  <c r="A3240" i="16"/>
  <c r="A3241" i="16" l="1"/>
  <c r="S3241" i="16"/>
  <c r="S3242" i="16" l="1"/>
  <c r="A3242" i="16"/>
  <c r="S3243" i="16" l="1"/>
  <c r="A3243" i="16"/>
  <c r="S3244" i="16" l="1"/>
  <c r="A3244" i="16"/>
  <c r="A3245" i="16" l="1"/>
  <c r="S3245" i="16"/>
  <c r="S3246" i="16" l="1"/>
  <c r="A3246" i="16"/>
  <c r="S3247" i="16" l="1"/>
  <c r="A3247" i="16"/>
  <c r="S3248" i="16" l="1"/>
  <c r="A3248" i="16"/>
  <c r="S3249" i="16" l="1"/>
  <c r="A3249" i="16"/>
  <c r="S3250" i="16" l="1"/>
  <c r="A3250" i="16"/>
  <c r="S3251" i="16" l="1"/>
  <c r="A3251" i="16"/>
  <c r="A3252" i="16" l="1"/>
  <c r="S3252" i="16"/>
  <c r="S3253" i="16" l="1"/>
  <c r="A3253" i="16"/>
  <c r="S3254" i="16" l="1"/>
  <c r="A3254" i="16"/>
  <c r="S3255" i="16" l="1"/>
  <c r="A3255" i="16"/>
  <c r="A3256" i="16" l="1"/>
  <c r="S3256" i="16"/>
  <c r="S3257" i="16" l="1"/>
  <c r="A3257" i="16"/>
  <c r="S3258" i="16" l="1"/>
  <c r="A3258" i="16"/>
  <c r="S3259" i="16" l="1"/>
  <c r="A3259" i="16"/>
  <c r="A3260" i="16" l="1"/>
  <c r="S3260" i="16"/>
  <c r="S3261" i="16" l="1"/>
  <c r="A3261" i="16"/>
  <c r="S3262" i="16" l="1"/>
  <c r="A3262" i="16"/>
  <c r="S3263" i="16" l="1"/>
  <c r="A3263" i="16"/>
  <c r="S3264" i="16" l="1"/>
  <c r="A3264" i="16"/>
  <c r="S3265" i="16" l="1"/>
  <c r="A3265" i="16"/>
  <c r="S3266" i="16" l="1"/>
  <c r="A3266" i="16"/>
  <c r="S3267" i="16" l="1"/>
  <c r="A3267" i="16"/>
  <c r="S3268" i="16" l="1"/>
  <c r="A3268" i="16"/>
  <c r="S3269" i="16" l="1"/>
  <c r="A3269" i="16"/>
  <c r="S3270" i="16" l="1"/>
  <c r="A3270" i="16"/>
  <c r="A3271" i="16" l="1"/>
  <c r="S3271" i="16"/>
  <c r="S3272" i="16" l="1"/>
  <c r="A3272" i="16"/>
  <c r="S3273" i="16" l="1"/>
  <c r="A3273" i="16"/>
  <c r="S3274" i="16" l="1"/>
  <c r="A3274" i="16"/>
  <c r="A3275" i="16" l="1"/>
  <c r="S3275" i="16"/>
  <c r="S3276" i="16" l="1"/>
  <c r="A3276" i="16"/>
  <c r="S3277" i="16" l="1"/>
  <c r="A3277" i="16"/>
  <c r="S3278" i="16" l="1"/>
  <c r="A3278" i="16"/>
  <c r="A3279" i="16" l="1"/>
  <c r="S3279" i="16"/>
  <c r="S3280" i="16" l="1"/>
  <c r="A3280" i="16"/>
  <c r="S3281" i="16" l="1"/>
  <c r="A3281" i="16"/>
  <c r="S3282" i="16" l="1"/>
  <c r="A3282" i="16"/>
  <c r="S3283" i="16" l="1"/>
  <c r="A3283" i="16"/>
  <c r="A3284" i="16" l="1"/>
  <c r="S3284" i="16"/>
  <c r="S3285" i="16" l="1"/>
  <c r="A3285" i="16"/>
  <c r="A3286" i="16" l="1"/>
  <c r="S3286" i="16"/>
  <c r="S3287" i="16" l="1"/>
  <c r="A3287" i="16"/>
  <c r="A3288" i="16" l="1"/>
  <c r="S3288" i="16"/>
  <c r="S3289" i="16" l="1"/>
  <c r="A3289" i="16"/>
  <c r="S3290" i="16" l="1"/>
  <c r="A3290" i="16"/>
  <c r="S3291" i="16" l="1"/>
  <c r="A3291" i="16"/>
  <c r="S3292" i="16" l="1"/>
  <c r="A3292" i="16"/>
  <c r="S3293" i="16" l="1"/>
  <c r="A3293" i="16"/>
  <c r="S3294" i="16" l="1"/>
  <c r="A3294" i="16"/>
  <c r="S3295" i="16" l="1"/>
  <c r="A3295" i="16"/>
  <c r="S3296" i="16" l="1"/>
  <c r="A3296" i="16"/>
  <c r="S3297" i="16" l="1"/>
  <c r="A3297" i="16"/>
  <c r="S3298" i="16" l="1"/>
  <c r="A3298" i="16"/>
  <c r="S3299" i="16" l="1"/>
  <c r="A3299" i="16"/>
  <c r="S3300" i="16" l="1"/>
  <c r="A3300" i="16"/>
  <c r="S3301" i="16" l="1"/>
  <c r="A3301" i="16"/>
  <c r="S3302" i="16" l="1"/>
  <c r="A3302" i="16"/>
  <c r="S3303" i="16" l="1"/>
  <c r="A3303" i="16"/>
  <c r="S3304" i="16" l="1"/>
  <c r="A3304" i="16"/>
  <c r="S3305" i="16" l="1"/>
  <c r="A3305" i="16"/>
  <c r="S3306" i="16" l="1"/>
  <c r="A3306" i="16"/>
  <c r="S3307" i="16" l="1"/>
  <c r="A3307" i="16"/>
  <c r="S3308" i="16" l="1"/>
  <c r="A3308" i="16"/>
  <c r="S3309" i="16" l="1"/>
  <c r="A3309" i="16"/>
  <c r="A3310" i="16" l="1"/>
  <c r="S3310" i="16"/>
  <c r="S3311" i="16" l="1"/>
  <c r="A3311" i="16"/>
  <c r="S3312" i="16" l="1"/>
  <c r="A3312" i="16"/>
  <c r="S3313" i="16" l="1"/>
  <c r="A3313" i="16"/>
  <c r="S3314" i="16" l="1"/>
  <c r="A3314" i="16"/>
  <c r="S3315" i="16" l="1"/>
  <c r="A3315" i="16"/>
  <c r="S3316" i="16" l="1"/>
  <c r="A3316" i="16"/>
  <c r="S3317" i="16" l="1"/>
  <c r="A3317" i="16"/>
  <c r="S3318" i="16" l="1"/>
  <c r="A3318" i="16"/>
  <c r="S3319" i="16" l="1"/>
  <c r="A3319" i="16"/>
  <c r="S3320" i="16" l="1"/>
  <c r="A3320" i="16"/>
  <c r="S3321" i="16" l="1"/>
  <c r="A3321" i="16"/>
  <c r="A3322" i="16" l="1"/>
  <c r="S3322" i="16"/>
  <c r="S3323" i="16" l="1"/>
  <c r="A3323" i="16"/>
  <c r="S3324" i="16" l="1"/>
  <c r="A3324" i="16"/>
  <c r="S3325" i="16" l="1"/>
  <c r="A3325" i="16"/>
  <c r="A3326" i="16" l="1"/>
  <c r="S3326" i="16"/>
  <c r="S3327" i="16" l="1"/>
  <c r="A3327" i="16"/>
  <c r="S3328" i="16" l="1"/>
  <c r="A3328" i="16"/>
  <c r="S3329" i="16" l="1"/>
  <c r="A3329" i="16"/>
  <c r="S3330" i="16" l="1"/>
  <c r="A3330" i="16"/>
  <c r="A3331" i="16" l="1"/>
  <c r="S3331" i="16"/>
  <c r="S3332" i="16" l="1"/>
  <c r="A3332" i="16"/>
  <c r="S3333" i="16" l="1"/>
  <c r="A3333" i="16"/>
  <c r="A3334" i="16" l="1"/>
  <c r="S3334" i="16"/>
  <c r="A3335" i="16" l="1"/>
  <c r="S3335" i="16"/>
  <c r="S3336" i="16" l="1"/>
  <c r="A3336" i="16"/>
  <c r="S3337" i="16" l="1"/>
  <c r="A3337" i="16"/>
  <c r="S3338" i="16" l="1"/>
  <c r="A3338" i="16"/>
  <c r="S3339" i="16" l="1"/>
  <c r="A3339" i="16"/>
  <c r="A3340" i="16" l="1"/>
  <c r="S3340" i="16"/>
  <c r="S3341" i="16" l="1"/>
  <c r="A3341" i="16"/>
  <c r="A3342" i="16" l="1"/>
  <c r="S3342" i="16"/>
  <c r="A3343" i="16" l="1"/>
  <c r="S3343" i="16"/>
  <c r="S3344" i="16" l="1"/>
  <c r="A3344" i="16"/>
  <c r="A3345" i="16" l="1"/>
  <c r="S3345" i="16"/>
  <c r="S3346" i="16" l="1"/>
  <c r="A3346" i="16"/>
  <c r="S3347" i="16" l="1"/>
  <c r="A3347" i="16"/>
  <c r="S3348" i="16" l="1"/>
  <c r="A3348" i="16"/>
  <c r="S3349" i="16" l="1"/>
  <c r="A3349" i="16"/>
  <c r="S3350" i="16" l="1"/>
  <c r="A3350" i="16"/>
  <c r="S3351" i="16" l="1"/>
  <c r="A3351" i="16"/>
  <c r="A3352" i="16" l="1"/>
  <c r="S3352" i="16"/>
  <c r="S3353" i="16" l="1"/>
  <c r="A3353" i="16"/>
  <c r="A3354" i="16" l="1"/>
  <c r="S3354" i="16"/>
  <c r="S3355" i="16" l="1"/>
  <c r="A3355" i="16"/>
  <c r="S3356" i="16" l="1"/>
  <c r="A3356" i="16"/>
  <c r="S3357" i="16" l="1"/>
  <c r="A3357" i="16"/>
  <c r="A3358" i="16" l="1"/>
  <c r="S3358" i="16"/>
  <c r="S3359" i="16" l="1"/>
  <c r="A3359" i="16"/>
  <c r="S3360" i="16" l="1"/>
  <c r="A3360" i="16"/>
  <c r="A3361" i="16" l="1"/>
  <c r="S3361" i="16"/>
  <c r="S3362" i="16" l="1"/>
  <c r="A3362" i="16"/>
  <c r="S3363" i="16" l="1"/>
  <c r="A3363" i="16"/>
  <c r="S3364" i="16" l="1"/>
  <c r="A3364" i="16"/>
  <c r="S3365" i="16" l="1"/>
  <c r="A3365" i="16"/>
  <c r="S3366" i="16" l="1"/>
  <c r="A3366" i="16"/>
  <c r="S3367" i="16" l="1"/>
  <c r="A3367" i="16"/>
  <c r="S3368" i="16" l="1"/>
  <c r="A3368" i="16"/>
  <c r="A3369" i="16" l="1"/>
  <c r="S3369" i="16"/>
  <c r="S3370" i="16" l="1"/>
  <c r="A3370" i="16"/>
  <c r="S3371" i="16" l="1"/>
  <c r="A3371" i="16"/>
  <c r="S3372" i="16" l="1"/>
  <c r="A3372" i="16"/>
  <c r="S3373" i="16" l="1"/>
  <c r="A3373" i="16"/>
  <c r="S3374" i="16" l="1"/>
  <c r="A3374" i="16"/>
  <c r="S3375" i="16" l="1"/>
  <c r="A3375" i="16"/>
  <c r="S3376" i="16" l="1"/>
  <c r="A3376" i="16"/>
  <c r="S3377" i="16" l="1"/>
  <c r="A3377" i="16"/>
  <c r="S3378" i="16" l="1"/>
  <c r="A3378" i="16"/>
  <c r="A3379" i="16" l="1"/>
  <c r="S3379" i="16"/>
  <c r="S3380" i="16" l="1"/>
  <c r="A3380" i="16"/>
  <c r="A3381" i="16" l="1"/>
  <c r="S3381" i="16"/>
  <c r="A3382" i="16" l="1"/>
  <c r="S3382" i="16"/>
  <c r="S3383" i="16" l="1"/>
  <c r="A3383" i="16"/>
  <c r="S3384" i="16" l="1"/>
  <c r="A3384" i="16"/>
  <c r="S3385" i="16" l="1"/>
  <c r="A3385" i="16"/>
  <c r="S3386" i="16" l="1"/>
  <c r="A3386" i="16"/>
  <c r="A3387" i="16" l="1"/>
  <c r="S3387" i="16"/>
  <c r="S3388" i="16" l="1"/>
  <c r="A3388" i="16"/>
  <c r="S3389" i="16" l="1"/>
  <c r="A3389" i="16"/>
  <c r="S3390" i="16" l="1"/>
  <c r="A3390" i="16"/>
  <c r="A3391" i="16" l="1"/>
  <c r="S3391" i="16"/>
  <c r="S3392" i="16" l="1"/>
  <c r="A3392" i="16"/>
  <c r="S3393" i="16" l="1"/>
  <c r="A3393" i="16"/>
  <c r="S3394" i="16" l="1"/>
  <c r="A3394" i="16"/>
  <c r="S3395" i="16" l="1"/>
  <c r="A3395" i="16"/>
  <c r="S3396" i="16" l="1"/>
  <c r="A3396" i="16"/>
  <c r="S3397" i="16" l="1"/>
  <c r="A3397" i="16"/>
  <c r="S3398" i="16" l="1"/>
  <c r="A3398" i="16"/>
  <c r="S3399" i="16" l="1"/>
  <c r="A3399" i="16"/>
  <c r="S3400" i="16" l="1"/>
  <c r="A3400" i="16"/>
  <c r="S3401" i="16" l="1"/>
  <c r="A3401" i="16"/>
  <c r="A3402" i="16" l="1"/>
  <c r="S3402" i="16"/>
  <c r="S3403" i="16" l="1"/>
  <c r="A3403" i="16"/>
  <c r="A3404" i="16" l="1"/>
  <c r="S3404" i="16"/>
  <c r="S3405" i="16" l="1"/>
  <c r="A3405" i="16"/>
  <c r="S3406" i="16" l="1"/>
  <c r="A3406" i="16"/>
  <c r="S3407" i="16" l="1"/>
  <c r="A3407" i="16"/>
  <c r="S3408" i="16" l="1"/>
  <c r="A3408" i="16"/>
  <c r="S3409" i="16" l="1"/>
  <c r="A3409" i="16"/>
  <c r="S3410" i="16" l="1"/>
  <c r="A3410" i="16"/>
  <c r="S3411" i="16" l="1"/>
  <c r="A3411" i="16"/>
  <c r="A3412" i="16" l="1"/>
  <c r="S3412" i="16"/>
  <c r="S3413" i="16" l="1"/>
  <c r="A3413" i="16"/>
  <c r="A3414" i="16" l="1"/>
  <c r="S3414" i="16"/>
  <c r="S3415" i="16" l="1"/>
  <c r="A3415" i="16"/>
  <c r="S3416" i="16" l="1"/>
  <c r="A3416" i="16"/>
  <c r="S3417" i="16" l="1"/>
  <c r="A3417" i="16"/>
  <c r="S3418" i="16" l="1"/>
  <c r="A3418" i="16"/>
  <c r="S3419" i="16" l="1"/>
  <c r="A3419" i="16"/>
  <c r="S3420" i="16" l="1"/>
  <c r="A3420" i="16"/>
  <c r="S3421" i="16" l="1"/>
  <c r="A3421" i="16"/>
  <c r="S3422" i="16" l="1"/>
  <c r="A3422" i="16"/>
  <c r="S3423" i="16" l="1"/>
  <c r="A3423" i="16"/>
  <c r="S3424" i="16" l="1"/>
  <c r="A3424" i="16"/>
  <c r="A3425" i="16" l="1"/>
  <c r="S3425" i="16"/>
  <c r="S3426" i="16" l="1"/>
  <c r="A3426" i="16"/>
  <c r="S3427" i="16" l="1"/>
  <c r="A3427" i="16"/>
  <c r="S3428" i="16" l="1"/>
  <c r="A3428" i="16"/>
  <c r="S3429" i="16" l="1"/>
  <c r="A3429" i="16"/>
  <c r="S3430" i="16" l="1"/>
  <c r="A3430" i="16"/>
  <c r="A3431" i="16" l="1"/>
  <c r="S3431" i="16"/>
  <c r="S3432" i="16" l="1"/>
  <c r="A3432" i="16"/>
  <c r="S3433" i="16" l="1"/>
  <c r="A3433" i="16"/>
  <c r="S3434" i="16" l="1"/>
  <c r="A3434" i="16"/>
  <c r="S3435" i="16" l="1"/>
  <c r="A3435" i="16"/>
  <c r="S3436" i="16" l="1"/>
  <c r="A3436" i="16"/>
  <c r="A3437" i="16" l="1"/>
  <c r="S3437" i="16"/>
  <c r="S3438" i="16" l="1"/>
  <c r="A3438" i="16"/>
  <c r="S3439" i="16" l="1"/>
  <c r="A3439" i="16"/>
  <c r="A3440" i="16" l="1"/>
  <c r="S3440" i="16"/>
  <c r="S3441" i="16" l="1"/>
  <c r="A3441" i="16"/>
  <c r="A3442" i="16" l="1"/>
  <c r="S3442" i="16"/>
  <c r="S3443" i="16" l="1"/>
  <c r="A3443" i="16"/>
  <c r="S3444" i="16" l="1"/>
  <c r="A3444" i="16"/>
  <c r="S3445" i="16" l="1"/>
  <c r="A3445" i="16"/>
  <c r="A3446" i="16" l="1"/>
  <c r="S3446" i="16"/>
  <c r="S3447" i="16" l="1"/>
  <c r="A3447" i="16"/>
  <c r="S3448" i="16" l="1"/>
  <c r="A3448" i="16"/>
  <c r="A3449" i="16" l="1"/>
  <c r="S3449" i="16"/>
  <c r="S3450" i="16" l="1"/>
  <c r="A3450" i="16"/>
  <c r="S3451" i="16" l="1"/>
  <c r="A3451" i="16"/>
  <c r="A3452" i="16" l="1"/>
  <c r="S3452" i="16"/>
  <c r="S3453" i="16" l="1"/>
  <c r="A3453" i="16"/>
  <c r="S3454" i="16" l="1"/>
  <c r="A3454" i="16"/>
  <c r="S3455" i="16" l="1"/>
  <c r="A3455" i="16"/>
  <c r="A3456" i="16" l="1"/>
  <c r="S3456" i="16"/>
  <c r="S3457" i="16" l="1"/>
  <c r="A3457" i="16"/>
  <c r="S3458" i="16" l="1"/>
  <c r="A3458" i="16"/>
  <c r="S3459" i="16" l="1"/>
  <c r="A3459" i="16"/>
  <c r="S3460" i="16" l="1"/>
  <c r="A3460" i="16"/>
  <c r="A3461" i="16" l="1"/>
  <c r="S3461" i="16"/>
  <c r="A3462" i="16" l="1"/>
  <c r="S3462" i="16"/>
  <c r="S3463" i="16" l="1"/>
  <c r="A3463" i="16"/>
  <c r="S3464" i="16" l="1"/>
  <c r="A3464" i="16"/>
  <c r="S3465" i="16" l="1"/>
  <c r="A3465" i="16"/>
  <c r="S3466" i="16" l="1"/>
  <c r="A3466" i="16"/>
  <c r="S3467" i="16" l="1"/>
  <c r="A3467" i="16"/>
  <c r="S3468" i="16" l="1"/>
  <c r="A3468" i="16"/>
  <c r="S3469" i="16" l="1"/>
  <c r="A3469" i="16"/>
  <c r="S3470" i="16" l="1"/>
  <c r="A3470" i="16"/>
  <c r="S3471" i="16" l="1"/>
  <c r="A3471" i="16"/>
  <c r="S3472" i="16" l="1"/>
  <c r="A3472" i="16"/>
  <c r="A3473" i="16" l="1"/>
  <c r="S3473" i="16"/>
  <c r="S3474" i="16" l="1"/>
  <c r="A3474" i="16"/>
  <c r="S3475" i="16" l="1"/>
  <c r="A3475" i="16"/>
  <c r="A3476" i="16" l="1"/>
  <c r="S3476" i="16"/>
  <c r="S3477" i="16" l="1"/>
  <c r="A3477" i="16"/>
  <c r="A3478" i="16" l="1"/>
  <c r="S3478" i="16"/>
  <c r="S3479" i="16" l="1"/>
  <c r="A3479" i="16"/>
  <c r="S3480" i="16" l="1"/>
  <c r="A3480" i="16"/>
  <c r="A3481" i="16" l="1"/>
  <c r="S3481" i="16"/>
  <c r="S3482" i="16" l="1"/>
  <c r="A3482" i="16"/>
  <c r="A3483" i="16" l="1"/>
  <c r="S3483" i="16"/>
  <c r="S3484" i="16" l="1"/>
  <c r="A3484" i="16"/>
  <c r="S3485" i="16" l="1"/>
  <c r="A3485" i="16"/>
  <c r="S3486" i="16" l="1"/>
  <c r="A3486" i="16"/>
  <c r="S3487" i="16" l="1"/>
  <c r="A3487" i="16"/>
  <c r="S3488" i="16" l="1"/>
  <c r="A3488" i="16"/>
  <c r="S3489" i="16" l="1"/>
  <c r="A3489" i="16"/>
  <c r="A3490" i="16" l="1"/>
  <c r="S3490" i="16"/>
  <c r="S3491" i="16" l="1"/>
  <c r="A3491" i="16"/>
  <c r="S3492" i="16" l="1"/>
  <c r="A3492" i="16"/>
  <c r="S3493" i="16" l="1"/>
  <c r="A3493" i="16"/>
  <c r="S3494" i="16" l="1"/>
  <c r="A3494" i="16"/>
  <c r="S3495" i="16" l="1"/>
  <c r="A3495" i="16"/>
  <c r="S3496" i="16" l="1"/>
  <c r="A3496" i="16"/>
  <c r="S3497" i="16" l="1"/>
  <c r="A3497" i="16"/>
  <c r="S3498" i="16" l="1"/>
  <c r="A3498" i="16"/>
  <c r="A3499" i="16" l="1"/>
  <c r="S3499" i="16"/>
  <c r="S3500" i="16" l="1"/>
  <c r="A3500" i="16"/>
  <c r="S3501" i="16" l="1"/>
  <c r="A3501" i="16"/>
  <c r="S3502" i="16" l="1"/>
  <c r="A3502" i="16"/>
  <c r="S3503" i="16" l="1"/>
  <c r="A3503" i="16"/>
  <c r="S3504" i="16" l="1"/>
  <c r="A3504" i="16"/>
  <c r="S3505" i="16" l="1"/>
  <c r="A3505" i="16"/>
  <c r="S3506" i="16" l="1"/>
  <c r="A3506" i="16"/>
  <c r="A3507" i="16" l="1"/>
  <c r="S3507" i="16"/>
  <c r="S3508" i="16" l="1"/>
  <c r="A3508" i="16"/>
  <c r="S3509" i="16" l="1"/>
  <c r="A3509" i="16"/>
  <c r="S3510" i="16" l="1"/>
  <c r="A3510" i="16"/>
  <c r="S3511" i="16" l="1"/>
  <c r="A3511" i="16"/>
  <c r="S3512" i="16" l="1"/>
  <c r="A3512" i="16"/>
  <c r="S3513" i="16" l="1"/>
  <c r="A3513" i="16"/>
  <c r="S3514" i="16" l="1"/>
  <c r="A3514" i="16"/>
  <c r="S3515" i="16" l="1"/>
  <c r="A3515" i="16"/>
  <c r="S3516" i="16" l="1"/>
  <c r="A3516" i="16"/>
  <c r="S3517" i="16" l="1"/>
  <c r="A3517" i="16"/>
  <c r="S3518" i="16" l="1"/>
  <c r="A3518" i="16"/>
  <c r="S3519" i="16" l="1"/>
  <c r="A3519" i="16"/>
  <c r="S3520" i="16" l="1"/>
  <c r="A3520" i="16"/>
  <c r="S3521" i="16" l="1"/>
  <c r="A3521" i="16"/>
  <c r="A3522" i="16" l="1"/>
  <c r="S3522" i="16"/>
  <c r="S3523" i="16" l="1"/>
  <c r="A3523" i="16"/>
  <c r="S3524" i="16" l="1"/>
  <c r="A3524" i="16"/>
  <c r="S3525" i="16" l="1"/>
  <c r="A3525" i="16"/>
  <c r="S3526" i="16" l="1"/>
  <c r="A3526" i="16"/>
  <c r="S3527" i="16" l="1"/>
  <c r="A3527" i="16"/>
  <c r="A3528" i="16" l="1"/>
  <c r="S3528" i="16"/>
  <c r="A3529" i="16" l="1"/>
  <c r="S3529" i="16"/>
  <c r="A3530" i="16" l="1"/>
  <c r="S3530" i="16"/>
  <c r="S3531" i="16" l="1"/>
  <c r="A3531" i="16"/>
  <c r="S3532" i="16" l="1"/>
  <c r="A3532" i="16"/>
  <c r="S3533" i="16" l="1"/>
  <c r="A3533" i="16"/>
  <c r="S3534" i="16" l="1"/>
  <c r="A3534" i="16"/>
  <c r="S3535" i="16" l="1"/>
  <c r="A3535" i="16"/>
  <c r="S3536" i="16" l="1"/>
  <c r="A3536" i="16"/>
  <c r="S3537" i="16" l="1"/>
  <c r="A3537" i="16"/>
  <c r="S3538" i="16" l="1"/>
  <c r="A3538" i="16"/>
  <c r="S3539" i="16" l="1"/>
  <c r="A3539" i="16"/>
  <c r="A3540" i="16" l="1"/>
  <c r="S3540" i="16"/>
  <c r="S3541" i="16" l="1"/>
  <c r="A3541" i="16"/>
  <c r="S3542" i="16" l="1"/>
  <c r="A3542" i="16"/>
  <c r="A3543" i="16" l="1"/>
  <c r="S3543" i="16"/>
  <c r="A3544" i="16" l="1"/>
  <c r="S3544" i="16"/>
  <c r="S3545" i="16" l="1"/>
  <c r="A3545" i="16"/>
  <c r="A3546" i="16" l="1"/>
  <c r="S3546" i="16"/>
  <c r="S3547" i="16" l="1"/>
  <c r="A3547" i="16"/>
  <c r="S3548" i="16" l="1"/>
  <c r="A3548" i="16"/>
  <c r="S3549" i="16" l="1"/>
  <c r="A3549" i="16"/>
  <c r="S3550" i="16" l="1"/>
  <c r="A3550" i="16"/>
  <c r="S3551" i="16" l="1"/>
  <c r="A3551" i="16"/>
  <c r="S3552" i="16" l="1"/>
  <c r="A3552" i="16"/>
  <c r="S3553" i="16" l="1"/>
  <c r="A3553" i="16"/>
  <c r="S3554" i="16" l="1"/>
  <c r="A3554" i="16"/>
  <c r="S3555" i="16" l="1"/>
  <c r="A3555" i="16"/>
  <c r="S3556" i="16" l="1"/>
  <c r="A3556" i="16"/>
  <c r="S3557" i="16" l="1"/>
  <c r="A3557" i="16"/>
  <c r="S3558" i="16" l="1"/>
  <c r="A3558" i="16"/>
  <c r="A3559" i="16" l="1"/>
  <c r="S3559" i="16"/>
  <c r="S3560" i="16" l="1"/>
  <c r="A3560" i="16"/>
  <c r="S3561" i="16" l="1"/>
  <c r="A3561" i="16"/>
  <c r="S3562" i="16" l="1"/>
  <c r="A3562" i="16"/>
  <c r="S3563" i="16" l="1"/>
  <c r="A3563" i="16"/>
  <c r="A3564" i="16" l="1"/>
  <c r="S3564" i="16"/>
  <c r="A3565" i="16" l="1"/>
  <c r="S3565" i="16"/>
  <c r="S3566" i="16" l="1"/>
  <c r="A3566" i="16"/>
  <c r="A3567" i="16" l="1"/>
  <c r="S3567" i="16"/>
  <c r="S3568" i="16" l="1"/>
  <c r="A3568" i="16"/>
  <c r="A3569" i="16" l="1"/>
  <c r="S3569" i="16"/>
  <c r="S3570" i="16" l="1"/>
  <c r="A3570" i="16"/>
  <c r="S3571" i="16" l="1"/>
  <c r="A3571" i="16"/>
  <c r="S3572" i="16" l="1"/>
  <c r="A3572" i="16"/>
  <c r="S3573" i="16" l="1"/>
  <c r="A3573" i="16"/>
  <c r="A3574" i="16" l="1"/>
  <c r="S3574" i="16"/>
  <c r="S3575" i="16" l="1"/>
  <c r="A3575" i="16"/>
  <c r="S3576" i="16" l="1"/>
  <c r="A3576" i="16"/>
  <c r="S3577" i="16" l="1"/>
  <c r="A3577" i="16"/>
  <c r="A3578" i="16" l="1"/>
  <c r="S3578" i="16"/>
  <c r="S3579" i="16" l="1"/>
  <c r="A3579" i="16"/>
  <c r="S3580" i="16" l="1"/>
  <c r="A3580" i="16"/>
  <c r="S3581" i="16" l="1"/>
  <c r="A3581" i="16"/>
  <c r="S3582" i="16" l="1"/>
  <c r="A3582" i="16"/>
  <c r="S3583" i="16" l="1"/>
  <c r="A3583" i="16"/>
  <c r="A3584" i="16" l="1"/>
  <c r="S3584" i="16"/>
  <c r="S3585" i="16" l="1"/>
  <c r="A3585" i="16"/>
  <c r="S3586" i="16" l="1"/>
  <c r="A3586" i="16"/>
  <c r="S3587" i="16" l="1"/>
  <c r="A3587" i="16"/>
  <c r="S3588" i="16" l="1"/>
  <c r="A3588" i="16"/>
  <c r="A3589" i="16" l="1"/>
  <c r="S3589" i="16"/>
  <c r="S3590" i="16" l="1"/>
  <c r="A3590" i="16"/>
  <c r="S3591" i="16" l="1"/>
  <c r="A3591" i="16"/>
  <c r="S3592" i="16" l="1"/>
  <c r="A3592" i="16"/>
  <c r="S3593" i="16" l="1"/>
  <c r="A3593" i="16"/>
  <c r="S3594" i="16" l="1"/>
  <c r="A3594" i="16"/>
  <c r="A3595" i="16" l="1"/>
  <c r="S3595" i="16"/>
  <c r="S3596" i="16" l="1"/>
  <c r="A3596" i="16"/>
  <c r="A3597" i="16" l="1"/>
  <c r="S3597" i="16"/>
  <c r="S3598" i="16" l="1"/>
  <c r="A3598" i="16"/>
  <c r="S3599" i="16" l="1"/>
  <c r="A3599" i="16"/>
  <c r="S3600" i="16" l="1"/>
  <c r="A3600" i="16"/>
  <c r="S3601" i="16" l="1"/>
  <c r="A3601" i="16"/>
  <c r="S3602" i="16" l="1"/>
  <c r="A3602" i="16"/>
  <c r="A3603" i="16" l="1"/>
  <c r="S3603" i="16"/>
  <c r="S3604" i="16" l="1"/>
  <c r="A3604" i="16"/>
  <c r="A3605" i="16" l="1"/>
  <c r="S3605" i="16"/>
  <c r="S3606" i="16" l="1"/>
  <c r="A3606" i="16"/>
  <c r="A3607" i="16" l="1"/>
  <c r="S3607" i="16"/>
  <c r="S3608" i="16" l="1"/>
  <c r="A3608" i="16"/>
  <c r="A3609" i="16" l="1"/>
  <c r="S3609" i="16"/>
  <c r="S3610" i="16" l="1"/>
  <c r="A3610" i="16"/>
  <c r="S3611" i="16" l="1"/>
  <c r="A3611" i="16"/>
  <c r="S3612" i="16" l="1"/>
  <c r="A3612" i="16"/>
  <c r="S3613" i="16" l="1"/>
  <c r="A3613" i="16"/>
  <c r="S3614" i="16" l="1"/>
  <c r="A3614" i="16"/>
  <c r="S3615" i="16" l="1"/>
  <c r="A3615" i="16"/>
  <c r="S3616" i="16" l="1"/>
  <c r="A3616" i="16"/>
  <c r="S3617" i="16" l="1"/>
  <c r="A3617" i="16"/>
  <c r="S3618" i="16" l="1"/>
  <c r="A3618" i="16"/>
  <c r="S3619" i="16" l="1"/>
  <c r="A3619" i="16"/>
  <c r="S3620" i="16" l="1"/>
  <c r="A3620" i="16"/>
  <c r="A3621" i="16" l="1"/>
  <c r="S3621" i="16"/>
  <c r="S3622" i="16" l="1"/>
  <c r="A3622" i="16"/>
  <c r="S3623" i="16" l="1"/>
  <c r="A3623" i="16"/>
  <c r="S3624" i="16" l="1"/>
  <c r="A3624" i="16"/>
  <c r="S3625" i="16" l="1"/>
  <c r="A3625" i="16"/>
  <c r="S3626" i="16" l="1"/>
  <c r="A3626" i="16"/>
  <c r="A3627" i="16" l="1"/>
  <c r="S3627" i="16"/>
  <c r="S3628" i="16" l="1"/>
  <c r="A3628" i="16"/>
  <c r="S3629" i="16" l="1"/>
  <c r="A3629" i="16"/>
  <c r="S3630" i="16" l="1"/>
  <c r="A3630" i="16"/>
  <c r="A3631" i="16" l="1"/>
  <c r="S3631" i="16"/>
  <c r="S3632" i="16" l="1"/>
  <c r="A3632" i="16"/>
  <c r="S3633" i="16" l="1"/>
  <c r="A3633" i="16"/>
  <c r="S3634" i="16" l="1"/>
  <c r="A3634" i="16"/>
  <c r="S3635" i="16" l="1"/>
  <c r="A3635" i="16"/>
  <c r="S3636" i="16" l="1"/>
  <c r="A3636" i="16"/>
  <c r="S3637" i="16" l="1"/>
  <c r="A3637" i="16"/>
  <c r="S3638" i="16" l="1"/>
  <c r="A3638" i="16"/>
  <c r="S3639" i="16" l="1"/>
  <c r="A3639" i="16"/>
  <c r="A3640" i="16" l="1"/>
  <c r="S3640" i="16"/>
  <c r="S3641" i="16" l="1"/>
  <c r="A3641" i="16"/>
  <c r="S3642" i="16" l="1"/>
  <c r="A3642" i="16"/>
  <c r="A3643" i="16" l="1"/>
  <c r="S3643" i="16"/>
  <c r="S3644" i="16" l="1"/>
  <c r="A3644" i="16"/>
  <c r="A3645" i="16" l="1"/>
  <c r="S3645" i="16"/>
  <c r="S3646" i="16" l="1"/>
  <c r="A3646" i="16"/>
  <c r="S3647" i="16" l="1"/>
  <c r="A3647" i="16"/>
  <c r="S3648" i="16" l="1"/>
  <c r="A3648" i="16"/>
  <c r="S3649" i="16" l="1"/>
  <c r="A3649" i="16"/>
  <c r="S3650" i="16" l="1"/>
  <c r="A3650" i="16"/>
  <c r="A3651" i="16" l="1"/>
  <c r="S3651" i="16"/>
  <c r="S3652" i="16" l="1"/>
  <c r="A3652" i="16"/>
  <c r="A3653" i="16" l="1"/>
  <c r="S3653" i="16"/>
  <c r="S3654" i="16" l="1"/>
  <c r="A3654" i="16"/>
  <c r="S3655" i="16" l="1"/>
  <c r="A3655" i="16"/>
  <c r="S3656" i="16" l="1"/>
  <c r="A3656" i="16"/>
  <c r="S3657" i="16" l="1"/>
  <c r="A3657" i="16"/>
  <c r="S3658" i="16" l="1"/>
  <c r="A3658" i="16"/>
  <c r="S3659" i="16" l="1"/>
  <c r="A3659" i="16"/>
  <c r="S3660" i="16" l="1"/>
  <c r="A3660" i="16"/>
  <c r="S3661" i="16" l="1"/>
  <c r="A3661" i="16"/>
  <c r="S3662" i="16" l="1"/>
  <c r="A3662" i="16"/>
  <c r="S3663" i="16" l="1"/>
  <c r="A3663" i="16"/>
  <c r="S3664" i="16" l="1"/>
  <c r="A3664" i="16"/>
  <c r="A3665" i="16" l="1"/>
  <c r="S3665" i="16"/>
  <c r="S3666" i="16" l="1"/>
  <c r="A3666" i="16"/>
  <c r="S3667" i="16" l="1"/>
  <c r="A3667" i="16"/>
  <c r="S3668" i="16" l="1"/>
  <c r="A3668" i="16"/>
  <c r="S3669" i="16" l="1"/>
  <c r="A3669" i="16"/>
  <c r="S3670" i="16" l="1"/>
  <c r="A3670" i="16"/>
  <c r="S3671" i="16" l="1"/>
  <c r="A3671" i="16"/>
  <c r="S3672" i="16" l="1"/>
  <c r="A3672" i="16"/>
  <c r="S3673" i="16" l="1"/>
  <c r="A3673" i="16"/>
  <c r="S3674" i="16" l="1"/>
  <c r="A3674" i="16"/>
  <c r="S3675" i="16" l="1"/>
  <c r="A3675" i="16"/>
  <c r="S3676" i="16" l="1"/>
  <c r="A3676" i="16"/>
  <c r="S3677" i="16" l="1"/>
  <c r="A3677" i="16"/>
  <c r="S3678" i="16" l="1"/>
  <c r="A3678" i="16"/>
  <c r="S3679" i="16" l="1"/>
  <c r="A3679" i="16"/>
  <c r="S3680" i="16" l="1"/>
  <c r="A3680" i="16"/>
  <c r="S3681" i="16" l="1"/>
  <c r="A3681" i="16"/>
  <c r="S3682" i="16" l="1"/>
  <c r="A3682" i="16"/>
  <c r="S3683" i="16" l="1"/>
  <c r="A3683" i="16"/>
  <c r="S3684" i="16" l="1"/>
  <c r="A3684" i="16"/>
  <c r="S3685" i="16" l="1"/>
  <c r="A3685" i="16"/>
  <c r="S3686" i="16" l="1"/>
  <c r="A3686" i="16"/>
  <c r="S3687" i="16" l="1"/>
  <c r="A3687" i="16"/>
  <c r="A3688" i="16" l="1"/>
  <c r="S3688" i="16"/>
  <c r="S3689" i="16" l="1"/>
  <c r="A3689" i="16"/>
  <c r="S3690" i="16" l="1"/>
  <c r="A3690" i="16"/>
  <c r="S3691" i="16" l="1"/>
  <c r="A3691" i="16"/>
  <c r="S3692" i="16" l="1"/>
  <c r="A3692" i="16"/>
  <c r="S3693" i="16" l="1"/>
  <c r="A3693" i="16"/>
  <c r="A3694" i="16" l="1"/>
  <c r="S3694" i="16"/>
  <c r="S3695" i="16" l="1"/>
  <c r="A3695" i="16"/>
  <c r="S3696" i="16" l="1"/>
  <c r="A3696" i="16"/>
  <c r="S3697" i="16" l="1"/>
  <c r="A3697" i="16"/>
  <c r="S3698" i="16" l="1"/>
  <c r="A3698" i="16"/>
  <c r="S3699" i="16" l="1"/>
  <c r="A3699" i="16"/>
  <c r="S3700" i="16" l="1"/>
  <c r="A3700" i="16"/>
  <c r="S3701" i="16" l="1"/>
  <c r="A3701" i="16"/>
  <c r="S3702" i="16" l="1"/>
  <c r="A3702" i="16"/>
  <c r="S3703" i="16" l="1"/>
  <c r="A3703" i="16"/>
  <c r="S3704" i="16" l="1"/>
  <c r="A3704" i="16"/>
  <c r="S3705" i="16" l="1"/>
  <c r="A3705" i="16"/>
  <c r="S3706" i="16" l="1"/>
  <c r="A3706" i="16"/>
  <c r="A3707" i="16" l="1"/>
  <c r="S3707" i="16"/>
  <c r="A3708" i="16" l="1"/>
  <c r="S3708" i="16"/>
  <c r="S3709" i="16" l="1"/>
  <c r="A3709" i="16"/>
  <c r="A3710" i="16" l="1"/>
  <c r="S3710" i="16"/>
  <c r="S3711" i="16" l="1"/>
  <c r="A3711" i="16"/>
  <c r="S3712" i="16" l="1"/>
  <c r="A3712" i="16"/>
  <c r="A3713" i="16" l="1"/>
  <c r="S3713" i="16"/>
  <c r="S3714" i="16" l="1"/>
  <c r="A3714" i="16"/>
  <c r="S3715" i="16" l="1"/>
  <c r="A3715" i="16"/>
  <c r="S3716" i="16" l="1"/>
  <c r="A3716" i="16"/>
  <c r="A3717" i="16" l="1"/>
  <c r="S3717" i="16"/>
  <c r="S3718" i="16" l="1"/>
  <c r="A3718" i="16"/>
  <c r="S3719" i="16" l="1"/>
  <c r="A3719" i="16"/>
  <c r="S3720" i="16" l="1"/>
  <c r="A3720" i="16"/>
  <c r="S3721" i="16" l="1"/>
  <c r="A3721" i="16"/>
  <c r="S3722" i="16" l="1"/>
  <c r="A3722" i="16"/>
  <c r="S3723" i="16" l="1"/>
  <c r="A3723" i="16"/>
  <c r="A3724" i="16" l="1"/>
  <c r="S3724" i="16"/>
  <c r="S3725" i="16" l="1"/>
  <c r="A3725" i="16"/>
  <c r="S3726" i="16" l="1"/>
  <c r="A3726" i="16"/>
  <c r="S3727" i="16" l="1"/>
  <c r="A3727" i="16"/>
  <c r="S3728" i="16" l="1"/>
  <c r="A3728" i="16"/>
  <c r="S3729" i="16" l="1"/>
  <c r="A3729" i="16"/>
  <c r="S3730" i="16" l="1"/>
  <c r="A3730" i="16"/>
  <c r="A3731" i="16" l="1"/>
  <c r="S3731" i="16"/>
  <c r="S3732" i="16" l="1"/>
  <c r="A3732" i="16"/>
  <c r="S3733" i="16" l="1"/>
  <c r="A3733" i="16"/>
  <c r="A3734" i="16" l="1"/>
  <c r="S3734" i="16"/>
  <c r="S3735" i="16" l="1"/>
  <c r="A3735" i="16"/>
  <c r="S3736" i="16" l="1"/>
  <c r="A3736" i="16"/>
  <c r="S3737" i="16" l="1"/>
  <c r="A3737" i="16"/>
  <c r="S3738" i="16" l="1"/>
  <c r="A3738" i="16"/>
  <c r="A3739" i="16" l="1"/>
  <c r="S3739" i="16"/>
  <c r="A3740" i="16" l="1"/>
  <c r="S3740" i="16"/>
  <c r="A3741" i="16" l="1"/>
  <c r="S3741" i="16"/>
  <c r="A3742" i="16" l="1"/>
  <c r="S3742" i="16"/>
  <c r="A3743" i="16" l="1"/>
  <c r="S3743" i="16"/>
  <c r="S3744" i="16" l="1"/>
  <c r="A3744" i="16"/>
  <c r="S3745" i="16" l="1"/>
  <c r="A3745" i="16"/>
  <c r="S3746" i="16" l="1"/>
  <c r="A3746" i="16"/>
  <c r="S3747" i="16" l="1"/>
  <c r="A3747" i="16"/>
  <c r="S3748" i="16" l="1"/>
  <c r="A3748" i="16"/>
  <c r="S3749" i="16" l="1"/>
  <c r="A3749" i="16"/>
  <c r="A3750" i="16" l="1"/>
  <c r="S3750" i="16"/>
  <c r="S3751" i="16" l="1"/>
  <c r="A3751" i="16"/>
  <c r="S3752" i="16" l="1"/>
  <c r="A3752" i="16"/>
  <c r="S3753" i="16" l="1"/>
  <c r="A3753" i="16"/>
  <c r="S3754" i="16" l="1"/>
  <c r="A3754" i="16"/>
  <c r="S3755" i="16" l="1"/>
  <c r="A3755" i="16"/>
  <c r="S3756" i="16" l="1"/>
  <c r="A3756" i="16"/>
  <c r="A3757" i="16" l="1"/>
  <c r="S3757" i="16"/>
  <c r="S3758" i="16" l="1"/>
  <c r="A3758" i="16"/>
  <c r="S3759" i="16" l="1"/>
  <c r="A3759" i="16"/>
  <c r="S3760" i="16" l="1"/>
  <c r="A3760" i="16"/>
  <c r="S3761" i="16" l="1"/>
  <c r="A3761" i="16"/>
  <c r="S3762" i="16" l="1"/>
  <c r="A3762" i="16"/>
  <c r="S3763" i="16" l="1"/>
  <c r="A3763" i="16"/>
  <c r="S3764" i="16" l="1"/>
  <c r="A3764" i="16"/>
  <c r="S3765" i="16" l="1"/>
  <c r="A3765" i="16"/>
  <c r="S3766" i="16" l="1"/>
  <c r="A3766" i="16"/>
  <c r="A3767" i="16" l="1"/>
  <c r="S3767" i="16"/>
  <c r="S3768" i="16" l="1"/>
  <c r="A3768" i="16"/>
  <c r="S3769" i="16" l="1"/>
  <c r="A3769" i="16"/>
  <c r="S3770" i="16" l="1"/>
  <c r="A3770" i="16"/>
  <c r="S3771" i="16" l="1"/>
  <c r="A3771" i="16"/>
  <c r="A3772" i="16" l="1"/>
  <c r="S3772" i="16"/>
  <c r="A3773" i="16" l="1"/>
  <c r="S3773" i="16"/>
  <c r="S3774" i="16" l="1"/>
  <c r="A3774" i="16"/>
  <c r="S3775" i="16" l="1"/>
  <c r="A3775" i="16"/>
  <c r="A3776" i="16" l="1"/>
  <c r="S3776" i="16"/>
  <c r="S3777" i="16" l="1"/>
  <c r="A3777" i="16"/>
  <c r="S3778" i="16" l="1"/>
  <c r="A3778" i="16"/>
  <c r="S3779" i="16" l="1"/>
  <c r="A3779" i="16"/>
  <c r="S3780" i="16" l="1"/>
  <c r="A3780" i="16"/>
  <c r="A3781" i="16" l="1"/>
  <c r="S3781" i="16"/>
  <c r="S3782" i="16" l="1"/>
  <c r="A3782" i="16"/>
  <c r="S3783" i="16" l="1"/>
  <c r="A3783" i="16"/>
  <c r="S3784" i="16" l="1"/>
  <c r="A3784" i="16"/>
  <c r="S3785" i="16" l="1"/>
  <c r="A3785" i="16"/>
  <c r="S3786" i="16" l="1"/>
  <c r="A3786" i="16"/>
  <c r="A3787" i="16" l="1"/>
  <c r="S3787" i="16"/>
  <c r="A3788" i="16" l="1"/>
  <c r="S3788" i="16"/>
  <c r="A3789" i="16" l="1"/>
  <c r="S3789" i="16"/>
  <c r="S3790" i="16" l="1"/>
  <c r="A3790" i="16"/>
  <c r="S3791" i="16" l="1"/>
  <c r="A3791" i="16"/>
  <c r="S3792" i="16" l="1"/>
  <c r="A3792" i="16"/>
  <c r="S3793" i="16" l="1"/>
  <c r="A3793" i="16"/>
  <c r="A3794" i="16" l="1"/>
  <c r="S3794" i="16"/>
  <c r="A3795" i="16" l="1"/>
  <c r="S3795" i="16"/>
  <c r="S3796" i="16" l="1"/>
  <c r="A3796" i="16"/>
  <c r="S3797" i="16" l="1"/>
  <c r="A3797" i="16"/>
  <c r="A3798" i="16" l="1"/>
  <c r="S3798" i="16"/>
  <c r="S3799" i="16" l="1"/>
  <c r="A3799" i="16"/>
  <c r="S3800" i="16" l="1"/>
  <c r="A3800" i="16"/>
  <c r="S3801" i="16" l="1"/>
  <c r="A3801" i="16"/>
  <c r="S3802" i="16" l="1"/>
  <c r="A3802" i="16"/>
  <c r="S3803" i="16" l="1"/>
  <c r="A3803" i="16"/>
  <c r="S3804" i="16" l="1"/>
  <c r="A3804" i="16"/>
  <c r="S3805" i="16" l="1"/>
  <c r="A3805" i="16"/>
  <c r="A3806" i="16" l="1"/>
  <c r="S3806" i="16"/>
  <c r="S3807" i="16" l="1"/>
  <c r="A3807" i="16"/>
  <c r="S3808" i="16" l="1"/>
  <c r="A3808" i="16"/>
  <c r="S3809" i="16" l="1"/>
  <c r="A3809" i="16"/>
  <c r="S3810" i="16" l="1"/>
  <c r="A3810" i="16"/>
  <c r="A3811" i="16" l="1"/>
  <c r="S3811" i="16"/>
  <c r="S3812" i="16" l="1"/>
  <c r="A3812" i="16"/>
  <c r="S3813" i="16" l="1"/>
  <c r="A3813" i="16"/>
  <c r="S3814" i="16" l="1"/>
  <c r="A3814" i="16"/>
  <c r="S3815" i="16" l="1"/>
  <c r="A3815" i="16"/>
  <c r="S3816" i="16" l="1"/>
  <c r="A3816" i="16"/>
  <c r="S3817" i="16" l="1"/>
  <c r="A3817" i="16"/>
  <c r="A3818" i="16" l="1"/>
  <c r="S3818" i="16"/>
  <c r="S3819" i="16" l="1"/>
  <c r="A3819" i="16"/>
  <c r="A3820" i="16" l="1"/>
  <c r="S3820" i="16"/>
  <c r="S3821" i="16" l="1"/>
  <c r="A3821" i="16"/>
  <c r="A3822" i="16" l="1"/>
  <c r="S3822" i="16"/>
  <c r="S3823" i="16" l="1"/>
  <c r="A3823" i="16"/>
  <c r="A3824" i="16" l="1"/>
  <c r="S3824" i="16"/>
  <c r="S3825" i="16" l="1"/>
  <c r="A3825" i="16"/>
  <c r="S3826" i="16" l="1"/>
  <c r="A3826" i="16"/>
  <c r="S3827" i="16" l="1"/>
  <c r="A3827" i="16"/>
  <c r="S3828" i="16" l="1"/>
  <c r="A3828" i="16"/>
  <c r="A3829" i="16" l="1"/>
  <c r="S3829" i="16"/>
  <c r="S3830" i="16" l="1"/>
  <c r="A3830" i="16"/>
  <c r="A3831" i="16" l="1"/>
  <c r="S3831" i="16"/>
  <c r="S3832" i="16" l="1"/>
  <c r="A3832" i="16"/>
  <c r="S3833" i="16" l="1"/>
  <c r="A3833" i="16"/>
  <c r="A3834" i="16" l="1"/>
  <c r="S3834" i="16"/>
  <c r="A3835" i="16" l="1"/>
  <c r="S3835" i="16"/>
  <c r="S3836" i="16" l="1"/>
  <c r="A3836" i="16"/>
  <c r="S3837" i="16" l="1"/>
  <c r="A3837" i="16"/>
  <c r="S3838" i="16" l="1"/>
  <c r="A3838" i="16"/>
  <c r="S3839" i="16" l="1"/>
  <c r="A3839" i="16"/>
  <c r="C296" i="14"/>
  <c r="C297" i="14"/>
  <c r="C298" i="14"/>
  <c r="C299" i="14"/>
  <c r="C300" i="14"/>
  <c r="C301" i="14"/>
  <c r="C302" i="14"/>
  <c r="C303" i="14"/>
  <c r="C304" i="14"/>
  <c r="C305" i="14"/>
  <c r="C306" i="14"/>
  <c r="C275" i="14"/>
  <c r="C276" i="14"/>
  <c r="C277" i="14"/>
  <c r="C278" i="14"/>
  <c r="C279" i="14"/>
  <c r="C280" i="14"/>
  <c r="C281" i="14"/>
  <c r="C282" i="14"/>
  <c r="C283" i="14"/>
  <c r="C284" i="14"/>
  <c r="C285" i="14"/>
  <c r="C286" i="14"/>
  <c r="C287" i="14"/>
  <c r="C288" i="14"/>
  <c r="C289" i="14"/>
  <c r="C290" i="14"/>
  <c r="C291" i="14"/>
  <c r="C292" i="14"/>
  <c r="C293" i="14"/>
  <c r="C294" i="14"/>
  <c r="C295" i="14"/>
  <c r="C274" i="14"/>
  <c r="C267" i="14"/>
  <c r="C268" i="14"/>
  <c r="C269" i="14"/>
  <c r="C270" i="14"/>
  <c r="C271" i="14"/>
  <c r="C272" i="14"/>
  <c r="C273" i="14"/>
  <c r="C255" i="14"/>
  <c r="C256" i="14"/>
  <c r="C257" i="14"/>
  <c r="C258" i="14"/>
  <c r="C259" i="14"/>
  <c r="C260" i="14"/>
  <c r="C261" i="14"/>
  <c r="C262" i="14"/>
  <c r="C263" i="14"/>
  <c r="C264" i="14"/>
  <c r="C265" i="14"/>
  <c r="C266" i="14"/>
  <c r="C242" i="14"/>
  <c r="C243" i="14"/>
  <c r="C244" i="14"/>
  <c r="C245" i="14"/>
  <c r="C246" i="14"/>
  <c r="C247" i="14"/>
  <c r="C248" i="14"/>
  <c r="C249" i="14"/>
  <c r="C250" i="14"/>
  <c r="C251" i="14"/>
  <c r="C252" i="14"/>
  <c r="C253" i="14"/>
  <c r="C254" i="14"/>
  <c r="C241" i="14"/>
  <c r="C239" i="14"/>
  <c r="C240" i="14"/>
  <c r="C234" i="14"/>
  <c r="C235" i="14"/>
  <c r="C236" i="14"/>
  <c r="C237" i="14"/>
  <c r="C238" i="14"/>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08" i="14"/>
  <c r="C207"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C205" i="14"/>
  <c r="C206" i="14"/>
  <c r="C175" i="14"/>
  <c r="C172" i="14"/>
  <c r="C173" i="14"/>
  <c r="C174"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42" i="14"/>
  <c r="C130" i="14"/>
  <c r="C131" i="14"/>
  <c r="C132" i="14"/>
  <c r="C133" i="14"/>
  <c r="C134" i="14"/>
  <c r="C135" i="14"/>
  <c r="C136" i="14"/>
  <c r="C137" i="14"/>
  <c r="C138" i="14"/>
  <c r="C139" i="14"/>
  <c r="C140" i="14"/>
  <c r="C141" i="14"/>
  <c r="C110" i="14"/>
  <c r="C111" i="14"/>
  <c r="C112" i="14"/>
  <c r="C113" i="14"/>
  <c r="C114" i="14"/>
  <c r="C115" i="14"/>
  <c r="C116" i="14"/>
  <c r="C117" i="14"/>
  <c r="C118" i="14"/>
  <c r="C119" i="14"/>
  <c r="C120" i="14"/>
  <c r="C121" i="14"/>
  <c r="C122" i="14"/>
  <c r="C123" i="14"/>
  <c r="C124" i="14"/>
  <c r="C125" i="14"/>
  <c r="C126" i="14"/>
  <c r="C127" i="14"/>
  <c r="C128" i="14"/>
  <c r="C129" i="14"/>
  <c r="C109" i="14"/>
  <c r="C108" i="14"/>
  <c r="C105" i="14"/>
  <c r="C106" i="14"/>
  <c r="C107" i="14"/>
  <c r="C101" i="14"/>
  <c r="C102" i="14"/>
  <c r="C103" i="14"/>
  <c r="C104" i="14"/>
  <c r="C77" i="14"/>
  <c r="C78" i="14"/>
  <c r="C79" i="14"/>
  <c r="C80" i="14"/>
  <c r="C81" i="14"/>
  <c r="C82" i="14"/>
  <c r="C83" i="14"/>
  <c r="C84" i="14"/>
  <c r="C85" i="14"/>
  <c r="C86" i="14"/>
  <c r="C87" i="14"/>
  <c r="C88" i="14"/>
  <c r="C89" i="14"/>
  <c r="C90" i="14"/>
  <c r="C91" i="14"/>
  <c r="C92" i="14"/>
  <c r="C93" i="14"/>
  <c r="C94" i="14"/>
  <c r="C95" i="14"/>
  <c r="C96" i="14"/>
  <c r="C97" i="14"/>
  <c r="C98" i="14"/>
  <c r="C99" i="14"/>
  <c r="C100" i="14"/>
  <c r="C76"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43" i="14"/>
  <c r="A3840" i="16" l="1"/>
  <c r="S3840" i="16"/>
  <c r="B54" i="13"/>
  <c r="B53" i="13"/>
  <c r="B52" i="13"/>
  <c r="B51" i="13"/>
  <c r="D48" i="13"/>
  <c r="J47" i="13" s="1"/>
  <c r="B47" i="13"/>
  <c r="B43" i="13"/>
  <c r="B42" i="13"/>
  <c r="B41" i="13"/>
  <c r="B40" i="13"/>
  <c r="D37" i="13"/>
  <c r="J36" i="13" s="1"/>
  <c r="B36" i="13"/>
  <c r="B32" i="13"/>
  <c r="B31" i="13"/>
  <c r="B30" i="13"/>
  <c r="B29" i="13"/>
  <c r="D26" i="13"/>
  <c r="H25" i="13"/>
  <c r="G25" i="13"/>
  <c r="B25" i="13"/>
  <c r="B21" i="13"/>
  <c r="B20" i="13"/>
  <c r="B19" i="13"/>
  <c r="B18" i="13"/>
  <c r="E21" i="13"/>
  <c r="M13" i="13"/>
  <c r="M12" i="13"/>
  <c r="D20" i="13"/>
  <c r="G20" i="13" s="1"/>
  <c r="E20" i="13"/>
  <c r="M10" i="13"/>
  <c r="M9" i="13"/>
  <c r="M8" i="13"/>
  <c r="M4" i="13"/>
  <c r="D3" i="13"/>
  <c r="S3841" i="16" l="1"/>
  <c r="A3841" i="16"/>
  <c r="F36" i="13"/>
  <c r="H20" i="13"/>
  <c r="D18" i="13"/>
  <c r="G18" i="13" s="1"/>
  <c r="C15" i="13"/>
  <c r="F47" i="13"/>
  <c r="D50" i="6"/>
  <c r="D38" i="6"/>
  <c r="D26" i="6"/>
  <c r="S3842" i="16" l="1"/>
  <c r="A3842" i="16"/>
  <c r="D19" i="13"/>
  <c r="G19" i="13" s="1"/>
  <c r="E19" i="13"/>
  <c r="H19" i="13" s="1"/>
  <c r="B160" i="3"/>
  <c r="B159" i="3"/>
  <c r="F81" i="3"/>
  <c r="F80" i="3"/>
  <c r="M9" i="6"/>
  <c r="M7" i="6"/>
  <c r="S3843" i="16" l="1"/>
  <c r="A3843" i="16"/>
  <c r="AE7" i="8"/>
  <c r="AE2" i="8"/>
  <c r="AE6" i="8"/>
  <c r="AE4" i="8"/>
  <c r="AE3" i="8"/>
  <c r="AE5" i="8"/>
  <c r="D137" i="3"/>
  <c r="S3844" i="16" l="1"/>
  <c r="A3844" i="16"/>
  <c r="A42" i="16" l="1"/>
  <c r="S3845" i="16"/>
  <c r="A3845" i="16"/>
  <c r="F25" i="3"/>
  <c r="C28" i="16" s="1"/>
  <c r="F47" i="3"/>
  <c r="C20" i="16" s="1"/>
  <c r="F38" i="3"/>
  <c r="C24" i="16" s="1"/>
  <c r="M3844" i="16" s="1"/>
  <c r="C2" i="6"/>
  <c r="O6" i="8" l="1"/>
  <c r="O3" i="8"/>
  <c r="O5" i="8"/>
  <c r="O4" i="8"/>
  <c r="L47" i="16"/>
  <c r="L44" i="16"/>
  <c r="L46" i="16"/>
  <c r="L45" i="16"/>
  <c r="L48" i="16"/>
  <c r="L49" i="16"/>
  <c r="L50" i="16"/>
  <c r="L51" i="16"/>
  <c r="L52" i="16"/>
  <c r="L53" i="16"/>
  <c r="L54" i="16"/>
  <c r="L55" i="16"/>
  <c r="L56" i="16"/>
  <c r="L57" i="16"/>
  <c r="L58" i="16"/>
  <c r="L59" i="16"/>
  <c r="L60" i="16"/>
  <c r="L61" i="16"/>
  <c r="L62" i="16"/>
  <c r="L63" i="16"/>
  <c r="L64" i="16"/>
  <c r="L65" i="16"/>
  <c r="L66" i="16"/>
  <c r="L67" i="16"/>
  <c r="L68" i="16"/>
  <c r="L69" i="16"/>
  <c r="L70" i="16"/>
  <c r="L71" i="16"/>
  <c r="L72" i="16"/>
  <c r="L73" i="16"/>
  <c r="L74" i="16"/>
  <c r="L75" i="16"/>
  <c r="L76" i="16"/>
  <c r="L77" i="16"/>
  <c r="L78" i="16"/>
  <c r="L79" i="16"/>
  <c r="L80" i="16"/>
  <c r="L81" i="16"/>
  <c r="L82" i="16"/>
  <c r="L83" i="16"/>
  <c r="L84" i="16"/>
  <c r="L85" i="16"/>
  <c r="L86" i="16"/>
  <c r="L87" i="16"/>
  <c r="L88" i="16"/>
  <c r="L89" i="16"/>
  <c r="L90" i="16"/>
  <c r="L91" i="16"/>
  <c r="L92" i="16"/>
  <c r="L93" i="16"/>
  <c r="L94" i="16"/>
  <c r="L95" i="16"/>
  <c r="L96" i="16"/>
  <c r="L97" i="16"/>
  <c r="L98" i="16"/>
  <c r="L99" i="16"/>
  <c r="L100" i="16"/>
  <c r="L101" i="16"/>
  <c r="L102" i="16"/>
  <c r="L103" i="16"/>
  <c r="L104" i="16"/>
  <c r="L105" i="16"/>
  <c r="L106" i="16"/>
  <c r="L107" i="16"/>
  <c r="L108" i="16"/>
  <c r="L109" i="16"/>
  <c r="L110" i="16"/>
  <c r="L111" i="16"/>
  <c r="L112" i="16"/>
  <c r="L113" i="16"/>
  <c r="L114" i="16"/>
  <c r="L115" i="16"/>
  <c r="L116" i="16"/>
  <c r="L117" i="16"/>
  <c r="L118" i="16"/>
  <c r="L119" i="16"/>
  <c r="L120" i="16"/>
  <c r="L121" i="16"/>
  <c r="L122" i="16"/>
  <c r="L123" i="16"/>
  <c r="L124" i="16"/>
  <c r="L125" i="16"/>
  <c r="L126" i="16"/>
  <c r="L127" i="16"/>
  <c r="L128" i="16"/>
  <c r="L129" i="16"/>
  <c r="L130" i="16"/>
  <c r="L131" i="16"/>
  <c r="L132" i="16"/>
  <c r="L133" i="16"/>
  <c r="L134" i="16"/>
  <c r="L135" i="16"/>
  <c r="L136" i="16"/>
  <c r="L137" i="16"/>
  <c r="L138" i="16"/>
  <c r="L139" i="16"/>
  <c r="L140" i="16"/>
  <c r="L141" i="16"/>
  <c r="L142" i="16"/>
  <c r="L143" i="16"/>
  <c r="L144" i="16"/>
  <c r="L145" i="16"/>
  <c r="L146" i="16"/>
  <c r="L147" i="16"/>
  <c r="L148" i="16"/>
  <c r="L149" i="16"/>
  <c r="L150" i="16"/>
  <c r="L151" i="16"/>
  <c r="L152" i="16"/>
  <c r="L153" i="16"/>
  <c r="L154" i="16"/>
  <c r="L155" i="16"/>
  <c r="L156" i="16"/>
  <c r="L157" i="16"/>
  <c r="L158" i="16"/>
  <c r="L159" i="16"/>
  <c r="L160" i="16"/>
  <c r="L161" i="16"/>
  <c r="L162" i="16"/>
  <c r="L163" i="16"/>
  <c r="L164" i="16"/>
  <c r="L165" i="16"/>
  <c r="L166" i="16"/>
  <c r="L167" i="16"/>
  <c r="L168" i="16"/>
  <c r="L169" i="16"/>
  <c r="L170" i="16"/>
  <c r="L171" i="16"/>
  <c r="L172" i="16"/>
  <c r="L173" i="16"/>
  <c r="L174" i="16"/>
  <c r="L175" i="16"/>
  <c r="L176" i="16"/>
  <c r="L177" i="16"/>
  <c r="L178" i="16"/>
  <c r="L179" i="16"/>
  <c r="L180" i="16"/>
  <c r="L181" i="16"/>
  <c r="L182" i="16"/>
  <c r="L183" i="16"/>
  <c r="L184" i="16"/>
  <c r="L185" i="16"/>
  <c r="L186" i="16"/>
  <c r="L187" i="16"/>
  <c r="L188" i="16"/>
  <c r="L189" i="16"/>
  <c r="L190" i="16"/>
  <c r="L191" i="16"/>
  <c r="L192" i="16"/>
  <c r="L193" i="16"/>
  <c r="L194" i="16"/>
  <c r="L195" i="16"/>
  <c r="L196" i="16"/>
  <c r="L197" i="16"/>
  <c r="L198" i="16"/>
  <c r="L199" i="16"/>
  <c r="L200" i="16"/>
  <c r="L201" i="16"/>
  <c r="L202" i="16"/>
  <c r="L203" i="16"/>
  <c r="L204" i="16"/>
  <c r="L205" i="16"/>
  <c r="L206" i="16"/>
  <c r="L207" i="16"/>
  <c r="L208" i="16"/>
  <c r="L209" i="16"/>
  <c r="L210" i="16"/>
  <c r="L211" i="16"/>
  <c r="L212" i="16"/>
  <c r="L213" i="16"/>
  <c r="L214" i="16"/>
  <c r="L215" i="16"/>
  <c r="L216" i="16"/>
  <c r="L217" i="16"/>
  <c r="L218" i="16"/>
  <c r="L219" i="16"/>
  <c r="L220" i="16"/>
  <c r="L221" i="16"/>
  <c r="L222" i="16"/>
  <c r="L223" i="16"/>
  <c r="L224" i="16"/>
  <c r="L225" i="16"/>
  <c r="L226" i="16"/>
  <c r="L227" i="16"/>
  <c r="L228" i="16"/>
  <c r="L229" i="16"/>
  <c r="L230" i="16"/>
  <c r="L231" i="16"/>
  <c r="L232" i="16"/>
  <c r="L233" i="16"/>
  <c r="L234" i="16"/>
  <c r="L235" i="16"/>
  <c r="L236" i="16"/>
  <c r="L237" i="16"/>
  <c r="L238" i="16"/>
  <c r="L239" i="16"/>
  <c r="L240" i="16"/>
  <c r="L241" i="16"/>
  <c r="L242" i="16"/>
  <c r="L243" i="16"/>
  <c r="L244" i="16"/>
  <c r="L245" i="16"/>
  <c r="L246" i="16"/>
  <c r="L247" i="16"/>
  <c r="L248" i="16"/>
  <c r="L249" i="16"/>
  <c r="L250" i="16"/>
  <c r="L251" i="16"/>
  <c r="L252" i="16"/>
  <c r="L253" i="16"/>
  <c r="L254" i="16"/>
  <c r="L255" i="16"/>
  <c r="L256" i="16"/>
  <c r="L257" i="16"/>
  <c r="L258" i="16"/>
  <c r="L259" i="16"/>
  <c r="L260" i="16"/>
  <c r="L261" i="16"/>
  <c r="L262" i="16"/>
  <c r="L263" i="16"/>
  <c r="L264" i="16"/>
  <c r="L265" i="16"/>
  <c r="L266" i="16"/>
  <c r="L267" i="16"/>
  <c r="L268" i="16"/>
  <c r="L269" i="16"/>
  <c r="L270" i="16"/>
  <c r="L271" i="16"/>
  <c r="L272" i="16"/>
  <c r="L273" i="16"/>
  <c r="L274" i="16"/>
  <c r="L275" i="16"/>
  <c r="L276" i="16"/>
  <c r="L277" i="16"/>
  <c r="L278" i="16"/>
  <c r="L279" i="16"/>
  <c r="L280" i="16"/>
  <c r="L281" i="16"/>
  <c r="L282" i="16"/>
  <c r="L283" i="16"/>
  <c r="L284" i="16"/>
  <c r="L285" i="16"/>
  <c r="L286" i="16"/>
  <c r="L287" i="16"/>
  <c r="L288" i="16"/>
  <c r="L289" i="16"/>
  <c r="L290" i="16"/>
  <c r="L291" i="16"/>
  <c r="L292" i="16"/>
  <c r="L293" i="16"/>
  <c r="L294" i="16"/>
  <c r="L295" i="16"/>
  <c r="L296" i="16"/>
  <c r="L297" i="16"/>
  <c r="L298" i="16"/>
  <c r="L299" i="16"/>
  <c r="L300" i="16"/>
  <c r="L301" i="16"/>
  <c r="L302" i="16"/>
  <c r="L303" i="16"/>
  <c r="L304" i="16"/>
  <c r="L305" i="16"/>
  <c r="L306" i="16"/>
  <c r="L307" i="16"/>
  <c r="L308" i="16"/>
  <c r="L309" i="16"/>
  <c r="L310" i="16"/>
  <c r="L311" i="16"/>
  <c r="L312" i="16"/>
  <c r="L313" i="16"/>
  <c r="L314" i="16"/>
  <c r="L315" i="16"/>
  <c r="L316" i="16"/>
  <c r="L317" i="16"/>
  <c r="L318" i="16"/>
  <c r="L319" i="16"/>
  <c r="L320" i="16"/>
  <c r="L321" i="16"/>
  <c r="L322" i="16"/>
  <c r="L323" i="16"/>
  <c r="L324" i="16"/>
  <c r="L325" i="16"/>
  <c r="L326" i="16"/>
  <c r="L327" i="16"/>
  <c r="L328" i="16"/>
  <c r="L329" i="16"/>
  <c r="L330" i="16"/>
  <c r="L331" i="16"/>
  <c r="L332" i="16"/>
  <c r="L333" i="16"/>
  <c r="L334" i="16"/>
  <c r="L335" i="16"/>
  <c r="L336" i="16"/>
  <c r="L337" i="16"/>
  <c r="L338" i="16"/>
  <c r="L339" i="16"/>
  <c r="L340" i="16"/>
  <c r="L341" i="16"/>
  <c r="L342" i="16"/>
  <c r="L343" i="16"/>
  <c r="L344" i="16"/>
  <c r="L345" i="16"/>
  <c r="L346" i="16"/>
  <c r="L347" i="16"/>
  <c r="L348" i="16"/>
  <c r="L349" i="16"/>
  <c r="L350" i="16"/>
  <c r="L351" i="16"/>
  <c r="L352" i="16"/>
  <c r="L353" i="16"/>
  <c r="L354" i="16"/>
  <c r="L355" i="16"/>
  <c r="L356" i="16"/>
  <c r="L357" i="16"/>
  <c r="L358" i="16"/>
  <c r="L359" i="16"/>
  <c r="L360" i="16"/>
  <c r="L361" i="16"/>
  <c r="L362" i="16"/>
  <c r="L363" i="16"/>
  <c r="L364" i="16"/>
  <c r="L365" i="16"/>
  <c r="L366" i="16"/>
  <c r="L367" i="16"/>
  <c r="L368" i="16"/>
  <c r="L369" i="16"/>
  <c r="L370" i="16"/>
  <c r="L371" i="16"/>
  <c r="L372" i="16"/>
  <c r="L373" i="16"/>
  <c r="L374" i="16"/>
  <c r="L375" i="16"/>
  <c r="L376" i="16"/>
  <c r="L377" i="16"/>
  <c r="L378" i="16"/>
  <c r="L379" i="16"/>
  <c r="L380" i="16"/>
  <c r="L381" i="16"/>
  <c r="L382" i="16"/>
  <c r="L383" i="16"/>
  <c r="L384" i="16"/>
  <c r="L385" i="16"/>
  <c r="L386" i="16"/>
  <c r="L387" i="16"/>
  <c r="L388" i="16"/>
  <c r="L389" i="16"/>
  <c r="L390" i="16"/>
  <c r="L391" i="16"/>
  <c r="L392" i="16"/>
  <c r="L393" i="16"/>
  <c r="L394" i="16"/>
  <c r="L395" i="16"/>
  <c r="L396" i="16"/>
  <c r="L397" i="16"/>
  <c r="L398" i="16"/>
  <c r="L399" i="16"/>
  <c r="L400" i="16"/>
  <c r="L401" i="16"/>
  <c r="L402" i="16"/>
  <c r="L403" i="16"/>
  <c r="L404" i="16"/>
  <c r="L405" i="16"/>
  <c r="L406" i="16"/>
  <c r="L407" i="16"/>
  <c r="L408" i="16"/>
  <c r="L409" i="16"/>
  <c r="L410" i="16"/>
  <c r="L411" i="16"/>
  <c r="L412" i="16"/>
  <c r="L413" i="16"/>
  <c r="L414" i="16"/>
  <c r="L415" i="16"/>
  <c r="L416" i="16"/>
  <c r="L417" i="16"/>
  <c r="L418" i="16"/>
  <c r="L419" i="16"/>
  <c r="L420" i="16"/>
  <c r="L421" i="16"/>
  <c r="L422" i="16"/>
  <c r="L423" i="16"/>
  <c r="L424" i="16"/>
  <c r="L425" i="16"/>
  <c r="L426" i="16"/>
  <c r="L427" i="16"/>
  <c r="L428" i="16"/>
  <c r="L429" i="16"/>
  <c r="L430" i="16"/>
  <c r="L431" i="16"/>
  <c r="L432" i="16"/>
  <c r="L433" i="16"/>
  <c r="L434" i="16"/>
  <c r="L435" i="16"/>
  <c r="L436" i="16"/>
  <c r="L437" i="16"/>
  <c r="L438" i="16"/>
  <c r="L439" i="16"/>
  <c r="L440" i="16"/>
  <c r="L441" i="16"/>
  <c r="L442" i="16"/>
  <c r="L443" i="16"/>
  <c r="L444" i="16"/>
  <c r="L445" i="16"/>
  <c r="L446" i="16"/>
  <c r="L447" i="16"/>
  <c r="L448" i="16"/>
  <c r="L449" i="16"/>
  <c r="L450" i="16"/>
  <c r="L451" i="16"/>
  <c r="L452" i="16"/>
  <c r="L453" i="16"/>
  <c r="L454" i="16"/>
  <c r="L455" i="16"/>
  <c r="L456" i="16"/>
  <c r="L457" i="16"/>
  <c r="L458" i="16"/>
  <c r="L459" i="16"/>
  <c r="L460" i="16"/>
  <c r="L461" i="16"/>
  <c r="L462" i="16"/>
  <c r="L463" i="16"/>
  <c r="L464" i="16"/>
  <c r="L465" i="16"/>
  <c r="L466" i="16"/>
  <c r="L467" i="16"/>
  <c r="L468" i="16"/>
  <c r="L469" i="16"/>
  <c r="L470" i="16"/>
  <c r="L471" i="16"/>
  <c r="L472" i="16"/>
  <c r="L473" i="16"/>
  <c r="L474" i="16"/>
  <c r="L475" i="16"/>
  <c r="L476" i="16"/>
  <c r="L477" i="16"/>
  <c r="L478" i="16"/>
  <c r="L479" i="16"/>
  <c r="L480" i="16"/>
  <c r="L481" i="16"/>
  <c r="L482" i="16"/>
  <c r="L483" i="16"/>
  <c r="L484" i="16"/>
  <c r="L485" i="16"/>
  <c r="L486" i="16"/>
  <c r="L487" i="16"/>
  <c r="L488" i="16"/>
  <c r="L489" i="16"/>
  <c r="L490" i="16"/>
  <c r="L491" i="16"/>
  <c r="L492" i="16"/>
  <c r="L493" i="16"/>
  <c r="L494" i="16"/>
  <c r="L495" i="16"/>
  <c r="L496" i="16"/>
  <c r="L497" i="16"/>
  <c r="L498" i="16"/>
  <c r="L499" i="16"/>
  <c r="L500" i="16"/>
  <c r="L501" i="16"/>
  <c r="L502" i="16"/>
  <c r="L503" i="16"/>
  <c r="L504" i="16"/>
  <c r="L505" i="16"/>
  <c r="L506" i="16"/>
  <c r="L507" i="16"/>
  <c r="L508" i="16"/>
  <c r="L509" i="16"/>
  <c r="L510" i="16"/>
  <c r="L511" i="16"/>
  <c r="L512" i="16"/>
  <c r="L513" i="16"/>
  <c r="L514" i="16"/>
  <c r="L515" i="16"/>
  <c r="L516" i="16"/>
  <c r="L517" i="16"/>
  <c r="L518" i="16"/>
  <c r="L519" i="16"/>
  <c r="L520" i="16"/>
  <c r="L521" i="16"/>
  <c r="L522" i="16"/>
  <c r="L523" i="16"/>
  <c r="L524" i="16"/>
  <c r="L525" i="16"/>
  <c r="L526" i="16"/>
  <c r="L527" i="16"/>
  <c r="L528" i="16"/>
  <c r="L529" i="16"/>
  <c r="L530" i="16"/>
  <c r="L531" i="16"/>
  <c r="L532" i="16"/>
  <c r="L533" i="16"/>
  <c r="L534" i="16"/>
  <c r="L535" i="16"/>
  <c r="L536" i="16"/>
  <c r="L537" i="16"/>
  <c r="L538" i="16"/>
  <c r="L539" i="16"/>
  <c r="L540" i="16"/>
  <c r="L541" i="16"/>
  <c r="L542" i="16"/>
  <c r="L543" i="16"/>
  <c r="L544" i="16"/>
  <c r="L545" i="16"/>
  <c r="L546" i="16"/>
  <c r="L547" i="16"/>
  <c r="L548" i="16"/>
  <c r="L549" i="16"/>
  <c r="L550" i="16"/>
  <c r="L551" i="16"/>
  <c r="L552" i="16"/>
  <c r="L553" i="16"/>
  <c r="L554" i="16"/>
  <c r="L555" i="16"/>
  <c r="L556" i="16"/>
  <c r="L557" i="16"/>
  <c r="L558" i="16"/>
  <c r="L559" i="16"/>
  <c r="L560" i="16"/>
  <c r="L561" i="16"/>
  <c r="L562" i="16"/>
  <c r="L563" i="16"/>
  <c r="L564" i="16"/>
  <c r="L565" i="16"/>
  <c r="L566" i="16"/>
  <c r="L567" i="16"/>
  <c r="L568" i="16"/>
  <c r="L569" i="16"/>
  <c r="L570" i="16"/>
  <c r="L571" i="16"/>
  <c r="L572" i="16"/>
  <c r="L573" i="16"/>
  <c r="L574" i="16"/>
  <c r="L575" i="16"/>
  <c r="L576" i="16"/>
  <c r="L577" i="16"/>
  <c r="L578" i="16"/>
  <c r="L579" i="16"/>
  <c r="L580" i="16"/>
  <c r="L581" i="16"/>
  <c r="L582" i="16"/>
  <c r="L583" i="16"/>
  <c r="L584" i="16"/>
  <c r="L585" i="16"/>
  <c r="L586" i="16"/>
  <c r="L587" i="16"/>
  <c r="L588" i="16"/>
  <c r="L589" i="16"/>
  <c r="L590" i="16"/>
  <c r="L591" i="16"/>
  <c r="L592" i="16"/>
  <c r="L593" i="16"/>
  <c r="L594" i="16"/>
  <c r="L595" i="16"/>
  <c r="L596" i="16"/>
  <c r="L597" i="16"/>
  <c r="L598" i="16"/>
  <c r="L599" i="16"/>
  <c r="L600" i="16"/>
  <c r="L601" i="16"/>
  <c r="L602" i="16"/>
  <c r="L603" i="16"/>
  <c r="L604" i="16"/>
  <c r="L605" i="16"/>
  <c r="L606" i="16"/>
  <c r="L607" i="16"/>
  <c r="L608" i="16"/>
  <c r="L609" i="16"/>
  <c r="L610" i="16"/>
  <c r="L611" i="16"/>
  <c r="L612" i="16"/>
  <c r="L613" i="16"/>
  <c r="L614" i="16"/>
  <c r="L615" i="16"/>
  <c r="L616" i="16"/>
  <c r="L617" i="16"/>
  <c r="L618" i="16"/>
  <c r="L619" i="16"/>
  <c r="L620" i="16"/>
  <c r="L621" i="16"/>
  <c r="L622" i="16"/>
  <c r="L623" i="16"/>
  <c r="L624" i="16"/>
  <c r="L625" i="16"/>
  <c r="L626" i="16"/>
  <c r="L627" i="16"/>
  <c r="L628" i="16"/>
  <c r="L629" i="16"/>
  <c r="L630" i="16"/>
  <c r="L631" i="16"/>
  <c r="L632" i="16"/>
  <c r="L633" i="16"/>
  <c r="L634" i="16"/>
  <c r="L635" i="16"/>
  <c r="L636" i="16"/>
  <c r="L637" i="16"/>
  <c r="L638" i="16"/>
  <c r="L639" i="16"/>
  <c r="L640" i="16"/>
  <c r="L641" i="16"/>
  <c r="L642" i="16"/>
  <c r="L643" i="16"/>
  <c r="L644" i="16"/>
  <c r="L645" i="16"/>
  <c r="L646" i="16"/>
  <c r="L647" i="16"/>
  <c r="L648" i="16"/>
  <c r="L649" i="16"/>
  <c r="L650" i="16"/>
  <c r="L651" i="16"/>
  <c r="L652" i="16"/>
  <c r="L653" i="16"/>
  <c r="L654" i="16"/>
  <c r="L655" i="16"/>
  <c r="L656" i="16"/>
  <c r="L657" i="16"/>
  <c r="L658" i="16"/>
  <c r="L659" i="16"/>
  <c r="L660" i="16"/>
  <c r="L661" i="16"/>
  <c r="L662" i="16"/>
  <c r="L663" i="16"/>
  <c r="L664" i="16"/>
  <c r="L665" i="16"/>
  <c r="L666" i="16"/>
  <c r="L667" i="16"/>
  <c r="L668" i="16"/>
  <c r="L669" i="16"/>
  <c r="L670" i="16"/>
  <c r="L671" i="16"/>
  <c r="L672" i="16"/>
  <c r="L673" i="16"/>
  <c r="L674" i="16"/>
  <c r="L675" i="16"/>
  <c r="L676" i="16"/>
  <c r="L677" i="16"/>
  <c r="L678" i="16"/>
  <c r="L679" i="16"/>
  <c r="L680" i="16"/>
  <c r="L681" i="16"/>
  <c r="L682" i="16"/>
  <c r="L683" i="16"/>
  <c r="L684" i="16"/>
  <c r="L685" i="16"/>
  <c r="L686" i="16"/>
  <c r="L687" i="16"/>
  <c r="L688" i="16"/>
  <c r="L689" i="16"/>
  <c r="L690" i="16"/>
  <c r="L691" i="16"/>
  <c r="L692" i="16"/>
  <c r="L693" i="16"/>
  <c r="L694" i="16"/>
  <c r="L695" i="16"/>
  <c r="L696" i="16"/>
  <c r="L697" i="16"/>
  <c r="L698" i="16"/>
  <c r="L699" i="16"/>
  <c r="L700" i="16"/>
  <c r="L701" i="16"/>
  <c r="L702" i="16"/>
  <c r="L703" i="16"/>
  <c r="L704" i="16"/>
  <c r="L705" i="16"/>
  <c r="L706" i="16"/>
  <c r="L707" i="16"/>
  <c r="L708" i="16"/>
  <c r="L709" i="16"/>
  <c r="L710" i="16"/>
  <c r="L711" i="16"/>
  <c r="L712" i="16"/>
  <c r="L713" i="16"/>
  <c r="L714" i="16"/>
  <c r="L715" i="16"/>
  <c r="L716" i="16"/>
  <c r="L717" i="16"/>
  <c r="L718" i="16"/>
  <c r="L719" i="16"/>
  <c r="L720" i="16"/>
  <c r="L721" i="16"/>
  <c r="L722" i="16"/>
  <c r="L723" i="16"/>
  <c r="L724" i="16"/>
  <c r="L725" i="16"/>
  <c r="L726" i="16"/>
  <c r="L727" i="16"/>
  <c r="L728" i="16"/>
  <c r="L729" i="16"/>
  <c r="L730" i="16"/>
  <c r="L731" i="16"/>
  <c r="L732" i="16"/>
  <c r="L733" i="16"/>
  <c r="L734" i="16"/>
  <c r="L735" i="16"/>
  <c r="L736" i="16"/>
  <c r="L737" i="16"/>
  <c r="L738" i="16"/>
  <c r="L739" i="16"/>
  <c r="L740" i="16"/>
  <c r="L741" i="16"/>
  <c r="L742" i="16"/>
  <c r="L743" i="16"/>
  <c r="L744" i="16"/>
  <c r="L745" i="16"/>
  <c r="L746" i="16"/>
  <c r="L747" i="16"/>
  <c r="L748" i="16"/>
  <c r="L749" i="16"/>
  <c r="L750" i="16"/>
  <c r="L751" i="16"/>
  <c r="L752" i="16"/>
  <c r="L753" i="16"/>
  <c r="L754" i="16"/>
  <c r="L755" i="16"/>
  <c r="L756" i="16"/>
  <c r="L757" i="16"/>
  <c r="L758" i="16"/>
  <c r="L759" i="16"/>
  <c r="L760" i="16"/>
  <c r="L761" i="16"/>
  <c r="L762" i="16"/>
  <c r="L763" i="16"/>
  <c r="L764" i="16"/>
  <c r="L765" i="16"/>
  <c r="L766" i="16"/>
  <c r="L767" i="16"/>
  <c r="L768" i="16"/>
  <c r="L769" i="16"/>
  <c r="L770" i="16"/>
  <c r="L771" i="16"/>
  <c r="L772" i="16"/>
  <c r="L773" i="16"/>
  <c r="L774" i="16"/>
  <c r="L775" i="16"/>
  <c r="L776" i="16"/>
  <c r="L777" i="16"/>
  <c r="L778" i="16"/>
  <c r="L779" i="16"/>
  <c r="L780" i="16"/>
  <c r="L781" i="16"/>
  <c r="L782" i="16"/>
  <c r="L783" i="16"/>
  <c r="L784" i="16"/>
  <c r="L785" i="16"/>
  <c r="L786" i="16"/>
  <c r="L787" i="16"/>
  <c r="L788" i="16"/>
  <c r="L789" i="16"/>
  <c r="L790" i="16"/>
  <c r="L791" i="16"/>
  <c r="L792" i="16"/>
  <c r="L793" i="16"/>
  <c r="L794" i="16"/>
  <c r="L795" i="16"/>
  <c r="L796" i="16"/>
  <c r="L797" i="16"/>
  <c r="L798" i="16"/>
  <c r="L799" i="16"/>
  <c r="L800" i="16"/>
  <c r="L801" i="16"/>
  <c r="L802" i="16"/>
  <c r="L803" i="16"/>
  <c r="L804" i="16"/>
  <c r="L805" i="16"/>
  <c r="L806" i="16"/>
  <c r="L807" i="16"/>
  <c r="L808" i="16"/>
  <c r="L809" i="16"/>
  <c r="L810" i="16"/>
  <c r="L811" i="16"/>
  <c r="L812" i="16"/>
  <c r="L813" i="16"/>
  <c r="L814" i="16"/>
  <c r="L815" i="16"/>
  <c r="L816" i="16"/>
  <c r="L817" i="16"/>
  <c r="L818" i="16"/>
  <c r="L819" i="16"/>
  <c r="L820" i="16"/>
  <c r="L821" i="16"/>
  <c r="L822" i="16"/>
  <c r="L823" i="16"/>
  <c r="L824" i="16"/>
  <c r="L825" i="16"/>
  <c r="L826" i="16"/>
  <c r="L827" i="16"/>
  <c r="L828" i="16"/>
  <c r="L829" i="16"/>
  <c r="L830" i="16"/>
  <c r="L831" i="16"/>
  <c r="L832" i="16"/>
  <c r="L833" i="16"/>
  <c r="L834" i="16"/>
  <c r="L835" i="16"/>
  <c r="L836" i="16"/>
  <c r="L837" i="16"/>
  <c r="L838" i="16"/>
  <c r="L839" i="16"/>
  <c r="L840" i="16"/>
  <c r="L841" i="16"/>
  <c r="L842" i="16"/>
  <c r="L843" i="16"/>
  <c r="L844" i="16"/>
  <c r="L845" i="16"/>
  <c r="L846" i="16"/>
  <c r="L847" i="16"/>
  <c r="L848" i="16"/>
  <c r="L849" i="16"/>
  <c r="L850" i="16"/>
  <c r="L851" i="16"/>
  <c r="L852" i="16"/>
  <c r="L853" i="16"/>
  <c r="L854" i="16"/>
  <c r="L855" i="16"/>
  <c r="L856" i="16"/>
  <c r="L857" i="16"/>
  <c r="L858" i="16"/>
  <c r="L859" i="16"/>
  <c r="L860" i="16"/>
  <c r="L861" i="16"/>
  <c r="L862" i="16"/>
  <c r="L863" i="16"/>
  <c r="L864" i="16"/>
  <c r="L865" i="16"/>
  <c r="L866" i="16"/>
  <c r="L867" i="16"/>
  <c r="L868" i="16"/>
  <c r="L869" i="16"/>
  <c r="L870" i="16"/>
  <c r="L871" i="16"/>
  <c r="L872" i="16"/>
  <c r="L873" i="16"/>
  <c r="L874" i="16"/>
  <c r="L875" i="16"/>
  <c r="L876" i="16"/>
  <c r="L877" i="16"/>
  <c r="L878" i="16"/>
  <c r="L879" i="16"/>
  <c r="L880" i="16"/>
  <c r="L881" i="16"/>
  <c r="L882" i="16"/>
  <c r="L883" i="16"/>
  <c r="L884" i="16"/>
  <c r="L885" i="16"/>
  <c r="L886" i="16"/>
  <c r="L887" i="16"/>
  <c r="L888" i="16"/>
  <c r="L889" i="16"/>
  <c r="L890" i="16"/>
  <c r="L891" i="16"/>
  <c r="L892" i="16"/>
  <c r="L893" i="16"/>
  <c r="L894" i="16"/>
  <c r="L895" i="16"/>
  <c r="L896" i="16"/>
  <c r="L897" i="16"/>
  <c r="L898" i="16"/>
  <c r="L899" i="16"/>
  <c r="L900" i="16"/>
  <c r="L901" i="16"/>
  <c r="L902" i="16"/>
  <c r="L903" i="16"/>
  <c r="L904" i="16"/>
  <c r="L905" i="16"/>
  <c r="L906" i="16"/>
  <c r="L907" i="16"/>
  <c r="L908" i="16"/>
  <c r="L909" i="16"/>
  <c r="L910" i="16"/>
  <c r="L911" i="16"/>
  <c r="L912" i="16"/>
  <c r="L913" i="16"/>
  <c r="L914" i="16"/>
  <c r="L915" i="16"/>
  <c r="L916" i="16"/>
  <c r="L917" i="16"/>
  <c r="L918" i="16"/>
  <c r="L919" i="16"/>
  <c r="L920" i="16"/>
  <c r="L921" i="16"/>
  <c r="L922" i="16"/>
  <c r="L923" i="16"/>
  <c r="L924" i="16"/>
  <c r="L925" i="16"/>
  <c r="L926" i="16"/>
  <c r="L927" i="16"/>
  <c r="L928" i="16"/>
  <c r="L929" i="16"/>
  <c r="L930" i="16"/>
  <c r="L931" i="16"/>
  <c r="L932" i="16"/>
  <c r="L933" i="16"/>
  <c r="L934" i="16"/>
  <c r="L935" i="16"/>
  <c r="L936" i="16"/>
  <c r="L937" i="16"/>
  <c r="L938" i="16"/>
  <c r="L939" i="16"/>
  <c r="L940" i="16"/>
  <c r="L941" i="16"/>
  <c r="L942" i="16"/>
  <c r="L943" i="16"/>
  <c r="L944" i="16"/>
  <c r="L945" i="16"/>
  <c r="L946" i="16"/>
  <c r="L947" i="16"/>
  <c r="L948" i="16"/>
  <c r="L949" i="16"/>
  <c r="L950" i="16"/>
  <c r="L951" i="16"/>
  <c r="L952" i="16"/>
  <c r="L953" i="16"/>
  <c r="L954" i="16"/>
  <c r="L955" i="16"/>
  <c r="L956" i="16"/>
  <c r="L957" i="16"/>
  <c r="L958" i="16"/>
  <c r="L959" i="16"/>
  <c r="L960" i="16"/>
  <c r="L961" i="16"/>
  <c r="L962" i="16"/>
  <c r="L963" i="16"/>
  <c r="L964" i="16"/>
  <c r="L965" i="16"/>
  <c r="L966" i="16"/>
  <c r="L967" i="16"/>
  <c r="L968" i="16"/>
  <c r="L969" i="16"/>
  <c r="L970" i="16"/>
  <c r="L971" i="16"/>
  <c r="L972" i="16"/>
  <c r="L973" i="16"/>
  <c r="L974" i="16"/>
  <c r="L975" i="16"/>
  <c r="L976" i="16"/>
  <c r="L977" i="16"/>
  <c r="L978" i="16"/>
  <c r="L979" i="16"/>
  <c r="L980" i="16"/>
  <c r="L981" i="16"/>
  <c r="L982" i="16"/>
  <c r="L983" i="16"/>
  <c r="L984" i="16"/>
  <c r="L985" i="16"/>
  <c r="L986" i="16"/>
  <c r="L987" i="16"/>
  <c r="L988" i="16"/>
  <c r="L989" i="16"/>
  <c r="L990" i="16"/>
  <c r="L991" i="16"/>
  <c r="L992" i="16"/>
  <c r="L993" i="16"/>
  <c r="L994" i="16"/>
  <c r="L995" i="16"/>
  <c r="L996" i="16"/>
  <c r="L997" i="16"/>
  <c r="L998" i="16"/>
  <c r="L999" i="16"/>
  <c r="L1000" i="16"/>
  <c r="L1001" i="16"/>
  <c r="L1002" i="16"/>
  <c r="L1003" i="16"/>
  <c r="L1004" i="16"/>
  <c r="L1005" i="16"/>
  <c r="L1006" i="16"/>
  <c r="L1007" i="16"/>
  <c r="L1008" i="16"/>
  <c r="L1009" i="16"/>
  <c r="L1010" i="16"/>
  <c r="L1011" i="16"/>
  <c r="L1012" i="16"/>
  <c r="L1013" i="16"/>
  <c r="L1014" i="16"/>
  <c r="L1015" i="16"/>
  <c r="L1016" i="16"/>
  <c r="L1017" i="16"/>
  <c r="L1018" i="16"/>
  <c r="L1019" i="16"/>
  <c r="L1020" i="16"/>
  <c r="L1021" i="16"/>
  <c r="L1022" i="16"/>
  <c r="L1023" i="16"/>
  <c r="L1024" i="16"/>
  <c r="L1025" i="16"/>
  <c r="L1026" i="16"/>
  <c r="L1027" i="16"/>
  <c r="L1028" i="16"/>
  <c r="L1029" i="16"/>
  <c r="L1030" i="16"/>
  <c r="L1031" i="16"/>
  <c r="L1032" i="16"/>
  <c r="L1033" i="16"/>
  <c r="L1034" i="16"/>
  <c r="L1035" i="16"/>
  <c r="L1036" i="16"/>
  <c r="L1037" i="16"/>
  <c r="L1038" i="16"/>
  <c r="L1039" i="16"/>
  <c r="L1040" i="16"/>
  <c r="L1041" i="16"/>
  <c r="L1042" i="16"/>
  <c r="L1043" i="16"/>
  <c r="L1044" i="16"/>
  <c r="L1045" i="16"/>
  <c r="L1046" i="16"/>
  <c r="L1047" i="16"/>
  <c r="L1048" i="16"/>
  <c r="L1049" i="16"/>
  <c r="L1050" i="16"/>
  <c r="L1051" i="16"/>
  <c r="L1052" i="16"/>
  <c r="L1053" i="16"/>
  <c r="L1054" i="16"/>
  <c r="L1055" i="16"/>
  <c r="L1056" i="16"/>
  <c r="L1057" i="16"/>
  <c r="L1058" i="16"/>
  <c r="L1059" i="16"/>
  <c r="L1060" i="16"/>
  <c r="L1061" i="16"/>
  <c r="L1062" i="16"/>
  <c r="L1063" i="16"/>
  <c r="L1064" i="16"/>
  <c r="L1065" i="16"/>
  <c r="L1066" i="16"/>
  <c r="L1067" i="16"/>
  <c r="L1068" i="16"/>
  <c r="L1069" i="16"/>
  <c r="L1070" i="16"/>
  <c r="L1071" i="16"/>
  <c r="L1072" i="16"/>
  <c r="L1073" i="16"/>
  <c r="L1074" i="16"/>
  <c r="L1075" i="16"/>
  <c r="L1076" i="16"/>
  <c r="L1077" i="16"/>
  <c r="L1078" i="16"/>
  <c r="L1079" i="16"/>
  <c r="L1080" i="16"/>
  <c r="L1081" i="16"/>
  <c r="L1082" i="16"/>
  <c r="L1083" i="16"/>
  <c r="L1084" i="16"/>
  <c r="L1085" i="16"/>
  <c r="L1086" i="16"/>
  <c r="L1087" i="16"/>
  <c r="L1088" i="16"/>
  <c r="L1089" i="16"/>
  <c r="L1090" i="16"/>
  <c r="L1091" i="16"/>
  <c r="L1092" i="16"/>
  <c r="L1093" i="16"/>
  <c r="L1094" i="16"/>
  <c r="L1095" i="16"/>
  <c r="L1096" i="16"/>
  <c r="L1097" i="16"/>
  <c r="L1098" i="16"/>
  <c r="L1099" i="16"/>
  <c r="L1100" i="16"/>
  <c r="L1101" i="16"/>
  <c r="L1102" i="16"/>
  <c r="L1103" i="16"/>
  <c r="L1104" i="16"/>
  <c r="L1105" i="16"/>
  <c r="L1106" i="16"/>
  <c r="L1107" i="16"/>
  <c r="L1108" i="16"/>
  <c r="L1109" i="16"/>
  <c r="L1110" i="16"/>
  <c r="L1111" i="16"/>
  <c r="L1112" i="16"/>
  <c r="L1113" i="16"/>
  <c r="L1114" i="16"/>
  <c r="L1115" i="16"/>
  <c r="L1116" i="16"/>
  <c r="L1117" i="16"/>
  <c r="L1118" i="16"/>
  <c r="L1119" i="16"/>
  <c r="L1120" i="16"/>
  <c r="L1121" i="16"/>
  <c r="L1122" i="16"/>
  <c r="L1123" i="16"/>
  <c r="L1124" i="16"/>
  <c r="L1125" i="16"/>
  <c r="L1126" i="16"/>
  <c r="L1127" i="16"/>
  <c r="L1128" i="16"/>
  <c r="L1129" i="16"/>
  <c r="L1130" i="16"/>
  <c r="L1131" i="16"/>
  <c r="L1132" i="16"/>
  <c r="L1133" i="16"/>
  <c r="L1134" i="16"/>
  <c r="L1135" i="16"/>
  <c r="L1136" i="16"/>
  <c r="L1137" i="16"/>
  <c r="L1138" i="16"/>
  <c r="L1139" i="16"/>
  <c r="L1140" i="16"/>
  <c r="L1141" i="16"/>
  <c r="L1142" i="16"/>
  <c r="L1143" i="16"/>
  <c r="L1144" i="16"/>
  <c r="L1145" i="16"/>
  <c r="L1146" i="16"/>
  <c r="L1147" i="16"/>
  <c r="L1148" i="16"/>
  <c r="L1149" i="16"/>
  <c r="L1150" i="16"/>
  <c r="L1151" i="16"/>
  <c r="L1152" i="16"/>
  <c r="L1153" i="16"/>
  <c r="L1154" i="16"/>
  <c r="L1155" i="16"/>
  <c r="L1156" i="16"/>
  <c r="L1157" i="16"/>
  <c r="L1158" i="16"/>
  <c r="L1159" i="16"/>
  <c r="L1160" i="16"/>
  <c r="L1161" i="16"/>
  <c r="L1162" i="16"/>
  <c r="L1163" i="16"/>
  <c r="L1164" i="16"/>
  <c r="L1165" i="16"/>
  <c r="L1166" i="16"/>
  <c r="L1167" i="16"/>
  <c r="L1168" i="16"/>
  <c r="L1169" i="16"/>
  <c r="L1170" i="16"/>
  <c r="L1171" i="16"/>
  <c r="L1172" i="16"/>
  <c r="L1173" i="16"/>
  <c r="L1174" i="16"/>
  <c r="L1175" i="16"/>
  <c r="L1176" i="16"/>
  <c r="L1177" i="16"/>
  <c r="L1178" i="16"/>
  <c r="L1179" i="16"/>
  <c r="L1180" i="16"/>
  <c r="L1181" i="16"/>
  <c r="L1182" i="16"/>
  <c r="L1183" i="16"/>
  <c r="L1184" i="16"/>
  <c r="L1185" i="16"/>
  <c r="L1186" i="16"/>
  <c r="L1187" i="16"/>
  <c r="L1188" i="16"/>
  <c r="L1189" i="16"/>
  <c r="L1190" i="16"/>
  <c r="L1191" i="16"/>
  <c r="L1192" i="16"/>
  <c r="L1193" i="16"/>
  <c r="L1194" i="16"/>
  <c r="L1195" i="16"/>
  <c r="L1196" i="16"/>
  <c r="L1197" i="16"/>
  <c r="L1198" i="16"/>
  <c r="L1199" i="16"/>
  <c r="L1200" i="16"/>
  <c r="L1201" i="16"/>
  <c r="L1202" i="16"/>
  <c r="L1203" i="16"/>
  <c r="L1204" i="16"/>
  <c r="L1205" i="16"/>
  <c r="L1206" i="16"/>
  <c r="L1207" i="16"/>
  <c r="L1208" i="16"/>
  <c r="L1209" i="16"/>
  <c r="L1210" i="16"/>
  <c r="L1211" i="16"/>
  <c r="L1212" i="16"/>
  <c r="L1213" i="16"/>
  <c r="L1214" i="16"/>
  <c r="L1215" i="16"/>
  <c r="L1216" i="16"/>
  <c r="L1217" i="16"/>
  <c r="L1218" i="16"/>
  <c r="L1219" i="16"/>
  <c r="L1220" i="16"/>
  <c r="L1221" i="16"/>
  <c r="L1222" i="16"/>
  <c r="L1223" i="16"/>
  <c r="L1224" i="16"/>
  <c r="L1225" i="16"/>
  <c r="L1226" i="16"/>
  <c r="L1227" i="16"/>
  <c r="L1228" i="16"/>
  <c r="L1229" i="16"/>
  <c r="L1230" i="16"/>
  <c r="L1231" i="16"/>
  <c r="L1232" i="16"/>
  <c r="L1233" i="16"/>
  <c r="L1234" i="16"/>
  <c r="L1235" i="16"/>
  <c r="L1236" i="16"/>
  <c r="L1237" i="16"/>
  <c r="L1238" i="16"/>
  <c r="L1239" i="16"/>
  <c r="L1240" i="16"/>
  <c r="L1241" i="16"/>
  <c r="L1242" i="16"/>
  <c r="L1243" i="16"/>
  <c r="L1244" i="16"/>
  <c r="L1245" i="16"/>
  <c r="L1246" i="16"/>
  <c r="L1247" i="16"/>
  <c r="L1248" i="16"/>
  <c r="L1249" i="16"/>
  <c r="L1250" i="16"/>
  <c r="L1251" i="16"/>
  <c r="L1252" i="16"/>
  <c r="L1253" i="16"/>
  <c r="L1254" i="16"/>
  <c r="L1255" i="16"/>
  <c r="L1256" i="16"/>
  <c r="L1257" i="16"/>
  <c r="L1258" i="16"/>
  <c r="L1259" i="16"/>
  <c r="L1260" i="16"/>
  <c r="L1261" i="16"/>
  <c r="L1262" i="16"/>
  <c r="L1263" i="16"/>
  <c r="L1264" i="16"/>
  <c r="L1265" i="16"/>
  <c r="L1266" i="16"/>
  <c r="L1267" i="16"/>
  <c r="L1268" i="16"/>
  <c r="L1269" i="16"/>
  <c r="L1270" i="16"/>
  <c r="L1271" i="16"/>
  <c r="L1272" i="16"/>
  <c r="L1273" i="16"/>
  <c r="L1274" i="16"/>
  <c r="L1275" i="16"/>
  <c r="L1276" i="16"/>
  <c r="L1277" i="16"/>
  <c r="L1278" i="16"/>
  <c r="L1279" i="16"/>
  <c r="L1280" i="16"/>
  <c r="L1281" i="16"/>
  <c r="L1282" i="16"/>
  <c r="L1283" i="16"/>
  <c r="L1284" i="16"/>
  <c r="L1285" i="16"/>
  <c r="L1286" i="16"/>
  <c r="L1287" i="16"/>
  <c r="L1288" i="16"/>
  <c r="L1289" i="16"/>
  <c r="L1290" i="16"/>
  <c r="L1291" i="16"/>
  <c r="L1292" i="16"/>
  <c r="L1293" i="16"/>
  <c r="L1294" i="16"/>
  <c r="L1295" i="16"/>
  <c r="L1296" i="16"/>
  <c r="L1297" i="16"/>
  <c r="L1298" i="16"/>
  <c r="L1299" i="16"/>
  <c r="L1300" i="16"/>
  <c r="L1301" i="16"/>
  <c r="L1302" i="16"/>
  <c r="L1303" i="16"/>
  <c r="L1304" i="16"/>
  <c r="L1305" i="16"/>
  <c r="L1306" i="16"/>
  <c r="L1307" i="16"/>
  <c r="L1308" i="16"/>
  <c r="L1309" i="16"/>
  <c r="L1310" i="16"/>
  <c r="L1311" i="16"/>
  <c r="L1312" i="16"/>
  <c r="L1313" i="16"/>
  <c r="L1314" i="16"/>
  <c r="L1315" i="16"/>
  <c r="L1316" i="16"/>
  <c r="L1317" i="16"/>
  <c r="L1318" i="16"/>
  <c r="L1319" i="16"/>
  <c r="L1320" i="16"/>
  <c r="L1321" i="16"/>
  <c r="L1322" i="16"/>
  <c r="L1323" i="16"/>
  <c r="L1324" i="16"/>
  <c r="L1325" i="16"/>
  <c r="L1326" i="16"/>
  <c r="L1327" i="16"/>
  <c r="L1328" i="16"/>
  <c r="L1329" i="16"/>
  <c r="L1330" i="16"/>
  <c r="L1331" i="16"/>
  <c r="L1332" i="16"/>
  <c r="L1333" i="16"/>
  <c r="L1334" i="16"/>
  <c r="L1335" i="16"/>
  <c r="L1336" i="16"/>
  <c r="L1337" i="16"/>
  <c r="L1338" i="16"/>
  <c r="L1339" i="16"/>
  <c r="L1340" i="16"/>
  <c r="L1341" i="16"/>
  <c r="L1342" i="16"/>
  <c r="L1343" i="16"/>
  <c r="L1344" i="16"/>
  <c r="L1345" i="16"/>
  <c r="L1346" i="16"/>
  <c r="L1347" i="16"/>
  <c r="L1348" i="16"/>
  <c r="L1349" i="16"/>
  <c r="L1350" i="16"/>
  <c r="L1351" i="16"/>
  <c r="L1352" i="16"/>
  <c r="L1353" i="16"/>
  <c r="L1354" i="16"/>
  <c r="L1355" i="16"/>
  <c r="L1356" i="16"/>
  <c r="L1357" i="16"/>
  <c r="L1358" i="16"/>
  <c r="L1359" i="16"/>
  <c r="L1360" i="16"/>
  <c r="L1361" i="16"/>
  <c r="L1362" i="16"/>
  <c r="L1363" i="16"/>
  <c r="L1364" i="16"/>
  <c r="L1365" i="16"/>
  <c r="L1366" i="16"/>
  <c r="L1367" i="16"/>
  <c r="L1368" i="16"/>
  <c r="L1369" i="16"/>
  <c r="L1370" i="16"/>
  <c r="L1371" i="16"/>
  <c r="L1372" i="16"/>
  <c r="L1373" i="16"/>
  <c r="L1374" i="16"/>
  <c r="L1375" i="16"/>
  <c r="L1376" i="16"/>
  <c r="L1377" i="16"/>
  <c r="L1378" i="16"/>
  <c r="L1379" i="16"/>
  <c r="L1380" i="16"/>
  <c r="L1381" i="16"/>
  <c r="L1382" i="16"/>
  <c r="L1383" i="16"/>
  <c r="L1384" i="16"/>
  <c r="L1385" i="16"/>
  <c r="L1386" i="16"/>
  <c r="L1387" i="16"/>
  <c r="L1388" i="16"/>
  <c r="L1389" i="16"/>
  <c r="L1390" i="16"/>
  <c r="L1391" i="16"/>
  <c r="L1392" i="16"/>
  <c r="L1393" i="16"/>
  <c r="L1394" i="16"/>
  <c r="L1395" i="16"/>
  <c r="L1396" i="16"/>
  <c r="L1397" i="16"/>
  <c r="L1398" i="16"/>
  <c r="L1399" i="16"/>
  <c r="L1400" i="16"/>
  <c r="L1401" i="16"/>
  <c r="L1402" i="16"/>
  <c r="L1403" i="16"/>
  <c r="L1404" i="16"/>
  <c r="L1405" i="16"/>
  <c r="L1406" i="16"/>
  <c r="L1407" i="16"/>
  <c r="L1408" i="16"/>
  <c r="L1409" i="16"/>
  <c r="L1410" i="16"/>
  <c r="L1411" i="16"/>
  <c r="L1412" i="16"/>
  <c r="L1413" i="16"/>
  <c r="L1414" i="16"/>
  <c r="L1415" i="16"/>
  <c r="L1416" i="16"/>
  <c r="L1417" i="16"/>
  <c r="L1418" i="16"/>
  <c r="L1419" i="16"/>
  <c r="L1420" i="16"/>
  <c r="L1421" i="16"/>
  <c r="L1422" i="16"/>
  <c r="L1423" i="16"/>
  <c r="L1424" i="16"/>
  <c r="L1425" i="16"/>
  <c r="L1426" i="16"/>
  <c r="L1427" i="16"/>
  <c r="L1428" i="16"/>
  <c r="L1429" i="16"/>
  <c r="L1430" i="16"/>
  <c r="L1431" i="16"/>
  <c r="L1432" i="16"/>
  <c r="L1433" i="16"/>
  <c r="L1434" i="16"/>
  <c r="L1435" i="16"/>
  <c r="L1436" i="16"/>
  <c r="L1437" i="16"/>
  <c r="L1438" i="16"/>
  <c r="L1439" i="16"/>
  <c r="L1440" i="16"/>
  <c r="L1441" i="16"/>
  <c r="L1442" i="16"/>
  <c r="L1443" i="16"/>
  <c r="L1444" i="16"/>
  <c r="L1445" i="16"/>
  <c r="L1446" i="16"/>
  <c r="L1447" i="16"/>
  <c r="L1448" i="16"/>
  <c r="L1449" i="16"/>
  <c r="L1450" i="16"/>
  <c r="L1451" i="16"/>
  <c r="L1452" i="16"/>
  <c r="L1453" i="16"/>
  <c r="L1454" i="16"/>
  <c r="L1455" i="16"/>
  <c r="L1456" i="16"/>
  <c r="L1457" i="16"/>
  <c r="L1458" i="16"/>
  <c r="L1459" i="16"/>
  <c r="L1460" i="16"/>
  <c r="L1461" i="16"/>
  <c r="L1462" i="16"/>
  <c r="L1463" i="16"/>
  <c r="L1464" i="16"/>
  <c r="L1465" i="16"/>
  <c r="L1466" i="16"/>
  <c r="L1467" i="16"/>
  <c r="L1468" i="16"/>
  <c r="L1469" i="16"/>
  <c r="L1470" i="16"/>
  <c r="L1471" i="16"/>
  <c r="L1472" i="16"/>
  <c r="L1473" i="16"/>
  <c r="L1474" i="16"/>
  <c r="L1475" i="16"/>
  <c r="L1476" i="16"/>
  <c r="L1477" i="16"/>
  <c r="L1478" i="16"/>
  <c r="L1479" i="16"/>
  <c r="L1480" i="16"/>
  <c r="L1481" i="16"/>
  <c r="L1482" i="16"/>
  <c r="L1483" i="16"/>
  <c r="L1484" i="16"/>
  <c r="L1485" i="16"/>
  <c r="L1486" i="16"/>
  <c r="L1487" i="16"/>
  <c r="L1488" i="16"/>
  <c r="L1489" i="16"/>
  <c r="L1490" i="16"/>
  <c r="L1491" i="16"/>
  <c r="L1492" i="16"/>
  <c r="L1493" i="16"/>
  <c r="L1494" i="16"/>
  <c r="L1495" i="16"/>
  <c r="L1496" i="16"/>
  <c r="L1497" i="16"/>
  <c r="L1498" i="16"/>
  <c r="L1499" i="16"/>
  <c r="L1500" i="16"/>
  <c r="L1501" i="16"/>
  <c r="L1502" i="16"/>
  <c r="L1503" i="16"/>
  <c r="L1504" i="16"/>
  <c r="L1505" i="16"/>
  <c r="L1506" i="16"/>
  <c r="L1507" i="16"/>
  <c r="L1508" i="16"/>
  <c r="L1509" i="16"/>
  <c r="L1510" i="16"/>
  <c r="L1511" i="16"/>
  <c r="L1512" i="16"/>
  <c r="L1513" i="16"/>
  <c r="L1514" i="16"/>
  <c r="L1515" i="16"/>
  <c r="L1516" i="16"/>
  <c r="L1517" i="16"/>
  <c r="L1518" i="16"/>
  <c r="L1519" i="16"/>
  <c r="L1520" i="16"/>
  <c r="L1521" i="16"/>
  <c r="L1522" i="16"/>
  <c r="L1523" i="16"/>
  <c r="L1524" i="16"/>
  <c r="L1525" i="16"/>
  <c r="L1526" i="16"/>
  <c r="L1527" i="16"/>
  <c r="L1528" i="16"/>
  <c r="L1529" i="16"/>
  <c r="L1530" i="16"/>
  <c r="L1531" i="16"/>
  <c r="L1532" i="16"/>
  <c r="L1533" i="16"/>
  <c r="L1534" i="16"/>
  <c r="L1535" i="16"/>
  <c r="L1536" i="16"/>
  <c r="L1537" i="16"/>
  <c r="L1538" i="16"/>
  <c r="L1539" i="16"/>
  <c r="L1540" i="16"/>
  <c r="L1541" i="16"/>
  <c r="L1542" i="16"/>
  <c r="L1543" i="16"/>
  <c r="L1544" i="16"/>
  <c r="L1545" i="16"/>
  <c r="L1546" i="16"/>
  <c r="L1547" i="16"/>
  <c r="L1548" i="16"/>
  <c r="L1549" i="16"/>
  <c r="L1550" i="16"/>
  <c r="L1551" i="16"/>
  <c r="L1552" i="16"/>
  <c r="L1553" i="16"/>
  <c r="L1554" i="16"/>
  <c r="L1555" i="16"/>
  <c r="L1556" i="16"/>
  <c r="L1557" i="16"/>
  <c r="L1558" i="16"/>
  <c r="L1559" i="16"/>
  <c r="L1560" i="16"/>
  <c r="L1561" i="16"/>
  <c r="L1562" i="16"/>
  <c r="L1563" i="16"/>
  <c r="L1564" i="16"/>
  <c r="L1565" i="16"/>
  <c r="L1566" i="16"/>
  <c r="L1567" i="16"/>
  <c r="L1568" i="16"/>
  <c r="L1569" i="16"/>
  <c r="L1570" i="16"/>
  <c r="L1571" i="16"/>
  <c r="L1572" i="16"/>
  <c r="L1573" i="16"/>
  <c r="L1574" i="16"/>
  <c r="L1575" i="16"/>
  <c r="L1576" i="16"/>
  <c r="L1577" i="16"/>
  <c r="L1578" i="16"/>
  <c r="L1579" i="16"/>
  <c r="L1580" i="16"/>
  <c r="L1581" i="16"/>
  <c r="L1582" i="16"/>
  <c r="L1583" i="16"/>
  <c r="L1584" i="16"/>
  <c r="L1585" i="16"/>
  <c r="L1586" i="16"/>
  <c r="L1587" i="16"/>
  <c r="L1588" i="16"/>
  <c r="L1589" i="16"/>
  <c r="L1590" i="16"/>
  <c r="L1591" i="16"/>
  <c r="L1592" i="16"/>
  <c r="L1593" i="16"/>
  <c r="L1594" i="16"/>
  <c r="L1595" i="16"/>
  <c r="L1596" i="16"/>
  <c r="L1597" i="16"/>
  <c r="L1598" i="16"/>
  <c r="L1599" i="16"/>
  <c r="L1600" i="16"/>
  <c r="L1601" i="16"/>
  <c r="L1602" i="16"/>
  <c r="L1603" i="16"/>
  <c r="L1604" i="16"/>
  <c r="L1605" i="16"/>
  <c r="L1606" i="16"/>
  <c r="L1607" i="16"/>
  <c r="L1608" i="16"/>
  <c r="L1609" i="16"/>
  <c r="L1610" i="16"/>
  <c r="L1611" i="16"/>
  <c r="L1612" i="16"/>
  <c r="L1613" i="16"/>
  <c r="L1614" i="16"/>
  <c r="L1615" i="16"/>
  <c r="L1616" i="16"/>
  <c r="L1617" i="16"/>
  <c r="L1618" i="16"/>
  <c r="L1619" i="16"/>
  <c r="L1620" i="16"/>
  <c r="L1621" i="16"/>
  <c r="L1622" i="16"/>
  <c r="L1623" i="16"/>
  <c r="L1624" i="16"/>
  <c r="L1625" i="16"/>
  <c r="L1626" i="16"/>
  <c r="L1627" i="16"/>
  <c r="L1628" i="16"/>
  <c r="L1629" i="16"/>
  <c r="L1630" i="16"/>
  <c r="L1631" i="16"/>
  <c r="L1632" i="16"/>
  <c r="L1633" i="16"/>
  <c r="L1634" i="16"/>
  <c r="L1635" i="16"/>
  <c r="L1636" i="16"/>
  <c r="L1637" i="16"/>
  <c r="L1638" i="16"/>
  <c r="L1639" i="16"/>
  <c r="L1640" i="16"/>
  <c r="L1641" i="16"/>
  <c r="L1642" i="16"/>
  <c r="L1643" i="16"/>
  <c r="L1644" i="16"/>
  <c r="L1645" i="16"/>
  <c r="L1646" i="16"/>
  <c r="L1647" i="16"/>
  <c r="L1648" i="16"/>
  <c r="L1649" i="16"/>
  <c r="L1650" i="16"/>
  <c r="L1651" i="16"/>
  <c r="L1652" i="16"/>
  <c r="L1653" i="16"/>
  <c r="L1654" i="16"/>
  <c r="L1655" i="16"/>
  <c r="L1656" i="16"/>
  <c r="L1657" i="16"/>
  <c r="L1658" i="16"/>
  <c r="L1659" i="16"/>
  <c r="L1660" i="16"/>
  <c r="L1661" i="16"/>
  <c r="L1662" i="16"/>
  <c r="L1663" i="16"/>
  <c r="L1664" i="16"/>
  <c r="L1665" i="16"/>
  <c r="L1666" i="16"/>
  <c r="L1667" i="16"/>
  <c r="L1668" i="16"/>
  <c r="L1669" i="16"/>
  <c r="L1670" i="16"/>
  <c r="L1671" i="16"/>
  <c r="L1672" i="16"/>
  <c r="L1673" i="16"/>
  <c r="L1674" i="16"/>
  <c r="L1675" i="16"/>
  <c r="L1676" i="16"/>
  <c r="L1677" i="16"/>
  <c r="L1678" i="16"/>
  <c r="L1679" i="16"/>
  <c r="L1680" i="16"/>
  <c r="L1681" i="16"/>
  <c r="L1682" i="16"/>
  <c r="L1683" i="16"/>
  <c r="L1684" i="16"/>
  <c r="L1685" i="16"/>
  <c r="L1686" i="16"/>
  <c r="L1687" i="16"/>
  <c r="L1688" i="16"/>
  <c r="L1689" i="16"/>
  <c r="L1690" i="16"/>
  <c r="L1691" i="16"/>
  <c r="L1692" i="16"/>
  <c r="L1693" i="16"/>
  <c r="L1694" i="16"/>
  <c r="L1695" i="16"/>
  <c r="L1696" i="16"/>
  <c r="L1697" i="16"/>
  <c r="L1698" i="16"/>
  <c r="L1699" i="16"/>
  <c r="L1700" i="16"/>
  <c r="L1701" i="16"/>
  <c r="L1702" i="16"/>
  <c r="L1703" i="16"/>
  <c r="L1704" i="16"/>
  <c r="L1705" i="16"/>
  <c r="L1706" i="16"/>
  <c r="L1707" i="16"/>
  <c r="L1708" i="16"/>
  <c r="L1709" i="16"/>
  <c r="L1710" i="16"/>
  <c r="L1711" i="16"/>
  <c r="L1712" i="16"/>
  <c r="L1713" i="16"/>
  <c r="L1714" i="16"/>
  <c r="L1715" i="16"/>
  <c r="L1716" i="16"/>
  <c r="L1717" i="16"/>
  <c r="L1718" i="16"/>
  <c r="L1719" i="16"/>
  <c r="L1720" i="16"/>
  <c r="L1721" i="16"/>
  <c r="L1722" i="16"/>
  <c r="L1723" i="16"/>
  <c r="L1724" i="16"/>
  <c r="L1725" i="16"/>
  <c r="L1726" i="16"/>
  <c r="L1727" i="16"/>
  <c r="L1728" i="16"/>
  <c r="L1729" i="16"/>
  <c r="L1730" i="16"/>
  <c r="L1731" i="16"/>
  <c r="L1732" i="16"/>
  <c r="L1733" i="16"/>
  <c r="L1734" i="16"/>
  <c r="L1735" i="16"/>
  <c r="L1736" i="16"/>
  <c r="L1737" i="16"/>
  <c r="L1738" i="16"/>
  <c r="L1739" i="16"/>
  <c r="L1740" i="16"/>
  <c r="L1741" i="16"/>
  <c r="L1742" i="16"/>
  <c r="L1743" i="16"/>
  <c r="L1744" i="16"/>
  <c r="L1745" i="16"/>
  <c r="L1746" i="16"/>
  <c r="L1747" i="16"/>
  <c r="L1748" i="16"/>
  <c r="L1749" i="16"/>
  <c r="L1750" i="16"/>
  <c r="L1751" i="16"/>
  <c r="L1752" i="16"/>
  <c r="L1753" i="16"/>
  <c r="L1754" i="16"/>
  <c r="L1755" i="16"/>
  <c r="L1756" i="16"/>
  <c r="L1757" i="16"/>
  <c r="L1758" i="16"/>
  <c r="L1759" i="16"/>
  <c r="L1760" i="16"/>
  <c r="L1761" i="16"/>
  <c r="L1762" i="16"/>
  <c r="L1763" i="16"/>
  <c r="L1764" i="16"/>
  <c r="L1765" i="16"/>
  <c r="L1766" i="16"/>
  <c r="L1767" i="16"/>
  <c r="L1768" i="16"/>
  <c r="L1769" i="16"/>
  <c r="L1770" i="16"/>
  <c r="L1771" i="16"/>
  <c r="L1772" i="16"/>
  <c r="L1773" i="16"/>
  <c r="L1774" i="16"/>
  <c r="L1775" i="16"/>
  <c r="L1776" i="16"/>
  <c r="L1777" i="16"/>
  <c r="L1778" i="16"/>
  <c r="L1779" i="16"/>
  <c r="L1780" i="16"/>
  <c r="L1781" i="16"/>
  <c r="L1782" i="16"/>
  <c r="L1783" i="16"/>
  <c r="L1784" i="16"/>
  <c r="L1785" i="16"/>
  <c r="L1786" i="16"/>
  <c r="L1787" i="16"/>
  <c r="L1788" i="16"/>
  <c r="L1789" i="16"/>
  <c r="L1790" i="16"/>
  <c r="L1791" i="16"/>
  <c r="L1792" i="16"/>
  <c r="L1793" i="16"/>
  <c r="L1794" i="16"/>
  <c r="L1795" i="16"/>
  <c r="L1796" i="16"/>
  <c r="L1797" i="16"/>
  <c r="L1798" i="16"/>
  <c r="L1799" i="16"/>
  <c r="L1800" i="16"/>
  <c r="L1801" i="16"/>
  <c r="L1802" i="16"/>
  <c r="L1803" i="16"/>
  <c r="L1804" i="16"/>
  <c r="L1805" i="16"/>
  <c r="L1806" i="16"/>
  <c r="L1807" i="16"/>
  <c r="L1808" i="16"/>
  <c r="L1809" i="16"/>
  <c r="L1810" i="16"/>
  <c r="L1811" i="16"/>
  <c r="L1812" i="16"/>
  <c r="L1813" i="16"/>
  <c r="L1814" i="16"/>
  <c r="L1815" i="16"/>
  <c r="L1816" i="16"/>
  <c r="L1817" i="16"/>
  <c r="L1818" i="16"/>
  <c r="L1819" i="16"/>
  <c r="L1820" i="16"/>
  <c r="L1821" i="16"/>
  <c r="L1822" i="16"/>
  <c r="L1823" i="16"/>
  <c r="L1824" i="16"/>
  <c r="L1825" i="16"/>
  <c r="L1826" i="16"/>
  <c r="L1827" i="16"/>
  <c r="L1828" i="16"/>
  <c r="L1829" i="16"/>
  <c r="L1830" i="16"/>
  <c r="L1831" i="16"/>
  <c r="L1832" i="16"/>
  <c r="L1833" i="16"/>
  <c r="L1834" i="16"/>
  <c r="L1835" i="16"/>
  <c r="L1836" i="16"/>
  <c r="L1837" i="16"/>
  <c r="L1838" i="16"/>
  <c r="L1839" i="16"/>
  <c r="L1840" i="16"/>
  <c r="L1841" i="16"/>
  <c r="L1842" i="16"/>
  <c r="L1843" i="16"/>
  <c r="L1844" i="16"/>
  <c r="L1845" i="16"/>
  <c r="L1846" i="16"/>
  <c r="L1847" i="16"/>
  <c r="L1848" i="16"/>
  <c r="L1849" i="16"/>
  <c r="L1850" i="16"/>
  <c r="L1851" i="16"/>
  <c r="L1852" i="16"/>
  <c r="L1853" i="16"/>
  <c r="L1854" i="16"/>
  <c r="L1855" i="16"/>
  <c r="L1856" i="16"/>
  <c r="L1857" i="16"/>
  <c r="L1858" i="16"/>
  <c r="L1859" i="16"/>
  <c r="L1860" i="16"/>
  <c r="L1861" i="16"/>
  <c r="L1862" i="16"/>
  <c r="L1863" i="16"/>
  <c r="L1864" i="16"/>
  <c r="L1865" i="16"/>
  <c r="L1866" i="16"/>
  <c r="L1867" i="16"/>
  <c r="L1868" i="16"/>
  <c r="L1869" i="16"/>
  <c r="L1870" i="16"/>
  <c r="L1871" i="16"/>
  <c r="L1872" i="16"/>
  <c r="L1873" i="16"/>
  <c r="L1874" i="16"/>
  <c r="L1875" i="16"/>
  <c r="L1876" i="16"/>
  <c r="L1877" i="16"/>
  <c r="L1878" i="16"/>
  <c r="L1879" i="16"/>
  <c r="L1880" i="16"/>
  <c r="L1881" i="16"/>
  <c r="L1882" i="16"/>
  <c r="L1883" i="16"/>
  <c r="L1884" i="16"/>
  <c r="L1885" i="16"/>
  <c r="L1886" i="16"/>
  <c r="L1887" i="16"/>
  <c r="L1888" i="16"/>
  <c r="L1889" i="16"/>
  <c r="L1890" i="16"/>
  <c r="L1891" i="16"/>
  <c r="L1892" i="16"/>
  <c r="L1893" i="16"/>
  <c r="L1894" i="16"/>
  <c r="L1895" i="16"/>
  <c r="L1896" i="16"/>
  <c r="L1897" i="16"/>
  <c r="L1898" i="16"/>
  <c r="L1899" i="16"/>
  <c r="L1900" i="16"/>
  <c r="L1901" i="16"/>
  <c r="L1902" i="16"/>
  <c r="L1903" i="16"/>
  <c r="L1904" i="16"/>
  <c r="L1905" i="16"/>
  <c r="L1906" i="16"/>
  <c r="L1907" i="16"/>
  <c r="L1908" i="16"/>
  <c r="L1909" i="16"/>
  <c r="L1910" i="16"/>
  <c r="L1911" i="16"/>
  <c r="L1912" i="16"/>
  <c r="L1913" i="16"/>
  <c r="L1914" i="16"/>
  <c r="L1915" i="16"/>
  <c r="L1916" i="16"/>
  <c r="L1917" i="16"/>
  <c r="L1918" i="16"/>
  <c r="L1919" i="16"/>
  <c r="L1920" i="16"/>
  <c r="L1921" i="16"/>
  <c r="L1922" i="16"/>
  <c r="L1923" i="16"/>
  <c r="L1924" i="16"/>
  <c r="L1925" i="16"/>
  <c r="L1926" i="16"/>
  <c r="L1927" i="16"/>
  <c r="L1928" i="16"/>
  <c r="L1929" i="16"/>
  <c r="L1930" i="16"/>
  <c r="L1931" i="16"/>
  <c r="L1932" i="16"/>
  <c r="L1933" i="16"/>
  <c r="L1934" i="16"/>
  <c r="L1935" i="16"/>
  <c r="L1936" i="16"/>
  <c r="L1937" i="16"/>
  <c r="L1938" i="16"/>
  <c r="L1939" i="16"/>
  <c r="L1940" i="16"/>
  <c r="L1941" i="16"/>
  <c r="L1942" i="16"/>
  <c r="L1943" i="16"/>
  <c r="L1944" i="16"/>
  <c r="L1945" i="16"/>
  <c r="L1946" i="16"/>
  <c r="L1947" i="16"/>
  <c r="L1948" i="16"/>
  <c r="L1949" i="16"/>
  <c r="L1950" i="16"/>
  <c r="L1951" i="16"/>
  <c r="L1952" i="16"/>
  <c r="L1953" i="16"/>
  <c r="L1954" i="16"/>
  <c r="L1955" i="16"/>
  <c r="L1956" i="16"/>
  <c r="L1957" i="16"/>
  <c r="L1958" i="16"/>
  <c r="L1959" i="16"/>
  <c r="L1960" i="16"/>
  <c r="L1961" i="16"/>
  <c r="L1962" i="16"/>
  <c r="L1963" i="16"/>
  <c r="L1964" i="16"/>
  <c r="L1965" i="16"/>
  <c r="L1966" i="16"/>
  <c r="L1967" i="16"/>
  <c r="L1968" i="16"/>
  <c r="L1969" i="16"/>
  <c r="L1970" i="16"/>
  <c r="L1971" i="16"/>
  <c r="L1972" i="16"/>
  <c r="L1973" i="16"/>
  <c r="L1974" i="16"/>
  <c r="L1975" i="16"/>
  <c r="L1976" i="16"/>
  <c r="L1977" i="16"/>
  <c r="L1978" i="16"/>
  <c r="L1979" i="16"/>
  <c r="L1980" i="16"/>
  <c r="L1981" i="16"/>
  <c r="L1982" i="16"/>
  <c r="L1983" i="16"/>
  <c r="L1984" i="16"/>
  <c r="L1985" i="16"/>
  <c r="L1986" i="16"/>
  <c r="L1987" i="16"/>
  <c r="L1988" i="16"/>
  <c r="L1989" i="16"/>
  <c r="L1990" i="16"/>
  <c r="L1991" i="16"/>
  <c r="L1992" i="16"/>
  <c r="L1993" i="16"/>
  <c r="L1994" i="16"/>
  <c r="L1995" i="16"/>
  <c r="L1996" i="16"/>
  <c r="L1997" i="16"/>
  <c r="L1998" i="16"/>
  <c r="L1999" i="16"/>
  <c r="L2000" i="16"/>
  <c r="L2001" i="16"/>
  <c r="L2002" i="16"/>
  <c r="L2003" i="16"/>
  <c r="L2004" i="16"/>
  <c r="L2005" i="16"/>
  <c r="L2006" i="16"/>
  <c r="L2007" i="16"/>
  <c r="L2008" i="16"/>
  <c r="L2009" i="16"/>
  <c r="L2010" i="16"/>
  <c r="L2011" i="16"/>
  <c r="L2012" i="16"/>
  <c r="L2013" i="16"/>
  <c r="L2014" i="16"/>
  <c r="L2015" i="16"/>
  <c r="L2016" i="16"/>
  <c r="L2017" i="16"/>
  <c r="L2018" i="16"/>
  <c r="L2019" i="16"/>
  <c r="L2020" i="16"/>
  <c r="L2021" i="16"/>
  <c r="L2022" i="16"/>
  <c r="L2023" i="16"/>
  <c r="L2024" i="16"/>
  <c r="L2025" i="16"/>
  <c r="L2026" i="16"/>
  <c r="L2027" i="16"/>
  <c r="L2028" i="16"/>
  <c r="L2029" i="16"/>
  <c r="L2030" i="16"/>
  <c r="L2031" i="16"/>
  <c r="L2032" i="16"/>
  <c r="L2033" i="16"/>
  <c r="L2034" i="16"/>
  <c r="L2035" i="16"/>
  <c r="L2036" i="16"/>
  <c r="L2037" i="16"/>
  <c r="L2038" i="16"/>
  <c r="L2039" i="16"/>
  <c r="L2040" i="16"/>
  <c r="L2041" i="16"/>
  <c r="L2042" i="16"/>
  <c r="L2043" i="16"/>
  <c r="L2044" i="16"/>
  <c r="L2045" i="16"/>
  <c r="L2046" i="16"/>
  <c r="L2047" i="16"/>
  <c r="L2048" i="16"/>
  <c r="L2049" i="16"/>
  <c r="L2050" i="16"/>
  <c r="L2051" i="16"/>
  <c r="L2052" i="16"/>
  <c r="L2053" i="16"/>
  <c r="L2054" i="16"/>
  <c r="L2055" i="16"/>
  <c r="L2056" i="16"/>
  <c r="L2057" i="16"/>
  <c r="L2058" i="16"/>
  <c r="L2059" i="16"/>
  <c r="L2060" i="16"/>
  <c r="L2061" i="16"/>
  <c r="L2062" i="16"/>
  <c r="L2063" i="16"/>
  <c r="L2064" i="16"/>
  <c r="L2065" i="16"/>
  <c r="L2066" i="16"/>
  <c r="L2067" i="16"/>
  <c r="L2068" i="16"/>
  <c r="L2069" i="16"/>
  <c r="L2070" i="16"/>
  <c r="L2071" i="16"/>
  <c r="L2072" i="16"/>
  <c r="L2073" i="16"/>
  <c r="L2074" i="16"/>
  <c r="L2075" i="16"/>
  <c r="L2076" i="16"/>
  <c r="L2077" i="16"/>
  <c r="L2078" i="16"/>
  <c r="L2079" i="16"/>
  <c r="L2080" i="16"/>
  <c r="L2081" i="16"/>
  <c r="L2082" i="16"/>
  <c r="L2083" i="16"/>
  <c r="L2084" i="16"/>
  <c r="L2085" i="16"/>
  <c r="L2086" i="16"/>
  <c r="L2087" i="16"/>
  <c r="L2088" i="16"/>
  <c r="L2089" i="16"/>
  <c r="L2090" i="16"/>
  <c r="L2091" i="16"/>
  <c r="L2092" i="16"/>
  <c r="L2093" i="16"/>
  <c r="L2094" i="16"/>
  <c r="L2095" i="16"/>
  <c r="L2096" i="16"/>
  <c r="L2097" i="16"/>
  <c r="L2098" i="16"/>
  <c r="L2099" i="16"/>
  <c r="L2100" i="16"/>
  <c r="L2101" i="16"/>
  <c r="L2102" i="16"/>
  <c r="L2103" i="16"/>
  <c r="L2104" i="16"/>
  <c r="L2105" i="16"/>
  <c r="L2106" i="16"/>
  <c r="L2107" i="16"/>
  <c r="L2108" i="16"/>
  <c r="L2109" i="16"/>
  <c r="L2110" i="16"/>
  <c r="L2111" i="16"/>
  <c r="L2112" i="16"/>
  <c r="L2113" i="16"/>
  <c r="L2114" i="16"/>
  <c r="L2115" i="16"/>
  <c r="L2116" i="16"/>
  <c r="L2117" i="16"/>
  <c r="L2118" i="16"/>
  <c r="L2119" i="16"/>
  <c r="L2120" i="16"/>
  <c r="L2121" i="16"/>
  <c r="L2122" i="16"/>
  <c r="L2123" i="16"/>
  <c r="L2124" i="16"/>
  <c r="L2125" i="16"/>
  <c r="L2126" i="16"/>
  <c r="L2127" i="16"/>
  <c r="L2128" i="16"/>
  <c r="L2129" i="16"/>
  <c r="L2130" i="16"/>
  <c r="L2131" i="16"/>
  <c r="L2132" i="16"/>
  <c r="L2133" i="16"/>
  <c r="L2134" i="16"/>
  <c r="L2135" i="16"/>
  <c r="L2136" i="16"/>
  <c r="L2137" i="16"/>
  <c r="L2138" i="16"/>
  <c r="L2139" i="16"/>
  <c r="L2140" i="16"/>
  <c r="L2141" i="16"/>
  <c r="L2142" i="16"/>
  <c r="L2143" i="16"/>
  <c r="L2144" i="16"/>
  <c r="L2145" i="16"/>
  <c r="L2146" i="16"/>
  <c r="L2147" i="16"/>
  <c r="L2148" i="16"/>
  <c r="L2149" i="16"/>
  <c r="L2150" i="16"/>
  <c r="L2151" i="16"/>
  <c r="L2152" i="16"/>
  <c r="L2153" i="16"/>
  <c r="L2154" i="16"/>
  <c r="L2155" i="16"/>
  <c r="L2156" i="16"/>
  <c r="L2157" i="16"/>
  <c r="L2158" i="16"/>
  <c r="L2159" i="16"/>
  <c r="L2160" i="16"/>
  <c r="L2161" i="16"/>
  <c r="L2162" i="16"/>
  <c r="L2163" i="16"/>
  <c r="L2164" i="16"/>
  <c r="L2165" i="16"/>
  <c r="L2166" i="16"/>
  <c r="L2167" i="16"/>
  <c r="L2168" i="16"/>
  <c r="L2169" i="16"/>
  <c r="L2170" i="16"/>
  <c r="L2171" i="16"/>
  <c r="L2172" i="16"/>
  <c r="L2173" i="16"/>
  <c r="L2174" i="16"/>
  <c r="L2175" i="16"/>
  <c r="L2176" i="16"/>
  <c r="L2177" i="16"/>
  <c r="L2178" i="16"/>
  <c r="L2179" i="16"/>
  <c r="L2180" i="16"/>
  <c r="L2181" i="16"/>
  <c r="L2182" i="16"/>
  <c r="L2183" i="16"/>
  <c r="L2184" i="16"/>
  <c r="L2185" i="16"/>
  <c r="L2186" i="16"/>
  <c r="L2187" i="16"/>
  <c r="L2188" i="16"/>
  <c r="L2189" i="16"/>
  <c r="L2190" i="16"/>
  <c r="L2191" i="16"/>
  <c r="L2192" i="16"/>
  <c r="L2193" i="16"/>
  <c r="L2194" i="16"/>
  <c r="L2195" i="16"/>
  <c r="L2196" i="16"/>
  <c r="L2197" i="16"/>
  <c r="L2198" i="16"/>
  <c r="L2199" i="16"/>
  <c r="L2200" i="16"/>
  <c r="L2201" i="16"/>
  <c r="L2202" i="16"/>
  <c r="L2203" i="16"/>
  <c r="L2204" i="16"/>
  <c r="L2205" i="16"/>
  <c r="L2206" i="16"/>
  <c r="L2207" i="16"/>
  <c r="L2208" i="16"/>
  <c r="L2209" i="16"/>
  <c r="L2210" i="16"/>
  <c r="L2211" i="16"/>
  <c r="L2212" i="16"/>
  <c r="L2213" i="16"/>
  <c r="L2214" i="16"/>
  <c r="L2215" i="16"/>
  <c r="L2216" i="16"/>
  <c r="L2217" i="16"/>
  <c r="L2218" i="16"/>
  <c r="L2219" i="16"/>
  <c r="L2220" i="16"/>
  <c r="L2221" i="16"/>
  <c r="L2222" i="16"/>
  <c r="L2223" i="16"/>
  <c r="L2224" i="16"/>
  <c r="L2225" i="16"/>
  <c r="L2226" i="16"/>
  <c r="L2227" i="16"/>
  <c r="L2228" i="16"/>
  <c r="L2229" i="16"/>
  <c r="L2230" i="16"/>
  <c r="L2231" i="16"/>
  <c r="L2232" i="16"/>
  <c r="L2233" i="16"/>
  <c r="L2234" i="16"/>
  <c r="L2235" i="16"/>
  <c r="L2236" i="16"/>
  <c r="L2237" i="16"/>
  <c r="L2238" i="16"/>
  <c r="L2239" i="16"/>
  <c r="L2240" i="16"/>
  <c r="L2241" i="16"/>
  <c r="L2242" i="16"/>
  <c r="L2243" i="16"/>
  <c r="L2244" i="16"/>
  <c r="L2245" i="16"/>
  <c r="L2246" i="16"/>
  <c r="L2247" i="16"/>
  <c r="L2248" i="16"/>
  <c r="L2249" i="16"/>
  <c r="L2250" i="16"/>
  <c r="L2251" i="16"/>
  <c r="L2252" i="16"/>
  <c r="L2253" i="16"/>
  <c r="L2254" i="16"/>
  <c r="L2255" i="16"/>
  <c r="L2256" i="16"/>
  <c r="L2257" i="16"/>
  <c r="L2258" i="16"/>
  <c r="L2259" i="16"/>
  <c r="L2260" i="16"/>
  <c r="L2261" i="16"/>
  <c r="L2262" i="16"/>
  <c r="L2263" i="16"/>
  <c r="L2264" i="16"/>
  <c r="L2265" i="16"/>
  <c r="L2266" i="16"/>
  <c r="L2267" i="16"/>
  <c r="L2268" i="16"/>
  <c r="L2269" i="16"/>
  <c r="L2270" i="16"/>
  <c r="L2271" i="16"/>
  <c r="L2272" i="16"/>
  <c r="L2273" i="16"/>
  <c r="L2274" i="16"/>
  <c r="L2275" i="16"/>
  <c r="L2276" i="16"/>
  <c r="L2277" i="16"/>
  <c r="L2278" i="16"/>
  <c r="L2279" i="16"/>
  <c r="L2280" i="16"/>
  <c r="L2281" i="16"/>
  <c r="L2282" i="16"/>
  <c r="L2283" i="16"/>
  <c r="L2284" i="16"/>
  <c r="L2285" i="16"/>
  <c r="L2286" i="16"/>
  <c r="L2287" i="16"/>
  <c r="L2288" i="16"/>
  <c r="L2289" i="16"/>
  <c r="L2290" i="16"/>
  <c r="L2291" i="16"/>
  <c r="L2292" i="16"/>
  <c r="L2293" i="16"/>
  <c r="L2294" i="16"/>
  <c r="L2295" i="16"/>
  <c r="L2296" i="16"/>
  <c r="L2297" i="16"/>
  <c r="L2298" i="16"/>
  <c r="L2299" i="16"/>
  <c r="L2300" i="16"/>
  <c r="L2301" i="16"/>
  <c r="L2302" i="16"/>
  <c r="L2303" i="16"/>
  <c r="L2304" i="16"/>
  <c r="L2305" i="16"/>
  <c r="L2306" i="16"/>
  <c r="L2307" i="16"/>
  <c r="L2308" i="16"/>
  <c r="L2309" i="16"/>
  <c r="L2310" i="16"/>
  <c r="L2311" i="16"/>
  <c r="L2312" i="16"/>
  <c r="L2313" i="16"/>
  <c r="L2314" i="16"/>
  <c r="L2315" i="16"/>
  <c r="L2316" i="16"/>
  <c r="L2317" i="16"/>
  <c r="L2318" i="16"/>
  <c r="L2319" i="16"/>
  <c r="L2320" i="16"/>
  <c r="L2321" i="16"/>
  <c r="L2322" i="16"/>
  <c r="L2323" i="16"/>
  <c r="L2324" i="16"/>
  <c r="L2325" i="16"/>
  <c r="L2326" i="16"/>
  <c r="L2327" i="16"/>
  <c r="L2328" i="16"/>
  <c r="L2329" i="16"/>
  <c r="L2330" i="16"/>
  <c r="L2331" i="16"/>
  <c r="L2332" i="16"/>
  <c r="L2333" i="16"/>
  <c r="L2334" i="16"/>
  <c r="L2335" i="16"/>
  <c r="L2336" i="16"/>
  <c r="L2337" i="16"/>
  <c r="L2338" i="16"/>
  <c r="L2339" i="16"/>
  <c r="L2340" i="16"/>
  <c r="L2341" i="16"/>
  <c r="L2342" i="16"/>
  <c r="L2343" i="16"/>
  <c r="L2344" i="16"/>
  <c r="L2345" i="16"/>
  <c r="L2346" i="16"/>
  <c r="L2347" i="16"/>
  <c r="L2348" i="16"/>
  <c r="L2349" i="16"/>
  <c r="L2350" i="16"/>
  <c r="L2351" i="16"/>
  <c r="L2352" i="16"/>
  <c r="L2353" i="16"/>
  <c r="L2354" i="16"/>
  <c r="L2355" i="16"/>
  <c r="L2356" i="16"/>
  <c r="L2357" i="16"/>
  <c r="L2358" i="16"/>
  <c r="L2359" i="16"/>
  <c r="L2360" i="16"/>
  <c r="L2361" i="16"/>
  <c r="L2362" i="16"/>
  <c r="L2363" i="16"/>
  <c r="L2364" i="16"/>
  <c r="L2365" i="16"/>
  <c r="L2366" i="16"/>
  <c r="L2367" i="16"/>
  <c r="L2368" i="16"/>
  <c r="L2369" i="16"/>
  <c r="L2370" i="16"/>
  <c r="L2371" i="16"/>
  <c r="L2372" i="16"/>
  <c r="L2373" i="16"/>
  <c r="L2374" i="16"/>
  <c r="L2375" i="16"/>
  <c r="L2376" i="16"/>
  <c r="L2377" i="16"/>
  <c r="L2378" i="16"/>
  <c r="L2379" i="16"/>
  <c r="L2380" i="16"/>
  <c r="L2381" i="16"/>
  <c r="L2382" i="16"/>
  <c r="L2383" i="16"/>
  <c r="L2384" i="16"/>
  <c r="L2385" i="16"/>
  <c r="L2386" i="16"/>
  <c r="L2387" i="16"/>
  <c r="L2388" i="16"/>
  <c r="L2389" i="16"/>
  <c r="L2390" i="16"/>
  <c r="L2391" i="16"/>
  <c r="L2392" i="16"/>
  <c r="L2393" i="16"/>
  <c r="L2394" i="16"/>
  <c r="L2395" i="16"/>
  <c r="L2396" i="16"/>
  <c r="L2397" i="16"/>
  <c r="L2398" i="16"/>
  <c r="L2399" i="16"/>
  <c r="L2400" i="16"/>
  <c r="L2401" i="16"/>
  <c r="L2402" i="16"/>
  <c r="L2403" i="16"/>
  <c r="L2404" i="16"/>
  <c r="L2405" i="16"/>
  <c r="L2406" i="16"/>
  <c r="L2407" i="16"/>
  <c r="L2408" i="16"/>
  <c r="L2409" i="16"/>
  <c r="L2410" i="16"/>
  <c r="L2411" i="16"/>
  <c r="L2412" i="16"/>
  <c r="L2413" i="16"/>
  <c r="L2414" i="16"/>
  <c r="L2415" i="16"/>
  <c r="L2416" i="16"/>
  <c r="L2417" i="16"/>
  <c r="L2418" i="16"/>
  <c r="L2419" i="16"/>
  <c r="L2420" i="16"/>
  <c r="L2421" i="16"/>
  <c r="L2422" i="16"/>
  <c r="L2423" i="16"/>
  <c r="L2424" i="16"/>
  <c r="L2425" i="16"/>
  <c r="L2426" i="16"/>
  <c r="L2427" i="16"/>
  <c r="L2428" i="16"/>
  <c r="L2429" i="16"/>
  <c r="L2430" i="16"/>
  <c r="L2431" i="16"/>
  <c r="L2432" i="16"/>
  <c r="L2433" i="16"/>
  <c r="L2434" i="16"/>
  <c r="L2435" i="16"/>
  <c r="L2436" i="16"/>
  <c r="L2437" i="16"/>
  <c r="L2438" i="16"/>
  <c r="L2439" i="16"/>
  <c r="L2440" i="16"/>
  <c r="L2441" i="16"/>
  <c r="L2442" i="16"/>
  <c r="L2443" i="16"/>
  <c r="L2444" i="16"/>
  <c r="L2445" i="16"/>
  <c r="L2446" i="16"/>
  <c r="L2447" i="16"/>
  <c r="L2448" i="16"/>
  <c r="L2449" i="16"/>
  <c r="L2450" i="16"/>
  <c r="L2451" i="16"/>
  <c r="L2452" i="16"/>
  <c r="L2453" i="16"/>
  <c r="L2454" i="16"/>
  <c r="L2455" i="16"/>
  <c r="L2456" i="16"/>
  <c r="L2457" i="16"/>
  <c r="L2458" i="16"/>
  <c r="L2459" i="16"/>
  <c r="L2460" i="16"/>
  <c r="L2461" i="16"/>
  <c r="L2462" i="16"/>
  <c r="L2463" i="16"/>
  <c r="L2464" i="16"/>
  <c r="L2465" i="16"/>
  <c r="L2466" i="16"/>
  <c r="L2467" i="16"/>
  <c r="L2468" i="16"/>
  <c r="L2469" i="16"/>
  <c r="L2470" i="16"/>
  <c r="L2471" i="16"/>
  <c r="L2472" i="16"/>
  <c r="L2473" i="16"/>
  <c r="L2474" i="16"/>
  <c r="L2475" i="16"/>
  <c r="L2476" i="16"/>
  <c r="L2477" i="16"/>
  <c r="L2478" i="16"/>
  <c r="L2479" i="16"/>
  <c r="L2480" i="16"/>
  <c r="L2481" i="16"/>
  <c r="L2482" i="16"/>
  <c r="L2483" i="16"/>
  <c r="L2484" i="16"/>
  <c r="L2485" i="16"/>
  <c r="L2486" i="16"/>
  <c r="L2487" i="16"/>
  <c r="L2488" i="16"/>
  <c r="L2489" i="16"/>
  <c r="L2490" i="16"/>
  <c r="L2491" i="16"/>
  <c r="L2492" i="16"/>
  <c r="L2493" i="16"/>
  <c r="L2494" i="16"/>
  <c r="L2495" i="16"/>
  <c r="L2496" i="16"/>
  <c r="L2497" i="16"/>
  <c r="L2498" i="16"/>
  <c r="L2499" i="16"/>
  <c r="L2500" i="16"/>
  <c r="L2501" i="16"/>
  <c r="L2502" i="16"/>
  <c r="L2503" i="16"/>
  <c r="L2504" i="16"/>
  <c r="L2505" i="16"/>
  <c r="L2506" i="16"/>
  <c r="L2507" i="16"/>
  <c r="L2508" i="16"/>
  <c r="L2509" i="16"/>
  <c r="L2510" i="16"/>
  <c r="L2511" i="16"/>
  <c r="L2512" i="16"/>
  <c r="L2513" i="16"/>
  <c r="L2514" i="16"/>
  <c r="L2515" i="16"/>
  <c r="L2516" i="16"/>
  <c r="L2517" i="16"/>
  <c r="L2518" i="16"/>
  <c r="L2519" i="16"/>
  <c r="L2520" i="16"/>
  <c r="L2521" i="16"/>
  <c r="L2522" i="16"/>
  <c r="L2523" i="16"/>
  <c r="L2524" i="16"/>
  <c r="L2525" i="16"/>
  <c r="L2526" i="16"/>
  <c r="L2527" i="16"/>
  <c r="L2528" i="16"/>
  <c r="L2529" i="16"/>
  <c r="L2530" i="16"/>
  <c r="L2531" i="16"/>
  <c r="L2532" i="16"/>
  <c r="L2533" i="16"/>
  <c r="L2534" i="16"/>
  <c r="L2535" i="16"/>
  <c r="L2536" i="16"/>
  <c r="L2537" i="16"/>
  <c r="L2538" i="16"/>
  <c r="L2539" i="16"/>
  <c r="L2540" i="16"/>
  <c r="L2541" i="16"/>
  <c r="L2542" i="16"/>
  <c r="L2543" i="16"/>
  <c r="L2544" i="16"/>
  <c r="L2545" i="16"/>
  <c r="L2546" i="16"/>
  <c r="L2547" i="16"/>
  <c r="L2548" i="16"/>
  <c r="L2549" i="16"/>
  <c r="L2550" i="16"/>
  <c r="L2551" i="16"/>
  <c r="L2552" i="16"/>
  <c r="L2553" i="16"/>
  <c r="L2554" i="16"/>
  <c r="L2555" i="16"/>
  <c r="L2556" i="16"/>
  <c r="L2557" i="16"/>
  <c r="L2558" i="16"/>
  <c r="L2559" i="16"/>
  <c r="L2560" i="16"/>
  <c r="L2561" i="16"/>
  <c r="L2562" i="16"/>
  <c r="L2563" i="16"/>
  <c r="L2564" i="16"/>
  <c r="L2565" i="16"/>
  <c r="L2566" i="16"/>
  <c r="L2567" i="16"/>
  <c r="L2568" i="16"/>
  <c r="L2569" i="16"/>
  <c r="L2570" i="16"/>
  <c r="L2571" i="16"/>
  <c r="L2572" i="16"/>
  <c r="L2573" i="16"/>
  <c r="L2574" i="16"/>
  <c r="L2575" i="16"/>
  <c r="L2576" i="16"/>
  <c r="L2577" i="16"/>
  <c r="L2578" i="16"/>
  <c r="L2579" i="16"/>
  <c r="L2580" i="16"/>
  <c r="L2581" i="16"/>
  <c r="L2582" i="16"/>
  <c r="L2583" i="16"/>
  <c r="L2584" i="16"/>
  <c r="L2585" i="16"/>
  <c r="L2586" i="16"/>
  <c r="L2587" i="16"/>
  <c r="L2588" i="16"/>
  <c r="L2589" i="16"/>
  <c r="L2590" i="16"/>
  <c r="L2591" i="16"/>
  <c r="L2592" i="16"/>
  <c r="L2593" i="16"/>
  <c r="L2594" i="16"/>
  <c r="L2595" i="16"/>
  <c r="L2596" i="16"/>
  <c r="L2597" i="16"/>
  <c r="L2598" i="16"/>
  <c r="L2599" i="16"/>
  <c r="L2600" i="16"/>
  <c r="L2601" i="16"/>
  <c r="L2602" i="16"/>
  <c r="L2603" i="16"/>
  <c r="L2604" i="16"/>
  <c r="L2605" i="16"/>
  <c r="L2606" i="16"/>
  <c r="L2607" i="16"/>
  <c r="L2608" i="16"/>
  <c r="L2609" i="16"/>
  <c r="L2610" i="16"/>
  <c r="L2611" i="16"/>
  <c r="L2612" i="16"/>
  <c r="L2613" i="16"/>
  <c r="L2614" i="16"/>
  <c r="L2615" i="16"/>
  <c r="L2616" i="16"/>
  <c r="L2617" i="16"/>
  <c r="L2618" i="16"/>
  <c r="L2619" i="16"/>
  <c r="L2620" i="16"/>
  <c r="L2621" i="16"/>
  <c r="L2622" i="16"/>
  <c r="L2623" i="16"/>
  <c r="L2624" i="16"/>
  <c r="L2625" i="16"/>
  <c r="L2626" i="16"/>
  <c r="L2627" i="16"/>
  <c r="L2628" i="16"/>
  <c r="L2629" i="16"/>
  <c r="L2630" i="16"/>
  <c r="L2631" i="16"/>
  <c r="L2632" i="16"/>
  <c r="L2633" i="16"/>
  <c r="L2634" i="16"/>
  <c r="L2635" i="16"/>
  <c r="L2636" i="16"/>
  <c r="L2637" i="16"/>
  <c r="L2638" i="16"/>
  <c r="L2639" i="16"/>
  <c r="L2640" i="16"/>
  <c r="L2641" i="16"/>
  <c r="L2642" i="16"/>
  <c r="L2643" i="16"/>
  <c r="L2644" i="16"/>
  <c r="L2645" i="16"/>
  <c r="L2646" i="16"/>
  <c r="L2647" i="16"/>
  <c r="L2648" i="16"/>
  <c r="L2649" i="16"/>
  <c r="L2650" i="16"/>
  <c r="L2651" i="16"/>
  <c r="L2652" i="16"/>
  <c r="L2653" i="16"/>
  <c r="L2654" i="16"/>
  <c r="L2655" i="16"/>
  <c r="L2656" i="16"/>
  <c r="L2657" i="16"/>
  <c r="L2658" i="16"/>
  <c r="L2659" i="16"/>
  <c r="L2660" i="16"/>
  <c r="L2661" i="16"/>
  <c r="L2662" i="16"/>
  <c r="L2663" i="16"/>
  <c r="L2664" i="16"/>
  <c r="L2665" i="16"/>
  <c r="L2666" i="16"/>
  <c r="L2667" i="16"/>
  <c r="L2668" i="16"/>
  <c r="L2669" i="16"/>
  <c r="L2670" i="16"/>
  <c r="L2671" i="16"/>
  <c r="L2672" i="16"/>
  <c r="L2673" i="16"/>
  <c r="L2674" i="16"/>
  <c r="L2675" i="16"/>
  <c r="L2676" i="16"/>
  <c r="L2677" i="16"/>
  <c r="L2678" i="16"/>
  <c r="L2679" i="16"/>
  <c r="L2680" i="16"/>
  <c r="L2681" i="16"/>
  <c r="L2682" i="16"/>
  <c r="L2683" i="16"/>
  <c r="L2684" i="16"/>
  <c r="L2685" i="16"/>
  <c r="L2686" i="16"/>
  <c r="L2687" i="16"/>
  <c r="L2688" i="16"/>
  <c r="L2689" i="16"/>
  <c r="L2690" i="16"/>
  <c r="L2691" i="16"/>
  <c r="L2692" i="16"/>
  <c r="L2693" i="16"/>
  <c r="L2694" i="16"/>
  <c r="L2695" i="16"/>
  <c r="L2696" i="16"/>
  <c r="L2697" i="16"/>
  <c r="L2698" i="16"/>
  <c r="L2699" i="16"/>
  <c r="L2700" i="16"/>
  <c r="L2701" i="16"/>
  <c r="L2702" i="16"/>
  <c r="L2703" i="16"/>
  <c r="L2704" i="16"/>
  <c r="L2705" i="16"/>
  <c r="L2706" i="16"/>
  <c r="L2707" i="16"/>
  <c r="L2708" i="16"/>
  <c r="L2709" i="16"/>
  <c r="L2710" i="16"/>
  <c r="L2711" i="16"/>
  <c r="L2712" i="16"/>
  <c r="L2713" i="16"/>
  <c r="L2714" i="16"/>
  <c r="L2715" i="16"/>
  <c r="L2716" i="16"/>
  <c r="L2717" i="16"/>
  <c r="L2718" i="16"/>
  <c r="L2719" i="16"/>
  <c r="L2720" i="16"/>
  <c r="L2721" i="16"/>
  <c r="L2722" i="16"/>
  <c r="L2723" i="16"/>
  <c r="L2724" i="16"/>
  <c r="L2725" i="16"/>
  <c r="L2726" i="16"/>
  <c r="L2727" i="16"/>
  <c r="L2728" i="16"/>
  <c r="L2729" i="16"/>
  <c r="L2730" i="16"/>
  <c r="L2731" i="16"/>
  <c r="L2732" i="16"/>
  <c r="L2733" i="16"/>
  <c r="L2734" i="16"/>
  <c r="L2735" i="16"/>
  <c r="L2736" i="16"/>
  <c r="L2737" i="16"/>
  <c r="L2738" i="16"/>
  <c r="L2739" i="16"/>
  <c r="L2740" i="16"/>
  <c r="L2741" i="16"/>
  <c r="L2742" i="16"/>
  <c r="L2743" i="16"/>
  <c r="L2744" i="16"/>
  <c r="L2745" i="16"/>
  <c r="L2746" i="16"/>
  <c r="L2747" i="16"/>
  <c r="L2748" i="16"/>
  <c r="L2749" i="16"/>
  <c r="L2750" i="16"/>
  <c r="L2751" i="16"/>
  <c r="L2752" i="16"/>
  <c r="L2753" i="16"/>
  <c r="L2754" i="16"/>
  <c r="L2755" i="16"/>
  <c r="L2756" i="16"/>
  <c r="L2757" i="16"/>
  <c r="L2758" i="16"/>
  <c r="L2759" i="16"/>
  <c r="L2760" i="16"/>
  <c r="L2761" i="16"/>
  <c r="L2762" i="16"/>
  <c r="L2763" i="16"/>
  <c r="L2764" i="16"/>
  <c r="L2765" i="16"/>
  <c r="L2766" i="16"/>
  <c r="L2767" i="16"/>
  <c r="L2768" i="16"/>
  <c r="L2769" i="16"/>
  <c r="L2770" i="16"/>
  <c r="L2771" i="16"/>
  <c r="L2772" i="16"/>
  <c r="L2773" i="16"/>
  <c r="L2774" i="16"/>
  <c r="L2775" i="16"/>
  <c r="L2776" i="16"/>
  <c r="L2777" i="16"/>
  <c r="L2778" i="16"/>
  <c r="L2779" i="16"/>
  <c r="L2780" i="16"/>
  <c r="L2781" i="16"/>
  <c r="L2782" i="16"/>
  <c r="L2783" i="16"/>
  <c r="L2784" i="16"/>
  <c r="L2785" i="16"/>
  <c r="L2786" i="16"/>
  <c r="L2787" i="16"/>
  <c r="L2788" i="16"/>
  <c r="L2789" i="16"/>
  <c r="L2790" i="16"/>
  <c r="L2791" i="16"/>
  <c r="L2792" i="16"/>
  <c r="L2793" i="16"/>
  <c r="L2794" i="16"/>
  <c r="L2795" i="16"/>
  <c r="L2796" i="16"/>
  <c r="L2797" i="16"/>
  <c r="L2798" i="16"/>
  <c r="L2799" i="16"/>
  <c r="L2800" i="16"/>
  <c r="L2801" i="16"/>
  <c r="L2802" i="16"/>
  <c r="L2803" i="16"/>
  <c r="L2804" i="16"/>
  <c r="L2805" i="16"/>
  <c r="L2806" i="16"/>
  <c r="L2807" i="16"/>
  <c r="L2808" i="16"/>
  <c r="L2809" i="16"/>
  <c r="L2810" i="16"/>
  <c r="L2811" i="16"/>
  <c r="L2812" i="16"/>
  <c r="L2813" i="16"/>
  <c r="L2814" i="16"/>
  <c r="L2815" i="16"/>
  <c r="L2816" i="16"/>
  <c r="L2817" i="16"/>
  <c r="L2818" i="16"/>
  <c r="L2819" i="16"/>
  <c r="L2820" i="16"/>
  <c r="L2821" i="16"/>
  <c r="L2822" i="16"/>
  <c r="L2823" i="16"/>
  <c r="L2824" i="16"/>
  <c r="L2825" i="16"/>
  <c r="L2826" i="16"/>
  <c r="L2827" i="16"/>
  <c r="L2828" i="16"/>
  <c r="L2829" i="16"/>
  <c r="L2830" i="16"/>
  <c r="L2831" i="16"/>
  <c r="L2832" i="16"/>
  <c r="L2833" i="16"/>
  <c r="L2834" i="16"/>
  <c r="L2835" i="16"/>
  <c r="L2836" i="16"/>
  <c r="L2837" i="16"/>
  <c r="L2838" i="16"/>
  <c r="L2839" i="16"/>
  <c r="L2840" i="16"/>
  <c r="L2841" i="16"/>
  <c r="L2842" i="16"/>
  <c r="L2843" i="16"/>
  <c r="L2844" i="16"/>
  <c r="L2845" i="16"/>
  <c r="L2846" i="16"/>
  <c r="L2847" i="16"/>
  <c r="L2848" i="16"/>
  <c r="L2849" i="16"/>
  <c r="L2850" i="16"/>
  <c r="L2851" i="16"/>
  <c r="L2852" i="16"/>
  <c r="L2853" i="16"/>
  <c r="L2854" i="16"/>
  <c r="L2855" i="16"/>
  <c r="L2856" i="16"/>
  <c r="L2857" i="16"/>
  <c r="L2858" i="16"/>
  <c r="L2859" i="16"/>
  <c r="L2860" i="16"/>
  <c r="L2861" i="16"/>
  <c r="L2862" i="16"/>
  <c r="L2863" i="16"/>
  <c r="L2864" i="16"/>
  <c r="L2865" i="16"/>
  <c r="L2866" i="16"/>
  <c r="L2867" i="16"/>
  <c r="L2868" i="16"/>
  <c r="L2869" i="16"/>
  <c r="L2870" i="16"/>
  <c r="L2871" i="16"/>
  <c r="L2872" i="16"/>
  <c r="L2873" i="16"/>
  <c r="L2874" i="16"/>
  <c r="L2875" i="16"/>
  <c r="L2876" i="16"/>
  <c r="L2877" i="16"/>
  <c r="L2878" i="16"/>
  <c r="L2879" i="16"/>
  <c r="L2880" i="16"/>
  <c r="L2881" i="16"/>
  <c r="L2882" i="16"/>
  <c r="L2883" i="16"/>
  <c r="L2884" i="16"/>
  <c r="L2885" i="16"/>
  <c r="L2886" i="16"/>
  <c r="L2887" i="16"/>
  <c r="L2888" i="16"/>
  <c r="L2889" i="16"/>
  <c r="L2890" i="16"/>
  <c r="L2891" i="16"/>
  <c r="L2892" i="16"/>
  <c r="L2893" i="16"/>
  <c r="L2894" i="16"/>
  <c r="L2895" i="16"/>
  <c r="L2896" i="16"/>
  <c r="L2897" i="16"/>
  <c r="L2898" i="16"/>
  <c r="L2899" i="16"/>
  <c r="L2900" i="16"/>
  <c r="L2901" i="16"/>
  <c r="L2902" i="16"/>
  <c r="L2903" i="16"/>
  <c r="L2904" i="16"/>
  <c r="L2905" i="16"/>
  <c r="L2906" i="16"/>
  <c r="L2907" i="16"/>
  <c r="L2908" i="16"/>
  <c r="L2909" i="16"/>
  <c r="L2910" i="16"/>
  <c r="L2911" i="16"/>
  <c r="L2912" i="16"/>
  <c r="L2913" i="16"/>
  <c r="L2914" i="16"/>
  <c r="L2915" i="16"/>
  <c r="L2916" i="16"/>
  <c r="L2917" i="16"/>
  <c r="L2918" i="16"/>
  <c r="L2919" i="16"/>
  <c r="L2920" i="16"/>
  <c r="L2921" i="16"/>
  <c r="L2922" i="16"/>
  <c r="L2923" i="16"/>
  <c r="L2924" i="16"/>
  <c r="L2925" i="16"/>
  <c r="L2926" i="16"/>
  <c r="L2927" i="16"/>
  <c r="L2928" i="16"/>
  <c r="L2929" i="16"/>
  <c r="L2930" i="16"/>
  <c r="L2931" i="16"/>
  <c r="L2932" i="16"/>
  <c r="L2933" i="16"/>
  <c r="L2934" i="16"/>
  <c r="L2935" i="16"/>
  <c r="L2936" i="16"/>
  <c r="L2937" i="16"/>
  <c r="L2938" i="16"/>
  <c r="L2939" i="16"/>
  <c r="L2940" i="16"/>
  <c r="L2941" i="16"/>
  <c r="L2942" i="16"/>
  <c r="L2943" i="16"/>
  <c r="L2944" i="16"/>
  <c r="L2945" i="16"/>
  <c r="L2946" i="16"/>
  <c r="L2947" i="16"/>
  <c r="L2948" i="16"/>
  <c r="L2949" i="16"/>
  <c r="L2950" i="16"/>
  <c r="L2951" i="16"/>
  <c r="L2952" i="16"/>
  <c r="L2953" i="16"/>
  <c r="L2954" i="16"/>
  <c r="L2955" i="16"/>
  <c r="L2956" i="16"/>
  <c r="L2957" i="16"/>
  <c r="L2958" i="16"/>
  <c r="L2959" i="16"/>
  <c r="L2960" i="16"/>
  <c r="L2961" i="16"/>
  <c r="L2962" i="16"/>
  <c r="L2963" i="16"/>
  <c r="L2964" i="16"/>
  <c r="L2965" i="16"/>
  <c r="L2966" i="16"/>
  <c r="L2967" i="16"/>
  <c r="L2968" i="16"/>
  <c r="L2969" i="16"/>
  <c r="L2970" i="16"/>
  <c r="L2971" i="16"/>
  <c r="L2972" i="16"/>
  <c r="L2973" i="16"/>
  <c r="L2974" i="16"/>
  <c r="L2975" i="16"/>
  <c r="L2976" i="16"/>
  <c r="L2977" i="16"/>
  <c r="L2978" i="16"/>
  <c r="L2979" i="16"/>
  <c r="L2980" i="16"/>
  <c r="L2981" i="16"/>
  <c r="L2982" i="16"/>
  <c r="L2983" i="16"/>
  <c r="L2984" i="16"/>
  <c r="L2985" i="16"/>
  <c r="L2986" i="16"/>
  <c r="L2987" i="16"/>
  <c r="L2988" i="16"/>
  <c r="L2989" i="16"/>
  <c r="L2990" i="16"/>
  <c r="L2991" i="16"/>
  <c r="L2992" i="16"/>
  <c r="L2993" i="16"/>
  <c r="L2994" i="16"/>
  <c r="L2995" i="16"/>
  <c r="L2996" i="16"/>
  <c r="L2997" i="16"/>
  <c r="L2998" i="16"/>
  <c r="L2999" i="16"/>
  <c r="L3000" i="16"/>
  <c r="L3001" i="16"/>
  <c r="L3002" i="16"/>
  <c r="L3003" i="16"/>
  <c r="L3004" i="16"/>
  <c r="L3005" i="16"/>
  <c r="L3006" i="16"/>
  <c r="L3007" i="16"/>
  <c r="L3008" i="16"/>
  <c r="L3009" i="16"/>
  <c r="L3010" i="16"/>
  <c r="L3011" i="16"/>
  <c r="L3012" i="16"/>
  <c r="L3013" i="16"/>
  <c r="L3014" i="16"/>
  <c r="L3015" i="16"/>
  <c r="L3016" i="16"/>
  <c r="L3017" i="16"/>
  <c r="L3018" i="16"/>
  <c r="L3019" i="16"/>
  <c r="L3020" i="16"/>
  <c r="L3021" i="16"/>
  <c r="L3022" i="16"/>
  <c r="L3023" i="16"/>
  <c r="L3024" i="16"/>
  <c r="L3025" i="16"/>
  <c r="L3026" i="16"/>
  <c r="L3027" i="16"/>
  <c r="L3028" i="16"/>
  <c r="L3029" i="16"/>
  <c r="L3030" i="16"/>
  <c r="L3031" i="16"/>
  <c r="L3032" i="16"/>
  <c r="L3033" i="16"/>
  <c r="L3034" i="16"/>
  <c r="L3035" i="16"/>
  <c r="L3036" i="16"/>
  <c r="L3037" i="16"/>
  <c r="L3038" i="16"/>
  <c r="L3039" i="16"/>
  <c r="L3040" i="16"/>
  <c r="L3041" i="16"/>
  <c r="L3042" i="16"/>
  <c r="L3043" i="16"/>
  <c r="L3044" i="16"/>
  <c r="L3045" i="16"/>
  <c r="L3046" i="16"/>
  <c r="L3047" i="16"/>
  <c r="L3048" i="16"/>
  <c r="L3049" i="16"/>
  <c r="L3050" i="16"/>
  <c r="L3051" i="16"/>
  <c r="L3052" i="16"/>
  <c r="L3053" i="16"/>
  <c r="L3054" i="16"/>
  <c r="L3055" i="16"/>
  <c r="L3056" i="16"/>
  <c r="L3057" i="16"/>
  <c r="L3058" i="16"/>
  <c r="L3059" i="16"/>
  <c r="L3060" i="16"/>
  <c r="L3061" i="16"/>
  <c r="L3062" i="16"/>
  <c r="L3063" i="16"/>
  <c r="L3064" i="16"/>
  <c r="L3065" i="16"/>
  <c r="L3066" i="16"/>
  <c r="L3067" i="16"/>
  <c r="L3068" i="16"/>
  <c r="L3069" i="16"/>
  <c r="L3070" i="16"/>
  <c r="L3071" i="16"/>
  <c r="L3072" i="16"/>
  <c r="L3073" i="16"/>
  <c r="L3074" i="16"/>
  <c r="L3075" i="16"/>
  <c r="L3076" i="16"/>
  <c r="L3077" i="16"/>
  <c r="L3078" i="16"/>
  <c r="L3079" i="16"/>
  <c r="L3080" i="16"/>
  <c r="L3081" i="16"/>
  <c r="L3082" i="16"/>
  <c r="L3083" i="16"/>
  <c r="L3084" i="16"/>
  <c r="L3085" i="16"/>
  <c r="L3086" i="16"/>
  <c r="L3087" i="16"/>
  <c r="L3088" i="16"/>
  <c r="L3089" i="16"/>
  <c r="L3090" i="16"/>
  <c r="L3091" i="16"/>
  <c r="L3092" i="16"/>
  <c r="L3093" i="16"/>
  <c r="L3094" i="16"/>
  <c r="L3095" i="16"/>
  <c r="L3096" i="16"/>
  <c r="L3097" i="16"/>
  <c r="L3098" i="16"/>
  <c r="L3099" i="16"/>
  <c r="L3100" i="16"/>
  <c r="L3101" i="16"/>
  <c r="L3102" i="16"/>
  <c r="L3103" i="16"/>
  <c r="L3104" i="16"/>
  <c r="L3105" i="16"/>
  <c r="L3106" i="16"/>
  <c r="L3107" i="16"/>
  <c r="L3108" i="16"/>
  <c r="L3109" i="16"/>
  <c r="L3110" i="16"/>
  <c r="L3111" i="16"/>
  <c r="L3112" i="16"/>
  <c r="L3113" i="16"/>
  <c r="L3114" i="16"/>
  <c r="L3115" i="16"/>
  <c r="L3116" i="16"/>
  <c r="L3117" i="16"/>
  <c r="L3118" i="16"/>
  <c r="L3119" i="16"/>
  <c r="L3120" i="16"/>
  <c r="L3121" i="16"/>
  <c r="L3122" i="16"/>
  <c r="L3123" i="16"/>
  <c r="L3124" i="16"/>
  <c r="L3125" i="16"/>
  <c r="L3126" i="16"/>
  <c r="L3127" i="16"/>
  <c r="L3128" i="16"/>
  <c r="L3129" i="16"/>
  <c r="L3130" i="16"/>
  <c r="L3131" i="16"/>
  <c r="L3132" i="16"/>
  <c r="L3133" i="16"/>
  <c r="L3134" i="16"/>
  <c r="L3135" i="16"/>
  <c r="L3136" i="16"/>
  <c r="L3137" i="16"/>
  <c r="L3138" i="16"/>
  <c r="L3139" i="16"/>
  <c r="L3140" i="16"/>
  <c r="L3141" i="16"/>
  <c r="L3142" i="16"/>
  <c r="L3143" i="16"/>
  <c r="L3144" i="16"/>
  <c r="L3145" i="16"/>
  <c r="L3146" i="16"/>
  <c r="L3147" i="16"/>
  <c r="L3148" i="16"/>
  <c r="L3149" i="16"/>
  <c r="L3150" i="16"/>
  <c r="L3151" i="16"/>
  <c r="L3152" i="16"/>
  <c r="L3153" i="16"/>
  <c r="L3154" i="16"/>
  <c r="L3155" i="16"/>
  <c r="L3156" i="16"/>
  <c r="L3157" i="16"/>
  <c r="L3158" i="16"/>
  <c r="L3159" i="16"/>
  <c r="L3160" i="16"/>
  <c r="L3161" i="16"/>
  <c r="L3162" i="16"/>
  <c r="L3163" i="16"/>
  <c r="L3164" i="16"/>
  <c r="L3165" i="16"/>
  <c r="L3166" i="16"/>
  <c r="L3167" i="16"/>
  <c r="L3168" i="16"/>
  <c r="L3169" i="16"/>
  <c r="L3170" i="16"/>
  <c r="L3171" i="16"/>
  <c r="L3172" i="16"/>
  <c r="L3173" i="16"/>
  <c r="L3174" i="16"/>
  <c r="L3175" i="16"/>
  <c r="L3176" i="16"/>
  <c r="L3177" i="16"/>
  <c r="L3178" i="16"/>
  <c r="L3179" i="16"/>
  <c r="L3180" i="16"/>
  <c r="L3181" i="16"/>
  <c r="L3182" i="16"/>
  <c r="L3183" i="16"/>
  <c r="L3184" i="16"/>
  <c r="L3185" i="16"/>
  <c r="L3186" i="16"/>
  <c r="L3187" i="16"/>
  <c r="L3188" i="16"/>
  <c r="L3189" i="16"/>
  <c r="L3190" i="16"/>
  <c r="L3191" i="16"/>
  <c r="L3192" i="16"/>
  <c r="L3193" i="16"/>
  <c r="L3194" i="16"/>
  <c r="L3195" i="16"/>
  <c r="L3196" i="16"/>
  <c r="L3197" i="16"/>
  <c r="L3198" i="16"/>
  <c r="L3199" i="16"/>
  <c r="L3200" i="16"/>
  <c r="L3201" i="16"/>
  <c r="L3202" i="16"/>
  <c r="L3203" i="16"/>
  <c r="L3204" i="16"/>
  <c r="L3205" i="16"/>
  <c r="L3206" i="16"/>
  <c r="L3207" i="16"/>
  <c r="L3208" i="16"/>
  <c r="L3209" i="16"/>
  <c r="L3210" i="16"/>
  <c r="L3211" i="16"/>
  <c r="L3212" i="16"/>
  <c r="L3213" i="16"/>
  <c r="L3214" i="16"/>
  <c r="L3215" i="16"/>
  <c r="L3216" i="16"/>
  <c r="L3217" i="16"/>
  <c r="L3218" i="16"/>
  <c r="L3219" i="16"/>
  <c r="L3220" i="16"/>
  <c r="L3221" i="16"/>
  <c r="L3222" i="16"/>
  <c r="L3223" i="16"/>
  <c r="L3224" i="16"/>
  <c r="L3225" i="16"/>
  <c r="L3226" i="16"/>
  <c r="L3227" i="16"/>
  <c r="L3228" i="16"/>
  <c r="L3229" i="16"/>
  <c r="L3230" i="16"/>
  <c r="L3231" i="16"/>
  <c r="L3232" i="16"/>
  <c r="L3233" i="16"/>
  <c r="L3234" i="16"/>
  <c r="L3235" i="16"/>
  <c r="L3236" i="16"/>
  <c r="L3237" i="16"/>
  <c r="L3238" i="16"/>
  <c r="L3239" i="16"/>
  <c r="L3240" i="16"/>
  <c r="L3241" i="16"/>
  <c r="L3242" i="16"/>
  <c r="L3243" i="16"/>
  <c r="L3244" i="16"/>
  <c r="L3245" i="16"/>
  <c r="L3246" i="16"/>
  <c r="L3247" i="16"/>
  <c r="L3248" i="16"/>
  <c r="L3249" i="16"/>
  <c r="L3250" i="16"/>
  <c r="L3251" i="16"/>
  <c r="L3252" i="16"/>
  <c r="L3253" i="16"/>
  <c r="L3254" i="16"/>
  <c r="L3255" i="16"/>
  <c r="L3256" i="16"/>
  <c r="L3257" i="16"/>
  <c r="L3258" i="16"/>
  <c r="L3259" i="16"/>
  <c r="L3260" i="16"/>
  <c r="L3261" i="16"/>
  <c r="L3262" i="16"/>
  <c r="L3263" i="16"/>
  <c r="L3264" i="16"/>
  <c r="L3265" i="16"/>
  <c r="L3266" i="16"/>
  <c r="L3267" i="16"/>
  <c r="L3268" i="16"/>
  <c r="L3269" i="16"/>
  <c r="L3270" i="16"/>
  <c r="L3271" i="16"/>
  <c r="L3272" i="16"/>
  <c r="L3273" i="16"/>
  <c r="L3274" i="16"/>
  <c r="L3275" i="16"/>
  <c r="L3276" i="16"/>
  <c r="L3277" i="16"/>
  <c r="L3278" i="16"/>
  <c r="L3279" i="16"/>
  <c r="L3280" i="16"/>
  <c r="L3281" i="16"/>
  <c r="L3282" i="16"/>
  <c r="L3283" i="16"/>
  <c r="L3284" i="16"/>
  <c r="L3285" i="16"/>
  <c r="L3286" i="16"/>
  <c r="L3287" i="16"/>
  <c r="L3288" i="16"/>
  <c r="L3289" i="16"/>
  <c r="L3290" i="16"/>
  <c r="L3291" i="16"/>
  <c r="L3292" i="16"/>
  <c r="L3293" i="16"/>
  <c r="L3294" i="16"/>
  <c r="L3295" i="16"/>
  <c r="L3296" i="16"/>
  <c r="L3297" i="16"/>
  <c r="L3298" i="16"/>
  <c r="L3299" i="16"/>
  <c r="L3300" i="16"/>
  <c r="L3301" i="16"/>
  <c r="L3302" i="16"/>
  <c r="L3303" i="16"/>
  <c r="L3304" i="16"/>
  <c r="L3305" i="16"/>
  <c r="L3306" i="16"/>
  <c r="L3307" i="16"/>
  <c r="L3308" i="16"/>
  <c r="L3309" i="16"/>
  <c r="L3310" i="16"/>
  <c r="L3311" i="16"/>
  <c r="L3312" i="16"/>
  <c r="L3313" i="16"/>
  <c r="L3314" i="16"/>
  <c r="L3315" i="16"/>
  <c r="L3316" i="16"/>
  <c r="L3317" i="16"/>
  <c r="L3318" i="16"/>
  <c r="L3319" i="16"/>
  <c r="L3320" i="16"/>
  <c r="L3321" i="16"/>
  <c r="L3322" i="16"/>
  <c r="L3323" i="16"/>
  <c r="L3324" i="16"/>
  <c r="L3325" i="16"/>
  <c r="L3326" i="16"/>
  <c r="L3327" i="16"/>
  <c r="L3328" i="16"/>
  <c r="L3329" i="16"/>
  <c r="L3330" i="16"/>
  <c r="L3331" i="16"/>
  <c r="L3332" i="16"/>
  <c r="L3333" i="16"/>
  <c r="L3334" i="16"/>
  <c r="L3335" i="16"/>
  <c r="L3336" i="16"/>
  <c r="L3337" i="16"/>
  <c r="L3338" i="16"/>
  <c r="L3339" i="16"/>
  <c r="L3340" i="16"/>
  <c r="L3341" i="16"/>
  <c r="L3342" i="16"/>
  <c r="L3343" i="16"/>
  <c r="L3344" i="16"/>
  <c r="L3345" i="16"/>
  <c r="L3346" i="16"/>
  <c r="L3347" i="16"/>
  <c r="L3348" i="16"/>
  <c r="L3349" i="16"/>
  <c r="L3350" i="16"/>
  <c r="L3351" i="16"/>
  <c r="L3352" i="16"/>
  <c r="L3353" i="16"/>
  <c r="L3354" i="16"/>
  <c r="L3355" i="16"/>
  <c r="L3356" i="16"/>
  <c r="L3357" i="16"/>
  <c r="L3358" i="16"/>
  <c r="L3359" i="16"/>
  <c r="L3360" i="16"/>
  <c r="L3361" i="16"/>
  <c r="L3362" i="16"/>
  <c r="L3363" i="16"/>
  <c r="L3364" i="16"/>
  <c r="L3365" i="16"/>
  <c r="L3366" i="16"/>
  <c r="L3367" i="16"/>
  <c r="L3368" i="16"/>
  <c r="L3369" i="16"/>
  <c r="L3370" i="16"/>
  <c r="L3371" i="16"/>
  <c r="L3372" i="16"/>
  <c r="L3373" i="16"/>
  <c r="L3374" i="16"/>
  <c r="L3375" i="16"/>
  <c r="L3376" i="16"/>
  <c r="L3377" i="16"/>
  <c r="L3378" i="16"/>
  <c r="L3379" i="16"/>
  <c r="L3380" i="16"/>
  <c r="L3381" i="16"/>
  <c r="L3382" i="16"/>
  <c r="L3383" i="16"/>
  <c r="L3384" i="16"/>
  <c r="L3385" i="16"/>
  <c r="L3386" i="16"/>
  <c r="L3387" i="16"/>
  <c r="L3388" i="16"/>
  <c r="L3389" i="16"/>
  <c r="L3390" i="16"/>
  <c r="L3391" i="16"/>
  <c r="L3392" i="16"/>
  <c r="L3393" i="16"/>
  <c r="L3394" i="16"/>
  <c r="L3395" i="16"/>
  <c r="L3396" i="16"/>
  <c r="L3397" i="16"/>
  <c r="L3398" i="16"/>
  <c r="L3399" i="16"/>
  <c r="L3400" i="16"/>
  <c r="L3401" i="16"/>
  <c r="L3402" i="16"/>
  <c r="L3403" i="16"/>
  <c r="L3404" i="16"/>
  <c r="L3405" i="16"/>
  <c r="L3406" i="16"/>
  <c r="L3407" i="16"/>
  <c r="L3408" i="16"/>
  <c r="L3409" i="16"/>
  <c r="L3410" i="16"/>
  <c r="L3411" i="16"/>
  <c r="L3412" i="16"/>
  <c r="L3413" i="16"/>
  <c r="L3414" i="16"/>
  <c r="L3415" i="16"/>
  <c r="L3416" i="16"/>
  <c r="L3417" i="16"/>
  <c r="L3418" i="16"/>
  <c r="L3419" i="16"/>
  <c r="L3420" i="16"/>
  <c r="L3421" i="16"/>
  <c r="L3422" i="16"/>
  <c r="L3423" i="16"/>
  <c r="L3424" i="16"/>
  <c r="L3425" i="16"/>
  <c r="L3426" i="16"/>
  <c r="L3427" i="16"/>
  <c r="L3428" i="16"/>
  <c r="L3429" i="16"/>
  <c r="L3430" i="16"/>
  <c r="L3431" i="16"/>
  <c r="L3432" i="16"/>
  <c r="L3433" i="16"/>
  <c r="L3434" i="16"/>
  <c r="L3435" i="16"/>
  <c r="L3436" i="16"/>
  <c r="L3437" i="16"/>
  <c r="L3438" i="16"/>
  <c r="L3439" i="16"/>
  <c r="L3440" i="16"/>
  <c r="L3441" i="16"/>
  <c r="L3442" i="16"/>
  <c r="L3443" i="16"/>
  <c r="L3444" i="16"/>
  <c r="L3445" i="16"/>
  <c r="L3446" i="16"/>
  <c r="L3447" i="16"/>
  <c r="L3448" i="16"/>
  <c r="L3449" i="16"/>
  <c r="L3450" i="16"/>
  <c r="L3451" i="16"/>
  <c r="L3452" i="16"/>
  <c r="L3453" i="16"/>
  <c r="L3454" i="16"/>
  <c r="L3455" i="16"/>
  <c r="L3456" i="16"/>
  <c r="L3457" i="16"/>
  <c r="L3458" i="16"/>
  <c r="L3459" i="16"/>
  <c r="L3460" i="16"/>
  <c r="L3461" i="16"/>
  <c r="L3462" i="16"/>
  <c r="L3463" i="16"/>
  <c r="L3464" i="16"/>
  <c r="L3465" i="16"/>
  <c r="L3466" i="16"/>
  <c r="L3467" i="16"/>
  <c r="L3468" i="16"/>
  <c r="L3469" i="16"/>
  <c r="L3470" i="16"/>
  <c r="L3471" i="16"/>
  <c r="L3472" i="16"/>
  <c r="L3473" i="16"/>
  <c r="L3474" i="16"/>
  <c r="L3475" i="16"/>
  <c r="L3476" i="16"/>
  <c r="L3477" i="16"/>
  <c r="L3478" i="16"/>
  <c r="L3479" i="16"/>
  <c r="L3480" i="16"/>
  <c r="L3481" i="16"/>
  <c r="L3482" i="16"/>
  <c r="L3483" i="16"/>
  <c r="L3484" i="16"/>
  <c r="L3485" i="16"/>
  <c r="L3486" i="16"/>
  <c r="L3487" i="16"/>
  <c r="L3488" i="16"/>
  <c r="L3489" i="16"/>
  <c r="L3490" i="16"/>
  <c r="L3491" i="16"/>
  <c r="L3492" i="16"/>
  <c r="L3493" i="16"/>
  <c r="L3494" i="16"/>
  <c r="L3495" i="16"/>
  <c r="L3496" i="16"/>
  <c r="L3497" i="16"/>
  <c r="L3498" i="16"/>
  <c r="L3499" i="16"/>
  <c r="L3500" i="16"/>
  <c r="L3501" i="16"/>
  <c r="L3502" i="16"/>
  <c r="L3503" i="16"/>
  <c r="L3504" i="16"/>
  <c r="L3505" i="16"/>
  <c r="L3506" i="16"/>
  <c r="L3507" i="16"/>
  <c r="L3508" i="16"/>
  <c r="L3509" i="16"/>
  <c r="L3510" i="16"/>
  <c r="L3511" i="16"/>
  <c r="L3512" i="16"/>
  <c r="L3513" i="16"/>
  <c r="L3514" i="16"/>
  <c r="L3515" i="16"/>
  <c r="L3516" i="16"/>
  <c r="L3517" i="16"/>
  <c r="L3518" i="16"/>
  <c r="L3519" i="16"/>
  <c r="L3520" i="16"/>
  <c r="L3521" i="16"/>
  <c r="L3522" i="16"/>
  <c r="L3523" i="16"/>
  <c r="L3524" i="16"/>
  <c r="L3525" i="16"/>
  <c r="L3526" i="16"/>
  <c r="L3527" i="16"/>
  <c r="L3528" i="16"/>
  <c r="L3529" i="16"/>
  <c r="L3530" i="16"/>
  <c r="L3531" i="16"/>
  <c r="L3532" i="16"/>
  <c r="L3533" i="16"/>
  <c r="L3534" i="16"/>
  <c r="L3535" i="16"/>
  <c r="L3536" i="16"/>
  <c r="L3537" i="16"/>
  <c r="L3538" i="16"/>
  <c r="L3539" i="16"/>
  <c r="L3540" i="16"/>
  <c r="L3541" i="16"/>
  <c r="L3542" i="16"/>
  <c r="L3543" i="16"/>
  <c r="L3544" i="16"/>
  <c r="L3545" i="16"/>
  <c r="L3546" i="16"/>
  <c r="L3547" i="16"/>
  <c r="L3548" i="16"/>
  <c r="L3549" i="16"/>
  <c r="L3550" i="16"/>
  <c r="L3551" i="16"/>
  <c r="L3552" i="16"/>
  <c r="L3553" i="16"/>
  <c r="L3554" i="16"/>
  <c r="L3555" i="16"/>
  <c r="L3556" i="16"/>
  <c r="L3557" i="16"/>
  <c r="L3558" i="16"/>
  <c r="L3559" i="16"/>
  <c r="L3560" i="16"/>
  <c r="L3561" i="16"/>
  <c r="L3562" i="16"/>
  <c r="L3563" i="16"/>
  <c r="L3564" i="16"/>
  <c r="L3565" i="16"/>
  <c r="L3566" i="16"/>
  <c r="L3567" i="16"/>
  <c r="L3568" i="16"/>
  <c r="L3569" i="16"/>
  <c r="L3570" i="16"/>
  <c r="L3571" i="16"/>
  <c r="L3572" i="16"/>
  <c r="L3573" i="16"/>
  <c r="L3574" i="16"/>
  <c r="L3575" i="16"/>
  <c r="L3576" i="16"/>
  <c r="L3577" i="16"/>
  <c r="L3578" i="16"/>
  <c r="L3579" i="16"/>
  <c r="L3580" i="16"/>
  <c r="L3581" i="16"/>
  <c r="L3582" i="16"/>
  <c r="L3583" i="16"/>
  <c r="L3584" i="16"/>
  <c r="L3585" i="16"/>
  <c r="L3586" i="16"/>
  <c r="L3587" i="16"/>
  <c r="L3588" i="16"/>
  <c r="L3589" i="16"/>
  <c r="L3590" i="16"/>
  <c r="L3591" i="16"/>
  <c r="L3592" i="16"/>
  <c r="L3593" i="16"/>
  <c r="L3594" i="16"/>
  <c r="L3595" i="16"/>
  <c r="L3596" i="16"/>
  <c r="L3597" i="16"/>
  <c r="L3598" i="16"/>
  <c r="L3599" i="16"/>
  <c r="L3600" i="16"/>
  <c r="L3601" i="16"/>
  <c r="L3602" i="16"/>
  <c r="L3603" i="16"/>
  <c r="L3604" i="16"/>
  <c r="L3605" i="16"/>
  <c r="L3606" i="16"/>
  <c r="L3607" i="16"/>
  <c r="L3608" i="16"/>
  <c r="L3609" i="16"/>
  <c r="L3610" i="16"/>
  <c r="L3611" i="16"/>
  <c r="L3612" i="16"/>
  <c r="L3613" i="16"/>
  <c r="L3614" i="16"/>
  <c r="L3615" i="16"/>
  <c r="L3616" i="16"/>
  <c r="L3617" i="16"/>
  <c r="L3618" i="16"/>
  <c r="L3619" i="16"/>
  <c r="L3620" i="16"/>
  <c r="L3621" i="16"/>
  <c r="L3622" i="16"/>
  <c r="L3623" i="16"/>
  <c r="L3624" i="16"/>
  <c r="L3625" i="16"/>
  <c r="L3626" i="16"/>
  <c r="L3627" i="16"/>
  <c r="L3628" i="16"/>
  <c r="L3629" i="16"/>
  <c r="L3630" i="16"/>
  <c r="L3631" i="16"/>
  <c r="L3632" i="16"/>
  <c r="L3633" i="16"/>
  <c r="L3634" i="16"/>
  <c r="L3635" i="16"/>
  <c r="L3636" i="16"/>
  <c r="L3637" i="16"/>
  <c r="L3638" i="16"/>
  <c r="L3639" i="16"/>
  <c r="L3640" i="16"/>
  <c r="L3641" i="16"/>
  <c r="L3642" i="16"/>
  <c r="L3643" i="16"/>
  <c r="L3644" i="16"/>
  <c r="L3645" i="16"/>
  <c r="L3646" i="16"/>
  <c r="L3647" i="16"/>
  <c r="L3648" i="16"/>
  <c r="L3649" i="16"/>
  <c r="L3650" i="16"/>
  <c r="L3651" i="16"/>
  <c r="L3652" i="16"/>
  <c r="L3653" i="16"/>
  <c r="L3654" i="16"/>
  <c r="L3655" i="16"/>
  <c r="L3656" i="16"/>
  <c r="L3657" i="16"/>
  <c r="L3658" i="16"/>
  <c r="L3659" i="16"/>
  <c r="L3660" i="16"/>
  <c r="L3661" i="16"/>
  <c r="L3662" i="16"/>
  <c r="L3663" i="16"/>
  <c r="L3664" i="16"/>
  <c r="L3665" i="16"/>
  <c r="L3666" i="16"/>
  <c r="L3667" i="16"/>
  <c r="L3668" i="16"/>
  <c r="L3669" i="16"/>
  <c r="L3670" i="16"/>
  <c r="L3671" i="16"/>
  <c r="L3672" i="16"/>
  <c r="L3673" i="16"/>
  <c r="L3674" i="16"/>
  <c r="L3675" i="16"/>
  <c r="L3676" i="16"/>
  <c r="L3677" i="16"/>
  <c r="L3678" i="16"/>
  <c r="L3679" i="16"/>
  <c r="L3680" i="16"/>
  <c r="L3681" i="16"/>
  <c r="L3682" i="16"/>
  <c r="L3683" i="16"/>
  <c r="L3684" i="16"/>
  <c r="L3685" i="16"/>
  <c r="L3686" i="16"/>
  <c r="L3687" i="16"/>
  <c r="L3688" i="16"/>
  <c r="L3689" i="16"/>
  <c r="L3690" i="16"/>
  <c r="L3691" i="16"/>
  <c r="L3692" i="16"/>
  <c r="L3693" i="16"/>
  <c r="L3694" i="16"/>
  <c r="L3695" i="16"/>
  <c r="L3696" i="16"/>
  <c r="L3697" i="16"/>
  <c r="L3698" i="16"/>
  <c r="L3699" i="16"/>
  <c r="L3700" i="16"/>
  <c r="L3701" i="16"/>
  <c r="L3702" i="16"/>
  <c r="L3703" i="16"/>
  <c r="L3704" i="16"/>
  <c r="L3705" i="16"/>
  <c r="L3706" i="16"/>
  <c r="L3707" i="16"/>
  <c r="L3708" i="16"/>
  <c r="L3709" i="16"/>
  <c r="L3710" i="16"/>
  <c r="L3711" i="16"/>
  <c r="L3712" i="16"/>
  <c r="L3713" i="16"/>
  <c r="L3714" i="16"/>
  <c r="L3715" i="16"/>
  <c r="L3716" i="16"/>
  <c r="L3717" i="16"/>
  <c r="L3718" i="16"/>
  <c r="L3719" i="16"/>
  <c r="L3720" i="16"/>
  <c r="L3721" i="16"/>
  <c r="L3722" i="16"/>
  <c r="L3723" i="16"/>
  <c r="L3724" i="16"/>
  <c r="L3725" i="16"/>
  <c r="L3726" i="16"/>
  <c r="L3727" i="16"/>
  <c r="L3728" i="16"/>
  <c r="L3729" i="16"/>
  <c r="L3730" i="16"/>
  <c r="L3731" i="16"/>
  <c r="L3732" i="16"/>
  <c r="L3733" i="16"/>
  <c r="L3734" i="16"/>
  <c r="L3735" i="16"/>
  <c r="L3736" i="16"/>
  <c r="L3737" i="16"/>
  <c r="L3738" i="16"/>
  <c r="L3739" i="16"/>
  <c r="L3740" i="16"/>
  <c r="L3741" i="16"/>
  <c r="L3742" i="16"/>
  <c r="L3743" i="16"/>
  <c r="L3744" i="16"/>
  <c r="L3745" i="16"/>
  <c r="L3746" i="16"/>
  <c r="L3747" i="16"/>
  <c r="L3748" i="16"/>
  <c r="L3749" i="16"/>
  <c r="L3750" i="16"/>
  <c r="L3751" i="16"/>
  <c r="L3752" i="16"/>
  <c r="L3753" i="16"/>
  <c r="L3754" i="16"/>
  <c r="L3755" i="16"/>
  <c r="L3756" i="16"/>
  <c r="L3757" i="16"/>
  <c r="L3758" i="16"/>
  <c r="L3759" i="16"/>
  <c r="L3760" i="16"/>
  <c r="L3761" i="16"/>
  <c r="L3762" i="16"/>
  <c r="L3763" i="16"/>
  <c r="L3764" i="16"/>
  <c r="L3765" i="16"/>
  <c r="L3766" i="16"/>
  <c r="L3767" i="16"/>
  <c r="L3768" i="16"/>
  <c r="L3769" i="16"/>
  <c r="L3770" i="16"/>
  <c r="L3771" i="16"/>
  <c r="L3772" i="16"/>
  <c r="L3773" i="16"/>
  <c r="L3774" i="16"/>
  <c r="L3775" i="16"/>
  <c r="L3776" i="16"/>
  <c r="L3777" i="16"/>
  <c r="L3778" i="16"/>
  <c r="L3779" i="16"/>
  <c r="L3780" i="16"/>
  <c r="L3781" i="16"/>
  <c r="L3782" i="16"/>
  <c r="L3783" i="16"/>
  <c r="L3784" i="16"/>
  <c r="L3785" i="16"/>
  <c r="L3786" i="16"/>
  <c r="L3787" i="16"/>
  <c r="L3788" i="16"/>
  <c r="L3789" i="16"/>
  <c r="L3790" i="16"/>
  <c r="L3791" i="16"/>
  <c r="L3792" i="16"/>
  <c r="L3793" i="16"/>
  <c r="L3794" i="16"/>
  <c r="L3795" i="16"/>
  <c r="L3796" i="16"/>
  <c r="L3797" i="16"/>
  <c r="L3798" i="16"/>
  <c r="L3799" i="16"/>
  <c r="L3800" i="16"/>
  <c r="L3801" i="16"/>
  <c r="L3802" i="16"/>
  <c r="L3803" i="16"/>
  <c r="L3804" i="16"/>
  <c r="L3805" i="16"/>
  <c r="L3806" i="16"/>
  <c r="L3807" i="16"/>
  <c r="L3808" i="16"/>
  <c r="L3809" i="16"/>
  <c r="L3810" i="16"/>
  <c r="L3811" i="16"/>
  <c r="L3812" i="16"/>
  <c r="L3813" i="16"/>
  <c r="L3814" i="16"/>
  <c r="L3815" i="16"/>
  <c r="L3816" i="16"/>
  <c r="L3817" i="16"/>
  <c r="L3818" i="16"/>
  <c r="L3819" i="16"/>
  <c r="L3820" i="16"/>
  <c r="L3821" i="16"/>
  <c r="L3822" i="16"/>
  <c r="L3823" i="16"/>
  <c r="L3824" i="16"/>
  <c r="L3825" i="16"/>
  <c r="L3826" i="16"/>
  <c r="L3827" i="16"/>
  <c r="L3828" i="16"/>
  <c r="L3829" i="16"/>
  <c r="L3830" i="16"/>
  <c r="L3831" i="16"/>
  <c r="L3832" i="16"/>
  <c r="L3833" i="16"/>
  <c r="L3834" i="16"/>
  <c r="L3835" i="16"/>
  <c r="L3836" i="16"/>
  <c r="L3837" i="16"/>
  <c r="L3838" i="16"/>
  <c r="L3839" i="16"/>
  <c r="L3840" i="16"/>
  <c r="L3841" i="16"/>
  <c r="L3842" i="16"/>
  <c r="L3843" i="16"/>
  <c r="L3844" i="16"/>
  <c r="M44" i="16"/>
  <c r="M46" i="16"/>
  <c r="M45" i="16"/>
  <c r="M47" i="16"/>
  <c r="M48" i="16"/>
  <c r="K48" i="16" s="1"/>
  <c r="H48" i="16" s="1"/>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M396" i="16"/>
  <c r="M397" i="16"/>
  <c r="M398" i="16"/>
  <c r="M399" i="16"/>
  <c r="M400" i="16"/>
  <c r="M401" i="16"/>
  <c r="M4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M488" i="16"/>
  <c r="M489" i="16"/>
  <c r="M490" i="16"/>
  <c r="M491" i="16"/>
  <c r="M492" i="16"/>
  <c r="M493" i="16"/>
  <c r="M494" i="16"/>
  <c r="M495" i="16"/>
  <c r="M496" i="16"/>
  <c r="M497" i="16"/>
  <c r="M498" i="16"/>
  <c r="M499" i="16"/>
  <c r="M500" i="16"/>
  <c r="M501" i="16"/>
  <c r="M502" i="16"/>
  <c r="M503" i="16"/>
  <c r="M504" i="16"/>
  <c r="M505" i="16"/>
  <c r="M506" i="16"/>
  <c r="M507" i="16"/>
  <c r="M508" i="16"/>
  <c r="M509" i="16"/>
  <c r="M510" i="16"/>
  <c r="M511" i="16"/>
  <c r="M512" i="16"/>
  <c r="M513" i="16"/>
  <c r="M514" i="16"/>
  <c r="M515" i="16"/>
  <c r="M516" i="16"/>
  <c r="M517" i="16"/>
  <c r="M518" i="16"/>
  <c r="M519" i="16"/>
  <c r="M520" i="16"/>
  <c r="M521" i="16"/>
  <c r="M522" i="16"/>
  <c r="M523" i="16"/>
  <c r="M524" i="16"/>
  <c r="M525" i="16"/>
  <c r="M526" i="16"/>
  <c r="M527" i="16"/>
  <c r="M528" i="16"/>
  <c r="M529" i="16"/>
  <c r="M530" i="16"/>
  <c r="M531" i="16"/>
  <c r="M532" i="16"/>
  <c r="M533" i="16"/>
  <c r="M534" i="16"/>
  <c r="M535" i="16"/>
  <c r="M536" i="16"/>
  <c r="M537" i="16"/>
  <c r="M538" i="16"/>
  <c r="M539" i="16"/>
  <c r="M540" i="16"/>
  <c r="M541" i="16"/>
  <c r="M542" i="16"/>
  <c r="M543" i="16"/>
  <c r="M544" i="16"/>
  <c r="M545" i="16"/>
  <c r="M546" i="16"/>
  <c r="M547" i="16"/>
  <c r="M548" i="16"/>
  <c r="M549" i="16"/>
  <c r="M550" i="16"/>
  <c r="M551" i="16"/>
  <c r="M552" i="16"/>
  <c r="M553" i="16"/>
  <c r="M554" i="16"/>
  <c r="M555" i="16"/>
  <c r="M556" i="16"/>
  <c r="M557" i="16"/>
  <c r="M558" i="16"/>
  <c r="M559" i="16"/>
  <c r="M560" i="16"/>
  <c r="M561" i="16"/>
  <c r="M562" i="16"/>
  <c r="M563" i="16"/>
  <c r="M564" i="16"/>
  <c r="M565" i="16"/>
  <c r="M566" i="16"/>
  <c r="M567" i="16"/>
  <c r="M568" i="16"/>
  <c r="M569" i="16"/>
  <c r="M570" i="16"/>
  <c r="M571" i="16"/>
  <c r="M572" i="16"/>
  <c r="M573" i="16"/>
  <c r="M574" i="16"/>
  <c r="M575" i="16"/>
  <c r="M576" i="16"/>
  <c r="M577" i="16"/>
  <c r="M578" i="16"/>
  <c r="M579" i="16"/>
  <c r="M580" i="16"/>
  <c r="M581" i="16"/>
  <c r="M582" i="16"/>
  <c r="M583" i="16"/>
  <c r="M584" i="16"/>
  <c r="M585" i="16"/>
  <c r="M586" i="16"/>
  <c r="M587" i="16"/>
  <c r="M588" i="16"/>
  <c r="M589" i="16"/>
  <c r="M590" i="16"/>
  <c r="M591" i="16"/>
  <c r="M592" i="16"/>
  <c r="M593" i="16"/>
  <c r="M594" i="16"/>
  <c r="M595" i="16"/>
  <c r="M596" i="16"/>
  <c r="M597" i="16"/>
  <c r="M598" i="16"/>
  <c r="M599" i="16"/>
  <c r="M600" i="16"/>
  <c r="M601" i="16"/>
  <c r="M602" i="16"/>
  <c r="M603" i="16"/>
  <c r="M604" i="16"/>
  <c r="M605" i="16"/>
  <c r="M606" i="16"/>
  <c r="M607" i="16"/>
  <c r="M608" i="16"/>
  <c r="M609" i="16"/>
  <c r="M610" i="16"/>
  <c r="M611" i="16"/>
  <c r="M612" i="16"/>
  <c r="M613" i="16"/>
  <c r="M614" i="16"/>
  <c r="M615" i="16"/>
  <c r="M616" i="16"/>
  <c r="M617" i="16"/>
  <c r="M618" i="16"/>
  <c r="M619" i="16"/>
  <c r="M620" i="16"/>
  <c r="M621" i="16"/>
  <c r="M622" i="16"/>
  <c r="M623" i="16"/>
  <c r="M624" i="16"/>
  <c r="M625" i="16"/>
  <c r="M626" i="16"/>
  <c r="M627" i="16"/>
  <c r="M628" i="16"/>
  <c r="M629" i="16"/>
  <c r="M630" i="16"/>
  <c r="M631" i="16"/>
  <c r="M632" i="16"/>
  <c r="M633" i="16"/>
  <c r="M634" i="16"/>
  <c r="M635" i="16"/>
  <c r="M636" i="16"/>
  <c r="M637" i="16"/>
  <c r="M638" i="16"/>
  <c r="M639" i="16"/>
  <c r="M640" i="16"/>
  <c r="M641" i="16"/>
  <c r="M642" i="16"/>
  <c r="M643" i="16"/>
  <c r="M644" i="16"/>
  <c r="M645" i="16"/>
  <c r="M646" i="16"/>
  <c r="M647" i="16"/>
  <c r="M648" i="16"/>
  <c r="M649" i="16"/>
  <c r="M650" i="16"/>
  <c r="M651" i="16"/>
  <c r="M652" i="16"/>
  <c r="M653" i="16"/>
  <c r="M654" i="16"/>
  <c r="M655" i="16"/>
  <c r="M656" i="16"/>
  <c r="M657" i="16"/>
  <c r="M658" i="16"/>
  <c r="M659" i="16"/>
  <c r="M660" i="16"/>
  <c r="M661" i="16"/>
  <c r="M662" i="16"/>
  <c r="M663" i="16"/>
  <c r="M664" i="16"/>
  <c r="M665" i="16"/>
  <c r="M666" i="16"/>
  <c r="M667" i="16"/>
  <c r="M668" i="16"/>
  <c r="M669" i="16"/>
  <c r="M670" i="16"/>
  <c r="M671" i="16"/>
  <c r="M672" i="16"/>
  <c r="M673" i="16"/>
  <c r="M674" i="16"/>
  <c r="M675" i="16"/>
  <c r="M676" i="16"/>
  <c r="M677" i="16"/>
  <c r="M678" i="16"/>
  <c r="M679" i="16"/>
  <c r="M680" i="16"/>
  <c r="M681" i="16"/>
  <c r="M682" i="16"/>
  <c r="M683" i="16"/>
  <c r="M684" i="16"/>
  <c r="M685" i="16"/>
  <c r="M686" i="16"/>
  <c r="M687" i="16"/>
  <c r="M688" i="16"/>
  <c r="M689" i="16"/>
  <c r="M690" i="16"/>
  <c r="M691" i="16"/>
  <c r="M692" i="16"/>
  <c r="M693" i="16"/>
  <c r="M694" i="16"/>
  <c r="M695" i="16"/>
  <c r="M696" i="16"/>
  <c r="M697" i="16"/>
  <c r="M698" i="16"/>
  <c r="M699" i="16"/>
  <c r="M700" i="16"/>
  <c r="M701" i="16"/>
  <c r="M702" i="16"/>
  <c r="M703" i="16"/>
  <c r="M704" i="16"/>
  <c r="M705" i="16"/>
  <c r="M706" i="16"/>
  <c r="M707" i="16"/>
  <c r="M708" i="16"/>
  <c r="M709" i="16"/>
  <c r="M710" i="16"/>
  <c r="M711" i="16"/>
  <c r="M712" i="16"/>
  <c r="M713" i="16"/>
  <c r="M714" i="16"/>
  <c r="M715" i="16"/>
  <c r="M716" i="16"/>
  <c r="M717" i="16"/>
  <c r="M718" i="16"/>
  <c r="M719" i="16"/>
  <c r="M720" i="16"/>
  <c r="M721" i="16"/>
  <c r="M722" i="16"/>
  <c r="M723" i="16"/>
  <c r="M724" i="16"/>
  <c r="M725" i="16"/>
  <c r="M726" i="16"/>
  <c r="M727" i="16"/>
  <c r="M728" i="16"/>
  <c r="M729" i="16"/>
  <c r="M730" i="16"/>
  <c r="M731" i="16"/>
  <c r="M732" i="16"/>
  <c r="M733" i="16"/>
  <c r="M734" i="16"/>
  <c r="M735" i="16"/>
  <c r="M736" i="16"/>
  <c r="M737" i="16"/>
  <c r="M738" i="16"/>
  <c r="M739" i="16"/>
  <c r="M740" i="16"/>
  <c r="M741" i="16"/>
  <c r="M742" i="16"/>
  <c r="M743" i="16"/>
  <c r="M744" i="16"/>
  <c r="M745" i="16"/>
  <c r="M746" i="16"/>
  <c r="M747" i="16"/>
  <c r="M748" i="16"/>
  <c r="M749" i="16"/>
  <c r="M750" i="16"/>
  <c r="M751" i="16"/>
  <c r="M752" i="16"/>
  <c r="M753" i="16"/>
  <c r="M754" i="16"/>
  <c r="M755" i="16"/>
  <c r="M756" i="16"/>
  <c r="M757" i="16"/>
  <c r="M758" i="16"/>
  <c r="M759" i="16"/>
  <c r="M760" i="16"/>
  <c r="M761" i="16"/>
  <c r="M762" i="16"/>
  <c r="M763" i="16"/>
  <c r="M764" i="16"/>
  <c r="M765" i="16"/>
  <c r="M766" i="16"/>
  <c r="M767" i="16"/>
  <c r="M768" i="16"/>
  <c r="M769" i="16"/>
  <c r="M770" i="16"/>
  <c r="M771" i="16"/>
  <c r="M772" i="16"/>
  <c r="M773" i="16"/>
  <c r="M774" i="16"/>
  <c r="M775" i="16"/>
  <c r="M776" i="16"/>
  <c r="M777" i="16"/>
  <c r="M778" i="16"/>
  <c r="M779" i="16"/>
  <c r="M780" i="16"/>
  <c r="M781" i="16"/>
  <c r="M782" i="16"/>
  <c r="M783" i="16"/>
  <c r="M784" i="16"/>
  <c r="M785" i="16"/>
  <c r="M786" i="16"/>
  <c r="M787" i="16"/>
  <c r="M788" i="16"/>
  <c r="M789" i="16"/>
  <c r="M790" i="16"/>
  <c r="M791" i="16"/>
  <c r="M792" i="16"/>
  <c r="M793" i="16"/>
  <c r="M794" i="16"/>
  <c r="M795" i="16"/>
  <c r="M796" i="16"/>
  <c r="M797" i="16"/>
  <c r="M798" i="16"/>
  <c r="M799" i="16"/>
  <c r="M800" i="16"/>
  <c r="M801" i="16"/>
  <c r="M802" i="16"/>
  <c r="M803" i="16"/>
  <c r="M804" i="16"/>
  <c r="M805" i="16"/>
  <c r="M806" i="16"/>
  <c r="M807" i="16"/>
  <c r="M808" i="16"/>
  <c r="M809" i="16"/>
  <c r="M810" i="16"/>
  <c r="M811" i="16"/>
  <c r="M812" i="16"/>
  <c r="M813" i="16"/>
  <c r="M814" i="16"/>
  <c r="M815" i="16"/>
  <c r="M816" i="16"/>
  <c r="M817" i="16"/>
  <c r="M818" i="16"/>
  <c r="M819" i="16"/>
  <c r="M820" i="16"/>
  <c r="M821" i="16"/>
  <c r="M822" i="16"/>
  <c r="M823" i="16"/>
  <c r="M824" i="16"/>
  <c r="M825" i="16"/>
  <c r="M826" i="16"/>
  <c r="M827" i="16"/>
  <c r="M828" i="16"/>
  <c r="M829" i="16"/>
  <c r="M830" i="16"/>
  <c r="M831" i="16"/>
  <c r="M832" i="16"/>
  <c r="M833" i="16"/>
  <c r="M834" i="16"/>
  <c r="M835" i="16"/>
  <c r="M836" i="16"/>
  <c r="M837" i="16"/>
  <c r="M838" i="16"/>
  <c r="M839" i="16"/>
  <c r="M840" i="16"/>
  <c r="M841" i="16"/>
  <c r="M842" i="16"/>
  <c r="M843" i="16"/>
  <c r="M844" i="16"/>
  <c r="M845" i="16"/>
  <c r="M846" i="16"/>
  <c r="M847" i="16"/>
  <c r="M848" i="16"/>
  <c r="M849" i="16"/>
  <c r="M850" i="16"/>
  <c r="M851" i="16"/>
  <c r="M852" i="16"/>
  <c r="M853" i="16"/>
  <c r="M854" i="16"/>
  <c r="M855" i="16"/>
  <c r="M856" i="16"/>
  <c r="M857" i="16"/>
  <c r="M858" i="16"/>
  <c r="M859" i="16"/>
  <c r="M860" i="16"/>
  <c r="M861" i="16"/>
  <c r="M862" i="16"/>
  <c r="M863" i="16"/>
  <c r="M864" i="16"/>
  <c r="M865" i="16"/>
  <c r="M866" i="16"/>
  <c r="M867" i="16"/>
  <c r="M868" i="16"/>
  <c r="M869" i="16"/>
  <c r="M870" i="16"/>
  <c r="M871" i="16"/>
  <c r="M872" i="16"/>
  <c r="M873" i="16"/>
  <c r="M874" i="16"/>
  <c r="M875" i="16"/>
  <c r="M876" i="16"/>
  <c r="M877" i="16"/>
  <c r="M878" i="16"/>
  <c r="M879" i="16"/>
  <c r="M880" i="16"/>
  <c r="M881" i="16"/>
  <c r="M882" i="16"/>
  <c r="M883" i="16"/>
  <c r="M884" i="16"/>
  <c r="M885" i="16"/>
  <c r="M886" i="16"/>
  <c r="M887" i="16"/>
  <c r="M888" i="16"/>
  <c r="M889" i="16"/>
  <c r="M890" i="16"/>
  <c r="M891" i="16"/>
  <c r="M892" i="16"/>
  <c r="M893" i="16"/>
  <c r="M894" i="16"/>
  <c r="M895" i="16"/>
  <c r="M896" i="16"/>
  <c r="M897" i="16"/>
  <c r="M898" i="16"/>
  <c r="M899" i="16"/>
  <c r="M900" i="16"/>
  <c r="M901" i="16"/>
  <c r="M902" i="16"/>
  <c r="M903" i="16"/>
  <c r="M904" i="16"/>
  <c r="M905" i="16"/>
  <c r="M906" i="16"/>
  <c r="M907" i="16"/>
  <c r="M908" i="16"/>
  <c r="M909" i="16"/>
  <c r="M910" i="16"/>
  <c r="M911" i="16"/>
  <c r="M912" i="16"/>
  <c r="M913" i="16"/>
  <c r="M914" i="16"/>
  <c r="M915" i="16"/>
  <c r="M916" i="16"/>
  <c r="M917" i="16"/>
  <c r="M918" i="16"/>
  <c r="M919" i="16"/>
  <c r="M920" i="16"/>
  <c r="M921" i="16"/>
  <c r="M922" i="16"/>
  <c r="M923" i="16"/>
  <c r="M924" i="16"/>
  <c r="M925" i="16"/>
  <c r="M926" i="16"/>
  <c r="M927" i="16"/>
  <c r="M928" i="16"/>
  <c r="M929" i="16"/>
  <c r="M930" i="16"/>
  <c r="M931" i="16"/>
  <c r="M932" i="16"/>
  <c r="M933" i="16"/>
  <c r="M934" i="16"/>
  <c r="M935" i="16"/>
  <c r="M936" i="16"/>
  <c r="M937" i="16"/>
  <c r="M938" i="16"/>
  <c r="M939" i="16"/>
  <c r="M940" i="16"/>
  <c r="M941" i="16"/>
  <c r="M942" i="16"/>
  <c r="M943" i="16"/>
  <c r="M944" i="16"/>
  <c r="M945" i="16"/>
  <c r="M946" i="16"/>
  <c r="M947" i="16"/>
  <c r="M948" i="16"/>
  <c r="M949" i="16"/>
  <c r="M950" i="16"/>
  <c r="M951" i="16"/>
  <c r="M952" i="16"/>
  <c r="M953" i="16"/>
  <c r="M954" i="16"/>
  <c r="M955" i="16"/>
  <c r="M956" i="16"/>
  <c r="M957" i="16"/>
  <c r="M958" i="16"/>
  <c r="M959" i="16"/>
  <c r="M960" i="16"/>
  <c r="M961" i="16"/>
  <c r="M962" i="16"/>
  <c r="M963" i="16"/>
  <c r="M964" i="16"/>
  <c r="M965" i="16"/>
  <c r="M966" i="16"/>
  <c r="M967" i="16"/>
  <c r="M968" i="16"/>
  <c r="M969" i="16"/>
  <c r="M970" i="16"/>
  <c r="M971" i="16"/>
  <c r="M972" i="16"/>
  <c r="M973" i="16"/>
  <c r="M974" i="16"/>
  <c r="M975" i="16"/>
  <c r="M976" i="16"/>
  <c r="M977" i="16"/>
  <c r="M978" i="16"/>
  <c r="M979" i="16"/>
  <c r="M980" i="16"/>
  <c r="M981" i="16"/>
  <c r="M982" i="16"/>
  <c r="M983" i="16"/>
  <c r="M984" i="16"/>
  <c r="M985" i="16"/>
  <c r="M986" i="16"/>
  <c r="M987" i="16"/>
  <c r="M988" i="16"/>
  <c r="M989" i="16"/>
  <c r="M990" i="16"/>
  <c r="M991" i="16"/>
  <c r="M992" i="16"/>
  <c r="M993" i="16"/>
  <c r="M994" i="16"/>
  <c r="M995" i="16"/>
  <c r="M996" i="16"/>
  <c r="M997" i="16"/>
  <c r="M998" i="16"/>
  <c r="M999" i="16"/>
  <c r="M1000" i="16"/>
  <c r="M1001" i="16"/>
  <c r="M1002" i="16"/>
  <c r="M1003" i="16"/>
  <c r="M1004" i="16"/>
  <c r="M1005" i="16"/>
  <c r="M1006" i="16"/>
  <c r="M1007" i="16"/>
  <c r="M1008" i="16"/>
  <c r="M1009" i="16"/>
  <c r="M1010" i="16"/>
  <c r="M1011" i="16"/>
  <c r="M1012" i="16"/>
  <c r="M1013" i="16"/>
  <c r="M1014" i="16"/>
  <c r="M1015" i="16"/>
  <c r="M1016" i="16"/>
  <c r="M1017" i="16"/>
  <c r="M1018" i="16"/>
  <c r="M1019" i="16"/>
  <c r="M1020" i="16"/>
  <c r="M1021" i="16"/>
  <c r="M1022" i="16"/>
  <c r="M1023" i="16"/>
  <c r="M1024" i="16"/>
  <c r="M1025" i="16"/>
  <c r="M1026" i="16"/>
  <c r="M1027" i="16"/>
  <c r="M1028" i="16"/>
  <c r="M1029" i="16"/>
  <c r="M1030" i="16"/>
  <c r="M1031" i="16"/>
  <c r="M1032" i="16"/>
  <c r="M1033" i="16"/>
  <c r="M1034" i="16"/>
  <c r="M1035" i="16"/>
  <c r="M1036" i="16"/>
  <c r="M1037" i="16"/>
  <c r="M1038" i="16"/>
  <c r="M1039" i="16"/>
  <c r="M1040" i="16"/>
  <c r="M1041" i="16"/>
  <c r="M1042" i="16"/>
  <c r="M1043" i="16"/>
  <c r="M1044" i="16"/>
  <c r="M1045" i="16"/>
  <c r="M1046" i="16"/>
  <c r="M1047" i="16"/>
  <c r="M1048" i="16"/>
  <c r="M1049" i="16"/>
  <c r="M1050" i="16"/>
  <c r="M1051" i="16"/>
  <c r="M1052" i="16"/>
  <c r="M1053" i="16"/>
  <c r="M1054" i="16"/>
  <c r="M1055" i="16"/>
  <c r="M1056" i="16"/>
  <c r="M1057" i="16"/>
  <c r="M1058" i="16"/>
  <c r="M1059" i="16"/>
  <c r="M1060" i="16"/>
  <c r="M1061" i="16"/>
  <c r="M1062" i="16"/>
  <c r="M1063" i="16"/>
  <c r="M1064" i="16"/>
  <c r="M1065" i="16"/>
  <c r="M1066" i="16"/>
  <c r="M1067" i="16"/>
  <c r="M1068" i="16"/>
  <c r="M1069" i="16"/>
  <c r="M1070" i="16"/>
  <c r="M1071" i="16"/>
  <c r="M1072" i="16"/>
  <c r="M1073" i="16"/>
  <c r="M1074" i="16"/>
  <c r="M1075" i="16"/>
  <c r="M1076" i="16"/>
  <c r="M1077" i="16"/>
  <c r="M1078" i="16"/>
  <c r="M1079" i="16"/>
  <c r="M1080" i="16"/>
  <c r="M1081" i="16"/>
  <c r="M1082" i="16"/>
  <c r="M1083" i="16"/>
  <c r="M1084" i="16"/>
  <c r="M1085" i="16"/>
  <c r="M1086" i="16"/>
  <c r="M1087" i="16"/>
  <c r="M1088" i="16"/>
  <c r="M1089" i="16"/>
  <c r="M1090" i="16"/>
  <c r="M1091" i="16"/>
  <c r="M1092" i="16"/>
  <c r="M1093" i="16"/>
  <c r="M1094" i="16"/>
  <c r="M1095" i="16"/>
  <c r="M1096" i="16"/>
  <c r="M1097" i="16"/>
  <c r="M1098" i="16"/>
  <c r="M1099" i="16"/>
  <c r="M1100" i="16"/>
  <c r="M1101" i="16"/>
  <c r="M1102" i="16"/>
  <c r="M1103" i="16"/>
  <c r="M1104" i="16"/>
  <c r="M1105" i="16"/>
  <c r="M1106" i="16"/>
  <c r="M1107" i="16"/>
  <c r="M1108" i="16"/>
  <c r="M1109" i="16"/>
  <c r="M1110" i="16"/>
  <c r="M1111" i="16"/>
  <c r="M1112" i="16"/>
  <c r="M1113" i="16"/>
  <c r="M1114" i="16"/>
  <c r="M1115" i="16"/>
  <c r="M1116" i="16"/>
  <c r="M1117" i="16"/>
  <c r="M1118" i="16"/>
  <c r="M1119" i="16"/>
  <c r="M1120" i="16"/>
  <c r="M1121" i="16"/>
  <c r="M1122" i="16"/>
  <c r="M1123" i="16"/>
  <c r="M1124" i="16"/>
  <c r="M1125" i="16"/>
  <c r="M1126" i="16"/>
  <c r="M1127" i="16"/>
  <c r="M1128" i="16"/>
  <c r="M1129" i="16"/>
  <c r="M1130" i="16"/>
  <c r="M1131" i="16"/>
  <c r="M1132" i="16"/>
  <c r="M1133" i="16"/>
  <c r="M1134" i="16"/>
  <c r="M1135" i="16"/>
  <c r="M1136" i="16"/>
  <c r="M1137" i="16"/>
  <c r="M1138" i="16"/>
  <c r="M1139" i="16"/>
  <c r="M1140" i="16"/>
  <c r="M1141" i="16"/>
  <c r="M1142" i="16"/>
  <c r="M1143" i="16"/>
  <c r="M1144" i="16"/>
  <c r="M1145" i="16"/>
  <c r="M1146" i="16"/>
  <c r="M1147" i="16"/>
  <c r="M1148" i="16"/>
  <c r="M1149" i="16"/>
  <c r="M1150" i="16"/>
  <c r="M1151" i="16"/>
  <c r="M1152" i="16"/>
  <c r="M1153" i="16"/>
  <c r="M1154" i="16"/>
  <c r="M1155" i="16"/>
  <c r="M1156" i="16"/>
  <c r="M1157" i="16"/>
  <c r="M1158" i="16"/>
  <c r="M1159" i="16"/>
  <c r="M1160" i="16"/>
  <c r="M1161" i="16"/>
  <c r="M1162" i="16"/>
  <c r="M1163" i="16"/>
  <c r="M1164" i="16"/>
  <c r="M1165" i="16"/>
  <c r="M1166" i="16"/>
  <c r="M1167" i="16"/>
  <c r="M1168" i="16"/>
  <c r="M1169" i="16"/>
  <c r="M1170" i="16"/>
  <c r="M1171" i="16"/>
  <c r="M1172" i="16"/>
  <c r="M1173" i="16"/>
  <c r="M1174" i="16"/>
  <c r="M1175" i="16"/>
  <c r="M1176" i="16"/>
  <c r="M1177" i="16"/>
  <c r="M1178" i="16"/>
  <c r="M1179" i="16"/>
  <c r="M1180" i="16"/>
  <c r="M1181" i="16"/>
  <c r="M1182" i="16"/>
  <c r="M1183" i="16"/>
  <c r="M1184" i="16"/>
  <c r="M1185" i="16"/>
  <c r="M1186" i="16"/>
  <c r="M1187" i="16"/>
  <c r="M1188" i="16"/>
  <c r="M1189" i="16"/>
  <c r="M1190" i="16"/>
  <c r="M1191" i="16"/>
  <c r="M1192" i="16"/>
  <c r="M1193" i="16"/>
  <c r="M1194" i="16"/>
  <c r="M1195" i="16"/>
  <c r="M1196" i="16"/>
  <c r="M1197" i="16"/>
  <c r="M1198" i="16"/>
  <c r="M1199" i="16"/>
  <c r="M1200" i="16"/>
  <c r="M1201" i="16"/>
  <c r="M1202" i="16"/>
  <c r="M1203" i="16"/>
  <c r="M1204" i="16"/>
  <c r="M1205" i="16"/>
  <c r="M1206" i="16"/>
  <c r="M1207" i="16"/>
  <c r="M1208" i="16"/>
  <c r="M1209" i="16"/>
  <c r="M1210" i="16"/>
  <c r="M1211" i="16"/>
  <c r="M1212" i="16"/>
  <c r="M1213" i="16"/>
  <c r="M1214" i="16"/>
  <c r="M1215" i="16"/>
  <c r="M1216" i="16"/>
  <c r="M1217" i="16"/>
  <c r="M1218" i="16"/>
  <c r="M1219" i="16"/>
  <c r="M1220" i="16"/>
  <c r="M1221" i="16"/>
  <c r="M1222" i="16"/>
  <c r="M1223" i="16"/>
  <c r="M1224" i="16"/>
  <c r="M1225" i="16"/>
  <c r="M1226" i="16"/>
  <c r="M1227" i="16"/>
  <c r="M1228" i="16"/>
  <c r="M1229" i="16"/>
  <c r="M1230" i="16"/>
  <c r="M1231" i="16"/>
  <c r="M1232" i="16"/>
  <c r="M1233" i="16"/>
  <c r="M1234" i="16"/>
  <c r="M1235" i="16"/>
  <c r="M1236" i="16"/>
  <c r="M1237" i="16"/>
  <c r="M1238" i="16"/>
  <c r="M1239" i="16"/>
  <c r="M1240" i="16"/>
  <c r="M1241" i="16"/>
  <c r="M1242" i="16"/>
  <c r="M1243" i="16"/>
  <c r="M1244" i="16"/>
  <c r="M1245" i="16"/>
  <c r="M1246" i="16"/>
  <c r="M1247" i="16"/>
  <c r="M1248" i="16"/>
  <c r="M1249" i="16"/>
  <c r="M1250" i="16"/>
  <c r="M1251" i="16"/>
  <c r="M1252" i="16"/>
  <c r="M1253" i="16"/>
  <c r="M1254" i="16"/>
  <c r="M1255" i="16"/>
  <c r="M1256" i="16"/>
  <c r="M1257" i="16"/>
  <c r="M1258" i="16"/>
  <c r="M1259" i="16"/>
  <c r="M1260" i="16"/>
  <c r="M1261" i="16"/>
  <c r="M1262" i="16"/>
  <c r="M1263" i="16"/>
  <c r="M1264" i="16"/>
  <c r="M1265" i="16"/>
  <c r="M1266" i="16"/>
  <c r="M1267" i="16"/>
  <c r="M1268" i="16"/>
  <c r="M1269" i="16"/>
  <c r="M1270" i="16"/>
  <c r="M1271" i="16"/>
  <c r="M1272" i="16"/>
  <c r="M1273" i="16"/>
  <c r="M1274" i="16"/>
  <c r="M1275" i="16"/>
  <c r="M1276" i="16"/>
  <c r="M1277" i="16"/>
  <c r="M1278" i="16"/>
  <c r="M1279" i="16"/>
  <c r="M1280" i="16"/>
  <c r="M1281" i="16"/>
  <c r="M1282" i="16"/>
  <c r="M1283" i="16"/>
  <c r="M1284" i="16"/>
  <c r="M1285" i="16"/>
  <c r="M1286" i="16"/>
  <c r="M1287" i="16"/>
  <c r="M1288" i="16"/>
  <c r="M1289" i="16"/>
  <c r="M1290" i="16"/>
  <c r="M1291" i="16"/>
  <c r="M1292" i="16"/>
  <c r="M1293" i="16"/>
  <c r="M1294" i="16"/>
  <c r="M1295" i="16"/>
  <c r="M1296" i="16"/>
  <c r="M1297" i="16"/>
  <c r="M1298" i="16"/>
  <c r="M1299" i="16"/>
  <c r="M1300" i="16"/>
  <c r="M1301" i="16"/>
  <c r="M1302" i="16"/>
  <c r="M1303" i="16"/>
  <c r="M1304" i="16"/>
  <c r="M1305" i="16"/>
  <c r="M1306" i="16"/>
  <c r="M1307" i="16"/>
  <c r="M1308" i="16"/>
  <c r="M1309" i="16"/>
  <c r="M1310" i="16"/>
  <c r="M1311" i="16"/>
  <c r="M1312" i="16"/>
  <c r="M1313" i="16"/>
  <c r="M1314" i="16"/>
  <c r="M1315" i="16"/>
  <c r="M1316" i="16"/>
  <c r="M1317" i="16"/>
  <c r="M1318" i="16"/>
  <c r="M1319" i="16"/>
  <c r="M1320" i="16"/>
  <c r="M1321" i="16"/>
  <c r="M1322" i="16"/>
  <c r="M1323" i="16"/>
  <c r="M1324" i="16"/>
  <c r="M1325" i="16"/>
  <c r="M1326" i="16"/>
  <c r="M1327" i="16"/>
  <c r="M1328" i="16"/>
  <c r="M1329" i="16"/>
  <c r="M1330" i="16"/>
  <c r="M1331" i="16"/>
  <c r="M1332" i="16"/>
  <c r="M1333" i="16"/>
  <c r="M1334" i="16"/>
  <c r="M1335" i="16"/>
  <c r="M1336" i="16"/>
  <c r="M1337" i="16"/>
  <c r="M1338" i="16"/>
  <c r="M1339" i="16"/>
  <c r="M1340" i="16"/>
  <c r="M1341" i="16"/>
  <c r="M1342" i="16"/>
  <c r="M1343" i="16"/>
  <c r="M1344" i="16"/>
  <c r="M1345" i="16"/>
  <c r="M1346" i="16"/>
  <c r="M1347" i="16"/>
  <c r="M1348" i="16"/>
  <c r="M1349" i="16"/>
  <c r="M1350" i="16"/>
  <c r="M1351" i="16"/>
  <c r="M1352" i="16"/>
  <c r="M1353" i="16"/>
  <c r="M1354" i="16"/>
  <c r="M1355" i="16"/>
  <c r="M1356" i="16"/>
  <c r="M1357" i="16"/>
  <c r="M1358" i="16"/>
  <c r="M1359" i="16"/>
  <c r="M1360" i="16"/>
  <c r="M1361" i="16"/>
  <c r="M1362" i="16"/>
  <c r="M1363" i="16"/>
  <c r="M1364" i="16"/>
  <c r="M1365" i="16"/>
  <c r="M1366" i="16"/>
  <c r="M1367" i="16"/>
  <c r="M1368" i="16"/>
  <c r="M1369" i="16"/>
  <c r="M1370" i="16"/>
  <c r="M1371" i="16"/>
  <c r="M1372" i="16"/>
  <c r="M1373" i="16"/>
  <c r="M1374" i="16"/>
  <c r="M1375" i="16"/>
  <c r="M1376" i="16"/>
  <c r="M1377" i="16"/>
  <c r="M1378" i="16"/>
  <c r="M1379" i="16"/>
  <c r="M1380" i="16"/>
  <c r="M1381" i="16"/>
  <c r="M1382" i="16"/>
  <c r="M1383" i="16"/>
  <c r="M1384" i="16"/>
  <c r="M1385" i="16"/>
  <c r="M1386" i="16"/>
  <c r="M1387" i="16"/>
  <c r="M1388" i="16"/>
  <c r="M1389" i="16"/>
  <c r="M1390" i="16"/>
  <c r="M1391" i="16"/>
  <c r="M1392" i="16"/>
  <c r="M1393" i="16"/>
  <c r="M1394" i="16"/>
  <c r="M1395" i="16"/>
  <c r="M1396" i="16"/>
  <c r="M1397" i="16"/>
  <c r="M1398" i="16"/>
  <c r="M1399" i="16"/>
  <c r="M1400" i="16"/>
  <c r="M1401" i="16"/>
  <c r="M1402" i="16"/>
  <c r="M1403" i="16"/>
  <c r="M1404" i="16"/>
  <c r="M1405" i="16"/>
  <c r="M1406" i="16"/>
  <c r="M1407" i="16"/>
  <c r="M1408" i="16"/>
  <c r="M1409" i="16"/>
  <c r="M1410" i="16"/>
  <c r="M1411" i="16"/>
  <c r="M1412" i="16"/>
  <c r="M1413" i="16"/>
  <c r="M1414" i="16"/>
  <c r="M1415" i="16"/>
  <c r="M1416" i="16"/>
  <c r="M1417" i="16"/>
  <c r="M1418" i="16"/>
  <c r="M1419" i="16"/>
  <c r="M1420" i="16"/>
  <c r="M1421" i="16"/>
  <c r="M1422" i="16"/>
  <c r="M1423" i="16"/>
  <c r="M1424" i="16"/>
  <c r="M1425" i="16"/>
  <c r="M1426" i="16"/>
  <c r="M1427" i="16"/>
  <c r="M1428" i="16"/>
  <c r="M1429" i="16"/>
  <c r="M1430" i="16"/>
  <c r="M1431" i="16"/>
  <c r="M1432" i="16"/>
  <c r="M1433" i="16"/>
  <c r="M1434" i="16"/>
  <c r="M1435" i="16"/>
  <c r="M1436" i="16"/>
  <c r="M1437" i="16"/>
  <c r="M1438" i="16"/>
  <c r="M1439" i="16"/>
  <c r="M1440" i="16"/>
  <c r="M1441" i="16"/>
  <c r="M1442" i="16"/>
  <c r="M1443" i="16"/>
  <c r="M1444" i="16"/>
  <c r="M1445" i="16"/>
  <c r="M1446" i="16"/>
  <c r="M1447" i="16"/>
  <c r="M1448" i="16"/>
  <c r="M1449" i="16"/>
  <c r="M1450" i="16"/>
  <c r="M1451" i="16"/>
  <c r="M1452" i="16"/>
  <c r="M1453" i="16"/>
  <c r="M1454" i="16"/>
  <c r="M1455" i="16"/>
  <c r="M1456" i="16"/>
  <c r="M1457" i="16"/>
  <c r="M1458" i="16"/>
  <c r="M1459" i="16"/>
  <c r="M1460" i="16"/>
  <c r="M1461" i="16"/>
  <c r="M1462" i="16"/>
  <c r="M1463" i="16"/>
  <c r="M1464" i="16"/>
  <c r="M1465" i="16"/>
  <c r="M1466" i="16"/>
  <c r="M1467" i="16"/>
  <c r="M1468" i="16"/>
  <c r="M1469" i="16"/>
  <c r="M1470" i="16"/>
  <c r="M1471" i="16"/>
  <c r="M1472" i="16"/>
  <c r="M1473" i="16"/>
  <c r="M1474" i="16"/>
  <c r="M1475" i="16"/>
  <c r="M1476" i="16"/>
  <c r="M1477" i="16"/>
  <c r="M1478" i="16"/>
  <c r="M1479" i="16"/>
  <c r="M1480" i="16"/>
  <c r="M1481" i="16"/>
  <c r="M1482" i="16"/>
  <c r="M1483" i="16"/>
  <c r="M1484" i="16"/>
  <c r="M1485" i="16"/>
  <c r="M1486" i="16"/>
  <c r="M1487" i="16"/>
  <c r="M1488" i="16"/>
  <c r="M1489" i="16"/>
  <c r="M1490" i="16"/>
  <c r="M1491" i="16"/>
  <c r="M1492" i="16"/>
  <c r="M1493" i="16"/>
  <c r="M1494" i="16"/>
  <c r="M1495" i="16"/>
  <c r="M1496" i="16"/>
  <c r="M1497" i="16"/>
  <c r="M1498" i="16"/>
  <c r="M1499" i="16"/>
  <c r="M1500" i="16"/>
  <c r="M1501" i="16"/>
  <c r="M1502" i="16"/>
  <c r="M1503" i="16"/>
  <c r="M1504" i="16"/>
  <c r="M1505" i="16"/>
  <c r="M1506" i="16"/>
  <c r="M1507" i="16"/>
  <c r="M1508" i="16"/>
  <c r="M1509" i="16"/>
  <c r="M1510" i="16"/>
  <c r="M1511" i="16"/>
  <c r="M1512" i="16"/>
  <c r="M1513" i="16"/>
  <c r="M1514" i="16"/>
  <c r="M1515" i="16"/>
  <c r="M1516" i="16"/>
  <c r="M1517" i="16"/>
  <c r="M1518" i="16"/>
  <c r="M1519" i="16"/>
  <c r="M1520" i="16"/>
  <c r="M1521" i="16"/>
  <c r="M1522" i="16"/>
  <c r="M1523" i="16"/>
  <c r="M1524" i="16"/>
  <c r="M1525" i="16"/>
  <c r="M1526" i="16"/>
  <c r="M1527" i="16"/>
  <c r="M1528" i="16"/>
  <c r="M1529" i="16"/>
  <c r="M1530" i="16"/>
  <c r="M1531" i="16"/>
  <c r="M1532" i="16"/>
  <c r="M1533" i="16"/>
  <c r="M1534" i="16"/>
  <c r="M1535" i="16"/>
  <c r="M1536" i="16"/>
  <c r="M1537" i="16"/>
  <c r="M1538" i="16"/>
  <c r="M1539" i="16"/>
  <c r="M1540" i="16"/>
  <c r="M1541" i="16"/>
  <c r="M1542" i="16"/>
  <c r="M1543" i="16"/>
  <c r="M1544" i="16"/>
  <c r="M1545" i="16"/>
  <c r="M1546" i="16"/>
  <c r="M1547" i="16"/>
  <c r="M1548" i="16"/>
  <c r="M1549" i="16"/>
  <c r="M1550" i="16"/>
  <c r="M1551" i="16"/>
  <c r="M1552" i="16"/>
  <c r="M1553" i="16"/>
  <c r="M1554" i="16"/>
  <c r="M1555" i="16"/>
  <c r="M1556" i="16"/>
  <c r="M1557" i="16"/>
  <c r="M1558" i="16"/>
  <c r="M1559" i="16"/>
  <c r="M1560" i="16"/>
  <c r="M1561" i="16"/>
  <c r="M1562" i="16"/>
  <c r="M1563" i="16"/>
  <c r="M1564" i="16"/>
  <c r="M1565" i="16"/>
  <c r="M1566" i="16"/>
  <c r="M1567" i="16"/>
  <c r="M1568" i="16"/>
  <c r="M1569" i="16"/>
  <c r="M1570" i="16"/>
  <c r="M1571" i="16"/>
  <c r="M1572" i="16"/>
  <c r="M1573" i="16"/>
  <c r="M1574" i="16"/>
  <c r="M1575" i="16"/>
  <c r="M1576" i="16"/>
  <c r="M1577" i="16"/>
  <c r="M1578" i="16"/>
  <c r="M1579" i="16"/>
  <c r="M1580" i="16"/>
  <c r="M1581" i="16"/>
  <c r="M1582" i="16"/>
  <c r="M1583" i="16"/>
  <c r="M1584" i="16"/>
  <c r="M1585" i="16"/>
  <c r="M1586" i="16"/>
  <c r="M1587" i="16"/>
  <c r="M1588" i="16"/>
  <c r="M1589" i="16"/>
  <c r="M1590" i="16"/>
  <c r="M1591" i="16"/>
  <c r="M1592" i="16"/>
  <c r="M1593" i="16"/>
  <c r="M1594" i="16"/>
  <c r="M1595" i="16"/>
  <c r="M1596" i="16"/>
  <c r="M1597" i="16"/>
  <c r="M1598" i="16"/>
  <c r="M1599" i="16"/>
  <c r="M1600" i="16"/>
  <c r="M1601" i="16"/>
  <c r="M1602" i="16"/>
  <c r="M1603" i="16"/>
  <c r="M1604" i="16"/>
  <c r="M1605" i="16"/>
  <c r="M1606" i="16"/>
  <c r="M1607" i="16"/>
  <c r="M1608" i="16"/>
  <c r="M1609" i="16"/>
  <c r="M1610" i="16"/>
  <c r="M1611" i="16"/>
  <c r="M1612" i="16"/>
  <c r="M1613" i="16"/>
  <c r="M1614" i="16"/>
  <c r="M1615" i="16"/>
  <c r="M1616" i="16"/>
  <c r="M1617" i="16"/>
  <c r="M1618" i="16"/>
  <c r="M1619" i="16"/>
  <c r="M1620" i="16"/>
  <c r="M1621" i="16"/>
  <c r="M1622" i="16"/>
  <c r="M1623" i="16"/>
  <c r="M1624" i="16"/>
  <c r="M1625" i="16"/>
  <c r="M1626" i="16"/>
  <c r="M1627" i="16"/>
  <c r="M1628" i="16"/>
  <c r="M1629" i="16"/>
  <c r="M1630" i="16"/>
  <c r="M1631" i="16"/>
  <c r="M1632" i="16"/>
  <c r="M1633" i="16"/>
  <c r="M1634" i="16"/>
  <c r="M1635" i="16"/>
  <c r="M1636" i="16"/>
  <c r="M1637" i="16"/>
  <c r="M1638" i="16"/>
  <c r="M1639" i="16"/>
  <c r="M1640" i="16"/>
  <c r="M1641" i="16"/>
  <c r="M1642" i="16"/>
  <c r="M1643" i="16"/>
  <c r="M1644" i="16"/>
  <c r="M1645" i="16"/>
  <c r="M1646" i="16"/>
  <c r="M1647" i="16"/>
  <c r="M1648" i="16"/>
  <c r="M1649" i="16"/>
  <c r="M1650" i="16"/>
  <c r="M1651" i="16"/>
  <c r="M1652" i="16"/>
  <c r="M1653" i="16"/>
  <c r="M1654" i="16"/>
  <c r="M1655" i="16"/>
  <c r="M1656" i="16"/>
  <c r="M1657" i="16"/>
  <c r="M1658" i="16"/>
  <c r="M1659" i="16"/>
  <c r="M1660" i="16"/>
  <c r="M1661" i="16"/>
  <c r="M1662" i="16"/>
  <c r="M1663" i="16"/>
  <c r="M1664" i="16"/>
  <c r="M1665" i="16"/>
  <c r="M1666" i="16"/>
  <c r="M1667" i="16"/>
  <c r="M1668" i="16"/>
  <c r="M1669" i="16"/>
  <c r="M1670" i="16"/>
  <c r="M1671" i="16"/>
  <c r="M1672" i="16"/>
  <c r="M1673" i="16"/>
  <c r="M1674" i="16"/>
  <c r="M1675" i="16"/>
  <c r="M1676" i="16"/>
  <c r="M1677" i="16"/>
  <c r="M1678" i="16"/>
  <c r="M1679" i="16"/>
  <c r="M1680" i="16"/>
  <c r="M1681" i="16"/>
  <c r="M1682" i="16"/>
  <c r="M1683" i="16"/>
  <c r="M1684" i="16"/>
  <c r="M1685" i="16"/>
  <c r="M1686" i="16"/>
  <c r="M1687" i="16"/>
  <c r="M1688" i="16"/>
  <c r="M1689" i="16"/>
  <c r="M1690" i="16"/>
  <c r="M1691" i="16"/>
  <c r="M1692" i="16"/>
  <c r="M1693" i="16"/>
  <c r="M1694" i="16"/>
  <c r="M1695" i="16"/>
  <c r="M1696" i="16"/>
  <c r="M1697" i="16"/>
  <c r="M1698" i="16"/>
  <c r="M1699" i="16"/>
  <c r="M1700" i="16"/>
  <c r="M1701" i="16"/>
  <c r="M1702" i="16"/>
  <c r="M1703" i="16"/>
  <c r="M1704" i="16"/>
  <c r="M1705" i="16"/>
  <c r="M1706" i="16"/>
  <c r="M1707" i="16"/>
  <c r="M1708" i="16"/>
  <c r="M1709" i="16"/>
  <c r="M1710" i="16"/>
  <c r="M1711" i="16"/>
  <c r="M1712" i="16"/>
  <c r="M1713" i="16"/>
  <c r="M1714" i="16"/>
  <c r="M1715" i="16"/>
  <c r="M1716" i="16"/>
  <c r="M1717" i="16"/>
  <c r="M1718" i="16"/>
  <c r="M1719" i="16"/>
  <c r="M1720" i="16"/>
  <c r="M1721" i="16"/>
  <c r="M1722" i="16"/>
  <c r="M1723" i="16"/>
  <c r="M1724" i="16"/>
  <c r="M1725" i="16"/>
  <c r="M1726" i="16"/>
  <c r="M1727" i="16"/>
  <c r="M1728" i="16"/>
  <c r="M1729" i="16"/>
  <c r="M1730" i="16"/>
  <c r="M1731" i="16"/>
  <c r="M1732" i="16"/>
  <c r="M1733" i="16"/>
  <c r="M1734" i="16"/>
  <c r="M1735" i="16"/>
  <c r="M1736" i="16"/>
  <c r="M1737" i="16"/>
  <c r="M1738" i="16"/>
  <c r="M1739" i="16"/>
  <c r="M1740" i="16"/>
  <c r="M1741" i="16"/>
  <c r="M1742" i="16"/>
  <c r="M1743" i="16"/>
  <c r="M1744" i="16"/>
  <c r="M1745" i="16"/>
  <c r="M1746" i="16"/>
  <c r="M1747" i="16"/>
  <c r="M1748" i="16"/>
  <c r="M1749" i="16"/>
  <c r="M1750" i="16"/>
  <c r="M1751" i="16"/>
  <c r="M1752" i="16"/>
  <c r="M1753" i="16"/>
  <c r="M1754" i="16"/>
  <c r="M1755" i="16"/>
  <c r="M1756" i="16"/>
  <c r="M1757" i="16"/>
  <c r="M1758" i="16"/>
  <c r="M1759" i="16"/>
  <c r="M1760" i="16"/>
  <c r="M1761" i="16"/>
  <c r="M1762" i="16"/>
  <c r="M1763" i="16"/>
  <c r="M1764" i="16"/>
  <c r="M1765" i="16"/>
  <c r="M1766" i="16"/>
  <c r="M1767" i="16"/>
  <c r="M1768" i="16"/>
  <c r="M1769" i="16"/>
  <c r="M1770" i="16"/>
  <c r="M1771" i="16"/>
  <c r="M1772" i="16"/>
  <c r="M1773" i="16"/>
  <c r="M1774" i="16"/>
  <c r="M1775" i="16"/>
  <c r="M1776" i="16"/>
  <c r="M1777" i="16"/>
  <c r="M1778" i="16"/>
  <c r="M1779" i="16"/>
  <c r="M1780" i="16"/>
  <c r="M1781" i="16"/>
  <c r="M1782" i="16"/>
  <c r="M1783" i="16"/>
  <c r="M1784" i="16"/>
  <c r="M1785" i="16"/>
  <c r="M1786" i="16"/>
  <c r="M1787" i="16"/>
  <c r="M1788" i="16"/>
  <c r="M1789" i="16"/>
  <c r="M1790" i="16"/>
  <c r="M1791" i="16"/>
  <c r="M1792" i="16"/>
  <c r="M1793" i="16"/>
  <c r="M1794" i="16"/>
  <c r="M1795" i="16"/>
  <c r="M1796" i="16"/>
  <c r="M1797" i="16"/>
  <c r="M1798" i="16"/>
  <c r="M1799" i="16"/>
  <c r="M1800" i="16"/>
  <c r="M1801" i="16"/>
  <c r="M1802" i="16"/>
  <c r="M1803" i="16"/>
  <c r="M1804" i="16"/>
  <c r="M1805" i="16"/>
  <c r="M1806" i="16"/>
  <c r="M1807" i="16"/>
  <c r="M1808" i="16"/>
  <c r="M1809" i="16"/>
  <c r="M1810" i="16"/>
  <c r="M1811" i="16"/>
  <c r="M1812" i="16"/>
  <c r="M1813" i="16"/>
  <c r="M1814" i="16"/>
  <c r="M1815" i="16"/>
  <c r="M1816" i="16"/>
  <c r="M1817" i="16"/>
  <c r="M1818" i="16"/>
  <c r="M1819" i="16"/>
  <c r="M1820" i="16"/>
  <c r="M1821" i="16"/>
  <c r="M1822" i="16"/>
  <c r="M1823" i="16"/>
  <c r="M1824" i="16"/>
  <c r="M1825" i="16"/>
  <c r="M1826" i="16"/>
  <c r="M1827" i="16"/>
  <c r="M1828" i="16"/>
  <c r="M1829" i="16"/>
  <c r="M1830" i="16"/>
  <c r="M1831" i="16"/>
  <c r="M1832" i="16"/>
  <c r="M1833" i="16"/>
  <c r="M1834" i="16"/>
  <c r="M1835" i="16"/>
  <c r="M1836" i="16"/>
  <c r="M1837" i="16"/>
  <c r="M1838" i="16"/>
  <c r="M1839" i="16"/>
  <c r="M1840" i="16"/>
  <c r="M1841" i="16"/>
  <c r="M1842" i="16"/>
  <c r="M1843" i="16"/>
  <c r="M1844" i="16"/>
  <c r="M1845" i="16"/>
  <c r="M1846" i="16"/>
  <c r="M1847" i="16"/>
  <c r="M1848" i="16"/>
  <c r="M1849" i="16"/>
  <c r="M1850" i="16"/>
  <c r="M1851" i="16"/>
  <c r="M1852" i="16"/>
  <c r="M1853" i="16"/>
  <c r="M1854" i="16"/>
  <c r="M1855" i="16"/>
  <c r="M1856" i="16"/>
  <c r="M1857" i="16"/>
  <c r="M1858" i="16"/>
  <c r="M1859" i="16"/>
  <c r="M1860" i="16"/>
  <c r="M1861" i="16"/>
  <c r="M1862" i="16"/>
  <c r="M1863" i="16"/>
  <c r="M1864" i="16"/>
  <c r="M1865" i="16"/>
  <c r="M1866" i="16"/>
  <c r="M1867" i="16"/>
  <c r="M1868" i="16"/>
  <c r="M1869" i="16"/>
  <c r="M1870" i="16"/>
  <c r="M1871" i="16"/>
  <c r="M1872" i="16"/>
  <c r="M1873" i="16"/>
  <c r="M1874" i="16"/>
  <c r="M1875" i="16"/>
  <c r="M1876" i="16"/>
  <c r="M1877" i="16"/>
  <c r="M1878" i="16"/>
  <c r="M1879" i="16"/>
  <c r="M1880" i="16"/>
  <c r="M1881" i="16"/>
  <c r="M1882" i="16"/>
  <c r="M1883" i="16"/>
  <c r="M1884" i="16"/>
  <c r="M1885" i="16"/>
  <c r="M1886" i="16"/>
  <c r="M1887" i="16"/>
  <c r="M1888" i="16"/>
  <c r="M1889" i="16"/>
  <c r="M1890" i="16"/>
  <c r="M1891" i="16"/>
  <c r="M1892" i="16"/>
  <c r="M1893" i="16"/>
  <c r="M1894" i="16"/>
  <c r="M1895" i="16"/>
  <c r="M1896" i="16"/>
  <c r="M1897" i="16"/>
  <c r="M1898" i="16"/>
  <c r="M1899" i="16"/>
  <c r="M1900" i="16"/>
  <c r="M1901" i="16"/>
  <c r="M1902" i="16"/>
  <c r="M1903" i="16"/>
  <c r="M1904" i="16"/>
  <c r="M1905" i="16"/>
  <c r="M1906" i="16"/>
  <c r="M1907" i="16"/>
  <c r="M1908" i="16"/>
  <c r="M1909" i="16"/>
  <c r="M1910" i="16"/>
  <c r="M1911" i="16"/>
  <c r="M1912" i="16"/>
  <c r="M1913" i="16"/>
  <c r="M1914" i="16"/>
  <c r="M1915" i="16"/>
  <c r="M1916" i="16"/>
  <c r="M1917" i="16"/>
  <c r="M1918" i="16"/>
  <c r="M1919" i="16"/>
  <c r="M1920" i="16"/>
  <c r="M1921" i="16"/>
  <c r="M1922" i="16"/>
  <c r="M1923" i="16"/>
  <c r="M1924" i="16"/>
  <c r="M1925" i="16"/>
  <c r="M1926" i="16"/>
  <c r="M1927" i="16"/>
  <c r="M1928" i="16"/>
  <c r="M1929" i="16"/>
  <c r="M1930" i="16"/>
  <c r="M1931" i="16"/>
  <c r="M1932" i="16"/>
  <c r="M1933" i="16"/>
  <c r="M1934" i="16"/>
  <c r="M1935" i="16"/>
  <c r="M1936" i="16"/>
  <c r="M1937" i="16"/>
  <c r="M1938" i="16"/>
  <c r="M1939" i="16"/>
  <c r="M1940" i="16"/>
  <c r="M1941" i="16"/>
  <c r="M1942" i="16"/>
  <c r="M1943" i="16"/>
  <c r="M1944" i="16"/>
  <c r="M1945" i="16"/>
  <c r="M1946" i="16"/>
  <c r="M1947" i="16"/>
  <c r="M1948" i="16"/>
  <c r="M1949" i="16"/>
  <c r="M1950" i="16"/>
  <c r="M1951" i="16"/>
  <c r="M1952" i="16"/>
  <c r="M1953" i="16"/>
  <c r="M1954" i="16"/>
  <c r="M1955" i="16"/>
  <c r="M1956" i="16"/>
  <c r="M1957" i="16"/>
  <c r="M1958" i="16"/>
  <c r="M1959" i="16"/>
  <c r="M1960" i="16"/>
  <c r="M1961" i="16"/>
  <c r="M1962" i="16"/>
  <c r="M1963" i="16"/>
  <c r="M1964" i="16"/>
  <c r="M1965" i="16"/>
  <c r="M1966" i="16"/>
  <c r="M1967" i="16"/>
  <c r="M1968" i="16"/>
  <c r="M1969" i="16"/>
  <c r="M1970" i="16"/>
  <c r="M1971" i="16"/>
  <c r="M1972" i="16"/>
  <c r="M1973" i="16"/>
  <c r="M1974" i="16"/>
  <c r="M1975" i="16"/>
  <c r="M1976" i="16"/>
  <c r="M1977" i="16"/>
  <c r="M1978" i="16"/>
  <c r="M1979" i="16"/>
  <c r="M1980" i="16"/>
  <c r="M1981" i="16"/>
  <c r="M1982" i="16"/>
  <c r="M1983" i="16"/>
  <c r="M1984" i="16"/>
  <c r="M1985" i="16"/>
  <c r="M1986" i="16"/>
  <c r="M1987" i="16"/>
  <c r="M1988" i="16"/>
  <c r="M1989" i="16"/>
  <c r="M1990" i="16"/>
  <c r="M1991" i="16"/>
  <c r="M1992" i="16"/>
  <c r="M1993" i="16"/>
  <c r="M1994" i="16"/>
  <c r="M1995" i="16"/>
  <c r="M1996" i="16"/>
  <c r="M1997" i="16"/>
  <c r="M1998" i="16"/>
  <c r="M1999" i="16"/>
  <c r="M2000" i="16"/>
  <c r="M2001" i="16"/>
  <c r="M2002" i="16"/>
  <c r="M2003" i="16"/>
  <c r="M2004" i="16"/>
  <c r="M2005" i="16"/>
  <c r="M2006" i="16"/>
  <c r="M2007" i="16"/>
  <c r="M2008" i="16"/>
  <c r="M2009" i="16"/>
  <c r="M2010" i="16"/>
  <c r="M2011" i="16"/>
  <c r="M2012" i="16"/>
  <c r="M2013" i="16"/>
  <c r="M2014" i="16"/>
  <c r="M2015" i="16"/>
  <c r="M2016" i="16"/>
  <c r="M2017" i="16"/>
  <c r="M2018" i="16"/>
  <c r="M2019" i="16"/>
  <c r="M2020" i="16"/>
  <c r="M2021" i="16"/>
  <c r="M2022" i="16"/>
  <c r="M2023" i="16"/>
  <c r="M2024" i="16"/>
  <c r="M2025" i="16"/>
  <c r="M2026" i="16"/>
  <c r="M2027" i="16"/>
  <c r="M2028" i="16"/>
  <c r="M2029" i="16"/>
  <c r="M2030" i="16"/>
  <c r="M2031" i="16"/>
  <c r="M2032" i="16"/>
  <c r="M2033" i="16"/>
  <c r="M2034" i="16"/>
  <c r="M2035" i="16"/>
  <c r="M2036" i="16"/>
  <c r="M2037" i="16"/>
  <c r="M2038" i="16"/>
  <c r="M2039" i="16"/>
  <c r="M2040" i="16"/>
  <c r="M2041" i="16"/>
  <c r="M2042" i="16"/>
  <c r="M2043" i="16"/>
  <c r="M2044" i="16"/>
  <c r="M2045" i="16"/>
  <c r="M2046" i="16"/>
  <c r="M2047" i="16"/>
  <c r="M2048" i="16"/>
  <c r="M2049" i="16"/>
  <c r="M2050" i="16"/>
  <c r="M2051" i="16"/>
  <c r="M2052" i="16"/>
  <c r="M2053" i="16"/>
  <c r="M2054" i="16"/>
  <c r="M2055" i="16"/>
  <c r="M2056" i="16"/>
  <c r="M2057" i="16"/>
  <c r="M2058" i="16"/>
  <c r="M2059" i="16"/>
  <c r="M2060" i="16"/>
  <c r="M2061" i="16"/>
  <c r="M2062" i="16"/>
  <c r="M2063" i="16"/>
  <c r="M2064" i="16"/>
  <c r="M2065" i="16"/>
  <c r="M2066" i="16"/>
  <c r="M2067" i="16"/>
  <c r="M2068" i="16"/>
  <c r="M2069" i="16"/>
  <c r="M2070" i="16"/>
  <c r="M2071" i="16"/>
  <c r="M2072" i="16"/>
  <c r="M2073" i="16"/>
  <c r="M2074" i="16"/>
  <c r="M2075" i="16"/>
  <c r="M2076" i="16"/>
  <c r="M2077" i="16"/>
  <c r="M2078" i="16"/>
  <c r="M2079" i="16"/>
  <c r="M2080" i="16"/>
  <c r="M2081" i="16"/>
  <c r="M2082" i="16"/>
  <c r="M2083" i="16"/>
  <c r="M2084" i="16"/>
  <c r="M2085" i="16"/>
  <c r="M2086" i="16"/>
  <c r="M2087" i="16"/>
  <c r="M2088" i="16"/>
  <c r="M2089" i="16"/>
  <c r="M2090" i="16"/>
  <c r="M2091" i="16"/>
  <c r="M2092" i="16"/>
  <c r="M2093" i="16"/>
  <c r="M2094" i="16"/>
  <c r="M2095" i="16"/>
  <c r="M2096" i="16"/>
  <c r="M2097" i="16"/>
  <c r="M2098" i="16"/>
  <c r="M2099" i="16"/>
  <c r="M2100" i="16"/>
  <c r="M2101" i="16"/>
  <c r="M2102" i="16"/>
  <c r="M2103" i="16"/>
  <c r="M2104" i="16"/>
  <c r="M2105" i="16"/>
  <c r="M2106" i="16"/>
  <c r="M2107" i="16"/>
  <c r="M2108" i="16"/>
  <c r="M2109" i="16"/>
  <c r="M2110" i="16"/>
  <c r="M2111" i="16"/>
  <c r="M2112" i="16"/>
  <c r="M2113" i="16"/>
  <c r="M2114" i="16"/>
  <c r="M2115" i="16"/>
  <c r="M2116" i="16"/>
  <c r="M2117" i="16"/>
  <c r="M2118" i="16"/>
  <c r="M2119" i="16"/>
  <c r="M2120" i="16"/>
  <c r="M2121" i="16"/>
  <c r="M2122" i="16"/>
  <c r="M2123" i="16"/>
  <c r="M2124" i="16"/>
  <c r="M2125" i="16"/>
  <c r="M2126" i="16"/>
  <c r="M2127" i="16"/>
  <c r="M2128" i="16"/>
  <c r="M2129" i="16"/>
  <c r="M2130" i="16"/>
  <c r="M2131" i="16"/>
  <c r="M2132" i="16"/>
  <c r="M2133" i="16"/>
  <c r="M2134" i="16"/>
  <c r="M2135" i="16"/>
  <c r="M2136" i="16"/>
  <c r="M2137" i="16"/>
  <c r="M2138" i="16"/>
  <c r="M2139" i="16"/>
  <c r="M2140" i="16"/>
  <c r="M2141" i="16"/>
  <c r="M2142" i="16"/>
  <c r="M2143" i="16"/>
  <c r="M2144" i="16"/>
  <c r="M2145" i="16"/>
  <c r="M2146" i="16"/>
  <c r="M2147" i="16"/>
  <c r="M2148" i="16"/>
  <c r="M2149" i="16"/>
  <c r="M2150" i="16"/>
  <c r="M2151" i="16"/>
  <c r="M2152" i="16"/>
  <c r="M2153" i="16"/>
  <c r="M2154" i="16"/>
  <c r="M2155" i="16"/>
  <c r="M2156" i="16"/>
  <c r="M2157" i="16"/>
  <c r="M2158" i="16"/>
  <c r="M2159" i="16"/>
  <c r="M2160" i="16"/>
  <c r="M2161" i="16"/>
  <c r="M2162" i="16"/>
  <c r="M2163" i="16"/>
  <c r="M2164" i="16"/>
  <c r="M2165" i="16"/>
  <c r="M2166" i="16"/>
  <c r="M2167" i="16"/>
  <c r="M2168" i="16"/>
  <c r="M2169" i="16"/>
  <c r="M2170" i="16"/>
  <c r="M2171" i="16"/>
  <c r="M2172" i="16"/>
  <c r="M2173" i="16"/>
  <c r="M2174" i="16"/>
  <c r="M2175" i="16"/>
  <c r="M2176" i="16"/>
  <c r="M2177" i="16"/>
  <c r="M2178" i="16"/>
  <c r="M2179" i="16"/>
  <c r="M2180" i="16"/>
  <c r="M2181" i="16"/>
  <c r="M2182" i="16"/>
  <c r="M2183" i="16"/>
  <c r="M2184" i="16"/>
  <c r="M2185" i="16"/>
  <c r="M2186" i="16"/>
  <c r="M2187" i="16"/>
  <c r="M2188" i="16"/>
  <c r="M2189" i="16"/>
  <c r="M2190" i="16"/>
  <c r="M2191" i="16"/>
  <c r="M2192" i="16"/>
  <c r="M2193" i="16"/>
  <c r="M2194" i="16"/>
  <c r="M2195" i="16"/>
  <c r="M2196" i="16"/>
  <c r="M2197" i="16"/>
  <c r="M2198" i="16"/>
  <c r="M2199" i="16"/>
  <c r="M2200" i="16"/>
  <c r="M2201" i="16"/>
  <c r="M2202" i="16"/>
  <c r="M2203" i="16"/>
  <c r="M2204" i="16"/>
  <c r="M2205" i="16"/>
  <c r="M2206" i="16"/>
  <c r="M2207" i="16"/>
  <c r="M2208" i="16"/>
  <c r="M2209" i="16"/>
  <c r="M2210" i="16"/>
  <c r="M2211" i="16"/>
  <c r="M2212" i="16"/>
  <c r="M2213" i="16"/>
  <c r="M2214" i="16"/>
  <c r="M2215" i="16"/>
  <c r="M2216" i="16"/>
  <c r="M2217" i="16"/>
  <c r="M2218" i="16"/>
  <c r="M2219" i="16"/>
  <c r="M2220" i="16"/>
  <c r="M2221" i="16"/>
  <c r="M2222" i="16"/>
  <c r="M2223" i="16"/>
  <c r="M2224" i="16"/>
  <c r="M2225" i="16"/>
  <c r="M2226" i="16"/>
  <c r="M2227" i="16"/>
  <c r="M2228" i="16"/>
  <c r="M2229" i="16"/>
  <c r="M2230" i="16"/>
  <c r="M2231" i="16"/>
  <c r="M2232" i="16"/>
  <c r="M2233" i="16"/>
  <c r="M2234" i="16"/>
  <c r="M2235" i="16"/>
  <c r="M2236" i="16"/>
  <c r="M2237" i="16"/>
  <c r="M2238" i="16"/>
  <c r="M2239" i="16"/>
  <c r="M2240" i="16"/>
  <c r="M2241" i="16"/>
  <c r="M2242" i="16"/>
  <c r="M2243" i="16"/>
  <c r="M2244" i="16"/>
  <c r="M2245" i="16"/>
  <c r="M2246" i="16"/>
  <c r="M2247" i="16"/>
  <c r="M2248" i="16"/>
  <c r="M2249" i="16"/>
  <c r="M2250" i="16"/>
  <c r="M2251" i="16"/>
  <c r="M2252" i="16"/>
  <c r="M2253" i="16"/>
  <c r="M2254" i="16"/>
  <c r="M2255" i="16"/>
  <c r="M2256" i="16"/>
  <c r="M2257" i="16"/>
  <c r="M2258" i="16"/>
  <c r="M2259" i="16"/>
  <c r="M2260" i="16"/>
  <c r="M2261" i="16"/>
  <c r="M2262" i="16"/>
  <c r="M2263" i="16"/>
  <c r="M2264" i="16"/>
  <c r="M2265" i="16"/>
  <c r="M2266" i="16"/>
  <c r="M2267" i="16"/>
  <c r="M2268" i="16"/>
  <c r="M2269" i="16"/>
  <c r="M2270" i="16"/>
  <c r="M2271" i="16"/>
  <c r="M2272" i="16"/>
  <c r="M2273" i="16"/>
  <c r="M2274" i="16"/>
  <c r="M2275" i="16"/>
  <c r="M2276" i="16"/>
  <c r="M2277" i="16"/>
  <c r="M2278" i="16"/>
  <c r="M2279" i="16"/>
  <c r="M2280" i="16"/>
  <c r="M2281" i="16"/>
  <c r="M2282" i="16"/>
  <c r="M2283" i="16"/>
  <c r="M2284" i="16"/>
  <c r="M2285" i="16"/>
  <c r="M2286" i="16"/>
  <c r="M2287" i="16"/>
  <c r="M2288" i="16"/>
  <c r="M2289" i="16"/>
  <c r="M2290" i="16"/>
  <c r="M2291" i="16"/>
  <c r="M2292" i="16"/>
  <c r="M2293" i="16"/>
  <c r="M2294" i="16"/>
  <c r="M2295" i="16"/>
  <c r="M2296" i="16"/>
  <c r="M2297" i="16"/>
  <c r="M2298" i="16"/>
  <c r="M2299" i="16"/>
  <c r="M2300" i="16"/>
  <c r="M2301" i="16"/>
  <c r="M2302" i="16"/>
  <c r="M2303" i="16"/>
  <c r="M2304" i="16"/>
  <c r="M2305" i="16"/>
  <c r="M2306" i="16"/>
  <c r="M2307" i="16"/>
  <c r="M2308" i="16"/>
  <c r="M2309" i="16"/>
  <c r="M2310" i="16"/>
  <c r="M2311" i="16"/>
  <c r="M2312" i="16"/>
  <c r="M2313" i="16"/>
  <c r="M2314" i="16"/>
  <c r="M2315" i="16"/>
  <c r="M2316" i="16"/>
  <c r="M2317" i="16"/>
  <c r="M2318" i="16"/>
  <c r="M2319" i="16"/>
  <c r="M2320" i="16"/>
  <c r="M2321" i="16"/>
  <c r="M2322" i="16"/>
  <c r="M2323" i="16"/>
  <c r="M2324" i="16"/>
  <c r="M2325" i="16"/>
  <c r="M2326" i="16"/>
  <c r="M2327" i="16"/>
  <c r="M2328" i="16"/>
  <c r="M2329" i="16"/>
  <c r="M2330" i="16"/>
  <c r="M2331" i="16"/>
  <c r="M2332" i="16"/>
  <c r="M2333" i="16"/>
  <c r="M2334" i="16"/>
  <c r="M2335" i="16"/>
  <c r="M2336" i="16"/>
  <c r="M2337" i="16"/>
  <c r="M2338" i="16"/>
  <c r="M2339" i="16"/>
  <c r="M2340" i="16"/>
  <c r="M2341" i="16"/>
  <c r="M2342" i="16"/>
  <c r="M2343" i="16"/>
  <c r="M2344" i="16"/>
  <c r="M2345" i="16"/>
  <c r="M2346" i="16"/>
  <c r="M2347" i="16"/>
  <c r="M2348" i="16"/>
  <c r="M2349" i="16"/>
  <c r="M2350" i="16"/>
  <c r="M2351" i="16"/>
  <c r="M2352" i="16"/>
  <c r="M2353" i="16"/>
  <c r="M2354" i="16"/>
  <c r="M2355" i="16"/>
  <c r="M2356" i="16"/>
  <c r="M2357" i="16"/>
  <c r="M2358" i="16"/>
  <c r="M2359" i="16"/>
  <c r="M2360" i="16"/>
  <c r="M2361" i="16"/>
  <c r="M2362" i="16"/>
  <c r="M2363" i="16"/>
  <c r="M2364" i="16"/>
  <c r="M2365" i="16"/>
  <c r="M2366" i="16"/>
  <c r="M2367" i="16"/>
  <c r="M2368" i="16"/>
  <c r="M2369" i="16"/>
  <c r="M2370" i="16"/>
  <c r="M2371" i="16"/>
  <c r="M2372" i="16"/>
  <c r="M2373" i="16"/>
  <c r="M2374" i="16"/>
  <c r="M2375" i="16"/>
  <c r="M2376" i="16"/>
  <c r="M2377" i="16"/>
  <c r="M2378" i="16"/>
  <c r="M2379" i="16"/>
  <c r="M2380" i="16"/>
  <c r="M2381" i="16"/>
  <c r="M2382" i="16"/>
  <c r="M2383" i="16"/>
  <c r="M2384" i="16"/>
  <c r="M2385" i="16"/>
  <c r="M2386" i="16"/>
  <c r="M2387" i="16"/>
  <c r="M2388" i="16"/>
  <c r="M2389" i="16"/>
  <c r="M2390" i="16"/>
  <c r="M2391" i="16"/>
  <c r="M2392" i="16"/>
  <c r="M2393" i="16"/>
  <c r="M2394" i="16"/>
  <c r="M2395" i="16"/>
  <c r="M2396" i="16"/>
  <c r="M2397" i="16"/>
  <c r="M2398" i="16"/>
  <c r="M2399" i="16"/>
  <c r="M2400" i="16"/>
  <c r="M2401" i="16"/>
  <c r="M2402" i="16"/>
  <c r="M2403" i="16"/>
  <c r="M2404" i="16"/>
  <c r="M2405" i="16"/>
  <c r="M2406" i="16"/>
  <c r="M2407" i="16"/>
  <c r="M2408" i="16"/>
  <c r="M2409" i="16"/>
  <c r="M2410" i="16"/>
  <c r="M2411" i="16"/>
  <c r="M2412" i="16"/>
  <c r="M2413" i="16"/>
  <c r="M2414" i="16"/>
  <c r="M2415" i="16"/>
  <c r="M2416" i="16"/>
  <c r="M2417" i="16"/>
  <c r="M2418" i="16"/>
  <c r="M2419" i="16"/>
  <c r="M2420" i="16"/>
  <c r="M2421" i="16"/>
  <c r="M2422" i="16"/>
  <c r="M2423" i="16"/>
  <c r="M2424" i="16"/>
  <c r="M2425" i="16"/>
  <c r="M2426" i="16"/>
  <c r="M2427" i="16"/>
  <c r="M2428" i="16"/>
  <c r="M2429" i="16"/>
  <c r="M2430" i="16"/>
  <c r="M2431" i="16"/>
  <c r="M2432" i="16"/>
  <c r="M2433" i="16"/>
  <c r="M2434" i="16"/>
  <c r="M2435" i="16"/>
  <c r="M2436" i="16"/>
  <c r="M2437" i="16"/>
  <c r="M2438" i="16"/>
  <c r="M2439" i="16"/>
  <c r="M2440" i="16"/>
  <c r="M2441" i="16"/>
  <c r="M2442" i="16"/>
  <c r="M2443" i="16"/>
  <c r="M2444" i="16"/>
  <c r="M2445" i="16"/>
  <c r="M2446" i="16"/>
  <c r="M2447" i="16"/>
  <c r="M2448" i="16"/>
  <c r="M2449" i="16"/>
  <c r="M2450" i="16"/>
  <c r="M2451" i="16"/>
  <c r="M2452" i="16"/>
  <c r="M2453" i="16"/>
  <c r="M2454" i="16"/>
  <c r="M2455" i="16"/>
  <c r="M2456" i="16"/>
  <c r="M2457" i="16"/>
  <c r="M2458" i="16"/>
  <c r="M2459" i="16"/>
  <c r="M2460" i="16"/>
  <c r="M2461" i="16"/>
  <c r="M2462" i="16"/>
  <c r="M2463" i="16"/>
  <c r="M2464" i="16"/>
  <c r="M2465" i="16"/>
  <c r="M2466" i="16"/>
  <c r="M2467" i="16"/>
  <c r="M2468" i="16"/>
  <c r="M2469" i="16"/>
  <c r="M2470" i="16"/>
  <c r="M2471" i="16"/>
  <c r="M2472" i="16"/>
  <c r="M2473" i="16"/>
  <c r="M2474" i="16"/>
  <c r="M2475" i="16"/>
  <c r="M2476" i="16"/>
  <c r="M2477" i="16"/>
  <c r="M2478" i="16"/>
  <c r="M2479" i="16"/>
  <c r="M2480" i="16"/>
  <c r="M2481" i="16"/>
  <c r="M2482" i="16"/>
  <c r="M2483" i="16"/>
  <c r="M2484" i="16"/>
  <c r="M2485" i="16"/>
  <c r="M2486" i="16"/>
  <c r="M2487" i="16"/>
  <c r="M2488" i="16"/>
  <c r="M2489" i="16"/>
  <c r="M2490" i="16"/>
  <c r="M2491" i="16"/>
  <c r="M2492" i="16"/>
  <c r="M2493" i="16"/>
  <c r="M2494" i="16"/>
  <c r="M2495" i="16"/>
  <c r="M2496" i="16"/>
  <c r="M2497" i="16"/>
  <c r="M2498" i="16"/>
  <c r="M2499" i="16"/>
  <c r="M2500" i="16"/>
  <c r="M2501" i="16"/>
  <c r="M2502" i="16"/>
  <c r="M2503" i="16"/>
  <c r="M2504" i="16"/>
  <c r="M2505" i="16"/>
  <c r="M2506" i="16"/>
  <c r="M2507" i="16"/>
  <c r="M2508" i="16"/>
  <c r="M2509" i="16"/>
  <c r="M2510" i="16"/>
  <c r="M2511" i="16"/>
  <c r="M2512" i="16"/>
  <c r="M2513" i="16"/>
  <c r="M2514" i="16"/>
  <c r="M2515" i="16"/>
  <c r="M2516" i="16"/>
  <c r="M2517" i="16"/>
  <c r="M2518" i="16"/>
  <c r="M2519" i="16"/>
  <c r="M2520" i="16"/>
  <c r="M2521" i="16"/>
  <c r="M2522" i="16"/>
  <c r="M2523" i="16"/>
  <c r="M2524" i="16"/>
  <c r="M2525" i="16"/>
  <c r="M2526" i="16"/>
  <c r="M2527" i="16"/>
  <c r="M2528" i="16"/>
  <c r="M2529" i="16"/>
  <c r="M2530" i="16"/>
  <c r="M2531" i="16"/>
  <c r="M2532" i="16"/>
  <c r="M2533" i="16"/>
  <c r="M2534" i="16"/>
  <c r="M2535" i="16"/>
  <c r="M2536" i="16"/>
  <c r="M2537" i="16"/>
  <c r="M2538" i="16"/>
  <c r="M2539" i="16"/>
  <c r="M2540" i="16"/>
  <c r="M2541" i="16"/>
  <c r="M2542" i="16"/>
  <c r="M2543" i="16"/>
  <c r="M2544" i="16"/>
  <c r="M2545" i="16"/>
  <c r="M2546" i="16"/>
  <c r="M2547" i="16"/>
  <c r="M2548" i="16"/>
  <c r="M2549" i="16"/>
  <c r="M2550" i="16"/>
  <c r="M2551" i="16"/>
  <c r="M2552" i="16"/>
  <c r="M2553" i="16"/>
  <c r="M2554" i="16"/>
  <c r="M2555" i="16"/>
  <c r="M2556" i="16"/>
  <c r="M2557" i="16"/>
  <c r="M2558" i="16"/>
  <c r="M2559" i="16"/>
  <c r="M2560" i="16"/>
  <c r="M2561" i="16"/>
  <c r="M2562" i="16"/>
  <c r="M2563" i="16"/>
  <c r="M2564" i="16"/>
  <c r="M2565" i="16"/>
  <c r="M2566" i="16"/>
  <c r="M2567" i="16"/>
  <c r="M2568" i="16"/>
  <c r="M2569" i="16"/>
  <c r="M2570" i="16"/>
  <c r="M2571" i="16"/>
  <c r="M2572" i="16"/>
  <c r="M2573" i="16"/>
  <c r="M2574" i="16"/>
  <c r="M2575" i="16"/>
  <c r="M2576" i="16"/>
  <c r="M2577" i="16"/>
  <c r="M2578" i="16"/>
  <c r="M2579" i="16"/>
  <c r="M2580" i="16"/>
  <c r="M2581" i="16"/>
  <c r="M2582" i="16"/>
  <c r="M2583" i="16"/>
  <c r="M2584" i="16"/>
  <c r="M2585" i="16"/>
  <c r="M2586" i="16"/>
  <c r="M2587" i="16"/>
  <c r="M2588" i="16"/>
  <c r="M2589" i="16"/>
  <c r="M2590" i="16"/>
  <c r="M2591" i="16"/>
  <c r="M2592" i="16"/>
  <c r="M2593" i="16"/>
  <c r="M2594" i="16"/>
  <c r="M2595" i="16"/>
  <c r="M2596" i="16"/>
  <c r="M2597" i="16"/>
  <c r="M2598" i="16"/>
  <c r="M2599" i="16"/>
  <c r="M2600" i="16"/>
  <c r="M2601" i="16"/>
  <c r="M2602" i="16"/>
  <c r="M2603" i="16"/>
  <c r="M2604" i="16"/>
  <c r="M2605" i="16"/>
  <c r="M2606" i="16"/>
  <c r="M2607" i="16"/>
  <c r="M2608" i="16"/>
  <c r="M2609" i="16"/>
  <c r="M2610" i="16"/>
  <c r="M2611" i="16"/>
  <c r="M2612" i="16"/>
  <c r="M2613" i="16"/>
  <c r="M2614" i="16"/>
  <c r="M2615" i="16"/>
  <c r="M2616" i="16"/>
  <c r="M2617" i="16"/>
  <c r="M2618" i="16"/>
  <c r="M2619" i="16"/>
  <c r="M2620" i="16"/>
  <c r="M2621" i="16"/>
  <c r="M2622" i="16"/>
  <c r="M2623" i="16"/>
  <c r="M2624" i="16"/>
  <c r="M2625" i="16"/>
  <c r="M2626" i="16"/>
  <c r="M2627" i="16"/>
  <c r="M2628" i="16"/>
  <c r="M2629" i="16"/>
  <c r="M2630" i="16"/>
  <c r="M2631" i="16"/>
  <c r="M2632" i="16"/>
  <c r="M2633" i="16"/>
  <c r="M2634" i="16"/>
  <c r="M2635" i="16"/>
  <c r="M2636" i="16"/>
  <c r="M2637" i="16"/>
  <c r="M2638" i="16"/>
  <c r="M2639" i="16"/>
  <c r="M2640" i="16"/>
  <c r="M2641" i="16"/>
  <c r="M2642" i="16"/>
  <c r="M2643" i="16"/>
  <c r="M2644" i="16"/>
  <c r="M2645" i="16"/>
  <c r="M2646" i="16"/>
  <c r="M2647" i="16"/>
  <c r="M2648" i="16"/>
  <c r="M2649" i="16"/>
  <c r="M2650" i="16"/>
  <c r="M2651" i="16"/>
  <c r="M2652" i="16"/>
  <c r="M2653" i="16"/>
  <c r="M2654" i="16"/>
  <c r="M2655" i="16"/>
  <c r="M2656" i="16"/>
  <c r="M2657" i="16"/>
  <c r="M2658" i="16"/>
  <c r="M2659" i="16"/>
  <c r="M2660" i="16"/>
  <c r="M2661" i="16"/>
  <c r="M2662" i="16"/>
  <c r="M2663" i="16"/>
  <c r="M2664" i="16"/>
  <c r="M2665" i="16"/>
  <c r="M2666" i="16"/>
  <c r="M2667" i="16"/>
  <c r="M2668" i="16"/>
  <c r="M2669" i="16"/>
  <c r="M2670" i="16"/>
  <c r="M2671" i="16"/>
  <c r="M2672" i="16"/>
  <c r="M2673" i="16"/>
  <c r="M2674" i="16"/>
  <c r="M2675" i="16"/>
  <c r="M2676" i="16"/>
  <c r="M2677" i="16"/>
  <c r="M2678" i="16"/>
  <c r="M2679" i="16"/>
  <c r="M2680" i="16"/>
  <c r="M2681" i="16"/>
  <c r="M2682" i="16"/>
  <c r="M2683" i="16"/>
  <c r="M2684" i="16"/>
  <c r="M2685" i="16"/>
  <c r="M2686" i="16"/>
  <c r="M2687" i="16"/>
  <c r="M2688" i="16"/>
  <c r="M2689" i="16"/>
  <c r="M2690" i="16"/>
  <c r="M2691" i="16"/>
  <c r="M2692" i="16"/>
  <c r="M2693" i="16"/>
  <c r="M2694" i="16"/>
  <c r="M2695" i="16"/>
  <c r="M2696" i="16"/>
  <c r="M2697" i="16"/>
  <c r="M2698" i="16"/>
  <c r="M2699" i="16"/>
  <c r="M2700" i="16"/>
  <c r="M2701" i="16"/>
  <c r="M2702" i="16"/>
  <c r="M2703" i="16"/>
  <c r="M2704" i="16"/>
  <c r="M2705" i="16"/>
  <c r="M2706" i="16"/>
  <c r="M2707" i="16"/>
  <c r="M2708" i="16"/>
  <c r="M2709" i="16"/>
  <c r="M2710" i="16"/>
  <c r="M2711" i="16"/>
  <c r="M2712" i="16"/>
  <c r="M2713" i="16"/>
  <c r="M2714" i="16"/>
  <c r="M2715" i="16"/>
  <c r="M2716" i="16"/>
  <c r="M2717" i="16"/>
  <c r="M2718" i="16"/>
  <c r="M2719" i="16"/>
  <c r="M2720" i="16"/>
  <c r="M2721" i="16"/>
  <c r="M2722" i="16"/>
  <c r="M2723" i="16"/>
  <c r="M2724" i="16"/>
  <c r="M2725" i="16"/>
  <c r="M2726" i="16"/>
  <c r="M2727" i="16"/>
  <c r="M2728" i="16"/>
  <c r="M2729" i="16"/>
  <c r="M2730" i="16"/>
  <c r="M2731" i="16"/>
  <c r="M2732" i="16"/>
  <c r="M2733" i="16"/>
  <c r="M2734" i="16"/>
  <c r="M2735" i="16"/>
  <c r="M2736" i="16"/>
  <c r="M2737" i="16"/>
  <c r="M2738" i="16"/>
  <c r="M2739" i="16"/>
  <c r="M2740" i="16"/>
  <c r="M2741" i="16"/>
  <c r="M2742" i="16"/>
  <c r="M2743" i="16"/>
  <c r="M2744" i="16"/>
  <c r="M2745" i="16"/>
  <c r="M2746" i="16"/>
  <c r="M2747" i="16"/>
  <c r="M2748" i="16"/>
  <c r="M2749" i="16"/>
  <c r="M2750" i="16"/>
  <c r="M2751" i="16"/>
  <c r="M2752" i="16"/>
  <c r="M2753" i="16"/>
  <c r="M2754" i="16"/>
  <c r="M2755" i="16"/>
  <c r="M2756" i="16"/>
  <c r="M2757" i="16"/>
  <c r="M2758" i="16"/>
  <c r="M2759" i="16"/>
  <c r="M2760" i="16"/>
  <c r="M2761" i="16"/>
  <c r="M2762" i="16"/>
  <c r="M2763" i="16"/>
  <c r="M2764" i="16"/>
  <c r="M2765" i="16"/>
  <c r="M2766" i="16"/>
  <c r="M2767" i="16"/>
  <c r="M2768" i="16"/>
  <c r="M2769" i="16"/>
  <c r="M2770" i="16"/>
  <c r="M2771" i="16"/>
  <c r="M2772" i="16"/>
  <c r="M2773" i="16"/>
  <c r="M2774" i="16"/>
  <c r="M2775" i="16"/>
  <c r="M2776" i="16"/>
  <c r="M2777" i="16"/>
  <c r="M2778" i="16"/>
  <c r="M2779" i="16"/>
  <c r="M2780" i="16"/>
  <c r="M2781" i="16"/>
  <c r="M2782" i="16"/>
  <c r="M2783" i="16"/>
  <c r="M2784" i="16"/>
  <c r="M2785" i="16"/>
  <c r="M2786" i="16"/>
  <c r="M2787" i="16"/>
  <c r="M2788" i="16"/>
  <c r="M2789" i="16"/>
  <c r="M2790" i="16"/>
  <c r="M2791" i="16"/>
  <c r="M2792" i="16"/>
  <c r="M2793" i="16"/>
  <c r="M2794" i="16"/>
  <c r="M2795" i="16"/>
  <c r="M2796" i="16"/>
  <c r="M2797" i="16"/>
  <c r="M2798" i="16"/>
  <c r="M2799" i="16"/>
  <c r="M2800" i="16"/>
  <c r="M2801" i="16"/>
  <c r="M2802" i="16"/>
  <c r="M2803" i="16"/>
  <c r="M2804" i="16"/>
  <c r="M2805" i="16"/>
  <c r="M2806" i="16"/>
  <c r="M2807" i="16"/>
  <c r="M2808" i="16"/>
  <c r="M2809" i="16"/>
  <c r="M2810" i="16"/>
  <c r="M2811" i="16"/>
  <c r="M2812" i="16"/>
  <c r="M2813" i="16"/>
  <c r="M2814" i="16"/>
  <c r="M2815" i="16"/>
  <c r="M2816" i="16"/>
  <c r="M2817" i="16"/>
  <c r="M2818" i="16"/>
  <c r="M2819" i="16"/>
  <c r="M2820" i="16"/>
  <c r="M2821" i="16"/>
  <c r="M2822" i="16"/>
  <c r="M2823" i="16"/>
  <c r="M2824" i="16"/>
  <c r="M2825" i="16"/>
  <c r="M2826" i="16"/>
  <c r="M2827" i="16"/>
  <c r="M2828" i="16"/>
  <c r="M2829" i="16"/>
  <c r="M2830" i="16"/>
  <c r="M2831" i="16"/>
  <c r="M2832" i="16"/>
  <c r="M2833" i="16"/>
  <c r="M2834" i="16"/>
  <c r="M2835" i="16"/>
  <c r="M2836" i="16"/>
  <c r="M2837" i="16"/>
  <c r="M2838" i="16"/>
  <c r="M2839" i="16"/>
  <c r="M2840" i="16"/>
  <c r="M2841" i="16"/>
  <c r="M2842" i="16"/>
  <c r="M2843" i="16"/>
  <c r="M2844" i="16"/>
  <c r="M2845" i="16"/>
  <c r="M2846" i="16"/>
  <c r="M2847" i="16"/>
  <c r="M2848" i="16"/>
  <c r="M2849" i="16"/>
  <c r="M2850" i="16"/>
  <c r="M2851" i="16"/>
  <c r="M2852" i="16"/>
  <c r="M2853" i="16"/>
  <c r="M2854" i="16"/>
  <c r="M2855" i="16"/>
  <c r="M2856" i="16"/>
  <c r="M2857" i="16"/>
  <c r="M2858" i="16"/>
  <c r="M2859" i="16"/>
  <c r="M2860" i="16"/>
  <c r="M2861" i="16"/>
  <c r="M2862" i="16"/>
  <c r="M2863" i="16"/>
  <c r="M2864" i="16"/>
  <c r="M2865" i="16"/>
  <c r="M2866" i="16"/>
  <c r="M2867" i="16"/>
  <c r="M2868" i="16"/>
  <c r="M2869" i="16"/>
  <c r="M2870" i="16"/>
  <c r="M2871" i="16"/>
  <c r="M2872" i="16"/>
  <c r="M2873" i="16"/>
  <c r="M2874" i="16"/>
  <c r="M2875" i="16"/>
  <c r="M2876" i="16"/>
  <c r="M2877" i="16"/>
  <c r="M2878" i="16"/>
  <c r="M2879" i="16"/>
  <c r="M2880" i="16"/>
  <c r="M2881" i="16"/>
  <c r="M2882" i="16"/>
  <c r="M2883" i="16"/>
  <c r="M2884" i="16"/>
  <c r="M2885" i="16"/>
  <c r="M2886" i="16"/>
  <c r="M2887" i="16"/>
  <c r="M2888" i="16"/>
  <c r="M2889" i="16"/>
  <c r="M2890" i="16"/>
  <c r="M2891" i="16"/>
  <c r="M2892" i="16"/>
  <c r="M2893" i="16"/>
  <c r="M2894" i="16"/>
  <c r="M2895" i="16"/>
  <c r="M2896" i="16"/>
  <c r="M2897" i="16"/>
  <c r="M2898" i="16"/>
  <c r="M2899" i="16"/>
  <c r="M2900" i="16"/>
  <c r="M2901" i="16"/>
  <c r="M2902" i="16"/>
  <c r="M2903" i="16"/>
  <c r="M2904" i="16"/>
  <c r="M2905" i="16"/>
  <c r="M2906" i="16"/>
  <c r="M2907" i="16"/>
  <c r="M2908" i="16"/>
  <c r="M2909" i="16"/>
  <c r="M2910" i="16"/>
  <c r="M2911" i="16"/>
  <c r="M2912" i="16"/>
  <c r="M2913" i="16"/>
  <c r="M2914" i="16"/>
  <c r="M2915" i="16"/>
  <c r="M2916" i="16"/>
  <c r="M2917" i="16"/>
  <c r="M2918" i="16"/>
  <c r="M2919" i="16"/>
  <c r="M2920" i="16"/>
  <c r="M2921" i="16"/>
  <c r="M2922" i="16"/>
  <c r="M2923" i="16"/>
  <c r="M2924" i="16"/>
  <c r="M2925" i="16"/>
  <c r="M2926" i="16"/>
  <c r="M2927" i="16"/>
  <c r="M2928" i="16"/>
  <c r="M2929" i="16"/>
  <c r="M2930" i="16"/>
  <c r="M2931" i="16"/>
  <c r="M2932" i="16"/>
  <c r="M2933" i="16"/>
  <c r="M2934" i="16"/>
  <c r="M2935" i="16"/>
  <c r="M2936" i="16"/>
  <c r="M2937" i="16"/>
  <c r="M2938" i="16"/>
  <c r="M2939" i="16"/>
  <c r="M2940" i="16"/>
  <c r="M2941" i="16"/>
  <c r="M2942" i="16"/>
  <c r="M2943" i="16"/>
  <c r="M2944" i="16"/>
  <c r="M2945" i="16"/>
  <c r="M2946" i="16"/>
  <c r="M2947" i="16"/>
  <c r="M2948" i="16"/>
  <c r="M2949" i="16"/>
  <c r="M2950" i="16"/>
  <c r="M2951" i="16"/>
  <c r="M2952" i="16"/>
  <c r="M2953" i="16"/>
  <c r="M2954" i="16"/>
  <c r="M2955" i="16"/>
  <c r="M2956" i="16"/>
  <c r="M2957" i="16"/>
  <c r="M2958" i="16"/>
  <c r="M2959" i="16"/>
  <c r="M2960" i="16"/>
  <c r="M2961" i="16"/>
  <c r="M2962" i="16"/>
  <c r="M2963" i="16"/>
  <c r="M2964" i="16"/>
  <c r="M2965" i="16"/>
  <c r="M2966" i="16"/>
  <c r="M2967" i="16"/>
  <c r="M2968" i="16"/>
  <c r="M2969" i="16"/>
  <c r="M2970" i="16"/>
  <c r="M2971" i="16"/>
  <c r="M2972" i="16"/>
  <c r="M2973" i="16"/>
  <c r="M2974" i="16"/>
  <c r="M2975" i="16"/>
  <c r="M2976" i="16"/>
  <c r="M2977" i="16"/>
  <c r="M2978" i="16"/>
  <c r="M2979" i="16"/>
  <c r="M2980" i="16"/>
  <c r="M2981" i="16"/>
  <c r="M2982" i="16"/>
  <c r="M2983" i="16"/>
  <c r="M2984" i="16"/>
  <c r="M2985" i="16"/>
  <c r="M2986" i="16"/>
  <c r="M2987" i="16"/>
  <c r="M2988" i="16"/>
  <c r="M2989" i="16"/>
  <c r="M2990" i="16"/>
  <c r="M2991" i="16"/>
  <c r="M2992" i="16"/>
  <c r="M2993" i="16"/>
  <c r="M2994" i="16"/>
  <c r="M2995" i="16"/>
  <c r="M2996" i="16"/>
  <c r="M2997" i="16"/>
  <c r="M2998" i="16"/>
  <c r="M2999" i="16"/>
  <c r="M3000" i="16"/>
  <c r="M3001" i="16"/>
  <c r="M3002" i="16"/>
  <c r="M3003" i="16"/>
  <c r="M3004" i="16"/>
  <c r="M3005" i="16"/>
  <c r="M3006" i="16"/>
  <c r="M3007" i="16"/>
  <c r="M3008" i="16"/>
  <c r="M3009" i="16"/>
  <c r="M3010" i="16"/>
  <c r="M3011" i="16"/>
  <c r="M3012" i="16"/>
  <c r="M3013" i="16"/>
  <c r="M3014" i="16"/>
  <c r="M3015" i="16"/>
  <c r="M3016" i="16"/>
  <c r="M3017" i="16"/>
  <c r="M3018" i="16"/>
  <c r="M3019" i="16"/>
  <c r="M3020" i="16"/>
  <c r="M3021" i="16"/>
  <c r="M3022" i="16"/>
  <c r="M3023" i="16"/>
  <c r="M3024" i="16"/>
  <c r="M3025" i="16"/>
  <c r="M3026" i="16"/>
  <c r="M3027" i="16"/>
  <c r="M3028" i="16"/>
  <c r="M3029" i="16"/>
  <c r="M3030" i="16"/>
  <c r="M3031" i="16"/>
  <c r="M3032" i="16"/>
  <c r="M3033" i="16"/>
  <c r="M3034" i="16"/>
  <c r="M3035" i="16"/>
  <c r="M3036" i="16"/>
  <c r="M3037" i="16"/>
  <c r="M3038" i="16"/>
  <c r="M3039" i="16"/>
  <c r="M3040" i="16"/>
  <c r="M3041" i="16"/>
  <c r="M3042" i="16"/>
  <c r="M3043" i="16"/>
  <c r="M3044" i="16"/>
  <c r="M3045" i="16"/>
  <c r="M3046" i="16"/>
  <c r="M3047" i="16"/>
  <c r="M3048" i="16"/>
  <c r="M3049" i="16"/>
  <c r="M3050" i="16"/>
  <c r="M3051" i="16"/>
  <c r="M3052" i="16"/>
  <c r="M3053" i="16"/>
  <c r="M3054" i="16"/>
  <c r="M3055" i="16"/>
  <c r="M3056" i="16"/>
  <c r="M3057" i="16"/>
  <c r="M3058" i="16"/>
  <c r="M3059" i="16"/>
  <c r="M3060" i="16"/>
  <c r="M3061" i="16"/>
  <c r="M3062" i="16"/>
  <c r="M3063" i="16"/>
  <c r="M3064" i="16"/>
  <c r="M3065" i="16"/>
  <c r="M3066" i="16"/>
  <c r="M3067" i="16"/>
  <c r="M3068" i="16"/>
  <c r="M3069" i="16"/>
  <c r="M3070" i="16"/>
  <c r="M3071" i="16"/>
  <c r="M3072" i="16"/>
  <c r="M3073" i="16"/>
  <c r="M3074" i="16"/>
  <c r="M3075" i="16"/>
  <c r="M3076" i="16"/>
  <c r="M3077" i="16"/>
  <c r="M3078" i="16"/>
  <c r="M3079" i="16"/>
  <c r="M3080" i="16"/>
  <c r="M3081" i="16"/>
  <c r="M3082" i="16"/>
  <c r="M3083" i="16"/>
  <c r="M3084" i="16"/>
  <c r="M3085" i="16"/>
  <c r="M3086" i="16"/>
  <c r="M3087" i="16"/>
  <c r="M3088" i="16"/>
  <c r="M3089" i="16"/>
  <c r="M3090" i="16"/>
  <c r="M3091" i="16"/>
  <c r="M3092" i="16"/>
  <c r="M3093" i="16"/>
  <c r="M3094" i="16"/>
  <c r="M3095" i="16"/>
  <c r="M3096" i="16"/>
  <c r="M3097" i="16"/>
  <c r="M3098" i="16"/>
  <c r="M3099" i="16"/>
  <c r="M3100" i="16"/>
  <c r="M3101" i="16"/>
  <c r="M3102" i="16"/>
  <c r="M3103" i="16"/>
  <c r="M3104" i="16"/>
  <c r="M3105" i="16"/>
  <c r="M3106" i="16"/>
  <c r="M3107" i="16"/>
  <c r="M3108" i="16"/>
  <c r="M3109" i="16"/>
  <c r="M3110" i="16"/>
  <c r="M3111" i="16"/>
  <c r="M3112" i="16"/>
  <c r="M3113" i="16"/>
  <c r="M3114" i="16"/>
  <c r="M3115" i="16"/>
  <c r="M3116" i="16"/>
  <c r="M3117" i="16"/>
  <c r="M3118" i="16"/>
  <c r="M3119" i="16"/>
  <c r="M3120" i="16"/>
  <c r="M3121" i="16"/>
  <c r="M3122" i="16"/>
  <c r="M3123" i="16"/>
  <c r="M3124" i="16"/>
  <c r="M3125" i="16"/>
  <c r="M3126" i="16"/>
  <c r="M3127" i="16"/>
  <c r="M3128" i="16"/>
  <c r="M3129" i="16"/>
  <c r="M3130" i="16"/>
  <c r="M3131" i="16"/>
  <c r="M3132" i="16"/>
  <c r="M3133" i="16"/>
  <c r="M3134" i="16"/>
  <c r="M3135" i="16"/>
  <c r="M3136" i="16"/>
  <c r="M3137" i="16"/>
  <c r="M3138" i="16"/>
  <c r="M3139" i="16"/>
  <c r="M3140" i="16"/>
  <c r="M3141" i="16"/>
  <c r="M3142" i="16"/>
  <c r="M3143" i="16"/>
  <c r="M3144" i="16"/>
  <c r="M3145" i="16"/>
  <c r="M3146" i="16"/>
  <c r="M3147" i="16"/>
  <c r="M3148" i="16"/>
  <c r="M3149" i="16"/>
  <c r="M3150" i="16"/>
  <c r="M3151" i="16"/>
  <c r="M3152" i="16"/>
  <c r="M3153" i="16"/>
  <c r="M3154" i="16"/>
  <c r="M3155" i="16"/>
  <c r="M3156" i="16"/>
  <c r="M3157" i="16"/>
  <c r="M3158" i="16"/>
  <c r="M3159" i="16"/>
  <c r="M3160" i="16"/>
  <c r="M3161" i="16"/>
  <c r="M3162" i="16"/>
  <c r="M3163" i="16"/>
  <c r="M3164" i="16"/>
  <c r="M3165" i="16"/>
  <c r="M3166" i="16"/>
  <c r="M3167" i="16"/>
  <c r="M3168" i="16"/>
  <c r="M3169" i="16"/>
  <c r="M3170" i="16"/>
  <c r="M3171" i="16"/>
  <c r="M3172" i="16"/>
  <c r="M3173" i="16"/>
  <c r="M3174" i="16"/>
  <c r="M3175" i="16"/>
  <c r="M3176" i="16"/>
  <c r="M3177" i="16"/>
  <c r="M3178" i="16"/>
  <c r="M3179" i="16"/>
  <c r="M3180" i="16"/>
  <c r="M3181" i="16"/>
  <c r="M3182" i="16"/>
  <c r="M3183" i="16"/>
  <c r="M3184" i="16"/>
  <c r="M3185" i="16"/>
  <c r="M3186" i="16"/>
  <c r="M3187" i="16"/>
  <c r="M3188" i="16"/>
  <c r="M3189" i="16"/>
  <c r="M3190" i="16"/>
  <c r="M3191" i="16"/>
  <c r="M3192" i="16"/>
  <c r="M3193" i="16"/>
  <c r="M3194" i="16"/>
  <c r="M3195" i="16"/>
  <c r="M3196" i="16"/>
  <c r="M3197" i="16"/>
  <c r="M3198" i="16"/>
  <c r="M3199" i="16"/>
  <c r="M3200" i="16"/>
  <c r="M3201" i="16"/>
  <c r="M3202" i="16"/>
  <c r="M3203" i="16"/>
  <c r="M3204" i="16"/>
  <c r="M3205" i="16"/>
  <c r="M3206" i="16"/>
  <c r="M3207" i="16"/>
  <c r="M3208" i="16"/>
  <c r="M3209" i="16"/>
  <c r="M3210" i="16"/>
  <c r="M3211" i="16"/>
  <c r="M3212" i="16"/>
  <c r="M3213" i="16"/>
  <c r="M3214" i="16"/>
  <c r="M3215" i="16"/>
  <c r="M3216" i="16"/>
  <c r="M3217" i="16"/>
  <c r="M3218" i="16"/>
  <c r="M3219" i="16"/>
  <c r="M3220" i="16"/>
  <c r="M3221" i="16"/>
  <c r="M3222" i="16"/>
  <c r="M3223" i="16"/>
  <c r="M3224" i="16"/>
  <c r="M3225" i="16"/>
  <c r="M3226" i="16"/>
  <c r="M3227" i="16"/>
  <c r="M3228" i="16"/>
  <c r="M3229" i="16"/>
  <c r="M3230" i="16"/>
  <c r="M3231" i="16"/>
  <c r="M3232" i="16"/>
  <c r="M3233" i="16"/>
  <c r="M3234" i="16"/>
  <c r="M3235" i="16"/>
  <c r="M3236" i="16"/>
  <c r="M3237" i="16"/>
  <c r="M3238" i="16"/>
  <c r="M3239" i="16"/>
  <c r="M3240" i="16"/>
  <c r="M3241" i="16"/>
  <c r="M3242" i="16"/>
  <c r="M3243" i="16"/>
  <c r="M3244" i="16"/>
  <c r="M3245" i="16"/>
  <c r="M3246" i="16"/>
  <c r="M3247" i="16"/>
  <c r="M3248" i="16"/>
  <c r="M3249" i="16"/>
  <c r="M3250" i="16"/>
  <c r="M3251" i="16"/>
  <c r="M3252" i="16"/>
  <c r="M3253" i="16"/>
  <c r="M3254" i="16"/>
  <c r="M3255" i="16"/>
  <c r="M3256" i="16"/>
  <c r="M3257" i="16"/>
  <c r="M3258" i="16"/>
  <c r="M3259" i="16"/>
  <c r="M3260" i="16"/>
  <c r="M3261" i="16"/>
  <c r="M3262" i="16"/>
  <c r="M3263" i="16"/>
  <c r="M3264" i="16"/>
  <c r="M3265" i="16"/>
  <c r="M3266" i="16"/>
  <c r="M3267" i="16"/>
  <c r="M3268" i="16"/>
  <c r="M3269" i="16"/>
  <c r="M3270" i="16"/>
  <c r="M3271" i="16"/>
  <c r="M3272" i="16"/>
  <c r="M3273" i="16"/>
  <c r="M3274" i="16"/>
  <c r="M3275" i="16"/>
  <c r="M3276" i="16"/>
  <c r="M3277" i="16"/>
  <c r="M3278" i="16"/>
  <c r="M3279" i="16"/>
  <c r="M3280" i="16"/>
  <c r="M3281" i="16"/>
  <c r="M3282" i="16"/>
  <c r="M3283" i="16"/>
  <c r="M3284" i="16"/>
  <c r="M3285" i="16"/>
  <c r="M3286" i="16"/>
  <c r="M3287" i="16"/>
  <c r="M3288" i="16"/>
  <c r="M3289" i="16"/>
  <c r="M3290" i="16"/>
  <c r="M3291" i="16"/>
  <c r="M3292" i="16"/>
  <c r="M3293" i="16"/>
  <c r="M3294" i="16"/>
  <c r="M3295" i="16"/>
  <c r="M3296" i="16"/>
  <c r="M3297" i="16"/>
  <c r="M3298" i="16"/>
  <c r="M3299" i="16"/>
  <c r="M3300" i="16"/>
  <c r="M3301" i="16"/>
  <c r="M3302" i="16"/>
  <c r="M3303" i="16"/>
  <c r="M3304" i="16"/>
  <c r="M3305" i="16"/>
  <c r="M3306" i="16"/>
  <c r="M3307" i="16"/>
  <c r="M3308" i="16"/>
  <c r="M3309" i="16"/>
  <c r="M3310" i="16"/>
  <c r="M3311" i="16"/>
  <c r="M3312" i="16"/>
  <c r="M3313" i="16"/>
  <c r="M3314" i="16"/>
  <c r="M3315" i="16"/>
  <c r="M3316" i="16"/>
  <c r="M3317" i="16"/>
  <c r="M3318" i="16"/>
  <c r="M3319" i="16"/>
  <c r="M3320" i="16"/>
  <c r="M3321" i="16"/>
  <c r="M3322" i="16"/>
  <c r="M3323" i="16"/>
  <c r="M3324" i="16"/>
  <c r="M3325" i="16"/>
  <c r="M3326" i="16"/>
  <c r="M3327" i="16"/>
  <c r="M3328" i="16"/>
  <c r="M3329" i="16"/>
  <c r="M3330" i="16"/>
  <c r="M3331" i="16"/>
  <c r="M3332" i="16"/>
  <c r="M3333" i="16"/>
  <c r="M3334" i="16"/>
  <c r="M3335" i="16"/>
  <c r="M3336" i="16"/>
  <c r="M3337" i="16"/>
  <c r="M3338" i="16"/>
  <c r="M3339" i="16"/>
  <c r="M3340" i="16"/>
  <c r="M3341" i="16"/>
  <c r="M3342" i="16"/>
  <c r="M3343" i="16"/>
  <c r="M3344" i="16"/>
  <c r="M3345" i="16"/>
  <c r="M3346" i="16"/>
  <c r="M3347" i="16"/>
  <c r="M3348" i="16"/>
  <c r="M3349" i="16"/>
  <c r="M3350" i="16"/>
  <c r="M3351" i="16"/>
  <c r="M3352" i="16"/>
  <c r="M3353" i="16"/>
  <c r="M3354" i="16"/>
  <c r="M3355" i="16"/>
  <c r="M3356" i="16"/>
  <c r="M3357" i="16"/>
  <c r="M3358" i="16"/>
  <c r="M3359" i="16"/>
  <c r="M3360" i="16"/>
  <c r="M3361" i="16"/>
  <c r="M3362" i="16"/>
  <c r="M3363" i="16"/>
  <c r="M3364" i="16"/>
  <c r="M3365" i="16"/>
  <c r="M3366" i="16"/>
  <c r="M3367" i="16"/>
  <c r="M3368" i="16"/>
  <c r="M3369" i="16"/>
  <c r="M3370" i="16"/>
  <c r="M3371" i="16"/>
  <c r="M3372" i="16"/>
  <c r="M3373" i="16"/>
  <c r="M3374" i="16"/>
  <c r="M3375" i="16"/>
  <c r="M3376" i="16"/>
  <c r="M3377" i="16"/>
  <c r="M3378" i="16"/>
  <c r="M3379" i="16"/>
  <c r="M3380" i="16"/>
  <c r="M3381" i="16"/>
  <c r="M3382" i="16"/>
  <c r="M3383" i="16"/>
  <c r="M3384" i="16"/>
  <c r="M3385" i="16"/>
  <c r="M3386" i="16"/>
  <c r="M3387" i="16"/>
  <c r="M3388" i="16"/>
  <c r="M3389" i="16"/>
  <c r="M3390" i="16"/>
  <c r="M3391" i="16"/>
  <c r="M3392" i="16"/>
  <c r="M3393" i="16"/>
  <c r="M3394" i="16"/>
  <c r="M3395" i="16"/>
  <c r="M3396" i="16"/>
  <c r="M3397" i="16"/>
  <c r="M3398" i="16"/>
  <c r="M3399" i="16"/>
  <c r="M3400" i="16"/>
  <c r="M3401" i="16"/>
  <c r="M3402" i="16"/>
  <c r="M3403" i="16"/>
  <c r="M3404" i="16"/>
  <c r="M3405" i="16"/>
  <c r="M3406" i="16"/>
  <c r="M3407" i="16"/>
  <c r="M3408" i="16"/>
  <c r="M3409" i="16"/>
  <c r="M3410" i="16"/>
  <c r="M3411" i="16"/>
  <c r="M3412" i="16"/>
  <c r="M3413" i="16"/>
  <c r="M3414" i="16"/>
  <c r="M3415" i="16"/>
  <c r="M3416" i="16"/>
  <c r="M3417" i="16"/>
  <c r="M3418" i="16"/>
  <c r="M3419" i="16"/>
  <c r="M3420" i="16"/>
  <c r="M3421" i="16"/>
  <c r="M3422" i="16"/>
  <c r="M3423" i="16"/>
  <c r="M3424" i="16"/>
  <c r="M3425" i="16"/>
  <c r="M3426" i="16"/>
  <c r="M3427" i="16"/>
  <c r="M3428" i="16"/>
  <c r="M3429" i="16"/>
  <c r="M3430" i="16"/>
  <c r="M3431" i="16"/>
  <c r="M3432" i="16"/>
  <c r="M3433" i="16"/>
  <c r="M3434" i="16"/>
  <c r="M3435" i="16"/>
  <c r="M3436" i="16"/>
  <c r="M3437" i="16"/>
  <c r="M3438" i="16"/>
  <c r="M3439" i="16"/>
  <c r="M3440" i="16"/>
  <c r="M3441" i="16"/>
  <c r="M3442" i="16"/>
  <c r="M3443" i="16"/>
  <c r="M3444" i="16"/>
  <c r="M3445" i="16"/>
  <c r="M3446" i="16"/>
  <c r="M3447" i="16"/>
  <c r="M3448" i="16"/>
  <c r="M3449" i="16"/>
  <c r="M3450" i="16"/>
  <c r="M3451" i="16"/>
  <c r="M3452" i="16"/>
  <c r="M3453" i="16"/>
  <c r="M3454" i="16"/>
  <c r="M3455" i="16"/>
  <c r="M3456" i="16"/>
  <c r="M3457" i="16"/>
  <c r="M3458" i="16"/>
  <c r="M3459" i="16"/>
  <c r="M3460" i="16"/>
  <c r="M3461" i="16"/>
  <c r="M3462" i="16"/>
  <c r="M3463" i="16"/>
  <c r="M3464" i="16"/>
  <c r="M3465" i="16"/>
  <c r="M3466" i="16"/>
  <c r="M3467" i="16"/>
  <c r="M3468" i="16"/>
  <c r="M3469" i="16"/>
  <c r="M3470" i="16"/>
  <c r="M3471" i="16"/>
  <c r="M3472" i="16"/>
  <c r="M3473" i="16"/>
  <c r="M3474" i="16"/>
  <c r="M3475" i="16"/>
  <c r="M3476" i="16"/>
  <c r="M3477" i="16"/>
  <c r="M3478" i="16"/>
  <c r="M3479" i="16"/>
  <c r="M3480" i="16"/>
  <c r="M3481" i="16"/>
  <c r="M3482" i="16"/>
  <c r="M3483" i="16"/>
  <c r="M3484" i="16"/>
  <c r="M3485" i="16"/>
  <c r="M3486" i="16"/>
  <c r="M3487" i="16"/>
  <c r="M3488" i="16"/>
  <c r="M3489" i="16"/>
  <c r="M3490" i="16"/>
  <c r="M3491" i="16"/>
  <c r="M3492" i="16"/>
  <c r="M3493" i="16"/>
  <c r="M3494" i="16"/>
  <c r="M3495" i="16"/>
  <c r="M3496" i="16"/>
  <c r="M3497" i="16"/>
  <c r="M3498" i="16"/>
  <c r="M3499" i="16"/>
  <c r="M3500" i="16"/>
  <c r="M3501" i="16"/>
  <c r="M3502" i="16"/>
  <c r="M3503" i="16"/>
  <c r="M3504" i="16"/>
  <c r="M3505" i="16"/>
  <c r="M3506" i="16"/>
  <c r="M3507" i="16"/>
  <c r="M3508" i="16"/>
  <c r="M3509" i="16"/>
  <c r="M3510" i="16"/>
  <c r="M3511" i="16"/>
  <c r="M3512" i="16"/>
  <c r="M3513" i="16"/>
  <c r="M3514" i="16"/>
  <c r="M3515" i="16"/>
  <c r="M3516" i="16"/>
  <c r="M3517" i="16"/>
  <c r="M3518" i="16"/>
  <c r="M3519" i="16"/>
  <c r="M3520" i="16"/>
  <c r="M3521" i="16"/>
  <c r="M3522" i="16"/>
  <c r="M3523" i="16"/>
  <c r="M3524" i="16"/>
  <c r="M3525" i="16"/>
  <c r="M3526" i="16"/>
  <c r="M3527" i="16"/>
  <c r="M3528" i="16"/>
  <c r="M3529" i="16"/>
  <c r="M3530" i="16"/>
  <c r="M3531" i="16"/>
  <c r="M3532" i="16"/>
  <c r="M3533" i="16"/>
  <c r="M3534" i="16"/>
  <c r="M3535" i="16"/>
  <c r="M3536" i="16"/>
  <c r="M3537" i="16"/>
  <c r="M3538" i="16"/>
  <c r="M3539" i="16"/>
  <c r="M3540" i="16"/>
  <c r="M3541" i="16"/>
  <c r="M3542" i="16"/>
  <c r="M3543" i="16"/>
  <c r="M3544" i="16"/>
  <c r="M3545" i="16"/>
  <c r="M3546" i="16"/>
  <c r="M3547" i="16"/>
  <c r="M3548" i="16"/>
  <c r="M3549" i="16"/>
  <c r="M3550" i="16"/>
  <c r="M3551" i="16"/>
  <c r="M3552" i="16"/>
  <c r="M3553" i="16"/>
  <c r="M3554" i="16"/>
  <c r="M3555" i="16"/>
  <c r="M3556" i="16"/>
  <c r="M3557" i="16"/>
  <c r="M3558" i="16"/>
  <c r="M3559" i="16"/>
  <c r="M3560" i="16"/>
  <c r="M3561" i="16"/>
  <c r="M3562" i="16"/>
  <c r="M3563" i="16"/>
  <c r="M3564" i="16"/>
  <c r="M3565" i="16"/>
  <c r="M3566" i="16"/>
  <c r="M3567" i="16"/>
  <c r="M3568" i="16"/>
  <c r="M3569" i="16"/>
  <c r="M3570" i="16"/>
  <c r="M3571" i="16"/>
  <c r="M3572" i="16"/>
  <c r="M3573" i="16"/>
  <c r="M3574" i="16"/>
  <c r="M3575" i="16"/>
  <c r="M3576" i="16"/>
  <c r="M3577" i="16"/>
  <c r="M3578" i="16"/>
  <c r="M3579" i="16"/>
  <c r="M3580" i="16"/>
  <c r="M3581" i="16"/>
  <c r="M3582" i="16"/>
  <c r="M3583" i="16"/>
  <c r="M3584" i="16"/>
  <c r="M3585" i="16"/>
  <c r="M3586" i="16"/>
  <c r="M3587" i="16"/>
  <c r="M3588" i="16"/>
  <c r="M3589" i="16"/>
  <c r="M3590" i="16"/>
  <c r="M3591" i="16"/>
  <c r="M3592" i="16"/>
  <c r="M3593" i="16"/>
  <c r="M3594" i="16"/>
  <c r="M3595" i="16"/>
  <c r="M3596" i="16"/>
  <c r="M3597" i="16"/>
  <c r="M3598" i="16"/>
  <c r="M3599" i="16"/>
  <c r="M3600" i="16"/>
  <c r="M3601" i="16"/>
  <c r="M3602" i="16"/>
  <c r="M3603" i="16"/>
  <c r="M3604" i="16"/>
  <c r="M3605" i="16"/>
  <c r="M3606" i="16"/>
  <c r="M3607" i="16"/>
  <c r="M3608" i="16"/>
  <c r="M3609" i="16"/>
  <c r="M3610" i="16"/>
  <c r="M3611" i="16"/>
  <c r="M3612" i="16"/>
  <c r="M3613" i="16"/>
  <c r="M3614" i="16"/>
  <c r="M3615" i="16"/>
  <c r="M3616" i="16"/>
  <c r="M3617" i="16"/>
  <c r="M3618" i="16"/>
  <c r="M3619" i="16"/>
  <c r="M3620" i="16"/>
  <c r="M3621" i="16"/>
  <c r="M3622" i="16"/>
  <c r="M3623" i="16"/>
  <c r="M3624" i="16"/>
  <c r="M3625" i="16"/>
  <c r="M3626" i="16"/>
  <c r="M3627" i="16"/>
  <c r="M3628" i="16"/>
  <c r="M3629" i="16"/>
  <c r="M3630" i="16"/>
  <c r="M3631" i="16"/>
  <c r="M3632" i="16"/>
  <c r="M3633" i="16"/>
  <c r="M3634" i="16"/>
  <c r="M3635" i="16"/>
  <c r="M3636" i="16"/>
  <c r="M3637" i="16"/>
  <c r="M3638" i="16"/>
  <c r="M3639" i="16"/>
  <c r="M3640" i="16"/>
  <c r="M3641" i="16"/>
  <c r="M3642" i="16"/>
  <c r="M3643" i="16"/>
  <c r="M3644" i="16"/>
  <c r="M3645" i="16"/>
  <c r="M3646" i="16"/>
  <c r="M3647" i="16"/>
  <c r="M3648" i="16"/>
  <c r="M3649" i="16"/>
  <c r="M3650" i="16"/>
  <c r="M3651" i="16"/>
  <c r="M3652" i="16"/>
  <c r="M3653" i="16"/>
  <c r="M3654" i="16"/>
  <c r="M3655" i="16"/>
  <c r="M3656" i="16"/>
  <c r="M3657" i="16"/>
  <c r="M3658" i="16"/>
  <c r="M3659" i="16"/>
  <c r="M3660" i="16"/>
  <c r="M3661" i="16"/>
  <c r="M3662" i="16"/>
  <c r="M3663" i="16"/>
  <c r="M3664" i="16"/>
  <c r="M3665" i="16"/>
  <c r="M3666" i="16"/>
  <c r="M3667" i="16"/>
  <c r="M3668" i="16"/>
  <c r="M3669" i="16"/>
  <c r="M3670" i="16"/>
  <c r="M3671" i="16"/>
  <c r="M3672" i="16"/>
  <c r="M3673" i="16"/>
  <c r="M3674" i="16"/>
  <c r="M3675" i="16"/>
  <c r="M3676" i="16"/>
  <c r="M3677" i="16"/>
  <c r="M3678" i="16"/>
  <c r="M3679" i="16"/>
  <c r="M3680" i="16"/>
  <c r="M3681" i="16"/>
  <c r="M3682" i="16"/>
  <c r="M3683" i="16"/>
  <c r="M3684" i="16"/>
  <c r="M3685" i="16"/>
  <c r="M3686" i="16"/>
  <c r="M3687" i="16"/>
  <c r="M3688" i="16"/>
  <c r="M3689" i="16"/>
  <c r="M3690" i="16"/>
  <c r="M3691" i="16"/>
  <c r="M3692" i="16"/>
  <c r="M3693" i="16"/>
  <c r="M3694" i="16"/>
  <c r="M3695" i="16"/>
  <c r="M3696" i="16"/>
  <c r="M3697" i="16"/>
  <c r="M3698" i="16"/>
  <c r="M3699" i="16"/>
  <c r="M3700" i="16"/>
  <c r="M3701" i="16"/>
  <c r="M3702" i="16"/>
  <c r="M3703" i="16"/>
  <c r="M3704" i="16"/>
  <c r="M3705" i="16"/>
  <c r="M3706" i="16"/>
  <c r="M3707" i="16"/>
  <c r="M3708" i="16"/>
  <c r="M3709" i="16"/>
  <c r="M3710" i="16"/>
  <c r="M3711" i="16"/>
  <c r="M3712" i="16"/>
  <c r="M3713" i="16"/>
  <c r="M3714" i="16"/>
  <c r="M3715" i="16"/>
  <c r="M3716" i="16"/>
  <c r="M3717" i="16"/>
  <c r="M3718" i="16"/>
  <c r="M3719" i="16"/>
  <c r="M3720" i="16"/>
  <c r="M3721" i="16"/>
  <c r="M3722" i="16"/>
  <c r="M3723" i="16"/>
  <c r="M3724" i="16"/>
  <c r="M3725" i="16"/>
  <c r="M3726" i="16"/>
  <c r="M3727" i="16"/>
  <c r="M3728" i="16"/>
  <c r="M3729" i="16"/>
  <c r="M3730" i="16"/>
  <c r="M3731" i="16"/>
  <c r="M3732" i="16"/>
  <c r="M3733" i="16"/>
  <c r="M3734" i="16"/>
  <c r="M3735" i="16"/>
  <c r="M3736" i="16"/>
  <c r="M3737" i="16"/>
  <c r="M3738" i="16"/>
  <c r="M3739" i="16"/>
  <c r="M3740" i="16"/>
  <c r="M3741" i="16"/>
  <c r="M3742" i="16"/>
  <c r="M3743" i="16"/>
  <c r="M3744" i="16"/>
  <c r="M3745" i="16"/>
  <c r="M3746" i="16"/>
  <c r="M3747" i="16"/>
  <c r="M3748" i="16"/>
  <c r="M3749" i="16"/>
  <c r="M3750" i="16"/>
  <c r="M3751" i="16"/>
  <c r="M3752" i="16"/>
  <c r="M3753" i="16"/>
  <c r="M3754" i="16"/>
  <c r="M3755" i="16"/>
  <c r="M3756" i="16"/>
  <c r="M3757" i="16"/>
  <c r="M3758" i="16"/>
  <c r="M3759" i="16"/>
  <c r="M3760" i="16"/>
  <c r="M3761" i="16"/>
  <c r="M3762" i="16"/>
  <c r="M3763" i="16"/>
  <c r="M3764" i="16"/>
  <c r="M3765" i="16"/>
  <c r="M3766" i="16"/>
  <c r="M3767" i="16"/>
  <c r="M3768" i="16"/>
  <c r="M3769" i="16"/>
  <c r="M3770" i="16"/>
  <c r="M3771" i="16"/>
  <c r="M3772" i="16"/>
  <c r="M3773" i="16"/>
  <c r="M3774" i="16"/>
  <c r="M3775" i="16"/>
  <c r="M3776" i="16"/>
  <c r="M3777" i="16"/>
  <c r="M3778" i="16"/>
  <c r="M3779" i="16"/>
  <c r="M3780" i="16"/>
  <c r="M3781" i="16"/>
  <c r="M3782" i="16"/>
  <c r="M3783" i="16"/>
  <c r="M3784" i="16"/>
  <c r="M3785" i="16"/>
  <c r="M3786" i="16"/>
  <c r="M3787" i="16"/>
  <c r="M3788" i="16"/>
  <c r="M3789" i="16"/>
  <c r="M3790" i="16"/>
  <c r="M3791" i="16"/>
  <c r="M3792" i="16"/>
  <c r="M3793" i="16"/>
  <c r="M3794" i="16"/>
  <c r="M3795" i="16"/>
  <c r="M3796" i="16"/>
  <c r="M3797" i="16"/>
  <c r="M3798" i="16"/>
  <c r="M3799" i="16"/>
  <c r="M3800" i="16"/>
  <c r="M3801" i="16"/>
  <c r="M3802" i="16"/>
  <c r="M3803" i="16"/>
  <c r="M3804" i="16"/>
  <c r="M3805" i="16"/>
  <c r="M3806" i="16"/>
  <c r="M3807" i="16"/>
  <c r="M3808" i="16"/>
  <c r="M3809" i="16"/>
  <c r="M3810" i="16"/>
  <c r="M3811" i="16"/>
  <c r="M3812" i="16"/>
  <c r="M3813" i="16"/>
  <c r="M3814" i="16"/>
  <c r="M3815" i="16"/>
  <c r="M3816" i="16"/>
  <c r="M3817" i="16"/>
  <c r="M3818" i="16"/>
  <c r="M3819" i="16"/>
  <c r="M3820" i="16"/>
  <c r="M3821" i="16"/>
  <c r="M3822" i="16"/>
  <c r="M3823" i="16"/>
  <c r="M3824" i="16"/>
  <c r="M3825" i="16"/>
  <c r="M3826" i="16"/>
  <c r="M3827" i="16"/>
  <c r="M3828" i="16"/>
  <c r="M3829" i="16"/>
  <c r="M3830" i="16"/>
  <c r="M3831" i="16"/>
  <c r="M3832" i="16"/>
  <c r="M3833" i="16"/>
  <c r="M3834" i="16"/>
  <c r="M3835" i="16"/>
  <c r="M3836" i="16"/>
  <c r="M3837" i="16"/>
  <c r="M3838" i="16"/>
  <c r="M3839" i="16"/>
  <c r="M3840" i="16"/>
  <c r="M3841" i="16"/>
  <c r="M3842" i="16"/>
  <c r="M3843" i="16"/>
  <c r="K3844" i="16"/>
  <c r="H3844" i="16" s="1"/>
  <c r="L3845" i="16"/>
  <c r="M3845" i="16"/>
  <c r="M4" i="6"/>
  <c r="M11" i="6"/>
  <c r="M12" i="6"/>
  <c r="M8" i="6"/>
  <c r="AJ32" i="8"/>
  <c r="AJ31" i="8"/>
  <c r="AJ30" i="8"/>
  <c r="AJ29" i="8"/>
  <c r="AJ28" i="8"/>
  <c r="AJ27" i="8"/>
  <c r="Z27" i="8"/>
  <c r="AJ26" i="8"/>
  <c r="AJ25" i="8"/>
  <c r="AJ24" i="8"/>
  <c r="AJ23" i="8"/>
  <c r="AJ22" i="8"/>
  <c r="AJ21" i="8"/>
  <c r="AJ20" i="8"/>
  <c r="AJ19" i="8"/>
  <c r="AJ18" i="8"/>
  <c r="AJ17" i="8"/>
  <c r="AJ16" i="8"/>
  <c r="AJ15" i="8"/>
  <c r="AJ14" i="8"/>
  <c r="AJ13" i="8"/>
  <c r="AJ12" i="8"/>
  <c r="AJ11" i="8"/>
  <c r="AB11" i="8"/>
  <c r="AJ10" i="8"/>
  <c r="AB10" i="8"/>
  <c r="K10" i="8"/>
  <c r="AJ9" i="8"/>
  <c r="AB9" i="8"/>
  <c r="K9" i="8"/>
  <c r="I9" i="8"/>
  <c r="AO11" i="8" s="1"/>
  <c r="AJ8" i="8"/>
  <c r="AB8" i="8"/>
  <c r="K8" i="8"/>
  <c r="I8" i="8"/>
  <c r="I12" i="8" s="1"/>
  <c r="AO14" i="8" s="1"/>
  <c r="AO7" i="8"/>
  <c r="AJ7" i="8"/>
  <c r="AB7" i="8"/>
  <c r="K7" i="8"/>
  <c r="I7" i="8"/>
  <c r="AO9" i="8" s="1"/>
  <c r="AO6" i="8"/>
  <c r="AJ6" i="8"/>
  <c r="AB6" i="8"/>
  <c r="K6" i="8"/>
  <c r="I6" i="8"/>
  <c r="I10" i="8" s="1"/>
  <c r="I14" i="8" s="1"/>
  <c r="AO16" i="8" s="1"/>
  <c r="AO5" i="8"/>
  <c r="AN5" i="8"/>
  <c r="AN6" i="8" s="1"/>
  <c r="AN7" i="8" s="1"/>
  <c r="AN8" i="8" s="1"/>
  <c r="AN9" i="8" s="1"/>
  <c r="AN10" i="8" s="1"/>
  <c r="AN11" i="8" s="1"/>
  <c r="AN12" i="8" s="1"/>
  <c r="AN13" i="8" s="1"/>
  <c r="AN14" i="8" s="1"/>
  <c r="AN15" i="8" s="1"/>
  <c r="AN16" i="8" s="1"/>
  <c r="AN17" i="8" s="1"/>
  <c r="AN18" i="8" s="1"/>
  <c r="AN19" i="8" s="1"/>
  <c r="AJ5" i="8"/>
  <c r="AC5" i="8"/>
  <c r="AC6" i="8" s="1"/>
  <c r="AC7" i="8" s="1"/>
  <c r="AC8" i="8" s="1"/>
  <c r="AC9" i="8" s="1"/>
  <c r="AC10" i="8" s="1"/>
  <c r="AC11" i="8" s="1"/>
  <c r="AB5" i="8"/>
  <c r="T5" i="8"/>
  <c r="T6" i="8" s="1"/>
  <c r="T7" i="8" s="1"/>
  <c r="T8" i="8" s="1"/>
  <c r="T9" i="8" s="1"/>
  <c r="T10" i="8" s="1"/>
  <c r="T11" i="8" s="1"/>
  <c r="T12" i="8" s="1"/>
  <c r="T13" i="8" s="1"/>
  <c r="T14" i="8" s="1"/>
  <c r="K5" i="8"/>
  <c r="G5" i="8"/>
  <c r="G6" i="8" s="1"/>
  <c r="AO4" i="8"/>
  <c r="AK4" i="8"/>
  <c r="AK5" i="8" s="1"/>
  <c r="AK6" i="8" s="1"/>
  <c r="AK7" i="8" s="1"/>
  <c r="AK8" i="8" s="1"/>
  <c r="AK9" i="8" s="1"/>
  <c r="AK10" i="8" s="1"/>
  <c r="AK11" i="8" s="1"/>
  <c r="AK12" i="8" s="1"/>
  <c r="AK13" i="8" s="1"/>
  <c r="AK14" i="8" s="1"/>
  <c r="AK15" i="8" s="1"/>
  <c r="AK16" i="8" s="1"/>
  <c r="AK17" i="8" s="1"/>
  <c r="AK18" i="8" s="1"/>
  <c r="AK19" i="8" s="1"/>
  <c r="AK20" i="8" s="1"/>
  <c r="AK21" i="8" s="1"/>
  <c r="AK22" i="8" s="1"/>
  <c r="AK23" i="8" s="1"/>
  <c r="AK24" i="8" s="1"/>
  <c r="AK25" i="8" s="1"/>
  <c r="AK26" i="8" s="1"/>
  <c r="AK27" i="8" s="1"/>
  <c r="AK28" i="8" s="1"/>
  <c r="AK29" i="8" s="1"/>
  <c r="AK30" i="8" s="1"/>
  <c r="AK31" i="8" s="1"/>
  <c r="AK32" i="8" s="1"/>
  <c r="AJ4" i="8"/>
  <c r="AB4" i="8"/>
  <c r="K4" i="8"/>
  <c r="H4" i="8"/>
  <c r="H5" i="8" s="1"/>
  <c r="H6" i="8" s="1"/>
  <c r="H7" i="8" s="1"/>
  <c r="H8" i="8" s="1"/>
  <c r="H9" i="8" s="1"/>
  <c r="H10" i="8" s="1"/>
  <c r="H11" i="8" s="1"/>
  <c r="H12" i="8" s="1"/>
  <c r="H13" i="8" s="1"/>
  <c r="H14" i="8" s="1"/>
  <c r="H15" i="8" s="1"/>
  <c r="H16" i="8" s="1"/>
  <c r="H17" i="8" s="1"/>
  <c r="H18" i="8" s="1"/>
  <c r="H19" i="8" s="1"/>
  <c r="H20" i="8" s="1"/>
  <c r="H21" i="8" s="1"/>
  <c r="H22" i="8" s="1"/>
  <c r="H23" i="8" s="1"/>
  <c r="H24" i="8" s="1"/>
  <c r="H25" i="8" s="1"/>
  <c r="H26" i="8" s="1"/>
  <c r="H27" i="8" s="1"/>
  <c r="H28" i="8" s="1"/>
  <c r="H29" i="8" s="1"/>
  <c r="H30" i="8" s="1"/>
  <c r="H31" i="8" s="1"/>
  <c r="H32" i="8" s="1"/>
  <c r="H33" i="8" s="1"/>
  <c r="H34" i="8" s="1"/>
  <c r="H35" i="8" s="1"/>
  <c r="AJ3" i="8"/>
  <c r="AB3" i="8"/>
  <c r="AA3" i="8"/>
  <c r="AA4" i="8" s="1"/>
  <c r="Y3" i="8"/>
  <c r="R3" i="8"/>
  <c r="R4" i="8" s="1"/>
  <c r="R5" i="8" s="1"/>
  <c r="P3" i="8"/>
  <c r="P4" i="8" s="1"/>
  <c r="P5" i="8" s="1"/>
  <c r="P6" i="8" s="1"/>
  <c r="N3" i="8"/>
  <c r="N4" i="8" s="1"/>
  <c r="N5" i="8" s="1"/>
  <c r="L3" i="8"/>
  <c r="L4" i="8" s="1"/>
  <c r="L5" i="8" s="1"/>
  <c r="L6" i="8" s="1"/>
  <c r="L7" i="8" s="1"/>
  <c r="L8" i="8" s="1"/>
  <c r="L9" i="8" s="1"/>
  <c r="L10" i="8" s="1"/>
  <c r="K3" i="8"/>
  <c r="J3" i="8"/>
  <c r="J4" i="8" s="1"/>
  <c r="J5" i="8" s="1"/>
  <c r="J6" i="8" s="1"/>
  <c r="J7" i="8" s="1"/>
  <c r="J8" i="8" s="1"/>
  <c r="J9" i="8" s="1"/>
  <c r="J10" i="8" s="1"/>
  <c r="J11" i="8" s="1"/>
  <c r="J12" i="8" s="1"/>
  <c r="J13" i="8" s="1"/>
  <c r="J14" i="8" s="1"/>
  <c r="J15" i="8" s="1"/>
  <c r="J16" i="8" s="1"/>
  <c r="J17" i="8" s="1"/>
  <c r="F3" i="8"/>
  <c r="F4" i="8" s="1"/>
  <c r="F5" i="8" s="1"/>
  <c r="F6" i="8" s="1"/>
  <c r="F7" i="8" s="1"/>
  <c r="F8" i="8" s="1"/>
  <c r="F9" i="8" s="1"/>
  <c r="F10" i="8" s="1"/>
  <c r="F11" i="8" s="1"/>
  <c r="F12" i="8" s="1"/>
  <c r="F13" i="8" s="1"/>
  <c r="F14" i="8" s="1"/>
  <c r="F15" i="8" s="1"/>
  <c r="F16" i="8" s="1"/>
  <c r="F17" i="8" s="1"/>
  <c r="F18" i="8" s="1"/>
  <c r="F19" i="8" s="1"/>
  <c r="F20" i="8" s="1"/>
  <c r="F21" i="8" s="1"/>
  <c r="F22" i="8" s="1"/>
  <c r="F23" i="8" s="1"/>
  <c r="F24" i="8" s="1"/>
  <c r="F25" i="8" s="1"/>
  <c r="F26" i="8" s="1"/>
  <c r="F27" i="8" s="1"/>
  <c r="F28" i="8" s="1"/>
  <c r="F29" i="8" s="1"/>
  <c r="F30" i="8" s="1"/>
  <c r="F31" i="8" s="1"/>
  <c r="F32" i="8" s="1"/>
  <c r="F33" i="8" s="1"/>
  <c r="AL2" i="8"/>
  <c r="AM20" i="7"/>
  <c r="AM19" i="7"/>
  <c r="AM18" i="7"/>
  <c r="AM17" i="7"/>
  <c r="AM16" i="7"/>
  <c r="AM15" i="7"/>
  <c r="AM14" i="7"/>
  <c r="AM13" i="7"/>
  <c r="D13" i="7"/>
  <c r="E13" i="7" s="1"/>
  <c r="F13" i="7" s="1"/>
  <c r="G13" i="7" s="1"/>
  <c r="H13" i="7" s="1"/>
  <c r="I13" i="7" s="1"/>
  <c r="J13" i="7" s="1"/>
  <c r="K13" i="7" s="1"/>
  <c r="L13" i="7" s="1"/>
  <c r="M13" i="7" s="1"/>
  <c r="N13" i="7" s="1"/>
  <c r="O13" i="7" s="1"/>
  <c r="P13" i="7" s="1"/>
  <c r="Q13" i="7" s="1"/>
  <c r="R13" i="7" s="1"/>
  <c r="AM12" i="7"/>
  <c r="AM11" i="7"/>
  <c r="AM10" i="7"/>
  <c r="AM9" i="7"/>
  <c r="AM8" i="7"/>
  <c r="AM7" i="7"/>
  <c r="AM6" i="7"/>
  <c r="AJ6" i="7"/>
  <c r="AQ5" i="7"/>
  <c r="AM5" i="7"/>
  <c r="AL5" i="7"/>
  <c r="AK5" i="7"/>
  <c r="AQ4" i="7"/>
  <c r="E3" i="9" s="1"/>
  <c r="AQ3" i="7"/>
  <c r="B57" i="6"/>
  <c r="B56" i="6"/>
  <c r="B55" i="6"/>
  <c r="B54" i="6"/>
  <c r="J49" i="6"/>
  <c r="B49" i="6"/>
  <c r="B45" i="6"/>
  <c r="B44" i="6"/>
  <c r="B43" i="6"/>
  <c r="B42" i="6"/>
  <c r="J37" i="6"/>
  <c r="B37" i="6"/>
  <c r="B33" i="6"/>
  <c r="B32" i="6"/>
  <c r="B31" i="6"/>
  <c r="B30" i="6"/>
  <c r="H25" i="6"/>
  <c r="G25" i="6"/>
  <c r="B25" i="6"/>
  <c r="B21" i="6"/>
  <c r="B20" i="6"/>
  <c r="B19" i="6"/>
  <c r="B18" i="6"/>
  <c r="C14" i="6"/>
  <c r="D12" i="6"/>
  <c r="J10" i="6"/>
  <c r="F10" i="6"/>
  <c r="E20" i="6" s="1"/>
  <c r="H5" i="6"/>
  <c r="G5" i="6"/>
  <c r="E18" i="13" l="1"/>
  <c r="H18" i="13" s="1"/>
  <c r="F79" i="3"/>
  <c r="AL6" i="7"/>
  <c r="K3829" i="16"/>
  <c r="H3829" i="16" s="1"/>
  <c r="K3733" i="16"/>
  <c r="H3733" i="16" s="1"/>
  <c r="K3421" i="16"/>
  <c r="H3421" i="16" s="1"/>
  <c r="K3409" i="16"/>
  <c r="H3409" i="16" s="1"/>
  <c r="K3397" i="16"/>
  <c r="H3397" i="16" s="1"/>
  <c r="K3385" i="16"/>
  <c r="H3385" i="16" s="1"/>
  <c r="K3373" i="16"/>
  <c r="H3373" i="16" s="1"/>
  <c r="K3841" i="16"/>
  <c r="H3841" i="16" s="1"/>
  <c r="K3805" i="16"/>
  <c r="H3805" i="16" s="1"/>
  <c r="K3781" i="16"/>
  <c r="H3781" i="16" s="1"/>
  <c r="K3757" i="16"/>
  <c r="H3757" i="16" s="1"/>
  <c r="K3721" i="16"/>
  <c r="H3721" i="16" s="1"/>
  <c r="K3697" i="16"/>
  <c r="H3697" i="16" s="1"/>
  <c r="K3673" i="16"/>
  <c r="H3673" i="16" s="1"/>
  <c r="K3649" i="16"/>
  <c r="H3649" i="16" s="1"/>
  <c r="K3625" i="16"/>
  <c r="H3625" i="16" s="1"/>
  <c r="K3601" i="16"/>
  <c r="H3601" i="16" s="1"/>
  <c r="K3577" i="16"/>
  <c r="H3577" i="16" s="1"/>
  <c r="K3553" i="16"/>
  <c r="H3553" i="16" s="1"/>
  <c r="K3529" i="16"/>
  <c r="H3529" i="16" s="1"/>
  <c r="K3505" i="16"/>
  <c r="H3505" i="16" s="1"/>
  <c r="K3493" i="16"/>
  <c r="H3493" i="16" s="1"/>
  <c r="K3457" i="16"/>
  <c r="H3457" i="16" s="1"/>
  <c r="K3433" i="16"/>
  <c r="H3433" i="16" s="1"/>
  <c r="K3817" i="16"/>
  <c r="H3817" i="16" s="1"/>
  <c r="K3793" i="16"/>
  <c r="H3793" i="16" s="1"/>
  <c r="K3769" i="16"/>
  <c r="H3769" i="16" s="1"/>
  <c r="K3745" i="16"/>
  <c r="H3745" i="16" s="1"/>
  <c r="K3709" i="16"/>
  <c r="H3709" i="16" s="1"/>
  <c r="K3685" i="16"/>
  <c r="H3685" i="16" s="1"/>
  <c r="K3661" i="16"/>
  <c r="H3661" i="16" s="1"/>
  <c r="K3637" i="16"/>
  <c r="H3637" i="16" s="1"/>
  <c r="K3613" i="16"/>
  <c r="H3613" i="16" s="1"/>
  <c r="K3589" i="16"/>
  <c r="H3589" i="16" s="1"/>
  <c r="K3565" i="16"/>
  <c r="H3565" i="16" s="1"/>
  <c r="K3541" i="16"/>
  <c r="H3541" i="16" s="1"/>
  <c r="K3517" i="16"/>
  <c r="H3517" i="16" s="1"/>
  <c r="K3481" i="16"/>
  <c r="H3481" i="16" s="1"/>
  <c r="K3469" i="16"/>
  <c r="H3469" i="16" s="1"/>
  <c r="K3445" i="16"/>
  <c r="H3445" i="16" s="1"/>
  <c r="K3834" i="16"/>
  <c r="H3834" i="16" s="1"/>
  <c r="K3822" i="16"/>
  <c r="H3822" i="16" s="1"/>
  <c r="K3810" i="16"/>
  <c r="H3810" i="16" s="1"/>
  <c r="K3798" i="16"/>
  <c r="H3798" i="16" s="1"/>
  <c r="K3786" i="16"/>
  <c r="H3786" i="16" s="1"/>
  <c r="K3774" i="16"/>
  <c r="H3774" i="16" s="1"/>
  <c r="K3762" i="16"/>
  <c r="H3762" i="16" s="1"/>
  <c r="K3750" i="16"/>
  <c r="H3750" i="16" s="1"/>
  <c r="K3738" i="16"/>
  <c r="H3738" i="16" s="1"/>
  <c r="K3726" i="16"/>
  <c r="H3726" i="16" s="1"/>
  <c r="K3714" i="16"/>
  <c r="H3714" i="16" s="1"/>
  <c r="K3702" i="16"/>
  <c r="H3702" i="16" s="1"/>
  <c r="K3690" i="16"/>
  <c r="H3690" i="16" s="1"/>
  <c r="K3678" i="16"/>
  <c r="H3678" i="16" s="1"/>
  <c r="K3666" i="16"/>
  <c r="H3666" i="16" s="1"/>
  <c r="K3654" i="16"/>
  <c r="H3654" i="16" s="1"/>
  <c r="K3642" i="16"/>
  <c r="H3642" i="16" s="1"/>
  <c r="K3630" i="16"/>
  <c r="H3630" i="16" s="1"/>
  <c r="K3618" i="16"/>
  <c r="H3618" i="16" s="1"/>
  <c r="K3606" i="16"/>
  <c r="H3606" i="16" s="1"/>
  <c r="K3594" i="16"/>
  <c r="H3594" i="16" s="1"/>
  <c r="K3582" i="16"/>
  <c r="H3582" i="16" s="1"/>
  <c r="K3570" i="16"/>
  <c r="H3570" i="16" s="1"/>
  <c r="K3558" i="16"/>
  <c r="H3558" i="16" s="1"/>
  <c r="K3546" i="16"/>
  <c r="H3546" i="16" s="1"/>
  <c r="K3534" i="16"/>
  <c r="H3534" i="16" s="1"/>
  <c r="K3522" i="16"/>
  <c r="H3522" i="16" s="1"/>
  <c r="K3510" i="16"/>
  <c r="H3510" i="16" s="1"/>
  <c r="K3498" i="16"/>
  <c r="H3498" i="16" s="1"/>
  <c r="K3486" i="16"/>
  <c r="H3486" i="16" s="1"/>
  <c r="K3474" i="16"/>
  <c r="H3474" i="16" s="1"/>
  <c r="K3462" i="16"/>
  <c r="H3462" i="16" s="1"/>
  <c r="K3450" i="16"/>
  <c r="H3450" i="16" s="1"/>
  <c r="K3438" i="16"/>
  <c r="H3438" i="16" s="1"/>
  <c r="K3426" i="16"/>
  <c r="H3426" i="16" s="1"/>
  <c r="K3414" i="16"/>
  <c r="H3414" i="16" s="1"/>
  <c r="K3402" i="16"/>
  <c r="H3402" i="16" s="1"/>
  <c r="K3390" i="16"/>
  <c r="H3390" i="16" s="1"/>
  <c r="K3378" i="16"/>
  <c r="H3378" i="16" s="1"/>
  <c r="K3366" i="16"/>
  <c r="H3366" i="16" s="1"/>
  <c r="K3354" i="16"/>
  <c r="H3354" i="16" s="1"/>
  <c r="K3342" i="16"/>
  <c r="H3342" i="16" s="1"/>
  <c r="K3330" i="16"/>
  <c r="H3330" i="16" s="1"/>
  <c r="K3318" i="16"/>
  <c r="H3318" i="16" s="1"/>
  <c r="K3306" i="16"/>
  <c r="H3306" i="16" s="1"/>
  <c r="K3294" i="16"/>
  <c r="H3294" i="16" s="1"/>
  <c r="K3282" i="16"/>
  <c r="H3282" i="16" s="1"/>
  <c r="K3270" i="16"/>
  <c r="H3270" i="16" s="1"/>
  <c r="K3258" i="16"/>
  <c r="H3258" i="16" s="1"/>
  <c r="K3246" i="16"/>
  <c r="H3246" i="16" s="1"/>
  <c r="K3234" i="16"/>
  <c r="H3234" i="16" s="1"/>
  <c r="K3222" i="16"/>
  <c r="H3222" i="16" s="1"/>
  <c r="K3210" i="16"/>
  <c r="H3210" i="16" s="1"/>
  <c r="K3198" i="16"/>
  <c r="H3198" i="16" s="1"/>
  <c r="K3186" i="16"/>
  <c r="H3186" i="16" s="1"/>
  <c r="K3174" i="16"/>
  <c r="H3174" i="16" s="1"/>
  <c r="K3162" i="16"/>
  <c r="H3162" i="16" s="1"/>
  <c r="K3150" i="16"/>
  <c r="H3150" i="16" s="1"/>
  <c r="K3138" i="16"/>
  <c r="H3138" i="16" s="1"/>
  <c r="K3126" i="16"/>
  <c r="H3126" i="16" s="1"/>
  <c r="K3114" i="16"/>
  <c r="H3114" i="16" s="1"/>
  <c r="K3102" i="16"/>
  <c r="H3102" i="16" s="1"/>
  <c r="K3090" i="16"/>
  <c r="H3090" i="16" s="1"/>
  <c r="K3078" i="16"/>
  <c r="H3078" i="16" s="1"/>
  <c r="K3066" i="16"/>
  <c r="H3066" i="16" s="1"/>
  <c r="K3054" i="16"/>
  <c r="H3054" i="16" s="1"/>
  <c r="K3042" i="16"/>
  <c r="H3042" i="16" s="1"/>
  <c r="K3030" i="16"/>
  <c r="H3030" i="16" s="1"/>
  <c r="K3018" i="16"/>
  <c r="H3018" i="16" s="1"/>
  <c r="K3006" i="16"/>
  <c r="H3006" i="16" s="1"/>
  <c r="K2994" i="16"/>
  <c r="H2994" i="16" s="1"/>
  <c r="K2982" i="16"/>
  <c r="H2982" i="16" s="1"/>
  <c r="K2970" i="16"/>
  <c r="H2970" i="16" s="1"/>
  <c r="K2958" i="16"/>
  <c r="H2958" i="16" s="1"/>
  <c r="K2946" i="16"/>
  <c r="H2946" i="16" s="1"/>
  <c r="K2934" i="16"/>
  <c r="H2934" i="16" s="1"/>
  <c r="K2922" i="16"/>
  <c r="H2922" i="16" s="1"/>
  <c r="K2910" i="16"/>
  <c r="H2910" i="16" s="1"/>
  <c r="K2898" i="16"/>
  <c r="H2898" i="16" s="1"/>
  <c r="K2886" i="16"/>
  <c r="H2886" i="16" s="1"/>
  <c r="K2874" i="16"/>
  <c r="H2874" i="16" s="1"/>
  <c r="K2862" i="16"/>
  <c r="H2862" i="16" s="1"/>
  <c r="K3349" i="16"/>
  <c r="H3349" i="16" s="1"/>
  <c r="K3313" i="16"/>
  <c r="H3313" i="16" s="1"/>
  <c r="K3277" i="16"/>
  <c r="H3277" i="16" s="1"/>
  <c r="K3241" i="16"/>
  <c r="H3241" i="16" s="1"/>
  <c r="K3205" i="16"/>
  <c r="H3205" i="16" s="1"/>
  <c r="K3169" i="16"/>
  <c r="H3169" i="16" s="1"/>
  <c r="K3133" i="16"/>
  <c r="H3133" i="16" s="1"/>
  <c r="K3097" i="16"/>
  <c r="H3097" i="16" s="1"/>
  <c r="K3061" i="16"/>
  <c r="H3061" i="16" s="1"/>
  <c r="K3025" i="16"/>
  <c r="H3025" i="16" s="1"/>
  <c r="K2989" i="16"/>
  <c r="H2989" i="16" s="1"/>
  <c r="K2953" i="16"/>
  <c r="H2953" i="16" s="1"/>
  <c r="K2905" i="16"/>
  <c r="H2905" i="16" s="1"/>
  <c r="K2869" i="16"/>
  <c r="H2869" i="16" s="1"/>
  <c r="K2833" i="16"/>
  <c r="H2833" i="16" s="1"/>
  <c r="K2797" i="16"/>
  <c r="H2797" i="16" s="1"/>
  <c r="K2761" i="16"/>
  <c r="H2761" i="16" s="1"/>
  <c r="K2725" i="16"/>
  <c r="H2725" i="16" s="1"/>
  <c r="K2677" i="16"/>
  <c r="H2677" i="16" s="1"/>
  <c r="K2641" i="16"/>
  <c r="H2641" i="16" s="1"/>
  <c r="K2605" i="16"/>
  <c r="H2605" i="16" s="1"/>
  <c r="K2569" i="16"/>
  <c r="H2569" i="16" s="1"/>
  <c r="K2533" i="16"/>
  <c r="H2533" i="16" s="1"/>
  <c r="K2485" i="16"/>
  <c r="H2485" i="16" s="1"/>
  <c r="K2449" i="16"/>
  <c r="H2449" i="16" s="1"/>
  <c r="K2413" i="16"/>
  <c r="H2413" i="16" s="1"/>
  <c r="K2377" i="16"/>
  <c r="H2377" i="16" s="1"/>
  <c r="K2341" i="16"/>
  <c r="H2341" i="16" s="1"/>
  <c r="K2305" i="16"/>
  <c r="H2305" i="16" s="1"/>
  <c r="K2269" i="16"/>
  <c r="H2269" i="16" s="1"/>
  <c r="K2233" i="16"/>
  <c r="H2233" i="16" s="1"/>
  <c r="K2197" i="16"/>
  <c r="H2197" i="16" s="1"/>
  <c r="K2161" i="16"/>
  <c r="H2161" i="16" s="1"/>
  <c r="K2125" i="16"/>
  <c r="H2125" i="16" s="1"/>
  <c r="K2089" i="16"/>
  <c r="H2089" i="16" s="1"/>
  <c r="K2041" i="16"/>
  <c r="H2041" i="16" s="1"/>
  <c r="K2005" i="16"/>
  <c r="H2005" i="16" s="1"/>
  <c r="K1957" i="16"/>
  <c r="H1957" i="16" s="1"/>
  <c r="K1921" i="16"/>
  <c r="H1921" i="16" s="1"/>
  <c r="K1885" i="16"/>
  <c r="H1885" i="16" s="1"/>
  <c r="K1849" i="16"/>
  <c r="H1849" i="16" s="1"/>
  <c r="K1825" i="16"/>
  <c r="H1825" i="16" s="1"/>
  <c r="K1789" i="16"/>
  <c r="H1789" i="16" s="1"/>
  <c r="K1753" i="16"/>
  <c r="H1753" i="16" s="1"/>
  <c r="K1717" i="16"/>
  <c r="H1717" i="16" s="1"/>
  <c r="K1681" i="16"/>
  <c r="H1681" i="16" s="1"/>
  <c r="K1657" i="16"/>
  <c r="H1657" i="16" s="1"/>
  <c r="K1621" i="16"/>
  <c r="H1621" i="16" s="1"/>
  <c r="K1597" i="16"/>
  <c r="H1597" i="16" s="1"/>
  <c r="K1573" i="16"/>
  <c r="H1573" i="16" s="1"/>
  <c r="K1561" i="16"/>
  <c r="H1561" i="16" s="1"/>
  <c r="K1549" i="16"/>
  <c r="H1549" i="16" s="1"/>
  <c r="K1537" i="16"/>
  <c r="H1537" i="16" s="1"/>
  <c r="K1525" i="16"/>
  <c r="H1525" i="16" s="1"/>
  <c r="K1513" i="16"/>
  <c r="H1513" i="16" s="1"/>
  <c r="K1501" i="16"/>
  <c r="H1501" i="16" s="1"/>
  <c r="K1477" i="16"/>
  <c r="H1477" i="16" s="1"/>
  <c r="K1465" i="16"/>
  <c r="H1465" i="16" s="1"/>
  <c r="K1453" i="16"/>
  <c r="H1453" i="16" s="1"/>
  <c r="K1441" i="16"/>
  <c r="H1441" i="16" s="1"/>
  <c r="K1429" i="16"/>
  <c r="H1429" i="16" s="1"/>
  <c r="K1405" i="16"/>
  <c r="H1405" i="16" s="1"/>
  <c r="K1393" i="16"/>
  <c r="H1393" i="16" s="1"/>
  <c r="K1381" i="16"/>
  <c r="H1381" i="16" s="1"/>
  <c r="K1369" i="16"/>
  <c r="H1369" i="16" s="1"/>
  <c r="K1357" i="16"/>
  <c r="H1357" i="16" s="1"/>
  <c r="K1345" i="16"/>
  <c r="H1345" i="16" s="1"/>
  <c r="K1333" i="16"/>
  <c r="H1333" i="16" s="1"/>
  <c r="K1321" i="16"/>
  <c r="H1321" i="16" s="1"/>
  <c r="K1309" i="16"/>
  <c r="H1309" i="16" s="1"/>
  <c r="K1297" i="16"/>
  <c r="H1297" i="16" s="1"/>
  <c r="K1285" i="16"/>
  <c r="H1285" i="16" s="1"/>
  <c r="K1273" i="16"/>
  <c r="H1273" i="16" s="1"/>
  <c r="K1261" i="16"/>
  <c r="H1261" i="16" s="1"/>
  <c r="K1249" i="16"/>
  <c r="H1249" i="16" s="1"/>
  <c r="K1237" i="16"/>
  <c r="H1237" i="16" s="1"/>
  <c r="K1225" i="16"/>
  <c r="H1225" i="16" s="1"/>
  <c r="K1213" i="16"/>
  <c r="H1213" i="16" s="1"/>
  <c r="K1201" i="16"/>
  <c r="H1201" i="16" s="1"/>
  <c r="K1189" i="16"/>
  <c r="H1189" i="16" s="1"/>
  <c r="K1177" i="16"/>
  <c r="H1177" i="16" s="1"/>
  <c r="K1165" i="16"/>
  <c r="H1165" i="16" s="1"/>
  <c r="K1153" i="16"/>
  <c r="H1153" i="16" s="1"/>
  <c r="K1141" i="16"/>
  <c r="H1141" i="16" s="1"/>
  <c r="K1129" i="16"/>
  <c r="H1129" i="16" s="1"/>
  <c r="K3361" i="16"/>
  <c r="H3361" i="16" s="1"/>
  <c r="K3325" i="16"/>
  <c r="H3325" i="16" s="1"/>
  <c r="K3289" i="16"/>
  <c r="H3289" i="16" s="1"/>
  <c r="K3253" i="16"/>
  <c r="H3253" i="16" s="1"/>
  <c r="K3217" i="16"/>
  <c r="H3217" i="16" s="1"/>
  <c r="K3181" i="16"/>
  <c r="H3181" i="16" s="1"/>
  <c r="K3145" i="16"/>
  <c r="H3145" i="16" s="1"/>
  <c r="K3109" i="16"/>
  <c r="H3109" i="16" s="1"/>
  <c r="K3073" i="16"/>
  <c r="H3073" i="16" s="1"/>
  <c r="K3049" i="16"/>
  <c r="H3049" i="16" s="1"/>
  <c r="K3013" i="16"/>
  <c r="H3013" i="16" s="1"/>
  <c r="K2977" i="16"/>
  <c r="H2977" i="16" s="1"/>
  <c r="K2941" i="16"/>
  <c r="H2941" i="16" s="1"/>
  <c r="K2917" i="16"/>
  <c r="H2917" i="16" s="1"/>
  <c r="K2881" i="16"/>
  <c r="H2881" i="16" s="1"/>
  <c r="K2845" i="16"/>
  <c r="H2845" i="16" s="1"/>
  <c r="K2809" i="16"/>
  <c r="H2809" i="16" s="1"/>
  <c r="K2773" i="16"/>
  <c r="H2773" i="16" s="1"/>
  <c r="K2737" i="16"/>
  <c r="H2737" i="16" s="1"/>
  <c r="K2701" i="16"/>
  <c r="H2701" i="16" s="1"/>
  <c r="K2665" i="16"/>
  <c r="H2665" i="16" s="1"/>
  <c r="K2629" i="16"/>
  <c r="H2629" i="16" s="1"/>
  <c r="K2593" i="16"/>
  <c r="H2593" i="16" s="1"/>
  <c r="K2557" i="16"/>
  <c r="H2557" i="16" s="1"/>
  <c r="K2521" i="16"/>
  <c r="H2521" i="16" s="1"/>
  <c r="K2497" i="16"/>
  <c r="H2497" i="16" s="1"/>
  <c r="K2461" i="16"/>
  <c r="H2461" i="16" s="1"/>
  <c r="K2425" i="16"/>
  <c r="H2425" i="16" s="1"/>
  <c r="K2389" i="16"/>
  <c r="H2389" i="16" s="1"/>
  <c r="K2353" i="16"/>
  <c r="H2353" i="16" s="1"/>
  <c r="K2317" i="16"/>
  <c r="H2317" i="16" s="1"/>
  <c r="K2281" i="16"/>
  <c r="H2281" i="16" s="1"/>
  <c r="K2245" i="16"/>
  <c r="H2245" i="16" s="1"/>
  <c r="K2209" i="16"/>
  <c r="H2209" i="16" s="1"/>
  <c r="K2173" i="16"/>
  <c r="H2173" i="16" s="1"/>
  <c r="K2137" i="16"/>
  <c r="H2137" i="16" s="1"/>
  <c r="K2101" i="16"/>
  <c r="H2101" i="16" s="1"/>
  <c r="K2065" i="16"/>
  <c r="H2065" i="16" s="1"/>
  <c r="K2029" i="16"/>
  <c r="H2029" i="16" s="1"/>
  <c r="K1993" i="16"/>
  <c r="H1993" i="16" s="1"/>
  <c r="K1969" i="16"/>
  <c r="H1969" i="16" s="1"/>
  <c r="K1945" i="16"/>
  <c r="H1945" i="16" s="1"/>
  <c r="K1909" i="16"/>
  <c r="H1909" i="16" s="1"/>
  <c r="K1873" i="16"/>
  <c r="H1873" i="16" s="1"/>
  <c r="K1837" i="16"/>
  <c r="H1837" i="16" s="1"/>
  <c r="K1801" i="16"/>
  <c r="H1801" i="16" s="1"/>
  <c r="K1765" i="16"/>
  <c r="H1765" i="16" s="1"/>
  <c r="K1729" i="16"/>
  <c r="H1729" i="16" s="1"/>
  <c r="K1705" i="16"/>
  <c r="H1705" i="16" s="1"/>
  <c r="K1669" i="16"/>
  <c r="H1669" i="16" s="1"/>
  <c r="K1645" i="16"/>
  <c r="H1645" i="16" s="1"/>
  <c r="K1633" i="16"/>
  <c r="H1633" i="16" s="1"/>
  <c r="K1609" i="16"/>
  <c r="H1609" i="16" s="1"/>
  <c r="K1585" i="16"/>
  <c r="H1585" i="16" s="1"/>
  <c r="K1417" i="16"/>
  <c r="H1417" i="16" s="1"/>
  <c r="K3337" i="16"/>
  <c r="H3337" i="16" s="1"/>
  <c r="K3301" i="16"/>
  <c r="H3301" i="16" s="1"/>
  <c r="K3265" i="16"/>
  <c r="H3265" i="16" s="1"/>
  <c r="K3229" i="16"/>
  <c r="H3229" i="16" s="1"/>
  <c r="K3193" i="16"/>
  <c r="H3193" i="16" s="1"/>
  <c r="K3157" i="16"/>
  <c r="H3157" i="16" s="1"/>
  <c r="K3121" i="16"/>
  <c r="H3121" i="16" s="1"/>
  <c r="K3085" i="16"/>
  <c r="H3085" i="16" s="1"/>
  <c r="K3037" i="16"/>
  <c r="H3037" i="16" s="1"/>
  <c r="K3001" i="16"/>
  <c r="H3001" i="16" s="1"/>
  <c r="K2965" i="16"/>
  <c r="H2965" i="16" s="1"/>
  <c r="K2929" i="16"/>
  <c r="H2929" i="16" s="1"/>
  <c r="K2893" i="16"/>
  <c r="H2893" i="16" s="1"/>
  <c r="K2857" i="16"/>
  <c r="H2857" i="16" s="1"/>
  <c r="K2821" i="16"/>
  <c r="H2821" i="16" s="1"/>
  <c r="K2785" i="16"/>
  <c r="H2785" i="16" s="1"/>
  <c r="K2749" i="16"/>
  <c r="H2749" i="16" s="1"/>
  <c r="K2713" i="16"/>
  <c r="H2713" i="16" s="1"/>
  <c r="K2689" i="16"/>
  <c r="H2689" i="16" s="1"/>
  <c r="K2653" i="16"/>
  <c r="H2653" i="16" s="1"/>
  <c r="K2617" i="16"/>
  <c r="H2617" i="16" s="1"/>
  <c r="K2581" i="16"/>
  <c r="H2581" i="16" s="1"/>
  <c r="K2545" i="16"/>
  <c r="H2545" i="16" s="1"/>
  <c r="K2509" i="16"/>
  <c r="H2509" i="16" s="1"/>
  <c r="K2473" i="16"/>
  <c r="H2473" i="16" s="1"/>
  <c r="K2437" i="16"/>
  <c r="H2437" i="16" s="1"/>
  <c r="K2401" i="16"/>
  <c r="H2401" i="16" s="1"/>
  <c r="K2365" i="16"/>
  <c r="H2365" i="16" s="1"/>
  <c r="K2329" i="16"/>
  <c r="H2329" i="16" s="1"/>
  <c r="K2293" i="16"/>
  <c r="H2293" i="16" s="1"/>
  <c r="K2257" i="16"/>
  <c r="H2257" i="16" s="1"/>
  <c r="K2221" i="16"/>
  <c r="H2221" i="16" s="1"/>
  <c r="K2185" i="16"/>
  <c r="H2185" i="16" s="1"/>
  <c r="K2149" i="16"/>
  <c r="H2149" i="16" s="1"/>
  <c r="K2113" i="16"/>
  <c r="H2113" i="16" s="1"/>
  <c r="K2077" i="16"/>
  <c r="H2077" i="16" s="1"/>
  <c r="K2053" i="16"/>
  <c r="H2053" i="16" s="1"/>
  <c r="K2017" i="16"/>
  <c r="H2017" i="16" s="1"/>
  <c r="K1981" i="16"/>
  <c r="H1981" i="16" s="1"/>
  <c r="K1933" i="16"/>
  <c r="H1933" i="16" s="1"/>
  <c r="K1897" i="16"/>
  <c r="H1897" i="16" s="1"/>
  <c r="K1861" i="16"/>
  <c r="H1861" i="16" s="1"/>
  <c r="K1813" i="16"/>
  <c r="H1813" i="16" s="1"/>
  <c r="K1777" i="16"/>
  <c r="H1777" i="16" s="1"/>
  <c r="K1741" i="16"/>
  <c r="H1741" i="16" s="1"/>
  <c r="K1693" i="16"/>
  <c r="H1693" i="16" s="1"/>
  <c r="K1489" i="16"/>
  <c r="H1489" i="16" s="1"/>
  <c r="K3835" i="16"/>
  <c r="H3835" i="16" s="1"/>
  <c r="K3823" i="16"/>
  <c r="H3823" i="16" s="1"/>
  <c r="K3811" i="16"/>
  <c r="H3811" i="16" s="1"/>
  <c r="K3799" i="16"/>
  <c r="H3799" i="16" s="1"/>
  <c r="K3787" i="16"/>
  <c r="H3787" i="16" s="1"/>
  <c r="K3775" i="16"/>
  <c r="H3775" i="16" s="1"/>
  <c r="K3763" i="16"/>
  <c r="H3763" i="16" s="1"/>
  <c r="K3751" i="16"/>
  <c r="H3751" i="16" s="1"/>
  <c r="K3739" i="16"/>
  <c r="H3739" i="16" s="1"/>
  <c r="K3727" i="16"/>
  <c r="H3727" i="16" s="1"/>
  <c r="K3715" i="16"/>
  <c r="H3715" i="16" s="1"/>
  <c r="K3840" i="16"/>
  <c r="H3840" i="16" s="1"/>
  <c r="K3828" i="16"/>
  <c r="H3828" i="16" s="1"/>
  <c r="K3816" i="16"/>
  <c r="H3816" i="16" s="1"/>
  <c r="K3804" i="16"/>
  <c r="H3804" i="16" s="1"/>
  <c r="K3792" i="16"/>
  <c r="H3792" i="16" s="1"/>
  <c r="K3780" i="16"/>
  <c r="H3780" i="16" s="1"/>
  <c r="K3768" i="16"/>
  <c r="H3768" i="16" s="1"/>
  <c r="K3756" i="16"/>
  <c r="H3756" i="16" s="1"/>
  <c r="K3744" i="16"/>
  <c r="H3744" i="16" s="1"/>
  <c r="K3732" i="16"/>
  <c r="H3732" i="16" s="1"/>
  <c r="K3720" i="16"/>
  <c r="H3720" i="16" s="1"/>
  <c r="K3708" i="16"/>
  <c r="H3708" i="16" s="1"/>
  <c r="K3696" i="16"/>
  <c r="H3696" i="16" s="1"/>
  <c r="K3684" i="16"/>
  <c r="H3684" i="16" s="1"/>
  <c r="K3672" i="16"/>
  <c r="H3672" i="16" s="1"/>
  <c r="K3660" i="16"/>
  <c r="H3660" i="16" s="1"/>
  <c r="K3648" i="16"/>
  <c r="H3648" i="16" s="1"/>
  <c r="K3636" i="16"/>
  <c r="H3636" i="16" s="1"/>
  <c r="K3624" i="16"/>
  <c r="H3624" i="16" s="1"/>
  <c r="K3612" i="16"/>
  <c r="H3612" i="16" s="1"/>
  <c r="K3600" i="16"/>
  <c r="H3600" i="16" s="1"/>
  <c r="K3588" i="16"/>
  <c r="H3588" i="16" s="1"/>
  <c r="K3576" i="16"/>
  <c r="H3576" i="16" s="1"/>
  <c r="K3564" i="16"/>
  <c r="H3564" i="16" s="1"/>
  <c r="K3552" i="16"/>
  <c r="H3552" i="16" s="1"/>
  <c r="K3540" i="16"/>
  <c r="H3540" i="16" s="1"/>
  <c r="K3528" i="16"/>
  <c r="H3528" i="16" s="1"/>
  <c r="K3516" i="16"/>
  <c r="H3516" i="16" s="1"/>
  <c r="K3504" i="16"/>
  <c r="H3504" i="16" s="1"/>
  <c r="K3492" i="16"/>
  <c r="H3492" i="16" s="1"/>
  <c r="K3480" i="16"/>
  <c r="H3480" i="16" s="1"/>
  <c r="K3468" i="16"/>
  <c r="H3468" i="16" s="1"/>
  <c r="K3703" i="16"/>
  <c r="H3703" i="16" s="1"/>
  <c r="K3691" i="16"/>
  <c r="H3691" i="16" s="1"/>
  <c r="K3679" i="16"/>
  <c r="H3679" i="16" s="1"/>
  <c r="K3667" i="16"/>
  <c r="H3667" i="16" s="1"/>
  <c r="K3655" i="16"/>
  <c r="H3655" i="16" s="1"/>
  <c r="K3643" i="16"/>
  <c r="H3643" i="16" s="1"/>
  <c r="K3631" i="16"/>
  <c r="H3631" i="16" s="1"/>
  <c r="K3619" i="16"/>
  <c r="H3619" i="16" s="1"/>
  <c r="K3607" i="16"/>
  <c r="H3607" i="16" s="1"/>
  <c r="K3595" i="16"/>
  <c r="H3595" i="16" s="1"/>
  <c r="K3583" i="16"/>
  <c r="H3583" i="16" s="1"/>
  <c r="K3571" i="16"/>
  <c r="H3571" i="16" s="1"/>
  <c r="K3559" i="16"/>
  <c r="H3559" i="16" s="1"/>
  <c r="K3547" i="16"/>
  <c r="H3547" i="16" s="1"/>
  <c r="K3535" i="16"/>
  <c r="H3535" i="16" s="1"/>
  <c r="K3523" i="16"/>
  <c r="H3523" i="16" s="1"/>
  <c r="K3511" i="16"/>
  <c r="H3511" i="16" s="1"/>
  <c r="K3499" i="16"/>
  <c r="H3499" i="16" s="1"/>
  <c r="K3487" i="16"/>
  <c r="H3487" i="16" s="1"/>
  <c r="K3475" i="16"/>
  <c r="H3475" i="16" s="1"/>
  <c r="K3463" i="16"/>
  <c r="H3463" i="16" s="1"/>
  <c r="K3451" i="16"/>
  <c r="H3451" i="16" s="1"/>
  <c r="K3439" i="16"/>
  <c r="H3439" i="16" s="1"/>
  <c r="K3427" i="16"/>
  <c r="H3427" i="16" s="1"/>
  <c r="K3415" i="16"/>
  <c r="H3415" i="16" s="1"/>
  <c r="K3403" i="16"/>
  <c r="H3403" i="16" s="1"/>
  <c r="K3391" i="16"/>
  <c r="H3391" i="16" s="1"/>
  <c r="K3379" i="16"/>
  <c r="H3379" i="16" s="1"/>
  <c r="K3367" i="16"/>
  <c r="H3367" i="16" s="1"/>
  <c r="K3355" i="16"/>
  <c r="H3355" i="16" s="1"/>
  <c r="K3343" i="16"/>
  <c r="H3343" i="16" s="1"/>
  <c r="K3331" i="16"/>
  <c r="H3331" i="16" s="1"/>
  <c r="K3319" i="16"/>
  <c r="H3319" i="16" s="1"/>
  <c r="K3307" i="16"/>
  <c r="H3307" i="16" s="1"/>
  <c r="K3295" i="16"/>
  <c r="H3295" i="16" s="1"/>
  <c r="K3283" i="16"/>
  <c r="H3283" i="16" s="1"/>
  <c r="K3271" i="16"/>
  <c r="H3271" i="16" s="1"/>
  <c r="K3259" i="16"/>
  <c r="H3259" i="16" s="1"/>
  <c r="K3247" i="16"/>
  <c r="H3247" i="16" s="1"/>
  <c r="K3235" i="16"/>
  <c r="H3235" i="16" s="1"/>
  <c r="K3223" i="16"/>
  <c r="H3223" i="16" s="1"/>
  <c r="K3211" i="16"/>
  <c r="H3211" i="16" s="1"/>
  <c r="K3199" i="16"/>
  <c r="H3199" i="16" s="1"/>
  <c r="K3187" i="16"/>
  <c r="H3187" i="16" s="1"/>
  <c r="K3175" i="16"/>
  <c r="H3175" i="16" s="1"/>
  <c r="K3163" i="16"/>
  <c r="H3163" i="16" s="1"/>
  <c r="K3151" i="16"/>
  <c r="H3151" i="16" s="1"/>
  <c r="K3139" i="16"/>
  <c r="H3139" i="16" s="1"/>
  <c r="K3127" i="16"/>
  <c r="H3127" i="16" s="1"/>
  <c r="K3115" i="16"/>
  <c r="H3115" i="16" s="1"/>
  <c r="K3103" i="16"/>
  <c r="H3103" i="16" s="1"/>
  <c r="K3091" i="16"/>
  <c r="H3091" i="16" s="1"/>
  <c r="K3079" i="16"/>
  <c r="H3079" i="16" s="1"/>
  <c r="K3067" i="16"/>
  <c r="H3067" i="16" s="1"/>
  <c r="K3055" i="16"/>
  <c r="H3055" i="16" s="1"/>
  <c r="K3043" i="16"/>
  <c r="H3043" i="16" s="1"/>
  <c r="K3031" i="16"/>
  <c r="H3031" i="16" s="1"/>
  <c r="K3019" i="16"/>
  <c r="H3019" i="16" s="1"/>
  <c r="K3007" i="16"/>
  <c r="H3007" i="16" s="1"/>
  <c r="K2995" i="16"/>
  <c r="H2995" i="16" s="1"/>
  <c r="K2983" i="16"/>
  <c r="H2983" i="16" s="1"/>
  <c r="K2971" i="16"/>
  <c r="H2971" i="16" s="1"/>
  <c r="K2959" i="16"/>
  <c r="H2959" i="16" s="1"/>
  <c r="K2947" i="16"/>
  <c r="H2947" i="16" s="1"/>
  <c r="K2935" i="16"/>
  <c r="H2935" i="16" s="1"/>
  <c r="K2923" i="16"/>
  <c r="H2923" i="16" s="1"/>
  <c r="K2911" i="16"/>
  <c r="H2911" i="16" s="1"/>
  <c r="K2899" i="16"/>
  <c r="H2899" i="16" s="1"/>
  <c r="K2887" i="16"/>
  <c r="H2887" i="16" s="1"/>
  <c r="K2875" i="16"/>
  <c r="H2875" i="16" s="1"/>
  <c r="K2863" i="16"/>
  <c r="H2863" i="16" s="1"/>
  <c r="K2851" i="16"/>
  <c r="H2851" i="16" s="1"/>
  <c r="K2839" i="16"/>
  <c r="H2839" i="16" s="1"/>
  <c r="K2827" i="16"/>
  <c r="H2827" i="16" s="1"/>
  <c r="K2815" i="16"/>
  <c r="H2815" i="16" s="1"/>
  <c r="K2803" i="16"/>
  <c r="H2803" i="16" s="1"/>
  <c r="K2791" i="16"/>
  <c r="H2791" i="16" s="1"/>
  <c r="K2779" i="16"/>
  <c r="H2779" i="16" s="1"/>
  <c r="K2767" i="16"/>
  <c r="H2767" i="16" s="1"/>
  <c r="K2755" i="16"/>
  <c r="H2755" i="16" s="1"/>
  <c r="K2743" i="16"/>
  <c r="H2743" i="16" s="1"/>
  <c r="K2731" i="16"/>
  <c r="H2731" i="16" s="1"/>
  <c r="K2719" i="16"/>
  <c r="H2719" i="16" s="1"/>
  <c r="K2707" i="16"/>
  <c r="H2707" i="16" s="1"/>
  <c r="K2695" i="16"/>
  <c r="H2695" i="16" s="1"/>
  <c r="K2850" i="16"/>
  <c r="H2850" i="16" s="1"/>
  <c r="K3842" i="16"/>
  <c r="H3842" i="16" s="1"/>
  <c r="K3830" i="16"/>
  <c r="H3830" i="16" s="1"/>
  <c r="K3818" i="16"/>
  <c r="H3818" i="16" s="1"/>
  <c r="K3806" i="16"/>
  <c r="H3806" i="16" s="1"/>
  <c r="K3794" i="16"/>
  <c r="H3794" i="16" s="1"/>
  <c r="K3782" i="16"/>
  <c r="H3782" i="16" s="1"/>
  <c r="K3770" i="16"/>
  <c r="H3770" i="16" s="1"/>
  <c r="K3758" i="16"/>
  <c r="H3758" i="16" s="1"/>
  <c r="K3746" i="16"/>
  <c r="H3746" i="16" s="1"/>
  <c r="K3734" i="16"/>
  <c r="H3734" i="16" s="1"/>
  <c r="K3722" i="16"/>
  <c r="H3722" i="16" s="1"/>
  <c r="K3710" i="16"/>
  <c r="H3710" i="16" s="1"/>
  <c r="K1117" i="16"/>
  <c r="H1117" i="16" s="1"/>
  <c r="K1105" i="16"/>
  <c r="H1105" i="16" s="1"/>
  <c r="K1093" i="16"/>
  <c r="H1093" i="16" s="1"/>
  <c r="K1081" i="16"/>
  <c r="H1081" i="16" s="1"/>
  <c r="K1069" i="16"/>
  <c r="H1069" i="16" s="1"/>
  <c r="K1057" i="16"/>
  <c r="H1057" i="16" s="1"/>
  <c r="K1045" i="16"/>
  <c r="H1045" i="16" s="1"/>
  <c r="K1033" i="16"/>
  <c r="H1033" i="16" s="1"/>
  <c r="K3456" i="16"/>
  <c r="H3456" i="16" s="1"/>
  <c r="K3444" i="16"/>
  <c r="H3444" i="16" s="1"/>
  <c r="K3432" i="16"/>
  <c r="H3432" i="16" s="1"/>
  <c r="K3420" i="16"/>
  <c r="H3420" i="16" s="1"/>
  <c r="K3408" i="16"/>
  <c r="H3408" i="16" s="1"/>
  <c r="K3396" i="16"/>
  <c r="H3396" i="16" s="1"/>
  <c r="K3384" i="16"/>
  <c r="H3384" i="16" s="1"/>
  <c r="K3372" i="16"/>
  <c r="H3372" i="16" s="1"/>
  <c r="K3360" i="16"/>
  <c r="H3360" i="16" s="1"/>
  <c r="K3348" i="16"/>
  <c r="H3348" i="16" s="1"/>
  <c r="K3336" i="16"/>
  <c r="H3336" i="16" s="1"/>
  <c r="K3324" i="16"/>
  <c r="H3324" i="16" s="1"/>
  <c r="K3312" i="16"/>
  <c r="H3312" i="16" s="1"/>
  <c r="K3300" i="16"/>
  <c r="H3300" i="16" s="1"/>
  <c r="K3288" i="16"/>
  <c r="H3288" i="16" s="1"/>
  <c r="K3276" i="16"/>
  <c r="H3276" i="16" s="1"/>
  <c r="K3264" i="16"/>
  <c r="H3264" i="16" s="1"/>
  <c r="K3252" i="16"/>
  <c r="H3252" i="16" s="1"/>
  <c r="K3240" i="16"/>
  <c r="H3240" i="16" s="1"/>
  <c r="K3228" i="16"/>
  <c r="H3228" i="16" s="1"/>
  <c r="K3216" i="16"/>
  <c r="H3216" i="16" s="1"/>
  <c r="K3204" i="16"/>
  <c r="H3204" i="16" s="1"/>
  <c r="K3192" i="16"/>
  <c r="H3192" i="16" s="1"/>
  <c r="K3180" i="16"/>
  <c r="H3180" i="16" s="1"/>
  <c r="K3168" i="16"/>
  <c r="H3168" i="16" s="1"/>
  <c r="K3156" i="16"/>
  <c r="H3156" i="16" s="1"/>
  <c r="K3144" i="16"/>
  <c r="H3144" i="16" s="1"/>
  <c r="K3132" i="16"/>
  <c r="H3132" i="16" s="1"/>
  <c r="K3120" i="16"/>
  <c r="H3120" i="16" s="1"/>
  <c r="K3108" i="16"/>
  <c r="H3108" i="16" s="1"/>
  <c r="K3096" i="16"/>
  <c r="H3096" i="16" s="1"/>
  <c r="K3084" i="16"/>
  <c r="H3084" i="16" s="1"/>
  <c r="K3072" i="16"/>
  <c r="H3072" i="16" s="1"/>
  <c r="K3060" i="16"/>
  <c r="H3060" i="16" s="1"/>
  <c r="K3048" i="16"/>
  <c r="H3048" i="16" s="1"/>
  <c r="K3036" i="16"/>
  <c r="H3036" i="16" s="1"/>
  <c r="K3024" i="16"/>
  <c r="H3024" i="16" s="1"/>
  <c r="K3012" i="16"/>
  <c r="H3012" i="16" s="1"/>
  <c r="K3000" i="16"/>
  <c r="H3000" i="16" s="1"/>
  <c r="K2988" i="16"/>
  <c r="H2988" i="16" s="1"/>
  <c r="K2976" i="16"/>
  <c r="H2976" i="16" s="1"/>
  <c r="K2964" i="16"/>
  <c r="H2964" i="16" s="1"/>
  <c r="K2952" i="16"/>
  <c r="H2952" i="16" s="1"/>
  <c r="K2940" i="16"/>
  <c r="H2940" i="16" s="1"/>
  <c r="K2928" i="16"/>
  <c r="H2928" i="16" s="1"/>
  <c r="K2916" i="16"/>
  <c r="H2916" i="16" s="1"/>
  <c r="K2904" i="16"/>
  <c r="H2904" i="16" s="1"/>
  <c r="K2892" i="16"/>
  <c r="H2892" i="16" s="1"/>
  <c r="K2880" i="16"/>
  <c r="H2880" i="16" s="1"/>
  <c r="K2868" i="16"/>
  <c r="H2868" i="16" s="1"/>
  <c r="K2856" i="16"/>
  <c r="H2856" i="16" s="1"/>
  <c r="K2844" i="16"/>
  <c r="H2844" i="16" s="1"/>
  <c r="K2832" i="16"/>
  <c r="H2832" i="16" s="1"/>
  <c r="K2820" i="16"/>
  <c r="H2820" i="16" s="1"/>
  <c r="K2808" i="16"/>
  <c r="H2808" i="16" s="1"/>
  <c r="K2796" i="16"/>
  <c r="H2796" i="16" s="1"/>
  <c r="K2784" i="16"/>
  <c r="H2784" i="16" s="1"/>
  <c r="K2772" i="16"/>
  <c r="H2772" i="16" s="1"/>
  <c r="K2760" i="16"/>
  <c r="H2760" i="16" s="1"/>
  <c r="K2748" i="16"/>
  <c r="H2748" i="16" s="1"/>
  <c r="K2736" i="16"/>
  <c r="H2736" i="16" s="1"/>
  <c r="K2724" i="16"/>
  <c r="H2724" i="16" s="1"/>
  <c r="K2712" i="16"/>
  <c r="H2712" i="16" s="1"/>
  <c r="K2700" i="16"/>
  <c r="H2700" i="16" s="1"/>
  <c r="K2688" i="16"/>
  <c r="H2688" i="16" s="1"/>
  <c r="K2676" i="16"/>
  <c r="H2676" i="16" s="1"/>
  <c r="K2664" i="16"/>
  <c r="H2664" i="16" s="1"/>
  <c r="K2652" i="16"/>
  <c r="H2652" i="16" s="1"/>
  <c r="K2640" i="16"/>
  <c r="H2640" i="16" s="1"/>
  <c r="K2628" i="16"/>
  <c r="H2628" i="16" s="1"/>
  <c r="K2616" i="16"/>
  <c r="H2616" i="16" s="1"/>
  <c r="K2604" i="16"/>
  <c r="H2604" i="16" s="1"/>
  <c r="K2592" i="16"/>
  <c r="H2592" i="16" s="1"/>
  <c r="K2580" i="16"/>
  <c r="H2580" i="16" s="1"/>
  <c r="K2568" i="16"/>
  <c r="H2568" i="16" s="1"/>
  <c r="K2556" i="16"/>
  <c r="H2556" i="16" s="1"/>
  <c r="K2544" i="16"/>
  <c r="H2544" i="16" s="1"/>
  <c r="K2532" i="16"/>
  <c r="H2532" i="16" s="1"/>
  <c r="K2520" i="16"/>
  <c r="H2520" i="16" s="1"/>
  <c r="K2508" i="16"/>
  <c r="H2508" i="16" s="1"/>
  <c r="K2496" i="16"/>
  <c r="H2496" i="16" s="1"/>
  <c r="K2484" i="16"/>
  <c r="H2484" i="16" s="1"/>
  <c r="K2472" i="16"/>
  <c r="H2472" i="16" s="1"/>
  <c r="K2460" i="16"/>
  <c r="H2460" i="16" s="1"/>
  <c r="K2683" i="16"/>
  <c r="H2683" i="16" s="1"/>
  <c r="K2671" i="16"/>
  <c r="H2671" i="16" s="1"/>
  <c r="K2659" i="16"/>
  <c r="H2659" i="16" s="1"/>
  <c r="K2647" i="16"/>
  <c r="H2647" i="16" s="1"/>
  <c r="K2635" i="16"/>
  <c r="H2635" i="16" s="1"/>
  <c r="K2623" i="16"/>
  <c r="H2623" i="16" s="1"/>
  <c r="K2611" i="16"/>
  <c r="H2611" i="16" s="1"/>
  <c r="K2599" i="16"/>
  <c r="H2599" i="16" s="1"/>
  <c r="K2587" i="16"/>
  <c r="H2587" i="16" s="1"/>
  <c r="K2575" i="16"/>
  <c r="H2575" i="16" s="1"/>
  <c r="K2563" i="16"/>
  <c r="H2563" i="16" s="1"/>
  <c r="K2551" i="16"/>
  <c r="H2551" i="16" s="1"/>
  <c r="K2539" i="16"/>
  <c r="H2539" i="16" s="1"/>
  <c r="K2527" i="16"/>
  <c r="H2527" i="16" s="1"/>
  <c r="K2515" i="16"/>
  <c r="H2515" i="16" s="1"/>
  <c r="K2503" i="16"/>
  <c r="H2503" i="16" s="1"/>
  <c r="K2491" i="16"/>
  <c r="H2491" i="16" s="1"/>
  <c r="K2479" i="16"/>
  <c r="H2479" i="16" s="1"/>
  <c r="K2467" i="16"/>
  <c r="H2467" i="16" s="1"/>
  <c r="K2455" i="16"/>
  <c r="H2455" i="16" s="1"/>
  <c r="K2443" i="16"/>
  <c r="H2443" i="16" s="1"/>
  <c r="K2431" i="16"/>
  <c r="H2431" i="16" s="1"/>
  <c r="K2419" i="16"/>
  <c r="H2419" i="16" s="1"/>
  <c r="K2407" i="16"/>
  <c r="H2407" i="16" s="1"/>
  <c r="K2395" i="16"/>
  <c r="H2395" i="16" s="1"/>
  <c r="K2383" i="16"/>
  <c r="H2383" i="16" s="1"/>
  <c r="K2371" i="16"/>
  <c r="H2371" i="16" s="1"/>
  <c r="K2359" i="16"/>
  <c r="H2359" i="16" s="1"/>
  <c r="K2347" i="16"/>
  <c r="H2347" i="16" s="1"/>
  <c r="K2335" i="16"/>
  <c r="H2335" i="16" s="1"/>
  <c r="K2323" i="16"/>
  <c r="H2323" i="16" s="1"/>
  <c r="K2311" i="16"/>
  <c r="H2311" i="16" s="1"/>
  <c r="K2299" i="16"/>
  <c r="H2299" i="16" s="1"/>
  <c r="K2287" i="16"/>
  <c r="H2287" i="16" s="1"/>
  <c r="K2275" i="16"/>
  <c r="H2275" i="16" s="1"/>
  <c r="K2263" i="16"/>
  <c r="H2263" i="16" s="1"/>
  <c r="K2251" i="16"/>
  <c r="H2251" i="16" s="1"/>
  <c r="K2239" i="16"/>
  <c r="H2239" i="16" s="1"/>
  <c r="K2227" i="16"/>
  <c r="H2227" i="16" s="1"/>
  <c r="K2215" i="16"/>
  <c r="H2215" i="16" s="1"/>
  <c r="K2203" i="16"/>
  <c r="H2203" i="16" s="1"/>
  <c r="K2191" i="16"/>
  <c r="H2191" i="16" s="1"/>
  <c r="K2179" i="16"/>
  <c r="H2179" i="16" s="1"/>
  <c r="K2167" i="16"/>
  <c r="H2167" i="16" s="1"/>
  <c r="K2155" i="16"/>
  <c r="H2155" i="16" s="1"/>
  <c r="K2143" i="16"/>
  <c r="H2143" i="16" s="1"/>
  <c r="K2131" i="16"/>
  <c r="H2131" i="16" s="1"/>
  <c r="K2119" i="16"/>
  <c r="H2119" i="16" s="1"/>
  <c r="K2107" i="16"/>
  <c r="H2107" i="16" s="1"/>
  <c r="K2095" i="16"/>
  <c r="H2095" i="16" s="1"/>
  <c r="K2083" i="16"/>
  <c r="H2083" i="16" s="1"/>
  <c r="K2071" i="16"/>
  <c r="H2071" i="16" s="1"/>
  <c r="K2059" i="16"/>
  <c r="H2059" i="16" s="1"/>
  <c r="K2047" i="16"/>
  <c r="H2047" i="16" s="1"/>
  <c r="K2035" i="16"/>
  <c r="H2035" i="16" s="1"/>
  <c r="K2023" i="16"/>
  <c r="H2023" i="16" s="1"/>
  <c r="K2011" i="16"/>
  <c r="H2011" i="16" s="1"/>
  <c r="K1999" i="16"/>
  <c r="H1999" i="16" s="1"/>
  <c r="K1987" i="16"/>
  <c r="H1987" i="16" s="1"/>
  <c r="K1975" i="16"/>
  <c r="H1975" i="16" s="1"/>
  <c r="K1963" i="16"/>
  <c r="H1963" i="16" s="1"/>
  <c r="K1951" i="16"/>
  <c r="H1951" i="16" s="1"/>
  <c r="K1939" i="16"/>
  <c r="H1939" i="16" s="1"/>
  <c r="K1927" i="16"/>
  <c r="H1927" i="16" s="1"/>
  <c r="K1915" i="16"/>
  <c r="H1915" i="16" s="1"/>
  <c r="K1903" i="16"/>
  <c r="H1903" i="16" s="1"/>
  <c r="K1891" i="16"/>
  <c r="H1891" i="16" s="1"/>
  <c r="K1879" i="16"/>
  <c r="H1879" i="16" s="1"/>
  <c r="K1867" i="16"/>
  <c r="H1867" i="16" s="1"/>
  <c r="K1855" i="16"/>
  <c r="H1855" i="16" s="1"/>
  <c r="K1843" i="16"/>
  <c r="H1843" i="16" s="1"/>
  <c r="K1831" i="16"/>
  <c r="H1831" i="16" s="1"/>
  <c r="K1819" i="16"/>
  <c r="H1819" i="16" s="1"/>
  <c r="K1807" i="16"/>
  <c r="H1807" i="16" s="1"/>
  <c r="K1795" i="16"/>
  <c r="H1795" i="16" s="1"/>
  <c r="K1783" i="16"/>
  <c r="H1783" i="16" s="1"/>
  <c r="K1771" i="16"/>
  <c r="H1771" i="16" s="1"/>
  <c r="K1759" i="16"/>
  <c r="H1759" i="16" s="1"/>
  <c r="K1747" i="16"/>
  <c r="H1747" i="16" s="1"/>
  <c r="K1735" i="16"/>
  <c r="H1735" i="16" s="1"/>
  <c r="K1723" i="16"/>
  <c r="H1723" i="16" s="1"/>
  <c r="K1711" i="16"/>
  <c r="H1711" i="16" s="1"/>
  <c r="K1699" i="16"/>
  <c r="H1699" i="16" s="1"/>
  <c r="K3833" i="16"/>
  <c r="H3833" i="16" s="1"/>
  <c r="K3821" i="16"/>
  <c r="H3821" i="16" s="1"/>
  <c r="K3809" i="16"/>
  <c r="H3809" i="16" s="1"/>
  <c r="K3797" i="16"/>
  <c r="H3797" i="16" s="1"/>
  <c r="K3785" i="16"/>
  <c r="H3785" i="16" s="1"/>
  <c r="K3773" i="16"/>
  <c r="H3773" i="16" s="1"/>
  <c r="K3761" i="16"/>
  <c r="H3761" i="16" s="1"/>
  <c r="K3749" i="16"/>
  <c r="H3749" i="16" s="1"/>
  <c r="K3737" i="16"/>
  <c r="H3737" i="16" s="1"/>
  <c r="K3725" i="16"/>
  <c r="H3725" i="16" s="1"/>
  <c r="K3713" i="16"/>
  <c r="H3713" i="16" s="1"/>
  <c r="K3701" i="16"/>
  <c r="H3701" i="16" s="1"/>
  <c r="K3689" i="16"/>
  <c r="H3689" i="16" s="1"/>
  <c r="K3677" i="16"/>
  <c r="H3677" i="16" s="1"/>
  <c r="K3665" i="16"/>
  <c r="H3665" i="16" s="1"/>
  <c r="K3653" i="16"/>
  <c r="H3653" i="16" s="1"/>
  <c r="K3641" i="16"/>
  <c r="H3641" i="16" s="1"/>
  <c r="K3629" i="16"/>
  <c r="H3629" i="16" s="1"/>
  <c r="K3617" i="16"/>
  <c r="H3617" i="16" s="1"/>
  <c r="K3605" i="16"/>
  <c r="H3605" i="16" s="1"/>
  <c r="K3593" i="16"/>
  <c r="H3593" i="16" s="1"/>
  <c r="K3581" i="16"/>
  <c r="H3581" i="16" s="1"/>
  <c r="K3569" i="16"/>
  <c r="H3569" i="16" s="1"/>
  <c r="K3557" i="16"/>
  <c r="H3557" i="16" s="1"/>
  <c r="K3545" i="16"/>
  <c r="H3545" i="16" s="1"/>
  <c r="K3533" i="16"/>
  <c r="H3533" i="16" s="1"/>
  <c r="K3521" i="16"/>
  <c r="H3521" i="16" s="1"/>
  <c r="K3509" i="16"/>
  <c r="H3509" i="16" s="1"/>
  <c r="K3497" i="16"/>
  <c r="H3497" i="16" s="1"/>
  <c r="K3485" i="16"/>
  <c r="H3485" i="16" s="1"/>
  <c r="K3473" i="16"/>
  <c r="H3473" i="16" s="1"/>
  <c r="K3461" i="16"/>
  <c r="H3461" i="16" s="1"/>
  <c r="K3449" i="16"/>
  <c r="H3449" i="16" s="1"/>
  <c r="K3437" i="16"/>
  <c r="H3437" i="16" s="1"/>
  <c r="K3425" i="16"/>
  <c r="H3425" i="16" s="1"/>
  <c r="K3413" i="16"/>
  <c r="H3413" i="16" s="1"/>
  <c r="K3401" i="16"/>
  <c r="H3401" i="16" s="1"/>
  <c r="K3389" i="16"/>
  <c r="H3389" i="16" s="1"/>
  <c r="K3377" i="16"/>
  <c r="H3377" i="16" s="1"/>
  <c r="K3365" i="16"/>
  <c r="H3365" i="16" s="1"/>
  <c r="K3353" i="16"/>
  <c r="H3353" i="16" s="1"/>
  <c r="K3341" i="16"/>
  <c r="H3341" i="16" s="1"/>
  <c r="K3329" i="16"/>
  <c r="H3329" i="16" s="1"/>
  <c r="K3317" i="16"/>
  <c r="H3317" i="16" s="1"/>
  <c r="K3305" i="16"/>
  <c r="H3305" i="16" s="1"/>
  <c r="K3293" i="16"/>
  <c r="H3293" i="16" s="1"/>
  <c r="K3281" i="16"/>
  <c r="H3281" i="16" s="1"/>
  <c r="K3269" i="16"/>
  <c r="H3269" i="16" s="1"/>
  <c r="K3257" i="16"/>
  <c r="H3257" i="16" s="1"/>
  <c r="K3245" i="16"/>
  <c r="H3245" i="16" s="1"/>
  <c r="K3233" i="16"/>
  <c r="H3233" i="16" s="1"/>
  <c r="K3221" i="16"/>
  <c r="H3221" i="16" s="1"/>
  <c r="K3209" i="16"/>
  <c r="H3209" i="16" s="1"/>
  <c r="K3197" i="16"/>
  <c r="H3197" i="16" s="1"/>
  <c r="K3185" i="16"/>
  <c r="H3185" i="16" s="1"/>
  <c r="K3173" i="16"/>
  <c r="H3173" i="16" s="1"/>
  <c r="K3161" i="16"/>
  <c r="H3161" i="16" s="1"/>
  <c r="K3149" i="16"/>
  <c r="H3149" i="16" s="1"/>
  <c r="K3137" i="16"/>
  <c r="H3137" i="16" s="1"/>
  <c r="K3125" i="16"/>
  <c r="H3125" i="16" s="1"/>
  <c r="K3113" i="16"/>
  <c r="H3113" i="16" s="1"/>
  <c r="K3101" i="16"/>
  <c r="H3101" i="16" s="1"/>
  <c r="K3089" i="16"/>
  <c r="H3089" i="16" s="1"/>
  <c r="K3077" i="16"/>
  <c r="H3077" i="16" s="1"/>
  <c r="K3065" i="16"/>
  <c r="H3065" i="16" s="1"/>
  <c r="K3053" i="16"/>
  <c r="H3053" i="16" s="1"/>
  <c r="K3041" i="16"/>
  <c r="H3041" i="16" s="1"/>
  <c r="K3029" i="16"/>
  <c r="H3029" i="16" s="1"/>
  <c r="K3017" i="16"/>
  <c r="H3017" i="16" s="1"/>
  <c r="K3005" i="16"/>
  <c r="H3005" i="16" s="1"/>
  <c r="K2993" i="16"/>
  <c r="H2993" i="16" s="1"/>
  <c r="K2981" i="16"/>
  <c r="H2981" i="16" s="1"/>
  <c r="K2969" i="16"/>
  <c r="H2969" i="16" s="1"/>
  <c r="K2957" i="16"/>
  <c r="H2957" i="16" s="1"/>
  <c r="K2945" i="16"/>
  <c r="H2945" i="16" s="1"/>
  <c r="K2933" i="16"/>
  <c r="H2933" i="16" s="1"/>
  <c r="K2921" i="16"/>
  <c r="H2921" i="16" s="1"/>
  <c r="K2909" i="16"/>
  <c r="H2909" i="16" s="1"/>
  <c r="K2897" i="16"/>
  <c r="H2897" i="16" s="1"/>
  <c r="K2885" i="16"/>
  <c r="H2885" i="16" s="1"/>
  <c r="K2873" i="16"/>
  <c r="H2873" i="16" s="1"/>
  <c r="K2861" i="16"/>
  <c r="H2861" i="16" s="1"/>
  <c r="K3832" i="16"/>
  <c r="H3832" i="16" s="1"/>
  <c r="K3820" i="16"/>
  <c r="H3820" i="16" s="1"/>
  <c r="K3808" i="16"/>
  <c r="H3808" i="16" s="1"/>
  <c r="K3796" i="16"/>
  <c r="H3796" i="16" s="1"/>
  <c r="K3784" i="16"/>
  <c r="H3784" i="16" s="1"/>
  <c r="K3772" i="16"/>
  <c r="H3772" i="16" s="1"/>
  <c r="K3760" i="16"/>
  <c r="H3760" i="16" s="1"/>
  <c r="K3748" i="16"/>
  <c r="H3748" i="16" s="1"/>
  <c r="K3736" i="16"/>
  <c r="H3736" i="16" s="1"/>
  <c r="K3724" i="16"/>
  <c r="H3724" i="16" s="1"/>
  <c r="K3712" i="16"/>
  <c r="H3712" i="16" s="1"/>
  <c r="K3700" i="16"/>
  <c r="H3700" i="16" s="1"/>
  <c r="K3688" i="16"/>
  <c r="H3688" i="16" s="1"/>
  <c r="K3676" i="16"/>
  <c r="H3676" i="16" s="1"/>
  <c r="K3664" i="16"/>
  <c r="H3664" i="16" s="1"/>
  <c r="K3652" i="16"/>
  <c r="H3652" i="16" s="1"/>
  <c r="K3640" i="16"/>
  <c r="H3640" i="16" s="1"/>
  <c r="K3628" i="16"/>
  <c r="H3628" i="16" s="1"/>
  <c r="K3616" i="16"/>
  <c r="H3616" i="16" s="1"/>
  <c r="K3604" i="16"/>
  <c r="H3604" i="16" s="1"/>
  <c r="K3592" i="16"/>
  <c r="H3592" i="16" s="1"/>
  <c r="K3580" i="16"/>
  <c r="H3580" i="16" s="1"/>
  <c r="K3568" i="16"/>
  <c r="H3568" i="16" s="1"/>
  <c r="K3556" i="16"/>
  <c r="H3556" i="16" s="1"/>
  <c r="K3544" i="16"/>
  <c r="H3544" i="16" s="1"/>
  <c r="K3532" i="16"/>
  <c r="H3532" i="16" s="1"/>
  <c r="K3520" i="16"/>
  <c r="H3520" i="16" s="1"/>
  <c r="K3508" i="16"/>
  <c r="H3508" i="16" s="1"/>
  <c r="K3496" i="16"/>
  <c r="H3496" i="16" s="1"/>
  <c r="K3484" i="16"/>
  <c r="H3484" i="16" s="1"/>
  <c r="K3472" i="16"/>
  <c r="H3472" i="16" s="1"/>
  <c r="K3460" i="16"/>
  <c r="H3460" i="16" s="1"/>
  <c r="K3448" i="16"/>
  <c r="H3448" i="16" s="1"/>
  <c r="K3436" i="16"/>
  <c r="H3436" i="16" s="1"/>
  <c r="K3424" i="16"/>
  <c r="H3424" i="16" s="1"/>
  <c r="K3412" i="16"/>
  <c r="H3412" i="16" s="1"/>
  <c r="K3400" i="16"/>
  <c r="H3400" i="16" s="1"/>
  <c r="K3388" i="16"/>
  <c r="H3388" i="16" s="1"/>
  <c r="K3376" i="16"/>
  <c r="H3376" i="16" s="1"/>
  <c r="K3364" i="16"/>
  <c r="H3364" i="16" s="1"/>
  <c r="K3352" i="16"/>
  <c r="H3352" i="16" s="1"/>
  <c r="K3340" i="16"/>
  <c r="H3340" i="16" s="1"/>
  <c r="K3328" i="16"/>
  <c r="H3328" i="16" s="1"/>
  <c r="K3316" i="16"/>
  <c r="H3316" i="16" s="1"/>
  <c r="K3304" i="16"/>
  <c r="H3304" i="16" s="1"/>
  <c r="K3292" i="16"/>
  <c r="H3292" i="16" s="1"/>
  <c r="K3280" i="16"/>
  <c r="H3280" i="16" s="1"/>
  <c r="K3268" i="16"/>
  <c r="H3268" i="16" s="1"/>
  <c r="K3256" i="16"/>
  <c r="H3256" i="16" s="1"/>
  <c r="K3244" i="16"/>
  <c r="H3244" i="16" s="1"/>
  <c r="K3232" i="16"/>
  <c r="H3232" i="16" s="1"/>
  <c r="K3220" i="16"/>
  <c r="H3220" i="16" s="1"/>
  <c r="K3208" i="16"/>
  <c r="H3208" i="16" s="1"/>
  <c r="K3196" i="16"/>
  <c r="H3196" i="16" s="1"/>
  <c r="K3184" i="16"/>
  <c r="H3184" i="16" s="1"/>
  <c r="K3172" i="16"/>
  <c r="H3172" i="16" s="1"/>
  <c r="K3160" i="16"/>
  <c r="H3160" i="16" s="1"/>
  <c r="K3148" i="16"/>
  <c r="H3148" i="16" s="1"/>
  <c r="K3136" i="16"/>
  <c r="H3136" i="16" s="1"/>
  <c r="K3124" i="16"/>
  <c r="H3124" i="16" s="1"/>
  <c r="K3112" i="16"/>
  <c r="H3112" i="16" s="1"/>
  <c r="K3100" i="16"/>
  <c r="H3100" i="16" s="1"/>
  <c r="K3088" i="16"/>
  <c r="H3088" i="16" s="1"/>
  <c r="K3076" i="16"/>
  <c r="H3076" i="16" s="1"/>
  <c r="K3064" i="16"/>
  <c r="H3064" i="16" s="1"/>
  <c r="K3052" i="16"/>
  <c r="H3052" i="16" s="1"/>
  <c r="K3040" i="16"/>
  <c r="H3040" i="16" s="1"/>
  <c r="K3028" i="16"/>
  <c r="H3028" i="16" s="1"/>
  <c r="K3016" i="16"/>
  <c r="H3016" i="16" s="1"/>
  <c r="K3004" i="16"/>
  <c r="H3004" i="16" s="1"/>
  <c r="K2992" i="16"/>
  <c r="H2992" i="16" s="1"/>
  <c r="K2980" i="16"/>
  <c r="H2980" i="16" s="1"/>
  <c r="K3843" i="16"/>
  <c r="H3843" i="16" s="1"/>
  <c r="K3831" i="16"/>
  <c r="H3831" i="16" s="1"/>
  <c r="K3819" i="16"/>
  <c r="H3819" i="16" s="1"/>
  <c r="K3807" i="16"/>
  <c r="H3807" i="16" s="1"/>
  <c r="K3795" i="16"/>
  <c r="H3795" i="16" s="1"/>
  <c r="K3783" i="16"/>
  <c r="H3783" i="16" s="1"/>
  <c r="K3771" i="16"/>
  <c r="H3771" i="16" s="1"/>
  <c r="K3759" i="16"/>
  <c r="H3759" i="16" s="1"/>
  <c r="K3747" i="16"/>
  <c r="H3747" i="16" s="1"/>
  <c r="K3735" i="16"/>
  <c r="H3735" i="16" s="1"/>
  <c r="K3723" i="16"/>
  <c r="H3723" i="16" s="1"/>
  <c r="K3711" i="16"/>
  <c r="H3711" i="16" s="1"/>
  <c r="K3699" i="16"/>
  <c r="H3699" i="16" s="1"/>
  <c r="K3687" i="16"/>
  <c r="H3687" i="16" s="1"/>
  <c r="K3675" i="16"/>
  <c r="H3675" i="16" s="1"/>
  <c r="K3663" i="16"/>
  <c r="H3663" i="16" s="1"/>
  <c r="K3651" i="16"/>
  <c r="H3651" i="16" s="1"/>
  <c r="K3639" i="16"/>
  <c r="H3639" i="16" s="1"/>
  <c r="K3627" i="16"/>
  <c r="H3627" i="16" s="1"/>
  <c r="K3615" i="16"/>
  <c r="H3615" i="16" s="1"/>
  <c r="K3603" i="16"/>
  <c r="H3603" i="16" s="1"/>
  <c r="K3591" i="16"/>
  <c r="H3591" i="16" s="1"/>
  <c r="K3579" i="16"/>
  <c r="H3579" i="16" s="1"/>
  <c r="K3567" i="16"/>
  <c r="H3567" i="16" s="1"/>
  <c r="K3555" i="16"/>
  <c r="H3555" i="16" s="1"/>
  <c r="K3543" i="16"/>
  <c r="H3543" i="16" s="1"/>
  <c r="K3531" i="16"/>
  <c r="H3531" i="16" s="1"/>
  <c r="K3519" i="16"/>
  <c r="H3519" i="16" s="1"/>
  <c r="K3507" i="16"/>
  <c r="H3507" i="16" s="1"/>
  <c r="K3495" i="16"/>
  <c r="H3495" i="16" s="1"/>
  <c r="K3483" i="16"/>
  <c r="H3483" i="16" s="1"/>
  <c r="K3471" i="16"/>
  <c r="H3471" i="16" s="1"/>
  <c r="K3459" i="16"/>
  <c r="H3459" i="16" s="1"/>
  <c r="K3447" i="16"/>
  <c r="H3447" i="16" s="1"/>
  <c r="K3435" i="16"/>
  <c r="H3435" i="16" s="1"/>
  <c r="K3423" i="16"/>
  <c r="H3423" i="16" s="1"/>
  <c r="K3411" i="16"/>
  <c r="H3411" i="16" s="1"/>
  <c r="K3399" i="16"/>
  <c r="H3399" i="16" s="1"/>
  <c r="K3387" i="16"/>
  <c r="H3387" i="16" s="1"/>
  <c r="K3375" i="16"/>
  <c r="H3375" i="16" s="1"/>
  <c r="K3363" i="16"/>
  <c r="H3363" i="16" s="1"/>
  <c r="K3351" i="16"/>
  <c r="H3351" i="16" s="1"/>
  <c r="K3339" i="16"/>
  <c r="H3339" i="16" s="1"/>
  <c r="K3327" i="16"/>
  <c r="H3327" i="16" s="1"/>
  <c r="K3315" i="16"/>
  <c r="H3315" i="16" s="1"/>
  <c r="K3303" i="16"/>
  <c r="H3303" i="16" s="1"/>
  <c r="K3291" i="16"/>
  <c r="H3291" i="16" s="1"/>
  <c r="K3279" i="16"/>
  <c r="H3279" i="16" s="1"/>
  <c r="K3267" i="16"/>
  <c r="H3267" i="16" s="1"/>
  <c r="K3255" i="16"/>
  <c r="H3255" i="16" s="1"/>
  <c r="K3243" i="16"/>
  <c r="H3243" i="16" s="1"/>
  <c r="K3231" i="16"/>
  <c r="H3231" i="16" s="1"/>
  <c r="K3219" i="16"/>
  <c r="H3219" i="16" s="1"/>
  <c r="K3207" i="16"/>
  <c r="H3207" i="16" s="1"/>
  <c r="K3195" i="16"/>
  <c r="H3195" i="16" s="1"/>
  <c r="K3183" i="16"/>
  <c r="H3183" i="16" s="1"/>
  <c r="K3171" i="16"/>
  <c r="H3171" i="16" s="1"/>
  <c r="K3159" i="16"/>
  <c r="H3159" i="16" s="1"/>
  <c r="K3147" i="16"/>
  <c r="H3147" i="16" s="1"/>
  <c r="K3135" i="16"/>
  <c r="H3135" i="16" s="1"/>
  <c r="K3123" i="16"/>
  <c r="H3123" i="16" s="1"/>
  <c r="K3111" i="16"/>
  <c r="H3111" i="16" s="1"/>
  <c r="K3099" i="16"/>
  <c r="H3099" i="16" s="1"/>
  <c r="K3087" i="16"/>
  <c r="H3087" i="16" s="1"/>
  <c r="K3075" i="16"/>
  <c r="H3075" i="16" s="1"/>
  <c r="K3063" i="16"/>
  <c r="H3063" i="16" s="1"/>
  <c r="K3051" i="16"/>
  <c r="H3051" i="16" s="1"/>
  <c r="K3039" i="16"/>
  <c r="H3039" i="16" s="1"/>
  <c r="K3027" i="16"/>
  <c r="H3027" i="16" s="1"/>
  <c r="K3015" i="16"/>
  <c r="H3015" i="16" s="1"/>
  <c r="K3003" i="16"/>
  <c r="H3003" i="16" s="1"/>
  <c r="K2991" i="16"/>
  <c r="H2991" i="16" s="1"/>
  <c r="K2979" i="16"/>
  <c r="H2979" i="16" s="1"/>
  <c r="K2967" i="16"/>
  <c r="H2967" i="16" s="1"/>
  <c r="K2955" i="16"/>
  <c r="H2955" i="16" s="1"/>
  <c r="K2943" i="16"/>
  <c r="H2943" i="16" s="1"/>
  <c r="K3698" i="16"/>
  <c r="H3698" i="16" s="1"/>
  <c r="K3686" i="16"/>
  <c r="H3686" i="16" s="1"/>
  <c r="K3674" i="16"/>
  <c r="H3674" i="16" s="1"/>
  <c r="K3662" i="16"/>
  <c r="H3662" i="16" s="1"/>
  <c r="K3650" i="16"/>
  <c r="H3650" i="16" s="1"/>
  <c r="K3638" i="16"/>
  <c r="H3638" i="16" s="1"/>
  <c r="K3626" i="16"/>
  <c r="H3626" i="16" s="1"/>
  <c r="K3614" i="16"/>
  <c r="H3614" i="16" s="1"/>
  <c r="K3602" i="16"/>
  <c r="H3602" i="16" s="1"/>
  <c r="K3590" i="16"/>
  <c r="H3590" i="16" s="1"/>
  <c r="K3578" i="16"/>
  <c r="H3578" i="16" s="1"/>
  <c r="K3566" i="16"/>
  <c r="H3566" i="16" s="1"/>
  <c r="K3554" i="16"/>
  <c r="H3554" i="16" s="1"/>
  <c r="K3542" i="16"/>
  <c r="H3542" i="16" s="1"/>
  <c r="K3530" i="16"/>
  <c r="H3530" i="16" s="1"/>
  <c r="K3518" i="16"/>
  <c r="H3518" i="16" s="1"/>
  <c r="K3506" i="16"/>
  <c r="H3506" i="16" s="1"/>
  <c r="K3494" i="16"/>
  <c r="H3494" i="16" s="1"/>
  <c r="K3482" i="16"/>
  <c r="H3482" i="16" s="1"/>
  <c r="K3470" i="16"/>
  <c r="H3470" i="16" s="1"/>
  <c r="K3458" i="16"/>
  <c r="H3458" i="16" s="1"/>
  <c r="K3446" i="16"/>
  <c r="H3446" i="16" s="1"/>
  <c r="K3434" i="16"/>
  <c r="H3434" i="16" s="1"/>
  <c r="K3422" i="16"/>
  <c r="H3422" i="16" s="1"/>
  <c r="K3410" i="16"/>
  <c r="H3410" i="16" s="1"/>
  <c r="K3398" i="16"/>
  <c r="H3398" i="16" s="1"/>
  <c r="K3386" i="16"/>
  <c r="H3386" i="16" s="1"/>
  <c r="K3374" i="16"/>
  <c r="H3374" i="16" s="1"/>
  <c r="K3362" i="16"/>
  <c r="H3362" i="16" s="1"/>
  <c r="K3350" i="16"/>
  <c r="H3350" i="16" s="1"/>
  <c r="K3338" i="16"/>
  <c r="H3338" i="16" s="1"/>
  <c r="K3326" i="16"/>
  <c r="H3326" i="16" s="1"/>
  <c r="K3314" i="16"/>
  <c r="H3314" i="16" s="1"/>
  <c r="K3302" i="16"/>
  <c r="H3302" i="16" s="1"/>
  <c r="K3290" i="16"/>
  <c r="H3290" i="16" s="1"/>
  <c r="K3278" i="16"/>
  <c r="H3278" i="16" s="1"/>
  <c r="K3266" i="16"/>
  <c r="H3266" i="16" s="1"/>
  <c r="K3254" i="16"/>
  <c r="H3254" i="16" s="1"/>
  <c r="K3242" i="16"/>
  <c r="H3242" i="16" s="1"/>
  <c r="K3230" i="16"/>
  <c r="H3230" i="16" s="1"/>
  <c r="K3218" i="16"/>
  <c r="H3218" i="16" s="1"/>
  <c r="K3206" i="16"/>
  <c r="H3206" i="16" s="1"/>
  <c r="K3194" i="16"/>
  <c r="H3194" i="16" s="1"/>
  <c r="K3182" i="16"/>
  <c r="H3182" i="16" s="1"/>
  <c r="K3170" i="16"/>
  <c r="H3170" i="16" s="1"/>
  <c r="K3158" i="16"/>
  <c r="H3158" i="16" s="1"/>
  <c r="K3146" i="16"/>
  <c r="H3146" i="16" s="1"/>
  <c r="K3134" i="16"/>
  <c r="H3134" i="16" s="1"/>
  <c r="K3122" i="16"/>
  <c r="H3122" i="16" s="1"/>
  <c r="K3110" i="16"/>
  <c r="H3110" i="16" s="1"/>
  <c r="K3098" i="16"/>
  <c r="H3098" i="16" s="1"/>
  <c r="K3086" i="16"/>
  <c r="H3086" i="16" s="1"/>
  <c r="K3074" i="16"/>
  <c r="H3074" i="16" s="1"/>
  <c r="K3062" i="16"/>
  <c r="H3062" i="16" s="1"/>
  <c r="K3050" i="16"/>
  <c r="H3050" i="16" s="1"/>
  <c r="K3038" i="16"/>
  <c r="H3038" i="16" s="1"/>
  <c r="K3026" i="16"/>
  <c r="H3026" i="16" s="1"/>
  <c r="K3014" i="16"/>
  <c r="H3014" i="16" s="1"/>
  <c r="K3002" i="16"/>
  <c r="H3002" i="16" s="1"/>
  <c r="K2990" i="16"/>
  <c r="H2990" i="16" s="1"/>
  <c r="K2978" i="16"/>
  <c r="H2978" i="16" s="1"/>
  <c r="K2966" i="16"/>
  <c r="H2966" i="16" s="1"/>
  <c r="K2954" i="16"/>
  <c r="H2954" i="16" s="1"/>
  <c r="K2942" i="16"/>
  <c r="H2942" i="16" s="1"/>
  <c r="K2930" i="16"/>
  <c r="H2930" i="16" s="1"/>
  <c r="K2918" i="16"/>
  <c r="H2918" i="16" s="1"/>
  <c r="K2906" i="16"/>
  <c r="H2906" i="16" s="1"/>
  <c r="K2894" i="16"/>
  <c r="H2894" i="16" s="1"/>
  <c r="K2882" i="16"/>
  <c r="H2882" i="16" s="1"/>
  <c r="K2870" i="16"/>
  <c r="H2870" i="16" s="1"/>
  <c r="K2858" i="16"/>
  <c r="H2858" i="16" s="1"/>
  <c r="K2846" i="16"/>
  <c r="H2846" i="16" s="1"/>
  <c r="K2834" i="16"/>
  <c r="H2834" i="16" s="1"/>
  <c r="K2822" i="16"/>
  <c r="H2822" i="16" s="1"/>
  <c r="K2810" i="16"/>
  <c r="H2810" i="16" s="1"/>
  <c r="K2798" i="16"/>
  <c r="H2798" i="16" s="1"/>
  <c r="K2786" i="16"/>
  <c r="H2786" i="16" s="1"/>
  <c r="K2774" i="16"/>
  <c r="H2774" i="16" s="1"/>
  <c r="K2762" i="16"/>
  <c r="H2762" i="16" s="1"/>
  <c r="K2750" i="16"/>
  <c r="H2750" i="16" s="1"/>
  <c r="K2738" i="16"/>
  <c r="H2738" i="16" s="1"/>
  <c r="K2726" i="16"/>
  <c r="H2726" i="16" s="1"/>
  <c r="K1021" i="16"/>
  <c r="H1021" i="16" s="1"/>
  <c r="K1009" i="16"/>
  <c r="H1009" i="16" s="1"/>
  <c r="K997" i="16"/>
  <c r="H997" i="16" s="1"/>
  <c r="K985" i="16"/>
  <c r="H985" i="16" s="1"/>
  <c r="K973" i="16"/>
  <c r="H973" i="16" s="1"/>
  <c r="K961" i="16"/>
  <c r="H961" i="16" s="1"/>
  <c r="K949" i="16"/>
  <c r="H949" i="16" s="1"/>
  <c r="K937" i="16"/>
  <c r="H937" i="16" s="1"/>
  <c r="K925" i="16"/>
  <c r="H925" i="16" s="1"/>
  <c r="K913" i="16"/>
  <c r="H913" i="16" s="1"/>
  <c r="K901" i="16"/>
  <c r="H901" i="16" s="1"/>
  <c r="K889" i="16"/>
  <c r="H889" i="16" s="1"/>
  <c r="K877" i="16"/>
  <c r="H877" i="16" s="1"/>
  <c r="K865" i="16"/>
  <c r="H865" i="16" s="1"/>
  <c r="K853" i="16"/>
  <c r="H853" i="16" s="1"/>
  <c r="K841" i="16"/>
  <c r="H841" i="16" s="1"/>
  <c r="K829" i="16"/>
  <c r="H829" i="16" s="1"/>
  <c r="K817" i="16"/>
  <c r="H817" i="16" s="1"/>
  <c r="K805" i="16"/>
  <c r="H805" i="16" s="1"/>
  <c r="K793" i="16"/>
  <c r="H793" i="16" s="1"/>
  <c r="K781" i="16"/>
  <c r="H781" i="16" s="1"/>
  <c r="K769" i="16"/>
  <c r="H769" i="16" s="1"/>
  <c r="K757" i="16"/>
  <c r="H757" i="16" s="1"/>
  <c r="K745" i="16"/>
  <c r="H745" i="16" s="1"/>
  <c r="K733" i="16"/>
  <c r="H733" i="16" s="1"/>
  <c r="K2448" i="16"/>
  <c r="H2448" i="16" s="1"/>
  <c r="K2436" i="16"/>
  <c r="H2436" i="16" s="1"/>
  <c r="K2424" i="16"/>
  <c r="H2424" i="16" s="1"/>
  <c r="K2412" i="16"/>
  <c r="H2412" i="16" s="1"/>
  <c r="K2400" i="16"/>
  <c r="H2400" i="16" s="1"/>
  <c r="K2388" i="16"/>
  <c r="H2388" i="16" s="1"/>
  <c r="K2376" i="16"/>
  <c r="H2376" i="16" s="1"/>
  <c r="K2364" i="16"/>
  <c r="H2364" i="16" s="1"/>
  <c r="K2352" i="16"/>
  <c r="H2352" i="16" s="1"/>
  <c r="K2340" i="16"/>
  <c r="H2340" i="16" s="1"/>
  <c r="K2328" i="16"/>
  <c r="H2328" i="16" s="1"/>
  <c r="K2316" i="16"/>
  <c r="H2316" i="16" s="1"/>
  <c r="K2304" i="16"/>
  <c r="H2304" i="16" s="1"/>
  <c r="K2292" i="16"/>
  <c r="H2292" i="16" s="1"/>
  <c r="K2280" i="16"/>
  <c r="H2280" i="16" s="1"/>
  <c r="K2268" i="16"/>
  <c r="H2268" i="16" s="1"/>
  <c r="K2256" i="16"/>
  <c r="H2256" i="16" s="1"/>
  <c r="K2244" i="16"/>
  <c r="H2244" i="16" s="1"/>
  <c r="K2232" i="16"/>
  <c r="H2232" i="16" s="1"/>
  <c r="K2220" i="16"/>
  <c r="H2220" i="16" s="1"/>
  <c r="K2208" i="16"/>
  <c r="H2208" i="16" s="1"/>
  <c r="K2196" i="16"/>
  <c r="H2196" i="16" s="1"/>
  <c r="K2184" i="16"/>
  <c r="H2184" i="16" s="1"/>
  <c r="K2172" i="16"/>
  <c r="H2172" i="16" s="1"/>
  <c r="K2160" i="16"/>
  <c r="H2160" i="16" s="1"/>
  <c r="K2148" i="16"/>
  <c r="H2148" i="16" s="1"/>
  <c r="K2136" i="16"/>
  <c r="H2136" i="16" s="1"/>
  <c r="K2124" i="16"/>
  <c r="H2124" i="16" s="1"/>
  <c r="K2112" i="16"/>
  <c r="H2112" i="16" s="1"/>
  <c r="K2100" i="16"/>
  <c r="H2100" i="16" s="1"/>
  <c r="K2088" i="16"/>
  <c r="H2088" i="16" s="1"/>
  <c r="K2076" i="16"/>
  <c r="H2076" i="16" s="1"/>
  <c r="K2064" i="16"/>
  <c r="H2064" i="16" s="1"/>
  <c r="K2052" i="16"/>
  <c r="H2052" i="16" s="1"/>
  <c r="K2040" i="16"/>
  <c r="H2040" i="16" s="1"/>
  <c r="K2028" i="16"/>
  <c r="H2028" i="16" s="1"/>
  <c r="K2016" i="16"/>
  <c r="H2016" i="16" s="1"/>
  <c r="K2004" i="16"/>
  <c r="H2004" i="16" s="1"/>
  <c r="K1992" i="16"/>
  <c r="H1992" i="16" s="1"/>
  <c r="K1980" i="16"/>
  <c r="H1980" i="16" s="1"/>
  <c r="K1968" i="16"/>
  <c r="H1968" i="16" s="1"/>
  <c r="K1956" i="16"/>
  <c r="H1956" i="16" s="1"/>
  <c r="K1944" i="16"/>
  <c r="H1944" i="16" s="1"/>
  <c r="K1932" i="16"/>
  <c r="H1932" i="16" s="1"/>
  <c r="K1920" i="16"/>
  <c r="H1920" i="16" s="1"/>
  <c r="K1908" i="16"/>
  <c r="H1908" i="16" s="1"/>
  <c r="K1896" i="16"/>
  <c r="H1896" i="16" s="1"/>
  <c r="K1884" i="16"/>
  <c r="H1884" i="16" s="1"/>
  <c r="K1872" i="16"/>
  <c r="H1872" i="16" s="1"/>
  <c r="K1860" i="16"/>
  <c r="H1860" i="16" s="1"/>
  <c r="K1848" i="16"/>
  <c r="H1848" i="16" s="1"/>
  <c r="K1836" i="16"/>
  <c r="H1836" i="16" s="1"/>
  <c r="K1824" i="16"/>
  <c r="H1824" i="16" s="1"/>
  <c r="K1812" i="16"/>
  <c r="H1812" i="16" s="1"/>
  <c r="K1800" i="16"/>
  <c r="H1800" i="16" s="1"/>
  <c r="K1788" i="16"/>
  <c r="H1788" i="16" s="1"/>
  <c r="K1776" i="16"/>
  <c r="H1776" i="16" s="1"/>
  <c r="K1764" i="16"/>
  <c r="H1764" i="16" s="1"/>
  <c r="K1752" i="16"/>
  <c r="H1752" i="16" s="1"/>
  <c r="K1740" i="16"/>
  <c r="H1740" i="16" s="1"/>
  <c r="K1728" i="16"/>
  <c r="H1728" i="16" s="1"/>
  <c r="K1716" i="16"/>
  <c r="H1716" i="16" s="1"/>
  <c r="K1704" i="16"/>
  <c r="H1704" i="16" s="1"/>
  <c r="K1692" i="16"/>
  <c r="H1692" i="16" s="1"/>
  <c r="K1680" i="16"/>
  <c r="H1680" i="16" s="1"/>
  <c r="K1668" i="16"/>
  <c r="H1668" i="16" s="1"/>
  <c r="K1656" i="16"/>
  <c r="H1656" i="16" s="1"/>
  <c r="K1644" i="16"/>
  <c r="H1644" i="16" s="1"/>
  <c r="K1632" i="16"/>
  <c r="H1632" i="16" s="1"/>
  <c r="K1620" i="16"/>
  <c r="H1620" i="16" s="1"/>
  <c r="K1608" i="16"/>
  <c r="H1608" i="16" s="1"/>
  <c r="K1596" i="16"/>
  <c r="H1596" i="16" s="1"/>
  <c r="K1584" i="16"/>
  <c r="H1584" i="16" s="1"/>
  <c r="K1572" i="16"/>
  <c r="H1572" i="16" s="1"/>
  <c r="K1560" i="16"/>
  <c r="H1560" i="16" s="1"/>
  <c r="K1548" i="16"/>
  <c r="H1548" i="16" s="1"/>
  <c r="K1536" i="16"/>
  <c r="H1536" i="16" s="1"/>
  <c r="K1524" i="16"/>
  <c r="H1524" i="16" s="1"/>
  <c r="K1512" i="16"/>
  <c r="H1512" i="16" s="1"/>
  <c r="K1500" i="16"/>
  <c r="H1500" i="16" s="1"/>
  <c r="K1488" i="16"/>
  <c r="H1488" i="16" s="1"/>
  <c r="K1476" i="16"/>
  <c r="H1476" i="16" s="1"/>
  <c r="K1464" i="16"/>
  <c r="H1464" i="16" s="1"/>
  <c r="K1452" i="16"/>
  <c r="H1452" i="16" s="1"/>
  <c r="K1440" i="16"/>
  <c r="H1440" i="16" s="1"/>
  <c r="K3839" i="16"/>
  <c r="H3839" i="16" s="1"/>
  <c r="K3827" i="16"/>
  <c r="H3827" i="16" s="1"/>
  <c r="K3815" i="16"/>
  <c r="H3815" i="16" s="1"/>
  <c r="K3803" i="16"/>
  <c r="H3803" i="16" s="1"/>
  <c r="K3791" i="16"/>
  <c r="H3791" i="16" s="1"/>
  <c r="K3779" i="16"/>
  <c r="H3779" i="16" s="1"/>
  <c r="K3767" i="16"/>
  <c r="H3767" i="16" s="1"/>
  <c r="K3755" i="16"/>
  <c r="H3755" i="16" s="1"/>
  <c r="K3743" i="16"/>
  <c r="H3743" i="16" s="1"/>
  <c r="K3731" i="16"/>
  <c r="H3731" i="16" s="1"/>
  <c r="K3719" i="16"/>
  <c r="H3719" i="16" s="1"/>
  <c r="K3707" i="16"/>
  <c r="H3707" i="16" s="1"/>
  <c r="K3695" i="16"/>
  <c r="H3695" i="16" s="1"/>
  <c r="K3683" i="16"/>
  <c r="H3683" i="16" s="1"/>
  <c r="K3671" i="16"/>
  <c r="H3671" i="16" s="1"/>
  <c r="K3659" i="16"/>
  <c r="H3659" i="16" s="1"/>
  <c r="K3647" i="16"/>
  <c r="H3647" i="16" s="1"/>
  <c r="K3635" i="16"/>
  <c r="H3635" i="16" s="1"/>
  <c r="K3623" i="16"/>
  <c r="H3623" i="16" s="1"/>
  <c r="K3611" i="16"/>
  <c r="H3611" i="16" s="1"/>
  <c r="K3599" i="16"/>
  <c r="H3599" i="16" s="1"/>
  <c r="K3587" i="16"/>
  <c r="H3587" i="16" s="1"/>
  <c r="K3575" i="16"/>
  <c r="H3575" i="16" s="1"/>
  <c r="K3563" i="16"/>
  <c r="H3563" i="16" s="1"/>
  <c r="K3551" i="16"/>
  <c r="H3551" i="16" s="1"/>
  <c r="K3539" i="16"/>
  <c r="H3539" i="16" s="1"/>
  <c r="K3527" i="16"/>
  <c r="H3527" i="16" s="1"/>
  <c r="K3515" i="16"/>
  <c r="H3515" i="16" s="1"/>
  <c r="K3503" i="16"/>
  <c r="H3503" i="16" s="1"/>
  <c r="K3491" i="16"/>
  <c r="H3491" i="16" s="1"/>
  <c r="K3479" i="16"/>
  <c r="H3479" i="16" s="1"/>
  <c r="K3467" i="16"/>
  <c r="H3467" i="16" s="1"/>
  <c r="K3455" i="16"/>
  <c r="H3455" i="16" s="1"/>
  <c r="K3443" i="16"/>
  <c r="H3443" i="16" s="1"/>
  <c r="K3431" i="16"/>
  <c r="H3431" i="16" s="1"/>
  <c r="K3419" i="16"/>
  <c r="H3419" i="16" s="1"/>
  <c r="K3407" i="16"/>
  <c r="H3407" i="16" s="1"/>
  <c r="K3395" i="16"/>
  <c r="H3395" i="16" s="1"/>
  <c r="K3383" i="16"/>
  <c r="H3383" i="16" s="1"/>
  <c r="K3371" i="16"/>
  <c r="H3371" i="16" s="1"/>
  <c r="K3359" i="16"/>
  <c r="H3359" i="16" s="1"/>
  <c r="K3347" i="16"/>
  <c r="H3347" i="16" s="1"/>
  <c r="K3335" i="16"/>
  <c r="H3335" i="16" s="1"/>
  <c r="K3323" i="16"/>
  <c r="H3323" i="16" s="1"/>
  <c r="K3311" i="16"/>
  <c r="H3311" i="16" s="1"/>
  <c r="K3299" i="16"/>
  <c r="H3299" i="16" s="1"/>
  <c r="K3287" i="16"/>
  <c r="H3287" i="16" s="1"/>
  <c r="K3275" i="16"/>
  <c r="H3275" i="16" s="1"/>
  <c r="K3263" i="16"/>
  <c r="H3263" i="16" s="1"/>
  <c r="K3251" i="16"/>
  <c r="H3251" i="16" s="1"/>
  <c r="K3239" i="16"/>
  <c r="H3239" i="16" s="1"/>
  <c r="K3227" i="16"/>
  <c r="H3227" i="16" s="1"/>
  <c r="K3215" i="16"/>
  <c r="H3215" i="16" s="1"/>
  <c r="K3203" i="16"/>
  <c r="H3203" i="16" s="1"/>
  <c r="K3191" i="16"/>
  <c r="H3191" i="16" s="1"/>
  <c r="K3179" i="16"/>
  <c r="H3179" i="16" s="1"/>
  <c r="K3167" i="16"/>
  <c r="H3167" i="16" s="1"/>
  <c r="K3155" i="16"/>
  <c r="H3155" i="16" s="1"/>
  <c r="K3143" i="16"/>
  <c r="H3143" i="16" s="1"/>
  <c r="K3131" i="16"/>
  <c r="H3131" i="16" s="1"/>
  <c r="K3119" i="16"/>
  <c r="H3119" i="16" s="1"/>
  <c r="K3107" i="16"/>
  <c r="H3107" i="16" s="1"/>
  <c r="K3095" i="16"/>
  <c r="H3095" i="16" s="1"/>
  <c r="K3083" i="16"/>
  <c r="H3083" i="16" s="1"/>
  <c r="K3071" i="16"/>
  <c r="H3071" i="16" s="1"/>
  <c r="K3059" i="16"/>
  <c r="H3059" i="16" s="1"/>
  <c r="K3047" i="16"/>
  <c r="H3047" i="16" s="1"/>
  <c r="K3035" i="16"/>
  <c r="H3035" i="16" s="1"/>
  <c r="K3023" i="16"/>
  <c r="H3023" i="16" s="1"/>
  <c r="K3011" i="16"/>
  <c r="H3011" i="16" s="1"/>
  <c r="K2999" i="16"/>
  <c r="H2999" i="16" s="1"/>
  <c r="K3838" i="16"/>
  <c r="H3838" i="16" s="1"/>
  <c r="K3826" i="16"/>
  <c r="H3826" i="16" s="1"/>
  <c r="K3814" i="16"/>
  <c r="H3814" i="16" s="1"/>
  <c r="K3802" i="16"/>
  <c r="H3802" i="16" s="1"/>
  <c r="K3790" i="16"/>
  <c r="H3790" i="16" s="1"/>
  <c r="K3778" i="16"/>
  <c r="H3778" i="16" s="1"/>
  <c r="K3766" i="16"/>
  <c r="H3766" i="16" s="1"/>
  <c r="K3754" i="16"/>
  <c r="H3754" i="16" s="1"/>
  <c r="K3742" i="16"/>
  <c r="H3742" i="16" s="1"/>
  <c r="K3730" i="16"/>
  <c r="H3730" i="16" s="1"/>
  <c r="K3718" i="16"/>
  <c r="H3718" i="16" s="1"/>
  <c r="K3706" i="16"/>
  <c r="H3706" i="16" s="1"/>
  <c r="K3694" i="16"/>
  <c r="H3694" i="16" s="1"/>
  <c r="K3682" i="16"/>
  <c r="H3682" i="16" s="1"/>
  <c r="K3670" i="16"/>
  <c r="H3670" i="16" s="1"/>
  <c r="K3658" i="16"/>
  <c r="H3658" i="16" s="1"/>
  <c r="K3646" i="16"/>
  <c r="H3646" i="16" s="1"/>
  <c r="K3634" i="16"/>
  <c r="H3634" i="16" s="1"/>
  <c r="K3622" i="16"/>
  <c r="H3622" i="16" s="1"/>
  <c r="K3610" i="16"/>
  <c r="H3610" i="16" s="1"/>
  <c r="K3598" i="16"/>
  <c r="H3598" i="16" s="1"/>
  <c r="K3586" i="16"/>
  <c r="H3586" i="16" s="1"/>
  <c r="K3574" i="16"/>
  <c r="H3574" i="16" s="1"/>
  <c r="K3562" i="16"/>
  <c r="H3562" i="16" s="1"/>
  <c r="K3550" i="16"/>
  <c r="H3550" i="16" s="1"/>
  <c r="K3538" i="16"/>
  <c r="H3538" i="16" s="1"/>
  <c r="K3526" i="16"/>
  <c r="H3526" i="16" s="1"/>
  <c r="K3514" i="16"/>
  <c r="H3514" i="16" s="1"/>
  <c r="K3502" i="16"/>
  <c r="H3502" i="16" s="1"/>
  <c r="K3490" i="16"/>
  <c r="H3490" i="16" s="1"/>
  <c r="K3478" i="16"/>
  <c r="H3478" i="16" s="1"/>
  <c r="K3466" i="16"/>
  <c r="H3466" i="16" s="1"/>
  <c r="K3454" i="16"/>
  <c r="H3454" i="16" s="1"/>
  <c r="K3442" i="16"/>
  <c r="H3442" i="16" s="1"/>
  <c r="K3430" i="16"/>
  <c r="H3430" i="16" s="1"/>
  <c r="K3418" i="16"/>
  <c r="H3418" i="16" s="1"/>
  <c r="K3406" i="16"/>
  <c r="H3406" i="16" s="1"/>
  <c r="K3394" i="16"/>
  <c r="H3394" i="16" s="1"/>
  <c r="K3382" i="16"/>
  <c r="H3382" i="16" s="1"/>
  <c r="K3370" i="16"/>
  <c r="H3370" i="16" s="1"/>
  <c r="K3358" i="16"/>
  <c r="H3358" i="16" s="1"/>
  <c r="K3346" i="16"/>
  <c r="H3346" i="16" s="1"/>
  <c r="K3334" i="16"/>
  <c r="H3334" i="16" s="1"/>
  <c r="K3322" i="16"/>
  <c r="H3322" i="16" s="1"/>
  <c r="K3310" i="16"/>
  <c r="H3310" i="16" s="1"/>
  <c r="K3298" i="16"/>
  <c r="H3298" i="16" s="1"/>
  <c r="K3286" i="16"/>
  <c r="H3286" i="16" s="1"/>
  <c r="K3274" i="16"/>
  <c r="H3274" i="16" s="1"/>
  <c r="K3262" i="16"/>
  <c r="H3262" i="16" s="1"/>
  <c r="K3250" i="16"/>
  <c r="H3250" i="16" s="1"/>
  <c r="K3238" i="16"/>
  <c r="H3238" i="16" s="1"/>
  <c r="K3226" i="16"/>
  <c r="H3226" i="16" s="1"/>
  <c r="K3214" i="16"/>
  <c r="H3214" i="16" s="1"/>
  <c r="K3202" i="16"/>
  <c r="H3202" i="16" s="1"/>
  <c r="K3190" i="16"/>
  <c r="H3190" i="16" s="1"/>
  <c r="K3178" i="16"/>
  <c r="H3178" i="16" s="1"/>
  <c r="K3166" i="16"/>
  <c r="H3166" i="16" s="1"/>
  <c r="K3154" i="16"/>
  <c r="H3154" i="16" s="1"/>
  <c r="K3142" i="16"/>
  <c r="H3142" i="16" s="1"/>
  <c r="K3130" i="16"/>
  <c r="H3130" i="16" s="1"/>
  <c r="K3118" i="16"/>
  <c r="H3118" i="16" s="1"/>
  <c r="K3106" i="16"/>
  <c r="H3106" i="16" s="1"/>
  <c r="K3094" i="16"/>
  <c r="H3094" i="16" s="1"/>
  <c r="K3082" i="16"/>
  <c r="H3082" i="16" s="1"/>
  <c r="K3070" i="16"/>
  <c r="H3070" i="16" s="1"/>
  <c r="K3058" i="16"/>
  <c r="H3058" i="16" s="1"/>
  <c r="K3046" i="16"/>
  <c r="H3046" i="16" s="1"/>
  <c r="K3034" i="16"/>
  <c r="H3034" i="16" s="1"/>
  <c r="K3022" i="16"/>
  <c r="H3022" i="16" s="1"/>
  <c r="K3010" i="16"/>
  <c r="H3010" i="16" s="1"/>
  <c r="K2998" i="16"/>
  <c r="H2998" i="16" s="1"/>
  <c r="K2986" i="16"/>
  <c r="H2986" i="16" s="1"/>
  <c r="K2974" i="16"/>
  <c r="H2974" i="16" s="1"/>
  <c r="K2962" i="16"/>
  <c r="H2962" i="16" s="1"/>
  <c r="K2950" i="16"/>
  <c r="H2950" i="16" s="1"/>
  <c r="K3837" i="16"/>
  <c r="H3837" i="16" s="1"/>
  <c r="K3825" i="16"/>
  <c r="H3825" i="16" s="1"/>
  <c r="K3813" i="16"/>
  <c r="H3813" i="16" s="1"/>
  <c r="K3801" i="16"/>
  <c r="H3801" i="16" s="1"/>
  <c r="K3789" i="16"/>
  <c r="H3789" i="16" s="1"/>
  <c r="K3777" i="16"/>
  <c r="H3777" i="16" s="1"/>
  <c r="K3765" i="16"/>
  <c r="H3765" i="16" s="1"/>
  <c r="K3753" i="16"/>
  <c r="H3753" i="16" s="1"/>
  <c r="K3741" i="16"/>
  <c r="H3741" i="16" s="1"/>
  <c r="K3729" i="16"/>
  <c r="H3729" i="16" s="1"/>
  <c r="K3717" i="16"/>
  <c r="H3717" i="16" s="1"/>
  <c r="K3705" i="16"/>
  <c r="H3705" i="16" s="1"/>
  <c r="K3693" i="16"/>
  <c r="H3693" i="16" s="1"/>
  <c r="K3681" i="16"/>
  <c r="H3681" i="16" s="1"/>
  <c r="K3669" i="16"/>
  <c r="H3669" i="16" s="1"/>
  <c r="K3657" i="16"/>
  <c r="H3657" i="16" s="1"/>
  <c r="K3645" i="16"/>
  <c r="H3645" i="16" s="1"/>
  <c r="K3633" i="16"/>
  <c r="H3633" i="16" s="1"/>
  <c r="K3621" i="16"/>
  <c r="H3621" i="16" s="1"/>
  <c r="K3609" i="16"/>
  <c r="H3609" i="16" s="1"/>
  <c r="K3597" i="16"/>
  <c r="H3597" i="16" s="1"/>
  <c r="K3585" i="16"/>
  <c r="H3585" i="16" s="1"/>
  <c r="K3573" i="16"/>
  <c r="H3573" i="16" s="1"/>
  <c r="K3561" i="16"/>
  <c r="H3561" i="16" s="1"/>
  <c r="K3549" i="16"/>
  <c r="H3549" i="16" s="1"/>
  <c r="K3537" i="16"/>
  <c r="H3537" i="16" s="1"/>
  <c r="K3525" i="16"/>
  <c r="H3525" i="16" s="1"/>
  <c r="K3513" i="16"/>
  <c r="H3513" i="16" s="1"/>
  <c r="K3501" i="16"/>
  <c r="H3501" i="16" s="1"/>
  <c r="K3489" i="16"/>
  <c r="H3489" i="16" s="1"/>
  <c r="K3477" i="16"/>
  <c r="H3477" i="16" s="1"/>
  <c r="K3465" i="16"/>
  <c r="H3465" i="16" s="1"/>
  <c r="K3453" i="16"/>
  <c r="H3453" i="16" s="1"/>
  <c r="K3441" i="16"/>
  <c r="H3441" i="16" s="1"/>
  <c r="K3429" i="16"/>
  <c r="H3429" i="16" s="1"/>
  <c r="K3417" i="16"/>
  <c r="H3417" i="16" s="1"/>
  <c r="K3405" i="16"/>
  <c r="H3405" i="16" s="1"/>
  <c r="K3393" i="16"/>
  <c r="H3393" i="16" s="1"/>
  <c r="K3381" i="16"/>
  <c r="H3381" i="16" s="1"/>
  <c r="K3369" i="16"/>
  <c r="H3369" i="16" s="1"/>
  <c r="K3357" i="16"/>
  <c r="H3357" i="16" s="1"/>
  <c r="K3345" i="16"/>
  <c r="H3345" i="16" s="1"/>
  <c r="K3333" i="16"/>
  <c r="H3333" i="16" s="1"/>
  <c r="K3321" i="16"/>
  <c r="H3321" i="16" s="1"/>
  <c r="K3309" i="16"/>
  <c r="H3309" i="16" s="1"/>
  <c r="K3297" i="16"/>
  <c r="H3297" i="16" s="1"/>
  <c r="K3285" i="16"/>
  <c r="H3285" i="16" s="1"/>
  <c r="K3273" i="16"/>
  <c r="H3273" i="16" s="1"/>
  <c r="K3261" i="16"/>
  <c r="H3261" i="16" s="1"/>
  <c r="K3249" i="16"/>
  <c r="H3249" i="16" s="1"/>
  <c r="K3237" i="16"/>
  <c r="H3237" i="16" s="1"/>
  <c r="K3225" i="16"/>
  <c r="H3225" i="16" s="1"/>
  <c r="K3213" i="16"/>
  <c r="H3213" i="16" s="1"/>
  <c r="K3201" i="16"/>
  <c r="H3201" i="16" s="1"/>
  <c r="K3189" i="16"/>
  <c r="H3189" i="16" s="1"/>
  <c r="K3177" i="16"/>
  <c r="H3177" i="16" s="1"/>
  <c r="K3165" i="16"/>
  <c r="H3165" i="16" s="1"/>
  <c r="K3153" i="16"/>
  <c r="H3153" i="16" s="1"/>
  <c r="K3141" i="16"/>
  <c r="H3141" i="16" s="1"/>
  <c r="K3129" i="16"/>
  <c r="H3129" i="16" s="1"/>
  <c r="K3117" i="16"/>
  <c r="H3117" i="16" s="1"/>
  <c r="K3105" i="16"/>
  <c r="H3105" i="16" s="1"/>
  <c r="K3093" i="16"/>
  <c r="H3093" i="16" s="1"/>
  <c r="K3081" i="16"/>
  <c r="H3081" i="16" s="1"/>
  <c r="K3069" i="16"/>
  <c r="H3069" i="16" s="1"/>
  <c r="K3057" i="16"/>
  <c r="H3057" i="16" s="1"/>
  <c r="K3836" i="16"/>
  <c r="H3836" i="16" s="1"/>
  <c r="K3824" i="16"/>
  <c r="H3824" i="16" s="1"/>
  <c r="K3812" i="16"/>
  <c r="H3812" i="16" s="1"/>
  <c r="K3800" i="16"/>
  <c r="H3800" i="16" s="1"/>
  <c r="K3788" i="16"/>
  <c r="H3788" i="16" s="1"/>
  <c r="K3776" i="16"/>
  <c r="H3776" i="16" s="1"/>
  <c r="K3764" i="16"/>
  <c r="H3764" i="16" s="1"/>
  <c r="K3752" i="16"/>
  <c r="H3752" i="16" s="1"/>
  <c r="K3740" i="16"/>
  <c r="H3740" i="16" s="1"/>
  <c r="K3728" i="16"/>
  <c r="H3728" i="16" s="1"/>
  <c r="K3716" i="16"/>
  <c r="H3716" i="16" s="1"/>
  <c r="K3704" i="16"/>
  <c r="H3704" i="16" s="1"/>
  <c r="K3692" i="16"/>
  <c r="H3692" i="16" s="1"/>
  <c r="K3680" i="16"/>
  <c r="H3680" i="16" s="1"/>
  <c r="K3668" i="16"/>
  <c r="H3668" i="16" s="1"/>
  <c r="K3656" i="16"/>
  <c r="H3656" i="16" s="1"/>
  <c r="K3644" i="16"/>
  <c r="H3644" i="16" s="1"/>
  <c r="K3632" i="16"/>
  <c r="H3632" i="16" s="1"/>
  <c r="K3620" i="16"/>
  <c r="H3620" i="16" s="1"/>
  <c r="K3608" i="16"/>
  <c r="H3608" i="16" s="1"/>
  <c r="K3596" i="16"/>
  <c r="H3596" i="16" s="1"/>
  <c r="K3584" i="16"/>
  <c r="H3584" i="16" s="1"/>
  <c r="K3572" i="16"/>
  <c r="H3572" i="16" s="1"/>
  <c r="K3560" i="16"/>
  <c r="H3560" i="16" s="1"/>
  <c r="K3548" i="16"/>
  <c r="H3548" i="16" s="1"/>
  <c r="K3536" i="16"/>
  <c r="H3536" i="16" s="1"/>
  <c r="K3524" i="16"/>
  <c r="H3524" i="16" s="1"/>
  <c r="K3512" i="16"/>
  <c r="H3512" i="16" s="1"/>
  <c r="K3500" i="16"/>
  <c r="H3500" i="16" s="1"/>
  <c r="K3488" i="16"/>
  <c r="H3488" i="16" s="1"/>
  <c r="K3476" i="16"/>
  <c r="H3476" i="16" s="1"/>
  <c r="K3464" i="16"/>
  <c r="H3464" i="16" s="1"/>
  <c r="K3452" i="16"/>
  <c r="H3452" i="16" s="1"/>
  <c r="K3440" i="16"/>
  <c r="H3440" i="16" s="1"/>
  <c r="K3428" i="16"/>
  <c r="H3428" i="16" s="1"/>
  <c r="K3416" i="16"/>
  <c r="H3416" i="16" s="1"/>
  <c r="K3404" i="16"/>
  <c r="H3404" i="16" s="1"/>
  <c r="K3392" i="16"/>
  <c r="H3392" i="16" s="1"/>
  <c r="K3380" i="16"/>
  <c r="H3380" i="16" s="1"/>
  <c r="K3368" i="16"/>
  <c r="H3368" i="16" s="1"/>
  <c r="K3356" i="16"/>
  <c r="H3356" i="16" s="1"/>
  <c r="K3344" i="16"/>
  <c r="H3344" i="16" s="1"/>
  <c r="K3332" i="16"/>
  <c r="H3332" i="16" s="1"/>
  <c r="K3320" i="16"/>
  <c r="H3320" i="16" s="1"/>
  <c r="K3308" i="16"/>
  <c r="H3308" i="16" s="1"/>
  <c r="K3296" i="16"/>
  <c r="H3296" i="16" s="1"/>
  <c r="K3284" i="16"/>
  <c r="H3284" i="16" s="1"/>
  <c r="K3272" i="16"/>
  <c r="H3272" i="16" s="1"/>
  <c r="K3260" i="16"/>
  <c r="H3260" i="16" s="1"/>
  <c r="K3248" i="16"/>
  <c r="H3248" i="16" s="1"/>
  <c r="K3236" i="16"/>
  <c r="H3236" i="16" s="1"/>
  <c r="K3224" i="16"/>
  <c r="H3224" i="16" s="1"/>
  <c r="K3212" i="16"/>
  <c r="H3212" i="16" s="1"/>
  <c r="K3200" i="16"/>
  <c r="H3200" i="16" s="1"/>
  <c r="K3188" i="16"/>
  <c r="H3188" i="16" s="1"/>
  <c r="K3176" i="16"/>
  <c r="H3176" i="16" s="1"/>
  <c r="K3164" i="16"/>
  <c r="H3164" i="16" s="1"/>
  <c r="K3152" i="16"/>
  <c r="H3152" i="16" s="1"/>
  <c r="K3140" i="16"/>
  <c r="H3140" i="16" s="1"/>
  <c r="K3128" i="16"/>
  <c r="H3128" i="16" s="1"/>
  <c r="K3116" i="16"/>
  <c r="H3116" i="16" s="1"/>
  <c r="K3104" i="16"/>
  <c r="H3104" i="16" s="1"/>
  <c r="K3092" i="16"/>
  <c r="H3092" i="16" s="1"/>
  <c r="K3080" i="16"/>
  <c r="H3080" i="16" s="1"/>
  <c r="K3068" i="16"/>
  <c r="H3068" i="16" s="1"/>
  <c r="K3056" i="16"/>
  <c r="H3056" i="16" s="1"/>
  <c r="K1687" i="16"/>
  <c r="H1687" i="16" s="1"/>
  <c r="K2838" i="16"/>
  <c r="H2838" i="16" s="1"/>
  <c r="K2826" i="16"/>
  <c r="H2826" i="16" s="1"/>
  <c r="K2814" i="16"/>
  <c r="H2814" i="16" s="1"/>
  <c r="K2802" i="16"/>
  <c r="H2802" i="16" s="1"/>
  <c r="K2790" i="16"/>
  <c r="H2790" i="16" s="1"/>
  <c r="K2778" i="16"/>
  <c r="H2778" i="16" s="1"/>
  <c r="K2766" i="16"/>
  <c r="H2766" i="16" s="1"/>
  <c r="K2754" i="16"/>
  <c r="H2754" i="16" s="1"/>
  <c r="K2742" i="16"/>
  <c r="H2742" i="16" s="1"/>
  <c r="K2730" i="16"/>
  <c r="H2730" i="16" s="1"/>
  <c r="K2718" i="16"/>
  <c r="H2718" i="16" s="1"/>
  <c r="K2706" i="16"/>
  <c r="H2706" i="16" s="1"/>
  <c r="K2694" i="16"/>
  <c r="H2694" i="16" s="1"/>
  <c r="K2682" i="16"/>
  <c r="H2682" i="16" s="1"/>
  <c r="K2670" i="16"/>
  <c r="H2670" i="16" s="1"/>
  <c r="K2658" i="16"/>
  <c r="H2658" i="16" s="1"/>
  <c r="K2646" i="16"/>
  <c r="H2646" i="16" s="1"/>
  <c r="K2634" i="16"/>
  <c r="H2634" i="16" s="1"/>
  <c r="K2622" i="16"/>
  <c r="H2622" i="16" s="1"/>
  <c r="K2610" i="16"/>
  <c r="H2610" i="16" s="1"/>
  <c r="K2598" i="16"/>
  <c r="H2598" i="16" s="1"/>
  <c r="K2586" i="16"/>
  <c r="H2586" i="16" s="1"/>
  <c r="K2574" i="16"/>
  <c r="H2574" i="16" s="1"/>
  <c r="K2562" i="16"/>
  <c r="H2562" i="16" s="1"/>
  <c r="K2550" i="16"/>
  <c r="H2550" i="16" s="1"/>
  <c r="K2538" i="16"/>
  <c r="H2538" i="16" s="1"/>
  <c r="K2526" i="16"/>
  <c r="H2526" i="16" s="1"/>
  <c r="K2514" i="16"/>
  <c r="H2514" i="16" s="1"/>
  <c r="K2502" i="16"/>
  <c r="H2502" i="16" s="1"/>
  <c r="K2490" i="16"/>
  <c r="H2490" i="16" s="1"/>
  <c r="K2478" i="16"/>
  <c r="H2478" i="16" s="1"/>
  <c r="K2466" i="16"/>
  <c r="H2466" i="16" s="1"/>
  <c r="K2454" i="16"/>
  <c r="H2454" i="16" s="1"/>
  <c r="K2442" i="16"/>
  <c r="H2442" i="16" s="1"/>
  <c r="K2430" i="16"/>
  <c r="H2430" i="16" s="1"/>
  <c r="K2418" i="16"/>
  <c r="H2418" i="16" s="1"/>
  <c r="K2406" i="16"/>
  <c r="H2406" i="16" s="1"/>
  <c r="K2394" i="16"/>
  <c r="H2394" i="16" s="1"/>
  <c r="K2382" i="16"/>
  <c r="H2382" i="16" s="1"/>
  <c r="K2370" i="16"/>
  <c r="H2370" i="16" s="1"/>
  <c r="K2358" i="16"/>
  <c r="H2358" i="16" s="1"/>
  <c r="K2346" i="16"/>
  <c r="H2346" i="16" s="1"/>
  <c r="K2334" i="16"/>
  <c r="H2334" i="16" s="1"/>
  <c r="K2322" i="16"/>
  <c r="H2322" i="16" s="1"/>
  <c r="K2310" i="16"/>
  <c r="H2310" i="16" s="1"/>
  <c r="K2298" i="16"/>
  <c r="H2298" i="16" s="1"/>
  <c r="K2286" i="16"/>
  <c r="H2286" i="16" s="1"/>
  <c r="K2274" i="16"/>
  <c r="H2274" i="16" s="1"/>
  <c r="K2262" i="16"/>
  <c r="H2262" i="16" s="1"/>
  <c r="K2250" i="16"/>
  <c r="H2250" i="16" s="1"/>
  <c r="K2238" i="16"/>
  <c r="H2238" i="16" s="1"/>
  <c r="K2226" i="16"/>
  <c r="H2226" i="16" s="1"/>
  <c r="K2214" i="16"/>
  <c r="H2214" i="16" s="1"/>
  <c r="K2202" i="16"/>
  <c r="H2202" i="16" s="1"/>
  <c r="K2190" i="16"/>
  <c r="H2190" i="16" s="1"/>
  <c r="K2178" i="16"/>
  <c r="H2178" i="16" s="1"/>
  <c r="K2166" i="16"/>
  <c r="H2166" i="16" s="1"/>
  <c r="K2154" i="16"/>
  <c r="H2154" i="16" s="1"/>
  <c r="K2142" i="16"/>
  <c r="H2142" i="16" s="1"/>
  <c r="K2130" i="16"/>
  <c r="H2130" i="16" s="1"/>
  <c r="K2118" i="16"/>
  <c r="H2118" i="16" s="1"/>
  <c r="K2106" i="16"/>
  <c r="H2106" i="16" s="1"/>
  <c r="K2094" i="16"/>
  <c r="H2094" i="16" s="1"/>
  <c r="K2082" i="16"/>
  <c r="H2082" i="16" s="1"/>
  <c r="K2070" i="16"/>
  <c r="H2070" i="16" s="1"/>
  <c r="K2058" i="16"/>
  <c r="H2058" i="16" s="1"/>
  <c r="K2046" i="16"/>
  <c r="H2046" i="16" s="1"/>
  <c r="K2849" i="16"/>
  <c r="H2849" i="16" s="1"/>
  <c r="K2837" i="16"/>
  <c r="H2837" i="16" s="1"/>
  <c r="K2825" i="16"/>
  <c r="H2825" i="16" s="1"/>
  <c r="K2813" i="16"/>
  <c r="H2813" i="16" s="1"/>
  <c r="K2801" i="16"/>
  <c r="H2801" i="16" s="1"/>
  <c r="K2789" i="16"/>
  <c r="H2789" i="16" s="1"/>
  <c r="K2777" i="16"/>
  <c r="H2777" i="16" s="1"/>
  <c r="K2765" i="16"/>
  <c r="H2765" i="16" s="1"/>
  <c r="K2753" i="16"/>
  <c r="H2753" i="16" s="1"/>
  <c r="K2741" i="16"/>
  <c r="H2741" i="16" s="1"/>
  <c r="K2729" i="16"/>
  <c r="H2729" i="16" s="1"/>
  <c r="K2717" i="16"/>
  <c r="H2717" i="16" s="1"/>
  <c r="K2705" i="16"/>
  <c r="H2705" i="16" s="1"/>
  <c r="K2693" i="16"/>
  <c r="H2693" i="16" s="1"/>
  <c r="K2681" i="16"/>
  <c r="H2681" i="16" s="1"/>
  <c r="K2669" i="16"/>
  <c r="H2669" i="16" s="1"/>
  <c r="K2657" i="16"/>
  <c r="H2657" i="16" s="1"/>
  <c r="K2645" i="16"/>
  <c r="H2645" i="16" s="1"/>
  <c r="K2633" i="16"/>
  <c r="H2633" i="16" s="1"/>
  <c r="K2621" i="16"/>
  <c r="H2621" i="16" s="1"/>
  <c r="K2609" i="16"/>
  <c r="H2609" i="16" s="1"/>
  <c r="K2597" i="16"/>
  <c r="H2597" i="16" s="1"/>
  <c r="K2585" i="16"/>
  <c r="H2585" i="16" s="1"/>
  <c r="K2573" i="16"/>
  <c r="H2573" i="16" s="1"/>
  <c r="K2561" i="16"/>
  <c r="H2561" i="16" s="1"/>
  <c r="K2549" i="16"/>
  <c r="H2549" i="16" s="1"/>
  <c r="K2537" i="16"/>
  <c r="H2537" i="16" s="1"/>
  <c r="K2525" i="16"/>
  <c r="H2525" i="16" s="1"/>
  <c r="K2513" i="16"/>
  <c r="H2513" i="16" s="1"/>
  <c r="K2501" i="16"/>
  <c r="H2501" i="16" s="1"/>
  <c r="K2489" i="16"/>
  <c r="H2489" i="16" s="1"/>
  <c r="K2477" i="16"/>
  <c r="H2477" i="16" s="1"/>
  <c r="K2465" i="16"/>
  <c r="H2465" i="16" s="1"/>
  <c r="K2453" i="16"/>
  <c r="H2453" i="16" s="1"/>
  <c r="K2441" i="16"/>
  <c r="H2441" i="16" s="1"/>
  <c r="K2429" i="16"/>
  <c r="H2429" i="16" s="1"/>
  <c r="K2417" i="16"/>
  <c r="H2417" i="16" s="1"/>
  <c r="K2405" i="16"/>
  <c r="H2405" i="16" s="1"/>
  <c r="K2393" i="16"/>
  <c r="H2393" i="16" s="1"/>
  <c r="K2381" i="16"/>
  <c r="H2381" i="16" s="1"/>
  <c r="K2369" i="16"/>
  <c r="H2369" i="16" s="1"/>
  <c r="K2357" i="16"/>
  <c r="H2357" i="16" s="1"/>
  <c r="K2345" i="16"/>
  <c r="H2345" i="16" s="1"/>
  <c r="K2333" i="16"/>
  <c r="H2333" i="16" s="1"/>
  <c r="K2321" i="16"/>
  <c r="H2321" i="16" s="1"/>
  <c r="K2309" i="16"/>
  <c r="H2309" i="16" s="1"/>
  <c r="K2297" i="16"/>
  <c r="H2297" i="16" s="1"/>
  <c r="K2285" i="16"/>
  <c r="H2285" i="16" s="1"/>
  <c r="K2273" i="16"/>
  <c r="H2273" i="16" s="1"/>
  <c r="K2261" i="16"/>
  <c r="H2261" i="16" s="1"/>
  <c r="K2249" i="16"/>
  <c r="H2249" i="16" s="1"/>
  <c r="K2237" i="16"/>
  <c r="H2237" i="16" s="1"/>
  <c r="K2225" i="16"/>
  <c r="H2225" i="16" s="1"/>
  <c r="K2213" i="16"/>
  <c r="H2213" i="16" s="1"/>
  <c r="K2201" i="16"/>
  <c r="H2201" i="16" s="1"/>
  <c r="K2189" i="16"/>
  <c r="H2189" i="16" s="1"/>
  <c r="K2177" i="16"/>
  <c r="H2177" i="16" s="1"/>
  <c r="K2165" i="16"/>
  <c r="H2165" i="16" s="1"/>
  <c r="K2153" i="16"/>
  <c r="H2153" i="16" s="1"/>
  <c r="K2141" i="16"/>
  <c r="H2141" i="16" s="1"/>
  <c r="K2129" i="16"/>
  <c r="H2129" i="16" s="1"/>
  <c r="K2117" i="16"/>
  <c r="H2117" i="16" s="1"/>
  <c r="K2105" i="16"/>
  <c r="H2105" i="16" s="1"/>
  <c r="K2093" i="16"/>
  <c r="H2093" i="16" s="1"/>
  <c r="K2081" i="16"/>
  <c r="H2081" i="16" s="1"/>
  <c r="K2069" i="16"/>
  <c r="H2069" i="16" s="1"/>
  <c r="K2057" i="16"/>
  <c r="H2057" i="16" s="1"/>
  <c r="K2045" i="16"/>
  <c r="H2045" i="16" s="1"/>
  <c r="K2033" i="16"/>
  <c r="H2033" i="16" s="1"/>
  <c r="K2021" i="16"/>
  <c r="H2021" i="16" s="1"/>
  <c r="K2009" i="16"/>
  <c r="H2009" i="16" s="1"/>
  <c r="K1997" i="16"/>
  <c r="H1997" i="16" s="1"/>
  <c r="K1985" i="16"/>
  <c r="H1985" i="16" s="1"/>
  <c r="K1973" i="16"/>
  <c r="H1973" i="16" s="1"/>
  <c r="K1961" i="16"/>
  <c r="H1961" i="16" s="1"/>
  <c r="K1949" i="16"/>
  <c r="H1949" i="16" s="1"/>
  <c r="K1937" i="16"/>
  <c r="H1937" i="16" s="1"/>
  <c r="K1925" i="16"/>
  <c r="H1925" i="16" s="1"/>
  <c r="K2968" i="16"/>
  <c r="H2968" i="16" s="1"/>
  <c r="K2956" i="16"/>
  <c r="H2956" i="16" s="1"/>
  <c r="K2944" i="16"/>
  <c r="H2944" i="16" s="1"/>
  <c r="K2932" i="16"/>
  <c r="H2932" i="16" s="1"/>
  <c r="K2920" i="16"/>
  <c r="H2920" i="16" s="1"/>
  <c r="K2908" i="16"/>
  <c r="H2908" i="16" s="1"/>
  <c r="K2896" i="16"/>
  <c r="H2896" i="16" s="1"/>
  <c r="K2884" i="16"/>
  <c r="H2884" i="16" s="1"/>
  <c r="K2872" i="16"/>
  <c r="H2872" i="16" s="1"/>
  <c r="K2860" i="16"/>
  <c r="H2860" i="16" s="1"/>
  <c r="K2848" i="16"/>
  <c r="H2848" i="16" s="1"/>
  <c r="K2836" i="16"/>
  <c r="H2836" i="16" s="1"/>
  <c r="K2824" i="16"/>
  <c r="H2824" i="16" s="1"/>
  <c r="K2812" i="16"/>
  <c r="H2812" i="16" s="1"/>
  <c r="K2800" i="16"/>
  <c r="H2800" i="16" s="1"/>
  <c r="K2788" i="16"/>
  <c r="H2788" i="16" s="1"/>
  <c r="K2776" i="16"/>
  <c r="H2776" i="16" s="1"/>
  <c r="K2764" i="16"/>
  <c r="H2764" i="16" s="1"/>
  <c r="K2752" i="16"/>
  <c r="H2752" i="16" s="1"/>
  <c r="K2740" i="16"/>
  <c r="H2740" i="16" s="1"/>
  <c r="K2728" i="16"/>
  <c r="H2728" i="16" s="1"/>
  <c r="K2716" i="16"/>
  <c r="H2716" i="16" s="1"/>
  <c r="K2704" i="16"/>
  <c r="H2704" i="16" s="1"/>
  <c r="K2692" i="16"/>
  <c r="H2692" i="16" s="1"/>
  <c r="K2680" i="16"/>
  <c r="H2680" i="16" s="1"/>
  <c r="K2668" i="16"/>
  <c r="H2668" i="16" s="1"/>
  <c r="K2656" i="16"/>
  <c r="H2656" i="16" s="1"/>
  <c r="K2644" i="16"/>
  <c r="H2644" i="16" s="1"/>
  <c r="K2632" i="16"/>
  <c r="H2632" i="16" s="1"/>
  <c r="K2620" i="16"/>
  <c r="H2620" i="16" s="1"/>
  <c r="K2608" i="16"/>
  <c r="H2608" i="16" s="1"/>
  <c r="K2596" i="16"/>
  <c r="H2596" i="16" s="1"/>
  <c r="K2584" i="16"/>
  <c r="H2584" i="16" s="1"/>
  <c r="K2572" i="16"/>
  <c r="H2572" i="16" s="1"/>
  <c r="K2560" i="16"/>
  <c r="H2560" i="16" s="1"/>
  <c r="K2548" i="16"/>
  <c r="H2548" i="16" s="1"/>
  <c r="K2536" i="16"/>
  <c r="H2536" i="16" s="1"/>
  <c r="K2524" i="16"/>
  <c r="H2524" i="16" s="1"/>
  <c r="K2512" i="16"/>
  <c r="H2512" i="16" s="1"/>
  <c r="K2500" i="16"/>
  <c r="H2500" i="16" s="1"/>
  <c r="K2488" i="16"/>
  <c r="H2488" i="16" s="1"/>
  <c r="K2476" i="16"/>
  <c r="H2476" i="16" s="1"/>
  <c r="K2464" i="16"/>
  <c r="H2464" i="16" s="1"/>
  <c r="K2452" i="16"/>
  <c r="H2452" i="16" s="1"/>
  <c r="K2440" i="16"/>
  <c r="H2440" i="16" s="1"/>
  <c r="K2428" i="16"/>
  <c r="H2428" i="16" s="1"/>
  <c r="K2416" i="16"/>
  <c r="H2416" i="16" s="1"/>
  <c r="K2404" i="16"/>
  <c r="H2404" i="16" s="1"/>
  <c r="K2392" i="16"/>
  <c r="H2392" i="16" s="1"/>
  <c r="K2380" i="16"/>
  <c r="H2380" i="16" s="1"/>
  <c r="K2368" i="16"/>
  <c r="H2368" i="16" s="1"/>
  <c r="K2356" i="16"/>
  <c r="H2356" i="16" s="1"/>
  <c r="K2344" i="16"/>
  <c r="H2344" i="16" s="1"/>
  <c r="K2332" i="16"/>
  <c r="H2332" i="16" s="1"/>
  <c r="K2320" i="16"/>
  <c r="H2320" i="16" s="1"/>
  <c r="K2308" i="16"/>
  <c r="H2308" i="16" s="1"/>
  <c r="K2296" i="16"/>
  <c r="H2296" i="16" s="1"/>
  <c r="K2284" i="16"/>
  <c r="H2284" i="16" s="1"/>
  <c r="K2272" i="16"/>
  <c r="H2272" i="16" s="1"/>
  <c r="K2260" i="16"/>
  <c r="H2260" i="16" s="1"/>
  <c r="K2248" i="16"/>
  <c r="H2248" i="16" s="1"/>
  <c r="K2236" i="16"/>
  <c r="H2236" i="16" s="1"/>
  <c r="K2224" i="16"/>
  <c r="H2224" i="16" s="1"/>
  <c r="K2212" i="16"/>
  <c r="H2212" i="16" s="1"/>
  <c r="K2200" i="16"/>
  <c r="H2200" i="16" s="1"/>
  <c r="K2188" i="16"/>
  <c r="H2188" i="16" s="1"/>
  <c r="K2176" i="16"/>
  <c r="H2176" i="16" s="1"/>
  <c r="K2164" i="16"/>
  <c r="H2164" i="16" s="1"/>
  <c r="K2152" i="16"/>
  <c r="H2152" i="16" s="1"/>
  <c r="K2140" i="16"/>
  <c r="H2140" i="16" s="1"/>
  <c r="K2128" i="16"/>
  <c r="H2128" i="16" s="1"/>
  <c r="K2116" i="16"/>
  <c r="H2116" i="16" s="1"/>
  <c r="K2104" i="16"/>
  <c r="H2104" i="16" s="1"/>
  <c r="K2092" i="16"/>
  <c r="H2092" i="16" s="1"/>
  <c r="K2080" i="16"/>
  <c r="H2080" i="16" s="1"/>
  <c r="K2068" i="16"/>
  <c r="H2068" i="16" s="1"/>
  <c r="K2056" i="16"/>
  <c r="H2056" i="16" s="1"/>
  <c r="K2044" i="16"/>
  <c r="H2044" i="16" s="1"/>
  <c r="K2032" i="16"/>
  <c r="H2032" i="16" s="1"/>
  <c r="K2020" i="16"/>
  <c r="H2020" i="16" s="1"/>
  <c r="K2008" i="16"/>
  <c r="H2008" i="16" s="1"/>
  <c r="K2931" i="16"/>
  <c r="H2931" i="16" s="1"/>
  <c r="K2919" i="16"/>
  <c r="H2919" i="16" s="1"/>
  <c r="K2907" i="16"/>
  <c r="H2907" i="16" s="1"/>
  <c r="K2895" i="16"/>
  <c r="H2895" i="16" s="1"/>
  <c r="K2883" i="16"/>
  <c r="H2883" i="16" s="1"/>
  <c r="K2871" i="16"/>
  <c r="H2871" i="16" s="1"/>
  <c r="K2859" i="16"/>
  <c r="H2859" i="16" s="1"/>
  <c r="K2847" i="16"/>
  <c r="H2847" i="16" s="1"/>
  <c r="K2835" i="16"/>
  <c r="H2835" i="16" s="1"/>
  <c r="K2823" i="16"/>
  <c r="H2823" i="16" s="1"/>
  <c r="K2811" i="16"/>
  <c r="H2811" i="16" s="1"/>
  <c r="K2799" i="16"/>
  <c r="H2799" i="16" s="1"/>
  <c r="K2787" i="16"/>
  <c r="H2787" i="16" s="1"/>
  <c r="K2775" i="16"/>
  <c r="H2775" i="16" s="1"/>
  <c r="K2763" i="16"/>
  <c r="H2763" i="16" s="1"/>
  <c r="K2751" i="16"/>
  <c r="H2751" i="16" s="1"/>
  <c r="K2739" i="16"/>
  <c r="H2739" i="16" s="1"/>
  <c r="K2727" i="16"/>
  <c r="H2727" i="16" s="1"/>
  <c r="K2715" i="16"/>
  <c r="H2715" i="16" s="1"/>
  <c r="K2703" i="16"/>
  <c r="H2703" i="16" s="1"/>
  <c r="K2691" i="16"/>
  <c r="H2691" i="16" s="1"/>
  <c r="K2679" i="16"/>
  <c r="H2679" i="16" s="1"/>
  <c r="K2667" i="16"/>
  <c r="H2667" i="16" s="1"/>
  <c r="K2655" i="16"/>
  <c r="H2655" i="16" s="1"/>
  <c r="K2643" i="16"/>
  <c r="H2643" i="16" s="1"/>
  <c r="K2631" i="16"/>
  <c r="H2631" i="16" s="1"/>
  <c r="K2619" i="16"/>
  <c r="H2619" i="16" s="1"/>
  <c r="K2607" i="16"/>
  <c r="H2607" i="16" s="1"/>
  <c r="K2595" i="16"/>
  <c r="H2595" i="16" s="1"/>
  <c r="K2583" i="16"/>
  <c r="H2583" i="16" s="1"/>
  <c r="K2571" i="16"/>
  <c r="H2571" i="16" s="1"/>
  <c r="K2559" i="16"/>
  <c r="H2559" i="16" s="1"/>
  <c r="K2547" i="16"/>
  <c r="H2547" i="16" s="1"/>
  <c r="K2535" i="16"/>
  <c r="H2535" i="16" s="1"/>
  <c r="K2523" i="16"/>
  <c r="H2523" i="16" s="1"/>
  <c r="K2511" i="16"/>
  <c r="H2511" i="16" s="1"/>
  <c r="K2499" i="16"/>
  <c r="H2499" i="16" s="1"/>
  <c r="K2487" i="16"/>
  <c r="H2487" i="16" s="1"/>
  <c r="K2475" i="16"/>
  <c r="H2475" i="16" s="1"/>
  <c r="K2463" i="16"/>
  <c r="H2463" i="16" s="1"/>
  <c r="K2451" i="16"/>
  <c r="H2451" i="16" s="1"/>
  <c r="K2439" i="16"/>
  <c r="H2439" i="16" s="1"/>
  <c r="K2427" i="16"/>
  <c r="H2427" i="16" s="1"/>
  <c r="K2415" i="16"/>
  <c r="H2415" i="16" s="1"/>
  <c r="K2403" i="16"/>
  <c r="H2403" i="16" s="1"/>
  <c r="K2391" i="16"/>
  <c r="H2391" i="16" s="1"/>
  <c r="K2379" i="16"/>
  <c r="H2379" i="16" s="1"/>
  <c r="K2367" i="16"/>
  <c r="H2367" i="16" s="1"/>
  <c r="K2355" i="16"/>
  <c r="H2355" i="16" s="1"/>
  <c r="K2343" i="16"/>
  <c r="H2343" i="16" s="1"/>
  <c r="K2331" i="16"/>
  <c r="H2331" i="16" s="1"/>
  <c r="K2319" i="16"/>
  <c r="H2319" i="16" s="1"/>
  <c r="K2307" i="16"/>
  <c r="H2307" i="16" s="1"/>
  <c r="K2295" i="16"/>
  <c r="H2295" i="16" s="1"/>
  <c r="K2283" i="16"/>
  <c r="H2283" i="16" s="1"/>
  <c r="K2271" i="16"/>
  <c r="H2271" i="16" s="1"/>
  <c r="K2259" i="16"/>
  <c r="H2259" i="16" s="1"/>
  <c r="K2247" i="16"/>
  <c r="H2247" i="16" s="1"/>
  <c r="K2235" i="16"/>
  <c r="H2235" i="16" s="1"/>
  <c r="K2223" i="16"/>
  <c r="H2223" i="16" s="1"/>
  <c r="K2211" i="16"/>
  <c r="H2211" i="16" s="1"/>
  <c r="K2199" i="16"/>
  <c r="H2199" i="16" s="1"/>
  <c r="K2187" i="16"/>
  <c r="H2187" i="16" s="1"/>
  <c r="K2175" i="16"/>
  <c r="H2175" i="16" s="1"/>
  <c r="K2163" i="16"/>
  <c r="H2163" i="16" s="1"/>
  <c r="K2151" i="16"/>
  <c r="H2151" i="16" s="1"/>
  <c r="K2139" i="16"/>
  <c r="H2139" i="16" s="1"/>
  <c r="K2127" i="16"/>
  <c r="H2127" i="16" s="1"/>
  <c r="K2115" i="16"/>
  <c r="H2115" i="16" s="1"/>
  <c r="K2103" i="16"/>
  <c r="H2103" i="16" s="1"/>
  <c r="K2091" i="16"/>
  <c r="H2091" i="16" s="1"/>
  <c r="K2079" i="16"/>
  <c r="H2079" i="16" s="1"/>
  <c r="K2067" i="16"/>
  <c r="H2067" i="16" s="1"/>
  <c r="K2055" i="16"/>
  <c r="H2055" i="16" s="1"/>
  <c r="K2043" i="16"/>
  <c r="H2043" i="16" s="1"/>
  <c r="K2031" i="16"/>
  <c r="H2031" i="16" s="1"/>
  <c r="K2019" i="16"/>
  <c r="H2019" i="16" s="1"/>
  <c r="K2007" i="16"/>
  <c r="H2007" i="16" s="1"/>
  <c r="K2714" i="16"/>
  <c r="H2714" i="16" s="1"/>
  <c r="K2702" i="16"/>
  <c r="H2702" i="16" s="1"/>
  <c r="K2690" i="16"/>
  <c r="H2690" i="16" s="1"/>
  <c r="K2678" i="16"/>
  <c r="H2678" i="16" s="1"/>
  <c r="K2666" i="16"/>
  <c r="H2666" i="16" s="1"/>
  <c r="K2654" i="16"/>
  <c r="H2654" i="16" s="1"/>
  <c r="K2642" i="16"/>
  <c r="H2642" i="16" s="1"/>
  <c r="K2630" i="16"/>
  <c r="H2630" i="16" s="1"/>
  <c r="K2618" i="16"/>
  <c r="H2618" i="16" s="1"/>
  <c r="K2606" i="16"/>
  <c r="H2606" i="16" s="1"/>
  <c r="K2594" i="16"/>
  <c r="H2594" i="16" s="1"/>
  <c r="K2582" i="16"/>
  <c r="H2582" i="16" s="1"/>
  <c r="K2570" i="16"/>
  <c r="H2570" i="16" s="1"/>
  <c r="K2558" i="16"/>
  <c r="H2558" i="16" s="1"/>
  <c r="K2546" i="16"/>
  <c r="H2546" i="16" s="1"/>
  <c r="K2534" i="16"/>
  <c r="H2534" i="16" s="1"/>
  <c r="K2522" i="16"/>
  <c r="H2522" i="16" s="1"/>
  <c r="K2510" i="16"/>
  <c r="H2510" i="16" s="1"/>
  <c r="K2498" i="16"/>
  <c r="H2498" i="16" s="1"/>
  <c r="K2486" i="16"/>
  <c r="H2486" i="16" s="1"/>
  <c r="K2474" i="16"/>
  <c r="H2474" i="16" s="1"/>
  <c r="K2462" i="16"/>
  <c r="H2462" i="16" s="1"/>
  <c r="K2450" i="16"/>
  <c r="H2450" i="16" s="1"/>
  <c r="K2438" i="16"/>
  <c r="H2438" i="16" s="1"/>
  <c r="K2426" i="16"/>
  <c r="H2426" i="16" s="1"/>
  <c r="K2414" i="16"/>
  <c r="H2414" i="16" s="1"/>
  <c r="K2402" i="16"/>
  <c r="H2402" i="16" s="1"/>
  <c r="K2390" i="16"/>
  <c r="H2390" i="16" s="1"/>
  <c r="K2378" i="16"/>
  <c r="H2378" i="16" s="1"/>
  <c r="K2366" i="16"/>
  <c r="H2366" i="16" s="1"/>
  <c r="K2354" i="16"/>
  <c r="H2354" i="16" s="1"/>
  <c r="K2342" i="16"/>
  <c r="H2342" i="16" s="1"/>
  <c r="K2330" i="16"/>
  <c r="H2330" i="16" s="1"/>
  <c r="K2318" i="16"/>
  <c r="H2318" i="16" s="1"/>
  <c r="K2306" i="16"/>
  <c r="H2306" i="16" s="1"/>
  <c r="K2294" i="16"/>
  <c r="H2294" i="16" s="1"/>
  <c r="K2282" i="16"/>
  <c r="H2282" i="16" s="1"/>
  <c r="K2270" i="16"/>
  <c r="H2270" i="16" s="1"/>
  <c r="K2258" i="16"/>
  <c r="H2258" i="16" s="1"/>
  <c r="K2246" i="16"/>
  <c r="H2246" i="16" s="1"/>
  <c r="K2234" i="16"/>
  <c r="H2234" i="16" s="1"/>
  <c r="K2222" i="16"/>
  <c r="H2222" i="16" s="1"/>
  <c r="K2210" i="16"/>
  <c r="H2210" i="16" s="1"/>
  <c r="K2198" i="16"/>
  <c r="H2198" i="16" s="1"/>
  <c r="K2186" i="16"/>
  <c r="H2186" i="16" s="1"/>
  <c r="K2174" i="16"/>
  <c r="H2174" i="16" s="1"/>
  <c r="K2162" i="16"/>
  <c r="H2162" i="16" s="1"/>
  <c r="K2150" i="16"/>
  <c r="H2150" i="16" s="1"/>
  <c r="K2138" i="16"/>
  <c r="H2138" i="16" s="1"/>
  <c r="K2126" i="16"/>
  <c r="H2126" i="16" s="1"/>
  <c r="K2114" i="16"/>
  <c r="H2114" i="16" s="1"/>
  <c r="K2102" i="16"/>
  <c r="H2102" i="16" s="1"/>
  <c r="K2090" i="16"/>
  <c r="H2090" i="16" s="1"/>
  <c r="K2078" i="16"/>
  <c r="H2078" i="16" s="1"/>
  <c r="K2066" i="16"/>
  <c r="H2066" i="16" s="1"/>
  <c r="K2054" i="16"/>
  <c r="H2054" i="16" s="1"/>
  <c r="K2042" i="16"/>
  <c r="H2042" i="16" s="1"/>
  <c r="K2030" i="16"/>
  <c r="H2030" i="16" s="1"/>
  <c r="K2018" i="16"/>
  <c r="H2018" i="16" s="1"/>
  <c r="K2006" i="16"/>
  <c r="H2006" i="16" s="1"/>
  <c r="K1994" i="16"/>
  <c r="H1994" i="16" s="1"/>
  <c r="K1982" i="16"/>
  <c r="H1982" i="16" s="1"/>
  <c r="K1970" i="16"/>
  <c r="H1970" i="16" s="1"/>
  <c r="K1958" i="16"/>
  <c r="H1958" i="16" s="1"/>
  <c r="K1946" i="16"/>
  <c r="H1946" i="16" s="1"/>
  <c r="K1934" i="16"/>
  <c r="H1934" i="16" s="1"/>
  <c r="K1922" i="16"/>
  <c r="H1922" i="16" s="1"/>
  <c r="K1910" i="16"/>
  <c r="H1910" i="16" s="1"/>
  <c r="K1898" i="16"/>
  <c r="H1898" i="16" s="1"/>
  <c r="K1886" i="16"/>
  <c r="H1886" i="16" s="1"/>
  <c r="K1874" i="16"/>
  <c r="H1874" i="16" s="1"/>
  <c r="K1862" i="16"/>
  <c r="H1862" i="16" s="1"/>
  <c r="K1850" i="16"/>
  <c r="H1850" i="16" s="1"/>
  <c r="K1838" i="16"/>
  <c r="H1838" i="16" s="1"/>
  <c r="K1826" i="16"/>
  <c r="H1826" i="16" s="1"/>
  <c r="K1814" i="16"/>
  <c r="H1814" i="16" s="1"/>
  <c r="K1802" i="16"/>
  <c r="H1802" i="16" s="1"/>
  <c r="K1790" i="16"/>
  <c r="H1790" i="16" s="1"/>
  <c r="K1778" i="16"/>
  <c r="H1778" i="16" s="1"/>
  <c r="K1766" i="16"/>
  <c r="H1766" i="16" s="1"/>
  <c r="K1754" i="16"/>
  <c r="H1754" i="16" s="1"/>
  <c r="K1742" i="16"/>
  <c r="H1742" i="16" s="1"/>
  <c r="K1730" i="16"/>
  <c r="H1730" i="16" s="1"/>
  <c r="K721" i="16"/>
  <c r="H721" i="16" s="1"/>
  <c r="K709" i="16"/>
  <c r="H709" i="16" s="1"/>
  <c r="K697" i="16"/>
  <c r="H697" i="16" s="1"/>
  <c r="K685" i="16"/>
  <c r="H685" i="16" s="1"/>
  <c r="K673" i="16"/>
  <c r="H673" i="16" s="1"/>
  <c r="K661" i="16"/>
  <c r="H661" i="16" s="1"/>
  <c r="K649" i="16"/>
  <c r="H649" i="16" s="1"/>
  <c r="K1428" i="16"/>
  <c r="H1428" i="16" s="1"/>
  <c r="K1416" i="16"/>
  <c r="H1416" i="16" s="1"/>
  <c r="K1404" i="16"/>
  <c r="H1404" i="16" s="1"/>
  <c r="K1392" i="16"/>
  <c r="H1392" i="16" s="1"/>
  <c r="K1380" i="16"/>
  <c r="H1380" i="16" s="1"/>
  <c r="K1368" i="16"/>
  <c r="H1368" i="16" s="1"/>
  <c r="K1356" i="16"/>
  <c r="H1356" i="16" s="1"/>
  <c r="K1344" i="16"/>
  <c r="H1344" i="16" s="1"/>
  <c r="K1332" i="16"/>
  <c r="H1332" i="16" s="1"/>
  <c r="K1320" i="16"/>
  <c r="H1320" i="16" s="1"/>
  <c r="K1308" i="16"/>
  <c r="H1308" i="16" s="1"/>
  <c r="K1296" i="16"/>
  <c r="H1296" i="16" s="1"/>
  <c r="K1284" i="16"/>
  <c r="H1284" i="16" s="1"/>
  <c r="K1272" i="16"/>
  <c r="H1272" i="16" s="1"/>
  <c r="K1260" i="16"/>
  <c r="H1260" i="16" s="1"/>
  <c r="K1248" i="16"/>
  <c r="H1248" i="16" s="1"/>
  <c r="K1236" i="16"/>
  <c r="H1236" i="16" s="1"/>
  <c r="K1224" i="16"/>
  <c r="H1224" i="16" s="1"/>
  <c r="K1212" i="16"/>
  <c r="H1212" i="16" s="1"/>
  <c r="K1200" i="16"/>
  <c r="H1200" i="16" s="1"/>
  <c r="K1188" i="16"/>
  <c r="H1188" i="16" s="1"/>
  <c r="K1176" i="16"/>
  <c r="H1176" i="16" s="1"/>
  <c r="K1164" i="16"/>
  <c r="H1164" i="16" s="1"/>
  <c r="K1152" i="16"/>
  <c r="H1152" i="16" s="1"/>
  <c r="K1140" i="16"/>
  <c r="H1140" i="16" s="1"/>
  <c r="K1128" i="16"/>
  <c r="H1128" i="16" s="1"/>
  <c r="K1116" i="16"/>
  <c r="H1116" i="16" s="1"/>
  <c r="K1104" i="16"/>
  <c r="H1104" i="16" s="1"/>
  <c r="K1092" i="16"/>
  <c r="H1092" i="16" s="1"/>
  <c r="K1080" i="16"/>
  <c r="H1080" i="16" s="1"/>
  <c r="K1068" i="16"/>
  <c r="H1068" i="16" s="1"/>
  <c r="K1056" i="16"/>
  <c r="H1056" i="16" s="1"/>
  <c r="K1044" i="16"/>
  <c r="H1044" i="16" s="1"/>
  <c r="K1032" i="16"/>
  <c r="H1032" i="16" s="1"/>
  <c r="K1020" i="16"/>
  <c r="H1020" i="16" s="1"/>
  <c r="K1008" i="16"/>
  <c r="H1008" i="16" s="1"/>
  <c r="K996" i="16"/>
  <c r="H996" i="16" s="1"/>
  <c r="K984" i="16"/>
  <c r="H984" i="16" s="1"/>
  <c r="K972" i="16"/>
  <c r="H972" i="16" s="1"/>
  <c r="K960" i="16"/>
  <c r="H960" i="16" s="1"/>
  <c r="K948" i="16"/>
  <c r="H948" i="16" s="1"/>
  <c r="K936" i="16"/>
  <c r="H936" i="16" s="1"/>
  <c r="K924" i="16"/>
  <c r="H924" i="16" s="1"/>
  <c r="K912" i="16"/>
  <c r="H912" i="16" s="1"/>
  <c r="K900" i="16"/>
  <c r="H900" i="16" s="1"/>
  <c r="K888" i="16"/>
  <c r="H888" i="16" s="1"/>
  <c r="K876" i="16"/>
  <c r="H876" i="16" s="1"/>
  <c r="K864" i="16"/>
  <c r="H864" i="16" s="1"/>
  <c r="K852" i="16"/>
  <c r="H852" i="16" s="1"/>
  <c r="K840" i="16"/>
  <c r="H840" i="16" s="1"/>
  <c r="K828" i="16"/>
  <c r="H828" i="16" s="1"/>
  <c r="K816" i="16"/>
  <c r="H816" i="16" s="1"/>
  <c r="K804" i="16"/>
  <c r="H804" i="16" s="1"/>
  <c r="K792" i="16"/>
  <c r="H792" i="16" s="1"/>
  <c r="K780" i="16"/>
  <c r="H780" i="16" s="1"/>
  <c r="K768" i="16"/>
  <c r="H768" i="16" s="1"/>
  <c r="K756" i="16"/>
  <c r="H756" i="16" s="1"/>
  <c r="K744" i="16"/>
  <c r="H744" i="16" s="1"/>
  <c r="K732" i="16"/>
  <c r="H732" i="16" s="1"/>
  <c r="K720" i="16"/>
  <c r="H720" i="16" s="1"/>
  <c r="K708" i="16"/>
  <c r="H708" i="16" s="1"/>
  <c r="K696" i="16"/>
  <c r="H696" i="16" s="1"/>
  <c r="K684" i="16"/>
  <c r="H684" i="16" s="1"/>
  <c r="K672" i="16"/>
  <c r="H672" i="16" s="1"/>
  <c r="K660" i="16"/>
  <c r="H660" i="16" s="1"/>
  <c r="K648" i="16"/>
  <c r="H648" i="16" s="1"/>
  <c r="K636" i="16"/>
  <c r="H636" i="16" s="1"/>
  <c r="K624" i="16"/>
  <c r="H624" i="16" s="1"/>
  <c r="K612" i="16"/>
  <c r="H612" i="16" s="1"/>
  <c r="K600" i="16"/>
  <c r="H600" i="16" s="1"/>
  <c r="K588" i="16"/>
  <c r="H588" i="16" s="1"/>
  <c r="K576" i="16"/>
  <c r="H576" i="16" s="1"/>
  <c r="K564" i="16"/>
  <c r="H564" i="16" s="1"/>
  <c r="K552" i="16"/>
  <c r="H552" i="16" s="1"/>
  <c r="K540" i="16"/>
  <c r="H540" i="16" s="1"/>
  <c r="K2987" i="16"/>
  <c r="H2987" i="16" s="1"/>
  <c r="K2975" i="16"/>
  <c r="H2975" i="16" s="1"/>
  <c r="K2963" i="16"/>
  <c r="H2963" i="16" s="1"/>
  <c r="K2951" i="16"/>
  <c r="H2951" i="16" s="1"/>
  <c r="K2939" i="16"/>
  <c r="H2939" i="16" s="1"/>
  <c r="K2927" i="16"/>
  <c r="H2927" i="16" s="1"/>
  <c r="K2915" i="16"/>
  <c r="H2915" i="16" s="1"/>
  <c r="K2903" i="16"/>
  <c r="H2903" i="16" s="1"/>
  <c r="K2891" i="16"/>
  <c r="H2891" i="16" s="1"/>
  <c r="K2879" i="16"/>
  <c r="H2879" i="16" s="1"/>
  <c r="K2867" i="16"/>
  <c r="H2867" i="16" s="1"/>
  <c r="K2855" i="16"/>
  <c r="H2855" i="16" s="1"/>
  <c r="K2843" i="16"/>
  <c r="H2843" i="16" s="1"/>
  <c r="K2831" i="16"/>
  <c r="H2831" i="16" s="1"/>
  <c r="K2819" i="16"/>
  <c r="H2819" i="16" s="1"/>
  <c r="K2807" i="16"/>
  <c r="H2807" i="16" s="1"/>
  <c r="K2795" i="16"/>
  <c r="H2795" i="16" s="1"/>
  <c r="K2783" i="16"/>
  <c r="H2783" i="16" s="1"/>
  <c r="K2771" i="16"/>
  <c r="H2771" i="16" s="1"/>
  <c r="K2759" i="16"/>
  <c r="H2759" i="16" s="1"/>
  <c r="K2747" i="16"/>
  <c r="H2747" i="16" s="1"/>
  <c r="K2735" i="16"/>
  <c r="H2735" i="16" s="1"/>
  <c r="K2723" i="16"/>
  <c r="H2723" i="16" s="1"/>
  <c r="K2711" i="16"/>
  <c r="H2711" i="16" s="1"/>
  <c r="K2699" i="16"/>
  <c r="H2699" i="16" s="1"/>
  <c r="K2687" i="16"/>
  <c r="H2687" i="16" s="1"/>
  <c r="K2675" i="16"/>
  <c r="H2675" i="16" s="1"/>
  <c r="K2663" i="16"/>
  <c r="H2663" i="16" s="1"/>
  <c r="K2651" i="16"/>
  <c r="H2651" i="16" s="1"/>
  <c r="K2639" i="16"/>
  <c r="H2639" i="16" s="1"/>
  <c r="K2627" i="16"/>
  <c r="H2627" i="16" s="1"/>
  <c r="K2615" i="16"/>
  <c r="H2615" i="16" s="1"/>
  <c r="K2603" i="16"/>
  <c r="H2603" i="16" s="1"/>
  <c r="K2591" i="16"/>
  <c r="H2591" i="16" s="1"/>
  <c r="K2579" i="16"/>
  <c r="H2579" i="16" s="1"/>
  <c r="K2567" i="16"/>
  <c r="H2567" i="16" s="1"/>
  <c r="K2555" i="16"/>
  <c r="H2555" i="16" s="1"/>
  <c r="K2543" i="16"/>
  <c r="H2543" i="16" s="1"/>
  <c r="K2531" i="16"/>
  <c r="H2531" i="16" s="1"/>
  <c r="K2519" i="16"/>
  <c r="H2519" i="16" s="1"/>
  <c r="K2507" i="16"/>
  <c r="H2507" i="16" s="1"/>
  <c r="K2495" i="16"/>
  <c r="H2495" i="16" s="1"/>
  <c r="K2483" i="16"/>
  <c r="H2483" i="16" s="1"/>
  <c r="K2471" i="16"/>
  <c r="H2471" i="16" s="1"/>
  <c r="K2459" i="16"/>
  <c r="H2459" i="16" s="1"/>
  <c r="K2447" i="16"/>
  <c r="H2447" i="16" s="1"/>
  <c r="K2435" i="16"/>
  <c r="H2435" i="16" s="1"/>
  <c r="K2423" i="16"/>
  <c r="H2423" i="16" s="1"/>
  <c r="K2411" i="16"/>
  <c r="H2411" i="16" s="1"/>
  <c r="K2399" i="16"/>
  <c r="H2399" i="16" s="1"/>
  <c r="K2387" i="16"/>
  <c r="H2387" i="16" s="1"/>
  <c r="K2375" i="16"/>
  <c r="H2375" i="16" s="1"/>
  <c r="K2363" i="16"/>
  <c r="H2363" i="16" s="1"/>
  <c r="K2351" i="16"/>
  <c r="H2351" i="16" s="1"/>
  <c r="K2339" i="16"/>
  <c r="H2339" i="16" s="1"/>
  <c r="K2327" i="16"/>
  <c r="H2327" i="16" s="1"/>
  <c r="K2315" i="16"/>
  <c r="H2315" i="16" s="1"/>
  <c r="K2303" i="16"/>
  <c r="H2303" i="16" s="1"/>
  <c r="K2291" i="16"/>
  <c r="H2291" i="16" s="1"/>
  <c r="K2279" i="16"/>
  <c r="H2279" i="16" s="1"/>
  <c r="K2267" i="16"/>
  <c r="H2267" i="16" s="1"/>
  <c r="K2255" i="16"/>
  <c r="H2255" i="16" s="1"/>
  <c r="K2243" i="16"/>
  <c r="H2243" i="16" s="1"/>
  <c r="K2231" i="16"/>
  <c r="H2231" i="16" s="1"/>
  <c r="K2219" i="16"/>
  <c r="H2219" i="16" s="1"/>
  <c r="K2207" i="16"/>
  <c r="H2207" i="16" s="1"/>
  <c r="K2195" i="16"/>
  <c r="H2195" i="16" s="1"/>
  <c r="K2183" i="16"/>
  <c r="H2183" i="16" s="1"/>
  <c r="K2171" i="16"/>
  <c r="H2171" i="16" s="1"/>
  <c r="K2159" i="16"/>
  <c r="H2159" i="16" s="1"/>
  <c r="K2147" i="16"/>
  <c r="H2147" i="16" s="1"/>
  <c r="K2135" i="16"/>
  <c r="H2135" i="16" s="1"/>
  <c r="K2123" i="16"/>
  <c r="H2123" i="16" s="1"/>
  <c r="K2111" i="16"/>
  <c r="H2111" i="16" s="1"/>
  <c r="K2099" i="16"/>
  <c r="H2099" i="16" s="1"/>
  <c r="K2087" i="16"/>
  <c r="H2087" i="16" s="1"/>
  <c r="K2075" i="16"/>
  <c r="H2075" i="16" s="1"/>
  <c r="K2063" i="16"/>
  <c r="H2063" i="16" s="1"/>
  <c r="K2938" i="16"/>
  <c r="H2938" i="16" s="1"/>
  <c r="K2926" i="16"/>
  <c r="H2926" i="16" s="1"/>
  <c r="K2914" i="16"/>
  <c r="H2914" i="16" s="1"/>
  <c r="K2902" i="16"/>
  <c r="H2902" i="16" s="1"/>
  <c r="K2890" i="16"/>
  <c r="H2890" i="16" s="1"/>
  <c r="K2878" i="16"/>
  <c r="H2878" i="16" s="1"/>
  <c r="K2866" i="16"/>
  <c r="H2866" i="16" s="1"/>
  <c r="K2854" i="16"/>
  <c r="H2854" i="16" s="1"/>
  <c r="K2842" i="16"/>
  <c r="H2842" i="16" s="1"/>
  <c r="K2830" i="16"/>
  <c r="H2830" i="16" s="1"/>
  <c r="K2818" i="16"/>
  <c r="H2818" i="16" s="1"/>
  <c r="K2806" i="16"/>
  <c r="H2806" i="16" s="1"/>
  <c r="K2794" i="16"/>
  <c r="H2794" i="16" s="1"/>
  <c r="K2782" i="16"/>
  <c r="H2782" i="16" s="1"/>
  <c r="K2770" i="16"/>
  <c r="H2770" i="16" s="1"/>
  <c r="K2758" i="16"/>
  <c r="H2758" i="16" s="1"/>
  <c r="K2746" i="16"/>
  <c r="H2746" i="16" s="1"/>
  <c r="K2734" i="16"/>
  <c r="H2734" i="16" s="1"/>
  <c r="K2722" i="16"/>
  <c r="H2722" i="16" s="1"/>
  <c r="K2710" i="16"/>
  <c r="H2710" i="16" s="1"/>
  <c r="K2698" i="16"/>
  <c r="H2698" i="16" s="1"/>
  <c r="K2686" i="16"/>
  <c r="H2686" i="16" s="1"/>
  <c r="K2674" i="16"/>
  <c r="H2674" i="16" s="1"/>
  <c r="K2662" i="16"/>
  <c r="H2662" i="16" s="1"/>
  <c r="K2650" i="16"/>
  <c r="H2650" i="16" s="1"/>
  <c r="K2638" i="16"/>
  <c r="H2638" i="16" s="1"/>
  <c r="K2626" i="16"/>
  <c r="H2626" i="16" s="1"/>
  <c r="K2614" i="16"/>
  <c r="H2614" i="16" s="1"/>
  <c r="K2602" i="16"/>
  <c r="H2602" i="16" s="1"/>
  <c r="K2590" i="16"/>
  <c r="H2590" i="16" s="1"/>
  <c r="K2578" i="16"/>
  <c r="H2578" i="16" s="1"/>
  <c r="K2566" i="16"/>
  <c r="H2566" i="16" s="1"/>
  <c r="K2554" i="16"/>
  <c r="H2554" i="16" s="1"/>
  <c r="K2542" i="16"/>
  <c r="H2542" i="16" s="1"/>
  <c r="K2530" i="16"/>
  <c r="H2530" i="16" s="1"/>
  <c r="K2518" i="16"/>
  <c r="H2518" i="16" s="1"/>
  <c r="K2506" i="16"/>
  <c r="H2506" i="16" s="1"/>
  <c r="K2494" i="16"/>
  <c r="H2494" i="16" s="1"/>
  <c r="K2482" i="16"/>
  <c r="H2482" i="16" s="1"/>
  <c r="K2470" i="16"/>
  <c r="H2470" i="16" s="1"/>
  <c r="K2458" i="16"/>
  <c r="H2458" i="16" s="1"/>
  <c r="K2446" i="16"/>
  <c r="H2446" i="16" s="1"/>
  <c r="K2434" i="16"/>
  <c r="H2434" i="16" s="1"/>
  <c r="K2422" i="16"/>
  <c r="H2422" i="16" s="1"/>
  <c r="K2410" i="16"/>
  <c r="H2410" i="16" s="1"/>
  <c r="K2398" i="16"/>
  <c r="H2398" i="16" s="1"/>
  <c r="K2386" i="16"/>
  <c r="H2386" i="16" s="1"/>
  <c r="K2374" i="16"/>
  <c r="H2374" i="16" s="1"/>
  <c r="K2362" i="16"/>
  <c r="H2362" i="16" s="1"/>
  <c r="K2350" i="16"/>
  <c r="H2350" i="16" s="1"/>
  <c r="K2338" i="16"/>
  <c r="H2338" i="16" s="1"/>
  <c r="K2326" i="16"/>
  <c r="H2326" i="16" s="1"/>
  <c r="K2314" i="16"/>
  <c r="H2314" i="16" s="1"/>
  <c r="K2302" i="16"/>
  <c r="H2302" i="16" s="1"/>
  <c r="K2290" i="16"/>
  <c r="H2290" i="16" s="1"/>
  <c r="K2278" i="16"/>
  <c r="H2278" i="16" s="1"/>
  <c r="K2266" i="16"/>
  <c r="H2266" i="16" s="1"/>
  <c r="K2254" i="16"/>
  <c r="H2254" i="16" s="1"/>
  <c r="K2242" i="16"/>
  <c r="H2242" i="16" s="1"/>
  <c r="K2230" i="16"/>
  <c r="H2230" i="16" s="1"/>
  <c r="K2218" i="16"/>
  <c r="H2218" i="16" s="1"/>
  <c r="K2206" i="16"/>
  <c r="H2206" i="16" s="1"/>
  <c r="K2194" i="16"/>
  <c r="H2194" i="16" s="1"/>
  <c r="K2182" i="16"/>
  <c r="H2182" i="16" s="1"/>
  <c r="K2170" i="16"/>
  <c r="H2170" i="16" s="1"/>
  <c r="K2158" i="16"/>
  <c r="H2158" i="16" s="1"/>
  <c r="K2146" i="16"/>
  <c r="H2146" i="16" s="1"/>
  <c r="K2134" i="16"/>
  <c r="H2134" i="16" s="1"/>
  <c r="K2122" i="16"/>
  <c r="H2122" i="16" s="1"/>
  <c r="K2110" i="16"/>
  <c r="H2110" i="16" s="1"/>
  <c r="K2098" i="16"/>
  <c r="H2098" i="16" s="1"/>
  <c r="K2086" i="16"/>
  <c r="H2086" i="16" s="1"/>
  <c r="K2074" i="16"/>
  <c r="H2074" i="16" s="1"/>
  <c r="K2062" i="16"/>
  <c r="H2062" i="16" s="1"/>
  <c r="K2050" i="16"/>
  <c r="H2050" i="16" s="1"/>
  <c r="K2038" i="16"/>
  <c r="H2038" i="16" s="1"/>
  <c r="K2026" i="16"/>
  <c r="H2026" i="16" s="1"/>
  <c r="K2014" i="16"/>
  <c r="H2014" i="16" s="1"/>
  <c r="K2002" i="16"/>
  <c r="H2002" i="16" s="1"/>
  <c r="K1990" i="16"/>
  <c r="H1990" i="16" s="1"/>
  <c r="K1978" i="16"/>
  <c r="H1978" i="16" s="1"/>
  <c r="K1966" i="16"/>
  <c r="H1966" i="16" s="1"/>
  <c r="K1954" i="16"/>
  <c r="H1954" i="16" s="1"/>
  <c r="K1942" i="16"/>
  <c r="H1942" i="16" s="1"/>
  <c r="K1930" i="16"/>
  <c r="H1930" i="16" s="1"/>
  <c r="K3045" i="16"/>
  <c r="H3045" i="16" s="1"/>
  <c r="K3033" i="16"/>
  <c r="H3033" i="16" s="1"/>
  <c r="K3021" i="16"/>
  <c r="H3021" i="16" s="1"/>
  <c r="K3009" i="16"/>
  <c r="H3009" i="16" s="1"/>
  <c r="K2997" i="16"/>
  <c r="H2997" i="16" s="1"/>
  <c r="K2985" i="16"/>
  <c r="H2985" i="16" s="1"/>
  <c r="K2973" i="16"/>
  <c r="H2973" i="16" s="1"/>
  <c r="K2961" i="16"/>
  <c r="H2961" i="16" s="1"/>
  <c r="K2949" i="16"/>
  <c r="H2949" i="16" s="1"/>
  <c r="K2937" i="16"/>
  <c r="H2937" i="16" s="1"/>
  <c r="K2925" i="16"/>
  <c r="H2925" i="16" s="1"/>
  <c r="K2913" i="16"/>
  <c r="H2913" i="16" s="1"/>
  <c r="K2901" i="16"/>
  <c r="H2901" i="16" s="1"/>
  <c r="K2889" i="16"/>
  <c r="H2889" i="16" s="1"/>
  <c r="K2877" i="16"/>
  <c r="H2877" i="16" s="1"/>
  <c r="K2865" i="16"/>
  <c r="H2865" i="16" s="1"/>
  <c r="K2853" i="16"/>
  <c r="H2853" i="16" s="1"/>
  <c r="K2841" i="16"/>
  <c r="H2841" i="16" s="1"/>
  <c r="K2829" i="16"/>
  <c r="H2829" i="16" s="1"/>
  <c r="K2817" i="16"/>
  <c r="H2817" i="16" s="1"/>
  <c r="K2805" i="16"/>
  <c r="H2805" i="16" s="1"/>
  <c r="K2793" i="16"/>
  <c r="H2793" i="16" s="1"/>
  <c r="K2781" i="16"/>
  <c r="H2781" i="16" s="1"/>
  <c r="K2769" i="16"/>
  <c r="H2769" i="16" s="1"/>
  <c r="K2757" i="16"/>
  <c r="H2757" i="16" s="1"/>
  <c r="K2745" i="16"/>
  <c r="H2745" i="16" s="1"/>
  <c r="K2733" i="16"/>
  <c r="H2733" i="16" s="1"/>
  <c r="K2721" i="16"/>
  <c r="H2721" i="16" s="1"/>
  <c r="K2709" i="16"/>
  <c r="H2709" i="16" s="1"/>
  <c r="K2697" i="16"/>
  <c r="H2697" i="16" s="1"/>
  <c r="K2685" i="16"/>
  <c r="H2685" i="16" s="1"/>
  <c r="K2673" i="16"/>
  <c r="H2673" i="16" s="1"/>
  <c r="K2661" i="16"/>
  <c r="H2661" i="16" s="1"/>
  <c r="K2649" i="16"/>
  <c r="H2649" i="16" s="1"/>
  <c r="K2637" i="16"/>
  <c r="H2637" i="16" s="1"/>
  <c r="K2625" i="16"/>
  <c r="H2625" i="16" s="1"/>
  <c r="K2613" i="16"/>
  <c r="H2613" i="16" s="1"/>
  <c r="K2601" i="16"/>
  <c r="H2601" i="16" s="1"/>
  <c r="K2589" i="16"/>
  <c r="H2589" i="16" s="1"/>
  <c r="K2577" i="16"/>
  <c r="H2577" i="16" s="1"/>
  <c r="K2565" i="16"/>
  <c r="H2565" i="16" s="1"/>
  <c r="K2553" i="16"/>
  <c r="H2553" i="16" s="1"/>
  <c r="K2541" i="16"/>
  <c r="H2541" i="16" s="1"/>
  <c r="K2529" i="16"/>
  <c r="H2529" i="16" s="1"/>
  <c r="K2517" i="16"/>
  <c r="H2517" i="16" s="1"/>
  <c r="K2505" i="16"/>
  <c r="H2505" i="16" s="1"/>
  <c r="K2493" i="16"/>
  <c r="H2493" i="16" s="1"/>
  <c r="K2481" i="16"/>
  <c r="H2481" i="16" s="1"/>
  <c r="K2469" i="16"/>
  <c r="H2469" i="16" s="1"/>
  <c r="K2457" i="16"/>
  <c r="H2457" i="16" s="1"/>
  <c r="K2445" i="16"/>
  <c r="H2445" i="16" s="1"/>
  <c r="K2433" i="16"/>
  <c r="H2433" i="16" s="1"/>
  <c r="K2421" i="16"/>
  <c r="H2421" i="16" s="1"/>
  <c r="K2409" i="16"/>
  <c r="H2409" i="16" s="1"/>
  <c r="K2397" i="16"/>
  <c r="H2397" i="16" s="1"/>
  <c r="K2385" i="16"/>
  <c r="H2385" i="16" s="1"/>
  <c r="K2373" i="16"/>
  <c r="H2373" i="16" s="1"/>
  <c r="K2361" i="16"/>
  <c r="H2361" i="16" s="1"/>
  <c r="K2349" i="16"/>
  <c r="H2349" i="16" s="1"/>
  <c r="K2337" i="16"/>
  <c r="H2337" i="16" s="1"/>
  <c r="K2325" i="16"/>
  <c r="H2325" i="16" s="1"/>
  <c r="K2313" i="16"/>
  <c r="H2313" i="16" s="1"/>
  <c r="K2301" i="16"/>
  <c r="H2301" i="16" s="1"/>
  <c r="K2289" i="16"/>
  <c r="H2289" i="16" s="1"/>
  <c r="K2277" i="16"/>
  <c r="H2277" i="16" s="1"/>
  <c r="K2265" i="16"/>
  <c r="H2265" i="16" s="1"/>
  <c r="K2253" i="16"/>
  <c r="H2253" i="16" s="1"/>
  <c r="K2241" i="16"/>
  <c r="H2241" i="16" s="1"/>
  <c r="K2229" i="16"/>
  <c r="H2229" i="16" s="1"/>
  <c r="K2217" i="16"/>
  <c r="H2217" i="16" s="1"/>
  <c r="K2205" i="16"/>
  <c r="H2205" i="16" s="1"/>
  <c r="K2193" i="16"/>
  <c r="H2193" i="16" s="1"/>
  <c r="K2181" i="16"/>
  <c r="H2181" i="16" s="1"/>
  <c r="K2169" i="16"/>
  <c r="H2169" i="16" s="1"/>
  <c r="K2157" i="16"/>
  <c r="H2157" i="16" s="1"/>
  <c r="K2145" i="16"/>
  <c r="H2145" i="16" s="1"/>
  <c r="K2133" i="16"/>
  <c r="H2133" i="16" s="1"/>
  <c r="K2121" i="16"/>
  <c r="H2121" i="16" s="1"/>
  <c r="K2109" i="16"/>
  <c r="H2109" i="16" s="1"/>
  <c r="K2097" i="16"/>
  <c r="H2097" i="16" s="1"/>
  <c r="K2085" i="16"/>
  <c r="H2085" i="16" s="1"/>
  <c r="K2073" i="16"/>
  <c r="H2073" i="16" s="1"/>
  <c r="K2061" i="16"/>
  <c r="H2061" i="16" s="1"/>
  <c r="K3044" i="16"/>
  <c r="H3044" i="16" s="1"/>
  <c r="K3032" i="16"/>
  <c r="H3032" i="16" s="1"/>
  <c r="K3020" i="16"/>
  <c r="H3020" i="16" s="1"/>
  <c r="K3008" i="16"/>
  <c r="H3008" i="16" s="1"/>
  <c r="K2996" i="16"/>
  <c r="H2996" i="16" s="1"/>
  <c r="K2984" i="16"/>
  <c r="H2984" i="16" s="1"/>
  <c r="K2972" i="16"/>
  <c r="H2972" i="16" s="1"/>
  <c r="K2960" i="16"/>
  <c r="H2960" i="16" s="1"/>
  <c r="K2948" i="16"/>
  <c r="H2948" i="16" s="1"/>
  <c r="K2936" i="16"/>
  <c r="H2936" i="16" s="1"/>
  <c r="K2924" i="16"/>
  <c r="H2924" i="16" s="1"/>
  <c r="K2912" i="16"/>
  <c r="H2912" i="16" s="1"/>
  <c r="K2900" i="16"/>
  <c r="H2900" i="16" s="1"/>
  <c r="K2888" i="16"/>
  <c r="H2888" i="16" s="1"/>
  <c r="K2876" i="16"/>
  <c r="H2876" i="16" s="1"/>
  <c r="K2864" i="16"/>
  <c r="H2864" i="16" s="1"/>
  <c r="K2852" i="16"/>
  <c r="H2852" i="16" s="1"/>
  <c r="K2840" i="16"/>
  <c r="H2840" i="16" s="1"/>
  <c r="K2828" i="16"/>
  <c r="H2828" i="16" s="1"/>
  <c r="K2816" i="16"/>
  <c r="H2816" i="16" s="1"/>
  <c r="K2804" i="16"/>
  <c r="H2804" i="16" s="1"/>
  <c r="K2792" i="16"/>
  <c r="H2792" i="16" s="1"/>
  <c r="K2780" i="16"/>
  <c r="H2780" i="16" s="1"/>
  <c r="K2768" i="16"/>
  <c r="H2768" i="16" s="1"/>
  <c r="K2756" i="16"/>
  <c r="H2756" i="16" s="1"/>
  <c r="K2744" i="16"/>
  <c r="H2744" i="16" s="1"/>
  <c r="K2732" i="16"/>
  <c r="H2732" i="16" s="1"/>
  <c r="K2720" i="16"/>
  <c r="H2720" i="16" s="1"/>
  <c r="K2708" i="16"/>
  <c r="H2708" i="16" s="1"/>
  <c r="K2696" i="16"/>
  <c r="H2696" i="16" s="1"/>
  <c r="K2684" i="16"/>
  <c r="H2684" i="16" s="1"/>
  <c r="K2672" i="16"/>
  <c r="H2672" i="16" s="1"/>
  <c r="K2660" i="16"/>
  <c r="H2660" i="16" s="1"/>
  <c r="K2648" i="16"/>
  <c r="H2648" i="16" s="1"/>
  <c r="K2636" i="16"/>
  <c r="H2636" i="16" s="1"/>
  <c r="K2624" i="16"/>
  <c r="H2624" i="16" s="1"/>
  <c r="K2612" i="16"/>
  <c r="H2612" i="16" s="1"/>
  <c r="K2600" i="16"/>
  <c r="H2600" i="16" s="1"/>
  <c r="K2588" i="16"/>
  <c r="H2588" i="16" s="1"/>
  <c r="K2576" i="16"/>
  <c r="H2576" i="16" s="1"/>
  <c r="K2564" i="16"/>
  <c r="H2564" i="16" s="1"/>
  <c r="K2552" i="16"/>
  <c r="H2552" i="16" s="1"/>
  <c r="K2540" i="16"/>
  <c r="H2540" i="16" s="1"/>
  <c r="K2528" i="16"/>
  <c r="H2528" i="16" s="1"/>
  <c r="K2516" i="16"/>
  <c r="H2516" i="16" s="1"/>
  <c r="K2504" i="16"/>
  <c r="H2504" i="16" s="1"/>
  <c r="K2492" i="16"/>
  <c r="H2492" i="16" s="1"/>
  <c r="K2480" i="16"/>
  <c r="H2480" i="16" s="1"/>
  <c r="K2468" i="16"/>
  <c r="H2468" i="16" s="1"/>
  <c r="K2456" i="16"/>
  <c r="H2456" i="16" s="1"/>
  <c r="K2444" i="16"/>
  <c r="H2444" i="16" s="1"/>
  <c r="K2432" i="16"/>
  <c r="H2432" i="16" s="1"/>
  <c r="K2420" i="16"/>
  <c r="H2420" i="16" s="1"/>
  <c r="K2408" i="16"/>
  <c r="H2408" i="16" s="1"/>
  <c r="K2396" i="16"/>
  <c r="H2396" i="16" s="1"/>
  <c r="K2384" i="16"/>
  <c r="H2384" i="16" s="1"/>
  <c r="K2372" i="16"/>
  <c r="H2372" i="16" s="1"/>
  <c r="K2360" i="16"/>
  <c r="H2360" i="16" s="1"/>
  <c r="K2348" i="16"/>
  <c r="H2348" i="16" s="1"/>
  <c r="K2336" i="16"/>
  <c r="H2336" i="16" s="1"/>
  <c r="K2324" i="16"/>
  <c r="H2324" i="16" s="1"/>
  <c r="K2312" i="16"/>
  <c r="H2312" i="16" s="1"/>
  <c r="K2300" i="16"/>
  <c r="H2300" i="16" s="1"/>
  <c r="K2288" i="16"/>
  <c r="H2288" i="16" s="1"/>
  <c r="K2276" i="16"/>
  <c r="H2276" i="16" s="1"/>
  <c r="K2264" i="16"/>
  <c r="H2264" i="16" s="1"/>
  <c r="K2252" i="16"/>
  <c r="H2252" i="16" s="1"/>
  <c r="K2240" i="16"/>
  <c r="H2240" i="16" s="1"/>
  <c r="K2228" i="16"/>
  <c r="H2228" i="16" s="1"/>
  <c r="K2216" i="16"/>
  <c r="H2216" i="16" s="1"/>
  <c r="K2204" i="16"/>
  <c r="H2204" i="16" s="1"/>
  <c r="K2192" i="16"/>
  <c r="H2192" i="16" s="1"/>
  <c r="K2180" i="16"/>
  <c r="H2180" i="16" s="1"/>
  <c r="K2168" i="16"/>
  <c r="H2168" i="16" s="1"/>
  <c r="K2156" i="16"/>
  <c r="H2156" i="16" s="1"/>
  <c r="K2144" i="16"/>
  <c r="H2144" i="16" s="1"/>
  <c r="K2132" i="16"/>
  <c r="H2132" i="16" s="1"/>
  <c r="K2120" i="16"/>
  <c r="H2120" i="16" s="1"/>
  <c r="K2108" i="16"/>
  <c r="H2108" i="16" s="1"/>
  <c r="K2096" i="16"/>
  <c r="H2096" i="16" s="1"/>
  <c r="K2084" i="16"/>
  <c r="H2084" i="16" s="1"/>
  <c r="K2072" i="16"/>
  <c r="H2072" i="16" s="1"/>
  <c r="K1675" i="16"/>
  <c r="H1675" i="16" s="1"/>
  <c r="K1663" i="16"/>
  <c r="H1663" i="16" s="1"/>
  <c r="K1651" i="16"/>
  <c r="H1651" i="16" s="1"/>
  <c r="K1639" i="16"/>
  <c r="H1639" i="16" s="1"/>
  <c r="K1627" i="16"/>
  <c r="H1627" i="16" s="1"/>
  <c r="K1615" i="16"/>
  <c r="H1615" i="16" s="1"/>
  <c r="K1603" i="16"/>
  <c r="H1603" i="16" s="1"/>
  <c r="K1591" i="16"/>
  <c r="H1591" i="16" s="1"/>
  <c r="K1579" i="16"/>
  <c r="H1579" i="16" s="1"/>
  <c r="K1567" i="16"/>
  <c r="H1567" i="16" s="1"/>
  <c r="K1555" i="16"/>
  <c r="H1555" i="16" s="1"/>
  <c r="K1543" i="16"/>
  <c r="H1543" i="16" s="1"/>
  <c r="K1531" i="16"/>
  <c r="H1531" i="16" s="1"/>
  <c r="K1519" i="16"/>
  <c r="H1519" i="16" s="1"/>
  <c r="K1507" i="16"/>
  <c r="H1507" i="16" s="1"/>
  <c r="K1495" i="16"/>
  <c r="H1495" i="16" s="1"/>
  <c r="K1483" i="16"/>
  <c r="H1483" i="16" s="1"/>
  <c r="K1471" i="16"/>
  <c r="H1471" i="16" s="1"/>
  <c r="K1459" i="16"/>
  <c r="H1459" i="16" s="1"/>
  <c r="K1447" i="16"/>
  <c r="H1447" i="16" s="1"/>
  <c r="K1435" i="16"/>
  <c r="H1435" i="16" s="1"/>
  <c r="K1423" i="16"/>
  <c r="H1423" i="16" s="1"/>
  <c r="K1411" i="16"/>
  <c r="H1411" i="16" s="1"/>
  <c r="K1399" i="16"/>
  <c r="H1399" i="16" s="1"/>
  <c r="K1387" i="16"/>
  <c r="H1387" i="16" s="1"/>
  <c r="K1375" i="16"/>
  <c r="H1375" i="16" s="1"/>
  <c r="K1363" i="16"/>
  <c r="H1363" i="16" s="1"/>
  <c r="K1351" i="16"/>
  <c r="H1351" i="16" s="1"/>
  <c r="K1339" i="16"/>
  <c r="H1339" i="16" s="1"/>
  <c r="K1327" i="16"/>
  <c r="H1327" i="16" s="1"/>
  <c r="K1315" i="16"/>
  <c r="H1315" i="16" s="1"/>
  <c r="K1303" i="16"/>
  <c r="H1303" i="16" s="1"/>
  <c r="K1291" i="16"/>
  <c r="H1291" i="16" s="1"/>
  <c r="K1279" i="16"/>
  <c r="H1279" i="16" s="1"/>
  <c r="K1267" i="16"/>
  <c r="H1267" i="16" s="1"/>
  <c r="K1255" i="16"/>
  <c r="H1255" i="16" s="1"/>
  <c r="K1243" i="16"/>
  <c r="H1243" i="16" s="1"/>
  <c r="K1231" i="16"/>
  <c r="H1231" i="16" s="1"/>
  <c r="K1219" i="16"/>
  <c r="H1219" i="16" s="1"/>
  <c r="K1207" i="16"/>
  <c r="H1207" i="16" s="1"/>
  <c r="K1195" i="16"/>
  <c r="H1195" i="16" s="1"/>
  <c r="K1183" i="16"/>
  <c r="H1183" i="16" s="1"/>
  <c r="K1171" i="16"/>
  <c r="H1171" i="16" s="1"/>
  <c r="K1159" i="16"/>
  <c r="H1159" i="16" s="1"/>
  <c r="K1147" i="16"/>
  <c r="H1147" i="16" s="1"/>
  <c r="K1135" i="16"/>
  <c r="H1135" i="16" s="1"/>
  <c r="K1123" i="16"/>
  <c r="H1123" i="16" s="1"/>
  <c r="K1111" i="16"/>
  <c r="H1111" i="16" s="1"/>
  <c r="K1099" i="16"/>
  <c r="H1099" i="16" s="1"/>
  <c r="K1087" i="16"/>
  <c r="H1087" i="16" s="1"/>
  <c r="K1075" i="16"/>
  <c r="H1075" i="16" s="1"/>
  <c r="K2034" i="16"/>
  <c r="H2034" i="16" s="1"/>
  <c r="K2022" i="16"/>
  <c r="H2022" i="16" s="1"/>
  <c r="K2010" i="16"/>
  <c r="H2010" i="16" s="1"/>
  <c r="K1998" i="16"/>
  <c r="H1998" i="16" s="1"/>
  <c r="K1986" i="16"/>
  <c r="H1986" i="16" s="1"/>
  <c r="K1974" i="16"/>
  <c r="H1974" i="16" s="1"/>
  <c r="K1962" i="16"/>
  <c r="H1962" i="16" s="1"/>
  <c r="K1950" i="16"/>
  <c r="H1950" i="16" s="1"/>
  <c r="K1938" i="16"/>
  <c r="H1938" i="16" s="1"/>
  <c r="K1926" i="16"/>
  <c r="H1926" i="16" s="1"/>
  <c r="K1914" i="16"/>
  <c r="H1914" i="16" s="1"/>
  <c r="K1902" i="16"/>
  <c r="H1902" i="16" s="1"/>
  <c r="K1890" i="16"/>
  <c r="H1890" i="16" s="1"/>
  <c r="K1878" i="16"/>
  <c r="H1878" i="16" s="1"/>
  <c r="K1866" i="16"/>
  <c r="H1866" i="16" s="1"/>
  <c r="K1854" i="16"/>
  <c r="H1854" i="16" s="1"/>
  <c r="K1842" i="16"/>
  <c r="H1842" i="16" s="1"/>
  <c r="K1830" i="16"/>
  <c r="H1830" i="16" s="1"/>
  <c r="K1818" i="16"/>
  <c r="H1818" i="16" s="1"/>
  <c r="K1806" i="16"/>
  <c r="H1806" i="16" s="1"/>
  <c r="K1794" i="16"/>
  <c r="H1794" i="16" s="1"/>
  <c r="K1782" i="16"/>
  <c r="H1782" i="16" s="1"/>
  <c r="K1770" i="16"/>
  <c r="H1770" i="16" s="1"/>
  <c r="K1758" i="16"/>
  <c r="H1758" i="16" s="1"/>
  <c r="K1746" i="16"/>
  <c r="H1746" i="16" s="1"/>
  <c r="K1734" i="16"/>
  <c r="H1734" i="16" s="1"/>
  <c r="K1722" i="16"/>
  <c r="H1722" i="16" s="1"/>
  <c r="K1710" i="16"/>
  <c r="H1710" i="16" s="1"/>
  <c r="K1698" i="16"/>
  <c r="H1698" i="16" s="1"/>
  <c r="K1686" i="16"/>
  <c r="H1686" i="16" s="1"/>
  <c r="K1674" i="16"/>
  <c r="H1674" i="16" s="1"/>
  <c r="K1662" i="16"/>
  <c r="H1662" i="16" s="1"/>
  <c r="K1650" i="16"/>
  <c r="H1650" i="16" s="1"/>
  <c r="K1638" i="16"/>
  <c r="H1638" i="16" s="1"/>
  <c r="K1626" i="16"/>
  <c r="H1626" i="16" s="1"/>
  <c r="K1614" i="16"/>
  <c r="H1614" i="16" s="1"/>
  <c r="K1602" i="16"/>
  <c r="H1602" i="16" s="1"/>
  <c r="K1590" i="16"/>
  <c r="H1590" i="16" s="1"/>
  <c r="K1578" i="16"/>
  <c r="H1578" i="16" s="1"/>
  <c r="K1566" i="16"/>
  <c r="H1566" i="16" s="1"/>
  <c r="K1554" i="16"/>
  <c r="H1554" i="16" s="1"/>
  <c r="K1542" i="16"/>
  <c r="H1542" i="16" s="1"/>
  <c r="K1530" i="16"/>
  <c r="H1530" i="16" s="1"/>
  <c r="K1518" i="16"/>
  <c r="H1518" i="16" s="1"/>
  <c r="K1506" i="16"/>
  <c r="H1506" i="16" s="1"/>
  <c r="K1494" i="16"/>
  <c r="H1494" i="16" s="1"/>
  <c r="K1482" i="16"/>
  <c r="H1482" i="16" s="1"/>
  <c r="K1470" i="16"/>
  <c r="H1470" i="16" s="1"/>
  <c r="K1458" i="16"/>
  <c r="H1458" i="16" s="1"/>
  <c r="K1446" i="16"/>
  <c r="H1446" i="16" s="1"/>
  <c r="K1434" i="16"/>
  <c r="H1434" i="16" s="1"/>
  <c r="K1422" i="16"/>
  <c r="H1422" i="16" s="1"/>
  <c r="K1410" i="16"/>
  <c r="H1410" i="16" s="1"/>
  <c r="K1398" i="16"/>
  <c r="H1398" i="16" s="1"/>
  <c r="K1386" i="16"/>
  <c r="H1386" i="16" s="1"/>
  <c r="K1374" i="16"/>
  <c r="H1374" i="16" s="1"/>
  <c r="K1362" i="16"/>
  <c r="H1362" i="16" s="1"/>
  <c r="K1350" i="16"/>
  <c r="H1350" i="16" s="1"/>
  <c r="K1338" i="16"/>
  <c r="H1338" i="16" s="1"/>
  <c r="K1326" i="16"/>
  <c r="H1326" i="16" s="1"/>
  <c r="K1314" i="16"/>
  <c r="H1314" i="16" s="1"/>
  <c r="K1302" i="16"/>
  <c r="H1302" i="16" s="1"/>
  <c r="K1290" i="16"/>
  <c r="H1290" i="16" s="1"/>
  <c r="K1278" i="16"/>
  <c r="H1278" i="16" s="1"/>
  <c r="K1266" i="16"/>
  <c r="H1266" i="16" s="1"/>
  <c r="K1254" i="16"/>
  <c r="H1254" i="16" s="1"/>
  <c r="K1242" i="16"/>
  <c r="H1242" i="16" s="1"/>
  <c r="K1230" i="16"/>
  <c r="H1230" i="16" s="1"/>
  <c r="K1218" i="16"/>
  <c r="H1218" i="16" s="1"/>
  <c r="K1206" i="16"/>
  <c r="H1206" i="16" s="1"/>
  <c r="K1194" i="16"/>
  <c r="H1194" i="16" s="1"/>
  <c r="K1182" i="16"/>
  <c r="H1182" i="16" s="1"/>
  <c r="K1170" i="16"/>
  <c r="H1170" i="16" s="1"/>
  <c r="K1158" i="16"/>
  <c r="H1158" i="16" s="1"/>
  <c r="K1146" i="16"/>
  <c r="H1146" i="16" s="1"/>
  <c r="K1134" i="16"/>
  <c r="H1134" i="16" s="1"/>
  <c r="K1122" i="16"/>
  <c r="H1122" i="16" s="1"/>
  <c r="K1110" i="16"/>
  <c r="H1110" i="16" s="1"/>
  <c r="K1098" i="16"/>
  <c r="H1098" i="16" s="1"/>
  <c r="K1086" i="16"/>
  <c r="H1086" i="16" s="1"/>
  <c r="K1074" i="16"/>
  <c r="H1074" i="16" s="1"/>
  <c r="K1062" i="16"/>
  <c r="H1062" i="16" s="1"/>
  <c r="K1050" i="16"/>
  <c r="H1050" i="16" s="1"/>
  <c r="K1038" i="16"/>
  <c r="H1038" i="16" s="1"/>
  <c r="K1913" i="16"/>
  <c r="H1913" i="16" s="1"/>
  <c r="K1901" i="16"/>
  <c r="H1901" i="16" s="1"/>
  <c r="K1889" i="16"/>
  <c r="H1889" i="16" s="1"/>
  <c r="K1877" i="16"/>
  <c r="H1877" i="16" s="1"/>
  <c r="K1865" i="16"/>
  <c r="H1865" i="16" s="1"/>
  <c r="K1853" i="16"/>
  <c r="H1853" i="16" s="1"/>
  <c r="K1841" i="16"/>
  <c r="H1841" i="16" s="1"/>
  <c r="K1829" i="16"/>
  <c r="H1829" i="16" s="1"/>
  <c r="K1817" i="16"/>
  <c r="H1817" i="16" s="1"/>
  <c r="K1805" i="16"/>
  <c r="H1805" i="16" s="1"/>
  <c r="K1793" i="16"/>
  <c r="H1793" i="16" s="1"/>
  <c r="K1781" i="16"/>
  <c r="H1781" i="16" s="1"/>
  <c r="K1769" i="16"/>
  <c r="H1769" i="16" s="1"/>
  <c r="K1757" i="16"/>
  <c r="H1757" i="16" s="1"/>
  <c r="K1745" i="16"/>
  <c r="H1745" i="16" s="1"/>
  <c r="K1733" i="16"/>
  <c r="H1733" i="16" s="1"/>
  <c r="K1721" i="16"/>
  <c r="H1721" i="16" s="1"/>
  <c r="K1709" i="16"/>
  <c r="H1709" i="16" s="1"/>
  <c r="K1697" i="16"/>
  <c r="H1697" i="16" s="1"/>
  <c r="K1685" i="16"/>
  <c r="H1685" i="16" s="1"/>
  <c r="K1673" i="16"/>
  <c r="H1673" i="16" s="1"/>
  <c r="K1661" i="16"/>
  <c r="H1661" i="16" s="1"/>
  <c r="K1649" i="16"/>
  <c r="H1649" i="16" s="1"/>
  <c r="K1637" i="16"/>
  <c r="H1637" i="16" s="1"/>
  <c r="K1625" i="16"/>
  <c r="H1625" i="16" s="1"/>
  <c r="K1613" i="16"/>
  <c r="H1613" i="16" s="1"/>
  <c r="K1601" i="16"/>
  <c r="H1601" i="16" s="1"/>
  <c r="K1589" i="16"/>
  <c r="H1589" i="16" s="1"/>
  <c r="K1577" i="16"/>
  <c r="H1577" i="16" s="1"/>
  <c r="K1565" i="16"/>
  <c r="H1565" i="16" s="1"/>
  <c r="K1553" i="16"/>
  <c r="H1553" i="16" s="1"/>
  <c r="K1541" i="16"/>
  <c r="H1541" i="16" s="1"/>
  <c r="K1529" i="16"/>
  <c r="H1529" i="16" s="1"/>
  <c r="K1517" i="16"/>
  <c r="H1517" i="16" s="1"/>
  <c r="K1505" i="16"/>
  <c r="H1505" i="16" s="1"/>
  <c r="K1493" i="16"/>
  <c r="H1493" i="16" s="1"/>
  <c r="K1481" i="16"/>
  <c r="H1481" i="16" s="1"/>
  <c r="K1469" i="16"/>
  <c r="H1469" i="16" s="1"/>
  <c r="K1457" i="16"/>
  <c r="H1457" i="16" s="1"/>
  <c r="K1445" i="16"/>
  <c r="H1445" i="16" s="1"/>
  <c r="K1433" i="16"/>
  <c r="H1433" i="16" s="1"/>
  <c r="K1421" i="16"/>
  <c r="H1421" i="16" s="1"/>
  <c r="K1409" i="16"/>
  <c r="H1409" i="16" s="1"/>
  <c r="K1397" i="16"/>
  <c r="H1397" i="16" s="1"/>
  <c r="K1385" i="16"/>
  <c r="H1385" i="16" s="1"/>
  <c r="K1373" i="16"/>
  <c r="H1373" i="16" s="1"/>
  <c r="K1361" i="16"/>
  <c r="H1361" i="16" s="1"/>
  <c r="K1349" i="16"/>
  <c r="H1349" i="16" s="1"/>
  <c r="K1337" i="16"/>
  <c r="H1337" i="16" s="1"/>
  <c r="K1325" i="16"/>
  <c r="H1325" i="16" s="1"/>
  <c r="K1313" i="16"/>
  <c r="H1313" i="16" s="1"/>
  <c r="K1301" i="16"/>
  <c r="H1301" i="16" s="1"/>
  <c r="K1289" i="16"/>
  <c r="H1289" i="16" s="1"/>
  <c r="K1277" i="16"/>
  <c r="H1277" i="16" s="1"/>
  <c r="K1265" i="16"/>
  <c r="H1265" i="16" s="1"/>
  <c r="K1253" i="16"/>
  <c r="H1253" i="16" s="1"/>
  <c r="K1241" i="16"/>
  <c r="H1241" i="16" s="1"/>
  <c r="K1229" i="16"/>
  <c r="H1229" i="16" s="1"/>
  <c r="K1217" i="16"/>
  <c r="H1217" i="16" s="1"/>
  <c r="K1205" i="16"/>
  <c r="H1205" i="16" s="1"/>
  <c r="K1193" i="16"/>
  <c r="H1193" i="16" s="1"/>
  <c r="K1181" i="16"/>
  <c r="H1181" i="16" s="1"/>
  <c r="K1169" i="16"/>
  <c r="H1169" i="16" s="1"/>
  <c r="K1157" i="16"/>
  <c r="H1157" i="16" s="1"/>
  <c r="K1145" i="16"/>
  <c r="H1145" i="16" s="1"/>
  <c r="K1133" i="16"/>
  <c r="H1133" i="16" s="1"/>
  <c r="K1121" i="16"/>
  <c r="H1121" i="16" s="1"/>
  <c r="K1109" i="16"/>
  <c r="H1109" i="16" s="1"/>
  <c r="K1097" i="16"/>
  <c r="H1097" i="16" s="1"/>
  <c r="K1085" i="16"/>
  <c r="H1085" i="16" s="1"/>
  <c r="K1073" i="16"/>
  <c r="H1073" i="16" s="1"/>
  <c r="K1061" i="16"/>
  <c r="H1061" i="16" s="1"/>
  <c r="K1049" i="16"/>
  <c r="H1049" i="16" s="1"/>
  <c r="K1037" i="16"/>
  <c r="H1037" i="16" s="1"/>
  <c r="K1025" i="16"/>
  <c r="H1025" i="16" s="1"/>
  <c r="K1013" i="16"/>
  <c r="H1013" i="16" s="1"/>
  <c r="K1996" i="16"/>
  <c r="H1996" i="16" s="1"/>
  <c r="K1984" i="16"/>
  <c r="H1984" i="16" s="1"/>
  <c r="K1972" i="16"/>
  <c r="H1972" i="16" s="1"/>
  <c r="K1960" i="16"/>
  <c r="H1960" i="16" s="1"/>
  <c r="K1948" i="16"/>
  <c r="H1948" i="16" s="1"/>
  <c r="K1936" i="16"/>
  <c r="H1936" i="16" s="1"/>
  <c r="K1924" i="16"/>
  <c r="H1924" i="16" s="1"/>
  <c r="K1912" i="16"/>
  <c r="H1912" i="16" s="1"/>
  <c r="K1900" i="16"/>
  <c r="H1900" i="16" s="1"/>
  <c r="K1888" i="16"/>
  <c r="H1888" i="16" s="1"/>
  <c r="K1876" i="16"/>
  <c r="H1876" i="16" s="1"/>
  <c r="K1864" i="16"/>
  <c r="H1864" i="16" s="1"/>
  <c r="K1852" i="16"/>
  <c r="H1852" i="16" s="1"/>
  <c r="K1840" i="16"/>
  <c r="H1840" i="16" s="1"/>
  <c r="K1828" i="16"/>
  <c r="H1828" i="16" s="1"/>
  <c r="K1816" i="16"/>
  <c r="H1816" i="16" s="1"/>
  <c r="K1804" i="16"/>
  <c r="H1804" i="16" s="1"/>
  <c r="K1792" i="16"/>
  <c r="H1792" i="16" s="1"/>
  <c r="K1780" i="16"/>
  <c r="H1780" i="16" s="1"/>
  <c r="K1768" i="16"/>
  <c r="H1768" i="16" s="1"/>
  <c r="K1756" i="16"/>
  <c r="H1756" i="16" s="1"/>
  <c r="K1744" i="16"/>
  <c r="H1744" i="16" s="1"/>
  <c r="K1732" i="16"/>
  <c r="H1732" i="16" s="1"/>
  <c r="K1720" i="16"/>
  <c r="H1720" i="16" s="1"/>
  <c r="K1708" i="16"/>
  <c r="H1708" i="16" s="1"/>
  <c r="K1696" i="16"/>
  <c r="H1696" i="16" s="1"/>
  <c r="K1684" i="16"/>
  <c r="H1684" i="16" s="1"/>
  <c r="K1672" i="16"/>
  <c r="H1672" i="16" s="1"/>
  <c r="K1660" i="16"/>
  <c r="H1660" i="16" s="1"/>
  <c r="K1648" i="16"/>
  <c r="H1648" i="16" s="1"/>
  <c r="K1636" i="16"/>
  <c r="H1636" i="16" s="1"/>
  <c r="K1624" i="16"/>
  <c r="H1624" i="16" s="1"/>
  <c r="K1612" i="16"/>
  <c r="H1612" i="16" s="1"/>
  <c r="K1600" i="16"/>
  <c r="H1600" i="16" s="1"/>
  <c r="K1588" i="16"/>
  <c r="H1588" i="16" s="1"/>
  <c r="K1576" i="16"/>
  <c r="H1576" i="16" s="1"/>
  <c r="K1564" i="16"/>
  <c r="H1564" i="16" s="1"/>
  <c r="K1552" i="16"/>
  <c r="H1552" i="16" s="1"/>
  <c r="K1540" i="16"/>
  <c r="H1540" i="16" s="1"/>
  <c r="K1528" i="16"/>
  <c r="H1528" i="16" s="1"/>
  <c r="K1516" i="16"/>
  <c r="H1516" i="16" s="1"/>
  <c r="K1504" i="16"/>
  <c r="H1504" i="16" s="1"/>
  <c r="K1492" i="16"/>
  <c r="H1492" i="16" s="1"/>
  <c r="K1480" i="16"/>
  <c r="H1480" i="16" s="1"/>
  <c r="K1468" i="16"/>
  <c r="H1468" i="16" s="1"/>
  <c r="K1456" i="16"/>
  <c r="H1456" i="16" s="1"/>
  <c r="K1444" i="16"/>
  <c r="H1444" i="16" s="1"/>
  <c r="K1432" i="16"/>
  <c r="H1432" i="16" s="1"/>
  <c r="K1420" i="16"/>
  <c r="H1420" i="16" s="1"/>
  <c r="K1408" i="16"/>
  <c r="H1408" i="16" s="1"/>
  <c r="K1396" i="16"/>
  <c r="H1396" i="16" s="1"/>
  <c r="K1384" i="16"/>
  <c r="H1384" i="16" s="1"/>
  <c r="K1372" i="16"/>
  <c r="H1372" i="16" s="1"/>
  <c r="K1360" i="16"/>
  <c r="H1360" i="16" s="1"/>
  <c r="K1348" i="16"/>
  <c r="H1348" i="16" s="1"/>
  <c r="K1336" i="16"/>
  <c r="H1336" i="16" s="1"/>
  <c r="K1324" i="16"/>
  <c r="H1324" i="16" s="1"/>
  <c r="K1312" i="16"/>
  <c r="H1312" i="16" s="1"/>
  <c r="K1300" i="16"/>
  <c r="H1300" i="16" s="1"/>
  <c r="K1288" i="16"/>
  <c r="H1288" i="16" s="1"/>
  <c r="K1276" i="16"/>
  <c r="H1276" i="16" s="1"/>
  <c r="K1264" i="16"/>
  <c r="H1264" i="16" s="1"/>
  <c r="K1252" i="16"/>
  <c r="H1252" i="16" s="1"/>
  <c r="K1240" i="16"/>
  <c r="H1240" i="16" s="1"/>
  <c r="K1228" i="16"/>
  <c r="H1228" i="16" s="1"/>
  <c r="K1216" i="16"/>
  <c r="H1216" i="16" s="1"/>
  <c r="K1204" i="16"/>
  <c r="H1204" i="16" s="1"/>
  <c r="K1192" i="16"/>
  <c r="H1192" i="16" s="1"/>
  <c r="K1180" i="16"/>
  <c r="H1180" i="16" s="1"/>
  <c r="K1168" i="16"/>
  <c r="H1168" i="16" s="1"/>
  <c r="K1156" i="16"/>
  <c r="H1156" i="16" s="1"/>
  <c r="K1144" i="16"/>
  <c r="H1144" i="16" s="1"/>
  <c r="K1132" i="16"/>
  <c r="H1132" i="16" s="1"/>
  <c r="K1120" i="16"/>
  <c r="H1120" i="16" s="1"/>
  <c r="K1108" i="16"/>
  <c r="H1108" i="16" s="1"/>
  <c r="K1096" i="16"/>
  <c r="H1096" i="16" s="1"/>
  <c r="K1084" i="16"/>
  <c r="H1084" i="16" s="1"/>
  <c r="K1072" i="16"/>
  <c r="H1072" i="16" s="1"/>
  <c r="K1060" i="16"/>
  <c r="H1060" i="16" s="1"/>
  <c r="K1048" i="16"/>
  <c r="H1048" i="16" s="1"/>
  <c r="K1036" i="16"/>
  <c r="H1036" i="16" s="1"/>
  <c r="K1024" i="16"/>
  <c r="H1024" i="16" s="1"/>
  <c r="K1012" i="16"/>
  <c r="H1012" i="16" s="1"/>
  <c r="K1000" i="16"/>
  <c r="H1000" i="16" s="1"/>
  <c r="K1995" i="16"/>
  <c r="H1995" i="16" s="1"/>
  <c r="K1983" i="16"/>
  <c r="H1983" i="16" s="1"/>
  <c r="K1971" i="16"/>
  <c r="H1971" i="16" s="1"/>
  <c r="K1959" i="16"/>
  <c r="H1959" i="16" s="1"/>
  <c r="K1947" i="16"/>
  <c r="H1947" i="16" s="1"/>
  <c r="K1935" i="16"/>
  <c r="H1935" i="16" s="1"/>
  <c r="K1923" i="16"/>
  <c r="H1923" i="16" s="1"/>
  <c r="K1911" i="16"/>
  <c r="H1911" i="16" s="1"/>
  <c r="K1899" i="16"/>
  <c r="H1899" i="16" s="1"/>
  <c r="K1887" i="16"/>
  <c r="H1887" i="16" s="1"/>
  <c r="K1875" i="16"/>
  <c r="H1875" i="16" s="1"/>
  <c r="K1863" i="16"/>
  <c r="H1863" i="16" s="1"/>
  <c r="K1851" i="16"/>
  <c r="H1851" i="16" s="1"/>
  <c r="K1839" i="16"/>
  <c r="H1839" i="16" s="1"/>
  <c r="K1827" i="16"/>
  <c r="H1827" i="16" s="1"/>
  <c r="K1815" i="16"/>
  <c r="H1815" i="16" s="1"/>
  <c r="K1803" i="16"/>
  <c r="H1803" i="16" s="1"/>
  <c r="K1791" i="16"/>
  <c r="H1791" i="16" s="1"/>
  <c r="K1779" i="16"/>
  <c r="H1779" i="16" s="1"/>
  <c r="K1767" i="16"/>
  <c r="H1767" i="16" s="1"/>
  <c r="K1755" i="16"/>
  <c r="H1755" i="16" s="1"/>
  <c r="K1743" i="16"/>
  <c r="H1743" i="16" s="1"/>
  <c r="K1731" i="16"/>
  <c r="H1731" i="16" s="1"/>
  <c r="K1719" i="16"/>
  <c r="H1719" i="16" s="1"/>
  <c r="K1707" i="16"/>
  <c r="H1707" i="16" s="1"/>
  <c r="K1695" i="16"/>
  <c r="H1695" i="16" s="1"/>
  <c r="K1683" i="16"/>
  <c r="H1683" i="16" s="1"/>
  <c r="K1671" i="16"/>
  <c r="H1671" i="16" s="1"/>
  <c r="K1659" i="16"/>
  <c r="H1659" i="16" s="1"/>
  <c r="K1647" i="16"/>
  <c r="H1647" i="16" s="1"/>
  <c r="K1635" i="16"/>
  <c r="H1635" i="16" s="1"/>
  <c r="K1623" i="16"/>
  <c r="H1623" i="16" s="1"/>
  <c r="K1611" i="16"/>
  <c r="H1611" i="16" s="1"/>
  <c r="K1599" i="16"/>
  <c r="H1599" i="16" s="1"/>
  <c r="K1587" i="16"/>
  <c r="H1587" i="16" s="1"/>
  <c r="K1575" i="16"/>
  <c r="H1575" i="16" s="1"/>
  <c r="K1563" i="16"/>
  <c r="H1563" i="16" s="1"/>
  <c r="K1551" i="16"/>
  <c r="H1551" i="16" s="1"/>
  <c r="K1539" i="16"/>
  <c r="H1539" i="16" s="1"/>
  <c r="K1527" i="16"/>
  <c r="H1527" i="16" s="1"/>
  <c r="K1515" i="16"/>
  <c r="H1515" i="16" s="1"/>
  <c r="K1503" i="16"/>
  <c r="H1503" i="16" s="1"/>
  <c r="K1491" i="16"/>
  <c r="H1491" i="16" s="1"/>
  <c r="K1479" i="16"/>
  <c r="H1479" i="16" s="1"/>
  <c r="K1467" i="16"/>
  <c r="H1467" i="16" s="1"/>
  <c r="K1455" i="16"/>
  <c r="H1455" i="16" s="1"/>
  <c r="K1443" i="16"/>
  <c r="H1443" i="16" s="1"/>
  <c r="K1431" i="16"/>
  <c r="H1431" i="16" s="1"/>
  <c r="K1419" i="16"/>
  <c r="H1419" i="16" s="1"/>
  <c r="K1407" i="16"/>
  <c r="H1407" i="16" s="1"/>
  <c r="K1395" i="16"/>
  <c r="H1395" i="16" s="1"/>
  <c r="K1383" i="16"/>
  <c r="H1383" i="16" s="1"/>
  <c r="K1371" i="16"/>
  <c r="H1371" i="16" s="1"/>
  <c r="K1359" i="16"/>
  <c r="H1359" i="16" s="1"/>
  <c r="K1347" i="16"/>
  <c r="H1347" i="16" s="1"/>
  <c r="K1335" i="16"/>
  <c r="H1335" i="16" s="1"/>
  <c r="K1323" i="16"/>
  <c r="H1323" i="16" s="1"/>
  <c r="K1311" i="16"/>
  <c r="H1311" i="16" s="1"/>
  <c r="K1299" i="16"/>
  <c r="H1299" i="16" s="1"/>
  <c r="K1287" i="16"/>
  <c r="H1287" i="16" s="1"/>
  <c r="K1275" i="16"/>
  <c r="H1275" i="16" s="1"/>
  <c r="K1263" i="16"/>
  <c r="H1263" i="16" s="1"/>
  <c r="K1251" i="16"/>
  <c r="H1251" i="16" s="1"/>
  <c r="K1239" i="16"/>
  <c r="H1239" i="16" s="1"/>
  <c r="K1227" i="16"/>
  <c r="H1227" i="16" s="1"/>
  <c r="K1215" i="16"/>
  <c r="H1215" i="16" s="1"/>
  <c r="K1203" i="16"/>
  <c r="H1203" i="16" s="1"/>
  <c r="K1191" i="16"/>
  <c r="H1191" i="16" s="1"/>
  <c r="K1179" i="16"/>
  <c r="H1179" i="16" s="1"/>
  <c r="K1167" i="16"/>
  <c r="H1167" i="16" s="1"/>
  <c r="K1155" i="16"/>
  <c r="H1155" i="16" s="1"/>
  <c r="K1143" i="16"/>
  <c r="H1143" i="16" s="1"/>
  <c r="K1131" i="16"/>
  <c r="H1131" i="16" s="1"/>
  <c r="K1119" i="16"/>
  <c r="H1119" i="16" s="1"/>
  <c r="K1107" i="16"/>
  <c r="H1107" i="16" s="1"/>
  <c r="K1095" i="16"/>
  <c r="H1095" i="16" s="1"/>
  <c r="K1083" i="16"/>
  <c r="H1083" i="16" s="1"/>
  <c r="K1071" i="16"/>
  <c r="H1071" i="16" s="1"/>
  <c r="K1059" i="16"/>
  <c r="H1059" i="16" s="1"/>
  <c r="K1047" i="16"/>
  <c r="H1047" i="16" s="1"/>
  <c r="K1035" i="16"/>
  <c r="H1035" i="16" s="1"/>
  <c r="K1023" i="16"/>
  <c r="H1023" i="16" s="1"/>
  <c r="K1011" i="16"/>
  <c r="H1011" i="16" s="1"/>
  <c r="K999" i="16"/>
  <c r="H999" i="16" s="1"/>
  <c r="K1718" i="16"/>
  <c r="H1718" i="16" s="1"/>
  <c r="K1706" i="16"/>
  <c r="H1706" i="16" s="1"/>
  <c r="K1694" i="16"/>
  <c r="H1694" i="16" s="1"/>
  <c r="K1682" i="16"/>
  <c r="H1682" i="16" s="1"/>
  <c r="K1670" i="16"/>
  <c r="H1670" i="16" s="1"/>
  <c r="K1658" i="16"/>
  <c r="H1658" i="16" s="1"/>
  <c r="K1646" i="16"/>
  <c r="H1646" i="16" s="1"/>
  <c r="K1634" i="16"/>
  <c r="H1634" i="16" s="1"/>
  <c r="K1622" i="16"/>
  <c r="H1622" i="16" s="1"/>
  <c r="K1610" i="16"/>
  <c r="H1610" i="16" s="1"/>
  <c r="K1598" i="16"/>
  <c r="H1598" i="16" s="1"/>
  <c r="K1586" i="16"/>
  <c r="H1586" i="16" s="1"/>
  <c r="K1574" i="16"/>
  <c r="H1574" i="16" s="1"/>
  <c r="K1562" i="16"/>
  <c r="H1562" i="16" s="1"/>
  <c r="K1550" i="16"/>
  <c r="H1550" i="16" s="1"/>
  <c r="K1538" i="16"/>
  <c r="H1538" i="16" s="1"/>
  <c r="K1526" i="16"/>
  <c r="H1526" i="16" s="1"/>
  <c r="K1514" i="16"/>
  <c r="H1514" i="16" s="1"/>
  <c r="K1502" i="16"/>
  <c r="H1502" i="16" s="1"/>
  <c r="K1490" i="16"/>
  <c r="H1490" i="16" s="1"/>
  <c r="K1478" i="16"/>
  <c r="H1478" i="16" s="1"/>
  <c r="K1466" i="16"/>
  <c r="H1466" i="16" s="1"/>
  <c r="K1454" i="16"/>
  <c r="H1454" i="16" s="1"/>
  <c r="K1442" i="16"/>
  <c r="H1442" i="16" s="1"/>
  <c r="K1430" i="16"/>
  <c r="H1430" i="16" s="1"/>
  <c r="K1418" i="16"/>
  <c r="H1418" i="16" s="1"/>
  <c r="K1406" i="16"/>
  <c r="H1406" i="16" s="1"/>
  <c r="K1394" i="16"/>
  <c r="H1394" i="16" s="1"/>
  <c r="K1382" i="16"/>
  <c r="H1382" i="16" s="1"/>
  <c r="K1370" i="16"/>
  <c r="H1370" i="16" s="1"/>
  <c r="K1358" i="16"/>
  <c r="H1358" i="16" s="1"/>
  <c r="K1346" i="16"/>
  <c r="H1346" i="16" s="1"/>
  <c r="K1334" i="16"/>
  <c r="H1334" i="16" s="1"/>
  <c r="K1322" i="16"/>
  <c r="H1322" i="16" s="1"/>
  <c r="K1310" i="16"/>
  <c r="H1310" i="16" s="1"/>
  <c r="K1298" i="16"/>
  <c r="H1298" i="16" s="1"/>
  <c r="K1286" i="16"/>
  <c r="H1286" i="16" s="1"/>
  <c r="K1274" i="16"/>
  <c r="H1274" i="16" s="1"/>
  <c r="K1262" i="16"/>
  <c r="H1262" i="16" s="1"/>
  <c r="K1250" i="16"/>
  <c r="H1250" i="16" s="1"/>
  <c r="K1238" i="16"/>
  <c r="H1238" i="16" s="1"/>
  <c r="K1226" i="16"/>
  <c r="H1226" i="16" s="1"/>
  <c r="K1214" i="16"/>
  <c r="H1214" i="16" s="1"/>
  <c r="K1202" i="16"/>
  <c r="H1202" i="16" s="1"/>
  <c r="K1190" i="16"/>
  <c r="H1190" i="16" s="1"/>
  <c r="K1178" i="16"/>
  <c r="H1178" i="16" s="1"/>
  <c r="K1166" i="16"/>
  <c r="H1166" i="16" s="1"/>
  <c r="K1154" i="16"/>
  <c r="H1154" i="16" s="1"/>
  <c r="K1142" i="16"/>
  <c r="H1142" i="16" s="1"/>
  <c r="K1130" i="16"/>
  <c r="H1130" i="16" s="1"/>
  <c r="K1118" i="16"/>
  <c r="H1118" i="16" s="1"/>
  <c r="K1106" i="16"/>
  <c r="H1106" i="16" s="1"/>
  <c r="K1094" i="16"/>
  <c r="H1094" i="16" s="1"/>
  <c r="K1082" i="16"/>
  <c r="H1082" i="16" s="1"/>
  <c r="K1070" i="16"/>
  <c r="H1070" i="16" s="1"/>
  <c r="K1058" i="16"/>
  <c r="H1058" i="16" s="1"/>
  <c r="K637" i="16"/>
  <c r="H637" i="16" s="1"/>
  <c r="K625" i="16"/>
  <c r="H625" i="16" s="1"/>
  <c r="K613" i="16"/>
  <c r="H613" i="16" s="1"/>
  <c r="K601" i="16"/>
  <c r="H601" i="16" s="1"/>
  <c r="K589" i="16"/>
  <c r="H589" i="16" s="1"/>
  <c r="K577" i="16"/>
  <c r="H577" i="16" s="1"/>
  <c r="K565" i="16"/>
  <c r="H565" i="16" s="1"/>
  <c r="K553" i="16"/>
  <c r="H553" i="16" s="1"/>
  <c r="K541" i="16"/>
  <c r="H541" i="16" s="1"/>
  <c r="K529" i="16"/>
  <c r="H529" i="16" s="1"/>
  <c r="K517" i="16"/>
  <c r="H517" i="16" s="1"/>
  <c r="K505" i="16"/>
  <c r="H505" i="16" s="1"/>
  <c r="K493" i="16"/>
  <c r="H493" i="16" s="1"/>
  <c r="K481" i="16"/>
  <c r="H481" i="16" s="1"/>
  <c r="K469" i="16"/>
  <c r="H469" i="16" s="1"/>
  <c r="K457" i="16"/>
  <c r="H457" i="16" s="1"/>
  <c r="K445" i="16"/>
  <c r="H445" i="16" s="1"/>
  <c r="K433" i="16"/>
  <c r="H433" i="16" s="1"/>
  <c r="K421" i="16"/>
  <c r="H421" i="16" s="1"/>
  <c r="K409" i="16"/>
  <c r="H409" i="16" s="1"/>
  <c r="K528" i="16"/>
  <c r="H528" i="16" s="1"/>
  <c r="K516" i="16"/>
  <c r="H516" i="16" s="1"/>
  <c r="K504" i="16"/>
  <c r="H504" i="16" s="1"/>
  <c r="K492" i="16"/>
  <c r="H492" i="16" s="1"/>
  <c r="K480" i="16"/>
  <c r="H480" i="16" s="1"/>
  <c r="K468" i="16"/>
  <c r="H468" i="16" s="1"/>
  <c r="K456" i="16"/>
  <c r="H456" i="16" s="1"/>
  <c r="K444" i="16"/>
  <c r="H444" i="16" s="1"/>
  <c r="K432" i="16"/>
  <c r="H432" i="16" s="1"/>
  <c r="K420" i="16"/>
  <c r="H420" i="16" s="1"/>
  <c r="K408" i="16"/>
  <c r="H408" i="16" s="1"/>
  <c r="K396" i="16"/>
  <c r="H396" i="16" s="1"/>
  <c r="K384" i="16"/>
  <c r="H384" i="16" s="1"/>
  <c r="K372" i="16"/>
  <c r="H372" i="16" s="1"/>
  <c r="K360" i="16"/>
  <c r="H360" i="16" s="1"/>
  <c r="K348" i="16"/>
  <c r="H348" i="16" s="1"/>
  <c r="K2051" i="16"/>
  <c r="H2051" i="16" s="1"/>
  <c r="K2039" i="16"/>
  <c r="H2039" i="16" s="1"/>
  <c r="K2027" i="16"/>
  <c r="H2027" i="16" s="1"/>
  <c r="K2015" i="16"/>
  <c r="H2015" i="16" s="1"/>
  <c r="K2003" i="16"/>
  <c r="H2003" i="16" s="1"/>
  <c r="K1991" i="16"/>
  <c r="H1991" i="16" s="1"/>
  <c r="K1979" i="16"/>
  <c r="H1979" i="16" s="1"/>
  <c r="K1967" i="16"/>
  <c r="H1967" i="16" s="1"/>
  <c r="K1955" i="16"/>
  <c r="H1955" i="16" s="1"/>
  <c r="K1943" i="16"/>
  <c r="H1943" i="16" s="1"/>
  <c r="K1931" i="16"/>
  <c r="H1931" i="16" s="1"/>
  <c r="K1919" i="16"/>
  <c r="H1919" i="16" s="1"/>
  <c r="K1907" i="16"/>
  <c r="H1907" i="16" s="1"/>
  <c r="K1895" i="16"/>
  <c r="H1895" i="16" s="1"/>
  <c r="K1883" i="16"/>
  <c r="H1883" i="16" s="1"/>
  <c r="K1871" i="16"/>
  <c r="H1871" i="16" s="1"/>
  <c r="K1859" i="16"/>
  <c r="H1859" i="16" s="1"/>
  <c r="K1847" i="16"/>
  <c r="H1847" i="16" s="1"/>
  <c r="K1835" i="16"/>
  <c r="H1835" i="16" s="1"/>
  <c r="K1823" i="16"/>
  <c r="H1823" i="16" s="1"/>
  <c r="K1811" i="16"/>
  <c r="H1811" i="16" s="1"/>
  <c r="K1799" i="16"/>
  <c r="H1799" i="16" s="1"/>
  <c r="K1787" i="16"/>
  <c r="H1787" i="16" s="1"/>
  <c r="K1775" i="16"/>
  <c r="H1775" i="16" s="1"/>
  <c r="K1763" i="16"/>
  <c r="H1763" i="16" s="1"/>
  <c r="K1751" i="16"/>
  <c r="H1751" i="16" s="1"/>
  <c r="K1739" i="16"/>
  <c r="H1739" i="16" s="1"/>
  <c r="K1727" i="16"/>
  <c r="H1727" i="16" s="1"/>
  <c r="K1715" i="16"/>
  <c r="H1715" i="16" s="1"/>
  <c r="K1703" i="16"/>
  <c r="H1703" i="16" s="1"/>
  <c r="K1691" i="16"/>
  <c r="H1691" i="16" s="1"/>
  <c r="K1679" i="16"/>
  <c r="H1679" i="16" s="1"/>
  <c r="K1667" i="16"/>
  <c r="H1667" i="16" s="1"/>
  <c r="K1655" i="16"/>
  <c r="H1655" i="16" s="1"/>
  <c r="K1643" i="16"/>
  <c r="H1643" i="16" s="1"/>
  <c r="K1631" i="16"/>
  <c r="H1631" i="16" s="1"/>
  <c r="K1619" i="16"/>
  <c r="H1619" i="16" s="1"/>
  <c r="K1607" i="16"/>
  <c r="H1607" i="16" s="1"/>
  <c r="K1595" i="16"/>
  <c r="H1595" i="16" s="1"/>
  <c r="K1583" i="16"/>
  <c r="H1583" i="16" s="1"/>
  <c r="K1571" i="16"/>
  <c r="H1571" i="16" s="1"/>
  <c r="K1559" i="16"/>
  <c r="H1559" i="16" s="1"/>
  <c r="K1547" i="16"/>
  <c r="H1547" i="16" s="1"/>
  <c r="K1535" i="16"/>
  <c r="H1535" i="16" s="1"/>
  <c r="K1523" i="16"/>
  <c r="H1523" i="16" s="1"/>
  <c r="K1511" i="16"/>
  <c r="H1511" i="16" s="1"/>
  <c r="K1499" i="16"/>
  <c r="H1499" i="16" s="1"/>
  <c r="K1487" i="16"/>
  <c r="H1487" i="16" s="1"/>
  <c r="K1475" i="16"/>
  <c r="H1475" i="16" s="1"/>
  <c r="K1463" i="16"/>
  <c r="H1463" i="16" s="1"/>
  <c r="K1451" i="16"/>
  <c r="H1451" i="16" s="1"/>
  <c r="K1439" i="16"/>
  <c r="H1439" i="16" s="1"/>
  <c r="K1427" i="16"/>
  <c r="H1427" i="16" s="1"/>
  <c r="K1415" i="16"/>
  <c r="H1415" i="16" s="1"/>
  <c r="K1403" i="16"/>
  <c r="H1403" i="16" s="1"/>
  <c r="K1391" i="16"/>
  <c r="H1391" i="16" s="1"/>
  <c r="K1379" i="16"/>
  <c r="H1379" i="16" s="1"/>
  <c r="K1367" i="16"/>
  <c r="H1367" i="16" s="1"/>
  <c r="K1355" i="16"/>
  <c r="H1355" i="16" s="1"/>
  <c r="K1343" i="16"/>
  <c r="H1343" i="16" s="1"/>
  <c r="K1331" i="16"/>
  <c r="H1331" i="16" s="1"/>
  <c r="K1319" i="16"/>
  <c r="H1319" i="16" s="1"/>
  <c r="K1307" i="16"/>
  <c r="H1307" i="16" s="1"/>
  <c r="K1295" i="16"/>
  <c r="H1295" i="16" s="1"/>
  <c r="K1283" i="16"/>
  <c r="H1283" i="16" s="1"/>
  <c r="K1271" i="16"/>
  <c r="H1271" i="16" s="1"/>
  <c r="K1259" i="16"/>
  <c r="H1259" i="16" s="1"/>
  <c r="K1247" i="16"/>
  <c r="H1247" i="16" s="1"/>
  <c r="K1235" i="16"/>
  <c r="H1235" i="16" s="1"/>
  <c r="K1223" i="16"/>
  <c r="H1223" i="16" s="1"/>
  <c r="K1211" i="16"/>
  <c r="H1211" i="16" s="1"/>
  <c r="K1199" i="16"/>
  <c r="H1199" i="16" s="1"/>
  <c r="K1187" i="16"/>
  <c r="H1187" i="16" s="1"/>
  <c r="K1175" i="16"/>
  <c r="H1175" i="16" s="1"/>
  <c r="K1163" i="16"/>
  <c r="H1163" i="16" s="1"/>
  <c r="K1151" i="16"/>
  <c r="H1151" i="16" s="1"/>
  <c r="K1139" i="16"/>
  <c r="H1139" i="16" s="1"/>
  <c r="K1127" i="16"/>
  <c r="H1127" i="16" s="1"/>
  <c r="K1115" i="16"/>
  <c r="H1115" i="16" s="1"/>
  <c r="K1103" i="16"/>
  <c r="H1103" i="16" s="1"/>
  <c r="K1091" i="16"/>
  <c r="H1091" i="16" s="1"/>
  <c r="K1079" i="16"/>
  <c r="H1079" i="16" s="1"/>
  <c r="K1067" i="16"/>
  <c r="H1067" i="16" s="1"/>
  <c r="K1055" i="16"/>
  <c r="H1055" i="16" s="1"/>
  <c r="K1043" i="16"/>
  <c r="H1043" i="16" s="1"/>
  <c r="K1918" i="16"/>
  <c r="H1918" i="16" s="1"/>
  <c r="K1906" i="16"/>
  <c r="H1906" i="16" s="1"/>
  <c r="K1894" i="16"/>
  <c r="H1894" i="16" s="1"/>
  <c r="K1882" i="16"/>
  <c r="H1882" i="16" s="1"/>
  <c r="K1870" i="16"/>
  <c r="H1870" i="16" s="1"/>
  <c r="K1858" i="16"/>
  <c r="H1858" i="16" s="1"/>
  <c r="K1846" i="16"/>
  <c r="H1846" i="16" s="1"/>
  <c r="K1834" i="16"/>
  <c r="H1834" i="16" s="1"/>
  <c r="K1822" i="16"/>
  <c r="H1822" i="16" s="1"/>
  <c r="K1810" i="16"/>
  <c r="H1810" i="16" s="1"/>
  <c r="K1798" i="16"/>
  <c r="H1798" i="16" s="1"/>
  <c r="K1786" i="16"/>
  <c r="H1786" i="16" s="1"/>
  <c r="K1774" i="16"/>
  <c r="H1774" i="16" s="1"/>
  <c r="K1762" i="16"/>
  <c r="H1762" i="16" s="1"/>
  <c r="K1750" i="16"/>
  <c r="H1750" i="16" s="1"/>
  <c r="K1738" i="16"/>
  <c r="H1738" i="16" s="1"/>
  <c r="K1726" i="16"/>
  <c r="H1726" i="16" s="1"/>
  <c r="K1714" i="16"/>
  <c r="H1714" i="16" s="1"/>
  <c r="K1702" i="16"/>
  <c r="H1702" i="16" s="1"/>
  <c r="K1690" i="16"/>
  <c r="H1690" i="16" s="1"/>
  <c r="K1678" i="16"/>
  <c r="H1678" i="16" s="1"/>
  <c r="K1666" i="16"/>
  <c r="H1666" i="16" s="1"/>
  <c r="K1654" i="16"/>
  <c r="H1654" i="16" s="1"/>
  <c r="K1642" i="16"/>
  <c r="H1642" i="16" s="1"/>
  <c r="K1630" i="16"/>
  <c r="H1630" i="16" s="1"/>
  <c r="K1618" i="16"/>
  <c r="H1618" i="16" s="1"/>
  <c r="K1606" i="16"/>
  <c r="H1606" i="16" s="1"/>
  <c r="K1594" i="16"/>
  <c r="H1594" i="16" s="1"/>
  <c r="K1582" i="16"/>
  <c r="H1582" i="16" s="1"/>
  <c r="K1570" i="16"/>
  <c r="H1570" i="16" s="1"/>
  <c r="K1558" i="16"/>
  <c r="H1558" i="16" s="1"/>
  <c r="K1546" i="16"/>
  <c r="H1546" i="16" s="1"/>
  <c r="K1534" i="16"/>
  <c r="H1534" i="16" s="1"/>
  <c r="K1522" i="16"/>
  <c r="H1522" i="16" s="1"/>
  <c r="K1510" i="16"/>
  <c r="H1510" i="16" s="1"/>
  <c r="K1498" i="16"/>
  <c r="H1498" i="16" s="1"/>
  <c r="K1486" i="16"/>
  <c r="H1486" i="16" s="1"/>
  <c r="K1474" i="16"/>
  <c r="H1474" i="16" s="1"/>
  <c r="K1462" i="16"/>
  <c r="H1462" i="16" s="1"/>
  <c r="K1450" i="16"/>
  <c r="H1450" i="16" s="1"/>
  <c r="K1438" i="16"/>
  <c r="H1438" i="16" s="1"/>
  <c r="K1426" i="16"/>
  <c r="H1426" i="16" s="1"/>
  <c r="K1414" i="16"/>
  <c r="H1414" i="16" s="1"/>
  <c r="K1402" i="16"/>
  <c r="H1402" i="16" s="1"/>
  <c r="K1390" i="16"/>
  <c r="H1390" i="16" s="1"/>
  <c r="K1378" i="16"/>
  <c r="H1378" i="16" s="1"/>
  <c r="K1366" i="16"/>
  <c r="H1366" i="16" s="1"/>
  <c r="K1354" i="16"/>
  <c r="H1354" i="16" s="1"/>
  <c r="K1342" i="16"/>
  <c r="H1342" i="16" s="1"/>
  <c r="K1330" i="16"/>
  <c r="H1330" i="16" s="1"/>
  <c r="K1318" i="16"/>
  <c r="H1318" i="16" s="1"/>
  <c r="K1306" i="16"/>
  <c r="H1306" i="16" s="1"/>
  <c r="K1294" i="16"/>
  <c r="H1294" i="16" s="1"/>
  <c r="K1282" i="16"/>
  <c r="H1282" i="16" s="1"/>
  <c r="K1270" i="16"/>
  <c r="H1270" i="16" s="1"/>
  <c r="K1258" i="16"/>
  <c r="H1258" i="16" s="1"/>
  <c r="K1246" i="16"/>
  <c r="H1246" i="16" s="1"/>
  <c r="K1234" i="16"/>
  <c r="H1234" i="16" s="1"/>
  <c r="K1222" i="16"/>
  <c r="H1222" i="16" s="1"/>
  <c r="K1210" i="16"/>
  <c r="H1210" i="16" s="1"/>
  <c r="K1198" i="16"/>
  <c r="H1198" i="16" s="1"/>
  <c r="K1186" i="16"/>
  <c r="H1186" i="16" s="1"/>
  <c r="K1174" i="16"/>
  <c r="H1174" i="16" s="1"/>
  <c r="K1162" i="16"/>
  <c r="H1162" i="16" s="1"/>
  <c r="K1150" i="16"/>
  <c r="H1150" i="16" s="1"/>
  <c r="K1138" i="16"/>
  <c r="H1138" i="16" s="1"/>
  <c r="K1126" i="16"/>
  <c r="H1126" i="16" s="1"/>
  <c r="K1114" i="16"/>
  <c r="H1114" i="16" s="1"/>
  <c r="K1102" i="16"/>
  <c r="H1102" i="16" s="1"/>
  <c r="K1090" i="16"/>
  <c r="H1090" i="16" s="1"/>
  <c r="K1078" i="16"/>
  <c r="H1078" i="16" s="1"/>
  <c r="K1066" i="16"/>
  <c r="H1066" i="16" s="1"/>
  <c r="K1054" i="16"/>
  <c r="H1054" i="16" s="1"/>
  <c r="K1042" i="16"/>
  <c r="H1042" i="16" s="1"/>
  <c r="K1030" i="16"/>
  <c r="H1030" i="16" s="1"/>
  <c r="K2049" i="16"/>
  <c r="H2049" i="16" s="1"/>
  <c r="K2037" i="16"/>
  <c r="H2037" i="16" s="1"/>
  <c r="K2025" i="16"/>
  <c r="H2025" i="16" s="1"/>
  <c r="K2013" i="16"/>
  <c r="H2013" i="16" s="1"/>
  <c r="K2001" i="16"/>
  <c r="H2001" i="16" s="1"/>
  <c r="K1989" i="16"/>
  <c r="H1989" i="16" s="1"/>
  <c r="K1977" i="16"/>
  <c r="H1977" i="16" s="1"/>
  <c r="K1965" i="16"/>
  <c r="H1965" i="16" s="1"/>
  <c r="K1953" i="16"/>
  <c r="H1953" i="16" s="1"/>
  <c r="K1941" i="16"/>
  <c r="H1941" i="16" s="1"/>
  <c r="K1929" i="16"/>
  <c r="H1929" i="16" s="1"/>
  <c r="K1917" i="16"/>
  <c r="H1917" i="16" s="1"/>
  <c r="K1905" i="16"/>
  <c r="H1905" i="16" s="1"/>
  <c r="K1893" i="16"/>
  <c r="H1893" i="16" s="1"/>
  <c r="K1881" i="16"/>
  <c r="H1881" i="16" s="1"/>
  <c r="K1869" i="16"/>
  <c r="H1869" i="16" s="1"/>
  <c r="K1857" i="16"/>
  <c r="H1857" i="16" s="1"/>
  <c r="K1845" i="16"/>
  <c r="H1845" i="16" s="1"/>
  <c r="K1833" i="16"/>
  <c r="H1833" i="16" s="1"/>
  <c r="K1821" i="16"/>
  <c r="H1821" i="16" s="1"/>
  <c r="K1809" i="16"/>
  <c r="H1809" i="16" s="1"/>
  <c r="K1797" i="16"/>
  <c r="H1797" i="16" s="1"/>
  <c r="K1785" i="16"/>
  <c r="H1785" i="16" s="1"/>
  <c r="K1773" i="16"/>
  <c r="H1773" i="16" s="1"/>
  <c r="K1761" i="16"/>
  <c r="H1761" i="16" s="1"/>
  <c r="K1749" i="16"/>
  <c r="H1749" i="16" s="1"/>
  <c r="K1737" i="16"/>
  <c r="H1737" i="16" s="1"/>
  <c r="K1725" i="16"/>
  <c r="H1725" i="16" s="1"/>
  <c r="K1713" i="16"/>
  <c r="H1713" i="16" s="1"/>
  <c r="K1701" i="16"/>
  <c r="H1701" i="16" s="1"/>
  <c r="K1689" i="16"/>
  <c r="H1689" i="16" s="1"/>
  <c r="K1677" i="16"/>
  <c r="H1677" i="16" s="1"/>
  <c r="K1665" i="16"/>
  <c r="H1665" i="16" s="1"/>
  <c r="K1653" i="16"/>
  <c r="H1653" i="16" s="1"/>
  <c r="K1641" i="16"/>
  <c r="H1641" i="16" s="1"/>
  <c r="K1629" i="16"/>
  <c r="H1629" i="16" s="1"/>
  <c r="K1617" i="16"/>
  <c r="H1617" i="16" s="1"/>
  <c r="K1605" i="16"/>
  <c r="H1605" i="16" s="1"/>
  <c r="K1593" i="16"/>
  <c r="H1593" i="16" s="1"/>
  <c r="K1581" i="16"/>
  <c r="H1581" i="16" s="1"/>
  <c r="K1569" i="16"/>
  <c r="H1569" i="16" s="1"/>
  <c r="K1557" i="16"/>
  <c r="H1557" i="16" s="1"/>
  <c r="K1545" i="16"/>
  <c r="H1545" i="16" s="1"/>
  <c r="K1533" i="16"/>
  <c r="H1533" i="16" s="1"/>
  <c r="K1521" i="16"/>
  <c r="H1521" i="16" s="1"/>
  <c r="K1509" i="16"/>
  <c r="H1509" i="16" s="1"/>
  <c r="K1497" i="16"/>
  <c r="H1497" i="16" s="1"/>
  <c r="K1485" i="16"/>
  <c r="H1485" i="16" s="1"/>
  <c r="K1473" i="16"/>
  <c r="H1473" i="16" s="1"/>
  <c r="K1461" i="16"/>
  <c r="H1461" i="16" s="1"/>
  <c r="K1449" i="16"/>
  <c r="H1449" i="16" s="1"/>
  <c r="K1437" i="16"/>
  <c r="H1437" i="16" s="1"/>
  <c r="K1425" i="16"/>
  <c r="H1425" i="16" s="1"/>
  <c r="K1413" i="16"/>
  <c r="H1413" i="16" s="1"/>
  <c r="K1401" i="16"/>
  <c r="H1401" i="16" s="1"/>
  <c r="K1389" i="16"/>
  <c r="H1389" i="16" s="1"/>
  <c r="K1377" i="16"/>
  <c r="H1377" i="16" s="1"/>
  <c r="K1365" i="16"/>
  <c r="H1365" i="16" s="1"/>
  <c r="K1353" i="16"/>
  <c r="H1353" i="16" s="1"/>
  <c r="K1341" i="16"/>
  <c r="H1341" i="16" s="1"/>
  <c r="K1329" i="16"/>
  <c r="H1329" i="16" s="1"/>
  <c r="K1317" i="16"/>
  <c r="H1317" i="16" s="1"/>
  <c r="K1305" i="16"/>
  <c r="H1305" i="16" s="1"/>
  <c r="K1293" i="16"/>
  <c r="H1293" i="16" s="1"/>
  <c r="K1281" i="16"/>
  <c r="H1281" i="16" s="1"/>
  <c r="K1269" i="16"/>
  <c r="H1269" i="16" s="1"/>
  <c r="K1257" i="16"/>
  <c r="H1257" i="16" s="1"/>
  <c r="K1245" i="16"/>
  <c r="H1245" i="16" s="1"/>
  <c r="K1233" i="16"/>
  <c r="H1233" i="16" s="1"/>
  <c r="K1221" i="16"/>
  <c r="H1221" i="16" s="1"/>
  <c r="K1209" i="16"/>
  <c r="H1209" i="16" s="1"/>
  <c r="K1197" i="16"/>
  <c r="H1197" i="16" s="1"/>
  <c r="K1185" i="16"/>
  <c r="H1185" i="16" s="1"/>
  <c r="K1173" i="16"/>
  <c r="H1173" i="16" s="1"/>
  <c r="K1161" i="16"/>
  <c r="H1161" i="16" s="1"/>
  <c r="K1149" i="16"/>
  <c r="H1149" i="16" s="1"/>
  <c r="K1137" i="16"/>
  <c r="H1137" i="16" s="1"/>
  <c r="K1125" i="16"/>
  <c r="H1125" i="16" s="1"/>
  <c r="K1113" i="16"/>
  <c r="H1113" i="16" s="1"/>
  <c r="K1101" i="16"/>
  <c r="H1101" i="16" s="1"/>
  <c r="K1089" i="16"/>
  <c r="H1089" i="16" s="1"/>
  <c r="K1077" i="16"/>
  <c r="H1077" i="16" s="1"/>
  <c r="K1065" i="16"/>
  <c r="H1065" i="16" s="1"/>
  <c r="K2060" i="16"/>
  <c r="H2060" i="16" s="1"/>
  <c r="K2048" i="16"/>
  <c r="H2048" i="16" s="1"/>
  <c r="K2036" i="16"/>
  <c r="H2036" i="16" s="1"/>
  <c r="K2024" i="16"/>
  <c r="H2024" i="16" s="1"/>
  <c r="K2012" i="16"/>
  <c r="H2012" i="16" s="1"/>
  <c r="K2000" i="16"/>
  <c r="H2000" i="16" s="1"/>
  <c r="K1988" i="16"/>
  <c r="H1988" i="16" s="1"/>
  <c r="K1976" i="16"/>
  <c r="H1976" i="16" s="1"/>
  <c r="K1964" i="16"/>
  <c r="H1964" i="16" s="1"/>
  <c r="K1952" i="16"/>
  <c r="H1952" i="16" s="1"/>
  <c r="K1940" i="16"/>
  <c r="H1940" i="16" s="1"/>
  <c r="K1928" i="16"/>
  <c r="H1928" i="16" s="1"/>
  <c r="K1916" i="16"/>
  <c r="H1916" i="16" s="1"/>
  <c r="K1904" i="16"/>
  <c r="H1904" i="16" s="1"/>
  <c r="K1892" i="16"/>
  <c r="H1892" i="16" s="1"/>
  <c r="K1880" i="16"/>
  <c r="H1880" i="16" s="1"/>
  <c r="K1868" i="16"/>
  <c r="H1868" i="16" s="1"/>
  <c r="K1856" i="16"/>
  <c r="H1856" i="16" s="1"/>
  <c r="K1844" i="16"/>
  <c r="H1844" i="16" s="1"/>
  <c r="K1832" i="16"/>
  <c r="H1832" i="16" s="1"/>
  <c r="K1820" i="16"/>
  <c r="H1820" i="16" s="1"/>
  <c r="K1808" i="16"/>
  <c r="H1808" i="16" s="1"/>
  <c r="K1796" i="16"/>
  <c r="H1796" i="16" s="1"/>
  <c r="K1784" i="16"/>
  <c r="H1784" i="16" s="1"/>
  <c r="K1772" i="16"/>
  <c r="H1772" i="16" s="1"/>
  <c r="K1760" i="16"/>
  <c r="H1760" i="16" s="1"/>
  <c r="K1748" i="16"/>
  <c r="H1748" i="16" s="1"/>
  <c r="K1736" i="16"/>
  <c r="H1736" i="16" s="1"/>
  <c r="K1724" i="16"/>
  <c r="H1724" i="16" s="1"/>
  <c r="K1712" i="16"/>
  <c r="H1712" i="16" s="1"/>
  <c r="K1700" i="16"/>
  <c r="H1700" i="16" s="1"/>
  <c r="K1688" i="16"/>
  <c r="H1688" i="16" s="1"/>
  <c r="K1676" i="16"/>
  <c r="H1676" i="16" s="1"/>
  <c r="K1664" i="16"/>
  <c r="H1664" i="16" s="1"/>
  <c r="K1652" i="16"/>
  <c r="H1652" i="16" s="1"/>
  <c r="K1640" i="16"/>
  <c r="H1640" i="16" s="1"/>
  <c r="K1628" i="16"/>
  <c r="H1628" i="16" s="1"/>
  <c r="K1616" i="16"/>
  <c r="H1616" i="16" s="1"/>
  <c r="K1604" i="16"/>
  <c r="H1604" i="16" s="1"/>
  <c r="K1592" i="16"/>
  <c r="H1592" i="16" s="1"/>
  <c r="K1580" i="16"/>
  <c r="H1580" i="16" s="1"/>
  <c r="K1568" i="16"/>
  <c r="H1568" i="16" s="1"/>
  <c r="K1556" i="16"/>
  <c r="H1556" i="16" s="1"/>
  <c r="K1544" i="16"/>
  <c r="H1544" i="16" s="1"/>
  <c r="K1532" i="16"/>
  <c r="H1532" i="16" s="1"/>
  <c r="K1520" i="16"/>
  <c r="H1520" i="16" s="1"/>
  <c r="K1508" i="16"/>
  <c r="H1508" i="16" s="1"/>
  <c r="K1496" i="16"/>
  <c r="H1496" i="16" s="1"/>
  <c r="K1484" i="16"/>
  <c r="H1484" i="16" s="1"/>
  <c r="K1472" i="16"/>
  <c r="H1472" i="16" s="1"/>
  <c r="K1460" i="16"/>
  <c r="H1460" i="16" s="1"/>
  <c r="K1448" i="16"/>
  <c r="H1448" i="16" s="1"/>
  <c r="K1436" i="16"/>
  <c r="H1436" i="16" s="1"/>
  <c r="K1424" i="16"/>
  <c r="H1424" i="16" s="1"/>
  <c r="K1412" i="16"/>
  <c r="H1412" i="16" s="1"/>
  <c r="K1400" i="16"/>
  <c r="H1400" i="16" s="1"/>
  <c r="K1388" i="16"/>
  <c r="H1388" i="16" s="1"/>
  <c r="K1376" i="16"/>
  <c r="H1376" i="16" s="1"/>
  <c r="K1364" i="16"/>
  <c r="H1364" i="16" s="1"/>
  <c r="K1352" i="16"/>
  <c r="H1352" i="16" s="1"/>
  <c r="K1340" i="16"/>
  <c r="H1340" i="16" s="1"/>
  <c r="K1328" i="16"/>
  <c r="H1328" i="16" s="1"/>
  <c r="K1316" i="16"/>
  <c r="H1316" i="16" s="1"/>
  <c r="K1304" i="16"/>
  <c r="H1304" i="16" s="1"/>
  <c r="K1292" i="16"/>
  <c r="H1292" i="16" s="1"/>
  <c r="K1280" i="16"/>
  <c r="H1280" i="16" s="1"/>
  <c r="K1268" i="16"/>
  <c r="H1268" i="16" s="1"/>
  <c r="K1256" i="16"/>
  <c r="H1256" i="16" s="1"/>
  <c r="K1244" i="16"/>
  <c r="H1244" i="16" s="1"/>
  <c r="K1232" i="16"/>
  <c r="H1232" i="16" s="1"/>
  <c r="K1220" i="16"/>
  <c r="H1220" i="16" s="1"/>
  <c r="K1208" i="16"/>
  <c r="H1208" i="16" s="1"/>
  <c r="K1196" i="16"/>
  <c r="H1196" i="16" s="1"/>
  <c r="K1184" i="16"/>
  <c r="H1184" i="16" s="1"/>
  <c r="K1172" i="16"/>
  <c r="H1172" i="16" s="1"/>
  <c r="K1160" i="16"/>
  <c r="H1160" i="16" s="1"/>
  <c r="K1148" i="16"/>
  <c r="H1148" i="16" s="1"/>
  <c r="K1136" i="16"/>
  <c r="H1136" i="16" s="1"/>
  <c r="K1124" i="16"/>
  <c r="H1124" i="16" s="1"/>
  <c r="K1112" i="16"/>
  <c r="H1112" i="16" s="1"/>
  <c r="K1100" i="16"/>
  <c r="H1100" i="16" s="1"/>
  <c r="K1088" i="16"/>
  <c r="H1088" i="16" s="1"/>
  <c r="K1076" i="16"/>
  <c r="H1076" i="16" s="1"/>
  <c r="K1064" i="16"/>
  <c r="H1064" i="16" s="1"/>
  <c r="K1063" i="16"/>
  <c r="H1063" i="16" s="1"/>
  <c r="K1051" i="16"/>
  <c r="H1051" i="16" s="1"/>
  <c r="K1039" i="16"/>
  <c r="H1039" i="16" s="1"/>
  <c r="K1027" i="16"/>
  <c r="H1027" i="16" s="1"/>
  <c r="K1015" i="16"/>
  <c r="H1015" i="16" s="1"/>
  <c r="K1003" i="16"/>
  <c r="H1003" i="16" s="1"/>
  <c r="K991" i="16"/>
  <c r="H991" i="16" s="1"/>
  <c r="K979" i="16"/>
  <c r="H979" i="16" s="1"/>
  <c r="K967" i="16"/>
  <c r="H967" i="16" s="1"/>
  <c r="K955" i="16"/>
  <c r="H955" i="16" s="1"/>
  <c r="K943" i="16"/>
  <c r="H943" i="16" s="1"/>
  <c r="K931" i="16"/>
  <c r="H931" i="16" s="1"/>
  <c r="K919" i="16"/>
  <c r="H919" i="16" s="1"/>
  <c r="K907" i="16"/>
  <c r="H907" i="16" s="1"/>
  <c r="K895" i="16"/>
  <c r="H895" i="16" s="1"/>
  <c r="K883" i="16"/>
  <c r="H883" i="16" s="1"/>
  <c r="K871" i="16"/>
  <c r="H871" i="16" s="1"/>
  <c r="K859" i="16"/>
  <c r="H859" i="16" s="1"/>
  <c r="K847" i="16"/>
  <c r="H847" i="16" s="1"/>
  <c r="K835" i="16"/>
  <c r="H835" i="16" s="1"/>
  <c r="K823" i="16"/>
  <c r="H823" i="16" s="1"/>
  <c r="K811" i="16"/>
  <c r="H811" i="16" s="1"/>
  <c r="K799" i="16"/>
  <c r="H799" i="16" s="1"/>
  <c r="K787" i="16"/>
  <c r="H787" i="16" s="1"/>
  <c r="K775" i="16"/>
  <c r="H775" i="16" s="1"/>
  <c r="K763" i="16"/>
  <c r="H763" i="16" s="1"/>
  <c r="K751" i="16"/>
  <c r="H751" i="16" s="1"/>
  <c r="K739" i="16"/>
  <c r="H739" i="16" s="1"/>
  <c r="K727" i="16"/>
  <c r="H727" i="16" s="1"/>
  <c r="K715" i="16"/>
  <c r="H715" i="16" s="1"/>
  <c r="K703" i="16"/>
  <c r="H703" i="16" s="1"/>
  <c r="K691" i="16"/>
  <c r="H691" i="16" s="1"/>
  <c r="K679" i="16"/>
  <c r="H679" i="16" s="1"/>
  <c r="K667" i="16"/>
  <c r="H667" i="16" s="1"/>
  <c r="K655" i="16"/>
  <c r="H655" i="16" s="1"/>
  <c r="K643" i="16"/>
  <c r="H643" i="16" s="1"/>
  <c r="K631" i="16"/>
  <c r="H631" i="16" s="1"/>
  <c r="K619" i="16"/>
  <c r="H619" i="16" s="1"/>
  <c r="K607" i="16"/>
  <c r="H607" i="16" s="1"/>
  <c r="K595" i="16"/>
  <c r="H595" i="16" s="1"/>
  <c r="K583" i="16"/>
  <c r="H583" i="16" s="1"/>
  <c r="K571" i="16"/>
  <c r="H571" i="16" s="1"/>
  <c r="K559" i="16"/>
  <c r="H559" i="16" s="1"/>
  <c r="K547" i="16"/>
  <c r="H547" i="16" s="1"/>
  <c r="K535" i="16"/>
  <c r="H535" i="16" s="1"/>
  <c r="K523" i="16"/>
  <c r="H523" i="16" s="1"/>
  <c r="K511" i="16"/>
  <c r="H511" i="16" s="1"/>
  <c r="K499" i="16"/>
  <c r="H499" i="16" s="1"/>
  <c r="K487" i="16"/>
  <c r="H487" i="16" s="1"/>
  <c r="K475" i="16"/>
  <c r="H475" i="16" s="1"/>
  <c r="K463" i="16"/>
  <c r="H463" i="16" s="1"/>
  <c r="K451" i="16"/>
  <c r="H451" i="16" s="1"/>
  <c r="K439" i="16"/>
  <c r="H439" i="16" s="1"/>
  <c r="K427" i="16"/>
  <c r="H427" i="16" s="1"/>
  <c r="K415" i="16"/>
  <c r="H415" i="16" s="1"/>
  <c r="K403" i="16"/>
  <c r="H403" i="16" s="1"/>
  <c r="K391" i="16"/>
  <c r="H391" i="16" s="1"/>
  <c r="K379" i="16"/>
  <c r="H379" i="16" s="1"/>
  <c r="K367" i="16"/>
  <c r="H367" i="16" s="1"/>
  <c r="K355" i="16"/>
  <c r="H355" i="16" s="1"/>
  <c r="K343" i="16"/>
  <c r="H343" i="16" s="1"/>
  <c r="K331" i="16"/>
  <c r="H331" i="16" s="1"/>
  <c r="K319" i="16"/>
  <c r="H319" i="16" s="1"/>
  <c r="K307" i="16"/>
  <c r="H307" i="16" s="1"/>
  <c r="K295" i="16"/>
  <c r="H295" i="16" s="1"/>
  <c r="K283" i="16"/>
  <c r="H283" i="16" s="1"/>
  <c r="K271" i="16"/>
  <c r="H271" i="16" s="1"/>
  <c r="K259" i="16"/>
  <c r="H259" i="16" s="1"/>
  <c r="K247" i="16"/>
  <c r="H247" i="16" s="1"/>
  <c r="K235" i="16"/>
  <c r="H235" i="16" s="1"/>
  <c r="K223" i="16"/>
  <c r="H223" i="16" s="1"/>
  <c r="K211" i="16"/>
  <c r="H211" i="16" s="1"/>
  <c r="K199" i="16"/>
  <c r="H199" i="16" s="1"/>
  <c r="K187" i="16"/>
  <c r="H187" i="16" s="1"/>
  <c r="K175" i="16"/>
  <c r="H175" i="16" s="1"/>
  <c r="K163" i="16"/>
  <c r="H163" i="16" s="1"/>
  <c r="K151" i="16"/>
  <c r="H151" i="16" s="1"/>
  <c r="K139" i="16"/>
  <c r="H139" i="16" s="1"/>
  <c r="K127" i="16"/>
  <c r="H127" i="16" s="1"/>
  <c r="K115" i="16"/>
  <c r="H115" i="16" s="1"/>
  <c r="K103" i="16"/>
  <c r="H103" i="16" s="1"/>
  <c r="K91" i="16"/>
  <c r="H91" i="16" s="1"/>
  <c r="K79" i="16"/>
  <c r="H79" i="16" s="1"/>
  <c r="K67" i="16"/>
  <c r="H67" i="16" s="1"/>
  <c r="K55" i="16"/>
  <c r="H55" i="16" s="1"/>
  <c r="K1026" i="16"/>
  <c r="H1026" i="16" s="1"/>
  <c r="K1014" i="16"/>
  <c r="H1014" i="16" s="1"/>
  <c r="K1002" i="16"/>
  <c r="H1002" i="16" s="1"/>
  <c r="K990" i="16"/>
  <c r="H990" i="16" s="1"/>
  <c r="K978" i="16"/>
  <c r="H978" i="16" s="1"/>
  <c r="K966" i="16"/>
  <c r="H966" i="16" s="1"/>
  <c r="K954" i="16"/>
  <c r="H954" i="16" s="1"/>
  <c r="K942" i="16"/>
  <c r="H942" i="16" s="1"/>
  <c r="K930" i="16"/>
  <c r="H930" i="16" s="1"/>
  <c r="K918" i="16"/>
  <c r="H918" i="16" s="1"/>
  <c r="K906" i="16"/>
  <c r="H906" i="16" s="1"/>
  <c r="K894" i="16"/>
  <c r="H894" i="16" s="1"/>
  <c r="K882" i="16"/>
  <c r="H882" i="16" s="1"/>
  <c r="K870" i="16"/>
  <c r="H870" i="16" s="1"/>
  <c r="K858" i="16"/>
  <c r="H858" i="16" s="1"/>
  <c r="K846" i="16"/>
  <c r="H846" i="16" s="1"/>
  <c r="K834" i="16"/>
  <c r="H834" i="16" s="1"/>
  <c r="K822" i="16"/>
  <c r="H822" i="16" s="1"/>
  <c r="K810" i="16"/>
  <c r="H810" i="16" s="1"/>
  <c r="K798" i="16"/>
  <c r="H798" i="16" s="1"/>
  <c r="K786" i="16"/>
  <c r="H786" i="16" s="1"/>
  <c r="K774" i="16"/>
  <c r="H774" i="16" s="1"/>
  <c r="K762" i="16"/>
  <c r="H762" i="16" s="1"/>
  <c r="K750" i="16"/>
  <c r="H750" i="16" s="1"/>
  <c r="K738" i="16"/>
  <c r="H738" i="16" s="1"/>
  <c r="K726" i="16"/>
  <c r="H726" i="16" s="1"/>
  <c r="K714" i="16"/>
  <c r="H714" i="16" s="1"/>
  <c r="K702" i="16"/>
  <c r="H702" i="16" s="1"/>
  <c r="K690" i="16"/>
  <c r="H690" i="16" s="1"/>
  <c r="K678" i="16"/>
  <c r="H678" i="16" s="1"/>
  <c r="K666" i="16"/>
  <c r="H666" i="16" s="1"/>
  <c r="K654" i="16"/>
  <c r="H654" i="16" s="1"/>
  <c r="K642" i="16"/>
  <c r="H642" i="16" s="1"/>
  <c r="K630" i="16"/>
  <c r="H630" i="16" s="1"/>
  <c r="K618" i="16"/>
  <c r="H618" i="16" s="1"/>
  <c r="K606" i="16"/>
  <c r="H606" i="16" s="1"/>
  <c r="K594" i="16"/>
  <c r="H594" i="16" s="1"/>
  <c r="K582" i="16"/>
  <c r="H582" i="16" s="1"/>
  <c r="K570" i="16"/>
  <c r="H570" i="16" s="1"/>
  <c r="K558" i="16"/>
  <c r="H558" i="16" s="1"/>
  <c r="K546" i="16"/>
  <c r="H546" i="16" s="1"/>
  <c r="K534" i="16"/>
  <c r="H534" i="16" s="1"/>
  <c r="K522" i="16"/>
  <c r="H522" i="16" s="1"/>
  <c r="K510" i="16"/>
  <c r="H510" i="16" s="1"/>
  <c r="K498" i="16"/>
  <c r="H498" i="16" s="1"/>
  <c r="K486" i="16"/>
  <c r="H486" i="16" s="1"/>
  <c r="K474" i="16"/>
  <c r="H474" i="16" s="1"/>
  <c r="K462" i="16"/>
  <c r="H462" i="16" s="1"/>
  <c r="K450" i="16"/>
  <c r="H450" i="16" s="1"/>
  <c r="K438" i="16"/>
  <c r="H438" i="16" s="1"/>
  <c r="K426" i="16"/>
  <c r="H426" i="16" s="1"/>
  <c r="K414" i="16"/>
  <c r="H414" i="16" s="1"/>
  <c r="K402" i="16"/>
  <c r="H402" i="16" s="1"/>
  <c r="K390" i="16"/>
  <c r="H390" i="16" s="1"/>
  <c r="K378" i="16"/>
  <c r="H378" i="16" s="1"/>
  <c r="K366" i="16"/>
  <c r="H366" i="16" s="1"/>
  <c r="K354" i="16"/>
  <c r="H354" i="16" s="1"/>
  <c r="K342" i="16"/>
  <c r="H342" i="16" s="1"/>
  <c r="K330" i="16"/>
  <c r="H330" i="16" s="1"/>
  <c r="K318" i="16"/>
  <c r="H318" i="16" s="1"/>
  <c r="K306" i="16"/>
  <c r="H306" i="16" s="1"/>
  <c r="K294" i="16"/>
  <c r="H294" i="16" s="1"/>
  <c r="K282" i="16"/>
  <c r="H282" i="16" s="1"/>
  <c r="K270" i="16"/>
  <c r="H270" i="16" s="1"/>
  <c r="K258" i="16"/>
  <c r="H258" i="16" s="1"/>
  <c r="K246" i="16"/>
  <c r="H246" i="16" s="1"/>
  <c r="K234" i="16"/>
  <c r="H234" i="16" s="1"/>
  <c r="K222" i="16"/>
  <c r="H222" i="16" s="1"/>
  <c r="K210" i="16"/>
  <c r="H210" i="16" s="1"/>
  <c r="K198" i="16"/>
  <c r="H198" i="16" s="1"/>
  <c r="K186" i="16"/>
  <c r="H186" i="16" s="1"/>
  <c r="K174" i="16"/>
  <c r="H174" i="16" s="1"/>
  <c r="K162" i="16"/>
  <c r="H162" i="16" s="1"/>
  <c r="K150" i="16"/>
  <c r="H150" i="16" s="1"/>
  <c r="K138" i="16"/>
  <c r="H138" i="16" s="1"/>
  <c r="K126" i="16"/>
  <c r="H126" i="16" s="1"/>
  <c r="K114" i="16"/>
  <c r="H114" i="16" s="1"/>
  <c r="K102" i="16"/>
  <c r="H102" i="16" s="1"/>
  <c r="K90" i="16"/>
  <c r="H90" i="16" s="1"/>
  <c r="K78" i="16"/>
  <c r="H78" i="16" s="1"/>
  <c r="K66" i="16"/>
  <c r="H66" i="16" s="1"/>
  <c r="K54" i="16"/>
  <c r="H54" i="16" s="1"/>
  <c r="K1001" i="16"/>
  <c r="H1001" i="16" s="1"/>
  <c r="K989" i="16"/>
  <c r="H989" i="16" s="1"/>
  <c r="K977" i="16"/>
  <c r="H977" i="16" s="1"/>
  <c r="K965" i="16"/>
  <c r="H965" i="16" s="1"/>
  <c r="K953" i="16"/>
  <c r="H953" i="16" s="1"/>
  <c r="K941" i="16"/>
  <c r="H941" i="16" s="1"/>
  <c r="K929" i="16"/>
  <c r="H929" i="16" s="1"/>
  <c r="K917" i="16"/>
  <c r="H917" i="16" s="1"/>
  <c r="K905" i="16"/>
  <c r="H905" i="16" s="1"/>
  <c r="K893" i="16"/>
  <c r="H893" i="16" s="1"/>
  <c r="K881" i="16"/>
  <c r="H881" i="16" s="1"/>
  <c r="K869" i="16"/>
  <c r="H869" i="16" s="1"/>
  <c r="K857" i="16"/>
  <c r="H857" i="16" s="1"/>
  <c r="K845" i="16"/>
  <c r="H845" i="16" s="1"/>
  <c r="K833" i="16"/>
  <c r="H833" i="16" s="1"/>
  <c r="K821" i="16"/>
  <c r="H821" i="16" s="1"/>
  <c r="K809" i="16"/>
  <c r="H809" i="16" s="1"/>
  <c r="K797" i="16"/>
  <c r="H797" i="16" s="1"/>
  <c r="K785" i="16"/>
  <c r="H785" i="16" s="1"/>
  <c r="K773" i="16"/>
  <c r="H773" i="16" s="1"/>
  <c r="K761" i="16"/>
  <c r="H761" i="16" s="1"/>
  <c r="K749" i="16"/>
  <c r="H749" i="16" s="1"/>
  <c r="K737" i="16"/>
  <c r="H737" i="16" s="1"/>
  <c r="K725" i="16"/>
  <c r="H725" i="16" s="1"/>
  <c r="K713" i="16"/>
  <c r="H713" i="16" s="1"/>
  <c r="K701" i="16"/>
  <c r="H701" i="16" s="1"/>
  <c r="K689" i="16"/>
  <c r="H689" i="16" s="1"/>
  <c r="K677" i="16"/>
  <c r="H677" i="16" s="1"/>
  <c r="K665" i="16"/>
  <c r="H665" i="16" s="1"/>
  <c r="K653" i="16"/>
  <c r="H653" i="16" s="1"/>
  <c r="K641" i="16"/>
  <c r="H641" i="16" s="1"/>
  <c r="K629" i="16"/>
  <c r="H629" i="16" s="1"/>
  <c r="K617" i="16"/>
  <c r="H617" i="16" s="1"/>
  <c r="K605" i="16"/>
  <c r="H605" i="16" s="1"/>
  <c r="K593" i="16"/>
  <c r="H593" i="16" s="1"/>
  <c r="K581" i="16"/>
  <c r="H581" i="16" s="1"/>
  <c r="K569" i="16"/>
  <c r="H569" i="16" s="1"/>
  <c r="K557" i="16"/>
  <c r="H557" i="16" s="1"/>
  <c r="K545" i="16"/>
  <c r="H545" i="16" s="1"/>
  <c r="K533" i="16"/>
  <c r="H533" i="16" s="1"/>
  <c r="K521" i="16"/>
  <c r="H521" i="16" s="1"/>
  <c r="K509" i="16"/>
  <c r="H509" i="16" s="1"/>
  <c r="K497" i="16"/>
  <c r="H497" i="16" s="1"/>
  <c r="K485" i="16"/>
  <c r="H485" i="16" s="1"/>
  <c r="K473" i="16"/>
  <c r="H473" i="16" s="1"/>
  <c r="K461" i="16"/>
  <c r="H461" i="16" s="1"/>
  <c r="K449" i="16"/>
  <c r="H449" i="16" s="1"/>
  <c r="K437" i="16"/>
  <c r="H437" i="16" s="1"/>
  <c r="K425" i="16"/>
  <c r="H425" i="16" s="1"/>
  <c r="K413" i="16"/>
  <c r="H413" i="16" s="1"/>
  <c r="K401" i="16"/>
  <c r="H401" i="16" s="1"/>
  <c r="K389" i="16"/>
  <c r="H389" i="16" s="1"/>
  <c r="K377" i="16"/>
  <c r="H377" i="16" s="1"/>
  <c r="K365" i="16"/>
  <c r="H365" i="16" s="1"/>
  <c r="K353" i="16"/>
  <c r="H353" i="16" s="1"/>
  <c r="K341" i="16"/>
  <c r="H341" i="16" s="1"/>
  <c r="K329" i="16"/>
  <c r="H329" i="16" s="1"/>
  <c r="K317" i="16"/>
  <c r="H317" i="16" s="1"/>
  <c r="K305" i="16"/>
  <c r="H305" i="16" s="1"/>
  <c r="K293" i="16"/>
  <c r="H293" i="16" s="1"/>
  <c r="K281" i="16"/>
  <c r="H281" i="16" s="1"/>
  <c r="K269" i="16"/>
  <c r="H269" i="16" s="1"/>
  <c r="K257" i="16"/>
  <c r="H257" i="16" s="1"/>
  <c r="K245" i="16"/>
  <c r="H245" i="16" s="1"/>
  <c r="K233" i="16"/>
  <c r="H233" i="16" s="1"/>
  <c r="K221" i="16"/>
  <c r="H221" i="16" s="1"/>
  <c r="K209" i="16"/>
  <c r="H209" i="16" s="1"/>
  <c r="K197" i="16"/>
  <c r="H197" i="16" s="1"/>
  <c r="K185" i="16"/>
  <c r="H185" i="16" s="1"/>
  <c r="K173" i="16"/>
  <c r="H173" i="16" s="1"/>
  <c r="K161" i="16"/>
  <c r="H161" i="16" s="1"/>
  <c r="K149" i="16"/>
  <c r="H149" i="16" s="1"/>
  <c r="K137" i="16"/>
  <c r="H137" i="16" s="1"/>
  <c r="K125" i="16"/>
  <c r="H125" i="16" s="1"/>
  <c r="K113" i="16"/>
  <c r="H113" i="16" s="1"/>
  <c r="K101" i="16"/>
  <c r="H101" i="16" s="1"/>
  <c r="K89" i="16"/>
  <c r="H89" i="16" s="1"/>
  <c r="K77" i="16"/>
  <c r="H77" i="16" s="1"/>
  <c r="K65" i="16"/>
  <c r="H65" i="16" s="1"/>
  <c r="K53" i="16"/>
  <c r="H53" i="16" s="1"/>
  <c r="K988" i="16"/>
  <c r="H988" i="16" s="1"/>
  <c r="K976" i="16"/>
  <c r="H976" i="16" s="1"/>
  <c r="K964" i="16"/>
  <c r="H964" i="16" s="1"/>
  <c r="K952" i="16"/>
  <c r="H952" i="16" s="1"/>
  <c r="K940" i="16"/>
  <c r="H940" i="16" s="1"/>
  <c r="K928" i="16"/>
  <c r="H928" i="16" s="1"/>
  <c r="K916" i="16"/>
  <c r="H916" i="16" s="1"/>
  <c r="K904" i="16"/>
  <c r="H904" i="16" s="1"/>
  <c r="K892" i="16"/>
  <c r="H892" i="16" s="1"/>
  <c r="K880" i="16"/>
  <c r="H880" i="16" s="1"/>
  <c r="K868" i="16"/>
  <c r="H868" i="16" s="1"/>
  <c r="K856" i="16"/>
  <c r="H856" i="16" s="1"/>
  <c r="K844" i="16"/>
  <c r="H844" i="16" s="1"/>
  <c r="K832" i="16"/>
  <c r="H832" i="16" s="1"/>
  <c r="K820" i="16"/>
  <c r="H820" i="16" s="1"/>
  <c r="K808" i="16"/>
  <c r="H808" i="16" s="1"/>
  <c r="K796" i="16"/>
  <c r="H796" i="16" s="1"/>
  <c r="K784" i="16"/>
  <c r="H784" i="16" s="1"/>
  <c r="K772" i="16"/>
  <c r="H772" i="16" s="1"/>
  <c r="K760" i="16"/>
  <c r="H760" i="16" s="1"/>
  <c r="K748" i="16"/>
  <c r="H748" i="16" s="1"/>
  <c r="K736" i="16"/>
  <c r="H736" i="16" s="1"/>
  <c r="K724" i="16"/>
  <c r="H724" i="16" s="1"/>
  <c r="K712" i="16"/>
  <c r="H712" i="16" s="1"/>
  <c r="K700" i="16"/>
  <c r="H700" i="16" s="1"/>
  <c r="K688" i="16"/>
  <c r="H688" i="16" s="1"/>
  <c r="K676" i="16"/>
  <c r="H676" i="16" s="1"/>
  <c r="K664" i="16"/>
  <c r="H664" i="16" s="1"/>
  <c r="K652" i="16"/>
  <c r="H652" i="16" s="1"/>
  <c r="K640" i="16"/>
  <c r="H640" i="16" s="1"/>
  <c r="K628" i="16"/>
  <c r="H628" i="16" s="1"/>
  <c r="K616" i="16"/>
  <c r="H616" i="16" s="1"/>
  <c r="K604" i="16"/>
  <c r="H604" i="16" s="1"/>
  <c r="K592" i="16"/>
  <c r="H592" i="16" s="1"/>
  <c r="K580" i="16"/>
  <c r="H580" i="16" s="1"/>
  <c r="K568" i="16"/>
  <c r="H568" i="16" s="1"/>
  <c r="K556" i="16"/>
  <c r="H556" i="16" s="1"/>
  <c r="K544" i="16"/>
  <c r="H544" i="16" s="1"/>
  <c r="K532" i="16"/>
  <c r="H532" i="16" s="1"/>
  <c r="K520" i="16"/>
  <c r="H520" i="16" s="1"/>
  <c r="K508" i="16"/>
  <c r="H508" i="16" s="1"/>
  <c r="K496" i="16"/>
  <c r="H496" i="16" s="1"/>
  <c r="K484" i="16"/>
  <c r="H484" i="16" s="1"/>
  <c r="K472" i="16"/>
  <c r="H472" i="16" s="1"/>
  <c r="K460" i="16"/>
  <c r="H460" i="16" s="1"/>
  <c r="K448" i="16"/>
  <c r="H448" i="16" s="1"/>
  <c r="K436" i="16"/>
  <c r="H436" i="16" s="1"/>
  <c r="K424" i="16"/>
  <c r="H424" i="16" s="1"/>
  <c r="K412" i="16"/>
  <c r="H412" i="16" s="1"/>
  <c r="K400" i="16"/>
  <c r="H400" i="16" s="1"/>
  <c r="K388" i="16"/>
  <c r="H388" i="16" s="1"/>
  <c r="K376" i="16"/>
  <c r="H376" i="16" s="1"/>
  <c r="K364" i="16"/>
  <c r="H364" i="16" s="1"/>
  <c r="K352" i="16"/>
  <c r="H352" i="16" s="1"/>
  <c r="K340" i="16"/>
  <c r="H340" i="16" s="1"/>
  <c r="K328" i="16"/>
  <c r="H328" i="16" s="1"/>
  <c r="K316" i="16"/>
  <c r="H316" i="16" s="1"/>
  <c r="K304" i="16"/>
  <c r="H304" i="16" s="1"/>
  <c r="K292" i="16"/>
  <c r="H292" i="16" s="1"/>
  <c r="K280" i="16"/>
  <c r="H280" i="16" s="1"/>
  <c r="K268" i="16"/>
  <c r="H268" i="16" s="1"/>
  <c r="K256" i="16"/>
  <c r="H256" i="16" s="1"/>
  <c r="K244" i="16"/>
  <c r="H244" i="16" s="1"/>
  <c r="K232" i="16"/>
  <c r="H232" i="16" s="1"/>
  <c r="K220" i="16"/>
  <c r="H220" i="16" s="1"/>
  <c r="K208" i="16"/>
  <c r="H208" i="16" s="1"/>
  <c r="K196" i="16"/>
  <c r="H196" i="16" s="1"/>
  <c r="K184" i="16"/>
  <c r="H184" i="16" s="1"/>
  <c r="K172" i="16"/>
  <c r="H172" i="16" s="1"/>
  <c r="K160" i="16"/>
  <c r="H160" i="16" s="1"/>
  <c r="K148" i="16"/>
  <c r="H148" i="16" s="1"/>
  <c r="K136" i="16"/>
  <c r="H136" i="16" s="1"/>
  <c r="K124" i="16"/>
  <c r="H124" i="16" s="1"/>
  <c r="K112" i="16"/>
  <c r="H112" i="16" s="1"/>
  <c r="K100" i="16"/>
  <c r="H100" i="16" s="1"/>
  <c r="K88" i="16"/>
  <c r="H88" i="16" s="1"/>
  <c r="K76" i="16"/>
  <c r="H76" i="16" s="1"/>
  <c r="K64" i="16"/>
  <c r="H64" i="16" s="1"/>
  <c r="K52" i="16"/>
  <c r="H52" i="16" s="1"/>
  <c r="K987" i="16"/>
  <c r="H987" i="16" s="1"/>
  <c r="K975" i="16"/>
  <c r="H975" i="16" s="1"/>
  <c r="K963" i="16"/>
  <c r="H963" i="16" s="1"/>
  <c r="K951" i="16"/>
  <c r="H951" i="16" s="1"/>
  <c r="K939" i="16"/>
  <c r="H939" i="16" s="1"/>
  <c r="K927" i="16"/>
  <c r="H927" i="16" s="1"/>
  <c r="K915" i="16"/>
  <c r="H915" i="16" s="1"/>
  <c r="K903" i="16"/>
  <c r="H903" i="16" s="1"/>
  <c r="K891" i="16"/>
  <c r="H891" i="16" s="1"/>
  <c r="K879" i="16"/>
  <c r="H879" i="16" s="1"/>
  <c r="K867" i="16"/>
  <c r="H867" i="16" s="1"/>
  <c r="K855" i="16"/>
  <c r="H855" i="16" s="1"/>
  <c r="K843" i="16"/>
  <c r="H843" i="16" s="1"/>
  <c r="K831" i="16"/>
  <c r="H831" i="16" s="1"/>
  <c r="K819" i="16"/>
  <c r="H819" i="16" s="1"/>
  <c r="K807" i="16"/>
  <c r="H807" i="16" s="1"/>
  <c r="K795" i="16"/>
  <c r="H795" i="16" s="1"/>
  <c r="K783" i="16"/>
  <c r="H783" i="16" s="1"/>
  <c r="K771" i="16"/>
  <c r="H771" i="16" s="1"/>
  <c r="K759" i="16"/>
  <c r="H759" i="16" s="1"/>
  <c r="K747" i="16"/>
  <c r="H747" i="16" s="1"/>
  <c r="K735" i="16"/>
  <c r="H735" i="16" s="1"/>
  <c r="K723" i="16"/>
  <c r="H723" i="16" s="1"/>
  <c r="K711" i="16"/>
  <c r="H711" i="16" s="1"/>
  <c r="K699" i="16"/>
  <c r="H699" i="16" s="1"/>
  <c r="K687" i="16"/>
  <c r="H687" i="16" s="1"/>
  <c r="K675" i="16"/>
  <c r="H675" i="16" s="1"/>
  <c r="K663" i="16"/>
  <c r="H663" i="16" s="1"/>
  <c r="K651" i="16"/>
  <c r="H651" i="16" s="1"/>
  <c r="K639" i="16"/>
  <c r="H639" i="16" s="1"/>
  <c r="K627" i="16"/>
  <c r="H627" i="16" s="1"/>
  <c r="K615" i="16"/>
  <c r="H615" i="16" s="1"/>
  <c r="K603" i="16"/>
  <c r="H603" i="16" s="1"/>
  <c r="K591" i="16"/>
  <c r="H591" i="16" s="1"/>
  <c r="K579" i="16"/>
  <c r="H579" i="16" s="1"/>
  <c r="K567" i="16"/>
  <c r="H567" i="16" s="1"/>
  <c r="K555" i="16"/>
  <c r="H555" i="16" s="1"/>
  <c r="K543" i="16"/>
  <c r="H543" i="16" s="1"/>
  <c r="K531" i="16"/>
  <c r="H531" i="16" s="1"/>
  <c r="K519" i="16"/>
  <c r="H519" i="16" s="1"/>
  <c r="K507" i="16"/>
  <c r="H507" i="16" s="1"/>
  <c r="K495" i="16"/>
  <c r="H495" i="16" s="1"/>
  <c r="K483" i="16"/>
  <c r="H483" i="16" s="1"/>
  <c r="K471" i="16"/>
  <c r="H471" i="16" s="1"/>
  <c r="K459" i="16"/>
  <c r="H459" i="16" s="1"/>
  <c r="K447" i="16"/>
  <c r="H447" i="16" s="1"/>
  <c r="K435" i="16"/>
  <c r="H435" i="16" s="1"/>
  <c r="K423" i="16"/>
  <c r="H423" i="16" s="1"/>
  <c r="K411" i="16"/>
  <c r="H411" i="16" s="1"/>
  <c r="K399" i="16"/>
  <c r="H399" i="16" s="1"/>
  <c r="K387" i="16"/>
  <c r="H387" i="16" s="1"/>
  <c r="K375" i="16"/>
  <c r="H375" i="16" s="1"/>
  <c r="K363" i="16"/>
  <c r="H363" i="16" s="1"/>
  <c r="K351" i="16"/>
  <c r="H351" i="16" s="1"/>
  <c r="K339" i="16"/>
  <c r="H339" i="16" s="1"/>
  <c r="K327" i="16"/>
  <c r="H327" i="16" s="1"/>
  <c r="K315" i="16"/>
  <c r="H315" i="16" s="1"/>
  <c r="K303" i="16"/>
  <c r="H303" i="16" s="1"/>
  <c r="K291" i="16"/>
  <c r="H291" i="16" s="1"/>
  <c r="K279" i="16"/>
  <c r="H279" i="16" s="1"/>
  <c r="K267" i="16"/>
  <c r="H267" i="16" s="1"/>
  <c r="K255" i="16"/>
  <c r="H255" i="16" s="1"/>
  <c r="K243" i="16"/>
  <c r="H243" i="16" s="1"/>
  <c r="K231" i="16"/>
  <c r="H231" i="16" s="1"/>
  <c r="K219" i="16"/>
  <c r="H219" i="16" s="1"/>
  <c r="K207" i="16"/>
  <c r="H207" i="16" s="1"/>
  <c r="K195" i="16"/>
  <c r="H195" i="16" s="1"/>
  <c r="K183" i="16"/>
  <c r="H183" i="16" s="1"/>
  <c r="K171" i="16"/>
  <c r="H171" i="16" s="1"/>
  <c r="K159" i="16"/>
  <c r="H159" i="16" s="1"/>
  <c r="K147" i="16"/>
  <c r="H147" i="16" s="1"/>
  <c r="K135" i="16"/>
  <c r="H135" i="16" s="1"/>
  <c r="K123" i="16"/>
  <c r="H123" i="16" s="1"/>
  <c r="K111" i="16"/>
  <c r="H111" i="16" s="1"/>
  <c r="K99" i="16"/>
  <c r="H99" i="16" s="1"/>
  <c r="K87" i="16"/>
  <c r="H87" i="16" s="1"/>
  <c r="K75" i="16"/>
  <c r="H75" i="16" s="1"/>
  <c r="K63" i="16"/>
  <c r="H63" i="16" s="1"/>
  <c r="K51" i="16"/>
  <c r="H51" i="16" s="1"/>
  <c r="K1046" i="16"/>
  <c r="H1046" i="16" s="1"/>
  <c r="K1034" i="16"/>
  <c r="H1034" i="16" s="1"/>
  <c r="K1022" i="16"/>
  <c r="H1022" i="16" s="1"/>
  <c r="K1010" i="16"/>
  <c r="H1010" i="16" s="1"/>
  <c r="K998" i="16"/>
  <c r="H998" i="16" s="1"/>
  <c r="K986" i="16"/>
  <c r="H986" i="16" s="1"/>
  <c r="K974" i="16"/>
  <c r="H974" i="16" s="1"/>
  <c r="K962" i="16"/>
  <c r="H962" i="16" s="1"/>
  <c r="K950" i="16"/>
  <c r="H950" i="16" s="1"/>
  <c r="K938" i="16"/>
  <c r="H938" i="16" s="1"/>
  <c r="K926" i="16"/>
  <c r="H926" i="16" s="1"/>
  <c r="K914" i="16"/>
  <c r="H914" i="16" s="1"/>
  <c r="K902" i="16"/>
  <c r="H902" i="16" s="1"/>
  <c r="K890" i="16"/>
  <c r="H890" i="16" s="1"/>
  <c r="K878" i="16"/>
  <c r="H878" i="16" s="1"/>
  <c r="K866" i="16"/>
  <c r="H866" i="16" s="1"/>
  <c r="K854" i="16"/>
  <c r="H854" i="16" s="1"/>
  <c r="K842" i="16"/>
  <c r="H842" i="16" s="1"/>
  <c r="K830" i="16"/>
  <c r="H830" i="16" s="1"/>
  <c r="K818" i="16"/>
  <c r="H818" i="16" s="1"/>
  <c r="K806" i="16"/>
  <c r="H806" i="16" s="1"/>
  <c r="K794" i="16"/>
  <c r="H794" i="16" s="1"/>
  <c r="K782" i="16"/>
  <c r="H782" i="16" s="1"/>
  <c r="K770" i="16"/>
  <c r="H770" i="16" s="1"/>
  <c r="K758" i="16"/>
  <c r="H758" i="16" s="1"/>
  <c r="K746" i="16"/>
  <c r="H746" i="16" s="1"/>
  <c r="K734" i="16"/>
  <c r="H734" i="16" s="1"/>
  <c r="K722" i="16"/>
  <c r="H722" i="16" s="1"/>
  <c r="K710" i="16"/>
  <c r="H710" i="16" s="1"/>
  <c r="K698" i="16"/>
  <c r="H698" i="16" s="1"/>
  <c r="K686" i="16"/>
  <c r="H686" i="16" s="1"/>
  <c r="K674" i="16"/>
  <c r="H674" i="16" s="1"/>
  <c r="K662" i="16"/>
  <c r="H662" i="16" s="1"/>
  <c r="K650" i="16"/>
  <c r="H650" i="16" s="1"/>
  <c r="K638" i="16"/>
  <c r="H638" i="16" s="1"/>
  <c r="K626" i="16"/>
  <c r="H626" i="16" s="1"/>
  <c r="K614" i="16"/>
  <c r="H614" i="16" s="1"/>
  <c r="K602" i="16"/>
  <c r="H602" i="16" s="1"/>
  <c r="K590" i="16"/>
  <c r="H590" i="16" s="1"/>
  <c r="K578" i="16"/>
  <c r="H578" i="16" s="1"/>
  <c r="K566" i="16"/>
  <c r="H566" i="16" s="1"/>
  <c r="K554" i="16"/>
  <c r="H554" i="16" s="1"/>
  <c r="K542" i="16"/>
  <c r="H542" i="16" s="1"/>
  <c r="K530" i="16"/>
  <c r="H530" i="16" s="1"/>
  <c r="K518" i="16"/>
  <c r="H518" i="16" s="1"/>
  <c r="K506" i="16"/>
  <c r="H506" i="16" s="1"/>
  <c r="K494" i="16"/>
  <c r="H494" i="16" s="1"/>
  <c r="K482" i="16"/>
  <c r="H482" i="16" s="1"/>
  <c r="K470" i="16"/>
  <c r="H470" i="16" s="1"/>
  <c r="K458" i="16"/>
  <c r="H458" i="16" s="1"/>
  <c r="K446" i="16"/>
  <c r="H446" i="16" s="1"/>
  <c r="K434" i="16"/>
  <c r="H434" i="16" s="1"/>
  <c r="K422" i="16"/>
  <c r="H422" i="16" s="1"/>
  <c r="K410" i="16"/>
  <c r="H410" i="16" s="1"/>
  <c r="K398" i="16"/>
  <c r="H398" i="16" s="1"/>
  <c r="K386" i="16"/>
  <c r="H386" i="16" s="1"/>
  <c r="K374" i="16"/>
  <c r="H374" i="16" s="1"/>
  <c r="K362" i="16"/>
  <c r="H362" i="16" s="1"/>
  <c r="K350" i="16"/>
  <c r="H350" i="16" s="1"/>
  <c r="K338" i="16"/>
  <c r="H338" i="16" s="1"/>
  <c r="K326" i="16"/>
  <c r="H326" i="16" s="1"/>
  <c r="K314" i="16"/>
  <c r="H314" i="16" s="1"/>
  <c r="K302" i="16"/>
  <c r="H302" i="16" s="1"/>
  <c r="K290" i="16"/>
  <c r="H290" i="16" s="1"/>
  <c r="K278" i="16"/>
  <c r="H278" i="16" s="1"/>
  <c r="K266" i="16"/>
  <c r="H266" i="16" s="1"/>
  <c r="K254" i="16"/>
  <c r="H254" i="16" s="1"/>
  <c r="K242" i="16"/>
  <c r="H242" i="16" s="1"/>
  <c r="K230" i="16"/>
  <c r="H230" i="16" s="1"/>
  <c r="K218" i="16"/>
  <c r="H218" i="16" s="1"/>
  <c r="K206" i="16"/>
  <c r="H206" i="16" s="1"/>
  <c r="K194" i="16"/>
  <c r="H194" i="16" s="1"/>
  <c r="K182" i="16"/>
  <c r="H182" i="16" s="1"/>
  <c r="K170" i="16"/>
  <c r="H170" i="16" s="1"/>
  <c r="K158" i="16"/>
  <c r="H158" i="16" s="1"/>
  <c r="K146" i="16"/>
  <c r="H146" i="16" s="1"/>
  <c r="K134" i="16"/>
  <c r="H134" i="16" s="1"/>
  <c r="K122" i="16"/>
  <c r="H122" i="16" s="1"/>
  <c r="K110" i="16"/>
  <c r="H110" i="16" s="1"/>
  <c r="K98" i="16"/>
  <c r="H98" i="16" s="1"/>
  <c r="K86" i="16"/>
  <c r="H86" i="16" s="1"/>
  <c r="K74" i="16"/>
  <c r="H74" i="16" s="1"/>
  <c r="K62" i="16"/>
  <c r="H62" i="16" s="1"/>
  <c r="K50" i="16"/>
  <c r="H50" i="16" s="1"/>
  <c r="K397" i="16"/>
  <c r="H397" i="16" s="1"/>
  <c r="K385" i="16"/>
  <c r="H385" i="16" s="1"/>
  <c r="K373" i="16"/>
  <c r="H373" i="16" s="1"/>
  <c r="K361" i="16"/>
  <c r="H361" i="16" s="1"/>
  <c r="K349" i="16"/>
  <c r="H349" i="16" s="1"/>
  <c r="K337" i="16"/>
  <c r="H337" i="16" s="1"/>
  <c r="K325" i="16"/>
  <c r="H325" i="16" s="1"/>
  <c r="K313" i="16"/>
  <c r="H313" i="16" s="1"/>
  <c r="K301" i="16"/>
  <c r="H301" i="16" s="1"/>
  <c r="K289" i="16"/>
  <c r="H289" i="16" s="1"/>
  <c r="K277" i="16"/>
  <c r="H277" i="16" s="1"/>
  <c r="K265" i="16"/>
  <c r="H265" i="16" s="1"/>
  <c r="K253" i="16"/>
  <c r="H253" i="16" s="1"/>
  <c r="K241" i="16"/>
  <c r="H241" i="16" s="1"/>
  <c r="K229" i="16"/>
  <c r="H229" i="16" s="1"/>
  <c r="K217" i="16"/>
  <c r="H217" i="16" s="1"/>
  <c r="K205" i="16"/>
  <c r="H205" i="16" s="1"/>
  <c r="K193" i="16"/>
  <c r="H193" i="16" s="1"/>
  <c r="K181" i="16"/>
  <c r="H181" i="16" s="1"/>
  <c r="K169" i="16"/>
  <c r="H169" i="16" s="1"/>
  <c r="K157" i="16"/>
  <c r="H157" i="16" s="1"/>
  <c r="K145" i="16"/>
  <c r="H145" i="16" s="1"/>
  <c r="K133" i="16"/>
  <c r="H133" i="16" s="1"/>
  <c r="K121" i="16"/>
  <c r="H121" i="16" s="1"/>
  <c r="K109" i="16"/>
  <c r="H109" i="16" s="1"/>
  <c r="K97" i="16"/>
  <c r="H97" i="16" s="1"/>
  <c r="K85" i="16"/>
  <c r="H85" i="16" s="1"/>
  <c r="K73" i="16"/>
  <c r="H73" i="16" s="1"/>
  <c r="K61" i="16"/>
  <c r="H61" i="16" s="1"/>
  <c r="K49" i="16"/>
  <c r="H49" i="16" s="1"/>
  <c r="K336" i="16"/>
  <c r="H336" i="16" s="1"/>
  <c r="K324" i="16"/>
  <c r="H324" i="16" s="1"/>
  <c r="K312" i="16"/>
  <c r="H312" i="16" s="1"/>
  <c r="K300" i="16"/>
  <c r="H300" i="16" s="1"/>
  <c r="K288" i="16"/>
  <c r="H288" i="16" s="1"/>
  <c r="K276" i="16"/>
  <c r="H276" i="16" s="1"/>
  <c r="K264" i="16"/>
  <c r="H264" i="16" s="1"/>
  <c r="K252" i="16"/>
  <c r="H252" i="16" s="1"/>
  <c r="K240" i="16"/>
  <c r="H240" i="16" s="1"/>
  <c r="K228" i="16"/>
  <c r="H228" i="16" s="1"/>
  <c r="K216" i="16"/>
  <c r="H216" i="16" s="1"/>
  <c r="K204" i="16"/>
  <c r="H204" i="16" s="1"/>
  <c r="K192" i="16"/>
  <c r="H192" i="16" s="1"/>
  <c r="K180" i="16"/>
  <c r="H180" i="16" s="1"/>
  <c r="K168" i="16"/>
  <c r="H168" i="16" s="1"/>
  <c r="K156" i="16"/>
  <c r="H156" i="16" s="1"/>
  <c r="K144" i="16"/>
  <c r="H144" i="16" s="1"/>
  <c r="K132" i="16"/>
  <c r="H132" i="16" s="1"/>
  <c r="K120" i="16"/>
  <c r="H120" i="16" s="1"/>
  <c r="K108" i="16"/>
  <c r="H108" i="16" s="1"/>
  <c r="K96" i="16"/>
  <c r="H96" i="16" s="1"/>
  <c r="K84" i="16"/>
  <c r="H84" i="16" s="1"/>
  <c r="K72" i="16"/>
  <c r="H72" i="16" s="1"/>
  <c r="K60" i="16"/>
  <c r="H60" i="16" s="1"/>
  <c r="K1031" i="16"/>
  <c r="H1031" i="16" s="1"/>
  <c r="K1019" i="16"/>
  <c r="H1019" i="16" s="1"/>
  <c r="K1007" i="16"/>
  <c r="H1007" i="16" s="1"/>
  <c r="K995" i="16"/>
  <c r="H995" i="16" s="1"/>
  <c r="K983" i="16"/>
  <c r="H983" i="16" s="1"/>
  <c r="K971" i="16"/>
  <c r="H971" i="16" s="1"/>
  <c r="K959" i="16"/>
  <c r="H959" i="16" s="1"/>
  <c r="K947" i="16"/>
  <c r="H947" i="16" s="1"/>
  <c r="K935" i="16"/>
  <c r="H935" i="16" s="1"/>
  <c r="K923" i="16"/>
  <c r="H923" i="16" s="1"/>
  <c r="K911" i="16"/>
  <c r="H911" i="16" s="1"/>
  <c r="K899" i="16"/>
  <c r="H899" i="16" s="1"/>
  <c r="K887" i="16"/>
  <c r="H887" i="16" s="1"/>
  <c r="K875" i="16"/>
  <c r="H875" i="16" s="1"/>
  <c r="K863" i="16"/>
  <c r="H863" i="16" s="1"/>
  <c r="K851" i="16"/>
  <c r="H851" i="16" s="1"/>
  <c r="K839" i="16"/>
  <c r="H839" i="16" s="1"/>
  <c r="K827" i="16"/>
  <c r="H827" i="16" s="1"/>
  <c r="K815" i="16"/>
  <c r="H815" i="16" s="1"/>
  <c r="K803" i="16"/>
  <c r="H803" i="16" s="1"/>
  <c r="K791" i="16"/>
  <c r="H791" i="16" s="1"/>
  <c r="K779" i="16"/>
  <c r="H779" i="16" s="1"/>
  <c r="K767" i="16"/>
  <c r="H767" i="16" s="1"/>
  <c r="K755" i="16"/>
  <c r="H755" i="16" s="1"/>
  <c r="K743" i="16"/>
  <c r="H743" i="16" s="1"/>
  <c r="K731" i="16"/>
  <c r="H731" i="16" s="1"/>
  <c r="K719" i="16"/>
  <c r="H719" i="16" s="1"/>
  <c r="K707" i="16"/>
  <c r="H707" i="16" s="1"/>
  <c r="K695" i="16"/>
  <c r="H695" i="16" s="1"/>
  <c r="K683" i="16"/>
  <c r="H683" i="16" s="1"/>
  <c r="K671" i="16"/>
  <c r="H671" i="16" s="1"/>
  <c r="K659" i="16"/>
  <c r="H659" i="16" s="1"/>
  <c r="K647" i="16"/>
  <c r="H647" i="16" s="1"/>
  <c r="K635" i="16"/>
  <c r="H635" i="16" s="1"/>
  <c r="K623" i="16"/>
  <c r="H623" i="16" s="1"/>
  <c r="K611" i="16"/>
  <c r="H611" i="16" s="1"/>
  <c r="K599" i="16"/>
  <c r="H599" i="16" s="1"/>
  <c r="K587" i="16"/>
  <c r="H587" i="16" s="1"/>
  <c r="K575" i="16"/>
  <c r="H575" i="16" s="1"/>
  <c r="K563" i="16"/>
  <c r="H563" i="16" s="1"/>
  <c r="K551" i="16"/>
  <c r="H551" i="16" s="1"/>
  <c r="K539" i="16"/>
  <c r="H539" i="16" s="1"/>
  <c r="K527" i="16"/>
  <c r="H527" i="16" s="1"/>
  <c r="K515" i="16"/>
  <c r="H515" i="16" s="1"/>
  <c r="K503" i="16"/>
  <c r="H503" i="16" s="1"/>
  <c r="K491" i="16"/>
  <c r="H491" i="16" s="1"/>
  <c r="K479" i="16"/>
  <c r="H479" i="16" s="1"/>
  <c r="K467" i="16"/>
  <c r="H467" i="16" s="1"/>
  <c r="K455" i="16"/>
  <c r="H455" i="16" s="1"/>
  <c r="K443" i="16"/>
  <c r="H443" i="16" s="1"/>
  <c r="K431" i="16"/>
  <c r="H431" i="16" s="1"/>
  <c r="K419" i="16"/>
  <c r="H419" i="16" s="1"/>
  <c r="K407" i="16"/>
  <c r="H407" i="16" s="1"/>
  <c r="K395" i="16"/>
  <c r="H395" i="16" s="1"/>
  <c r="K383" i="16"/>
  <c r="H383" i="16" s="1"/>
  <c r="K371" i="16"/>
  <c r="H371" i="16" s="1"/>
  <c r="K359" i="16"/>
  <c r="H359" i="16" s="1"/>
  <c r="K347" i="16"/>
  <c r="H347" i="16" s="1"/>
  <c r="K335" i="16"/>
  <c r="H335" i="16" s="1"/>
  <c r="K323" i="16"/>
  <c r="H323" i="16" s="1"/>
  <c r="K311" i="16"/>
  <c r="H311" i="16" s="1"/>
  <c r="K299" i="16"/>
  <c r="H299" i="16" s="1"/>
  <c r="K287" i="16"/>
  <c r="H287" i="16" s="1"/>
  <c r="K275" i="16"/>
  <c r="H275" i="16" s="1"/>
  <c r="K263" i="16"/>
  <c r="H263" i="16" s="1"/>
  <c r="K251" i="16"/>
  <c r="H251" i="16" s="1"/>
  <c r="K239" i="16"/>
  <c r="H239" i="16" s="1"/>
  <c r="K227" i="16"/>
  <c r="H227" i="16" s="1"/>
  <c r="K215" i="16"/>
  <c r="H215" i="16" s="1"/>
  <c r="K203" i="16"/>
  <c r="H203" i="16" s="1"/>
  <c r="K191" i="16"/>
  <c r="H191" i="16" s="1"/>
  <c r="K179" i="16"/>
  <c r="H179" i="16" s="1"/>
  <c r="K167" i="16"/>
  <c r="H167" i="16" s="1"/>
  <c r="K155" i="16"/>
  <c r="H155" i="16" s="1"/>
  <c r="K143" i="16"/>
  <c r="H143" i="16" s="1"/>
  <c r="K131" i="16"/>
  <c r="H131" i="16" s="1"/>
  <c r="K119" i="16"/>
  <c r="H119" i="16" s="1"/>
  <c r="K107" i="16"/>
  <c r="H107" i="16" s="1"/>
  <c r="K95" i="16"/>
  <c r="H95" i="16" s="1"/>
  <c r="K83" i="16"/>
  <c r="H83" i="16" s="1"/>
  <c r="K71" i="16"/>
  <c r="H71" i="16" s="1"/>
  <c r="K59" i="16"/>
  <c r="H59" i="16" s="1"/>
  <c r="K45" i="16"/>
  <c r="H45" i="16" s="1"/>
  <c r="K1018" i="16"/>
  <c r="H1018" i="16" s="1"/>
  <c r="K1006" i="16"/>
  <c r="H1006" i="16" s="1"/>
  <c r="K994" i="16"/>
  <c r="H994" i="16" s="1"/>
  <c r="K982" i="16"/>
  <c r="H982" i="16" s="1"/>
  <c r="K970" i="16"/>
  <c r="H970" i="16" s="1"/>
  <c r="K958" i="16"/>
  <c r="H958" i="16" s="1"/>
  <c r="K946" i="16"/>
  <c r="H946" i="16" s="1"/>
  <c r="K934" i="16"/>
  <c r="H934" i="16" s="1"/>
  <c r="K922" i="16"/>
  <c r="H922" i="16" s="1"/>
  <c r="K910" i="16"/>
  <c r="H910" i="16" s="1"/>
  <c r="K898" i="16"/>
  <c r="H898" i="16" s="1"/>
  <c r="K886" i="16"/>
  <c r="H886" i="16" s="1"/>
  <c r="K874" i="16"/>
  <c r="H874" i="16" s="1"/>
  <c r="K862" i="16"/>
  <c r="H862" i="16" s="1"/>
  <c r="K850" i="16"/>
  <c r="H850" i="16" s="1"/>
  <c r="K838" i="16"/>
  <c r="H838" i="16" s="1"/>
  <c r="K826" i="16"/>
  <c r="H826" i="16" s="1"/>
  <c r="K814" i="16"/>
  <c r="H814" i="16" s="1"/>
  <c r="K802" i="16"/>
  <c r="H802" i="16" s="1"/>
  <c r="K790" i="16"/>
  <c r="H790" i="16" s="1"/>
  <c r="K778" i="16"/>
  <c r="H778" i="16" s="1"/>
  <c r="K766" i="16"/>
  <c r="H766" i="16" s="1"/>
  <c r="K754" i="16"/>
  <c r="H754" i="16" s="1"/>
  <c r="K742" i="16"/>
  <c r="H742" i="16" s="1"/>
  <c r="K730" i="16"/>
  <c r="H730" i="16" s="1"/>
  <c r="K718" i="16"/>
  <c r="H718" i="16" s="1"/>
  <c r="K706" i="16"/>
  <c r="H706" i="16" s="1"/>
  <c r="K694" i="16"/>
  <c r="H694" i="16" s="1"/>
  <c r="K682" i="16"/>
  <c r="H682" i="16" s="1"/>
  <c r="K670" i="16"/>
  <c r="H670" i="16" s="1"/>
  <c r="K658" i="16"/>
  <c r="H658" i="16" s="1"/>
  <c r="K646" i="16"/>
  <c r="H646" i="16" s="1"/>
  <c r="K634" i="16"/>
  <c r="H634" i="16" s="1"/>
  <c r="K622" i="16"/>
  <c r="H622" i="16" s="1"/>
  <c r="K610" i="16"/>
  <c r="H610" i="16" s="1"/>
  <c r="K598" i="16"/>
  <c r="H598" i="16" s="1"/>
  <c r="K586" i="16"/>
  <c r="H586" i="16" s="1"/>
  <c r="K574" i="16"/>
  <c r="H574" i="16" s="1"/>
  <c r="K562" i="16"/>
  <c r="H562" i="16" s="1"/>
  <c r="K550" i="16"/>
  <c r="H550" i="16" s="1"/>
  <c r="K538" i="16"/>
  <c r="H538" i="16" s="1"/>
  <c r="K526" i="16"/>
  <c r="H526" i="16" s="1"/>
  <c r="K514" i="16"/>
  <c r="H514" i="16" s="1"/>
  <c r="K502" i="16"/>
  <c r="H502" i="16" s="1"/>
  <c r="K490" i="16"/>
  <c r="H490" i="16" s="1"/>
  <c r="K478" i="16"/>
  <c r="H478" i="16" s="1"/>
  <c r="K466" i="16"/>
  <c r="H466" i="16" s="1"/>
  <c r="K454" i="16"/>
  <c r="H454" i="16" s="1"/>
  <c r="K442" i="16"/>
  <c r="H442" i="16" s="1"/>
  <c r="K430" i="16"/>
  <c r="H430" i="16" s="1"/>
  <c r="K418" i="16"/>
  <c r="H418" i="16" s="1"/>
  <c r="K406" i="16"/>
  <c r="H406" i="16" s="1"/>
  <c r="K394" i="16"/>
  <c r="H394" i="16" s="1"/>
  <c r="K382" i="16"/>
  <c r="H382" i="16" s="1"/>
  <c r="K370" i="16"/>
  <c r="H370" i="16" s="1"/>
  <c r="K358" i="16"/>
  <c r="H358" i="16" s="1"/>
  <c r="K346" i="16"/>
  <c r="H346" i="16" s="1"/>
  <c r="K334" i="16"/>
  <c r="H334" i="16" s="1"/>
  <c r="K322" i="16"/>
  <c r="H322" i="16" s="1"/>
  <c r="K310" i="16"/>
  <c r="H310" i="16" s="1"/>
  <c r="K298" i="16"/>
  <c r="H298" i="16" s="1"/>
  <c r="K286" i="16"/>
  <c r="H286" i="16" s="1"/>
  <c r="K274" i="16"/>
  <c r="H274" i="16" s="1"/>
  <c r="K262" i="16"/>
  <c r="H262" i="16" s="1"/>
  <c r="K250" i="16"/>
  <c r="H250" i="16" s="1"/>
  <c r="K238" i="16"/>
  <c r="H238" i="16" s="1"/>
  <c r="K226" i="16"/>
  <c r="H226" i="16" s="1"/>
  <c r="K214" i="16"/>
  <c r="H214" i="16" s="1"/>
  <c r="K202" i="16"/>
  <c r="H202" i="16" s="1"/>
  <c r="K190" i="16"/>
  <c r="H190" i="16" s="1"/>
  <c r="K178" i="16"/>
  <c r="H178" i="16" s="1"/>
  <c r="K166" i="16"/>
  <c r="H166" i="16" s="1"/>
  <c r="K154" i="16"/>
  <c r="H154" i="16" s="1"/>
  <c r="K142" i="16"/>
  <c r="H142" i="16" s="1"/>
  <c r="K130" i="16"/>
  <c r="H130" i="16" s="1"/>
  <c r="K118" i="16"/>
  <c r="H118" i="16" s="1"/>
  <c r="K106" i="16"/>
  <c r="H106" i="16" s="1"/>
  <c r="K94" i="16"/>
  <c r="H94" i="16" s="1"/>
  <c r="K82" i="16"/>
  <c r="H82" i="16" s="1"/>
  <c r="K70" i="16"/>
  <c r="H70" i="16" s="1"/>
  <c r="K58" i="16"/>
  <c r="H58" i="16" s="1"/>
  <c r="K46" i="16"/>
  <c r="H46" i="16" s="1"/>
  <c r="K1053" i="16"/>
  <c r="H1053" i="16" s="1"/>
  <c r="K1041" i="16"/>
  <c r="H1041" i="16" s="1"/>
  <c r="K1029" i="16"/>
  <c r="H1029" i="16" s="1"/>
  <c r="K1017" i="16"/>
  <c r="H1017" i="16" s="1"/>
  <c r="K1005" i="16"/>
  <c r="H1005" i="16" s="1"/>
  <c r="K993" i="16"/>
  <c r="H993" i="16" s="1"/>
  <c r="K981" i="16"/>
  <c r="H981" i="16" s="1"/>
  <c r="K969" i="16"/>
  <c r="H969" i="16" s="1"/>
  <c r="K957" i="16"/>
  <c r="H957" i="16" s="1"/>
  <c r="K945" i="16"/>
  <c r="H945" i="16" s="1"/>
  <c r="K933" i="16"/>
  <c r="H933" i="16" s="1"/>
  <c r="K921" i="16"/>
  <c r="H921" i="16" s="1"/>
  <c r="K909" i="16"/>
  <c r="H909" i="16" s="1"/>
  <c r="K897" i="16"/>
  <c r="H897" i="16" s="1"/>
  <c r="K885" i="16"/>
  <c r="H885" i="16" s="1"/>
  <c r="K873" i="16"/>
  <c r="H873" i="16" s="1"/>
  <c r="K861" i="16"/>
  <c r="H861" i="16" s="1"/>
  <c r="K849" i="16"/>
  <c r="H849" i="16" s="1"/>
  <c r="K837" i="16"/>
  <c r="H837" i="16" s="1"/>
  <c r="K825" i="16"/>
  <c r="H825" i="16" s="1"/>
  <c r="K813" i="16"/>
  <c r="H813" i="16" s="1"/>
  <c r="K801" i="16"/>
  <c r="H801" i="16" s="1"/>
  <c r="K789" i="16"/>
  <c r="H789" i="16" s="1"/>
  <c r="K777" i="16"/>
  <c r="H777" i="16" s="1"/>
  <c r="K765" i="16"/>
  <c r="H765" i="16" s="1"/>
  <c r="K753" i="16"/>
  <c r="H753" i="16" s="1"/>
  <c r="K741" i="16"/>
  <c r="H741" i="16" s="1"/>
  <c r="K729" i="16"/>
  <c r="H729" i="16" s="1"/>
  <c r="K717" i="16"/>
  <c r="H717" i="16" s="1"/>
  <c r="K705" i="16"/>
  <c r="H705" i="16" s="1"/>
  <c r="K693" i="16"/>
  <c r="H693" i="16" s="1"/>
  <c r="K681" i="16"/>
  <c r="H681" i="16" s="1"/>
  <c r="K669" i="16"/>
  <c r="H669" i="16" s="1"/>
  <c r="K657" i="16"/>
  <c r="H657" i="16" s="1"/>
  <c r="K645" i="16"/>
  <c r="H645" i="16" s="1"/>
  <c r="K633" i="16"/>
  <c r="H633" i="16" s="1"/>
  <c r="K621" i="16"/>
  <c r="H621" i="16" s="1"/>
  <c r="K609" i="16"/>
  <c r="H609" i="16" s="1"/>
  <c r="K597" i="16"/>
  <c r="H597" i="16" s="1"/>
  <c r="K585" i="16"/>
  <c r="H585" i="16" s="1"/>
  <c r="K573" i="16"/>
  <c r="H573" i="16" s="1"/>
  <c r="K561" i="16"/>
  <c r="H561" i="16" s="1"/>
  <c r="K549" i="16"/>
  <c r="H549" i="16" s="1"/>
  <c r="K537" i="16"/>
  <c r="H537" i="16" s="1"/>
  <c r="K525" i="16"/>
  <c r="H525" i="16" s="1"/>
  <c r="K513" i="16"/>
  <c r="H513" i="16" s="1"/>
  <c r="K501" i="16"/>
  <c r="H501" i="16" s="1"/>
  <c r="K489" i="16"/>
  <c r="H489" i="16" s="1"/>
  <c r="K477" i="16"/>
  <c r="H477" i="16" s="1"/>
  <c r="K465" i="16"/>
  <c r="H465" i="16" s="1"/>
  <c r="K453" i="16"/>
  <c r="H453" i="16" s="1"/>
  <c r="K441" i="16"/>
  <c r="H441" i="16" s="1"/>
  <c r="K429" i="16"/>
  <c r="H429" i="16" s="1"/>
  <c r="K417" i="16"/>
  <c r="H417" i="16" s="1"/>
  <c r="K405" i="16"/>
  <c r="H405" i="16" s="1"/>
  <c r="K393" i="16"/>
  <c r="H393" i="16" s="1"/>
  <c r="K381" i="16"/>
  <c r="H381" i="16" s="1"/>
  <c r="K369" i="16"/>
  <c r="H369" i="16" s="1"/>
  <c r="K357" i="16"/>
  <c r="H357" i="16" s="1"/>
  <c r="K345" i="16"/>
  <c r="H345" i="16" s="1"/>
  <c r="K333" i="16"/>
  <c r="H333" i="16" s="1"/>
  <c r="K321" i="16"/>
  <c r="H321" i="16" s="1"/>
  <c r="K309" i="16"/>
  <c r="H309" i="16" s="1"/>
  <c r="K297" i="16"/>
  <c r="H297" i="16" s="1"/>
  <c r="K285" i="16"/>
  <c r="H285" i="16" s="1"/>
  <c r="K273" i="16"/>
  <c r="H273" i="16" s="1"/>
  <c r="K261" i="16"/>
  <c r="H261" i="16" s="1"/>
  <c r="K249" i="16"/>
  <c r="H249" i="16" s="1"/>
  <c r="K237" i="16"/>
  <c r="H237" i="16" s="1"/>
  <c r="K225" i="16"/>
  <c r="H225" i="16" s="1"/>
  <c r="K213" i="16"/>
  <c r="H213" i="16" s="1"/>
  <c r="K201" i="16"/>
  <c r="H201" i="16" s="1"/>
  <c r="K189" i="16"/>
  <c r="H189" i="16" s="1"/>
  <c r="K177" i="16"/>
  <c r="H177" i="16" s="1"/>
  <c r="K165" i="16"/>
  <c r="H165" i="16" s="1"/>
  <c r="K153" i="16"/>
  <c r="H153" i="16" s="1"/>
  <c r="K141" i="16"/>
  <c r="H141" i="16" s="1"/>
  <c r="K129" i="16"/>
  <c r="H129" i="16" s="1"/>
  <c r="K117" i="16"/>
  <c r="H117" i="16" s="1"/>
  <c r="K105" i="16"/>
  <c r="H105" i="16" s="1"/>
  <c r="K93" i="16"/>
  <c r="H93" i="16" s="1"/>
  <c r="K81" i="16"/>
  <c r="H81" i="16" s="1"/>
  <c r="K69" i="16"/>
  <c r="H69" i="16" s="1"/>
  <c r="K57" i="16"/>
  <c r="H57" i="16" s="1"/>
  <c r="K44" i="16"/>
  <c r="K1052" i="16"/>
  <c r="H1052" i="16" s="1"/>
  <c r="K1040" i="16"/>
  <c r="H1040" i="16" s="1"/>
  <c r="K1028" i="16"/>
  <c r="H1028" i="16" s="1"/>
  <c r="K1016" i="16"/>
  <c r="H1016" i="16" s="1"/>
  <c r="K1004" i="16"/>
  <c r="H1004" i="16" s="1"/>
  <c r="K992" i="16"/>
  <c r="H992" i="16" s="1"/>
  <c r="K980" i="16"/>
  <c r="H980" i="16" s="1"/>
  <c r="K968" i="16"/>
  <c r="H968" i="16" s="1"/>
  <c r="K956" i="16"/>
  <c r="H956" i="16" s="1"/>
  <c r="K944" i="16"/>
  <c r="H944" i="16" s="1"/>
  <c r="K932" i="16"/>
  <c r="H932" i="16" s="1"/>
  <c r="K920" i="16"/>
  <c r="H920" i="16" s="1"/>
  <c r="K908" i="16"/>
  <c r="H908" i="16" s="1"/>
  <c r="K896" i="16"/>
  <c r="H896" i="16" s="1"/>
  <c r="K884" i="16"/>
  <c r="H884" i="16" s="1"/>
  <c r="K872" i="16"/>
  <c r="H872" i="16" s="1"/>
  <c r="K860" i="16"/>
  <c r="H860" i="16" s="1"/>
  <c r="K848" i="16"/>
  <c r="H848" i="16" s="1"/>
  <c r="K836" i="16"/>
  <c r="H836" i="16" s="1"/>
  <c r="K824" i="16"/>
  <c r="H824" i="16" s="1"/>
  <c r="K812" i="16"/>
  <c r="H812" i="16" s="1"/>
  <c r="K800" i="16"/>
  <c r="H800" i="16" s="1"/>
  <c r="K788" i="16"/>
  <c r="H788" i="16" s="1"/>
  <c r="K776" i="16"/>
  <c r="H776" i="16" s="1"/>
  <c r="K764" i="16"/>
  <c r="H764" i="16" s="1"/>
  <c r="K752" i="16"/>
  <c r="H752" i="16" s="1"/>
  <c r="K740" i="16"/>
  <c r="H740" i="16" s="1"/>
  <c r="K728" i="16"/>
  <c r="H728" i="16" s="1"/>
  <c r="K716" i="16"/>
  <c r="H716" i="16" s="1"/>
  <c r="K704" i="16"/>
  <c r="H704" i="16" s="1"/>
  <c r="K692" i="16"/>
  <c r="H692" i="16" s="1"/>
  <c r="K680" i="16"/>
  <c r="H680" i="16" s="1"/>
  <c r="K668" i="16"/>
  <c r="H668" i="16" s="1"/>
  <c r="K656" i="16"/>
  <c r="H656" i="16" s="1"/>
  <c r="K644" i="16"/>
  <c r="H644" i="16" s="1"/>
  <c r="K632" i="16"/>
  <c r="H632" i="16" s="1"/>
  <c r="K620" i="16"/>
  <c r="H620" i="16" s="1"/>
  <c r="K608" i="16"/>
  <c r="H608" i="16" s="1"/>
  <c r="K596" i="16"/>
  <c r="H596" i="16" s="1"/>
  <c r="K584" i="16"/>
  <c r="H584" i="16" s="1"/>
  <c r="K572" i="16"/>
  <c r="H572" i="16" s="1"/>
  <c r="K560" i="16"/>
  <c r="H560" i="16" s="1"/>
  <c r="K548" i="16"/>
  <c r="H548" i="16" s="1"/>
  <c r="K536" i="16"/>
  <c r="H536" i="16" s="1"/>
  <c r="K524" i="16"/>
  <c r="H524" i="16" s="1"/>
  <c r="K512" i="16"/>
  <c r="H512" i="16" s="1"/>
  <c r="K500" i="16"/>
  <c r="H500" i="16" s="1"/>
  <c r="K488" i="16"/>
  <c r="H488" i="16" s="1"/>
  <c r="K476" i="16"/>
  <c r="H476" i="16" s="1"/>
  <c r="K464" i="16"/>
  <c r="H464" i="16" s="1"/>
  <c r="K452" i="16"/>
  <c r="H452" i="16" s="1"/>
  <c r="K440" i="16"/>
  <c r="H440" i="16" s="1"/>
  <c r="K428" i="16"/>
  <c r="H428" i="16" s="1"/>
  <c r="K416" i="16"/>
  <c r="H416" i="16" s="1"/>
  <c r="K404" i="16"/>
  <c r="H404" i="16" s="1"/>
  <c r="K392" i="16"/>
  <c r="H392" i="16" s="1"/>
  <c r="K380" i="16"/>
  <c r="H380" i="16" s="1"/>
  <c r="K368" i="16"/>
  <c r="H368" i="16" s="1"/>
  <c r="K356" i="16"/>
  <c r="H356" i="16" s="1"/>
  <c r="K344" i="16"/>
  <c r="H344" i="16" s="1"/>
  <c r="K332" i="16"/>
  <c r="H332" i="16" s="1"/>
  <c r="K320" i="16"/>
  <c r="H320" i="16" s="1"/>
  <c r="K308" i="16"/>
  <c r="H308" i="16" s="1"/>
  <c r="K296" i="16"/>
  <c r="H296" i="16" s="1"/>
  <c r="K284" i="16"/>
  <c r="H284" i="16" s="1"/>
  <c r="K272" i="16"/>
  <c r="H272" i="16" s="1"/>
  <c r="K260" i="16"/>
  <c r="H260" i="16" s="1"/>
  <c r="K248" i="16"/>
  <c r="H248" i="16" s="1"/>
  <c r="K236" i="16"/>
  <c r="H236" i="16" s="1"/>
  <c r="K224" i="16"/>
  <c r="H224" i="16" s="1"/>
  <c r="K212" i="16"/>
  <c r="H212" i="16" s="1"/>
  <c r="K200" i="16"/>
  <c r="H200" i="16" s="1"/>
  <c r="K188" i="16"/>
  <c r="H188" i="16" s="1"/>
  <c r="K176" i="16"/>
  <c r="H176" i="16" s="1"/>
  <c r="K164" i="16"/>
  <c r="H164" i="16" s="1"/>
  <c r="K152" i="16"/>
  <c r="H152" i="16" s="1"/>
  <c r="K140" i="16"/>
  <c r="H140" i="16" s="1"/>
  <c r="K128" i="16"/>
  <c r="H128" i="16" s="1"/>
  <c r="K116" i="16"/>
  <c r="H116" i="16" s="1"/>
  <c r="K104" i="16"/>
  <c r="H104" i="16" s="1"/>
  <c r="K92" i="16"/>
  <c r="H92" i="16" s="1"/>
  <c r="K80" i="16"/>
  <c r="H80" i="16" s="1"/>
  <c r="K68" i="16"/>
  <c r="H68" i="16" s="1"/>
  <c r="K56" i="16"/>
  <c r="H56" i="16" s="1"/>
  <c r="K47" i="16"/>
  <c r="H47" i="16" s="1"/>
  <c r="K3845" i="16"/>
  <c r="H3845" i="16" s="1"/>
  <c r="F3" i="9"/>
  <c r="E10" i="9" s="1"/>
  <c r="H26" i="6"/>
  <c r="H26" i="13"/>
  <c r="G26" i="13"/>
  <c r="H14" i="6"/>
  <c r="D21" i="13"/>
  <c r="R6" i="8"/>
  <c r="F9" i="6" s="1"/>
  <c r="G7" i="8"/>
  <c r="G8" i="8" s="1"/>
  <c r="G9" i="8" s="1"/>
  <c r="G10" i="8" s="1"/>
  <c r="G11" i="8" s="1"/>
  <c r="G12" i="8" s="1"/>
  <c r="G13" i="8" s="1"/>
  <c r="G14" i="8" s="1"/>
  <c r="G15" i="8" s="1"/>
  <c r="G16" i="8" s="1"/>
  <c r="G17" i="8" s="1"/>
  <c r="G18" i="8" s="1"/>
  <c r="G19" i="8" s="1"/>
  <c r="G20" i="8" s="1"/>
  <c r="G21" i="8" s="1"/>
  <c r="G22" i="8" s="1"/>
  <c r="G23" i="8" s="1"/>
  <c r="G24" i="8" s="1"/>
  <c r="G25" i="8" s="1"/>
  <c r="G26" i="8" s="1"/>
  <c r="G27" i="8" s="1"/>
  <c r="G28" i="8" s="1"/>
  <c r="G29" i="8" s="1"/>
  <c r="G30" i="8" s="1"/>
  <c r="G31" i="8" s="1"/>
  <c r="G32" i="8" s="1"/>
  <c r="G33" i="8" s="1"/>
  <c r="G34" i="8" s="1"/>
  <c r="G35" i="8" s="1"/>
  <c r="F37" i="6"/>
  <c r="N6" i="8"/>
  <c r="N7" i="8" s="1"/>
  <c r="N8" i="8" s="1"/>
  <c r="N9" i="8" s="1"/>
  <c r="N10" i="8" s="1"/>
  <c r="F7" i="6"/>
  <c r="Z3" i="8"/>
  <c r="AO8" i="8"/>
  <c r="F6" i="6"/>
  <c r="J5" i="6"/>
  <c r="G14" i="6"/>
  <c r="F14" i="6"/>
  <c r="G26" i="6"/>
  <c r="H8" i="6"/>
  <c r="G8" i="6"/>
  <c r="F50" i="6"/>
  <c r="Z4" i="8"/>
  <c r="AA5" i="8"/>
  <c r="E5" i="9"/>
  <c r="AO5" i="7" s="1"/>
  <c r="E11" i="9"/>
  <c r="AQ6" i="7"/>
  <c r="E6" i="9" s="1"/>
  <c r="AJ7" i="7"/>
  <c r="Y4" i="8"/>
  <c r="X3" i="8"/>
  <c r="AK6" i="7"/>
  <c r="I13" i="8"/>
  <c r="I16" i="8"/>
  <c r="AO18" i="8" s="1"/>
  <c r="I11" i="8"/>
  <c r="AO12" i="8"/>
  <c r="AO10" i="8"/>
  <c r="F95" i="3" l="1"/>
  <c r="F92" i="3"/>
  <c r="F94" i="3"/>
  <c r="F98" i="3"/>
  <c r="F108" i="3"/>
  <c r="F103" i="3"/>
  <c r="F93" i="3"/>
  <c r="E124" i="3" s="1"/>
  <c r="F104" i="3"/>
  <c r="E140" i="3" s="1"/>
  <c r="F91" i="3"/>
  <c r="F105" i="3"/>
  <c r="F5" i="6"/>
  <c r="D18" i="6" s="1"/>
  <c r="G18" i="6" s="1"/>
  <c r="H38" i="16"/>
  <c r="H44" i="16"/>
  <c r="F25" i="6"/>
  <c r="F26" i="13"/>
  <c r="J25" i="13"/>
  <c r="F25" i="13"/>
  <c r="F37" i="13"/>
  <c r="E55" i="6"/>
  <c r="F48" i="13"/>
  <c r="G21" i="13"/>
  <c r="H21" i="13"/>
  <c r="J13" i="6"/>
  <c r="F49" i="6"/>
  <c r="D55" i="6" s="1"/>
  <c r="J7" i="6"/>
  <c r="E19" i="6" s="1"/>
  <c r="F38" i="6"/>
  <c r="E43" i="6" s="1"/>
  <c r="F26" i="6"/>
  <c r="F8" i="6"/>
  <c r="J25" i="6"/>
  <c r="AP6" i="7"/>
  <c r="AP5" i="7"/>
  <c r="Y5" i="8"/>
  <c r="X4" i="8"/>
  <c r="AO6" i="7"/>
  <c r="I17" i="8"/>
  <c r="AO19" i="8" s="1"/>
  <c r="AO15" i="8"/>
  <c r="AO7" i="7"/>
  <c r="AK7" i="7"/>
  <c r="AJ8" i="7"/>
  <c r="AQ7" i="7"/>
  <c r="AL7" i="7"/>
  <c r="AP7" i="7"/>
  <c r="AA6" i="8"/>
  <c r="Z5" i="8"/>
  <c r="AO13" i="8"/>
  <c r="I15" i="8"/>
  <c r="AO17" i="8" s="1"/>
  <c r="F96" i="3" l="1"/>
  <c r="F101" i="3"/>
  <c r="C33" i="16"/>
  <c r="B162" i="3"/>
  <c r="C9" i="16"/>
  <c r="B157" i="3"/>
  <c r="F109" i="3"/>
  <c r="E138" i="3"/>
  <c r="F107" i="3"/>
  <c r="F111" i="3"/>
  <c r="E144" i="3"/>
  <c r="E122" i="3"/>
  <c r="F99" i="3"/>
  <c r="F97" i="3"/>
  <c r="F100" i="3" s="1"/>
  <c r="E126" i="3"/>
  <c r="E18" i="6"/>
  <c r="H18" i="6" s="1"/>
  <c r="E52" i="13"/>
  <c r="H52" i="13" s="1"/>
  <c r="D52" i="13"/>
  <c r="G52" i="13" s="1"/>
  <c r="D43" i="6"/>
  <c r="G43" i="6" s="1"/>
  <c r="E41" i="13"/>
  <c r="H41" i="13" s="1"/>
  <c r="D41" i="13"/>
  <c r="G41" i="13" s="1"/>
  <c r="E30" i="13"/>
  <c r="H30" i="13" s="1"/>
  <c r="D30" i="13"/>
  <c r="G30" i="13" s="1"/>
  <c r="F3" i="15"/>
  <c r="F7" i="15" s="1"/>
  <c r="E31" i="6"/>
  <c r="D31" i="6"/>
  <c r="G31" i="6" s="1"/>
  <c r="G55" i="6"/>
  <c r="H55" i="6"/>
  <c r="D19" i="6"/>
  <c r="G19" i="6" s="1"/>
  <c r="J3" i="15" s="1"/>
  <c r="J7" i="15" s="1"/>
  <c r="H43" i="6"/>
  <c r="Y6" i="8"/>
  <c r="X5" i="8"/>
  <c r="AA7" i="8"/>
  <c r="Z6" i="8"/>
  <c r="AO8" i="7"/>
  <c r="F5" i="9" s="1"/>
  <c r="AK8" i="7"/>
  <c r="AJ9" i="7"/>
  <c r="AQ8" i="7"/>
  <c r="AP8" i="7"/>
  <c r="AL8" i="7"/>
  <c r="F6" i="9"/>
  <c r="C34" i="16" l="1"/>
  <c r="B164" i="3"/>
  <c r="C12" i="16"/>
  <c r="B158" i="3"/>
  <c r="C8" i="16"/>
  <c r="B156" i="3"/>
  <c r="F110" i="3"/>
  <c r="E142" i="3"/>
  <c r="B163" i="3" s="1"/>
  <c r="C32" i="16"/>
  <c r="B161" i="3"/>
  <c r="C16" i="16"/>
  <c r="G46" i="16"/>
  <c r="G44" i="16"/>
  <c r="G45"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4" i="16"/>
  <c r="G85" i="16"/>
  <c r="G86" i="16"/>
  <c r="G87" i="16"/>
  <c r="G88" i="16"/>
  <c r="G89" i="16"/>
  <c r="G90" i="16"/>
  <c r="G91" i="16"/>
  <c r="G92" i="16"/>
  <c r="G93" i="16"/>
  <c r="G94" i="16"/>
  <c r="G95" i="16"/>
  <c r="G96" i="16"/>
  <c r="G97" i="16"/>
  <c r="G98" i="16"/>
  <c r="G99" i="16"/>
  <c r="G100" i="16"/>
  <c r="G101" i="16"/>
  <c r="G102" i="16"/>
  <c r="G103" i="16"/>
  <c r="G104" i="16"/>
  <c r="G105" i="16"/>
  <c r="G106" i="16"/>
  <c r="G107" i="16"/>
  <c r="G108" i="16"/>
  <c r="G109" i="16"/>
  <c r="G110" i="16"/>
  <c r="G111" i="16"/>
  <c r="G112" i="16"/>
  <c r="G113" i="16"/>
  <c r="G114" i="16"/>
  <c r="G115" i="16"/>
  <c r="G116" i="16"/>
  <c r="G117" i="16"/>
  <c r="G118" i="16"/>
  <c r="G119" i="16"/>
  <c r="G120" i="16"/>
  <c r="G121" i="16"/>
  <c r="G122" i="16"/>
  <c r="G123" i="16"/>
  <c r="G124" i="16"/>
  <c r="G125" i="16"/>
  <c r="G126" i="16"/>
  <c r="G127" i="16"/>
  <c r="G128" i="16"/>
  <c r="G129" i="16"/>
  <c r="G130" i="16"/>
  <c r="G131" i="16"/>
  <c r="G132" i="16"/>
  <c r="G133" i="16"/>
  <c r="G134" i="16"/>
  <c r="G135" i="16"/>
  <c r="G136" i="16"/>
  <c r="G137" i="16"/>
  <c r="G138" i="16"/>
  <c r="G139" i="16"/>
  <c r="G140" i="16"/>
  <c r="G141" i="16"/>
  <c r="G142" i="16"/>
  <c r="G143" i="16"/>
  <c r="G144" i="16"/>
  <c r="G145" i="16"/>
  <c r="G146" i="16"/>
  <c r="G147" i="16"/>
  <c r="G148" i="16"/>
  <c r="G149" i="16"/>
  <c r="G150" i="16"/>
  <c r="G151" i="16"/>
  <c r="G152" i="16"/>
  <c r="G153" i="16"/>
  <c r="G154" i="16"/>
  <c r="G155" i="16"/>
  <c r="G156" i="16"/>
  <c r="G157" i="16"/>
  <c r="G158" i="16"/>
  <c r="G159" i="16"/>
  <c r="G160" i="16"/>
  <c r="G161" i="16"/>
  <c r="G162" i="16"/>
  <c r="G163" i="16"/>
  <c r="G164" i="16"/>
  <c r="G165" i="16"/>
  <c r="G166" i="16"/>
  <c r="G167" i="16"/>
  <c r="G168" i="16"/>
  <c r="G169" i="16"/>
  <c r="G170" i="16"/>
  <c r="G171" i="16"/>
  <c r="G172" i="16"/>
  <c r="G173" i="16"/>
  <c r="G174" i="16"/>
  <c r="G175" i="16"/>
  <c r="G176" i="16"/>
  <c r="G177" i="16"/>
  <c r="G178" i="16"/>
  <c r="G179" i="16"/>
  <c r="G180" i="16"/>
  <c r="G181" i="16"/>
  <c r="G182" i="16"/>
  <c r="G183" i="16"/>
  <c r="G184" i="16"/>
  <c r="G185" i="16"/>
  <c r="G186" i="16"/>
  <c r="G187" i="16"/>
  <c r="G188" i="16"/>
  <c r="G189" i="16"/>
  <c r="G190" i="16"/>
  <c r="G191" i="16"/>
  <c r="G192" i="16"/>
  <c r="G193" i="16"/>
  <c r="G194" i="16"/>
  <c r="G195" i="16"/>
  <c r="G196" i="16"/>
  <c r="G197" i="16"/>
  <c r="G198" i="16"/>
  <c r="G199" i="16"/>
  <c r="G200" i="16"/>
  <c r="G201" i="16"/>
  <c r="G202" i="16"/>
  <c r="G203" i="16"/>
  <c r="G204" i="16"/>
  <c r="G205" i="16"/>
  <c r="G206" i="16"/>
  <c r="G207" i="16"/>
  <c r="G208" i="16"/>
  <c r="G209" i="16"/>
  <c r="G210" i="16"/>
  <c r="G211" i="16"/>
  <c r="G212" i="16"/>
  <c r="G213" i="16"/>
  <c r="G214" i="16"/>
  <c r="G215" i="16"/>
  <c r="G216" i="16"/>
  <c r="G217" i="16"/>
  <c r="G218" i="16"/>
  <c r="G219" i="16"/>
  <c r="G220" i="16"/>
  <c r="G221" i="16"/>
  <c r="G222" i="16"/>
  <c r="G223" i="16"/>
  <c r="G224" i="16"/>
  <c r="G225" i="16"/>
  <c r="G226" i="16"/>
  <c r="G227" i="16"/>
  <c r="G228" i="16"/>
  <c r="G229" i="16"/>
  <c r="G230" i="16"/>
  <c r="G231" i="16"/>
  <c r="G232" i="16"/>
  <c r="G233" i="16"/>
  <c r="G234" i="16"/>
  <c r="G235" i="16"/>
  <c r="G236" i="16"/>
  <c r="G237" i="16"/>
  <c r="G238" i="16"/>
  <c r="G239" i="16"/>
  <c r="G240" i="16"/>
  <c r="G241" i="16"/>
  <c r="G242" i="16"/>
  <c r="G243" i="16"/>
  <c r="G244" i="16"/>
  <c r="G245" i="16"/>
  <c r="G246" i="16"/>
  <c r="G247" i="16"/>
  <c r="G248" i="16"/>
  <c r="G249" i="16"/>
  <c r="G250" i="16"/>
  <c r="G251" i="16"/>
  <c r="G252" i="16"/>
  <c r="G253" i="16"/>
  <c r="G254" i="16"/>
  <c r="G255" i="16"/>
  <c r="G256" i="16"/>
  <c r="G257" i="16"/>
  <c r="G258" i="16"/>
  <c r="G259" i="16"/>
  <c r="G260" i="16"/>
  <c r="G261" i="16"/>
  <c r="G262" i="16"/>
  <c r="G263" i="16"/>
  <c r="G264" i="16"/>
  <c r="G265" i="16"/>
  <c r="G266" i="16"/>
  <c r="G267" i="16"/>
  <c r="G268" i="16"/>
  <c r="G269" i="16"/>
  <c r="G270" i="16"/>
  <c r="G271" i="16"/>
  <c r="G272" i="16"/>
  <c r="G273" i="16"/>
  <c r="G274" i="16"/>
  <c r="G275" i="16"/>
  <c r="G276" i="16"/>
  <c r="G277" i="16"/>
  <c r="G278" i="16"/>
  <c r="G279" i="16"/>
  <c r="G280" i="16"/>
  <c r="G281" i="16"/>
  <c r="G282" i="16"/>
  <c r="G283" i="16"/>
  <c r="G284" i="16"/>
  <c r="G285" i="16"/>
  <c r="G286" i="16"/>
  <c r="G287" i="16"/>
  <c r="G288" i="16"/>
  <c r="G289" i="16"/>
  <c r="G290" i="16"/>
  <c r="G291" i="16"/>
  <c r="G292" i="16"/>
  <c r="G293" i="16"/>
  <c r="G294" i="16"/>
  <c r="G295" i="16"/>
  <c r="G296" i="16"/>
  <c r="G297" i="16"/>
  <c r="G298" i="16"/>
  <c r="G299" i="16"/>
  <c r="G300" i="16"/>
  <c r="G301" i="16"/>
  <c r="G302" i="16"/>
  <c r="G303" i="16"/>
  <c r="G304" i="16"/>
  <c r="G305" i="16"/>
  <c r="G306" i="16"/>
  <c r="G307" i="16"/>
  <c r="G308" i="16"/>
  <c r="G309" i="16"/>
  <c r="G310" i="16"/>
  <c r="G311" i="16"/>
  <c r="G312" i="16"/>
  <c r="G313" i="16"/>
  <c r="G314" i="16"/>
  <c r="G315" i="16"/>
  <c r="G316" i="16"/>
  <c r="G317" i="16"/>
  <c r="G318" i="16"/>
  <c r="G319" i="16"/>
  <c r="G320" i="16"/>
  <c r="G321" i="16"/>
  <c r="G322" i="16"/>
  <c r="G323" i="16"/>
  <c r="G324" i="16"/>
  <c r="G325" i="16"/>
  <c r="G326" i="16"/>
  <c r="G327" i="16"/>
  <c r="G328" i="16"/>
  <c r="G329" i="16"/>
  <c r="G330" i="16"/>
  <c r="G331" i="16"/>
  <c r="G332" i="16"/>
  <c r="G333" i="16"/>
  <c r="G334" i="16"/>
  <c r="G335" i="16"/>
  <c r="G336" i="16"/>
  <c r="G337" i="16"/>
  <c r="G338" i="16"/>
  <c r="G339" i="16"/>
  <c r="G340" i="16"/>
  <c r="G341" i="16"/>
  <c r="G342" i="16"/>
  <c r="G343" i="16"/>
  <c r="G344" i="16"/>
  <c r="G345" i="16"/>
  <c r="G346" i="16"/>
  <c r="G347" i="16"/>
  <c r="G348" i="16"/>
  <c r="G349" i="16"/>
  <c r="G350" i="16"/>
  <c r="G351" i="16"/>
  <c r="G352" i="16"/>
  <c r="G353" i="16"/>
  <c r="G354" i="16"/>
  <c r="G355" i="16"/>
  <c r="G356" i="16"/>
  <c r="G357" i="16"/>
  <c r="G358" i="16"/>
  <c r="G359" i="16"/>
  <c r="G360" i="16"/>
  <c r="G361" i="16"/>
  <c r="G362" i="16"/>
  <c r="G363" i="16"/>
  <c r="G364" i="16"/>
  <c r="G365" i="16"/>
  <c r="G366" i="16"/>
  <c r="G367" i="16"/>
  <c r="G368" i="16"/>
  <c r="G369" i="16"/>
  <c r="G370" i="16"/>
  <c r="G371" i="16"/>
  <c r="G372" i="16"/>
  <c r="G373" i="16"/>
  <c r="G374" i="16"/>
  <c r="G375" i="16"/>
  <c r="G376" i="16"/>
  <c r="G377" i="16"/>
  <c r="G378" i="16"/>
  <c r="G379" i="16"/>
  <c r="G380" i="16"/>
  <c r="G381" i="16"/>
  <c r="G382" i="16"/>
  <c r="G383" i="16"/>
  <c r="G384" i="16"/>
  <c r="G385" i="16"/>
  <c r="G386" i="16"/>
  <c r="G387" i="16"/>
  <c r="G388" i="16"/>
  <c r="G389" i="16"/>
  <c r="G390" i="16"/>
  <c r="G391" i="16"/>
  <c r="G392" i="16"/>
  <c r="G393" i="16"/>
  <c r="G394" i="16"/>
  <c r="G395" i="16"/>
  <c r="G396" i="16"/>
  <c r="G397" i="16"/>
  <c r="G398" i="16"/>
  <c r="G399" i="16"/>
  <c r="G400" i="16"/>
  <c r="G401" i="16"/>
  <c r="G402" i="16"/>
  <c r="G403" i="16"/>
  <c r="G404" i="16"/>
  <c r="G405" i="16"/>
  <c r="G406" i="16"/>
  <c r="G407" i="16"/>
  <c r="G408" i="16"/>
  <c r="G409" i="16"/>
  <c r="G410" i="16"/>
  <c r="G411" i="16"/>
  <c r="G412" i="16"/>
  <c r="G413" i="16"/>
  <c r="G414" i="16"/>
  <c r="G415" i="16"/>
  <c r="G416" i="16"/>
  <c r="G417" i="16"/>
  <c r="G418" i="16"/>
  <c r="G419" i="16"/>
  <c r="G420" i="16"/>
  <c r="G421" i="16"/>
  <c r="G422" i="16"/>
  <c r="G423" i="16"/>
  <c r="G424" i="16"/>
  <c r="G425" i="16"/>
  <c r="G426" i="16"/>
  <c r="G427" i="16"/>
  <c r="G428" i="16"/>
  <c r="G429" i="16"/>
  <c r="G430" i="16"/>
  <c r="G431" i="16"/>
  <c r="G432" i="16"/>
  <c r="G433" i="16"/>
  <c r="G434" i="16"/>
  <c r="G435" i="16"/>
  <c r="G436" i="16"/>
  <c r="G437" i="16"/>
  <c r="G438" i="16"/>
  <c r="G439" i="16"/>
  <c r="G440" i="16"/>
  <c r="G441" i="16"/>
  <c r="G442" i="16"/>
  <c r="G443" i="16"/>
  <c r="G444" i="16"/>
  <c r="G445" i="16"/>
  <c r="G446" i="16"/>
  <c r="G447" i="16"/>
  <c r="G448" i="16"/>
  <c r="G449" i="16"/>
  <c r="G450" i="16"/>
  <c r="G451" i="16"/>
  <c r="G452" i="16"/>
  <c r="G453" i="16"/>
  <c r="G454" i="16"/>
  <c r="G455" i="16"/>
  <c r="G456" i="16"/>
  <c r="G457" i="16"/>
  <c r="G458" i="16"/>
  <c r="G459" i="16"/>
  <c r="G460" i="16"/>
  <c r="G461" i="16"/>
  <c r="G462" i="16"/>
  <c r="G463" i="16"/>
  <c r="G464" i="16"/>
  <c r="G465" i="16"/>
  <c r="G466" i="16"/>
  <c r="G467" i="16"/>
  <c r="G468" i="16"/>
  <c r="G469" i="16"/>
  <c r="G470" i="16"/>
  <c r="G471" i="16"/>
  <c r="G472" i="16"/>
  <c r="G473" i="16"/>
  <c r="G474" i="16"/>
  <c r="G475" i="16"/>
  <c r="G476" i="16"/>
  <c r="G477" i="16"/>
  <c r="G478" i="16"/>
  <c r="G479" i="16"/>
  <c r="G480" i="16"/>
  <c r="G481" i="16"/>
  <c r="G482" i="16"/>
  <c r="G483" i="16"/>
  <c r="G484" i="16"/>
  <c r="G485" i="16"/>
  <c r="G486" i="16"/>
  <c r="G487" i="16"/>
  <c r="G488" i="16"/>
  <c r="G489" i="16"/>
  <c r="G490" i="16"/>
  <c r="G491" i="16"/>
  <c r="G492" i="16"/>
  <c r="G493" i="16"/>
  <c r="G494" i="16"/>
  <c r="G495" i="16"/>
  <c r="G496" i="16"/>
  <c r="G497" i="16"/>
  <c r="G498" i="16"/>
  <c r="G499" i="16"/>
  <c r="G500" i="16"/>
  <c r="G501" i="16"/>
  <c r="G502" i="16"/>
  <c r="G503" i="16"/>
  <c r="G504" i="16"/>
  <c r="G505" i="16"/>
  <c r="G506" i="16"/>
  <c r="G507" i="16"/>
  <c r="G508" i="16"/>
  <c r="G509" i="16"/>
  <c r="G510" i="16"/>
  <c r="G511" i="16"/>
  <c r="G512" i="16"/>
  <c r="G513" i="16"/>
  <c r="G514" i="16"/>
  <c r="G515" i="16"/>
  <c r="G516" i="16"/>
  <c r="G517" i="16"/>
  <c r="G518" i="16"/>
  <c r="G519" i="16"/>
  <c r="G520" i="16"/>
  <c r="G521" i="16"/>
  <c r="G522" i="16"/>
  <c r="G523" i="16"/>
  <c r="G524" i="16"/>
  <c r="G525" i="16"/>
  <c r="G526" i="16"/>
  <c r="G527" i="16"/>
  <c r="G528" i="16"/>
  <c r="G529" i="16"/>
  <c r="G530" i="16"/>
  <c r="G531" i="16"/>
  <c r="G532" i="16"/>
  <c r="G533" i="16"/>
  <c r="G534" i="16"/>
  <c r="G535" i="16"/>
  <c r="G536" i="16"/>
  <c r="G537" i="16"/>
  <c r="G538" i="16"/>
  <c r="G539" i="16"/>
  <c r="G540" i="16"/>
  <c r="G541" i="16"/>
  <c r="G542" i="16"/>
  <c r="G543" i="16"/>
  <c r="G544" i="16"/>
  <c r="G545" i="16"/>
  <c r="G546" i="16"/>
  <c r="G547" i="16"/>
  <c r="G548" i="16"/>
  <c r="G549" i="16"/>
  <c r="G550" i="16"/>
  <c r="G551" i="16"/>
  <c r="G552" i="16"/>
  <c r="G553" i="16"/>
  <c r="G554" i="16"/>
  <c r="G555" i="16"/>
  <c r="G556" i="16"/>
  <c r="G557" i="16"/>
  <c r="G558" i="16"/>
  <c r="G559" i="16"/>
  <c r="G560" i="16"/>
  <c r="G561" i="16"/>
  <c r="G562" i="16"/>
  <c r="G563" i="16"/>
  <c r="G564" i="16"/>
  <c r="G565" i="16"/>
  <c r="G566" i="16"/>
  <c r="G567" i="16"/>
  <c r="G568" i="16"/>
  <c r="G569" i="16"/>
  <c r="G570" i="16"/>
  <c r="G571" i="16"/>
  <c r="G572" i="16"/>
  <c r="G573" i="16"/>
  <c r="G574" i="16"/>
  <c r="G575" i="16"/>
  <c r="G576" i="16"/>
  <c r="G577" i="16"/>
  <c r="G578" i="16"/>
  <c r="G579" i="16"/>
  <c r="G580" i="16"/>
  <c r="G581" i="16"/>
  <c r="G582" i="16"/>
  <c r="G583" i="16"/>
  <c r="G584" i="16"/>
  <c r="G585" i="16"/>
  <c r="G586" i="16"/>
  <c r="G587" i="16"/>
  <c r="G588" i="16"/>
  <c r="G589" i="16"/>
  <c r="G590" i="16"/>
  <c r="G591" i="16"/>
  <c r="G592" i="16"/>
  <c r="G593" i="16"/>
  <c r="G594" i="16"/>
  <c r="G595" i="16"/>
  <c r="G596" i="16"/>
  <c r="G597" i="16"/>
  <c r="G598" i="16"/>
  <c r="G599" i="16"/>
  <c r="G600" i="16"/>
  <c r="G601" i="16"/>
  <c r="G602" i="16"/>
  <c r="G603" i="16"/>
  <c r="G604" i="16"/>
  <c r="G605" i="16"/>
  <c r="G606" i="16"/>
  <c r="G607" i="16"/>
  <c r="G608" i="16"/>
  <c r="G609" i="16"/>
  <c r="G610" i="16"/>
  <c r="G611" i="16"/>
  <c r="G612" i="16"/>
  <c r="G613" i="16"/>
  <c r="G614" i="16"/>
  <c r="G615" i="16"/>
  <c r="G616" i="16"/>
  <c r="G617" i="16"/>
  <c r="G618" i="16"/>
  <c r="G619" i="16"/>
  <c r="G620" i="16"/>
  <c r="G621" i="16"/>
  <c r="G622" i="16"/>
  <c r="G623" i="16"/>
  <c r="G624" i="16"/>
  <c r="G625" i="16"/>
  <c r="G626" i="16"/>
  <c r="G627" i="16"/>
  <c r="G628" i="16"/>
  <c r="G629" i="16"/>
  <c r="G630" i="16"/>
  <c r="G631" i="16"/>
  <c r="G632" i="16"/>
  <c r="G633" i="16"/>
  <c r="G634" i="16"/>
  <c r="G635" i="16"/>
  <c r="G636" i="16"/>
  <c r="G637" i="16"/>
  <c r="G638" i="16"/>
  <c r="G639" i="16"/>
  <c r="G640" i="16"/>
  <c r="G641" i="16"/>
  <c r="G642" i="16"/>
  <c r="G643" i="16"/>
  <c r="G644" i="16"/>
  <c r="G645" i="16"/>
  <c r="G646" i="16"/>
  <c r="G647" i="16"/>
  <c r="G648" i="16"/>
  <c r="G649" i="16"/>
  <c r="G650" i="16"/>
  <c r="G651" i="16"/>
  <c r="G652" i="16"/>
  <c r="G653" i="16"/>
  <c r="G654" i="16"/>
  <c r="G655" i="16"/>
  <c r="G656" i="16"/>
  <c r="G657" i="16"/>
  <c r="G658" i="16"/>
  <c r="G659" i="16"/>
  <c r="G660" i="16"/>
  <c r="G661" i="16"/>
  <c r="G662" i="16"/>
  <c r="G663" i="16"/>
  <c r="G664" i="16"/>
  <c r="G665" i="16"/>
  <c r="G666" i="16"/>
  <c r="G667" i="16"/>
  <c r="G668" i="16"/>
  <c r="G669" i="16"/>
  <c r="G670" i="16"/>
  <c r="G671" i="16"/>
  <c r="G672" i="16"/>
  <c r="G673" i="16"/>
  <c r="G674" i="16"/>
  <c r="G675" i="16"/>
  <c r="G676" i="16"/>
  <c r="G677" i="16"/>
  <c r="G678" i="16"/>
  <c r="G679" i="16"/>
  <c r="G680" i="16"/>
  <c r="G681" i="16"/>
  <c r="G682" i="16"/>
  <c r="G683" i="16"/>
  <c r="G684" i="16"/>
  <c r="G685" i="16"/>
  <c r="G686" i="16"/>
  <c r="G687" i="16"/>
  <c r="G688" i="16"/>
  <c r="G689" i="16"/>
  <c r="G690" i="16"/>
  <c r="G691" i="16"/>
  <c r="G692" i="16"/>
  <c r="G693" i="16"/>
  <c r="G694" i="16"/>
  <c r="G695" i="16"/>
  <c r="G696" i="16"/>
  <c r="G697" i="16"/>
  <c r="G698" i="16"/>
  <c r="G699" i="16"/>
  <c r="G700" i="16"/>
  <c r="G701" i="16"/>
  <c r="G702" i="16"/>
  <c r="G703" i="16"/>
  <c r="G704" i="16"/>
  <c r="G705" i="16"/>
  <c r="G706" i="16"/>
  <c r="G707" i="16"/>
  <c r="G708" i="16"/>
  <c r="G709" i="16"/>
  <c r="G710" i="16"/>
  <c r="G711" i="16"/>
  <c r="G712" i="16"/>
  <c r="G713" i="16"/>
  <c r="G714" i="16"/>
  <c r="G715" i="16"/>
  <c r="G716" i="16"/>
  <c r="G717" i="16"/>
  <c r="G718" i="16"/>
  <c r="G719" i="16"/>
  <c r="G720" i="16"/>
  <c r="G721" i="16"/>
  <c r="G722" i="16"/>
  <c r="G723" i="16"/>
  <c r="G724" i="16"/>
  <c r="G725" i="16"/>
  <c r="G726" i="16"/>
  <c r="G727" i="16"/>
  <c r="G728" i="16"/>
  <c r="G729" i="16"/>
  <c r="G730" i="16"/>
  <c r="G731" i="16"/>
  <c r="G732" i="16"/>
  <c r="G733" i="16"/>
  <c r="G734" i="16"/>
  <c r="G735" i="16"/>
  <c r="G736" i="16"/>
  <c r="G737" i="16"/>
  <c r="G738" i="16"/>
  <c r="G739" i="16"/>
  <c r="G740" i="16"/>
  <c r="G741" i="16"/>
  <c r="G742" i="16"/>
  <c r="G743" i="16"/>
  <c r="G744" i="16"/>
  <c r="G745" i="16"/>
  <c r="G746" i="16"/>
  <c r="G747" i="16"/>
  <c r="G748" i="16"/>
  <c r="G749" i="16"/>
  <c r="G750" i="16"/>
  <c r="G751" i="16"/>
  <c r="G752" i="16"/>
  <c r="G753" i="16"/>
  <c r="G754" i="16"/>
  <c r="G755" i="16"/>
  <c r="G756" i="16"/>
  <c r="G757" i="16"/>
  <c r="G758" i="16"/>
  <c r="G759" i="16"/>
  <c r="G760" i="16"/>
  <c r="G761" i="16"/>
  <c r="G762" i="16"/>
  <c r="G763" i="16"/>
  <c r="G764" i="16"/>
  <c r="G765" i="16"/>
  <c r="G766" i="16"/>
  <c r="G767" i="16"/>
  <c r="G768" i="16"/>
  <c r="G769" i="16"/>
  <c r="G770" i="16"/>
  <c r="G771" i="16"/>
  <c r="G772" i="16"/>
  <c r="G773" i="16"/>
  <c r="G774" i="16"/>
  <c r="G775" i="16"/>
  <c r="G776" i="16"/>
  <c r="G777" i="16"/>
  <c r="G778" i="16"/>
  <c r="G779" i="16"/>
  <c r="G780" i="16"/>
  <c r="G781" i="16"/>
  <c r="G782" i="16"/>
  <c r="G783" i="16"/>
  <c r="G784" i="16"/>
  <c r="G785" i="16"/>
  <c r="G786" i="16"/>
  <c r="G787" i="16"/>
  <c r="G788" i="16"/>
  <c r="G789" i="16"/>
  <c r="G790" i="16"/>
  <c r="G791" i="16"/>
  <c r="G792" i="16"/>
  <c r="G793" i="16"/>
  <c r="G794" i="16"/>
  <c r="G795" i="16"/>
  <c r="G796" i="16"/>
  <c r="G797" i="16"/>
  <c r="G798" i="16"/>
  <c r="G799" i="16"/>
  <c r="G800" i="16"/>
  <c r="G801" i="16"/>
  <c r="G802" i="16"/>
  <c r="G803" i="16"/>
  <c r="G804" i="16"/>
  <c r="G805" i="16"/>
  <c r="G806" i="16"/>
  <c r="G807" i="16"/>
  <c r="G808" i="16"/>
  <c r="G809" i="16"/>
  <c r="G810" i="16"/>
  <c r="G811" i="16"/>
  <c r="G812" i="16"/>
  <c r="G813" i="16"/>
  <c r="G814" i="16"/>
  <c r="G815" i="16"/>
  <c r="G816" i="16"/>
  <c r="G817" i="16"/>
  <c r="G818" i="16"/>
  <c r="G819" i="16"/>
  <c r="G820" i="16"/>
  <c r="G821" i="16"/>
  <c r="G822" i="16"/>
  <c r="G823" i="16"/>
  <c r="G824" i="16"/>
  <c r="G825" i="16"/>
  <c r="G826" i="16"/>
  <c r="G827" i="16"/>
  <c r="G828" i="16"/>
  <c r="G829" i="16"/>
  <c r="G830" i="16"/>
  <c r="G831" i="16"/>
  <c r="G832" i="16"/>
  <c r="G833" i="16"/>
  <c r="G834" i="16"/>
  <c r="G835" i="16"/>
  <c r="G836" i="16"/>
  <c r="G837" i="16"/>
  <c r="G838" i="16"/>
  <c r="G839" i="16"/>
  <c r="G840" i="16"/>
  <c r="G841" i="16"/>
  <c r="G842" i="16"/>
  <c r="G843" i="16"/>
  <c r="G844" i="16"/>
  <c r="G845" i="16"/>
  <c r="G846" i="16"/>
  <c r="G847" i="16"/>
  <c r="G848" i="16"/>
  <c r="G849" i="16"/>
  <c r="G850" i="16"/>
  <c r="G851" i="16"/>
  <c r="G852" i="16"/>
  <c r="G853" i="16"/>
  <c r="G854" i="16"/>
  <c r="G855" i="16"/>
  <c r="G856" i="16"/>
  <c r="G857" i="16"/>
  <c r="G858" i="16"/>
  <c r="G859" i="16"/>
  <c r="G860" i="16"/>
  <c r="G861" i="16"/>
  <c r="G862" i="16"/>
  <c r="G863" i="16"/>
  <c r="G864" i="16"/>
  <c r="G865" i="16"/>
  <c r="G866" i="16"/>
  <c r="G867" i="16"/>
  <c r="G868" i="16"/>
  <c r="G869" i="16"/>
  <c r="G870" i="16"/>
  <c r="G871" i="16"/>
  <c r="G872" i="16"/>
  <c r="G873" i="16"/>
  <c r="G874" i="16"/>
  <c r="G875" i="16"/>
  <c r="G876" i="16"/>
  <c r="G877" i="16"/>
  <c r="G878" i="16"/>
  <c r="G879" i="16"/>
  <c r="G880" i="16"/>
  <c r="G881" i="16"/>
  <c r="G882" i="16"/>
  <c r="G883" i="16"/>
  <c r="G884" i="16"/>
  <c r="G885" i="16"/>
  <c r="G886" i="16"/>
  <c r="G887" i="16"/>
  <c r="G888" i="16"/>
  <c r="G889" i="16"/>
  <c r="G890" i="16"/>
  <c r="G891" i="16"/>
  <c r="G892" i="16"/>
  <c r="G893" i="16"/>
  <c r="G894" i="16"/>
  <c r="G895" i="16"/>
  <c r="G896" i="16"/>
  <c r="G897" i="16"/>
  <c r="G898" i="16"/>
  <c r="G899" i="16"/>
  <c r="G900" i="16"/>
  <c r="G901" i="16"/>
  <c r="G902" i="16"/>
  <c r="G903" i="16"/>
  <c r="G904" i="16"/>
  <c r="G905" i="16"/>
  <c r="G906" i="16"/>
  <c r="G907" i="16"/>
  <c r="G908" i="16"/>
  <c r="G909" i="16"/>
  <c r="G910" i="16"/>
  <c r="G911" i="16"/>
  <c r="G912" i="16"/>
  <c r="G913" i="16"/>
  <c r="G914" i="16"/>
  <c r="G915" i="16"/>
  <c r="G916" i="16"/>
  <c r="G917" i="16"/>
  <c r="G918" i="16"/>
  <c r="G919" i="16"/>
  <c r="G920" i="16"/>
  <c r="G921" i="16"/>
  <c r="G922" i="16"/>
  <c r="G923" i="16"/>
  <c r="G924" i="16"/>
  <c r="G925" i="16"/>
  <c r="G926" i="16"/>
  <c r="G927" i="16"/>
  <c r="G928" i="16"/>
  <c r="G929" i="16"/>
  <c r="G930" i="16"/>
  <c r="G931" i="16"/>
  <c r="G932" i="16"/>
  <c r="G933" i="16"/>
  <c r="G934" i="16"/>
  <c r="G935" i="16"/>
  <c r="G936" i="16"/>
  <c r="G937" i="16"/>
  <c r="G938" i="16"/>
  <c r="G939" i="16"/>
  <c r="G940" i="16"/>
  <c r="G941" i="16"/>
  <c r="G942" i="16"/>
  <c r="G943" i="16"/>
  <c r="G944" i="16"/>
  <c r="G945" i="16"/>
  <c r="G946" i="16"/>
  <c r="G947" i="16"/>
  <c r="G948" i="16"/>
  <c r="G949" i="16"/>
  <c r="G950" i="16"/>
  <c r="G951" i="16"/>
  <c r="G952" i="16"/>
  <c r="G953" i="16"/>
  <c r="G954" i="16"/>
  <c r="G955" i="16"/>
  <c r="G956" i="16"/>
  <c r="G957" i="16"/>
  <c r="G958" i="16"/>
  <c r="G959" i="16"/>
  <c r="G960" i="16"/>
  <c r="G961" i="16"/>
  <c r="G962" i="16"/>
  <c r="G963" i="16"/>
  <c r="G964" i="16"/>
  <c r="G965" i="16"/>
  <c r="G966" i="16"/>
  <c r="G967" i="16"/>
  <c r="G968" i="16"/>
  <c r="G969" i="16"/>
  <c r="G970" i="16"/>
  <c r="G971" i="16"/>
  <c r="G972" i="16"/>
  <c r="G973" i="16"/>
  <c r="G974" i="16"/>
  <c r="G975" i="16"/>
  <c r="G976" i="16"/>
  <c r="G977" i="16"/>
  <c r="G978" i="16"/>
  <c r="G979" i="16"/>
  <c r="G980" i="16"/>
  <c r="G981" i="16"/>
  <c r="G982" i="16"/>
  <c r="G983" i="16"/>
  <c r="G984" i="16"/>
  <c r="G985" i="16"/>
  <c r="G986" i="16"/>
  <c r="G987" i="16"/>
  <c r="G988" i="16"/>
  <c r="G989" i="16"/>
  <c r="G990" i="16"/>
  <c r="G991" i="16"/>
  <c r="G992" i="16"/>
  <c r="G993" i="16"/>
  <c r="G994" i="16"/>
  <c r="G995" i="16"/>
  <c r="G996" i="16"/>
  <c r="G997" i="16"/>
  <c r="G998" i="16"/>
  <c r="G999" i="16"/>
  <c r="G1000" i="16"/>
  <c r="G1001" i="16"/>
  <c r="G1002" i="16"/>
  <c r="G1003" i="16"/>
  <c r="G1004" i="16"/>
  <c r="G1005" i="16"/>
  <c r="G1006" i="16"/>
  <c r="G1007" i="16"/>
  <c r="G1008" i="16"/>
  <c r="G1009" i="16"/>
  <c r="G1010" i="16"/>
  <c r="G1011" i="16"/>
  <c r="G1012" i="16"/>
  <c r="G1013" i="16"/>
  <c r="G1014" i="16"/>
  <c r="G1015" i="16"/>
  <c r="G1016" i="16"/>
  <c r="G1017" i="16"/>
  <c r="G1018" i="16"/>
  <c r="G1019" i="16"/>
  <c r="G1020" i="16"/>
  <c r="G1021" i="16"/>
  <c r="G1022" i="16"/>
  <c r="G1023" i="16"/>
  <c r="G1024" i="16"/>
  <c r="G1025" i="16"/>
  <c r="G1026" i="16"/>
  <c r="G1027" i="16"/>
  <c r="G1028" i="16"/>
  <c r="G1029" i="16"/>
  <c r="G1030" i="16"/>
  <c r="G1031" i="16"/>
  <c r="G1032" i="16"/>
  <c r="G1033" i="16"/>
  <c r="G1034" i="16"/>
  <c r="G1035" i="16"/>
  <c r="G1036" i="16"/>
  <c r="G1037" i="16"/>
  <c r="G1038" i="16"/>
  <c r="G1039" i="16"/>
  <c r="G1040" i="16"/>
  <c r="G1041" i="16"/>
  <c r="G1042" i="16"/>
  <c r="G1043" i="16"/>
  <c r="G1044" i="16"/>
  <c r="G1045" i="16"/>
  <c r="G1046" i="16"/>
  <c r="G1047" i="16"/>
  <c r="G1048" i="16"/>
  <c r="G1049" i="16"/>
  <c r="G1050" i="16"/>
  <c r="G1051" i="16"/>
  <c r="G1052" i="16"/>
  <c r="G1053" i="16"/>
  <c r="G1054" i="16"/>
  <c r="G1055" i="16"/>
  <c r="G1056" i="16"/>
  <c r="G1057" i="16"/>
  <c r="G1058" i="16"/>
  <c r="G1059" i="16"/>
  <c r="G1060" i="16"/>
  <c r="G1061" i="16"/>
  <c r="G1062" i="16"/>
  <c r="G1063" i="16"/>
  <c r="G1064" i="16"/>
  <c r="G1065" i="16"/>
  <c r="G1066" i="16"/>
  <c r="G1067" i="16"/>
  <c r="G1068" i="16"/>
  <c r="G1069" i="16"/>
  <c r="G1070" i="16"/>
  <c r="G1071" i="16"/>
  <c r="G1072" i="16"/>
  <c r="G1073" i="16"/>
  <c r="G1074" i="16"/>
  <c r="G1075" i="16"/>
  <c r="G1076" i="16"/>
  <c r="G1077" i="16"/>
  <c r="G1078" i="16"/>
  <c r="G1079" i="16"/>
  <c r="G1080" i="16"/>
  <c r="G1081" i="16"/>
  <c r="G1082" i="16"/>
  <c r="G1083" i="16"/>
  <c r="G1084" i="16"/>
  <c r="G1085" i="16"/>
  <c r="G1086" i="16"/>
  <c r="G1087" i="16"/>
  <c r="G1088" i="16"/>
  <c r="G1089" i="16"/>
  <c r="G1090" i="16"/>
  <c r="G1091" i="16"/>
  <c r="G1092" i="16"/>
  <c r="G1093" i="16"/>
  <c r="G1094" i="16"/>
  <c r="G1095" i="16"/>
  <c r="G1096" i="16"/>
  <c r="G1097" i="16"/>
  <c r="G1098" i="16"/>
  <c r="G1099" i="16"/>
  <c r="G1100" i="16"/>
  <c r="G1101" i="16"/>
  <c r="G1102" i="16"/>
  <c r="G1103" i="16"/>
  <c r="G1104" i="16"/>
  <c r="G1105" i="16"/>
  <c r="G1106" i="16"/>
  <c r="G1107" i="16"/>
  <c r="G1108" i="16"/>
  <c r="G1109" i="16"/>
  <c r="G1110" i="16"/>
  <c r="G1111" i="16"/>
  <c r="G1112" i="16"/>
  <c r="G1113" i="16"/>
  <c r="G1114" i="16"/>
  <c r="G1115" i="16"/>
  <c r="G1116" i="16"/>
  <c r="G1117" i="16"/>
  <c r="G1118" i="16"/>
  <c r="G1119" i="16"/>
  <c r="G1120" i="16"/>
  <c r="G1121" i="16"/>
  <c r="G1122" i="16"/>
  <c r="G1123" i="16"/>
  <c r="G1124" i="16"/>
  <c r="G1125" i="16"/>
  <c r="G1126" i="16"/>
  <c r="G1127" i="16"/>
  <c r="G1128" i="16"/>
  <c r="G1129" i="16"/>
  <c r="G1130" i="16"/>
  <c r="G1131" i="16"/>
  <c r="G1132" i="16"/>
  <c r="G1133" i="16"/>
  <c r="G1134" i="16"/>
  <c r="G1135" i="16"/>
  <c r="G1136" i="16"/>
  <c r="G1137" i="16"/>
  <c r="G1138" i="16"/>
  <c r="G1139" i="16"/>
  <c r="G1140" i="16"/>
  <c r="G1141" i="16"/>
  <c r="G1142" i="16"/>
  <c r="G1143" i="16"/>
  <c r="G1144" i="16"/>
  <c r="G1145" i="16"/>
  <c r="G1146" i="16"/>
  <c r="G1147" i="16"/>
  <c r="G1148" i="16"/>
  <c r="G1149" i="16"/>
  <c r="G1150" i="16"/>
  <c r="G1151" i="16"/>
  <c r="G1152" i="16"/>
  <c r="G1153" i="16"/>
  <c r="G1154" i="16"/>
  <c r="G1155" i="16"/>
  <c r="G1156" i="16"/>
  <c r="G1157" i="16"/>
  <c r="G1158" i="16"/>
  <c r="G1159" i="16"/>
  <c r="G1160" i="16"/>
  <c r="G1161" i="16"/>
  <c r="G1162" i="16"/>
  <c r="G1163" i="16"/>
  <c r="G1164" i="16"/>
  <c r="G1165" i="16"/>
  <c r="G1166" i="16"/>
  <c r="G1167" i="16"/>
  <c r="G1168" i="16"/>
  <c r="G1169" i="16"/>
  <c r="G1170" i="16"/>
  <c r="G1171" i="16"/>
  <c r="G1172" i="16"/>
  <c r="G1173" i="16"/>
  <c r="G1174" i="16"/>
  <c r="G1175" i="16"/>
  <c r="G1176" i="16"/>
  <c r="G1177" i="16"/>
  <c r="G1178" i="16"/>
  <c r="G1179" i="16"/>
  <c r="G1180" i="16"/>
  <c r="G1181" i="16"/>
  <c r="G1182" i="16"/>
  <c r="G1183" i="16"/>
  <c r="G1184" i="16"/>
  <c r="G1185" i="16"/>
  <c r="G1186" i="16"/>
  <c r="G1187" i="16"/>
  <c r="G1188" i="16"/>
  <c r="G1189" i="16"/>
  <c r="G1190" i="16"/>
  <c r="G1191" i="16"/>
  <c r="G1192" i="16"/>
  <c r="G1193" i="16"/>
  <c r="G1194" i="16"/>
  <c r="G1195" i="16"/>
  <c r="G1196" i="16"/>
  <c r="G1197" i="16"/>
  <c r="G1198" i="16"/>
  <c r="G1199" i="16"/>
  <c r="G1200" i="16"/>
  <c r="G1201" i="16"/>
  <c r="G1202" i="16"/>
  <c r="G1203" i="16"/>
  <c r="G1204" i="16"/>
  <c r="G1205" i="16"/>
  <c r="G1206" i="16"/>
  <c r="G1207" i="16"/>
  <c r="G1208" i="16"/>
  <c r="G1209" i="16"/>
  <c r="G1210" i="16"/>
  <c r="G1211" i="16"/>
  <c r="G1212" i="16"/>
  <c r="G1213" i="16"/>
  <c r="G1214" i="16"/>
  <c r="G1215" i="16"/>
  <c r="G1216" i="16"/>
  <c r="G1217" i="16"/>
  <c r="G1218" i="16"/>
  <c r="G1219" i="16"/>
  <c r="G1220" i="16"/>
  <c r="G1221" i="16"/>
  <c r="G1222" i="16"/>
  <c r="G1223" i="16"/>
  <c r="G1224" i="16"/>
  <c r="G1225" i="16"/>
  <c r="G1226" i="16"/>
  <c r="G1227" i="16"/>
  <c r="G1228" i="16"/>
  <c r="G1229" i="16"/>
  <c r="G1230" i="16"/>
  <c r="G1231" i="16"/>
  <c r="G1232" i="16"/>
  <c r="G1233" i="16"/>
  <c r="G1234" i="16"/>
  <c r="G1235" i="16"/>
  <c r="G1236" i="16"/>
  <c r="G1237" i="16"/>
  <c r="G1238" i="16"/>
  <c r="G1239" i="16"/>
  <c r="G1240" i="16"/>
  <c r="G1241" i="16"/>
  <c r="G1242" i="16"/>
  <c r="G1243" i="16"/>
  <c r="G1244" i="16"/>
  <c r="G1245" i="16"/>
  <c r="G1246" i="16"/>
  <c r="G1247" i="16"/>
  <c r="G1248" i="16"/>
  <c r="G1249" i="16"/>
  <c r="G1250" i="16"/>
  <c r="G1251" i="16"/>
  <c r="G1252" i="16"/>
  <c r="G1253" i="16"/>
  <c r="G1254" i="16"/>
  <c r="G1255" i="16"/>
  <c r="G1256" i="16"/>
  <c r="G1257" i="16"/>
  <c r="G1258" i="16"/>
  <c r="G1259" i="16"/>
  <c r="G1260" i="16"/>
  <c r="G1261" i="16"/>
  <c r="G1262" i="16"/>
  <c r="G1263" i="16"/>
  <c r="G1264" i="16"/>
  <c r="G1265" i="16"/>
  <c r="G1266" i="16"/>
  <c r="G1267" i="16"/>
  <c r="G1268" i="16"/>
  <c r="G1269" i="16"/>
  <c r="G1270" i="16"/>
  <c r="G1271" i="16"/>
  <c r="G1272" i="16"/>
  <c r="G1273" i="16"/>
  <c r="G1274" i="16"/>
  <c r="G1275" i="16"/>
  <c r="G1276" i="16"/>
  <c r="G1277" i="16"/>
  <c r="G1278" i="16"/>
  <c r="G1279" i="16"/>
  <c r="G1280" i="16"/>
  <c r="G1281" i="16"/>
  <c r="G1282" i="16"/>
  <c r="G1283" i="16"/>
  <c r="G1284" i="16"/>
  <c r="G1285" i="16"/>
  <c r="G1286" i="16"/>
  <c r="G1287" i="16"/>
  <c r="G1288" i="16"/>
  <c r="G1289" i="16"/>
  <c r="G1290" i="16"/>
  <c r="G1291" i="16"/>
  <c r="G1292" i="16"/>
  <c r="G1293" i="16"/>
  <c r="G1294" i="16"/>
  <c r="G1295" i="16"/>
  <c r="G1296" i="16"/>
  <c r="G1297" i="16"/>
  <c r="G1298" i="16"/>
  <c r="G1299" i="16"/>
  <c r="G1300" i="16"/>
  <c r="G1301" i="16"/>
  <c r="G1302" i="16"/>
  <c r="G1303" i="16"/>
  <c r="G1304" i="16"/>
  <c r="G1305" i="16"/>
  <c r="G1306" i="16"/>
  <c r="G1307" i="16"/>
  <c r="G1308" i="16"/>
  <c r="G1309" i="16"/>
  <c r="G1310" i="16"/>
  <c r="G1311" i="16"/>
  <c r="G1312" i="16"/>
  <c r="G1313" i="16"/>
  <c r="G1314" i="16"/>
  <c r="G1315" i="16"/>
  <c r="G1316" i="16"/>
  <c r="G1317" i="16"/>
  <c r="G1318" i="16"/>
  <c r="G1319" i="16"/>
  <c r="G1320" i="16"/>
  <c r="G1321" i="16"/>
  <c r="G1322" i="16"/>
  <c r="G1323" i="16"/>
  <c r="G1324" i="16"/>
  <c r="G1325" i="16"/>
  <c r="G1326" i="16"/>
  <c r="G1327" i="16"/>
  <c r="G1328" i="16"/>
  <c r="G1329" i="16"/>
  <c r="G1330" i="16"/>
  <c r="G1331" i="16"/>
  <c r="G1332" i="16"/>
  <c r="G1333" i="16"/>
  <c r="G1334" i="16"/>
  <c r="G1335" i="16"/>
  <c r="G1336" i="16"/>
  <c r="G1337" i="16"/>
  <c r="G1338" i="16"/>
  <c r="G1339" i="16"/>
  <c r="G1340" i="16"/>
  <c r="G1341" i="16"/>
  <c r="G1342" i="16"/>
  <c r="G1343" i="16"/>
  <c r="G1344" i="16"/>
  <c r="G1345" i="16"/>
  <c r="G1346" i="16"/>
  <c r="G1347" i="16"/>
  <c r="G1348" i="16"/>
  <c r="G1349" i="16"/>
  <c r="G1350" i="16"/>
  <c r="G1351" i="16"/>
  <c r="G1352" i="16"/>
  <c r="G1353" i="16"/>
  <c r="G1354" i="16"/>
  <c r="G1355" i="16"/>
  <c r="G1356" i="16"/>
  <c r="G1357" i="16"/>
  <c r="G1358" i="16"/>
  <c r="G1359" i="16"/>
  <c r="G1360" i="16"/>
  <c r="G1361" i="16"/>
  <c r="G1362" i="16"/>
  <c r="G1363" i="16"/>
  <c r="G1364" i="16"/>
  <c r="G1365" i="16"/>
  <c r="G1366" i="16"/>
  <c r="G1367" i="16"/>
  <c r="G1368" i="16"/>
  <c r="G1369" i="16"/>
  <c r="G1370" i="16"/>
  <c r="G1371" i="16"/>
  <c r="G1372" i="16"/>
  <c r="G1373" i="16"/>
  <c r="G1374" i="16"/>
  <c r="G1375" i="16"/>
  <c r="G1376" i="16"/>
  <c r="G1377" i="16"/>
  <c r="G1378" i="16"/>
  <c r="G1379" i="16"/>
  <c r="G1380" i="16"/>
  <c r="G1381" i="16"/>
  <c r="G1382" i="16"/>
  <c r="G1383" i="16"/>
  <c r="G1384" i="16"/>
  <c r="G1385" i="16"/>
  <c r="G1386" i="16"/>
  <c r="G1387" i="16"/>
  <c r="G1388" i="16"/>
  <c r="G1389" i="16"/>
  <c r="G1390" i="16"/>
  <c r="G1391" i="16"/>
  <c r="G1392" i="16"/>
  <c r="G1393" i="16"/>
  <c r="G1394" i="16"/>
  <c r="G1395" i="16"/>
  <c r="G1396" i="16"/>
  <c r="G1397" i="16"/>
  <c r="G1398" i="16"/>
  <c r="G1399" i="16"/>
  <c r="G1400" i="16"/>
  <c r="G1401" i="16"/>
  <c r="G1402" i="16"/>
  <c r="G1403" i="16"/>
  <c r="G1404" i="16"/>
  <c r="G1405" i="16"/>
  <c r="G1406" i="16"/>
  <c r="G1407" i="16"/>
  <c r="G1408" i="16"/>
  <c r="G1409" i="16"/>
  <c r="G1410" i="16"/>
  <c r="G1411" i="16"/>
  <c r="G1412" i="16"/>
  <c r="G1413" i="16"/>
  <c r="G1414" i="16"/>
  <c r="G1415" i="16"/>
  <c r="G1416" i="16"/>
  <c r="G1417" i="16"/>
  <c r="G1418" i="16"/>
  <c r="G1419" i="16"/>
  <c r="G1420" i="16"/>
  <c r="G1421" i="16"/>
  <c r="G1422" i="16"/>
  <c r="G1423" i="16"/>
  <c r="G1424" i="16"/>
  <c r="G1425" i="16"/>
  <c r="G1426" i="16"/>
  <c r="G1427" i="16"/>
  <c r="G1428" i="16"/>
  <c r="G1429" i="16"/>
  <c r="G1430" i="16"/>
  <c r="G1431" i="16"/>
  <c r="G1432" i="16"/>
  <c r="G1433" i="16"/>
  <c r="G1434" i="16"/>
  <c r="G1435" i="16"/>
  <c r="G1436" i="16"/>
  <c r="G1437" i="16"/>
  <c r="G1438" i="16"/>
  <c r="G1439" i="16"/>
  <c r="G1440" i="16"/>
  <c r="G1441" i="16"/>
  <c r="G1442" i="16"/>
  <c r="G1443" i="16"/>
  <c r="G1444" i="16"/>
  <c r="G1445" i="16"/>
  <c r="G1446" i="16"/>
  <c r="G1447" i="16"/>
  <c r="G1448" i="16"/>
  <c r="G1449" i="16"/>
  <c r="G1450" i="16"/>
  <c r="G1451" i="16"/>
  <c r="G1452" i="16"/>
  <c r="G1453" i="16"/>
  <c r="G1454" i="16"/>
  <c r="G1455" i="16"/>
  <c r="G1456" i="16"/>
  <c r="G1457" i="16"/>
  <c r="G1458" i="16"/>
  <c r="G1459" i="16"/>
  <c r="G1460" i="16"/>
  <c r="G1461" i="16"/>
  <c r="G1462" i="16"/>
  <c r="G1463" i="16"/>
  <c r="G1464" i="16"/>
  <c r="G1465" i="16"/>
  <c r="G1466" i="16"/>
  <c r="G1467" i="16"/>
  <c r="G1468" i="16"/>
  <c r="G1469" i="16"/>
  <c r="G1470" i="16"/>
  <c r="G1471" i="16"/>
  <c r="G1472" i="16"/>
  <c r="G1473" i="16"/>
  <c r="G1474" i="16"/>
  <c r="G1475" i="16"/>
  <c r="G1476" i="16"/>
  <c r="G1477" i="16"/>
  <c r="G1478" i="16"/>
  <c r="G1479" i="16"/>
  <c r="G1480" i="16"/>
  <c r="G1481" i="16"/>
  <c r="G1482" i="16"/>
  <c r="G1483" i="16"/>
  <c r="G1484" i="16"/>
  <c r="G1485" i="16"/>
  <c r="G1486" i="16"/>
  <c r="G1487" i="16"/>
  <c r="G1488" i="16"/>
  <c r="G1489" i="16"/>
  <c r="G1490" i="16"/>
  <c r="G1491" i="16"/>
  <c r="G1492" i="16"/>
  <c r="G1493" i="16"/>
  <c r="G1494" i="16"/>
  <c r="G1495" i="16"/>
  <c r="G1496" i="16"/>
  <c r="G1497" i="16"/>
  <c r="G1498" i="16"/>
  <c r="G1499" i="16"/>
  <c r="G1500" i="16"/>
  <c r="G1501" i="16"/>
  <c r="G1502" i="16"/>
  <c r="G1503" i="16"/>
  <c r="G1504" i="16"/>
  <c r="G1505" i="16"/>
  <c r="G1506" i="16"/>
  <c r="G1507" i="16"/>
  <c r="G1508" i="16"/>
  <c r="G1509" i="16"/>
  <c r="G1510" i="16"/>
  <c r="G1511" i="16"/>
  <c r="G1512" i="16"/>
  <c r="G1513" i="16"/>
  <c r="G1514" i="16"/>
  <c r="G1515" i="16"/>
  <c r="G1516" i="16"/>
  <c r="G1517" i="16"/>
  <c r="G1518" i="16"/>
  <c r="G1519" i="16"/>
  <c r="G1520" i="16"/>
  <c r="G1521" i="16"/>
  <c r="G1522" i="16"/>
  <c r="G1523" i="16"/>
  <c r="G1524" i="16"/>
  <c r="G1525" i="16"/>
  <c r="G1526" i="16"/>
  <c r="G1527" i="16"/>
  <c r="G1528" i="16"/>
  <c r="G1529" i="16"/>
  <c r="G1530" i="16"/>
  <c r="G1531" i="16"/>
  <c r="G1532" i="16"/>
  <c r="G1533" i="16"/>
  <c r="G1534" i="16"/>
  <c r="G1535" i="16"/>
  <c r="G1536" i="16"/>
  <c r="G1537" i="16"/>
  <c r="G1538" i="16"/>
  <c r="G1539" i="16"/>
  <c r="G1540" i="16"/>
  <c r="G1541" i="16"/>
  <c r="G1542" i="16"/>
  <c r="G1543" i="16"/>
  <c r="G1544" i="16"/>
  <c r="G1545" i="16"/>
  <c r="G1546" i="16"/>
  <c r="G1547" i="16"/>
  <c r="G1548" i="16"/>
  <c r="G1549" i="16"/>
  <c r="G1550" i="16"/>
  <c r="G1551" i="16"/>
  <c r="G1552" i="16"/>
  <c r="G1553" i="16"/>
  <c r="G1554" i="16"/>
  <c r="G1555" i="16"/>
  <c r="G1556" i="16"/>
  <c r="G1557" i="16"/>
  <c r="G1558" i="16"/>
  <c r="G1559" i="16"/>
  <c r="G1560" i="16"/>
  <c r="G1561" i="16"/>
  <c r="G1562" i="16"/>
  <c r="G1563" i="16"/>
  <c r="G1564" i="16"/>
  <c r="G1565" i="16"/>
  <c r="G1566" i="16"/>
  <c r="G1567" i="16"/>
  <c r="G1568" i="16"/>
  <c r="G1569" i="16"/>
  <c r="G1570" i="16"/>
  <c r="G1571" i="16"/>
  <c r="G1572" i="16"/>
  <c r="G1573" i="16"/>
  <c r="G1574" i="16"/>
  <c r="G1575" i="16"/>
  <c r="G1576" i="16"/>
  <c r="G1577" i="16"/>
  <c r="G1578" i="16"/>
  <c r="G1579" i="16"/>
  <c r="G1580" i="16"/>
  <c r="G1581" i="16"/>
  <c r="G1582" i="16"/>
  <c r="G1583" i="16"/>
  <c r="G1584" i="16"/>
  <c r="G1585" i="16"/>
  <c r="G1586" i="16"/>
  <c r="G1587" i="16"/>
  <c r="G1588" i="16"/>
  <c r="G1589" i="16"/>
  <c r="G1590" i="16"/>
  <c r="G1591" i="16"/>
  <c r="G1592" i="16"/>
  <c r="G1593" i="16"/>
  <c r="G1594" i="16"/>
  <c r="G1595" i="16"/>
  <c r="G1596" i="16"/>
  <c r="G1597" i="16"/>
  <c r="G1598" i="16"/>
  <c r="G1599" i="16"/>
  <c r="G1600" i="16"/>
  <c r="G1601" i="16"/>
  <c r="G1602" i="16"/>
  <c r="G1603" i="16"/>
  <c r="G1604" i="16"/>
  <c r="G1605" i="16"/>
  <c r="G1606" i="16"/>
  <c r="G1607" i="16"/>
  <c r="G1608" i="16"/>
  <c r="G1609" i="16"/>
  <c r="G1610" i="16"/>
  <c r="G1611" i="16"/>
  <c r="G1612" i="16"/>
  <c r="G1613" i="16"/>
  <c r="G1614" i="16"/>
  <c r="G1615" i="16"/>
  <c r="G1616" i="16"/>
  <c r="G1617" i="16"/>
  <c r="G1618" i="16"/>
  <c r="G1619" i="16"/>
  <c r="G1620" i="16"/>
  <c r="G1621" i="16"/>
  <c r="G1622" i="16"/>
  <c r="G1623" i="16"/>
  <c r="G1624" i="16"/>
  <c r="G1625" i="16"/>
  <c r="G1626" i="16"/>
  <c r="G1627" i="16"/>
  <c r="G1628" i="16"/>
  <c r="G1629" i="16"/>
  <c r="G1630" i="16"/>
  <c r="G1631" i="16"/>
  <c r="G1632" i="16"/>
  <c r="G1633" i="16"/>
  <c r="G1634" i="16"/>
  <c r="G1635" i="16"/>
  <c r="G1636" i="16"/>
  <c r="G1637" i="16"/>
  <c r="G1638" i="16"/>
  <c r="G1639" i="16"/>
  <c r="G1640" i="16"/>
  <c r="G1641" i="16"/>
  <c r="G1642" i="16"/>
  <c r="G1643" i="16"/>
  <c r="G1644" i="16"/>
  <c r="G1645" i="16"/>
  <c r="G1646" i="16"/>
  <c r="G1647" i="16"/>
  <c r="G1648" i="16"/>
  <c r="G1649" i="16"/>
  <c r="G1650" i="16"/>
  <c r="G1651" i="16"/>
  <c r="G1652" i="16"/>
  <c r="G1653" i="16"/>
  <c r="G1654" i="16"/>
  <c r="G1655" i="16"/>
  <c r="G1656" i="16"/>
  <c r="G1657" i="16"/>
  <c r="G1658" i="16"/>
  <c r="G1659" i="16"/>
  <c r="G1660" i="16"/>
  <c r="G1661" i="16"/>
  <c r="G1662" i="16"/>
  <c r="G1663" i="16"/>
  <c r="G1664" i="16"/>
  <c r="G1665" i="16"/>
  <c r="G1666" i="16"/>
  <c r="G1667" i="16"/>
  <c r="G1668" i="16"/>
  <c r="G1669" i="16"/>
  <c r="G1670" i="16"/>
  <c r="G1671" i="16"/>
  <c r="G1672" i="16"/>
  <c r="G1673" i="16"/>
  <c r="G1674" i="16"/>
  <c r="G1675" i="16"/>
  <c r="G1676" i="16"/>
  <c r="G1677" i="16"/>
  <c r="G1678" i="16"/>
  <c r="G1679" i="16"/>
  <c r="G1680" i="16"/>
  <c r="G1681" i="16"/>
  <c r="G1682" i="16"/>
  <c r="G1683" i="16"/>
  <c r="G1684" i="16"/>
  <c r="G1685" i="16"/>
  <c r="G1686" i="16"/>
  <c r="G1687" i="16"/>
  <c r="G1688" i="16"/>
  <c r="G1689" i="16"/>
  <c r="G1690" i="16"/>
  <c r="G1691" i="16"/>
  <c r="G1692" i="16"/>
  <c r="G1693" i="16"/>
  <c r="G1694" i="16"/>
  <c r="G1695" i="16"/>
  <c r="G1696" i="16"/>
  <c r="G1697" i="16"/>
  <c r="G1698" i="16"/>
  <c r="G1699" i="16"/>
  <c r="G1700" i="16"/>
  <c r="G1701" i="16"/>
  <c r="G1702" i="16"/>
  <c r="G1703" i="16"/>
  <c r="G1704" i="16"/>
  <c r="G1705" i="16"/>
  <c r="G1706" i="16"/>
  <c r="G1707" i="16"/>
  <c r="G1708" i="16"/>
  <c r="G1709" i="16"/>
  <c r="G1710" i="16"/>
  <c r="G1711" i="16"/>
  <c r="G1712" i="16"/>
  <c r="G1713" i="16"/>
  <c r="G1714" i="16"/>
  <c r="G1715" i="16"/>
  <c r="G1716" i="16"/>
  <c r="G1717" i="16"/>
  <c r="G1718" i="16"/>
  <c r="G1719" i="16"/>
  <c r="G1720" i="16"/>
  <c r="G1721" i="16"/>
  <c r="G1722" i="16"/>
  <c r="G1723" i="16"/>
  <c r="G1724" i="16"/>
  <c r="G1725" i="16"/>
  <c r="G1726" i="16"/>
  <c r="G1727" i="16"/>
  <c r="G1728" i="16"/>
  <c r="G1729" i="16"/>
  <c r="G1730" i="16"/>
  <c r="G1731" i="16"/>
  <c r="G1732" i="16"/>
  <c r="G1733" i="16"/>
  <c r="G1734" i="16"/>
  <c r="G1735" i="16"/>
  <c r="G1736" i="16"/>
  <c r="G1737" i="16"/>
  <c r="G1738" i="16"/>
  <c r="G1739" i="16"/>
  <c r="G1740" i="16"/>
  <c r="G1741" i="16"/>
  <c r="G1742" i="16"/>
  <c r="G1743" i="16"/>
  <c r="G1744" i="16"/>
  <c r="G1745" i="16"/>
  <c r="G1746" i="16"/>
  <c r="G1747" i="16"/>
  <c r="G1748" i="16"/>
  <c r="G1749" i="16"/>
  <c r="G1750" i="16"/>
  <c r="G1751" i="16"/>
  <c r="G1752" i="16"/>
  <c r="G1753" i="16"/>
  <c r="G1754" i="16"/>
  <c r="G1755" i="16"/>
  <c r="G1756" i="16"/>
  <c r="G1757" i="16"/>
  <c r="G1758" i="16"/>
  <c r="G1759" i="16"/>
  <c r="G1760" i="16"/>
  <c r="G1761" i="16"/>
  <c r="G1762" i="16"/>
  <c r="G1763" i="16"/>
  <c r="G1764" i="16"/>
  <c r="G1765" i="16"/>
  <c r="G1766" i="16"/>
  <c r="G1767" i="16"/>
  <c r="G1768" i="16"/>
  <c r="G1769" i="16"/>
  <c r="G1770" i="16"/>
  <c r="G1771" i="16"/>
  <c r="G1772" i="16"/>
  <c r="G1773" i="16"/>
  <c r="G1774" i="16"/>
  <c r="G1775" i="16"/>
  <c r="G1776" i="16"/>
  <c r="G1777" i="16"/>
  <c r="G1778" i="16"/>
  <c r="G1779" i="16"/>
  <c r="G1780" i="16"/>
  <c r="G1781" i="16"/>
  <c r="G1782" i="16"/>
  <c r="G1783" i="16"/>
  <c r="G1784" i="16"/>
  <c r="G1785" i="16"/>
  <c r="G1786" i="16"/>
  <c r="G1787" i="16"/>
  <c r="G1788" i="16"/>
  <c r="G1789" i="16"/>
  <c r="G1790" i="16"/>
  <c r="G1791" i="16"/>
  <c r="G1792" i="16"/>
  <c r="G1793" i="16"/>
  <c r="G1794" i="16"/>
  <c r="G1795" i="16"/>
  <c r="G1796" i="16"/>
  <c r="G1797" i="16"/>
  <c r="G1798" i="16"/>
  <c r="G1799" i="16"/>
  <c r="G1800" i="16"/>
  <c r="G1801" i="16"/>
  <c r="G1802" i="16"/>
  <c r="G1803" i="16"/>
  <c r="G1804" i="16"/>
  <c r="G1805" i="16"/>
  <c r="G1806" i="16"/>
  <c r="G1807" i="16"/>
  <c r="G1808" i="16"/>
  <c r="G1809" i="16"/>
  <c r="G1810" i="16"/>
  <c r="G1811" i="16"/>
  <c r="G1812" i="16"/>
  <c r="G1813" i="16"/>
  <c r="G1814" i="16"/>
  <c r="G1815" i="16"/>
  <c r="G1816" i="16"/>
  <c r="G1817" i="16"/>
  <c r="G1818" i="16"/>
  <c r="G1819" i="16"/>
  <c r="G1820" i="16"/>
  <c r="G1821" i="16"/>
  <c r="G1822" i="16"/>
  <c r="G1823" i="16"/>
  <c r="G1824" i="16"/>
  <c r="G1825" i="16"/>
  <c r="G1826" i="16"/>
  <c r="G1827" i="16"/>
  <c r="G1828" i="16"/>
  <c r="G1829" i="16"/>
  <c r="G1830" i="16"/>
  <c r="G1831" i="16"/>
  <c r="G1832" i="16"/>
  <c r="G1833" i="16"/>
  <c r="G1834" i="16"/>
  <c r="G1835" i="16"/>
  <c r="G1836" i="16"/>
  <c r="G1837" i="16"/>
  <c r="G1838" i="16"/>
  <c r="G1839" i="16"/>
  <c r="G1840" i="16"/>
  <c r="G1841" i="16"/>
  <c r="G1842" i="16"/>
  <c r="G1843" i="16"/>
  <c r="G1844" i="16"/>
  <c r="G1845" i="16"/>
  <c r="G1846" i="16"/>
  <c r="G1847" i="16"/>
  <c r="G1848" i="16"/>
  <c r="G1849" i="16"/>
  <c r="G1850" i="16"/>
  <c r="G1851" i="16"/>
  <c r="G1852" i="16"/>
  <c r="G1853" i="16"/>
  <c r="G1854" i="16"/>
  <c r="G1855" i="16"/>
  <c r="G1856" i="16"/>
  <c r="G1857" i="16"/>
  <c r="G1858" i="16"/>
  <c r="G1859" i="16"/>
  <c r="G1860" i="16"/>
  <c r="G1861" i="16"/>
  <c r="G1862" i="16"/>
  <c r="G1863" i="16"/>
  <c r="G1864" i="16"/>
  <c r="G1865" i="16"/>
  <c r="G1866" i="16"/>
  <c r="G1867" i="16"/>
  <c r="G1868" i="16"/>
  <c r="G1869" i="16"/>
  <c r="G1870" i="16"/>
  <c r="G1871" i="16"/>
  <c r="G1872" i="16"/>
  <c r="G1873" i="16"/>
  <c r="G1874" i="16"/>
  <c r="G1875" i="16"/>
  <c r="G1876" i="16"/>
  <c r="G1877" i="16"/>
  <c r="G1878" i="16"/>
  <c r="G1879" i="16"/>
  <c r="G1880" i="16"/>
  <c r="G1881" i="16"/>
  <c r="G1882" i="16"/>
  <c r="G1883" i="16"/>
  <c r="G1884" i="16"/>
  <c r="G1885" i="16"/>
  <c r="G1886" i="16"/>
  <c r="G1887" i="16"/>
  <c r="G1888" i="16"/>
  <c r="G1889" i="16"/>
  <c r="G1890" i="16"/>
  <c r="G1891" i="16"/>
  <c r="G1892" i="16"/>
  <c r="G1893" i="16"/>
  <c r="G1894" i="16"/>
  <c r="G1895" i="16"/>
  <c r="G1896" i="16"/>
  <c r="G1897" i="16"/>
  <c r="G1898" i="16"/>
  <c r="G1899" i="16"/>
  <c r="G1900" i="16"/>
  <c r="G1901" i="16"/>
  <c r="G1902" i="16"/>
  <c r="G1903" i="16"/>
  <c r="G1904" i="16"/>
  <c r="G1905" i="16"/>
  <c r="G1906" i="16"/>
  <c r="G1907" i="16"/>
  <c r="G1908" i="16"/>
  <c r="G1909" i="16"/>
  <c r="G1910" i="16"/>
  <c r="G1911" i="16"/>
  <c r="G1912" i="16"/>
  <c r="G1913" i="16"/>
  <c r="G1914" i="16"/>
  <c r="G1915" i="16"/>
  <c r="G1916" i="16"/>
  <c r="G1917" i="16"/>
  <c r="G1918" i="16"/>
  <c r="G1919" i="16"/>
  <c r="G1920" i="16"/>
  <c r="G1921" i="16"/>
  <c r="G1922" i="16"/>
  <c r="G1923" i="16"/>
  <c r="G1924" i="16"/>
  <c r="G1925" i="16"/>
  <c r="G1926" i="16"/>
  <c r="G1927" i="16"/>
  <c r="G1928" i="16"/>
  <c r="G1929" i="16"/>
  <c r="G1930" i="16"/>
  <c r="G1931" i="16"/>
  <c r="G1932" i="16"/>
  <c r="G1933" i="16"/>
  <c r="G1934" i="16"/>
  <c r="G1935" i="16"/>
  <c r="G1936" i="16"/>
  <c r="G1937" i="16"/>
  <c r="G1938" i="16"/>
  <c r="G1939" i="16"/>
  <c r="G1940" i="16"/>
  <c r="G1941" i="16"/>
  <c r="G1942" i="16"/>
  <c r="G1943" i="16"/>
  <c r="G1944" i="16"/>
  <c r="G1945" i="16"/>
  <c r="G1946" i="16"/>
  <c r="G1947" i="16"/>
  <c r="G1948" i="16"/>
  <c r="G1949" i="16"/>
  <c r="G1950" i="16"/>
  <c r="G1951" i="16"/>
  <c r="G1952" i="16"/>
  <c r="G1953" i="16"/>
  <c r="G1954" i="16"/>
  <c r="G1955" i="16"/>
  <c r="G1956" i="16"/>
  <c r="G1957" i="16"/>
  <c r="G1958" i="16"/>
  <c r="G1959" i="16"/>
  <c r="G1960" i="16"/>
  <c r="G1961" i="16"/>
  <c r="G1962" i="16"/>
  <c r="G1963" i="16"/>
  <c r="G1964" i="16"/>
  <c r="G1965" i="16"/>
  <c r="G1966" i="16"/>
  <c r="G1967" i="16"/>
  <c r="G1968" i="16"/>
  <c r="G1969" i="16"/>
  <c r="G1970" i="16"/>
  <c r="G1971" i="16"/>
  <c r="G1972" i="16"/>
  <c r="G1973" i="16"/>
  <c r="G1974" i="16"/>
  <c r="G1975" i="16"/>
  <c r="G1976" i="16"/>
  <c r="G1977" i="16"/>
  <c r="G1978" i="16"/>
  <c r="G1979" i="16"/>
  <c r="G1980" i="16"/>
  <c r="G1981" i="16"/>
  <c r="G1982" i="16"/>
  <c r="G1983" i="16"/>
  <c r="G1984" i="16"/>
  <c r="G1985" i="16"/>
  <c r="G1986" i="16"/>
  <c r="G1987" i="16"/>
  <c r="G1988" i="16"/>
  <c r="G1989" i="16"/>
  <c r="G1990" i="16"/>
  <c r="G1991" i="16"/>
  <c r="G1992" i="16"/>
  <c r="G1993" i="16"/>
  <c r="G1994" i="16"/>
  <c r="G1995" i="16"/>
  <c r="G1996" i="16"/>
  <c r="G1997" i="16"/>
  <c r="G1998" i="16"/>
  <c r="G1999" i="16"/>
  <c r="G2000" i="16"/>
  <c r="G2001" i="16"/>
  <c r="G2002" i="16"/>
  <c r="G2003" i="16"/>
  <c r="G2004" i="16"/>
  <c r="G2005" i="16"/>
  <c r="G2006" i="16"/>
  <c r="G2007" i="16"/>
  <c r="G2008" i="16"/>
  <c r="G2009" i="16"/>
  <c r="G2010" i="16"/>
  <c r="G2011" i="16"/>
  <c r="G2012" i="16"/>
  <c r="G2013" i="16"/>
  <c r="G2014" i="16"/>
  <c r="G2015" i="16"/>
  <c r="G2016" i="16"/>
  <c r="G2017" i="16"/>
  <c r="G2018" i="16"/>
  <c r="G2019" i="16"/>
  <c r="G2020" i="16"/>
  <c r="G2021" i="16"/>
  <c r="G2022" i="16"/>
  <c r="G2023" i="16"/>
  <c r="G2024" i="16"/>
  <c r="G2025" i="16"/>
  <c r="G2026" i="16"/>
  <c r="G2027" i="16"/>
  <c r="G2028" i="16"/>
  <c r="G2029" i="16"/>
  <c r="G2030" i="16"/>
  <c r="G2031" i="16"/>
  <c r="G2032" i="16"/>
  <c r="G2033" i="16"/>
  <c r="G2034" i="16"/>
  <c r="G2035" i="16"/>
  <c r="G2036" i="16"/>
  <c r="G2037" i="16"/>
  <c r="G2038" i="16"/>
  <c r="G2039" i="16"/>
  <c r="G2040" i="16"/>
  <c r="G2041" i="16"/>
  <c r="G2042" i="16"/>
  <c r="G2043" i="16"/>
  <c r="G2044" i="16"/>
  <c r="G2045" i="16"/>
  <c r="G2046" i="16"/>
  <c r="G2047" i="16"/>
  <c r="G2048" i="16"/>
  <c r="G2049" i="16"/>
  <c r="G2050" i="16"/>
  <c r="G2051" i="16"/>
  <c r="G2052" i="16"/>
  <c r="G2053" i="16"/>
  <c r="G2054" i="16"/>
  <c r="G2055" i="16"/>
  <c r="G2056" i="16"/>
  <c r="G2057" i="16"/>
  <c r="G2058" i="16"/>
  <c r="G2059" i="16"/>
  <c r="G2060" i="16"/>
  <c r="G2061" i="16"/>
  <c r="G2062" i="16"/>
  <c r="G2063" i="16"/>
  <c r="G2064" i="16"/>
  <c r="G2065" i="16"/>
  <c r="G2066" i="16"/>
  <c r="G2067" i="16"/>
  <c r="G2068" i="16"/>
  <c r="G2069" i="16"/>
  <c r="G2070" i="16"/>
  <c r="G2071" i="16"/>
  <c r="G2072" i="16"/>
  <c r="G2073" i="16"/>
  <c r="G2074" i="16"/>
  <c r="G2075" i="16"/>
  <c r="G2076" i="16"/>
  <c r="G2077" i="16"/>
  <c r="G2078" i="16"/>
  <c r="G2079" i="16"/>
  <c r="G2080" i="16"/>
  <c r="G2081" i="16"/>
  <c r="G2082" i="16"/>
  <c r="G2083" i="16"/>
  <c r="G2084" i="16"/>
  <c r="G2085" i="16"/>
  <c r="G2086" i="16"/>
  <c r="G2087" i="16"/>
  <c r="G2088" i="16"/>
  <c r="G2089" i="16"/>
  <c r="G2090" i="16"/>
  <c r="G2091" i="16"/>
  <c r="G2092" i="16"/>
  <c r="G2093" i="16"/>
  <c r="G2094" i="16"/>
  <c r="G2095" i="16"/>
  <c r="G2096" i="16"/>
  <c r="G2097" i="16"/>
  <c r="G2098" i="16"/>
  <c r="G2099" i="16"/>
  <c r="G2100" i="16"/>
  <c r="G2101" i="16"/>
  <c r="G2102" i="16"/>
  <c r="G2103" i="16"/>
  <c r="G2104" i="16"/>
  <c r="G2105" i="16"/>
  <c r="G2106" i="16"/>
  <c r="G2107" i="16"/>
  <c r="G2108" i="16"/>
  <c r="G2109" i="16"/>
  <c r="G2110" i="16"/>
  <c r="G2111" i="16"/>
  <c r="G2112" i="16"/>
  <c r="G2113" i="16"/>
  <c r="G2114" i="16"/>
  <c r="G2115" i="16"/>
  <c r="G2116" i="16"/>
  <c r="G2117" i="16"/>
  <c r="G2118" i="16"/>
  <c r="G2119" i="16"/>
  <c r="G2120" i="16"/>
  <c r="G2121" i="16"/>
  <c r="G2122" i="16"/>
  <c r="G2123" i="16"/>
  <c r="G2124" i="16"/>
  <c r="G2125" i="16"/>
  <c r="G2126" i="16"/>
  <c r="G2127" i="16"/>
  <c r="G2128" i="16"/>
  <c r="G2129" i="16"/>
  <c r="G2130" i="16"/>
  <c r="G2131" i="16"/>
  <c r="G2132" i="16"/>
  <c r="G2133" i="16"/>
  <c r="G2134" i="16"/>
  <c r="G2135" i="16"/>
  <c r="G2136" i="16"/>
  <c r="G2137" i="16"/>
  <c r="G2138" i="16"/>
  <c r="G2139" i="16"/>
  <c r="G2140" i="16"/>
  <c r="G2141" i="16"/>
  <c r="G2142" i="16"/>
  <c r="G2143" i="16"/>
  <c r="G2144" i="16"/>
  <c r="G2145" i="16"/>
  <c r="G2146" i="16"/>
  <c r="G2147" i="16"/>
  <c r="G2148" i="16"/>
  <c r="G2149" i="16"/>
  <c r="G2150" i="16"/>
  <c r="G2151" i="16"/>
  <c r="G2152" i="16"/>
  <c r="G2153" i="16"/>
  <c r="G2154" i="16"/>
  <c r="G2155" i="16"/>
  <c r="G2156" i="16"/>
  <c r="G2157" i="16"/>
  <c r="G2158" i="16"/>
  <c r="G2159" i="16"/>
  <c r="G2160" i="16"/>
  <c r="G2161" i="16"/>
  <c r="G2162" i="16"/>
  <c r="G2163" i="16"/>
  <c r="G2164" i="16"/>
  <c r="G2165" i="16"/>
  <c r="G2166" i="16"/>
  <c r="G2167" i="16"/>
  <c r="G2168" i="16"/>
  <c r="G2169" i="16"/>
  <c r="G2170" i="16"/>
  <c r="G2171" i="16"/>
  <c r="G2172" i="16"/>
  <c r="G2173" i="16"/>
  <c r="G2174" i="16"/>
  <c r="G2175" i="16"/>
  <c r="G2176" i="16"/>
  <c r="G2177" i="16"/>
  <c r="G2178" i="16"/>
  <c r="G2179" i="16"/>
  <c r="G2180" i="16"/>
  <c r="G2181" i="16"/>
  <c r="G2182" i="16"/>
  <c r="G2183" i="16"/>
  <c r="G2184" i="16"/>
  <c r="G2185" i="16"/>
  <c r="G2186" i="16"/>
  <c r="G2187" i="16"/>
  <c r="G2188" i="16"/>
  <c r="G2189" i="16"/>
  <c r="G2190" i="16"/>
  <c r="G2191" i="16"/>
  <c r="G2192" i="16"/>
  <c r="G2193" i="16"/>
  <c r="G2194" i="16"/>
  <c r="G2195" i="16"/>
  <c r="G2196" i="16"/>
  <c r="G2197" i="16"/>
  <c r="G2198" i="16"/>
  <c r="G2199" i="16"/>
  <c r="G2200" i="16"/>
  <c r="G2201" i="16"/>
  <c r="G2202" i="16"/>
  <c r="G2203" i="16"/>
  <c r="G2204" i="16"/>
  <c r="G2205" i="16"/>
  <c r="G2206" i="16"/>
  <c r="G2207" i="16"/>
  <c r="G2208" i="16"/>
  <c r="G2209" i="16"/>
  <c r="G2210" i="16"/>
  <c r="G2211" i="16"/>
  <c r="G2212" i="16"/>
  <c r="G2213" i="16"/>
  <c r="G2214" i="16"/>
  <c r="G2215" i="16"/>
  <c r="G2216" i="16"/>
  <c r="G2217" i="16"/>
  <c r="G2218" i="16"/>
  <c r="G2219" i="16"/>
  <c r="G2220" i="16"/>
  <c r="G2221" i="16"/>
  <c r="G2222" i="16"/>
  <c r="G2223" i="16"/>
  <c r="G2224" i="16"/>
  <c r="G2225" i="16"/>
  <c r="G2226" i="16"/>
  <c r="G2227" i="16"/>
  <c r="G2228" i="16"/>
  <c r="G2229" i="16"/>
  <c r="G2230" i="16"/>
  <c r="G2231" i="16"/>
  <c r="G2232" i="16"/>
  <c r="G2233" i="16"/>
  <c r="G2234" i="16"/>
  <c r="G2235" i="16"/>
  <c r="G2236" i="16"/>
  <c r="G2237" i="16"/>
  <c r="G2238" i="16"/>
  <c r="G2239" i="16"/>
  <c r="G2240" i="16"/>
  <c r="G2241" i="16"/>
  <c r="G2242" i="16"/>
  <c r="G2243" i="16"/>
  <c r="G2244" i="16"/>
  <c r="G2245" i="16"/>
  <c r="G2246" i="16"/>
  <c r="G2247" i="16"/>
  <c r="G2248" i="16"/>
  <c r="G2249" i="16"/>
  <c r="G2250" i="16"/>
  <c r="G2251" i="16"/>
  <c r="G2252" i="16"/>
  <c r="G2253" i="16"/>
  <c r="G2254" i="16"/>
  <c r="G2255" i="16"/>
  <c r="G2256" i="16"/>
  <c r="G2257" i="16"/>
  <c r="G2258" i="16"/>
  <c r="G2259" i="16"/>
  <c r="G2260" i="16"/>
  <c r="G2261" i="16"/>
  <c r="G2262" i="16"/>
  <c r="G2263" i="16"/>
  <c r="G2264" i="16"/>
  <c r="G2265" i="16"/>
  <c r="G2266" i="16"/>
  <c r="G2267" i="16"/>
  <c r="G2268" i="16"/>
  <c r="G2269" i="16"/>
  <c r="G2270" i="16"/>
  <c r="G2271" i="16"/>
  <c r="G2272" i="16"/>
  <c r="G2273" i="16"/>
  <c r="G2274" i="16"/>
  <c r="G2275" i="16"/>
  <c r="G2276" i="16"/>
  <c r="G2277" i="16"/>
  <c r="G2278" i="16"/>
  <c r="G2279" i="16"/>
  <c r="G2280" i="16"/>
  <c r="G2281" i="16"/>
  <c r="G2282" i="16"/>
  <c r="G2283" i="16"/>
  <c r="G2284" i="16"/>
  <c r="G2285" i="16"/>
  <c r="G2286" i="16"/>
  <c r="G2287" i="16"/>
  <c r="G2288" i="16"/>
  <c r="G2289" i="16"/>
  <c r="G2290" i="16"/>
  <c r="G2291" i="16"/>
  <c r="G2292" i="16"/>
  <c r="G2293" i="16"/>
  <c r="G2294" i="16"/>
  <c r="G2295" i="16"/>
  <c r="G2296" i="16"/>
  <c r="G2297" i="16"/>
  <c r="G2298" i="16"/>
  <c r="G2299" i="16"/>
  <c r="G2300" i="16"/>
  <c r="G2301" i="16"/>
  <c r="G2302" i="16"/>
  <c r="G2303" i="16"/>
  <c r="G2304" i="16"/>
  <c r="G2305" i="16"/>
  <c r="G2306" i="16"/>
  <c r="G2307" i="16"/>
  <c r="G2308" i="16"/>
  <c r="G2309" i="16"/>
  <c r="G2310" i="16"/>
  <c r="G2311" i="16"/>
  <c r="G2312" i="16"/>
  <c r="G2313" i="16"/>
  <c r="G2314" i="16"/>
  <c r="G2315" i="16"/>
  <c r="G2316" i="16"/>
  <c r="G2317" i="16"/>
  <c r="G2318" i="16"/>
  <c r="G2319" i="16"/>
  <c r="G2320" i="16"/>
  <c r="G2321" i="16"/>
  <c r="G2322" i="16"/>
  <c r="G2323" i="16"/>
  <c r="G2324" i="16"/>
  <c r="G2325" i="16"/>
  <c r="G2326" i="16"/>
  <c r="G2327" i="16"/>
  <c r="G2328" i="16"/>
  <c r="G2329" i="16"/>
  <c r="G2330" i="16"/>
  <c r="G2331" i="16"/>
  <c r="G2332" i="16"/>
  <c r="G2333" i="16"/>
  <c r="G2334" i="16"/>
  <c r="G2335" i="16"/>
  <c r="G2336" i="16"/>
  <c r="G2337" i="16"/>
  <c r="G2338" i="16"/>
  <c r="G2339" i="16"/>
  <c r="G2340" i="16"/>
  <c r="G2341" i="16"/>
  <c r="G2342" i="16"/>
  <c r="G2343" i="16"/>
  <c r="G2344" i="16"/>
  <c r="G2345" i="16"/>
  <c r="G2346" i="16"/>
  <c r="G2347" i="16"/>
  <c r="G2348" i="16"/>
  <c r="G2349" i="16"/>
  <c r="G2350" i="16"/>
  <c r="G2351" i="16"/>
  <c r="G2352" i="16"/>
  <c r="G2353" i="16"/>
  <c r="G2354" i="16"/>
  <c r="G2355" i="16"/>
  <c r="G2356" i="16"/>
  <c r="G2357" i="16"/>
  <c r="G2358" i="16"/>
  <c r="G2359" i="16"/>
  <c r="G2360" i="16"/>
  <c r="G2361" i="16"/>
  <c r="G2362" i="16"/>
  <c r="G2363" i="16"/>
  <c r="G2364" i="16"/>
  <c r="G2365" i="16"/>
  <c r="G2366" i="16"/>
  <c r="G2367" i="16"/>
  <c r="G2368" i="16"/>
  <c r="G2369" i="16"/>
  <c r="G2370" i="16"/>
  <c r="G2371" i="16"/>
  <c r="G2372" i="16"/>
  <c r="G2373" i="16"/>
  <c r="G2374" i="16"/>
  <c r="G2375" i="16"/>
  <c r="G2376" i="16"/>
  <c r="G2377" i="16"/>
  <c r="G2378" i="16"/>
  <c r="G2379" i="16"/>
  <c r="G2380" i="16"/>
  <c r="G2381" i="16"/>
  <c r="G2382" i="16"/>
  <c r="G2383" i="16"/>
  <c r="G2384" i="16"/>
  <c r="G2385" i="16"/>
  <c r="G2386" i="16"/>
  <c r="G2387" i="16"/>
  <c r="G2388" i="16"/>
  <c r="G2389" i="16"/>
  <c r="G2390" i="16"/>
  <c r="G2391" i="16"/>
  <c r="G2392" i="16"/>
  <c r="G2393" i="16"/>
  <c r="G2394" i="16"/>
  <c r="G2395" i="16"/>
  <c r="G2396" i="16"/>
  <c r="G2397" i="16"/>
  <c r="G2398" i="16"/>
  <c r="G2399" i="16"/>
  <c r="G2400" i="16"/>
  <c r="G2401" i="16"/>
  <c r="G2402" i="16"/>
  <c r="G2403" i="16"/>
  <c r="G2404" i="16"/>
  <c r="G2405" i="16"/>
  <c r="G2406" i="16"/>
  <c r="G2407" i="16"/>
  <c r="G2408" i="16"/>
  <c r="G2409" i="16"/>
  <c r="G2410" i="16"/>
  <c r="G2411" i="16"/>
  <c r="G2412" i="16"/>
  <c r="G2413" i="16"/>
  <c r="G2414" i="16"/>
  <c r="G2415" i="16"/>
  <c r="G2416" i="16"/>
  <c r="G2417" i="16"/>
  <c r="G2418" i="16"/>
  <c r="G2419" i="16"/>
  <c r="G2420" i="16"/>
  <c r="G2421" i="16"/>
  <c r="G2422" i="16"/>
  <c r="G2423" i="16"/>
  <c r="G2424" i="16"/>
  <c r="G2425" i="16"/>
  <c r="G2426" i="16"/>
  <c r="G2427" i="16"/>
  <c r="G2428" i="16"/>
  <c r="G2429" i="16"/>
  <c r="G2430" i="16"/>
  <c r="G2431" i="16"/>
  <c r="G2432" i="16"/>
  <c r="G2433" i="16"/>
  <c r="G2434" i="16"/>
  <c r="G2435" i="16"/>
  <c r="G2436" i="16"/>
  <c r="G2437" i="16"/>
  <c r="G2438" i="16"/>
  <c r="G2439" i="16"/>
  <c r="G2440" i="16"/>
  <c r="G2441" i="16"/>
  <c r="G2442" i="16"/>
  <c r="G2443" i="16"/>
  <c r="G2444" i="16"/>
  <c r="G2445" i="16"/>
  <c r="G2446" i="16"/>
  <c r="G2447" i="16"/>
  <c r="G2448" i="16"/>
  <c r="G2449" i="16"/>
  <c r="G2450" i="16"/>
  <c r="G2451" i="16"/>
  <c r="G2452" i="16"/>
  <c r="G2453" i="16"/>
  <c r="G2454" i="16"/>
  <c r="G2455" i="16"/>
  <c r="G2456" i="16"/>
  <c r="G2457" i="16"/>
  <c r="G2458" i="16"/>
  <c r="G2459" i="16"/>
  <c r="G2460" i="16"/>
  <c r="G2461" i="16"/>
  <c r="G2462" i="16"/>
  <c r="G2463" i="16"/>
  <c r="G2464" i="16"/>
  <c r="G2465" i="16"/>
  <c r="G2466" i="16"/>
  <c r="G2467" i="16"/>
  <c r="G2468" i="16"/>
  <c r="G2469" i="16"/>
  <c r="G2470" i="16"/>
  <c r="G2471" i="16"/>
  <c r="G2472" i="16"/>
  <c r="G2473" i="16"/>
  <c r="G2474" i="16"/>
  <c r="G2475" i="16"/>
  <c r="G2476" i="16"/>
  <c r="G2477" i="16"/>
  <c r="G2478" i="16"/>
  <c r="G2479" i="16"/>
  <c r="G2480" i="16"/>
  <c r="G2481" i="16"/>
  <c r="G2482" i="16"/>
  <c r="G2483" i="16"/>
  <c r="G2484" i="16"/>
  <c r="G2485" i="16"/>
  <c r="G2486" i="16"/>
  <c r="G2487" i="16"/>
  <c r="G2488" i="16"/>
  <c r="G2489" i="16"/>
  <c r="G2490" i="16"/>
  <c r="G2491" i="16"/>
  <c r="G2492" i="16"/>
  <c r="G2493" i="16"/>
  <c r="G2494" i="16"/>
  <c r="G2495" i="16"/>
  <c r="G2496" i="16"/>
  <c r="G2497" i="16"/>
  <c r="G2498" i="16"/>
  <c r="G2499" i="16"/>
  <c r="G2500" i="16"/>
  <c r="G2501" i="16"/>
  <c r="G2502" i="16"/>
  <c r="G2503" i="16"/>
  <c r="G2504" i="16"/>
  <c r="G2505" i="16"/>
  <c r="G2506" i="16"/>
  <c r="G2507" i="16"/>
  <c r="G2508" i="16"/>
  <c r="G2509" i="16"/>
  <c r="G2510" i="16"/>
  <c r="G2511" i="16"/>
  <c r="G2512" i="16"/>
  <c r="G2513" i="16"/>
  <c r="G2514" i="16"/>
  <c r="G2515" i="16"/>
  <c r="G2516" i="16"/>
  <c r="G2517" i="16"/>
  <c r="G2518" i="16"/>
  <c r="G2519" i="16"/>
  <c r="G2520" i="16"/>
  <c r="G2521" i="16"/>
  <c r="G2522" i="16"/>
  <c r="G2523" i="16"/>
  <c r="G2524" i="16"/>
  <c r="G2525" i="16"/>
  <c r="G2526" i="16"/>
  <c r="G2527" i="16"/>
  <c r="G2528" i="16"/>
  <c r="G2529" i="16"/>
  <c r="G2530" i="16"/>
  <c r="G2531" i="16"/>
  <c r="G2532" i="16"/>
  <c r="G2533" i="16"/>
  <c r="G2534" i="16"/>
  <c r="G2535" i="16"/>
  <c r="G2536" i="16"/>
  <c r="G2537" i="16"/>
  <c r="G2538" i="16"/>
  <c r="G2539" i="16"/>
  <c r="G2540" i="16"/>
  <c r="G2541" i="16"/>
  <c r="G2542" i="16"/>
  <c r="G2543" i="16"/>
  <c r="G2544" i="16"/>
  <c r="G2545" i="16"/>
  <c r="G2546" i="16"/>
  <c r="G2547" i="16"/>
  <c r="G2548" i="16"/>
  <c r="G2549" i="16"/>
  <c r="G2550" i="16"/>
  <c r="G2551" i="16"/>
  <c r="G2552" i="16"/>
  <c r="G2553" i="16"/>
  <c r="G2554" i="16"/>
  <c r="G2555" i="16"/>
  <c r="G2556" i="16"/>
  <c r="G2557" i="16"/>
  <c r="G2558" i="16"/>
  <c r="G2559" i="16"/>
  <c r="G2560" i="16"/>
  <c r="G2561" i="16"/>
  <c r="G2562" i="16"/>
  <c r="G2563" i="16"/>
  <c r="G2564" i="16"/>
  <c r="G2565" i="16"/>
  <c r="G2566" i="16"/>
  <c r="G2567" i="16"/>
  <c r="G2568" i="16"/>
  <c r="G2569" i="16"/>
  <c r="G2570" i="16"/>
  <c r="G2571" i="16"/>
  <c r="G2572" i="16"/>
  <c r="G2573" i="16"/>
  <c r="G2574" i="16"/>
  <c r="G2575" i="16"/>
  <c r="G2576" i="16"/>
  <c r="G2577" i="16"/>
  <c r="G2578" i="16"/>
  <c r="G2579" i="16"/>
  <c r="G2580" i="16"/>
  <c r="G2581" i="16"/>
  <c r="G2582" i="16"/>
  <c r="G2583" i="16"/>
  <c r="G2584" i="16"/>
  <c r="G2585" i="16"/>
  <c r="G2586" i="16"/>
  <c r="G2587" i="16"/>
  <c r="G2588" i="16"/>
  <c r="G2589" i="16"/>
  <c r="G2590" i="16"/>
  <c r="G2591" i="16"/>
  <c r="G2592" i="16"/>
  <c r="G2593" i="16"/>
  <c r="G2594" i="16"/>
  <c r="G2595" i="16"/>
  <c r="G2596" i="16"/>
  <c r="G2597" i="16"/>
  <c r="G2598" i="16"/>
  <c r="G2599" i="16"/>
  <c r="G2600" i="16"/>
  <c r="G2601" i="16"/>
  <c r="G2602" i="16"/>
  <c r="G2603" i="16"/>
  <c r="G2604" i="16"/>
  <c r="G2605" i="16"/>
  <c r="G2606" i="16"/>
  <c r="G2607" i="16"/>
  <c r="G2608" i="16"/>
  <c r="G2609" i="16"/>
  <c r="G2610" i="16"/>
  <c r="G2611" i="16"/>
  <c r="G2612" i="16"/>
  <c r="G2613" i="16"/>
  <c r="G2614" i="16"/>
  <c r="G2615" i="16"/>
  <c r="G2616" i="16"/>
  <c r="G2617" i="16"/>
  <c r="G2618" i="16"/>
  <c r="G2619" i="16"/>
  <c r="G2620" i="16"/>
  <c r="G2621" i="16"/>
  <c r="G2622" i="16"/>
  <c r="G2623" i="16"/>
  <c r="G2624" i="16"/>
  <c r="G2625" i="16"/>
  <c r="G2626" i="16"/>
  <c r="G2627" i="16"/>
  <c r="G2628" i="16"/>
  <c r="G2629" i="16"/>
  <c r="G2630" i="16"/>
  <c r="G2631" i="16"/>
  <c r="G2632" i="16"/>
  <c r="G2633" i="16"/>
  <c r="G2634" i="16"/>
  <c r="G2635" i="16"/>
  <c r="G2636" i="16"/>
  <c r="G2637" i="16"/>
  <c r="G2638" i="16"/>
  <c r="G2639" i="16"/>
  <c r="G2640" i="16"/>
  <c r="G2641" i="16"/>
  <c r="G2642" i="16"/>
  <c r="G2643" i="16"/>
  <c r="G2644" i="16"/>
  <c r="G2645" i="16"/>
  <c r="G2646" i="16"/>
  <c r="G2647" i="16"/>
  <c r="G2648" i="16"/>
  <c r="G2649" i="16"/>
  <c r="G2650" i="16"/>
  <c r="G2651" i="16"/>
  <c r="G2652" i="16"/>
  <c r="G2653" i="16"/>
  <c r="G2654" i="16"/>
  <c r="G2655" i="16"/>
  <c r="G2656" i="16"/>
  <c r="G2657" i="16"/>
  <c r="G2658" i="16"/>
  <c r="G2659" i="16"/>
  <c r="G2660" i="16"/>
  <c r="G2661" i="16"/>
  <c r="G2662" i="16"/>
  <c r="G2663" i="16"/>
  <c r="G2664" i="16"/>
  <c r="G2665" i="16"/>
  <c r="G2666" i="16"/>
  <c r="G2667" i="16"/>
  <c r="G2668" i="16"/>
  <c r="G2669" i="16"/>
  <c r="G2670" i="16"/>
  <c r="G2671" i="16"/>
  <c r="G2672" i="16"/>
  <c r="G2673" i="16"/>
  <c r="G2674" i="16"/>
  <c r="G2675" i="16"/>
  <c r="G2676" i="16"/>
  <c r="G2677" i="16"/>
  <c r="G2678" i="16"/>
  <c r="G2679" i="16"/>
  <c r="G2680" i="16"/>
  <c r="G2681" i="16"/>
  <c r="G2682" i="16"/>
  <c r="G2683" i="16"/>
  <c r="G2684" i="16"/>
  <c r="G2685" i="16"/>
  <c r="G2686" i="16"/>
  <c r="G2687" i="16"/>
  <c r="G2688" i="16"/>
  <c r="G2689" i="16"/>
  <c r="G2690" i="16"/>
  <c r="G2691" i="16"/>
  <c r="G2692" i="16"/>
  <c r="G2693" i="16"/>
  <c r="G2694" i="16"/>
  <c r="G2695" i="16"/>
  <c r="G2696" i="16"/>
  <c r="G2697" i="16"/>
  <c r="G2698" i="16"/>
  <c r="G2699" i="16"/>
  <c r="G2700" i="16"/>
  <c r="G2701" i="16"/>
  <c r="G2702" i="16"/>
  <c r="G2703" i="16"/>
  <c r="G2704" i="16"/>
  <c r="G2705" i="16"/>
  <c r="G2706" i="16"/>
  <c r="G2707" i="16"/>
  <c r="G2708" i="16"/>
  <c r="G2709" i="16"/>
  <c r="G2710" i="16"/>
  <c r="G2711" i="16"/>
  <c r="G2712" i="16"/>
  <c r="G2713" i="16"/>
  <c r="G2714" i="16"/>
  <c r="G2715" i="16"/>
  <c r="G2716" i="16"/>
  <c r="G2717" i="16"/>
  <c r="G2718" i="16"/>
  <c r="G2719" i="16"/>
  <c r="G2720" i="16"/>
  <c r="G2721" i="16"/>
  <c r="G2722" i="16"/>
  <c r="G2723" i="16"/>
  <c r="G2724" i="16"/>
  <c r="G2725" i="16"/>
  <c r="G2726" i="16"/>
  <c r="G2727" i="16"/>
  <c r="G2728" i="16"/>
  <c r="G2729" i="16"/>
  <c r="G2730" i="16"/>
  <c r="G2731" i="16"/>
  <c r="G2732" i="16"/>
  <c r="G2733" i="16"/>
  <c r="G2734" i="16"/>
  <c r="G2735" i="16"/>
  <c r="G2736" i="16"/>
  <c r="G2737" i="16"/>
  <c r="G2738" i="16"/>
  <c r="G2739" i="16"/>
  <c r="G2740" i="16"/>
  <c r="G2741" i="16"/>
  <c r="G2742" i="16"/>
  <c r="G2743" i="16"/>
  <c r="G2744" i="16"/>
  <c r="G2745" i="16"/>
  <c r="G2746" i="16"/>
  <c r="G2747" i="16"/>
  <c r="G2748" i="16"/>
  <c r="G2749" i="16"/>
  <c r="G2750" i="16"/>
  <c r="G2751" i="16"/>
  <c r="G2752" i="16"/>
  <c r="G2753" i="16"/>
  <c r="G2754" i="16"/>
  <c r="G2755" i="16"/>
  <c r="G2756" i="16"/>
  <c r="G2757" i="16"/>
  <c r="G2758" i="16"/>
  <c r="G2759" i="16"/>
  <c r="G2760" i="16"/>
  <c r="G2761" i="16"/>
  <c r="G2762" i="16"/>
  <c r="G2763" i="16"/>
  <c r="G2764" i="16"/>
  <c r="G2765" i="16"/>
  <c r="G2766" i="16"/>
  <c r="G2767" i="16"/>
  <c r="G2768" i="16"/>
  <c r="G2769" i="16"/>
  <c r="G2770" i="16"/>
  <c r="G2771" i="16"/>
  <c r="G2772" i="16"/>
  <c r="G2773" i="16"/>
  <c r="G2774" i="16"/>
  <c r="G2775" i="16"/>
  <c r="G2776" i="16"/>
  <c r="G2777" i="16"/>
  <c r="G2778" i="16"/>
  <c r="G2779" i="16"/>
  <c r="G2780" i="16"/>
  <c r="G2781" i="16"/>
  <c r="G2782" i="16"/>
  <c r="G2783" i="16"/>
  <c r="G2784" i="16"/>
  <c r="G2785" i="16"/>
  <c r="G2786" i="16"/>
  <c r="G2787" i="16"/>
  <c r="G2788" i="16"/>
  <c r="G2789" i="16"/>
  <c r="G2790" i="16"/>
  <c r="G2791" i="16"/>
  <c r="G2792" i="16"/>
  <c r="G2793" i="16"/>
  <c r="G2794" i="16"/>
  <c r="G2795" i="16"/>
  <c r="G2796" i="16"/>
  <c r="G2797" i="16"/>
  <c r="G2798" i="16"/>
  <c r="G2799" i="16"/>
  <c r="G2800" i="16"/>
  <c r="G2801" i="16"/>
  <c r="G2802" i="16"/>
  <c r="G2803" i="16"/>
  <c r="G2804" i="16"/>
  <c r="G2805" i="16"/>
  <c r="G2806" i="16"/>
  <c r="G2807" i="16"/>
  <c r="G2808" i="16"/>
  <c r="G2809" i="16"/>
  <c r="G2810" i="16"/>
  <c r="G2811" i="16"/>
  <c r="G2812" i="16"/>
  <c r="G2813" i="16"/>
  <c r="G2814" i="16"/>
  <c r="G2815" i="16"/>
  <c r="G2816" i="16"/>
  <c r="G2817" i="16"/>
  <c r="G2818" i="16"/>
  <c r="G2819" i="16"/>
  <c r="G2820" i="16"/>
  <c r="G2821" i="16"/>
  <c r="G2822" i="16"/>
  <c r="G2823" i="16"/>
  <c r="G2824" i="16"/>
  <c r="G2825" i="16"/>
  <c r="G2826" i="16"/>
  <c r="G2827" i="16"/>
  <c r="G2828" i="16"/>
  <c r="G2829" i="16"/>
  <c r="G2830" i="16"/>
  <c r="G2831" i="16"/>
  <c r="G2832" i="16"/>
  <c r="G2833" i="16"/>
  <c r="G2834" i="16"/>
  <c r="G2835" i="16"/>
  <c r="G2836" i="16"/>
  <c r="G2837" i="16"/>
  <c r="G2838" i="16"/>
  <c r="G2839" i="16"/>
  <c r="G2840" i="16"/>
  <c r="G2841" i="16"/>
  <c r="G2842" i="16"/>
  <c r="G2843" i="16"/>
  <c r="G2844" i="16"/>
  <c r="G2845" i="16"/>
  <c r="G2846" i="16"/>
  <c r="G2847" i="16"/>
  <c r="G2848" i="16"/>
  <c r="G2849" i="16"/>
  <c r="G2850" i="16"/>
  <c r="G2851" i="16"/>
  <c r="G2852" i="16"/>
  <c r="G2853" i="16"/>
  <c r="G2854" i="16"/>
  <c r="G2855" i="16"/>
  <c r="G2856" i="16"/>
  <c r="G2857" i="16"/>
  <c r="G2858" i="16"/>
  <c r="G2859" i="16"/>
  <c r="G2860" i="16"/>
  <c r="G2861" i="16"/>
  <c r="G2862" i="16"/>
  <c r="G2863" i="16"/>
  <c r="G2864" i="16"/>
  <c r="G2865" i="16"/>
  <c r="G2866" i="16"/>
  <c r="G2867" i="16"/>
  <c r="G2868" i="16"/>
  <c r="G2869" i="16"/>
  <c r="G2870" i="16"/>
  <c r="G2871" i="16"/>
  <c r="G2872" i="16"/>
  <c r="G2873" i="16"/>
  <c r="G2874" i="16"/>
  <c r="G2875" i="16"/>
  <c r="G2876" i="16"/>
  <c r="G2877" i="16"/>
  <c r="G2878" i="16"/>
  <c r="G2879" i="16"/>
  <c r="G2880" i="16"/>
  <c r="G2881" i="16"/>
  <c r="G2882" i="16"/>
  <c r="G2883" i="16"/>
  <c r="G2884" i="16"/>
  <c r="G2885" i="16"/>
  <c r="G2886" i="16"/>
  <c r="G2887" i="16"/>
  <c r="G2888" i="16"/>
  <c r="G2889" i="16"/>
  <c r="G2890" i="16"/>
  <c r="G2891" i="16"/>
  <c r="G2892" i="16"/>
  <c r="G2893" i="16"/>
  <c r="G2894" i="16"/>
  <c r="G2895" i="16"/>
  <c r="G2896" i="16"/>
  <c r="G2897" i="16"/>
  <c r="G2898" i="16"/>
  <c r="G2899" i="16"/>
  <c r="G2900" i="16"/>
  <c r="G2901" i="16"/>
  <c r="G2902" i="16"/>
  <c r="G2903" i="16"/>
  <c r="G2904" i="16"/>
  <c r="G2905" i="16"/>
  <c r="G2906" i="16"/>
  <c r="G2907" i="16"/>
  <c r="G2908" i="16"/>
  <c r="G2909" i="16"/>
  <c r="G2910" i="16"/>
  <c r="G2911" i="16"/>
  <c r="G2912" i="16"/>
  <c r="G2913" i="16"/>
  <c r="G2914" i="16"/>
  <c r="G2915" i="16"/>
  <c r="G2916" i="16"/>
  <c r="G2917" i="16"/>
  <c r="G2918" i="16"/>
  <c r="G2919" i="16"/>
  <c r="G2920" i="16"/>
  <c r="G2921" i="16"/>
  <c r="G2922" i="16"/>
  <c r="G2923" i="16"/>
  <c r="G2924" i="16"/>
  <c r="G2925" i="16"/>
  <c r="G2926" i="16"/>
  <c r="G2927" i="16"/>
  <c r="G2928" i="16"/>
  <c r="G2929" i="16"/>
  <c r="G2930" i="16"/>
  <c r="G2931" i="16"/>
  <c r="G2932" i="16"/>
  <c r="G2933" i="16"/>
  <c r="G2934" i="16"/>
  <c r="G2935" i="16"/>
  <c r="G2936" i="16"/>
  <c r="G2937" i="16"/>
  <c r="G2938" i="16"/>
  <c r="G2939" i="16"/>
  <c r="G2940" i="16"/>
  <c r="G2941" i="16"/>
  <c r="G2942" i="16"/>
  <c r="G2943" i="16"/>
  <c r="G2944" i="16"/>
  <c r="G2945" i="16"/>
  <c r="G2946" i="16"/>
  <c r="G2947" i="16"/>
  <c r="G2948" i="16"/>
  <c r="G2949" i="16"/>
  <c r="G2950" i="16"/>
  <c r="G2951" i="16"/>
  <c r="G2952" i="16"/>
  <c r="G2953" i="16"/>
  <c r="G2954" i="16"/>
  <c r="G2955" i="16"/>
  <c r="G2956" i="16"/>
  <c r="G2957" i="16"/>
  <c r="G2958" i="16"/>
  <c r="G2959" i="16"/>
  <c r="G2960" i="16"/>
  <c r="G2961" i="16"/>
  <c r="G2962" i="16"/>
  <c r="G2963" i="16"/>
  <c r="G2964" i="16"/>
  <c r="G2965" i="16"/>
  <c r="G2966" i="16"/>
  <c r="G2967" i="16"/>
  <c r="G2968" i="16"/>
  <c r="G2969" i="16"/>
  <c r="G2970" i="16"/>
  <c r="G2971" i="16"/>
  <c r="G2972" i="16"/>
  <c r="G2973" i="16"/>
  <c r="G2974" i="16"/>
  <c r="G2975" i="16"/>
  <c r="G2976" i="16"/>
  <c r="G2977" i="16"/>
  <c r="G2978" i="16"/>
  <c r="G2979" i="16"/>
  <c r="G2980" i="16"/>
  <c r="G2981" i="16"/>
  <c r="G2982" i="16"/>
  <c r="G2983" i="16"/>
  <c r="G2984" i="16"/>
  <c r="G2985" i="16"/>
  <c r="G2986" i="16"/>
  <c r="G2987" i="16"/>
  <c r="G2988" i="16"/>
  <c r="G2989" i="16"/>
  <c r="G2990" i="16"/>
  <c r="G2991" i="16"/>
  <c r="G2992" i="16"/>
  <c r="G2993" i="16"/>
  <c r="G2994" i="16"/>
  <c r="G2995" i="16"/>
  <c r="G2996" i="16"/>
  <c r="G2997" i="16"/>
  <c r="G2998" i="16"/>
  <c r="G2999" i="16"/>
  <c r="G3000" i="16"/>
  <c r="G3001" i="16"/>
  <c r="G3002" i="16"/>
  <c r="G3003" i="16"/>
  <c r="G3004" i="16"/>
  <c r="G3005" i="16"/>
  <c r="G3006" i="16"/>
  <c r="G3007" i="16"/>
  <c r="G3008" i="16"/>
  <c r="G3009" i="16"/>
  <c r="G3010" i="16"/>
  <c r="G3011" i="16"/>
  <c r="G3012" i="16"/>
  <c r="G3013" i="16"/>
  <c r="G3014" i="16"/>
  <c r="G3015" i="16"/>
  <c r="G3016" i="16"/>
  <c r="G3017" i="16"/>
  <c r="G3018" i="16"/>
  <c r="G3019" i="16"/>
  <c r="G3020" i="16"/>
  <c r="G3021" i="16"/>
  <c r="G3022" i="16"/>
  <c r="G3023" i="16"/>
  <c r="G3024" i="16"/>
  <c r="G3025" i="16"/>
  <c r="G3026" i="16"/>
  <c r="G3027" i="16"/>
  <c r="G3028" i="16"/>
  <c r="G3029" i="16"/>
  <c r="G3030" i="16"/>
  <c r="G3031" i="16"/>
  <c r="G3032" i="16"/>
  <c r="G3033" i="16"/>
  <c r="G3034" i="16"/>
  <c r="G3035" i="16"/>
  <c r="G3036" i="16"/>
  <c r="G3037" i="16"/>
  <c r="G3038" i="16"/>
  <c r="G3039" i="16"/>
  <c r="G3040" i="16"/>
  <c r="G3041" i="16"/>
  <c r="G3042" i="16"/>
  <c r="G3043" i="16"/>
  <c r="G3044" i="16"/>
  <c r="G3045" i="16"/>
  <c r="G3046" i="16"/>
  <c r="G3047" i="16"/>
  <c r="G3048" i="16"/>
  <c r="G3049" i="16"/>
  <c r="G3050" i="16"/>
  <c r="G3051" i="16"/>
  <c r="G3052" i="16"/>
  <c r="G3053" i="16"/>
  <c r="G3054" i="16"/>
  <c r="G3055" i="16"/>
  <c r="G3056" i="16"/>
  <c r="G3057" i="16"/>
  <c r="G3058" i="16"/>
  <c r="G3059" i="16"/>
  <c r="G3060" i="16"/>
  <c r="G3061" i="16"/>
  <c r="G3062" i="16"/>
  <c r="G3063" i="16"/>
  <c r="G3064" i="16"/>
  <c r="G3065" i="16"/>
  <c r="G3066" i="16"/>
  <c r="G3067" i="16"/>
  <c r="G3068" i="16"/>
  <c r="G3069" i="16"/>
  <c r="G3070" i="16"/>
  <c r="G3071" i="16"/>
  <c r="G3072" i="16"/>
  <c r="G3073" i="16"/>
  <c r="G3074" i="16"/>
  <c r="G3075" i="16"/>
  <c r="G3076" i="16"/>
  <c r="G3077" i="16"/>
  <c r="G3078" i="16"/>
  <c r="G3079" i="16"/>
  <c r="G3080" i="16"/>
  <c r="G3081" i="16"/>
  <c r="G3082" i="16"/>
  <c r="G3083" i="16"/>
  <c r="G3084" i="16"/>
  <c r="G3085" i="16"/>
  <c r="G3086" i="16"/>
  <c r="G3087" i="16"/>
  <c r="G3088" i="16"/>
  <c r="G3089" i="16"/>
  <c r="G3090" i="16"/>
  <c r="G3091" i="16"/>
  <c r="G3092" i="16"/>
  <c r="G3093" i="16"/>
  <c r="G3094" i="16"/>
  <c r="G3095" i="16"/>
  <c r="G3096" i="16"/>
  <c r="G3097" i="16"/>
  <c r="G3098" i="16"/>
  <c r="G3099" i="16"/>
  <c r="G3100" i="16"/>
  <c r="G3101" i="16"/>
  <c r="G3102" i="16"/>
  <c r="G3103" i="16"/>
  <c r="G3104" i="16"/>
  <c r="G3105" i="16"/>
  <c r="G3106" i="16"/>
  <c r="G3107" i="16"/>
  <c r="G3108" i="16"/>
  <c r="G3109" i="16"/>
  <c r="G3110" i="16"/>
  <c r="G3111" i="16"/>
  <c r="G3112" i="16"/>
  <c r="G3113" i="16"/>
  <c r="G3114" i="16"/>
  <c r="G3115" i="16"/>
  <c r="G3116" i="16"/>
  <c r="G3117" i="16"/>
  <c r="G3118" i="16"/>
  <c r="G3119" i="16"/>
  <c r="G3120" i="16"/>
  <c r="G3121" i="16"/>
  <c r="G3122" i="16"/>
  <c r="G3123" i="16"/>
  <c r="G3124" i="16"/>
  <c r="G3125" i="16"/>
  <c r="G3126" i="16"/>
  <c r="G3127" i="16"/>
  <c r="G3128" i="16"/>
  <c r="G3129" i="16"/>
  <c r="G3130" i="16"/>
  <c r="G3131" i="16"/>
  <c r="G3132" i="16"/>
  <c r="G3133" i="16"/>
  <c r="G3134" i="16"/>
  <c r="G3135" i="16"/>
  <c r="G3136" i="16"/>
  <c r="G3137" i="16"/>
  <c r="G3138" i="16"/>
  <c r="G3139" i="16"/>
  <c r="G3140" i="16"/>
  <c r="G3141" i="16"/>
  <c r="G3142" i="16"/>
  <c r="G3143" i="16"/>
  <c r="G3144" i="16"/>
  <c r="G3145" i="16"/>
  <c r="G3146" i="16"/>
  <c r="G3147" i="16"/>
  <c r="G3148" i="16"/>
  <c r="G3149" i="16"/>
  <c r="G3150" i="16"/>
  <c r="G3151" i="16"/>
  <c r="G3152" i="16"/>
  <c r="G3153" i="16"/>
  <c r="G3154" i="16"/>
  <c r="G3155" i="16"/>
  <c r="G3156" i="16"/>
  <c r="G3157" i="16"/>
  <c r="G3158" i="16"/>
  <c r="G3159" i="16"/>
  <c r="G3160" i="16"/>
  <c r="G3161" i="16"/>
  <c r="G3162" i="16"/>
  <c r="G3163" i="16"/>
  <c r="G3164" i="16"/>
  <c r="G3165" i="16"/>
  <c r="G3166" i="16"/>
  <c r="G3167" i="16"/>
  <c r="G3168" i="16"/>
  <c r="G3169" i="16"/>
  <c r="G3170" i="16"/>
  <c r="G3171" i="16"/>
  <c r="G3172" i="16"/>
  <c r="G3173" i="16"/>
  <c r="G3174" i="16"/>
  <c r="G3175" i="16"/>
  <c r="G3176" i="16"/>
  <c r="G3177" i="16"/>
  <c r="G3178" i="16"/>
  <c r="G3179" i="16"/>
  <c r="G3180" i="16"/>
  <c r="G3181" i="16"/>
  <c r="G3182" i="16"/>
  <c r="G3183" i="16"/>
  <c r="G3184" i="16"/>
  <c r="G3185" i="16"/>
  <c r="G3186" i="16"/>
  <c r="G3187" i="16"/>
  <c r="G3188" i="16"/>
  <c r="G3189" i="16"/>
  <c r="G3190" i="16"/>
  <c r="G3191" i="16"/>
  <c r="G3192" i="16"/>
  <c r="G3193" i="16"/>
  <c r="G3194" i="16"/>
  <c r="G3195" i="16"/>
  <c r="G3196" i="16"/>
  <c r="G3197" i="16"/>
  <c r="G3198" i="16"/>
  <c r="G3199" i="16"/>
  <c r="G3200" i="16"/>
  <c r="G3201" i="16"/>
  <c r="G3202" i="16"/>
  <c r="G3203" i="16"/>
  <c r="G3204" i="16"/>
  <c r="G3205" i="16"/>
  <c r="G3206" i="16"/>
  <c r="G3207" i="16"/>
  <c r="G3208" i="16"/>
  <c r="G3209" i="16"/>
  <c r="G3210" i="16"/>
  <c r="G3211" i="16"/>
  <c r="G3212" i="16"/>
  <c r="G3213" i="16"/>
  <c r="G3214" i="16"/>
  <c r="G3215" i="16"/>
  <c r="G3216" i="16"/>
  <c r="G3217" i="16"/>
  <c r="G3218" i="16"/>
  <c r="G3219" i="16"/>
  <c r="G3220" i="16"/>
  <c r="G3221" i="16"/>
  <c r="G3222" i="16"/>
  <c r="G3223" i="16"/>
  <c r="G3224" i="16"/>
  <c r="G3225" i="16"/>
  <c r="G3226" i="16"/>
  <c r="G3227" i="16"/>
  <c r="G3228" i="16"/>
  <c r="G3229" i="16"/>
  <c r="G3230" i="16"/>
  <c r="G3231" i="16"/>
  <c r="G3232" i="16"/>
  <c r="G3233" i="16"/>
  <c r="G3234" i="16"/>
  <c r="G3235" i="16"/>
  <c r="G3236" i="16"/>
  <c r="G3237" i="16"/>
  <c r="G3238" i="16"/>
  <c r="G3239" i="16"/>
  <c r="G3240" i="16"/>
  <c r="G3241" i="16"/>
  <c r="G3242" i="16"/>
  <c r="G3243" i="16"/>
  <c r="G3244" i="16"/>
  <c r="G3245" i="16"/>
  <c r="G3246" i="16"/>
  <c r="G3247" i="16"/>
  <c r="G3248" i="16"/>
  <c r="G3249" i="16"/>
  <c r="G3250" i="16"/>
  <c r="G3251" i="16"/>
  <c r="G3252" i="16"/>
  <c r="G3253" i="16"/>
  <c r="G3254" i="16"/>
  <c r="G3255" i="16"/>
  <c r="G3256" i="16"/>
  <c r="G3257" i="16"/>
  <c r="G3258" i="16"/>
  <c r="G3259" i="16"/>
  <c r="G3260" i="16"/>
  <c r="G3261" i="16"/>
  <c r="G3262" i="16"/>
  <c r="G3263" i="16"/>
  <c r="G3264" i="16"/>
  <c r="G3265" i="16"/>
  <c r="G3266" i="16"/>
  <c r="G3267" i="16"/>
  <c r="G3268" i="16"/>
  <c r="G3269" i="16"/>
  <c r="G3270" i="16"/>
  <c r="G3271" i="16"/>
  <c r="G3272" i="16"/>
  <c r="G3273" i="16"/>
  <c r="G3274" i="16"/>
  <c r="G3275" i="16"/>
  <c r="G3276" i="16"/>
  <c r="G3277" i="16"/>
  <c r="G3278" i="16"/>
  <c r="G3279" i="16"/>
  <c r="G3280" i="16"/>
  <c r="G3281" i="16"/>
  <c r="G3282" i="16"/>
  <c r="G3283" i="16"/>
  <c r="G3284" i="16"/>
  <c r="G3285" i="16"/>
  <c r="G3286" i="16"/>
  <c r="G3287" i="16"/>
  <c r="G3288" i="16"/>
  <c r="G3289" i="16"/>
  <c r="G3290" i="16"/>
  <c r="G3291" i="16"/>
  <c r="G3292" i="16"/>
  <c r="G3293" i="16"/>
  <c r="G3294" i="16"/>
  <c r="G3295" i="16"/>
  <c r="G3296" i="16"/>
  <c r="G3297" i="16"/>
  <c r="G3298" i="16"/>
  <c r="G3299" i="16"/>
  <c r="G3300" i="16"/>
  <c r="G3301" i="16"/>
  <c r="G3302" i="16"/>
  <c r="G3303" i="16"/>
  <c r="G3304" i="16"/>
  <c r="G3305" i="16"/>
  <c r="G3306" i="16"/>
  <c r="G3307" i="16"/>
  <c r="G3308" i="16"/>
  <c r="G3309" i="16"/>
  <c r="G3310" i="16"/>
  <c r="G3311" i="16"/>
  <c r="G3312" i="16"/>
  <c r="G3313" i="16"/>
  <c r="G3314" i="16"/>
  <c r="G3315" i="16"/>
  <c r="G3316" i="16"/>
  <c r="G3317" i="16"/>
  <c r="G3318" i="16"/>
  <c r="G3319" i="16"/>
  <c r="G3320" i="16"/>
  <c r="G3321" i="16"/>
  <c r="G3322" i="16"/>
  <c r="G3323" i="16"/>
  <c r="G3324" i="16"/>
  <c r="G3325" i="16"/>
  <c r="G3326" i="16"/>
  <c r="G3327" i="16"/>
  <c r="G3328" i="16"/>
  <c r="G3329" i="16"/>
  <c r="G3330" i="16"/>
  <c r="G3331" i="16"/>
  <c r="G3332" i="16"/>
  <c r="G3333" i="16"/>
  <c r="G3334" i="16"/>
  <c r="G3335" i="16"/>
  <c r="G3336" i="16"/>
  <c r="G3337" i="16"/>
  <c r="G3338" i="16"/>
  <c r="G3339" i="16"/>
  <c r="G3340" i="16"/>
  <c r="G3341" i="16"/>
  <c r="G3342" i="16"/>
  <c r="G3343" i="16"/>
  <c r="G3344" i="16"/>
  <c r="G3345" i="16"/>
  <c r="G3346" i="16"/>
  <c r="G3347" i="16"/>
  <c r="G3348" i="16"/>
  <c r="G3349" i="16"/>
  <c r="G3350" i="16"/>
  <c r="G3351" i="16"/>
  <c r="G3352" i="16"/>
  <c r="G3353" i="16"/>
  <c r="G3354" i="16"/>
  <c r="G3355" i="16"/>
  <c r="G3356" i="16"/>
  <c r="G3357" i="16"/>
  <c r="G3358" i="16"/>
  <c r="G3359" i="16"/>
  <c r="G3360" i="16"/>
  <c r="G3361" i="16"/>
  <c r="G3362" i="16"/>
  <c r="G3363" i="16"/>
  <c r="G3364" i="16"/>
  <c r="G3365" i="16"/>
  <c r="G3366" i="16"/>
  <c r="G3367" i="16"/>
  <c r="G3368" i="16"/>
  <c r="G3369" i="16"/>
  <c r="G3370" i="16"/>
  <c r="G3371" i="16"/>
  <c r="G3372" i="16"/>
  <c r="G3373" i="16"/>
  <c r="G3374" i="16"/>
  <c r="G3375" i="16"/>
  <c r="G3376" i="16"/>
  <c r="G3377" i="16"/>
  <c r="G3378" i="16"/>
  <c r="G3379" i="16"/>
  <c r="G3380" i="16"/>
  <c r="G3381" i="16"/>
  <c r="G3382" i="16"/>
  <c r="G3383" i="16"/>
  <c r="G3384" i="16"/>
  <c r="G3385" i="16"/>
  <c r="G3386" i="16"/>
  <c r="G3387" i="16"/>
  <c r="G3388" i="16"/>
  <c r="G3389" i="16"/>
  <c r="G3390" i="16"/>
  <c r="G3391" i="16"/>
  <c r="G3392" i="16"/>
  <c r="G3393" i="16"/>
  <c r="G3394" i="16"/>
  <c r="G3395" i="16"/>
  <c r="G3396" i="16"/>
  <c r="G3397" i="16"/>
  <c r="G3398" i="16"/>
  <c r="G3399" i="16"/>
  <c r="G3400" i="16"/>
  <c r="G3401" i="16"/>
  <c r="G3402" i="16"/>
  <c r="G3403" i="16"/>
  <c r="G3404" i="16"/>
  <c r="G3405" i="16"/>
  <c r="G3406" i="16"/>
  <c r="G3407" i="16"/>
  <c r="G3408" i="16"/>
  <c r="G3409" i="16"/>
  <c r="G3410" i="16"/>
  <c r="G3411" i="16"/>
  <c r="G3412" i="16"/>
  <c r="G3413" i="16"/>
  <c r="G3414" i="16"/>
  <c r="G3415" i="16"/>
  <c r="G3416" i="16"/>
  <c r="G3417" i="16"/>
  <c r="G3418" i="16"/>
  <c r="G3419" i="16"/>
  <c r="G3420" i="16"/>
  <c r="G3421" i="16"/>
  <c r="G3422" i="16"/>
  <c r="G3423" i="16"/>
  <c r="G3424" i="16"/>
  <c r="G3425" i="16"/>
  <c r="G3426" i="16"/>
  <c r="G3427" i="16"/>
  <c r="G3428" i="16"/>
  <c r="G3429" i="16"/>
  <c r="G3430" i="16"/>
  <c r="G3431" i="16"/>
  <c r="G3432" i="16"/>
  <c r="G3433" i="16"/>
  <c r="G3434" i="16"/>
  <c r="G3435" i="16"/>
  <c r="G3436" i="16"/>
  <c r="G3437" i="16"/>
  <c r="G3438" i="16"/>
  <c r="G3439" i="16"/>
  <c r="G3440" i="16"/>
  <c r="G3441" i="16"/>
  <c r="G3442" i="16"/>
  <c r="G3443" i="16"/>
  <c r="G3444" i="16"/>
  <c r="G3445" i="16"/>
  <c r="G3446" i="16"/>
  <c r="G3447" i="16"/>
  <c r="G3448" i="16"/>
  <c r="G3449" i="16"/>
  <c r="G3450" i="16"/>
  <c r="G3451" i="16"/>
  <c r="G3452" i="16"/>
  <c r="G3453" i="16"/>
  <c r="G3454" i="16"/>
  <c r="G3455" i="16"/>
  <c r="G3456" i="16"/>
  <c r="G3457" i="16"/>
  <c r="G3458" i="16"/>
  <c r="G3459" i="16"/>
  <c r="G3460" i="16"/>
  <c r="G3461" i="16"/>
  <c r="G3462" i="16"/>
  <c r="G3463" i="16"/>
  <c r="G3464" i="16"/>
  <c r="G3465" i="16"/>
  <c r="G3466" i="16"/>
  <c r="G3467" i="16"/>
  <c r="G3468" i="16"/>
  <c r="G3469" i="16"/>
  <c r="G3470" i="16"/>
  <c r="G3471" i="16"/>
  <c r="G3472" i="16"/>
  <c r="G3473" i="16"/>
  <c r="G3474" i="16"/>
  <c r="G3475" i="16"/>
  <c r="G3476" i="16"/>
  <c r="G3477" i="16"/>
  <c r="G3478" i="16"/>
  <c r="G3479" i="16"/>
  <c r="G3480" i="16"/>
  <c r="G3481" i="16"/>
  <c r="G3482" i="16"/>
  <c r="G3483" i="16"/>
  <c r="G3484" i="16"/>
  <c r="G3485" i="16"/>
  <c r="G3486" i="16"/>
  <c r="G3487" i="16"/>
  <c r="G3488" i="16"/>
  <c r="G3489" i="16"/>
  <c r="G3490" i="16"/>
  <c r="G3491" i="16"/>
  <c r="G3492" i="16"/>
  <c r="G3493" i="16"/>
  <c r="G3494" i="16"/>
  <c r="G3495" i="16"/>
  <c r="G3496" i="16"/>
  <c r="G3497" i="16"/>
  <c r="G3498" i="16"/>
  <c r="G3499" i="16"/>
  <c r="G3500" i="16"/>
  <c r="G3501" i="16"/>
  <c r="G3502" i="16"/>
  <c r="G3503" i="16"/>
  <c r="G3504" i="16"/>
  <c r="G3505" i="16"/>
  <c r="G3506" i="16"/>
  <c r="G3507" i="16"/>
  <c r="G3508" i="16"/>
  <c r="G3509" i="16"/>
  <c r="G3510" i="16"/>
  <c r="G3511" i="16"/>
  <c r="G3512" i="16"/>
  <c r="G3513" i="16"/>
  <c r="G3514" i="16"/>
  <c r="G3515" i="16"/>
  <c r="G3516" i="16"/>
  <c r="G3517" i="16"/>
  <c r="G3518" i="16"/>
  <c r="G3519" i="16"/>
  <c r="G3520" i="16"/>
  <c r="G3521" i="16"/>
  <c r="G3522" i="16"/>
  <c r="G3523" i="16"/>
  <c r="G3524" i="16"/>
  <c r="G3525" i="16"/>
  <c r="G3526" i="16"/>
  <c r="G3527" i="16"/>
  <c r="G3528" i="16"/>
  <c r="G3529" i="16"/>
  <c r="G3530" i="16"/>
  <c r="G3531" i="16"/>
  <c r="G3532" i="16"/>
  <c r="G3533" i="16"/>
  <c r="G3534" i="16"/>
  <c r="G3535" i="16"/>
  <c r="G3536" i="16"/>
  <c r="G3537" i="16"/>
  <c r="G3538" i="16"/>
  <c r="G3539" i="16"/>
  <c r="G3540" i="16"/>
  <c r="G3541" i="16"/>
  <c r="G3542" i="16"/>
  <c r="G3543" i="16"/>
  <c r="G3544" i="16"/>
  <c r="G3545" i="16"/>
  <c r="G3546" i="16"/>
  <c r="G3547" i="16"/>
  <c r="G3548" i="16"/>
  <c r="G3549" i="16"/>
  <c r="G3550" i="16"/>
  <c r="G3551" i="16"/>
  <c r="G3552" i="16"/>
  <c r="G3553" i="16"/>
  <c r="G3554" i="16"/>
  <c r="G3555" i="16"/>
  <c r="G3556" i="16"/>
  <c r="G3557" i="16"/>
  <c r="G3558" i="16"/>
  <c r="G3559" i="16"/>
  <c r="G3560" i="16"/>
  <c r="G3561" i="16"/>
  <c r="G3562" i="16"/>
  <c r="G3563" i="16"/>
  <c r="G3564" i="16"/>
  <c r="G3565" i="16"/>
  <c r="G3566" i="16"/>
  <c r="G3567" i="16"/>
  <c r="G3568" i="16"/>
  <c r="G3569" i="16"/>
  <c r="G3570" i="16"/>
  <c r="G3571" i="16"/>
  <c r="G3572" i="16"/>
  <c r="G3573" i="16"/>
  <c r="G3574" i="16"/>
  <c r="G3575" i="16"/>
  <c r="G3576" i="16"/>
  <c r="G3577" i="16"/>
  <c r="G3578" i="16"/>
  <c r="G3579" i="16"/>
  <c r="G3580" i="16"/>
  <c r="G3581" i="16"/>
  <c r="G3582" i="16"/>
  <c r="G3583" i="16"/>
  <c r="G3584" i="16"/>
  <c r="G3585" i="16"/>
  <c r="G3586" i="16"/>
  <c r="G3587" i="16"/>
  <c r="G3588" i="16"/>
  <c r="G3589" i="16"/>
  <c r="G3590" i="16"/>
  <c r="G3591" i="16"/>
  <c r="G3592" i="16"/>
  <c r="G3593" i="16"/>
  <c r="G3594" i="16"/>
  <c r="G3595" i="16"/>
  <c r="G3596" i="16"/>
  <c r="G3597" i="16"/>
  <c r="G3598" i="16"/>
  <c r="G3599" i="16"/>
  <c r="G3600" i="16"/>
  <c r="G3601" i="16"/>
  <c r="G3602" i="16"/>
  <c r="G3603" i="16"/>
  <c r="G3604" i="16"/>
  <c r="G3605" i="16"/>
  <c r="G3606" i="16"/>
  <c r="G3607" i="16"/>
  <c r="G3608" i="16"/>
  <c r="G3609" i="16"/>
  <c r="G3610" i="16"/>
  <c r="G3611" i="16"/>
  <c r="G3612" i="16"/>
  <c r="G3613" i="16"/>
  <c r="G3614" i="16"/>
  <c r="G3615" i="16"/>
  <c r="G3616" i="16"/>
  <c r="G3617" i="16"/>
  <c r="G3618" i="16"/>
  <c r="G3619" i="16"/>
  <c r="G3620" i="16"/>
  <c r="G3621" i="16"/>
  <c r="G3622" i="16"/>
  <c r="G3623" i="16"/>
  <c r="G3624" i="16"/>
  <c r="G3625" i="16"/>
  <c r="G3626" i="16"/>
  <c r="G3627" i="16"/>
  <c r="G3628" i="16"/>
  <c r="G3629" i="16"/>
  <c r="G3630" i="16"/>
  <c r="G3631" i="16"/>
  <c r="G3632" i="16"/>
  <c r="G3633" i="16"/>
  <c r="G3634" i="16"/>
  <c r="G3635" i="16"/>
  <c r="G3636" i="16"/>
  <c r="G3637" i="16"/>
  <c r="G3638" i="16"/>
  <c r="G3639" i="16"/>
  <c r="G3640" i="16"/>
  <c r="G3641" i="16"/>
  <c r="G3642" i="16"/>
  <c r="G3643" i="16"/>
  <c r="G3644" i="16"/>
  <c r="G3645" i="16"/>
  <c r="G3646" i="16"/>
  <c r="G3647" i="16"/>
  <c r="G3648" i="16"/>
  <c r="G3649" i="16"/>
  <c r="G3650" i="16"/>
  <c r="G3651" i="16"/>
  <c r="G3652" i="16"/>
  <c r="G3653" i="16"/>
  <c r="G3654" i="16"/>
  <c r="G3655" i="16"/>
  <c r="G3656" i="16"/>
  <c r="G3657" i="16"/>
  <c r="G3658" i="16"/>
  <c r="G3659" i="16"/>
  <c r="G3660" i="16"/>
  <c r="G3661" i="16"/>
  <c r="G3662" i="16"/>
  <c r="G3663" i="16"/>
  <c r="G3664" i="16"/>
  <c r="G3665" i="16"/>
  <c r="G3666" i="16"/>
  <c r="G3667" i="16"/>
  <c r="G3668" i="16"/>
  <c r="G3669" i="16"/>
  <c r="G3670" i="16"/>
  <c r="G3671" i="16"/>
  <c r="G3672" i="16"/>
  <c r="G3673" i="16"/>
  <c r="G3674" i="16"/>
  <c r="G3675" i="16"/>
  <c r="G3676" i="16"/>
  <c r="G3677" i="16"/>
  <c r="G3678" i="16"/>
  <c r="G3679" i="16"/>
  <c r="G3680" i="16"/>
  <c r="G3681" i="16"/>
  <c r="G3682" i="16"/>
  <c r="G3683" i="16"/>
  <c r="G3684" i="16"/>
  <c r="G3685" i="16"/>
  <c r="G3686" i="16"/>
  <c r="G3687" i="16"/>
  <c r="G3688" i="16"/>
  <c r="G3689" i="16"/>
  <c r="G3690" i="16"/>
  <c r="G3691" i="16"/>
  <c r="G3692" i="16"/>
  <c r="G3693" i="16"/>
  <c r="G3694" i="16"/>
  <c r="G3695" i="16"/>
  <c r="G3696" i="16"/>
  <c r="G3697" i="16"/>
  <c r="G3698" i="16"/>
  <c r="G3699" i="16"/>
  <c r="G3700" i="16"/>
  <c r="G3701" i="16"/>
  <c r="G3702" i="16"/>
  <c r="G3703" i="16"/>
  <c r="G3704" i="16"/>
  <c r="G3705" i="16"/>
  <c r="G3706" i="16"/>
  <c r="G3707" i="16"/>
  <c r="G3708" i="16"/>
  <c r="G3709" i="16"/>
  <c r="G3710" i="16"/>
  <c r="G3711" i="16"/>
  <c r="G3712" i="16"/>
  <c r="G3713" i="16"/>
  <c r="G3714" i="16"/>
  <c r="G3715" i="16"/>
  <c r="G3716" i="16"/>
  <c r="G3717" i="16"/>
  <c r="G3718" i="16"/>
  <c r="G3719" i="16"/>
  <c r="G3720" i="16"/>
  <c r="G3721" i="16"/>
  <c r="G3722" i="16"/>
  <c r="G3723" i="16"/>
  <c r="G3724" i="16"/>
  <c r="G3725" i="16"/>
  <c r="G3726" i="16"/>
  <c r="G3727" i="16"/>
  <c r="G3728" i="16"/>
  <c r="G3729" i="16"/>
  <c r="G3730" i="16"/>
  <c r="G3731" i="16"/>
  <c r="G3732" i="16"/>
  <c r="G3733" i="16"/>
  <c r="G3734" i="16"/>
  <c r="G3735" i="16"/>
  <c r="G3736" i="16"/>
  <c r="G3737" i="16"/>
  <c r="G3738" i="16"/>
  <c r="G3739" i="16"/>
  <c r="G3740" i="16"/>
  <c r="G3741" i="16"/>
  <c r="G3742" i="16"/>
  <c r="G3743" i="16"/>
  <c r="G3744" i="16"/>
  <c r="G3745" i="16"/>
  <c r="G3746" i="16"/>
  <c r="G3747" i="16"/>
  <c r="G3748" i="16"/>
  <c r="G3749" i="16"/>
  <c r="G3750" i="16"/>
  <c r="G3751" i="16"/>
  <c r="G3752" i="16"/>
  <c r="G3753" i="16"/>
  <c r="G3754" i="16"/>
  <c r="G3755" i="16"/>
  <c r="G3756" i="16"/>
  <c r="G3757" i="16"/>
  <c r="G3758" i="16"/>
  <c r="G3759" i="16"/>
  <c r="G3760" i="16"/>
  <c r="G3761" i="16"/>
  <c r="G3762" i="16"/>
  <c r="G3763" i="16"/>
  <c r="G3764" i="16"/>
  <c r="G3765" i="16"/>
  <c r="G3766" i="16"/>
  <c r="G3767" i="16"/>
  <c r="G3768" i="16"/>
  <c r="G3769" i="16"/>
  <c r="G3770" i="16"/>
  <c r="G3771" i="16"/>
  <c r="G3772" i="16"/>
  <c r="G3773" i="16"/>
  <c r="G3774" i="16"/>
  <c r="G3775" i="16"/>
  <c r="G3776" i="16"/>
  <c r="G3777" i="16"/>
  <c r="G3778" i="16"/>
  <c r="G3779" i="16"/>
  <c r="G3780" i="16"/>
  <c r="G3781" i="16"/>
  <c r="G3782" i="16"/>
  <c r="G3783" i="16"/>
  <c r="G3784" i="16"/>
  <c r="G3785" i="16"/>
  <c r="G3786" i="16"/>
  <c r="G3787" i="16"/>
  <c r="G3788" i="16"/>
  <c r="G3789" i="16"/>
  <c r="G3790" i="16"/>
  <c r="G3791" i="16"/>
  <c r="G3792" i="16"/>
  <c r="G3793" i="16"/>
  <c r="G3794" i="16"/>
  <c r="G3795" i="16"/>
  <c r="G3796" i="16"/>
  <c r="G3797" i="16"/>
  <c r="G3798" i="16"/>
  <c r="G3799" i="16"/>
  <c r="G3800" i="16"/>
  <c r="G3801" i="16"/>
  <c r="G3802" i="16"/>
  <c r="G3803" i="16"/>
  <c r="G3804" i="16"/>
  <c r="G3805" i="16"/>
  <c r="G3806" i="16"/>
  <c r="G3807" i="16"/>
  <c r="G3808" i="16"/>
  <c r="G3809" i="16"/>
  <c r="G3810" i="16"/>
  <c r="G3811" i="16"/>
  <c r="G3812" i="16"/>
  <c r="G3813" i="16"/>
  <c r="G3814" i="16"/>
  <c r="G3815" i="16"/>
  <c r="G3816" i="16"/>
  <c r="G3817" i="16"/>
  <c r="G3818" i="16"/>
  <c r="G3819" i="16"/>
  <c r="G3820" i="16"/>
  <c r="G3821" i="16"/>
  <c r="G3822" i="16"/>
  <c r="G3823" i="16"/>
  <c r="G3824" i="16"/>
  <c r="G3825" i="16"/>
  <c r="G3826" i="16"/>
  <c r="G3827" i="16"/>
  <c r="G3828" i="16"/>
  <c r="G3829" i="16"/>
  <c r="G3830" i="16"/>
  <c r="G3831" i="16"/>
  <c r="G3832" i="16"/>
  <c r="G3833" i="16"/>
  <c r="G3834" i="16"/>
  <c r="G3835" i="16"/>
  <c r="G3836" i="16"/>
  <c r="G3837" i="16"/>
  <c r="G3838" i="16"/>
  <c r="G3839" i="16"/>
  <c r="G3840" i="16"/>
  <c r="G3841" i="16"/>
  <c r="G3842" i="16"/>
  <c r="G3843" i="16"/>
  <c r="G3844" i="16"/>
  <c r="G3845" i="16"/>
  <c r="C39" i="16"/>
  <c r="F2" i="15"/>
  <c r="F6" i="15" s="1"/>
  <c r="F9" i="10" s="1"/>
  <c r="H19" i="6"/>
  <c r="J2" i="15" s="1"/>
  <c r="J6" i="15" s="1"/>
  <c r="F10" i="10" s="1"/>
  <c r="H31" i="6"/>
  <c r="Y7" i="8"/>
  <c r="X6" i="8"/>
  <c r="AO9" i="7"/>
  <c r="AK9" i="7"/>
  <c r="AJ10" i="7"/>
  <c r="AQ9" i="7"/>
  <c r="AP9" i="7"/>
  <c r="AL9" i="7"/>
  <c r="AA8" i="8"/>
  <c r="Z7" i="8"/>
  <c r="C36" i="16" l="1"/>
  <c r="C37" i="16"/>
  <c r="C11" i="16"/>
  <c r="C14" i="16"/>
  <c r="AA9" i="8"/>
  <c r="Z8" i="8"/>
  <c r="AJ11" i="7"/>
  <c r="AO10" i="7"/>
  <c r="AK10" i="7"/>
  <c r="AQ10" i="7"/>
  <c r="AP10" i="7"/>
  <c r="AL10" i="7"/>
  <c r="Y8" i="8"/>
  <c r="X7" i="8"/>
  <c r="C38" i="16" l="1"/>
  <c r="C15" i="16"/>
  <c r="F50" i="16" s="1"/>
  <c r="F64" i="16"/>
  <c r="F112" i="16"/>
  <c r="F114" i="16"/>
  <c r="F116" i="16"/>
  <c r="F120" i="16"/>
  <c r="F122" i="16"/>
  <c r="F124" i="16"/>
  <c r="F127" i="16"/>
  <c r="F128" i="16"/>
  <c r="F130" i="16"/>
  <c r="F132" i="16"/>
  <c r="F135" i="16"/>
  <c r="F136" i="16"/>
  <c r="F138" i="16"/>
  <c r="F140" i="16"/>
  <c r="F143" i="16"/>
  <c r="F144" i="16"/>
  <c r="F146" i="16"/>
  <c r="F148" i="16"/>
  <c r="F151" i="16"/>
  <c r="F152" i="16"/>
  <c r="F154" i="16"/>
  <c r="F156" i="16"/>
  <c r="F159" i="16"/>
  <c r="F160" i="16"/>
  <c r="F162" i="16"/>
  <c r="F164" i="16"/>
  <c r="F167" i="16"/>
  <c r="F168" i="16"/>
  <c r="F170" i="16"/>
  <c r="F172" i="16"/>
  <c r="F175" i="16"/>
  <c r="F176" i="16"/>
  <c r="F178" i="16"/>
  <c r="F180" i="16"/>
  <c r="F183" i="16"/>
  <c r="F184" i="16"/>
  <c r="F186" i="16"/>
  <c r="F187" i="16"/>
  <c r="F188" i="16"/>
  <c r="F191" i="16"/>
  <c r="F192" i="16"/>
  <c r="F194" i="16"/>
  <c r="F195" i="16"/>
  <c r="F196" i="16"/>
  <c r="F199" i="16"/>
  <c r="F200" i="16"/>
  <c r="F202" i="16"/>
  <c r="F203" i="16"/>
  <c r="F204" i="16"/>
  <c r="F207" i="16"/>
  <c r="F208" i="16"/>
  <c r="F210" i="16"/>
  <c r="F211" i="16"/>
  <c r="F212" i="16"/>
  <c r="F215" i="16"/>
  <c r="F216" i="16"/>
  <c r="F218" i="16"/>
  <c r="F219" i="16"/>
  <c r="F220" i="16"/>
  <c r="F223" i="16"/>
  <c r="F224" i="16"/>
  <c r="F226" i="16"/>
  <c r="F227" i="16"/>
  <c r="F228" i="16"/>
  <c r="F231" i="16"/>
  <c r="F232" i="16"/>
  <c r="F234" i="16"/>
  <c r="F235" i="16"/>
  <c r="F236" i="16"/>
  <c r="F239" i="16"/>
  <c r="F240" i="16"/>
  <c r="F242" i="16"/>
  <c r="F243" i="16"/>
  <c r="F244" i="16"/>
  <c r="F247" i="16"/>
  <c r="F248" i="16"/>
  <c r="F250" i="16"/>
  <c r="F251" i="16"/>
  <c r="F252" i="16"/>
  <c r="F255" i="16"/>
  <c r="F256" i="16"/>
  <c r="F258" i="16"/>
  <c r="F259" i="16"/>
  <c r="F260" i="16"/>
  <c r="F263" i="16"/>
  <c r="F264" i="16"/>
  <c r="F266" i="16"/>
  <c r="F267" i="16"/>
  <c r="F268" i="16"/>
  <c r="F271" i="16"/>
  <c r="F272" i="16"/>
  <c r="F274" i="16"/>
  <c r="F275" i="16"/>
  <c r="F276" i="16"/>
  <c r="F279" i="16"/>
  <c r="F280" i="16"/>
  <c r="F282" i="16"/>
  <c r="F283" i="16"/>
  <c r="F284" i="16"/>
  <c r="F287" i="16"/>
  <c r="F288" i="16"/>
  <c r="F290" i="16"/>
  <c r="F291" i="16"/>
  <c r="F292" i="16"/>
  <c r="F295" i="16"/>
  <c r="F296" i="16"/>
  <c r="F298" i="16"/>
  <c r="F299" i="16"/>
  <c r="F300" i="16"/>
  <c r="F303" i="16"/>
  <c r="F304" i="16"/>
  <c r="F305" i="16"/>
  <c r="F306" i="16"/>
  <c r="F307" i="16"/>
  <c r="F308" i="16"/>
  <c r="F311" i="16"/>
  <c r="F312" i="16"/>
  <c r="F313" i="16"/>
  <c r="F314" i="16"/>
  <c r="F315" i="16"/>
  <c r="F316" i="16"/>
  <c r="F319" i="16"/>
  <c r="F320" i="16"/>
  <c r="F321" i="16"/>
  <c r="F322" i="16"/>
  <c r="F323" i="16"/>
  <c r="F324" i="16"/>
  <c r="F327" i="16"/>
  <c r="F328" i="16"/>
  <c r="F329" i="16"/>
  <c r="F330" i="16"/>
  <c r="F331" i="16"/>
  <c r="F332" i="16"/>
  <c r="F335" i="16"/>
  <c r="F336" i="16"/>
  <c r="F337" i="16"/>
  <c r="F338" i="16"/>
  <c r="F339" i="16"/>
  <c r="F340" i="16"/>
  <c r="F343" i="16"/>
  <c r="F344" i="16"/>
  <c r="F345" i="16"/>
  <c r="F346" i="16"/>
  <c r="F347" i="16"/>
  <c r="F348" i="16"/>
  <c r="F350" i="16"/>
  <c r="F351" i="16"/>
  <c r="F352" i="16"/>
  <c r="F353" i="16"/>
  <c r="F354" i="16"/>
  <c r="F355" i="16"/>
  <c r="F356" i="16"/>
  <c r="F358" i="16"/>
  <c r="F359" i="16"/>
  <c r="F360" i="16"/>
  <c r="F361" i="16"/>
  <c r="F362" i="16"/>
  <c r="F363" i="16"/>
  <c r="F364" i="16"/>
  <c r="F366" i="16"/>
  <c r="F367" i="16"/>
  <c r="F368" i="16"/>
  <c r="F369" i="16"/>
  <c r="F370" i="16"/>
  <c r="F371" i="16"/>
  <c r="F372" i="16"/>
  <c r="F374" i="16"/>
  <c r="F375" i="16"/>
  <c r="F376" i="16"/>
  <c r="F377" i="16"/>
  <c r="F378" i="16"/>
  <c r="F379" i="16"/>
  <c r="F380" i="16"/>
  <c r="F382" i="16"/>
  <c r="F383" i="16"/>
  <c r="F384" i="16"/>
  <c r="F385" i="16"/>
  <c r="F386" i="16"/>
  <c r="F387" i="16"/>
  <c r="F388" i="16"/>
  <c r="F390" i="16"/>
  <c r="F391" i="16"/>
  <c r="F392" i="16"/>
  <c r="F393" i="16"/>
  <c r="F394" i="16"/>
  <c r="F395" i="16"/>
  <c r="F396" i="16"/>
  <c r="F398" i="16"/>
  <c r="F399" i="16"/>
  <c r="F400" i="16"/>
  <c r="F401" i="16"/>
  <c r="F402" i="16"/>
  <c r="F403" i="16"/>
  <c r="F404" i="16"/>
  <c r="F405" i="16"/>
  <c r="F406" i="16"/>
  <c r="F407" i="16"/>
  <c r="F408" i="16"/>
  <c r="F409" i="16"/>
  <c r="F410" i="16"/>
  <c r="F411" i="16"/>
  <c r="F412" i="16"/>
  <c r="F413" i="16"/>
  <c r="F414" i="16"/>
  <c r="F415" i="16"/>
  <c r="F416" i="16"/>
  <c r="F417" i="16"/>
  <c r="F418" i="16"/>
  <c r="F419" i="16"/>
  <c r="F420" i="16"/>
  <c r="F421" i="16"/>
  <c r="F422" i="16"/>
  <c r="F423" i="16"/>
  <c r="F424" i="16"/>
  <c r="F425" i="16"/>
  <c r="F426" i="16"/>
  <c r="F427" i="16"/>
  <c r="F428" i="16"/>
  <c r="F429" i="16"/>
  <c r="F430" i="16"/>
  <c r="F431" i="16"/>
  <c r="F432" i="16"/>
  <c r="F433" i="16"/>
  <c r="F434" i="16"/>
  <c r="F435" i="16"/>
  <c r="F436" i="16"/>
  <c r="F437" i="16"/>
  <c r="F438" i="16"/>
  <c r="F439" i="16"/>
  <c r="F440" i="16"/>
  <c r="F441" i="16"/>
  <c r="F442" i="16"/>
  <c r="F443" i="16"/>
  <c r="F444" i="16"/>
  <c r="F445" i="16"/>
  <c r="F446" i="16"/>
  <c r="F447" i="16"/>
  <c r="F448" i="16"/>
  <c r="F449" i="16"/>
  <c r="F450" i="16"/>
  <c r="F451" i="16"/>
  <c r="F452" i="16"/>
  <c r="F453" i="16"/>
  <c r="F454" i="16"/>
  <c r="F455" i="16"/>
  <c r="F456" i="16"/>
  <c r="F457" i="16"/>
  <c r="F458" i="16"/>
  <c r="F459" i="16"/>
  <c r="F460" i="16"/>
  <c r="F461" i="16"/>
  <c r="F462" i="16"/>
  <c r="F463" i="16"/>
  <c r="F464" i="16"/>
  <c r="F465" i="16"/>
  <c r="F466" i="16"/>
  <c r="F467" i="16"/>
  <c r="F468" i="16"/>
  <c r="F469" i="16"/>
  <c r="F470" i="16"/>
  <c r="F471" i="16"/>
  <c r="F472" i="16"/>
  <c r="F473" i="16"/>
  <c r="F474" i="16"/>
  <c r="F475" i="16"/>
  <c r="F476" i="16"/>
  <c r="F477" i="16"/>
  <c r="F478" i="16"/>
  <c r="F479" i="16"/>
  <c r="F480" i="16"/>
  <c r="F481" i="16"/>
  <c r="F482" i="16"/>
  <c r="F483" i="16"/>
  <c r="F484" i="16"/>
  <c r="F485" i="16"/>
  <c r="F486" i="16"/>
  <c r="F487" i="16"/>
  <c r="F488" i="16"/>
  <c r="F489" i="16"/>
  <c r="F490" i="16"/>
  <c r="F491" i="16"/>
  <c r="F492" i="16"/>
  <c r="F493" i="16"/>
  <c r="F494" i="16"/>
  <c r="F495" i="16"/>
  <c r="F496" i="16"/>
  <c r="F497" i="16"/>
  <c r="F498" i="16"/>
  <c r="F499" i="16"/>
  <c r="F500" i="16"/>
  <c r="F501" i="16"/>
  <c r="F502" i="16"/>
  <c r="F503" i="16"/>
  <c r="F504" i="16"/>
  <c r="F505" i="16"/>
  <c r="F506" i="16"/>
  <c r="F507" i="16"/>
  <c r="F508" i="16"/>
  <c r="F509" i="16"/>
  <c r="F510" i="16"/>
  <c r="F511" i="16"/>
  <c r="F512" i="16"/>
  <c r="F513" i="16"/>
  <c r="F514" i="16"/>
  <c r="F515" i="16"/>
  <c r="F516" i="16"/>
  <c r="F517" i="16"/>
  <c r="F518" i="16"/>
  <c r="F519" i="16"/>
  <c r="F520" i="16"/>
  <c r="F521" i="16"/>
  <c r="F522" i="16"/>
  <c r="F523" i="16"/>
  <c r="F524" i="16"/>
  <c r="F525" i="16"/>
  <c r="F526" i="16"/>
  <c r="F527" i="16"/>
  <c r="F528" i="16"/>
  <c r="F529" i="16"/>
  <c r="F530" i="16"/>
  <c r="F531" i="16"/>
  <c r="F532" i="16"/>
  <c r="F533" i="16"/>
  <c r="F534" i="16"/>
  <c r="F535" i="16"/>
  <c r="F536" i="16"/>
  <c r="F537" i="16"/>
  <c r="F538" i="16"/>
  <c r="F539" i="16"/>
  <c r="F540" i="16"/>
  <c r="F541" i="16"/>
  <c r="F542" i="16"/>
  <c r="F543" i="16"/>
  <c r="F544" i="16"/>
  <c r="F545" i="16"/>
  <c r="F546" i="16"/>
  <c r="F547" i="16"/>
  <c r="F548" i="16"/>
  <c r="F549" i="16"/>
  <c r="F550" i="16"/>
  <c r="F551" i="16"/>
  <c r="F552" i="16"/>
  <c r="F553" i="16"/>
  <c r="F554" i="16"/>
  <c r="F555" i="16"/>
  <c r="F556" i="16"/>
  <c r="F557" i="16"/>
  <c r="F558" i="16"/>
  <c r="F559" i="16"/>
  <c r="F560" i="16"/>
  <c r="F561" i="16"/>
  <c r="F562" i="16"/>
  <c r="F563" i="16"/>
  <c r="F564" i="16"/>
  <c r="F565" i="16"/>
  <c r="F566" i="16"/>
  <c r="F567" i="16"/>
  <c r="F568" i="16"/>
  <c r="F569" i="16"/>
  <c r="F570" i="16"/>
  <c r="F571" i="16"/>
  <c r="F572" i="16"/>
  <c r="F573" i="16"/>
  <c r="F574" i="16"/>
  <c r="F575" i="16"/>
  <c r="F576" i="16"/>
  <c r="F577" i="16"/>
  <c r="F578" i="16"/>
  <c r="F579" i="16"/>
  <c r="F580" i="16"/>
  <c r="F581" i="16"/>
  <c r="F582" i="16"/>
  <c r="F583" i="16"/>
  <c r="F584" i="16"/>
  <c r="F585" i="16"/>
  <c r="F586" i="16"/>
  <c r="F587" i="16"/>
  <c r="F588" i="16"/>
  <c r="F589" i="16"/>
  <c r="F590" i="16"/>
  <c r="F591" i="16"/>
  <c r="F592" i="16"/>
  <c r="F593" i="16"/>
  <c r="F594" i="16"/>
  <c r="F595" i="16"/>
  <c r="F596" i="16"/>
  <c r="F597" i="16"/>
  <c r="F598" i="16"/>
  <c r="F599" i="16"/>
  <c r="F600" i="16"/>
  <c r="F601" i="16"/>
  <c r="F602" i="16"/>
  <c r="F603" i="16"/>
  <c r="F604" i="16"/>
  <c r="F605" i="16"/>
  <c r="F606" i="16"/>
  <c r="F607" i="16"/>
  <c r="F608" i="16"/>
  <c r="F609" i="16"/>
  <c r="F610" i="16"/>
  <c r="F611" i="16"/>
  <c r="F612" i="16"/>
  <c r="F613" i="16"/>
  <c r="F614" i="16"/>
  <c r="F615" i="16"/>
  <c r="F616" i="16"/>
  <c r="F617" i="16"/>
  <c r="F618" i="16"/>
  <c r="F619" i="16"/>
  <c r="F620" i="16"/>
  <c r="F621" i="16"/>
  <c r="F622" i="16"/>
  <c r="F623" i="16"/>
  <c r="F624" i="16"/>
  <c r="F625" i="16"/>
  <c r="F626" i="16"/>
  <c r="F627" i="16"/>
  <c r="F628" i="16"/>
  <c r="F629" i="16"/>
  <c r="F630" i="16"/>
  <c r="F631" i="16"/>
  <c r="F632" i="16"/>
  <c r="F633" i="16"/>
  <c r="F634" i="16"/>
  <c r="F635" i="16"/>
  <c r="F636" i="16"/>
  <c r="F637" i="16"/>
  <c r="F638" i="16"/>
  <c r="F639" i="16"/>
  <c r="F640" i="16"/>
  <c r="F641" i="16"/>
  <c r="F642" i="16"/>
  <c r="F643" i="16"/>
  <c r="F644" i="16"/>
  <c r="F645" i="16"/>
  <c r="F646" i="16"/>
  <c r="F647" i="16"/>
  <c r="F648" i="16"/>
  <c r="F649" i="16"/>
  <c r="F650" i="16"/>
  <c r="F651" i="16"/>
  <c r="F652" i="16"/>
  <c r="F653" i="16"/>
  <c r="F654" i="16"/>
  <c r="F655" i="16"/>
  <c r="F656" i="16"/>
  <c r="F657" i="16"/>
  <c r="F658" i="16"/>
  <c r="F659" i="16"/>
  <c r="F660" i="16"/>
  <c r="F661" i="16"/>
  <c r="F662" i="16"/>
  <c r="F663" i="16"/>
  <c r="F664" i="16"/>
  <c r="F665" i="16"/>
  <c r="F666" i="16"/>
  <c r="F667" i="16"/>
  <c r="F668" i="16"/>
  <c r="F669" i="16"/>
  <c r="F670" i="16"/>
  <c r="F671" i="16"/>
  <c r="F672" i="16"/>
  <c r="F673" i="16"/>
  <c r="F674" i="16"/>
  <c r="F675" i="16"/>
  <c r="F676" i="16"/>
  <c r="F677" i="16"/>
  <c r="F678" i="16"/>
  <c r="F679" i="16"/>
  <c r="F680" i="16"/>
  <c r="F681" i="16"/>
  <c r="F682" i="16"/>
  <c r="F683" i="16"/>
  <c r="F684" i="16"/>
  <c r="F685" i="16"/>
  <c r="F686" i="16"/>
  <c r="F687" i="16"/>
  <c r="F688" i="16"/>
  <c r="F689" i="16"/>
  <c r="F690" i="16"/>
  <c r="F691" i="16"/>
  <c r="F692" i="16"/>
  <c r="F693" i="16"/>
  <c r="F694" i="16"/>
  <c r="F695" i="16"/>
  <c r="F696" i="16"/>
  <c r="F697" i="16"/>
  <c r="F698" i="16"/>
  <c r="F699" i="16"/>
  <c r="F700" i="16"/>
  <c r="F701" i="16"/>
  <c r="F702" i="16"/>
  <c r="F703" i="16"/>
  <c r="F704" i="16"/>
  <c r="F705" i="16"/>
  <c r="F706" i="16"/>
  <c r="F707" i="16"/>
  <c r="F708" i="16"/>
  <c r="F709" i="16"/>
  <c r="F710" i="16"/>
  <c r="F711" i="16"/>
  <c r="F712" i="16"/>
  <c r="F713" i="16"/>
  <c r="F714" i="16"/>
  <c r="F715" i="16"/>
  <c r="F716" i="16"/>
  <c r="F717" i="16"/>
  <c r="F718" i="16"/>
  <c r="F719" i="16"/>
  <c r="F720" i="16"/>
  <c r="F721" i="16"/>
  <c r="F722" i="16"/>
  <c r="F723" i="16"/>
  <c r="F724" i="16"/>
  <c r="F725" i="16"/>
  <c r="F726" i="16"/>
  <c r="F727" i="16"/>
  <c r="F728" i="16"/>
  <c r="F729" i="16"/>
  <c r="F730" i="16"/>
  <c r="F731" i="16"/>
  <c r="F732" i="16"/>
  <c r="F733" i="16"/>
  <c r="F734" i="16"/>
  <c r="F735" i="16"/>
  <c r="F736" i="16"/>
  <c r="F737" i="16"/>
  <c r="F738" i="16"/>
  <c r="F739" i="16"/>
  <c r="F740" i="16"/>
  <c r="F741" i="16"/>
  <c r="F742" i="16"/>
  <c r="F743" i="16"/>
  <c r="F744" i="16"/>
  <c r="F745" i="16"/>
  <c r="F746" i="16"/>
  <c r="F747" i="16"/>
  <c r="F748" i="16"/>
  <c r="F749" i="16"/>
  <c r="F750" i="16"/>
  <c r="F751" i="16"/>
  <c r="F752" i="16"/>
  <c r="F753" i="16"/>
  <c r="F754" i="16"/>
  <c r="F755" i="16"/>
  <c r="F756" i="16"/>
  <c r="F757" i="16"/>
  <c r="F758" i="16"/>
  <c r="F759" i="16"/>
  <c r="F760" i="16"/>
  <c r="F761" i="16"/>
  <c r="F762" i="16"/>
  <c r="F763" i="16"/>
  <c r="F764" i="16"/>
  <c r="F765" i="16"/>
  <c r="F766" i="16"/>
  <c r="F767" i="16"/>
  <c r="F768" i="16"/>
  <c r="F769" i="16"/>
  <c r="F770" i="16"/>
  <c r="F771" i="16"/>
  <c r="F772" i="16"/>
  <c r="F773" i="16"/>
  <c r="F774" i="16"/>
  <c r="F775" i="16"/>
  <c r="F776" i="16"/>
  <c r="F777" i="16"/>
  <c r="F778" i="16"/>
  <c r="F779" i="16"/>
  <c r="F780" i="16"/>
  <c r="F781" i="16"/>
  <c r="F782" i="16"/>
  <c r="F783" i="16"/>
  <c r="F784" i="16"/>
  <c r="F785" i="16"/>
  <c r="F786" i="16"/>
  <c r="F787" i="16"/>
  <c r="F788" i="16"/>
  <c r="F789" i="16"/>
  <c r="F790" i="16"/>
  <c r="F791" i="16"/>
  <c r="F792" i="16"/>
  <c r="F793" i="16"/>
  <c r="F794" i="16"/>
  <c r="F795" i="16"/>
  <c r="F796" i="16"/>
  <c r="F797" i="16"/>
  <c r="F798" i="16"/>
  <c r="F799" i="16"/>
  <c r="F800" i="16"/>
  <c r="F801" i="16"/>
  <c r="F802" i="16"/>
  <c r="F803" i="16"/>
  <c r="F804" i="16"/>
  <c r="F805" i="16"/>
  <c r="F806" i="16"/>
  <c r="F807" i="16"/>
  <c r="F808" i="16"/>
  <c r="F809" i="16"/>
  <c r="F810" i="16"/>
  <c r="F811" i="16"/>
  <c r="F812" i="16"/>
  <c r="F813" i="16"/>
  <c r="F814" i="16"/>
  <c r="F815" i="16"/>
  <c r="F816" i="16"/>
  <c r="F817" i="16"/>
  <c r="F818" i="16"/>
  <c r="F819" i="16"/>
  <c r="F820" i="16"/>
  <c r="F821" i="16"/>
  <c r="F822" i="16"/>
  <c r="F823" i="16"/>
  <c r="F824" i="16"/>
  <c r="F825" i="16"/>
  <c r="F826" i="16"/>
  <c r="F827" i="16"/>
  <c r="F828" i="16"/>
  <c r="F829" i="16"/>
  <c r="F830" i="16"/>
  <c r="F831" i="16"/>
  <c r="F832" i="16"/>
  <c r="F833" i="16"/>
  <c r="F834" i="16"/>
  <c r="F835" i="16"/>
  <c r="F836" i="16"/>
  <c r="F837" i="16"/>
  <c r="F838" i="16"/>
  <c r="F839" i="16"/>
  <c r="F840" i="16"/>
  <c r="F841" i="16"/>
  <c r="F842" i="16"/>
  <c r="F843" i="16"/>
  <c r="F844" i="16"/>
  <c r="F845" i="16"/>
  <c r="F846" i="16"/>
  <c r="F847" i="16"/>
  <c r="F848" i="16"/>
  <c r="F849" i="16"/>
  <c r="F850" i="16"/>
  <c r="F851" i="16"/>
  <c r="F852" i="16"/>
  <c r="F853" i="16"/>
  <c r="F854" i="16"/>
  <c r="F855" i="16"/>
  <c r="F856" i="16"/>
  <c r="F857" i="16"/>
  <c r="F858" i="16"/>
  <c r="F859" i="16"/>
  <c r="F860" i="16"/>
  <c r="F861" i="16"/>
  <c r="F862" i="16"/>
  <c r="F863" i="16"/>
  <c r="F864" i="16"/>
  <c r="F865" i="16"/>
  <c r="F866" i="16"/>
  <c r="F867" i="16"/>
  <c r="F868" i="16"/>
  <c r="F869" i="16"/>
  <c r="F870" i="16"/>
  <c r="F871" i="16"/>
  <c r="F872" i="16"/>
  <c r="F873" i="16"/>
  <c r="F874" i="16"/>
  <c r="F875" i="16"/>
  <c r="F876" i="16"/>
  <c r="F877" i="16"/>
  <c r="F878" i="16"/>
  <c r="F879" i="16"/>
  <c r="F880" i="16"/>
  <c r="F881" i="16"/>
  <c r="F882" i="16"/>
  <c r="F883" i="16"/>
  <c r="F884" i="16"/>
  <c r="F885" i="16"/>
  <c r="F886" i="16"/>
  <c r="F887" i="16"/>
  <c r="F888" i="16"/>
  <c r="F889" i="16"/>
  <c r="F890" i="16"/>
  <c r="F891" i="16"/>
  <c r="F892" i="16"/>
  <c r="F893" i="16"/>
  <c r="F894" i="16"/>
  <c r="F895" i="16"/>
  <c r="F896" i="16"/>
  <c r="F897" i="16"/>
  <c r="F898" i="16"/>
  <c r="F899" i="16"/>
  <c r="F900" i="16"/>
  <c r="F901" i="16"/>
  <c r="F902" i="16"/>
  <c r="F903" i="16"/>
  <c r="F904" i="16"/>
  <c r="F905" i="16"/>
  <c r="F906" i="16"/>
  <c r="F907" i="16"/>
  <c r="F908" i="16"/>
  <c r="F909" i="16"/>
  <c r="F910" i="16"/>
  <c r="F911" i="16"/>
  <c r="F912" i="16"/>
  <c r="F913" i="16"/>
  <c r="F914" i="16"/>
  <c r="F915" i="16"/>
  <c r="F916" i="16"/>
  <c r="F917" i="16"/>
  <c r="F918" i="16"/>
  <c r="F919" i="16"/>
  <c r="F920" i="16"/>
  <c r="F921" i="16"/>
  <c r="F922" i="16"/>
  <c r="F923" i="16"/>
  <c r="F924" i="16"/>
  <c r="F925" i="16"/>
  <c r="F926" i="16"/>
  <c r="F927" i="16"/>
  <c r="F928" i="16"/>
  <c r="F929" i="16"/>
  <c r="F930" i="16"/>
  <c r="F931" i="16"/>
  <c r="F932" i="16"/>
  <c r="F933" i="16"/>
  <c r="F934" i="16"/>
  <c r="F935" i="16"/>
  <c r="F936" i="16"/>
  <c r="F937" i="16"/>
  <c r="F938" i="16"/>
  <c r="F939" i="16"/>
  <c r="F940" i="16"/>
  <c r="F941" i="16"/>
  <c r="F942" i="16"/>
  <c r="F943" i="16"/>
  <c r="F944" i="16"/>
  <c r="F945" i="16"/>
  <c r="F946" i="16"/>
  <c r="F947" i="16"/>
  <c r="F948" i="16"/>
  <c r="F949" i="16"/>
  <c r="F950" i="16"/>
  <c r="F951" i="16"/>
  <c r="F952" i="16"/>
  <c r="F953" i="16"/>
  <c r="F954" i="16"/>
  <c r="F955" i="16"/>
  <c r="F956" i="16"/>
  <c r="F957" i="16"/>
  <c r="F958" i="16"/>
  <c r="F959" i="16"/>
  <c r="F960" i="16"/>
  <c r="F961" i="16"/>
  <c r="F962" i="16"/>
  <c r="F963" i="16"/>
  <c r="F964" i="16"/>
  <c r="F965" i="16"/>
  <c r="F966" i="16"/>
  <c r="F967" i="16"/>
  <c r="F968" i="16"/>
  <c r="F969" i="16"/>
  <c r="F970" i="16"/>
  <c r="F971" i="16"/>
  <c r="F972" i="16"/>
  <c r="F973" i="16"/>
  <c r="F974" i="16"/>
  <c r="F975" i="16"/>
  <c r="F976" i="16"/>
  <c r="F977" i="16"/>
  <c r="F978" i="16"/>
  <c r="F979" i="16"/>
  <c r="F980" i="16"/>
  <c r="F981" i="16"/>
  <c r="F982" i="16"/>
  <c r="F983" i="16"/>
  <c r="F984" i="16"/>
  <c r="F985" i="16"/>
  <c r="F986" i="16"/>
  <c r="F987" i="16"/>
  <c r="F988" i="16"/>
  <c r="F989" i="16"/>
  <c r="F990" i="16"/>
  <c r="F991" i="16"/>
  <c r="F992" i="16"/>
  <c r="F993" i="16"/>
  <c r="F994" i="16"/>
  <c r="F995" i="16"/>
  <c r="F996" i="16"/>
  <c r="F997" i="16"/>
  <c r="F998" i="16"/>
  <c r="F999" i="16"/>
  <c r="F1000" i="16"/>
  <c r="F1001" i="16"/>
  <c r="F1002" i="16"/>
  <c r="F1003" i="16"/>
  <c r="F1004" i="16"/>
  <c r="F1005" i="16"/>
  <c r="F1006" i="16"/>
  <c r="F1007" i="16"/>
  <c r="F1008" i="16"/>
  <c r="F1009" i="16"/>
  <c r="F1010" i="16"/>
  <c r="F1011" i="16"/>
  <c r="F1012" i="16"/>
  <c r="F1013" i="16"/>
  <c r="F1014" i="16"/>
  <c r="F1015" i="16"/>
  <c r="F1016" i="16"/>
  <c r="F1017" i="16"/>
  <c r="F1018" i="16"/>
  <c r="F1019" i="16"/>
  <c r="F1020" i="16"/>
  <c r="F1021" i="16"/>
  <c r="F1022" i="16"/>
  <c r="F1023" i="16"/>
  <c r="F1024" i="16"/>
  <c r="F1025" i="16"/>
  <c r="F1026" i="16"/>
  <c r="F1027" i="16"/>
  <c r="F1028" i="16"/>
  <c r="F1029" i="16"/>
  <c r="F1030" i="16"/>
  <c r="F1031" i="16"/>
  <c r="F1032" i="16"/>
  <c r="F1033" i="16"/>
  <c r="F1034" i="16"/>
  <c r="F1035" i="16"/>
  <c r="F1036" i="16"/>
  <c r="F1037" i="16"/>
  <c r="F1038" i="16"/>
  <c r="F1039" i="16"/>
  <c r="F1040" i="16"/>
  <c r="F1041" i="16"/>
  <c r="F1042" i="16"/>
  <c r="F1043" i="16"/>
  <c r="F1044" i="16"/>
  <c r="F1045" i="16"/>
  <c r="F1046" i="16"/>
  <c r="F1047" i="16"/>
  <c r="F1048" i="16"/>
  <c r="F1049" i="16"/>
  <c r="F1050" i="16"/>
  <c r="F1051" i="16"/>
  <c r="F1052" i="16"/>
  <c r="F1053" i="16"/>
  <c r="F1054" i="16"/>
  <c r="F1055" i="16"/>
  <c r="F1056" i="16"/>
  <c r="F1057" i="16"/>
  <c r="F1058" i="16"/>
  <c r="F1059" i="16"/>
  <c r="F1060" i="16"/>
  <c r="F1061" i="16"/>
  <c r="F1062" i="16"/>
  <c r="F1063" i="16"/>
  <c r="F1064" i="16"/>
  <c r="F1065" i="16"/>
  <c r="F1066" i="16"/>
  <c r="F1067" i="16"/>
  <c r="F1068" i="16"/>
  <c r="F1069" i="16"/>
  <c r="F1070" i="16"/>
  <c r="F1071" i="16"/>
  <c r="F1072" i="16"/>
  <c r="F1073" i="16"/>
  <c r="F1074" i="16"/>
  <c r="F1075" i="16"/>
  <c r="F1076" i="16"/>
  <c r="F1077" i="16"/>
  <c r="F1078" i="16"/>
  <c r="F1079" i="16"/>
  <c r="F1080" i="16"/>
  <c r="F1081" i="16"/>
  <c r="F1082" i="16"/>
  <c r="F1083" i="16"/>
  <c r="F1084" i="16"/>
  <c r="F1085" i="16"/>
  <c r="F1086" i="16"/>
  <c r="F1087" i="16"/>
  <c r="F1088" i="16"/>
  <c r="F1089" i="16"/>
  <c r="F1090" i="16"/>
  <c r="F1091" i="16"/>
  <c r="F1092" i="16"/>
  <c r="F1093" i="16"/>
  <c r="F1094" i="16"/>
  <c r="F1095" i="16"/>
  <c r="F1096" i="16"/>
  <c r="F1097" i="16"/>
  <c r="F1098" i="16"/>
  <c r="F1099" i="16"/>
  <c r="F1100" i="16"/>
  <c r="F1101" i="16"/>
  <c r="F1102" i="16"/>
  <c r="F1103" i="16"/>
  <c r="F1104" i="16"/>
  <c r="F1105" i="16"/>
  <c r="F1106" i="16"/>
  <c r="F1107" i="16"/>
  <c r="F1108" i="16"/>
  <c r="F1109" i="16"/>
  <c r="F1110" i="16"/>
  <c r="F1111" i="16"/>
  <c r="F1112" i="16"/>
  <c r="F1113" i="16"/>
  <c r="F1114" i="16"/>
  <c r="F1115" i="16"/>
  <c r="F1116" i="16"/>
  <c r="F1117" i="16"/>
  <c r="F1118" i="16"/>
  <c r="F1119" i="16"/>
  <c r="F1120" i="16"/>
  <c r="F1121" i="16"/>
  <c r="F1122" i="16"/>
  <c r="F1123" i="16"/>
  <c r="F1124" i="16"/>
  <c r="F1125" i="16"/>
  <c r="F1126" i="16"/>
  <c r="F1127" i="16"/>
  <c r="F1128" i="16"/>
  <c r="F1129" i="16"/>
  <c r="F1130" i="16"/>
  <c r="F1131" i="16"/>
  <c r="F1132" i="16"/>
  <c r="F1133" i="16"/>
  <c r="F1134" i="16"/>
  <c r="F1135" i="16"/>
  <c r="F1136" i="16"/>
  <c r="F1137" i="16"/>
  <c r="F1138" i="16"/>
  <c r="F1139" i="16"/>
  <c r="F1140" i="16"/>
  <c r="F1141" i="16"/>
  <c r="F1142" i="16"/>
  <c r="F1143" i="16"/>
  <c r="F1144" i="16"/>
  <c r="F1145" i="16"/>
  <c r="F1146" i="16"/>
  <c r="F1147" i="16"/>
  <c r="F1148" i="16"/>
  <c r="F1149" i="16"/>
  <c r="F1150" i="16"/>
  <c r="F1151" i="16"/>
  <c r="F1152" i="16"/>
  <c r="F1153" i="16"/>
  <c r="F1154" i="16"/>
  <c r="F1155" i="16"/>
  <c r="F1156" i="16"/>
  <c r="F1157" i="16"/>
  <c r="F1158" i="16"/>
  <c r="F1159" i="16"/>
  <c r="F1160" i="16"/>
  <c r="F1161" i="16"/>
  <c r="F1162" i="16"/>
  <c r="F1163" i="16"/>
  <c r="F1164" i="16"/>
  <c r="F1165" i="16"/>
  <c r="F1166" i="16"/>
  <c r="F1167" i="16"/>
  <c r="F1168" i="16"/>
  <c r="F1169" i="16"/>
  <c r="F1170" i="16"/>
  <c r="F1171" i="16"/>
  <c r="F1172" i="16"/>
  <c r="F1173" i="16"/>
  <c r="F1174" i="16"/>
  <c r="F1175" i="16"/>
  <c r="F1176" i="16"/>
  <c r="F1177" i="16"/>
  <c r="F1178" i="16"/>
  <c r="F1179" i="16"/>
  <c r="F1180" i="16"/>
  <c r="F1181" i="16"/>
  <c r="F1182" i="16"/>
  <c r="F1183" i="16"/>
  <c r="F1184" i="16"/>
  <c r="F1185" i="16"/>
  <c r="F1186" i="16"/>
  <c r="F1187" i="16"/>
  <c r="F1188" i="16"/>
  <c r="F1189" i="16"/>
  <c r="F1190" i="16"/>
  <c r="F1191" i="16"/>
  <c r="F1192" i="16"/>
  <c r="F1193" i="16"/>
  <c r="F1194" i="16"/>
  <c r="F1195" i="16"/>
  <c r="F1196" i="16"/>
  <c r="F1197" i="16"/>
  <c r="F1198" i="16"/>
  <c r="F1199" i="16"/>
  <c r="F1200" i="16"/>
  <c r="F1201" i="16"/>
  <c r="F1202" i="16"/>
  <c r="F1203" i="16"/>
  <c r="F1204" i="16"/>
  <c r="F1205" i="16"/>
  <c r="F1206" i="16"/>
  <c r="F1207" i="16"/>
  <c r="F1208" i="16"/>
  <c r="F1209" i="16"/>
  <c r="F1210" i="16"/>
  <c r="F1211" i="16"/>
  <c r="F1212" i="16"/>
  <c r="F1213" i="16"/>
  <c r="F1214" i="16"/>
  <c r="F1215" i="16"/>
  <c r="F1216" i="16"/>
  <c r="F1217" i="16"/>
  <c r="F1218" i="16"/>
  <c r="F1219" i="16"/>
  <c r="F1220" i="16"/>
  <c r="F1221" i="16"/>
  <c r="F1222" i="16"/>
  <c r="F1223" i="16"/>
  <c r="F1224" i="16"/>
  <c r="F1225" i="16"/>
  <c r="F1226" i="16"/>
  <c r="F1227" i="16"/>
  <c r="F1228" i="16"/>
  <c r="F1229" i="16"/>
  <c r="F1230" i="16"/>
  <c r="F1231" i="16"/>
  <c r="F1232" i="16"/>
  <c r="F1233" i="16"/>
  <c r="F1234" i="16"/>
  <c r="F1235" i="16"/>
  <c r="F1236" i="16"/>
  <c r="F1237" i="16"/>
  <c r="F1238" i="16"/>
  <c r="F1239" i="16"/>
  <c r="F1240" i="16"/>
  <c r="F1241" i="16"/>
  <c r="F1242" i="16"/>
  <c r="F1243" i="16"/>
  <c r="F1244" i="16"/>
  <c r="F1245" i="16"/>
  <c r="F1246" i="16"/>
  <c r="F1247" i="16"/>
  <c r="F1248" i="16"/>
  <c r="F1249" i="16"/>
  <c r="F1250" i="16"/>
  <c r="F1251" i="16"/>
  <c r="F1252" i="16"/>
  <c r="F1253" i="16"/>
  <c r="F1254" i="16"/>
  <c r="F1255" i="16"/>
  <c r="F1256" i="16"/>
  <c r="F1257" i="16"/>
  <c r="F1258" i="16"/>
  <c r="F1259" i="16"/>
  <c r="F1260" i="16"/>
  <c r="F1261" i="16"/>
  <c r="F1262" i="16"/>
  <c r="F1263" i="16"/>
  <c r="F1264" i="16"/>
  <c r="F1265" i="16"/>
  <c r="F1266" i="16"/>
  <c r="F1267" i="16"/>
  <c r="F1268" i="16"/>
  <c r="F1269" i="16"/>
  <c r="F1270" i="16"/>
  <c r="F1271" i="16"/>
  <c r="F1272" i="16"/>
  <c r="F1273" i="16"/>
  <c r="F1274" i="16"/>
  <c r="F1275" i="16"/>
  <c r="F1276" i="16"/>
  <c r="F1277" i="16"/>
  <c r="F1278" i="16"/>
  <c r="F1279" i="16"/>
  <c r="F1280" i="16"/>
  <c r="F1281" i="16"/>
  <c r="F1282" i="16"/>
  <c r="F1283" i="16"/>
  <c r="F1284" i="16"/>
  <c r="F1285" i="16"/>
  <c r="F1286" i="16"/>
  <c r="F1287" i="16"/>
  <c r="F1288" i="16"/>
  <c r="F1289" i="16"/>
  <c r="F1290" i="16"/>
  <c r="F1291" i="16"/>
  <c r="F1292" i="16"/>
  <c r="F1293" i="16"/>
  <c r="F1294" i="16"/>
  <c r="F1295" i="16"/>
  <c r="F1296" i="16"/>
  <c r="F1297" i="16"/>
  <c r="F1298" i="16"/>
  <c r="F1299" i="16"/>
  <c r="F1300" i="16"/>
  <c r="F1301" i="16"/>
  <c r="F1302" i="16"/>
  <c r="F1303" i="16"/>
  <c r="F1304" i="16"/>
  <c r="F1305" i="16"/>
  <c r="F1306" i="16"/>
  <c r="F1307" i="16"/>
  <c r="F1308" i="16"/>
  <c r="F1309" i="16"/>
  <c r="F1310" i="16"/>
  <c r="F1311" i="16"/>
  <c r="F1312" i="16"/>
  <c r="F1313" i="16"/>
  <c r="F1314" i="16"/>
  <c r="F1315" i="16"/>
  <c r="F1316" i="16"/>
  <c r="F1317" i="16"/>
  <c r="F1318" i="16"/>
  <c r="F1319" i="16"/>
  <c r="F1320" i="16"/>
  <c r="F1321" i="16"/>
  <c r="F1322" i="16"/>
  <c r="F1323" i="16"/>
  <c r="F1324" i="16"/>
  <c r="F1325" i="16"/>
  <c r="F1326" i="16"/>
  <c r="F1327" i="16"/>
  <c r="F1328" i="16"/>
  <c r="F1329" i="16"/>
  <c r="F1330" i="16"/>
  <c r="F1331" i="16"/>
  <c r="F1332" i="16"/>
  <c r="F1333" i="16"/>
  <c r="F1334" i="16"/>
  <c r="F1335" i="16"/>
  <c r="F1336" i="16"/>
  <c r="F1337" i="16"/>
  <c r="F1338" i="16"/>
  <c r="F1339" i="16"/>
  <c r="F1340" i="16"/>
  <c r="F1341" i="16"/>
  <c r="F1342" i="16"/>
  <c r="F1343" i="16"/>
  <c r="F1344" i="16"/>
  <c r="F1345" i="16"/>
  <c r="F1346" i="16"/>
  <c r="F1347" i="16"/>
  <c r="F1348" i="16"/>
  <c r="F1349" i="16"/>
  <c r="F1350" i="16"/>
  <c r="F1351" i="16"/>
  <c r="F1352" i="16"/>
  <c r="F1353" i="16"/>
  <c r="F1354" i="16"/>
  <c r="F1355" i="16"/>
  <c r="F1356" i="16"/>
  <c r="F1357" i="16"/>
  <c r="F1358" i="16"/>
  <c r="F1359" i="16"/>
  <c r="F1360" i="16"/>
  <c r="F1361" i="16"/>
  <c r="F1362" i="16"/>
  <c r="F1363" i="16"/>
  <c r="F1364" i="16"/>
  <c r="F1365" i="16"/>
  <c r="F1366" i="16"/>
  <c r="F1367" i="16"/>
  <c r="F1368" i="16"/>
  <c r="F1369" i="16"/>
  <c r="F1370" i="16"/>
  <c r="F1371" i="16"/>
  <c r="F1372" i="16"/>
  <c r="F1373" i="16"/>
  <c r="F1374" i="16"/>
  <c r="F1375" i="16"/>
  <c r="F1376" i="16"/>
  <c r="F1377" i="16"/>
  <c r="F1378" i="16"/>
  <c r="F1379" i="16"/>
  <c r="F1380" i="16"/>
  <c r="F1381" i="16"/>
  <c r="F1382" i="16"/>
  <c r="F1383" i="16"/>
  <c r="F1384" i="16"/>
  <c r="F1385" i="16"/>
  <c r="F1386" i="16"/>
  <c r="F1387" i="16"/>
  <c r="F1388" i="16"/>
  <c r="F1389" i="16"/>
  <c r="F1390" i="16"/>
  <c r="F1391" i="16"/>
  <c r="F1392" i="16"/>
  <c r="F1393" i="16"/>
  <c r="F1394" i="16"/>
  <c r="F1395" i="16"/>
  <c r="F1396" i="16"/>
  <c r="F1397" i="16"/>
  <c r="F1398" i="16"/>
  <c r="F1399" i="16"/>
  <c r="F1400" i="16"/>
  <c r="F1401" i="16"/>
  <c r="F1402" i="16"/>
  <c r="F1403" i="16"/>
  <c r="F1404" i="16"/>
  <c r="F1405" i="16"/>
  <c r="F1406" i="16"/>
  <c r="F1407" i="16"/>
  <c r="F1408" i="16"/>
  <c r="F1409" i="16"/>
  <c r="F1410" i="16"/>
  <c r="F1411" i="16"/>
  <c r="F1412" i="16"/>
  <c r="F1413" i="16"/>
  <c r="F1414" i="16"/>
  <c r="F1415" i="16"/>
  <c r="F1416" i="16"/>
  <c r="F1417" i="16"/>
  <c r="F1418" i="16"/>
  <c r="F1419" i="16"/>
  <c r="F1420" i="16"/>
  <c r="F1421" i="16"/>
  <c r="F1422" i="16"/>
  <c r="F1423" i="16"/>
  <c r="F1424" i="16"/>
  <c r="F1425" i="16"/>
  <c r="F1426" i="16"/>
  <c r="F1427" i="16"/>
  <c r="F1428" i="16"/>
  <c r="F1429" i="16"/>
  <c r="F1430" i="16"/>
  <c r="F1431" i="16"/>
  <c r="F1432" i="16"/>
  <c r="F1433" i="16"/>
  <c r="F1434" i="16"/>
  <c r="F1435" i="16"/>
  <c r="F1436" i="16"/>
  <c r="F1437" i="16"/>
  <c r="F1438" i="16"/>
  <c r="F1439" i="16"/>
  <c r="F1440" i="16"/>
  <c r="F1441" i="16"/>
  <c r="F1442" i="16"/>
  <c r="F1443" i="16"/>
  <c r="F1444" i="16"/>
  <c r="F1445" i="16"/>
  <c r="F1446" i="16"/>
  <c r="F1447" i="16"/>
  <c r="F1448" i="16"/>
  <c r="F1449" i="16"/>
  <c r="F1450" i="16"/>
  <c r="F1451" i="16"/>
  <c r="F1452" i="16"/>
  <c r="F1453" i="16"/>
  <c r="F1454" i="16"/>
  <c r="F1455" i="16"/>
  <c r="F1456" i="16"/>
  <c r="F1457" i="16"/>
  <c r="F1458" i="16"/>
  <c r="F1459" i="16"/>
  <c r="F1460" i="16"/>
  <c r="F1461" i="16"/>
  <c r="F1462" i="16"/>
  <c r="F1463" i="16"/>
  <c r="F1464" i="16"/>
  <c r="F1465" i="16"/>
  <c r="F1466" i="16"/>
  <c r="F1467" i="16"/>
  <c r="F1468" i="16"/>
  <c r="F1469" i="16"/>
  <c r="F1470" i="16"/>
  <c r="F1471" i="16"/>
  <c r="F1472" i="16"/>
  <c r="F1473" i="16"/>
  <c r="F1474" i="16"/>
  <c r="F1475" i="16"/>
  <c r="F1476" i="16"/>
  <c r="F1477" i="16"/>
  <c r="F1478" i="16"/>
  <c r="F1479" i="16"/>
  <c r="F1480" i="16"/>
  <c r="F1481" i="16"/>
  <c r="F1482" i="16"/>
  <c r="F1483" i="16"/>
  <c r="F1484" i="16"/>
  <c r="F1485" i="16"/>
  <c r="F1486" i="16"/>
  <c r="F1487" i="16"/>
  <c r="F1488" i="16"/>
  <c r="F1489" i="16"/>
  <c r="F1490" i="16"/>
  <c r="F1491" i="16"/>
  <c r="F1492" i="16"/>
  <c r="F1493" i="16"/>
  <c r="F1494" i="16"/>
  <c r="F1495" i="16"/>
  <c r="F1496" i="16"/>
  <c r="F1497" i="16"/>
  <c r="F1498" i="16"/>
  <c r="F1499" i="16"/>
  <c r="F1500" i="16"/>
  <c r="F1501" i="16"/>
  <c r="F1502" i="16"/>
  <c r="F1503" i="16"/>
  <c r="F1504" i="16"/>
  <c r="F1505" i="16"/>
  <c r="F1506" i="16"/>
  <c r="F1507" i="16"/>
  <c r="F1508" i="16"/>
  <c r="F1509" i="16"/>
  <c r="F1510" i="16"/>
  <c r="F1511" i="16"/>
  <c r="F1512" i="16"/>
  <c r="F1513" i="16"/>
  <c r="F1514" i="16"/>
  <c r="F1515" i="16"/>
  <c r="F1516" i="16"/>
  <c r="F1517" i="16"/>
  <c r="F1518" i="16"/>
  <c r="F1519" i="16"/>
  <c r="F1520" i="16"/>
  <c r="F1521" i="16"/>
  <c r="F1522" i="16"/>
  <c r="F1523" i="16"/>
  <c r="F1524" i="16"/>
  <c r="F1525" i="16"/>
  <c r="F1526" i="16"/>
  <c r="F1527" i="16"/>
  <c r="F1528" i="16"/>
  <c r="F1529" i="16"/>
  <c r="F1530" i="16"/>
  <c r="F1531" i="16"/>
  <c r="F1532" i="16"/>
  <c r="F1533" i="16"/>
  <c r="F1534" i="16"/>
  <c r="F1535" i="16"/>
  <c r="F1536" i="16"/>
  <c r="F1537" i="16"/>
  <c r="F1538" i="16"/>
  <c r="F1539" i="16"/>
  <c r="F1540" i="16"/>
  <c r="F1541" i="16"/>
  <c r="F1542" i="16"/>
  <c r="F1543" i="16"/>
  <c r="F1544" i="16"/>
  <c r="F1545" i="16"/>
  <c r="F1546" i="16"/>
  <c r="F1547" i="16"/>
  <c r="F1548" i="16"/>
  <c r="F1549" i="16"/>
  <c r="F1550" i="16"/>
  <c r="F1551" i="16"/>
  <c r="F1552" i="16"/>
  <c r="F1553" i="16"/>
  <c r="F1554" i="16"/>
  <c r="F1555" i="16"/>
  <c r="F1556" i="16"/>
  <c r="F1557" i="16"/>
  <c r="F1558" i="16"/>
  <c r="F1559" i="16"/>
  <c r="F1560" i="16"/>
  <c r="F1561" i="16"/>
  <c r="F1562" i="16"/>
  <c r="F1563" i="16"/>
  <c r="F1564" i="16"/>
  <c r="F1565" i="16"/>
  <c r="F1566" i="16"/>
  <c r="F1567" i="16"/>
  <c r="F1568" i="16"/>
  <c r="F1569" i="16"/>
  <c r="F1570" i="16"/>
  <c r="F1571" i="16"/>
  <c r="F1572" i="16"/>
  <c r="F1573" i="16"/>
  <c r="F1574" i="16"/>
  <c r="F1575" i="16"/>
  <c r="F1576" i="16"/>
  <c r="F1577" i="16"/>
  <c r="F1578" i="16"/>
  <c r="F1579" i="16"/>
  <c r="F1580" i="16"/>
  <c r="F1581" i="16"/>
  <c r="F1582" i="16"/>
  <c r="F1583" i="16"/>
  <c r="F1584" i="16"/>
  <c r="F1585" i="16"/>
  <c r="F1586" i="16"/>
  <c r="F1587" i="16"/>
  <c r="F1588" i="16"/>
  <c r="F1589" i="16"/>
  <c r="F1590" i="16"/>
  <c r="F1591" i="16"/>
  <c r="F1592" i="16"/>
  <c r="F1593" i="16"/>
  <c r="F1594" i="16"/>
  <c r="F1595" i="16"/>
  <c r="F1596" i="16"/>
  <c r="F1597" i="16"/>
  <c r="F1598" i="16"/>
  <c r="F1599" i="16"/>
  <c r="F1600" i="16"/>
  <c r="F1601" i="16"/>
  <c r="F1602" i="16"/>
  <c r="F1603" i="16"/>
  <c r="F1604" i="16"/>
  <c r="F1605" i="16"/>
  <c r="F1606" i="16"/>
  <c r="F1607" i="16"/>
  <c r="F1608" i="16"/>
  <c r="F1609" i="16"/>
  <c r="F1610" i="16"/>
  <c r="F1611" i="16"/>
  <c r="F1612" i="16"/>
  <c r="F1613" i="16"/>
  <c r="F1614" i="16"/>
  <c r="F1615" i="16"/>
  <c r="F1616" i="16"/>
  <c r="F1617" i="16"/>
  <c r="F1618" i="16"/>
  <c r="F1619" i="16"/>
  <c r="F1620" i="16"/>
  <c r="F1621" i="16"/>
  <c r="F1622" i="16"/>
  <c r="F1623" i="16"/>
  <c r="F1624" i="16"/>
  <c r="F1625" i="16"/>
  <c r="F1626" i="16"/>
  <c r="F1627" i="16"/>
  <c r="F1628" i="16"/>
  <c r="F1629" i="16"/>
  <c r="F1630" i="16"/>
  <c r="F1631" i="16"/>
  <c r="F1632" i="16"/>
  <c r="F1633" i="16"/>
  <c r="F1634" i="16"/>
  <c r="F1635" i="16"/>
  <c r="F1636" i="16"/>
  <c r="F1637" i="16"/>
  <c r="F1638" i="16"/>
  <c r="F1639" i="16"/>
  <c r="F1640" i="16"/>
  <c r="F1641" i="16"/>
  <c r="F1642" i="16"/>
  <c r="F1643" i="16"/>
  <c r="F1644" i="16"/>
  <c r="F1645" i="16"/>
  <c r="F1646" i="16"/>
  <c r="F1647" i="16"/>
  <c r="F1648" i="16"/>
  <c r="F1649" i="16"/>
  <c r="F1650" i="16"/>
  <c r="F1651" i="16"/>
  <c r="F1652" i="16"/>
  <c r="F1653" i="16"/>
  <c r="F1654" i="16"/>
  <c r="F1655" i="16"/>
  <c r="F1656" i="16"/>
  <c r="F1657" i="16"/>
  <c r="F1658" i="16"/>
  <c r="F1659" i="16"/>
  <c r="F1660" i="16"/>
  <c r="F1661" i="16"/>
  <c r="F1662" i="16"/>
  <c r="F1663" i="16"/>
  <c r="F1664" i="16"/>
  <c r="F1665" i="16"/>
  <c r="F1666" i="16"/>
  <c r="F1667" i="16"/>
  <c r="F1668" i="16"/>
  <c r="F1669" i="16"/>
  <c r="F1670" i="16"/>
  <c r="F1671" i="16"/>
  <c r="F1672" i="16"/>
  <c r="F1673" i="16"/>
  <c r="F1674" i="16"/>
  <c r="F1675" i="16"/>
  <c r="F1676" i="16"/>
  <c r="F1677" i="16"/>
  <c r="F1678" i="16"/>
  <c r="F1679" i="16"/>
  <c r="F1680" i="16"/>
  <c r="F1681" i="16"/>
  <c r="F1682" i="16"/>
  <c r="F1683" i="16"/>
  <c r="F1684" i="16"/>
  <c r="F1685" i="16"/>
  <c r="F1686" i="16"/>
  <c r="F1687" i="16"/>
  <c r="F1688" i="16"/>
  <c r="F1689" i="16"/>
  <c r="F1690" i="16"/>
  <c r="F1691" i="16"/>
  <c r="F1692" i="16"/>
  <c r="F1693" i="16"/>
  <c r="F1694" i="16"/>
  <c r="F1695" i="16"/>
  <c r="F1696" i="16"/>
  <c r="F1697" i="16"/>
  <c r="F1698" i="16"/>
  <c r="F1699" i="16"/>
  <c r="F1700" i="16"/>
  <c r="F1701" i="16"/>
  <c r="F1702" i="16"/>
  <c r="F1703" i="16"/>
  <c r="F1704" i="16"/>
  <c r="F1705" i="16"/>
  <c r="F1706" i="16"/>
  <c r="F1707" i="16"/>
  <c r="F1708" i="16"/>
  <c r="F1709" i="16"/>
  <c r="F1710" i="16"/>
  <c r="F1711" i="16"/>
  <c r="F1712" i="16"/>
  <c r="F1713" i="16"/>
  <c r="F1714" i="16"/>
  <c r="F1715" i="16"/>
  <c r="F1716" i="16"/>
  <c r="F1717" i="16"/>
  <c r="F1718" i="16"/>
  <c r="F1719" i="16"/>
  <c r="F1720" i="16"/>
  <c r="F1721" i="16"/>
  <c r="F1722" i="16"/>
  <c r="F1723" i="16"/>
  <c r="F1724" i="16"/>
  <c r="F1725" i="16"/>
  <c r="F1726" i="16"/>
  <c r="F1727" i="16"/>
  <c r="F1728" i="16"/>
  <c r="F1729" i="16"/>
  <c r="F1730" i="16"/>
  <c r="F1731" i="16"/>
  <c r="F1732" i="16"/>
  <c r="F1733" i="16"/>
  <c r="F1734" i="16"/>
  <c r="F1735" i="16"/>
  <c r="F1736" i="16"/>
  <c r="F1737" i="16"/>
  <c r="F1738" i="16"/>
  <c r="F1739" i="16"/>
  <c r="F1740" i="16"/>
  <c r="F1741" i="16"/>
  <c r="F1742" i="16"/>
  <c r="F1743" i="16"/>
  <c r="F1744" i="16"/>
  <c r="F1745" i="16"/>
  <c r="F1746" i="16"/>
  <c r="F1747" i="16"/>
  <c r="F1748" i="16"/>
  <c r="F1749" i="16"/>
  <c r="F1750" i="16"/>
  <c r="F1751" i="16"/>
  <c r="F1752" i="16"/>
  <c r="F1753" i="16"/>
  <c r="F1754" i="16"/>
  <c r="F1755" i="16"/>
  <c r="F1756" i="16"/>
  <c r="F1757" i="16"/>
  <c r="F1758" i="16"/>
  <c r="F1759" i="16"/>
  <c r="F1760" i="16"/>
  <c r="F1761" i="16"/>
  <c r="F1762" i="16"/>
  <c r="F1763" i="16"/>
  <c r="F1764" i="16"/>
  <c r="F1765" i="16"/>
  <c r="F1766" i="16"/>
  <c r="F1767" i="16"/>
  <c r="F1768" i="16"/>
  <c r="F1769" i="16"/>
  <c r="F1770" i="16"/>
  <c r="F1771" i="16"/>
  <c r="F1772" i="16"/>
  <c r="F1773" i="16"/>
  <c r="F1774" i="16"/>
  <c r="F1775" i="16"/>
  <c r="F1776" i="16"/>
  <c r="F1777" i="16"/>
  <c r="F1778" i="16"/>
  <c r="F1779" i="16"/>
  <c r="F1780" i="16"/>
  <c r="F1781" i="16"/>
  <c r="F1782" i="16"/>
  <c r="F1783" i="16"/>
  <c r="F1784" i="16"/>
  <c r="F1785" i="16"/>
  <c r="F1786" i="16"/>
  <c r="F1787" i="16"/>
  <c r="F1788" i="16"/>
  <c r="F1789" i="16"/>
  <c r="F1790" i="16"/>
  <c r="F1791" i="16"/>
  <c r="F1792" i="16"/>
  <c r="F1793" i="16"/>
  <c r="F1794" i="16"/>
  <c r="F1795" i="16"/>
  <c r="F1796" i="16"/>
  <c r="F1797" i="16"/>
  <c r="F1798" i="16"/>
  <c r="F1799" i="16"/>
  <c r="F1800" i="16"/>
  <c r="F1801" i="16"/>
  <c r="F1802" i="16"/>
  <c r="F1803" i="16"/>
  <c r="F1804" i="16"/>
  <c r="F1805" i="16"/>
  <c r="F1806" i="16"/>
  <c r="F1807" i="16"/>
  <c r="F1808" i="16"/>
  <c r="F1809" i="16"/>
  <c r="F1810" i="16"/>
  <c r="F1811" i="16"/>
  <c r="F1812" i="16"/>
  <c r="F1813" i="16"/>
  <c r="F1814" i="16"/>
  <c r="F1815" i="16"/>
  <c r="F1816" i="16"/>
  <c r="F1817" i="16"/>
  <c r="F1818" i="16"/>
  <c r="F1819" i="16"/>
  <c r="F1820" i="16"/>
  <c r="F1821" i="16"/>
  <c r="F1822" i="16"/>
  <c r="F1823" i="16"/>
  <c r="F1824" i="16"/>
  <c r="F1825" i="16"/>
  <c r="F1826" i="16"/>
  <c r="F1827" i="16"/>
  <c r="F1828" i="16"/>
  <c r="F1829" i="16"/>
  <c r="F1830" i="16"/>
  <c r="F1831" i="16"/>
  <c r="F1832" i="16"/>
  <c r="F1833" i="16"/>
  <c r="F1834" i="16"/>
  <c r="F1835" i="16"/>
  <c r="F1836" i="16"/>
  <c r="F1837" i="16"/>
  <c r="F1838" i="16"/>
  <c r="F1839" i="16"/>
  <c r="F1840" i="16"/>
  <c r="F1841" i="16"/>
  <c r="F1842" i="16"/>
  <c r="F1843" i="16"/>
  <c r="F1844" i="16"/>
  <c r="F1845" i="16"/>
  <c r="F1846" i="16"/>
  <c r="F1847" i="16"/>
  <c r="F1848" i="16"/>
  <c r="F1849" i="16"/>
  <c r="F1850" i="16"/>
  <c r="F1851" i="16"/>
  <c r="F1852" i="16"/>
  <c r="F1853" i="16"/>
  <c r="F1854" i="16"/>
  <c r="F1855" i="16"/>
  <c r="F1856" i="16"/>
  <c r="F1857" i="16"/>
  <c r="F1858" i="16"/>
  <c r="F1859" i="16"/>
  <c r="F1860" i="16"/>
  <c r="F1861" i="16"/>
  <c r="F1862" i="16"/>
  <c r="F1863" i="16"/>
  <c r="F1864" i="16"/>
  <c r="F1865" i="16"/>
  <c r="F1866" i="16"/>
  <c r="F1867" i="16"/>
  <c r="F1868" i="16"/>
  <c r="F1869" i="16"/>
  <c r="F1870" i="16"/>
  <c r="F1871" i="16"/>
  <c r="F1872" i="16"/>
  <c r="F1873" i="16"/>
  <c r="F1874" i="16"/>
  <c r="F1875" i="16"/>
  <c r="F1876" i="16"/>
  <c r="F1877" i="16"/>
  <c r="F1878" i="16"/>
  <c r="F1879" i="16"/>
  <c r="F1880" i="16"/>
  <c r="F1881" i="16"/>
  <c r="F1882" i="16"/>
  <c r="F1883" i="16"/>
  <c r="F1884" i="16"/>
  <c r="F1885" i="16"/>
  <c r="F1886" i="16"/>
  <c r="F1887" i="16"/>
  <c r="F1888" i="16"/>
  <c r="F1889" i="16"/>
  <c r="F1890" i="16"/>
  <c r="F1891" i="16"/>
  <c r="F1892" i="16"/>
  <c r="F1893" i="16"/>
  <c r="F1894" i="16"/>
  <c r="F1895" i="16"/>
  <c r="F1896" i="16"/>
  <c r="F1897" i="16"/>
  <c r="F1898" i="16"/>
  <c r="F1899" i="16"/>
  <c r="F1900" i="16"/>
  <c r="F1901" i="16"/>
  <c r="F1902" i="16"/>
  <c r="F1903" i="16"/>
  <c r="F1904" i="16"/>
  <c r="F1905" i="16"/>
  <c r="F1906" i="16"/>
  <c r="F1907" i="16"/>
  <c r="F1908" i="16"/>
  <c r="F1909" i="16"/>
  <c r="F1910" i="16"/>
  <c r="F1911" i="16"/>
  <c r="F1912" i="16"/>
  <c r="F1913" i="16"/>
  <c r="F1914" i="16"/>
  <c r="F1915" i="16"/>
  <c r="F1916" i="16"/>
  <c r="F1917" i="16"/>
  <c r="F1918" i="16"/>
  <c r="F1919" i="16"/>
  <c r="F1920" i="16"/>
  <c r="F1921" i="16"/>
  <c r="F1922" i="16"/>
  <c r="F1923" i="16"/>
  <c r="F1924" i="16"/>
  <c r="F1925" i="16"/>
  <c r="F1926" i="16"/>
  <c r="F1927" i="16"/>
  <c r="F1928" i="16"/>
  <c r="F1929" i="16"/>
  <c r="F1930" i="16"/>
  <c r="F1931" i="16"/>
  <c r="F1932" i="16"/>
  <c r="F1933" i="16"/>
  <c r="F1934" i="16"/>
  <c r="F1935" i="16"/>
  <c r="F1936" i="16"/>
  <c r="F1937" i="16"/>
  <c r="F1938" i="16"/>
  <c r="F1939" i="16"/>
  <c r="F1940" i="16"/>
  <c r="F1941" i="16"/>
  <c r="F1942" i="16"/>
  <c r="F1943" i="16"/>
  <c r="F1944" i="16"/>
  <c r="F1945" i="16"/>
  <c r="F1946" i="16"/>
  <c r="F1947" i="16"/>
  <c r="F1948" i="16"/>
  <c r="F1949" i="16"/>
  <c r="F1950" i="16"/>
  <c r="F1951" i="16"/>
  <c r="F1952" i="16"/>
  <c r="F1953" i="16"/>
  <c r="F1954" i="16"/>
  <c r="F1955" i="16"/>
  <c r="F1956" i="16"/>
  <c r="F1957" i="16"/>
  <c r="F1958" i="16"/>
  <c r="F1959" i="16"/>
  <c r="F1960" i="16"/>
  <c r="F1961" i="16"/>
  <c r="F1962" i="16"/>
  <c r="F1963" i="16"/>
  <c r="F1964" i="16"/>
  <c r="F1965" i="16"/>
  <c r="F1966" i="16"/>
  <c r="F1967" i="16"/>
  <c r="F1968" i="16"/>
  <c r="F1969" i="16"/>
  <c r="F1970" i="16"/>
  <c r="F1971" i="16"/>
  <c r="F1972" i="16"/>
  <c r="F1973" i="16"/>
  <c r="F1974" i="16"/>
  <c r="F1975" i="16"/>
  <c r="F1976" i="16"/>
  <c r="F1977" i="16"/>
  <c r="F1978" i="16"/>
  <c r="F1979" i="16"/>
  <c r="F1980" i="16"/>
  <c r="F1981" i="16"/>
  <c r="F1982" i="16"/>
  <c r="F1983" i="16"/>
  <c r="F1984" i="16"/>
  <c r="F1985" i="16"/>
  <c r="F1986" i="16"/>
  <c r="F1987" i="16"/>
  <c r="F1988" i="16"/>
  <c r="F1989" i="16"/>
  <c r="F1990" i="16"/>
  <c r="F1991" i="16"/>
  <c r="F1992" i="16"/>
  <c r="F1993" i="16"/>
  <c r="F1994" i="16"/>
  <c r="F1995" i="16"/>
  <c r="F1996" i="16"/>
  <c r="F1997" i="16"/>
  <c r="F1998" i="16"/>
  <c r="F1999" i="16"/>
  <c r="F2000" i="16"/>
  <c r="F2001" i="16"/>
  <c r="F2002" i="16"/>
  <c r="F2003" i="16"/>
  <c r="F2004" i="16"/>
  <c r="F2005" i="16"/>
  <c r="F2006" i="16"/>
  <c r="F2007" i="16"/>
  <c r="F2008" i="16"/>
  <c r="F2009" i="16"/>
  <c r="F2010" i="16"/>
  <c r="F2011" i="16"/>
  <c r="F2012" i="16"/>
  <c r="F2013" i="16"/>
  <c r="F2014" i="16"/>
  <c r="F2015" i="16"/>
  <c r="F2016" i="16"/>
  <c r="F2017" i="16"/>
  <c r="F2018" i="16"/>
  <c r="F2019" i="16"/>
  <c r="F2020" i="16"/>
  <c r="F2021" i="16"/>
  <c r="F2022" i="16"/>
  <c r="F2023" i="16"/>
  <c r="F2024" i="16"/>
  <c r="F2025" i="16"/>
  <c r="F2026" i="16"/>
  <c r="F2027" i="16"/>
  <c r="F2028" i="16"/>
  <c r="F2029" i="16"/>
  <c r="F2030" i="16"/>
  <c r="F2031" i="16"/>
  <c r="F2032" i="16"/>
  <c r="F2033" i="16"/>
  <c r="F2034" i="16"/>
  <c r="F2035" i="16"/>
  <c r="F2036" i="16"/>
  <c r="F2037" i="16"/>
  <c r="F2038" i="16"/>
  <c r="F2039" i="16"/>
  <c r="F2040" i="16"/>
  <c r="F2041" i="16"/>
  <c r="F2042" i="16"/>
  <c r="F2043" i="16"/>
  <c r="F2044" i="16"/>
  <c r="F2045" i="16"/>
  <c r="F2046" i="16"/>
  <c r="F2047" i="16"/>
  <c r="F2048" i="16"/>
  <c r="F2049" i="16"/>
  <c r="F2050" i="16"/>
  <c r="F2051" i="16"/>
  <c r="F2052" i="16"/>
  <c r="F2053" i="16"/>
  <c r="F2054" i="16"/>
  <c r="F2055" i="16"/>
  <c r="F2056" i="16"/>
  <c r="F2057" i="16"/>
  <c r="F2058" i="16"/>
  <c r="F2059" i="16"/>
  <c r="F2060" i="16"/>
  <c r="F2061" i="16"/>
  <c r="F2062" i="16"/>
  <c r="F2063" i="16"/>
  <c r="F2064" i="16"/>
  <c r="F2065" i="16"/>
  <c r="F2066" i="16"/>
  <c r="F2067" i="16"/>
  <c r="F2068" i="16"/>
  <c r="F2069" i="16"/>
  <c r="F2070" i="16"/>
  <c r="F2071" i="16"/>
  <c r="F2072" i="16"/>
  <c r="F2073" i="16"/>
  <c r="F2074" i="16"/>
  <c r="F2075" i="16"/>
  <c r="F2076" i="16"/>
  <c r="F2077" i="16"/>
  <c r="F2078" i="16"/>
  <c r="F2079" i="16"/>
  <c r="F2080" i="16"/>
  <c r="F2081" i="16"/>
  <c r="F2082" i="16"/>
  <c r="F2083" i="16"/>
  <c r="F2084" i="16"/>
  <c r="F2085" i="16"/>
  <c r="F2086" i="16"/>
  <c r="F2087" i="16"/>
  <c r="F2088" i="16"/>
  <c r="F2089" i="16"/>
  <c r="F2090" i="16"/>
  <c r="F2091" i="16"/>
  <c r="F2092" i="16"/>
  <c r="F2093" i="16"/>
  <c r="F2094" i="16"/>
  <c r="F2095" i="16"/>
  <c r="F2096" i="16"/>
  <c r="F2097" i="16"/>
  <c r="F2098" i="16"/>
  <c r="F2099" i="16"/>
  <c r="F2100" i="16"/>
  <c r="F2101" i="16"/>
  <c r="F2102" i="16"/>
  <c r="F2103" i="16"/>
  <c r="F2104" i="16"/>
  <c r="F2105" i="16"/>
  <c r="F2106" i="16"/>
  <c r="F2107" i="16"/>
  <c r="F2108" i="16"/>
  <c r="F2109" i="16"/>
  <c r="F2110" i="16"/>
  <c r="F2111" i="16"/>
  <c r="F2112" i="16"/>
  <c r="F2113" i="16"/>
  <c r="F2114" i="16"/>
  <c r="F2115" i="16"/>
  <c r="F2116" i="16"/>
  <c r="F2117" i="16"/>
  <c r="F2118" i="16"/>
  <c r="F2119" i="16"/>
  <c r="F2120" i="16"/>
  <c r="F2121" i="16"/>
  <c r="F2122" i="16"/>
  <c r="F2123" i="16"/>
  <c r="F2124" i="16"/>
  <c r="F2125" i="16"/>
  <c r="F2126" i="16"/>
  <c r="F2127" i="16"/>
  <c r="F2128" i="16"/>
  <c r="F2129" i="16"/>
  <c r="F2130" i="16"/>
  <c r="F2131" i="16"/>
  <c r="F2132" i="16"/>
  <c r="F2133" i="16"/>
  <c r="F2134" i="16"/>
  <c r="F2135" i="16"/>
  <c r="F2136" i="16"/>
  <c r="F2137" i="16"/>
  <c r="F2138" i="16"/>
  <c r="F2139" i="16"/>
  <c r="F2140" i="16"/>
  <c r="F2141" i="16"/>
  <c r="F2142" i="16"/>
  <c r="F2143" i="16"/>
  <c r="F2144" i="16"/>
  <c r="F2145" i="16"/>
  <c r="F2146" i="16"/>
  <c r="F2147" i="16"/>
  <c r="F2148" i="16"/>
  <c r="F2149" i="16"/>
  <c r="F2150" i="16"/>
  <c r="F2151" i="16"/>
  <c r="F2152" i="16"/>
  <c r="F2153" i="16"/>
  <c r="F2154" i="16"/>
  <c r="F2155" i="16"/>
  <c r="F2156" i="16"/>
  <c r="F2157" i="16"/>
  <c r="F2158" i="16"/>
  <c r="F2159" i="16"/>
  <c r="F2160" i="16"/>
  <c r="F2161" i="16"/>
  <c r="F2162" i="16"/>
  <c r="F2163" i="16"/>
  <c r="F2164" i="16"/>
  <c r="F2165" i="16"/>
  <c r="F2166" i="16"/>
  <c r="F2167" i="16"/>
  <c r="F2168" i="16"/>
  <c r="F2169" i="16"/>
  <c r="F2170" i="16"/>
  <c r="F2171" i="16"/>
  <c r="F2172" i="16"/>
  <c r="F2173" i="16"/>
  <c r="F2174" i="16"/>
  <c r="F2175" i="16"/>
  <c r="F2176" i="16"/>
  <c r="F2177" i="16"/>
  <c r="F2178" i="16"/>
  <c r="F2179" i="16"/>
  <c r="F2180" i="16"/>
  <c r="F2181" i="16"/>
  <c r="F2182" i="16"/>
  <c r="F2183" i="16"/>
  <c r="F2184" i="16"/>
  <c r="F2185" i="16"/>
  <c r="F2186" i="16"/>
  <c r="F2187" i="16"/>
  <c r="F2188" i="16"/>
  <c r="F2189" i="16"/>
  <c r="F2190" i="16"/>
  <c r="F2191" i="16"/>
  <c r="F2192" i="16"/>
  <c r="F2193" i="16"/>
  <c r="F2194" i="16"/>
  <c r="F2195" i="16"/>
  <c r="F2196" i="16"/>
  <c r="F2197" i="16"/>
  <c r="F2198" i="16"/>
  <c r="F2199" i="16"/>
  <c r="F2200" i="16"/>
  <c r="F2201" i="16"/>
  <c r="F2202" i="16"/>
  <c r="F2203" i="16"/>
  <c r="F2204" i="16"/>
  <c r="F2205" i="16"/>
  <c r="F2206" i="16"/>
  <c r="F2207" i="16"/>
  <c r="F2208" i="16"/>
  <c r="F2209" i="16"/>
  <c r="F2210" i="16"/>
  <c r="F2211" i="16"/>
  <c r="F2212" i="16"/>
  <c r="F2213" i="16"/>
  <c r="F2214" i="16"/>
  <c r="F2215" i="16"/>
  <c r="F2216" i="16"/>
  <c r="F2217" i="16"/>
  <c r="F2218" i="16"/>
  <c r="F2219" i="16"/>
  <c r="F2220" i="16"/>
  <c r="F2221" i="16"/>
  <c r="F2222" i="16"/>
  <c r="F2223" i="16"/>
  <c r="F2224" i="16"/>
  <c r="F2225" i="16"/>
  <c r="F2226" i="16"/>
  <c r="F2227" i="16"/>
  <c r="F2228" i="16"/>
  <c r="F2229" i="16"/>
  <c r="F2230" i="16"/>
  <c r="F2231" i="16"/>
  <c r="F2232" i="16"/>
  <c r="F2233" i="16"/>
  <c r="F2234" i="16"/>
  <c r="F2235" i="16"/>
  <c r="F2236" i="16"/>
  <c r="F2237" i="16"/>
  <c r="F2238" i="16"/>
  <c r="F2239" i="16"/>
  <c r="F2240" i="16"/>
  <c r="F2241" i="16"/>
  <c r="F2242" i="16"/>
  <c r="F2243" i="16"/>
  <c r="F2244" i="16"/>
  <c r="F2245" i="16"/>
  <c r="F2246" i="16"/>
  <c r="F2247" i="16"/>
  <c r="F2248" i="16"/>
  <c r="F2249" i="16"/>
  <c r="F2250" i="16"/>
  <c r="F2251" i="16"/>
  <c r="F2252" i="16"/>
  <c r="F2253" i="16"/>
  <c r="F2254" i="16"/>
  <c r="F2255" i="16"/>
  <c r="F2256" i="16"/>
  <c r="F2257" i="16"/>
  <c r="F2258" i="16"/>
  <c r="F2259" i="16"/>
  <c r="F2260" i="16"/>
  <c r="F2261" i="16"/>
  <c r="F2262" i="16"/>
  <c r="F2263" i="16"/>
  <c r="F2264" i="16"/>
  <c r="F2265" i="16"/>
  <c r="F2266" i="16"/>
  <c r="F2267" i="16"/>
  <c r="F2268" i="16"/>
  <c r="F2269" i="16"/>
  <c r="F2270" i="16"/>
  <c r="F2271" i="16"/>
  <c r="F2272" i="16"/>
  <c r="F2273" i="16"/>
  <c r="F2274" i="16"/>
  <c r="F2275" i="16"/>
  <c r="F2276" i="16"/>
  <c r="F2277" i="16"/>
  <c r="F2278" i="16"/>
  <c r="F2279" i="16"/>
  <c r="F2280" i="16"/>
  <c r="F2281" i="16"/>
  <c r="F2282" i="16"/>
  <c r="F2283" i="16"/>
  <c r="F2284" i="16"/>
  <c r="F2285" i="16"/>
  <c r="F2286" i="16"/>
  <c r="F2287" i="16"/>
  <c r="F2288" i="16"/>
  <c r="F2289" i="16"/>
  <c r="F2290" i="16"/>
  <c r="F2291" i="16"/>
  <c r="F2292" i="16"/>
  <c r="F2293" i="16"/>
  <c r="F2294" i="16"/>
  <c r="F2295" i="16"/>
  <c r="F2296" i="16"/>
  <c r="F2297" i="16"/>
  <c r="F2298" i="16"/>
  <c r="F2299" i="16"/>
  <c r="F2300" i="16"/>
  <c r="F2301" i="16"/>
  <c r="F2302" i="16"/>
  <c r="F2303" i="16"/>
  <c r="F2304" i="16"/>
  <c r="F2305" i="16"/>
  <c r="F2306" i="16"/>
  <c r="F2307" i="16"/>
  <c r="F2308" i="16"/>
  <c r="F2309" i="16"/>
  <c r="F2310" i="16"/>
  <c r="F2311" i="16"/>
  <c r="F2312" i="16"/>
  <c r="F2313" i="16"/>
  <c r="F2314" i="16"/>
  <c r="F2315" i="16"/>
  <c r="F2316" i="16"/>
  <c r="F2317" i="16"/>
  <c r="F2318" i="16"/>
  <c r="F2319" i="16"/>
  <c r="F2320" i="16"/>
  <c r="F2321" i="16"/>
  <c r="F2322" i="16"/>
  <c r="F2323" i="16"/>
  <c r="F2324" i="16"/>
  <c r="F2325" i="16"/>
  <c r="F2326" i="16"/>
  <c r="F2327" i="16"/>
  <c r="F2328" i="16"/>
  <c r="F2329" i="16"/>
  <c r="F2330" i="16"/>
  <c r="F2331" i="16"/>
  <c r="F2332" i="16"/>
  <c r="F2333" i="16"/>
  <c r="F2334" i="16"/>
  <c r="F2335" i="16"/>
  <c r="F2336" i="16"/>
  <c r="F2337" i="16"/>
  <c r="F2338" i="16"/>
  <c r="F2339" i="16"/>
  <c r="F2340" i="16"/>
  <c r="F2341" i="16"/>
  <c r="F2342" i="16"/>
  <c r="F2343" i="16"/>
  <c r="F2344" i="16"/>
  <c r="F2345" i="16"/>
  <c r="F2346" i="16"/>
  <c r="F2347" i="16"/>
  <c r="F2348" i="16"/>
  <c r="F2349" i="16"/>
  <c r="F2350" i="16"/>
  <c r="F2351" i="16"/>
  <c r="F2352" i="16"/>
  <c r="F2353" i="16"/>
  <c r="F2354" i="16"/>
  <c r="F2355" i="16"/>
  <c r="F2356" i="16"/>
  <c r="F2357" i="16"/>
  <c r="F2358" i="16"/>
  <c r="F2359" i="16"/>
  <c r="F2360" i="16"/>
  <c r="F2361" i="16"/>
  <c r="F2362" i="16"/>
  <c r="F2363" i="16"/>
  <c r="F2364" i="16"/>
  <c r="F2365" i="16"/>
  <c r="F2366" i="16"/>
  <c r="F2367" i="16"/>
  <c r="F2368" i="16"/>
  <c r="F2369" i="16"/>
  <c r="F2370" i="16"/>
  <c r="F2371" i="16"/>
  <c r="F2372" i="16"/>
  <c r="F2373" i="16"/>
  <c r="F2374" i="16"/>
  <c r="F2375" i="16"/>
  <c r="F2376" i="16"/>
  <c r="F2377" i="16"/>
  <c r="F2378" i="16"/>
  <c r="F2379" i="16"/>
  <c r="F2380" i="16"/>
  <c r="F2381" i="16"/>
  <c r="F2382" i="16"/>
  <c r="F2383" i="16"/>
  <c r="F2384" i="16"/>
  <c r="F2385" i="16"/>
  <c r="F2386" i="16"/>
  <c r="F2387" i="16"/>
  <c r="F2388" i="16"/>
  <c r="F2389" i="16"/>
  <c r="F2390" i="16"/>
  <c r="F2391" i="16"/>
  <c r="F2392" i="16"/>
  <c r="F2393" i="16"/>
  <c r="F2394" i="16"/>
  <c r="F2395" i="16"/>
  <c r="F2396" i="16"/>
  <c r="F2397" i="16"/>
  <c r="F2398" i="16"/>
  <c r="F2399" i="16"/>
  <c r="F2400" i="16"/>
  <c r="F2401" i="16"/>
  <c r="F2402" i="16"/>
  <c r="F2403" i="16"/>
  <c r="F2404" i="16"/>
  <c r="F2405" i="16"/>
  <c r="F2406" i="16"/>
  <c r="F2407" i="16"/>
  <c r="F2408" i="16"/>
  <c r="F2409" i="16"/>
  <c r="F2410" i="16"/>
  <c r="F2411" i="16"/>
  <c r="F2412" i="16"/>
  <c r="F2413" i="16"/>
  <c r="F2414" i="16"/>
  <c r="F2415" i="16"/>
  <c r="F2416" i="16"/>
  <c r="F2417" i="16"/>
  <c r="F2418" i="16"/>
  <c r="F2419" i="16"/>
  <c r="F2420" i="16"/>
  <c r="F2421" i="16"/>
  <c r="F2422" i="16"/>
  <c r="F2423" i="16"/>
  <c r="F2424" i="16"/>
  <c r="F2425" i="16"/>
  <c r="F2426" i="16"/>
  <c r="F2427" i="16"/>
  <c r="F2428" i="16"/>
  <c r="F2429" i="16"/>
  <c r="F2430" i="16"/>
  <c r="F2431" i="16"/>
  <c r="F2432" i="16"/>
  <c r="F2433" i="16"/>
  <c r="F2434" i="16"/>
  <c r="F2435" i="16"/>
  <c r="F2436" i="16"/>
  <c r="F2437" i="16"/>
  <c r="F2438" i="16"/>
  <c r="F2439" i="16"/>
  <c r="F2440" i="16"/>
  <c r="F2441" i="16"/>
  <c r="F2442" i="16"/>
  <c r="F2443" i="16"/>
  <c r="F2444" i="16"/>
  <c r="F2445" i="16"/>
  <c r="F2446" i="16"/>
  <c r="F2447" i="16"/>
  <c r="F2448" i="16"/>
  <c r="F2449" i="16"/>
  <c r="F2450" i="16"/>
  <c r="F2451" i="16"/>
  <c r="F2452" i="16"/>
  <c r="F2453" i="16"/>
  <c r="F2454" i="16"/>
  <c r="F2455" i="16"/>
  <c r="F2456" i="16"/>
  <c r="F2457" i="16"/>
  <c r="F2458" i="16"/>
  <c r="F2459" i="16"/>
  <c r="F2460" i="16"/>
  <c r="F2461" i="16"/>
  <c r="F2462" i="16"/>
  <c r="F2463" i="16"/>
  <c r="F2464" i="16"/>
  <c r="F2465" i="16"/>
  <c r="F2466" i="16"/>
  <c r="F2467" i="16"/>
  <c r="F2468" i="16"/>
  <c r="F2469" i="16"/>
  <c r="F2470" i="16"/>
  <c r="F2471" i="16"/>
  <c r="F2472" i="16"/>
  <c r="F2473" i="16"/>
  <c r="F2474" i="16"/>
  <c r="F2475" i="16"/>
  <c r="F2476" i="16"/>
  <c r="F2477" i="16"/>
  <c r="F2478" i="16"/>
  <c r="F2479" i="16"/>
  <c r="F2480" i="16"/>
  <c r="F2481" i="16"/>
  <c r="F2482" i="16"/>
  <c r="F2483" i="16"/>
  <c r="F2484" i="16"/>
  <c r="F2485" i="16"/>
  <c r="F2486" i="16"/>
  <c r="F2487" i="16"/>
  <c r="F2488" i="16"/>
  <c r="F2489" i="16"/>
  <c r="F2490" i="16"/>
  <c r="F2491" i="16"/>
  <c r="F2492" i="16"/>
  <c r="F2493" i="16"/>
  <c r="F2494" i="16"/>
  <c r="F2495" i="16"/>
  <c r="F2496" i="16"/>
  <c r="F2497" i="16"/>
  <c r="F2498" i="16"/>
  <c r="F2499" i="16"/>
  <c r="F2500" i="16"/>
  <c r="F2501" i="16"/>
  <c r="F2502" i="16"/>
  <c r="F2503" i="16"/>
  <c r="F2504" i="16"/>
  <c r="F2505" i="16"/>
  <c r="F2506" i="16"/>
  <c r="F2507" i="16"/>
  <c r="F2508" i="16"/>
  <c r="F2509" i="16"/>
  <c r="F2510" i="16"/>
  <c r="F2511" i="16"/>
  <c r="F2512" i="16"/>
  <c r="F2513" i="16"/>
  <c r="F2514" i="16"/>
  <c r="F2515" i="16"/>
  <c r="F2516" i="16"/>
  <c r="F2517" i="16"/>
  <c r="F2518" i="16"/>
  <c r="F2519" i="16"/>
  <c r="F2520" i="16"/>
  <c r="F2521" i="16"/>
  <c r="F2522" i="16"/>
  <c r="F2523" i="16"/>
  <c r="F2524" i="16"/>
  <c r="F2525" i="16"/>
  <c r="F2526" i="16"/>
  <c r="F2527" i="16"/>
  <c r="F2528" i="16"/>
  <c r="F2529" i="16"/>
  <c r="F2530" i="16"/>
  <c r="F2531" i="16"/>
  <c r="F2532" i="16"/>
  <c r="F2533" i="16"/>
  <c r="F2534" i="16"/>
  <c r="F2535" i="16"/>
  <c r="F2536" i="16"/>
  <c r="F2537" i="16"/>
  <c r="F2538" i="16"/>
  <c r="F2539" i="16"/>
  <c r="F2540" i="16"/>
  <c r="F2541" i="16"/>
  <c r="F2542" i="16"/>
  <c r="F2543" i="16"/>
  <c r="F2544" i="16"/>
  <c r="F2545" i="16"/>
  <c r="F2546" i="16"/>
  <c r="F2547" i="16"/>
  <c r="F2548" i="16"/>
  <c r="F2549" i="16"/>
  <c r="F2550" i="16"/>
  <c r="F2551" i="16"/>
  <c r="F2552" i="16"/>
  <c r="F2553" i="16"/>
  <c r="F2554" i="16"/>
  <c r="F2555" i="16"/>
  <c r="F2556" i="16"/>
  <c r="F2557" i="16"/>
  <c r="F2558" i="16"/>
  <c r="F2559" i="16"/>
  <c r="F2560" i="16"/>
  <c r="F2561" i="16"/>
  <c r="F2562" i="16"/>
  <c r="F2563" i="16"/>
  <c r="F2564" i="16"/>
  <c r="F2565" i="16"/>
  <c r="F2566" i="16"/>
  <c r="F2567" i="16"/>
  <c r="F2568" i="16"/>
  <c r="F2569" i="16"/>
  <c r="F2570" i="16"/>
  <c r="F2571" i="16"/>
  <c r="F2572" i="16"/>
  <c r="F2573" i="16"/>
  <c r="F2574" i="16"/>
  <c r="F2575" i="16"/>
  <c r="F2576" i="16"/>
  <c r="F2577" i="16"/>
  <c r="F2578" i="16"/>
  <c r="F2579" i="16"/>
  <c r="F2580" i="16"/>
  <c r="F2581" i="16"/>
  <c r="F2582" i="16"/>
  <c r="F2583" i="16"/>
  <c r="F2584" i="16"/>
  <c r="F2585" i="16"/>
  <c r="F2586" i="16"/>
  <c r="F2587" i="16"/>
  <c r="F2588" i="16"/>
  <c r="F2589" i="16"/>
  <c r="F2590" i="16"/>
  <c r="F2591" i="16"/>
  <c r="F2592" i="16"/>
  <c r="F2593" i="16"/>
  <c r="F2594" i="16"/>
  <c r="F2595" i="16"/>
  <c r="F2596" i="16"/>
  <c r="F2597" i="16"/>
  <c r="F2598" i="16"/>
  <c r="F2599" i="16"/>
  <c r="F2600" i="16"/>
  <c r="F2601" i="16"/>
  <c r="F2602" i="16"/>
  <c r="F2603" i="16"/>
  <c r="F2604" i="16"/>
  <c r="F2605" i="16"/>
  <c r="F2606" i="16"/>
  <c r="F2607" i="16"/>
  <c r="F2608" i="16"/>
  <c r="F2609" i="16"/>
  <c r="F2610" i="16"/>
  <c r="F2611" i="16"/>
  <c r="F2612" i="16"/>
  <c r="F2613" i="16"/>
  <c r="F2614" i="16"/>
  <c r="F2615" i="16"/>
  <c r="F2616" i="16"/>
  <c r="F2617" i="16"/>
  <c r="F2618" i="16"/>
  <c r="F2619" i="16"/>
  <c r="F2620" i="16"/>
  <c r="F2621" i="16"/>
  <c r="F2622" i="16"/>
  <c r="F2623" i="16"/>
  <c r="F2624" i="16"/>
  <c r="F2625" i="16"/>
  <c r="F2626" i="16"/>
  <c r="F2627" i="16"/>
  <c r="F2628" i="16"/>
  <c r="F2629" i="16"/>
  <c r="F2630" i="16"/>
  <c r="F2631" i="16"/>
  <c r="F2632" i="16"/>
  <c r="F2633" i="16"/>
  <c r="F2634" i="16"/>
  <c r="F2635" i="16"/>
  <c r="F2636" i="16"/>
  <c r="F2637" i="16"/>
  <c r="F2638" i="16"/>
  <c r="F2639" i="16"/>
  <c r="F2640" i="16"/>
  <c r="F2641" i="16"/>
  <c r="F2642" i="16"/>
  <c r="F2643" i="16"/>
  <c r="F2644" i="16"/>
  <c r="F2645" i="16"/>
  <c r="F2646" i="16"/>
  <c r="F2647" i="16"/>
  <c r="F2648" i="16"/>
  <c r="F2649" i="16"/>
  <c r="F2650" i="16"/>
  <c r="F2651" i="16"/>
  <c r="F2652" i="16"/>
  <c r="F2653" i="16"/>
  <c r="F2654" i="16"/>
  <c r="F2655" i="16"/>
  <c r="F2656" i="16"/>
  <c r="F2657" i="16"/>
  <c r="F2658" i="16"/>
  <c r="F2659" i="16"/>
  <c r="F2660" i="16"/>
  <c r="F2661" i="16"/>
  <c r="F2662" i="16"/>
  <c r="F2663" i="16"/>
  <c r="F2664" i="16"/>
  <c r="F2665" i="16"/>
  <c r="F2666" i="16"/>
  <c r="F2667" i="16"/>
  <c r="F2668" i="16"/>
  <c r="F2669" i="16"/>
  <c r="F2670" i="16"/>
  <c r="F2671" i="16"/>
  <c r="F2672" i="16"/>
  <c r="F2673" i="16"/>
  <c r="F2674" i="16"/>
  <c r="F2675" i="16"/>
  <c r="F2676" i="16"/>
  <c r="F2677" i="16"/>
  <c r="F2678" i="16"/>
  <c r="F2679" i="16"/>
  <c r="F2680" i="16"/>
  <c r="F2681" i="16"/>
  <c r="F2682" i="16"/>
  <c r="F2683" i="16"/>
  <c r="F2684" i="16"/>
  <c r="F2685" i="16"/>
  <c r="F2686" i="16"/>
  <c r="F2687" i="16"/>
  <c r="F2688" i="16"/>
  <c r="F2689" i="16"/>
  <c r="F2690" i="16"/>
  <c r="F2691" i="16"/>
  <c r="F2692" i="16"/>
  <c r="F2693" i="16"/>
  <c r="F2694" i="16"/>
  <c r="F2695" i="16"/>
  <c r="F2696" i="16"/>
  <c r="F2697" i="16"/>
  <c r="F2698" i="16"/>
  <c r="F2699" i="16"/>
  <c r="F2700" i="16"/>
  <c r="F2701" i="16"/>
  <c r="F2702" i="16"/>
  <c r="F2703" i="16"/>
  <c r="F2704" i="16"/>
  <c r="F2705" i="16"/>
  <c r="F2706" i="16"/>
  <c r="F2707" i="16"/>
  <c r="F2708" i="16"/>
  <c r="F2709" i="16"/>
  <c r="F2710" i="16"/>
  <c r="F2711" i="16"/>
  <c r="F2712" i="16"/>
  <c r="F2713" i="16"/>
  <c r="F2714" i="16"/>
  <c r="F2715" i="16"/>
  <c r="F2716" i="16"/>
  <c r="F2717" i="16"/>
  <c r="F2718" i="16"/>
  <c r="F2719" i="16"/>
  <c r="F2720" i="16"/>
  <c r="F2721" i="16"/>
  <c r="F2722" i="16"/>
  <c r="F2723" i="16"/>
  <c r="F2724" i="16"/>
  <c r="F2725" i="16"/>
  <c r="F2726" i="16"/>
  <c r="F2727" i="16"/>
  <c r="F2728" i="16"/>
  <c r="F2729" i="16"/>
  <c r="F2730" i="16"/>
  <c r="F2731" i="16"/>
  <c r="F2732" i="16"/>
  <c r="F2733" i="16"/>
  <c r="F2734" i="16"/>
  <c r="F2735" i="16"/>
  <c r="F2736" i="16"/>
  <c r="F2737" i="16"/>
  <c r="F2738" i="16"/>
  <c r="F2739" i="16"/>
  <c r="F2740" i="16"/>
  <c r="F2741" i="16"/>
  <c r="F2742" i="16"/>
  <c r="F2743" i="16"/>
  <c r="F2744" i="16"/>
  <c r="F2745" i="16"/>
  <c r="F2746" i="16"/>
  <c r="F2747" i="16"/>
  <c r="F2748" i="16"/>
  <c r="F2749" i="16"/>
  <c r="F2750" i="16"/>
  <c r="F2751" i="16"/>
  <c r="F2752" i="16"/>
  <c r="F2753" i="16"/>
  <c r="F2754" i="16"/>
  <c r="F2755" i="16"/>
  <c r="F2756" i="16"/>
  <c r="F2757" i="16"/>
  <c r="F2758" i="16"/>
  <c r="F2759" i="16"/>
  <c r="F2760" i="16"/>
  <c r="F2761" i="16"/>
  <c r="F2762" i="16"/>
  <c r="F2763" i="16"/>
  <c r="F2764" i="16"/>
  <c r="F2765" i="16"/>
  <c r="F2766" i="16"/>
  <c r="F2767" i="16"/>
  <c r="F2768" i="16"/>
  <c r="F2769" i="16"/>
  <c r="F2770" i="16"/>
  <c r="F2771" i="16"/>
  <c r="F2772" i="16"/>
  <c r="F2773" i="16"/>
  <c r="F2774" i="16"/>
  <c r="F2775" i="16"/>
  <c r="F2776" i="16"/>
  <c r="F2777" i="16"/>
  <c r="F2778" i="16"/>
  <c r="F2779" i="16"/>
  <c r="F2780" i="16"/>
  <c r="F2781" i="16"/>
  <c r="F2782" i="16"/>
  <c r="F2783" i="16"/>
  <c r="F2784" i="16"/>
  <c r="F2785" i="16"/>
  <c r="F2786" i="16"/>
  <c r="F2787" i="16"/>
  <c r="F2788" i="16"/>
  <c r="F2789" i="16"/>
  <c r="F2790" i="16"/>
  <c r="F2791" i="16"/>
  <c r="F2792" i="16"/>
  <c r="F2793" i="16"/>
  <c r="F2794" i="16"/>
  <c r="F2795" i="16"/>
  <c r="F2796" i="16"/>
  <c r="F2797" i="16"/>
  <c r="F2798" i="16"/>
  <c r="F2799" i="16"/>
  <c r="F2800" i="16"/>
  <c r="F2801" i="16"/>
  <c r="F2802" i="16"/>
  <c r="F2803" i="16"/>
  <c r="F2804" i="16"/>
  <c r="F2805" i="16"/>
  <c r="F2806" i="16"/>
  <c r="F2807" i="16"/>
  <c r="F2808" i="16"/>
  <c r="F2809" i="16"/>
  <c r="F2810" i="16"/>
  <c r="F2811" i="16"/>
  <c r="F2812" i="16"/>
  <c r="F2813" i="16"/>
  <c r="F2814" i="16"/>
  <c r="F2815" i="16"/>
  <c r="F2816" i="16"/>
  <c r="F2817" i="16"/>
  <c r="F2818" i="16"/>
  <c r="F2819" i="16"/>
  <c r="F2820" i="16"/>
  <c r="F2821" i="16"/>
  <c r="F2822" i="16"/>
  <c r="F2823" i="16"/>
  <c r="F2824" i="16"/>
  <c r="F2825" i="16"/>
  <c r="F2826" i="16"/>
  <c r="F2827" i="16"/>
  <c r="F2828" i="16"/>
  <c r="F2829" i="16"/>
  <c r="F2830" i="16"/>
  <c r="F2831" i="16"/>
  <c r="F2832" i="16"/>
  <c r="F2833" i="16"/>
  <c r="F2834" i="16"/>
  <c r="F2835" i="16"/>
  <c r="F2836" i="16"/>
  <c r="F2837" i="16"/>
  <c r="F2838" i="16"/>
  <c r="F2839" i="16"/>
  <c r="F2840" i="16"/>
  <c r="F2841" i="16"/>
  <c r="F2842" i="16"/>
  <c r="F2843" i="16"/>
  <c r="F2844" i="16"/>
  <c r="F2845" i="16"/>
  <c r="F2846" i="16"/>
  <c r="F2847" i="16"/>
  <c r="F2848" i="16"/>
  <c r="F2849" i="16"/>
  <c r="F2850" i="16"/>
  <c r="F2851" i="16"/>
  <c r="F2852" i="16"/>
  <c r="F2853" i="16"/>
  <c r="F2854" i="16"/>
  <c r="F2855" i="16"/>
  <c r="F2856" i="16"/>
  <c r="F2857" i="16"/>
  <c r="F2858" i="16"/>
  <c r="F2859" i="16"/>
  <c r="F2860" i="16"/>
  <c r="F2861" i="16"/>
  <c r="F2862" i="16"/>
  <c r="F2863" i="16"/>
  <c r="F2864" i="16"/>
  <c r="F2865" i="16"/>
  <c r="F2866" i="16"/>
  <c r="F2867" i="16"/>
  <c r="F2868" i="16"/>
  <c r="F2869" i="16"/>
  <c r="F2870" i="16"/>
  <c r="F2871" i="16"/>
  <c r="F2872" i="16"/>
  <c r="F2873" i="16"/>
  <c r="F2874" i="16"/>
  <c r="F2875" i="16"/>
  <c r="F2876" i="16"/>
  <c r="F2877" i="16"/>
  <c r="F2878" i="16"/>
  <c r="F2879" i="16"/>
  <c r="F2880" i="16"/>
  <c r="F2881" i="16"/>
  <c r="F2882" i="16"/>
  <c r="F2883" i="16"/>
  <c r="F2884" i="16"/>
  <c r="F2885" i="16"/>
  <c r="F2886" i="16"/>
  <c r="F2887" i="16"/>
  <c r="F2888" i="16"/>
  <c r="F2889" i="16"/>
  <c r="F2890" i="16"/>
  <c r="F2891" i="16"/>
  <c r="F2892" i="16"/>
  <c r="F2893" i="16"/>
  <c r="F2894" i="16"/>
  <c r="F2895" i="16"/>
  <c r="F2896" i="16"/>
  <c r="F2897" i="16"/>
  <c r="F2898" i="16"/>
  <c r="F2899" i="16"/>
  <c r="F2900" i="16"/>
  <c r="F2901" i="16"/>
  <c r="F2902" i="16"/>
  <c r="F2903" i="16"/>
  <c r="F2904" i="16"/>
  <c r="F2905" i="16"/>
  <c r="F2906" i="16"/>
  <c r="F2907" i="16"/>
  <c r="F2908" i="16"/>
  <c r="F2909" i="16"/>
  <c r="F2910" i="16"/>
  <c r="F2911" i="16"/>
  <c r="F2912" i="16"/>
  <c r="F2913" i="16"/>
  <c r="F2914" i="16"/>
  <c r="F2915" i="16"/>
  <c r="F2916" i="16"/>
  <c r="F2917" i="16"/>
  <c r="F2918" i="16"/>
  <c r="F2919" i="16"/>
  <c r="F2920" i="16"/>
  <c r="F2921" i="16"/>
  <c r="F2922" i="16"/>
  <c r="F2923" i="16"/>
  <c r="F2924" i="16"/>
  <c r="F2925" i="16"/>
  <c r="F2926" i="16"/>
  <c r="F2927" i="16"/>
  <c r="F2928" i="16"/>
  <c r="F2929" i="16"/>
  <c r="F2930" i="16"/>
  <c r="F2931" i="16"/>
  <c r="F2932" i="16"/>
  <c r="F2933" i="16"/>
  <c r="F2934" i="16"/>
  <c r="F2935" i="16"/>
  <c r="F2936" i="16"/>
  <c r="F2937" i="16"/>
  <c r="F2938" i="16"/>
  <c r="F2939" i="16"/>
  <c r="F2940" i="16"/>
  <c r="F2941" i="16"/>
  <c r="F2942" i="16"/>
  <c r="F2943" i="16"/>
  <c r="F2944" i="16"/>
  <c r="F2945" i="16"/>
  <c r="F2946" i="16"/>
  <c r="F2947" i="16"/>
  <c r="F2948" i="16"/>
  <c r="F2949" i="16"/>
  <c r="F2950" i="16"/>
  <c r="F2951" i="16"/>
  <c r="F2952" i="16"/>
  <c r="F2953" i="16"/>
  <c r="F2954" i="16"/>
  <c r="F2955" i="16"/>
  <c r="F2956" i="16"/>
  <c r="F2957" i="16"/>
  <c r="F2958" i="16"/>
  <c r="F2959" i="16"/>
  <c r="F2960" i="16"/>
  <c r="F2961" i="16"/>
  <c r="F2962" i="16"/>
  <c r="F2963" i="16"/>
  <c r="F2964" i="16"/>
  <c r="F2965" i="16"/>
  <c r="F2966" i="16"/>
  <c r="F2967" i="16"/>
  <c r="F2968" i="16"/>
  <c r="F2969" i="16"/>
  <c r="F2970" i="16"/>
  <c r="F2971" i="16"/>
  <c r="F2972" i="16"/>
  <c r="F2973" i="16"/>
  <c r="F2974" i="16"/>
  <c r="F2975" i="16"/>
  <c r="F2976" i="16"/>
  <c r="F2977" i="16"/>
  <c r="F2978" i="16"/>
  <c r="F2979" i="16"/>
  <c r="F2980" i="16"/>
  <c r="F2981" i="16"/>
  <c r="F2982" i="16"/>
  <c r="F2983" i="16"/>
  <c r="F2984" i="16"/>
  <c r="F2985" i="16"/>
  <c r="F2986" i="16"/>
  <c r="F2987" i="16"/>
  <c r="F2988" i="16"/>
  <c r="F2989" i="16"/>
  <c r="F2990" i="16"/>
  <c r="F2991" i="16"/>
  <c r="F2992" i="16"/>
  <c r="F2993" i="16"/>
  <c r="F2994" i="16"/>
  <c r="F2995" i="16"/>
  <c r="F2996" i="16"/>
  <c r="F2997" i="16"/>
  <c r="F2998" i="16"/>
  <c r="F2999" i="16"/>
  <c r="F3000" i="16"/>
  <c r="F3001" i="16"/>
  <c r="F3002" i="16"/>
  <c r="F3003" i="16"/>
  <c r="F3004" i="16"/>
  <c r="F3005" i="16"/>
  <c r="F3006" i="16"/>
  <c r="F3007" i="16"/>
  <c r="F3008" i="16"/>
  <c r="F3009" i="16"/>
  <c r="F3010" i="16"/>
  <c r="F3011" i="16"/>
  <c r="F3012" i="16"/>
  <c r="F3013" i="16"/>
  <c r="F3014" i="16"/>
  <c r="F3015" i="16"/>
  <c r="F3016" i="16"/>
  <c r="F3017" i="16"/>
  <c r="F3018" i="16"/>
  <c r="F3019" i="16"/>
  <c r="F3020" i="16"/>
  <c r="F3021" i="16"/>
  <c r="F3022" i="16"/>
  <c r="F3023" i="16"/>
  <c r="F3024" i="16"/>
  <c r="F3025" i="16"/>
  <c r="F3026" i="16"/>
  <c r="F3027" i="16"/>
  <c r="F3028" i="16"/>
  <c r="F3029" i="16"/>
  <c r="F3030" i="16"/>
  <c r="F3031" i="16"/>
  <c r="F3032" i="16"/>
  <c r="F3033" i="16"/>
  <c r="F3034" i="16"/>
  <c r="F3035" i="16"/>
  <c r="F3036" i="16"/>
  <c r="F3037" i="16"/>
  <c r="F3038" i="16"/>
  <c r="F3039" i="16"/>
  <c r="F3040" i="16"/>
  <c r="F3041" i="16"/>
  <c r="F3042" i="16"/>
  <c r="F3043" i="16"/>
  <c r="F3044" i="16"/>
  <c r="F3045" i="16"/>
  <c r="F3046" i="16"/>
  <c r="F3047" i="16"/>
  <c r="F3048" i="16"/>
  <c r="F3049" i="16"/>
  <c r="F3050" i="16"/>
  <c r="F3051" i="16"/>
  <c r="F3052" i="16"/>
  <c r="F3053" i="16"/>
  <c r="F3054" i="16"/>
  <c r="F3055" i="16"/>
  <c r="F3056" i="16"/>
  <c r="F3057" i="16"/>
  <c r="F3058" i="16"/>
  <c r="F3059" i="16"/>
  <c r="F3060" i="16"/>
  <c r="F3061" i="16"/>
  <c r="F3062" i="16"/>
  <c r="F3063" i="16"/>
  <c r="F3064" i="16"/>
  <c r="F3065" i="16"/>
  <c r="F3066" i="16"/>
  <c r="F3067" i="16"/>
  <c r="F3068" i="16"/>
  <c r="F3069" i="16"/>
  <c r="F3070" i="16"/>
  <c r="F3071" i="16"/>
  <c r="F3072" i="16"/>
  <c r="F3073" i="16"/>
  <c r="F3074" i="16"/>
  <c r="F3075" i="16"/>
  <c r="F3076" i="16"/>
  <c r="F3077" i="16"/>
  <c r="F3078" i="16"/>
  <c r="F3079" i="16"/>
  <c r="F3080" i="16"/>
  <c r="F3081" i="16"/>
  <c r="F3082" i="16"/>
  <c r="F3083" i="16"/>
  <c r="F3084" i="16"/>
  <c r="F3085" i="16"/>
  <c r="F3086" i="16"/>
  <c r="F3087" i="16"/>
  <c r="F3088" i="16"/>
  <c r="F3089" i="16"/>
  <c r="F3090" i="16"/>
  <c r="F3091" i="16"/>
  <c r="F3092" i="16"/>
  <c r="F3093" i="16"/>
  <c r="F3094" i="16"/>
  <c r="F3095" i="16"/>
  <c r="F3096" i="16"/>
  <c r="F3097" i="16"/>
  <c r="F3098" i="16"/>
  <c r="F3099" i="16"/>
  <c r="F3100" i="16"/>
  <c r="F3101" i="16"/>
  <c r="F3102" i="16"/>
  <c r="F3103" i="16"/>
  <c r="F3104" i="16"/>
  <c r="F3105" i="16"/>
  <c r="F3106" i="16"/>
  <c r="F3107" i="16"/>
  <c r="F3108" i="16"/>
  <c r="F3109" i="16"/>
  <c r="F3110" i="16"/>
  <c r="F3111" i="16"/>
  <c r="F3112" i="16"/>
  <c r="F3113" i="16"/>
  <c r="F3114" i="16"/>
  <c r="F3115" i="16"/>
  <c r="F3116" i="16"/>
  <c r="F3117" i="16"/>
  <c r="F3118" i="16"/>
  <c r="F3119" i="16"/>
  <c r="F3120" i="16"/>
  <c r="F3121" i="16"/>
  <c r="F3122" i="16"/>
  <c r="F3123" i="16"/>
  <c r="F3124" i="16"/>
  <c r="F3125" i="16"/>
  <c r="F3126" i="16"/>
  <c r="F3127" i="16"/>
  <c r="F3128" i="16"/>
  <c r="F3129" i="16"/>
  <c r="F3130" i="16"/>
  <c r="F3131" i="16"/>
  <c r="F3132" i="16"/>
  <c r="F3133" i="16"/>
  <c r="F3134" i="16"/>
  <c r="F3135" i="16"/>
  <c r="F3136" i="16"/>
  <c r="F3137" i="16"/>
  <c r="F3138" i="16"/>
  <c r="F3139" i="16"/>
  <c r="F3140" i="16"/>
  <c r="F3141" i="16"/>
  <c r="F3142" i="16"/>
  <c r="F3143" i="16"/>
  <c r="F3144" i="16"/>
  <c r="F3145" i="16"/>
  <c r="F3146" i="16"/>
  <c r="F3147" i="16"/>
  <c r="F3148" i="16"/>
  <c r="F3149" i="16"/>
  <c r="F3150" i="16"/>
  <c r="F3151" i="16"/>
  <c r="F3152" i="16"/>
  <c r="F3153" i="16"/>
  <c r="F3154" i="16"/>
  <c r="F3155" i="16"/>
  <c r="F3156" i="16"/>
  <c r="F3157" i="16"/>
  <c r="F3158" i="16"/>
  <c r="F3159" i="16"/>
  <c r="F3160" i="16"/>
  <c r="F3161" i="16"/>
  <c r="F3162" i="16"/>
  <c r="F3163" i="16"/>
  <c r="F3164" i="16"/>
  <c r="F3165" i="16"/>
  <c r="F3166" i="16"/>
  <c r="F3167" i="16"/>
  <c r="F3168" i="16"/>
  <c r="F3169" i="16"/>
  <c r="F3170" i="16"/>
  <c r="F3171" i="16"/>
  <c r="F3172" i="16"/>
  <c r="F3173" i="16"/>
  <c r="F3174" i="16"/>
  <c r="F3175" i="16"/>
  <c r="F3176" i="16"/>
  <c r="F3177" i="16"/>
  <c r="F3178" i="16"/>
  <c r="F3179" i="16"/>
  <c r="F3180" i="16"/>
  <c r="F3181" i="16"/>
  <c r="F3182" i="16"/>
  <c r="F3183" i="16"/>
  <c r="F3184" i="16"/>
  <c r="F3185" i="16"/>
  <c r="F3186" i="16"/>
  <c r="F3187" i="16"/>
  <c r="F3188" i="16"/>
  <c r="F3189" i="16"/>
  <c r="F3190" i="16"/>
  <c r="F3191" i="16"/>
  <c r="F3192" i="16"/>
  <c r="F3193" i="16"/>
  <c r="F3194" i="16"/>
  <c r="F3195" i="16"/>
  <c r="F3196" i="16"/>
  <c r="F3197" i="16"/>
  <c r="F3198" i="16"/>
  <c r="F3199" i="16"/>
  <c r="F3200" i="16"/>
  <c r="F3201" i="16"/>
  <c r="F3202" i="16"/>
  <c r="F3203" i="16"/>
  <c r="F3204" i="16"/>
  <c r="F3205" i="16"/>
  <c r="F3206" i="16"/>
  <c r="F3207" i="16"/>
  <c r="F3208" i="16"/>
  <c r="F3209" i="16"/>
  <c r="F3210" i="16"/>
  <c r="F3211" i="16"/>
  <c r="F3212" i="16"/>
  <c r="F3213" i="16"/>
  <c r="F3214" i="16"/>
  <c r="F3215" i="16"/>
  <c r="F3216" i="16"/>
  <c r="F3217" i="16"/>
  <c r="F3218" i="16"/>
  <c r="F3219" i="16"/>
  <c r="F3220" i="16"/>
  <c r="F3221" i="16"/>
  <c r="F3222" i="16"/>
  <c r="F3223" i="16"/>
  <c r="F3224" i="16"/>
  <c r="F3225" i="16"/>
  <c r="F3226" i="16"/>
  <c r="F3227" i="16"/>
  <c r="F3228" i="16"/>
  <c r="F3229" i="16"/>
  <c r="F3230" i="16"/>
  <c r="F3231" i="16"/>
  <c r="F3232" i="16"/>
  <c r="F3233" i="16"/>
  <c r="F3234" i="16"/>
  <c r="F3235" i="16"/>
  <c r="F3236" i="16"/>
  <c r="F3237" i="16"/>
  <c r="F3238" i="16"/>
  <c r="F3239" i="16"/>
  <c r="F3240" i="16"/>
  <c r="F3241" i="16"/>
  <c r="F3242" i="16"/>
  <c r="F3243" i="16"/>
  <c r="F3244" i="16"/>
  <c r="F3245" i="16"/>
  <c r="F3246" i="16"/>
  <c r="F3247" i="16"/>
  <c r="F3248" i="16"/>
  <c r="F3249" i="16"/>
  <c r="F3250" i="16"/>
  <c r="F3251" i="16"/>
  <c r="F3252" i="16"/>
  <c r="F3253" i="16"/>
  <c r="F3254" i="16"/>
  <c r="F3255" i="16"/>
  <c r="F3256" i="16"/>
  <c r="F3257" i="16"/>
  <c r="F3258" i="16"/>
  <c r="F3259" i="16"/>
  <c r="F3260" i="16"/>
  <c r="F3261" i="16"/>
  <c r="F3262" i="16"/>
  <c r="F3263" i="16"/>
  <c r="F3264" i="16"/>
  <c r="F3265" i="16"/>
  <c r="F3266" i="16"/>
  <c r="F3267" i="16"/>
  <c r="F3268" i="16"/>
  <c r="F3269" i="16"/>
  <c r="F3270" i="16"/>
  <c r="F3271" i="16"/>
  <c r="F3272" i="16"/>
  <c r="F3273" i="16"/>
  <c r="F3274" i="16"/>
  <c r="F3275" i="16"/>
  <c r="F3276" i="16"/>
  <c r="F3277" i="16"/>
  <c r="F3278" i="16"/>
  <c r="F3279" i="16"/>
  <c r="F3280" i="16"/>
  <c r="F3281" i="16"/>
  <c r="F3282" i="16"/>
  <c r="F3283" i="16"/>
  <c r="F3284" i="16"/>
  <c r="F3285" i="16"/>
  <c r="F3286" i="16"/>
  <c r="F3287" i="16"/>
  <c r="F3288" i="16"/>
  <c r="F3289" i="16"/>
  <c r="F3290" i="16"/>
  <c r="F3291" i="16"/>
  <c r="F3292" i="16"/>
  <c r="F3293" i="16"/>
  <c r="F3294" i="16"/>
  <c r="F3295" i="16"/>
  <c r="F3296" i="16"/>
  <c r="F3297" i="16"/>
  <c r="F3298" i="16"/>
  <c r="F3299" i="16"/>
  <c r="F3300" i="16"/>
  <c r="F3301" i="16"/>
  <c r="F3302" i="16"/>
  <c r="F3303" i="16"/>
  <c r="F3304" i="16"/>
  <c r="F3305" i="16"/>
  <c r="F3306" i="16"/>
  <c r="F3307" i="16"/>
  <c r="F3308" i="16"/>
  <c r="F3309" i="16"/>
  <c r="F3310" i="16"/>
  <c r="F3311" i="16"/>
  <c r="F3312" i="16"/>
  <c r="F3313" i="16"/>
  <c r="F3314" i="16"/>
  <c r="F3315" i="16"/>
  <c r="F3316" i="16"/>
  <c r="F3317" i="16"/>
  <c r="F3318" i="16"/>
  <c r="F3319" i="16"/>
  <c r="F3320" i="16"/>
  <c r="F3321" i="16"/>
  <c r="F3322" i="16"/>
  <c r="F3323" i="16"/>
  <c r="F3324" i="16"/>
  <c r="F3325" i="16"/>
  <c r="F3326" i="16"/>
  <c r="F3327" i="16"/>
  <c r="F3328" i="16"/>
  <c r="F3329" i="16"/>
  <c r="F3330" i="16"/>
  <c r="F3331" i="16"/>
  <c r="F3332" i="16"/>
  <c r="F3333" i="16"/>
  <c r="F3334" i="16"/>
  <c r="F3335" i="16"/>
  <c r="F3336" i="16"/>
  <c r="F3337" i="16"/>
  <c r="F3338" i="16"/>
  <c r="F3339" i="16"/>
  <c r="F3340" i="16"/>
  <c r="F3341" i="16"/>
  <c r="F3342" i="16"/>
  <c r="F3343" i="16"/>
  <c r="F3344" i="16"/>
  <c r="F3345" i="16"/>
  <c r="F3346" i="16"/>
  <c r="F3347" i="16"/>
  <c r="F3348" i="16"/>
  <c r="F3349" i="16"/>
  <c r="F3350" i="16"/>
  <c r="F3351" i="16"/>
  <c r="F3352" i="16"/>
  <c r="F3353" i="16"/>
  <c r="F3354" i="16"/>
  <c r="F3355" i="16"/>
  <c r="F3356" i="16"/>
  <c r="F3357" i="16"/>
  <c r="F3358" i="16"/>
  <c r="F3359" i="16"/>
  <c r="F3360" i="16"/>
  <c r="F3361" i="16"/>
  <c r="F3362" i="16"/>
  <c r="F3363" i="16"/>
  <c r="F3364" i="16"/>
  <c r="F3365" i="16"/>
  <c r="F3366" i="16"/>
  <c r="F3367" i="16"/>
  <c r="F3368" i="16"/>
  <c r="F3369" i="16"/>
  <c r="F3370" i="16"/>
  <c r="F3371" i="16"/>
  <c r="F3372" i="16"/>
  <c r="F3373" i="16"/>
  <c r="F3374" i="16"/>
  <c r="F3375" i="16"/>
  <c r="F3376" i="16"/>
  <c r="F3377" i="16"/>
  <c r="F3378" i="16"/>
  <c r="F3379" i="16"/>
  <c r="F3380" i="16"/>
  <c r="F3381" i="16"/>
  <c r="F3382" i="16"/>
  <c r="F3383" i="16"/>
  <c r="F3384" i="16"/>
  <c r="F3385" i="16"/>
  <c r="F3386" i="16"/>
  <c r="F3387" i="16"/>
  <c r="F3388" i="16"/>
  <c r="F3389" i="16"/>
  <c r="F3390" i="16"/>
  <c r="F3391" i="16"/>
  <c r="F3392" i="16"/>
  <c r="F3393" i="16"/>
  <c r="F3394" i="16"/>
  <c r="F3395" i="16"/>
  <c r="F3396" i="16"/>
  <c r="F3397" i="16"/>
  <c r="F3398" i="16"/>
  <c r="F3399" i="16"/>
  <c r="F3400" i="16"/>
  <c r="F3401" i="16"/>
  <c r="F3402" i="16"/>
  <c r="F3403" i="16"/>
  <c r="F3404" i="16"/>
  <c r="F3405" i="16"/>
  <c r="F3406" i="16"/>
  <c r="F3407" i="16"/>
  <c r="F3408" i="16"/>
  <c r="F3409" i="16"/>
  <c r="F3410" i="16"/>
  <c r="F3411" i="16"/>
  <c r="F3412" i="16"/>
  <c r="F3413" i="16"/>
  <c r="F3414" i="16"/>
  <c r="F3415" i="16"/>
  <c r="F3416" i="16"/>
  <c r="F3417" i="16"/>
  <c r="F3418" i="16"/>
  <c r="F3419" i="16"/>
  <c r="F3420" i="16"/>
  <c r="F3421" i="16"/>
  <c r="F3422" i="16"/>
  <c r="F3423" i="16"/>
  <c r="F3424" i="16"/>
  <c r="F3425" i="16"/>
  <c r="F3426" i="16"/>
  <c r="F3427" i="16"/>
  <c r="F3428" i="16"/>
  <c r="F3429" i="16"/>
  <c r="F3430" i="16"/>
  <c r="F3431" i="16"/>
  <c r="F3432" i="16"/>
  <c r="F3433" i="16"/>
  <c r="F3434" i="16"/>
  <c r="F3435" i="16"/>
  <c r="F3436" i="16"/>
  <c r="F3437" i="16"/>
  <c r="F3438" i="16"/>
  <c r="F3439" i="16"/>
  <c r="F3440" i="16"/>
  <c r="F3441" i="16"/>
  <c r="F3442" i="16"/>
  <c r="F3443" i="16"/>
  <c r="F3444" i="16"/>
  <c r="F3445" i="16"/>
  <c r="F3446" i="16"/>
  <c r="F3447" i="16"/>
  <c r="F3448" i="16"/>
  <c r="F3449" i="16"/>
  <c r="F3450" i="16"/>
  <c r="F3451" i="16"/>
  <c r="F3452" i="16"/>
  <c r="F3453" i="16"/>
  <c r="F3454" i="16"/>
  <c r="F3455" i="16"/>
  <c r="F3456" i="16"/>
  <c r="F3457" i="16"/>
  <c r="F3458" i="16"/>
  <c r="F3459" i="16"/>
  <c r="F3460" i="16"/>
  <c r="F3461" i="16"/>
  <c r="F3462" i="16"/>
  <c r="F3463" i="16"/>
  <c r="F3464" i="16"/>
  <c r="F3465" i="16"/>
  <c r="F3466" i="16"/>
  <c r="F3467" i="16"/>
  <c r="F3468" i="16"/>
  <c r="F3469" i="16"/>
  <c r="F3470" i="16"/>
  <c r="F3471" i="16"/>
  <c r="F3472" i="16"/>
  <c r="F3473" i="16"/>
  <c r="F3474" i="16"/>
  <c r="F3475" i="16"/>
  <c r="F3476" i="16"/>
  <c r="F3477" i="16"/>
  <c r="F3478" i="16"/>
  <c r="F3479" i="16"/>
  <c r="F3480" i="16"/>
  <c r="F3481" i="16"/>
  <c r="F3482" i="16"/>
  <c r="F3483" i="16"/>
  <c r="F3484" i="16"/>
  <c r="F3485" i="16"/>
  <c r="F3486" i="16"/>
  <c r="F3487" i="16"/>
  <c r="F3488" i="16"/>
  <c r="F3489" i="16"/>
  <c r="F3490" i="16"/>
  <c r="F3491" i="16"/>
  <c r="F3492" i="16"/>
  <c r="F3493" i="16"/>
  <c r="F3494" i="16"/>
  <c r="F3495" i="16"/>
  <c r="F3496" i="16"/>
  <c r="F3497" i="16"/>
  <c r="F3498" i="16"/>
  <c r="F3499" i="16"/>
  <c r="F3500" i="16"/>
  <c r="F3501" i="16"/>
  <c r="F3502" i="16"/>
  <c r="F3503" i="16"/>
  <c r="F3504" i="16"/>
  <c r="F3505" i="16"/>
  <c r="F3506" i="16"/>
  <c r="F3507" i="16"/>
  <c r="F3508" i="16"/>
  <c r="F3509" i="16"/>
  <c r="F3510" i="16"/>
  <c r="F3511" i="16"/>
  <c r="F3512" i="16"/>
  <c r="F3513" i="16"/>
  <c r="F3514" i="16"/>
  <c r="F3515" i="16"/>
  <c r="F3516" i="16"/>
  <c r="F3517" i="16"/>
  <c r="F3518" i="16"/>
  <c r="F3519" i="16"/>
  <c r="F3520" i="16"/>
  <c r="F3521" i="16"/>
  <c r="F3522" i="16"/>
  <c r="F3523" i="16"/>
  <c r="F3524" i="16"/>
  <c r="F3525" i="16"/>
  <c r="F3526" i="16"/>
  <c r="F3527" i="16"/>
  <c r="F3528" i="16"/>
  <c r="F3529" i="16"/>
  <c r="F3530" i="16"/>
  <c r="F3531" i="16"/>
  <c r="F3532" i="16"/>
  <c r="F3533" i="16"/>
  <c r="F3534" i="16"/>
  <c r="F3535" i="16"/>
  <c r="F3536" i="16"/>
  <c r="F3537" i="16"/>
  <c r="F3538" i="16"/>
  <c r="F3539" i="16"/>
  <c r="F3540" i="16"/>
  <c r="F3541" i="16"/>
  <c r="F3542" i="16"/>
  <c r="F3543" i="16"/>
  <c r="F3544" i="16"/>
  <c r="F3545" i="16"/>
  <c r="F3546" i="16"/>
  <c r="F3547" i="16"/>
  <c r="F3548" i="16"/>
  <c r="F3549" i="16"/>
  <c r="F3550" i="16"/>
  <c r="F3551" i="16"/>
  <c r="F3552" i="16"/>
  <c r="F3553" i="16"/>
  <c r="F3554" i="16"/>
  <c r="F3555" i="16"/>
  <c r="F3556" i="16"/>
  <c r="F3557" i="16"/>
  <c r="F3558" i="16"/>
  <c r="F3559" i="16"/>
  <c r="F3560" i="16"/>
  <c r="F3561" i="16"/>
  <c r="F3562" i="16"/>
  <c r="F3563" i="16"/>
  <c r="F3564" i="16"/>
  <c r="F3565" i="16"/>
  <c r="F3566" i="16"/>
  <c r="F3567" i="16"/>
  <c r="F3568" i="16"/>
  <c r="F3569" i="16"/>
  <c r="F3570" i="16"/>
  <c r="F3571" i="16"/>
  <c r="F3572" i="16"/>
  <c r="F3573" i="16"/>
  <c r="F3574" i="16"/>
  <c r="F3575" i="16"/>
  <c r="F3576" i="16"/>
  <c r="F3577" i="16"/>
  <c r="F3578" i="16"/>
  <c r="F3579" i="16"/>
  <c r="F3580" i="16"/>
  <c r="F3581" i="16"/>
  <c r="F3582" i="16"/>
  <c r="F3583" i="16"/>
  <c r="F3584" i="16"/>
  <c r="F3585" i="16"/>
  <c r="F3586" i="16"/>
  <c r="F3587" i="16"/>
  <c r="F3588" i="16"/>
  <c r="F3589" i="16"/>
  <c r="F3590" i="16"/>
  <c r="F3591" i="16"/>
  <c r="F3592" i="16"/>
  <c r="F3593" i="16"/>
  <c r="F3594" i="16"/>
  <c r="F3595" i="16"/>
  <c r="F3596" i="16"/>
  <c r="F3597" i="16"/>
  <c r="F3598" i="16"/>
  <c r="F3599" i="16"/>
  <c r="F3600" i="16"/>
  <c r="F3601" i="16"/>
  <c r="F3602" i="16"/>
  <c r="F3603" i="16"/>
  <c r="F3604" i="16"/>
  <c r="F3605" i="16"/>
  <c r="F3606" i="16"/>
  <c r="F3607" i="16"/>
  <c r="F3608" i="16"/>
  <c r="F3609" i="16"/>
  <c r="F3610" i="16"/>
  <c r="F3611" i="16"/>
  <c r="F3612" i="16"/>
  <c r="F3613" i="16"/>
  <c r="F3614" i="16"/>
  <c r="F3615" i="16"/>
  <c r="F3616" i="16"/>
  <c r="F3617" i="16"/>
  <c r="F3618" i="16"/>
  <c r="F3619" i="16"/>
  <c r="F3620" i="16"/>
  <c r="F3621" i="16"/>
  <c r="F3622" i="16"/>
  <c r="F3623" i="16"/>
  <c r="F3624" i="16"/>
  <c r="F3625" i="16"/>
  <c r="F3626" i="16"/>
  <c r="F3627" i="16"/>
  <c r="F3628" i="16"/>
  <c r="F3629" i="16"/>
  <c r="F3630" i="16"/>
  <c r="F3631" i="16"/>
  <c r="F3632" i="16"/>
  <c r="F3633" i="16"/>
  <c r="F3634" i="16"/>
  <c r="F3635" i="16"/>
  <c r="F3636" i="16"/>
  <c r="F3637" i="16"/>
  <c r="F3638" i="16"/>
  <c r="F3639" i="16"/>
  <c r="F3640" i="16"/>
  <c r="F3641" i="16"/>
  <c r="F3642" i="16"/>
  <c r="F3643" i="16"/>
  <c r="F3644" i="16"/>
  <c r="F3645" i="16"/>
  <c r="F3646" i="16"/>
  <c r="F3647" i="16"/>
  <c r="F3648" i="16"/>
  <c r="F3649" i="16"/>
  <c r="F3650" i="16"/>
  <c r="F3651" i="16"/>
  <c r="F3652" i="16"/>
  <c r="F3653" i="16"/>
  <c r="F3654" i="16"/>
  <c r="F3655" i="16"/>
  <c r="F3656" i="16"/>
  <c r="F3657" i="16"/>
  <c r="F3658" i="16"/>
  <c r="F3659" i="16"/>
  <c r="F3660" i="16"/>
  <c r="F3661" i="16"/>
  <c r="F3662" i="16"/>
  <c r="F3663" i="16"/>
  <c r="F3664" i="16"/>
  <c r="F3665" i="16"/>
  <c r="F3666" i="16"/>
  <c r="F3667" i="16"/>
  <c r="F3668" i="16"/>
  <c r="F3669" i="16"/>
  <c r="F3670" i="16"/>
  <c r="F3671" i="16"/>
  <c r="F3672" i="16"/>
  <c r="F3673" i="16"/>
  <c r="F3674" i="16"/>
  <c r="F3675" i="16"/>
  <c r="F3676" i="16"/>
  <c r="F3677" i="16"/>
  <c r="F3678" i="16"/>
  <c r="F3679" i="16"/>
  <c r="F3680" i="16"/>
  <c r="F3681" i="16"/>
  <c r="F3682" i="16"/>
  <c r="F3683" i="16"/>
  <c r="F3684" i="16"/>
  <c r="F3685" i="16"/>
  <c r="F3686" i="16"/>
  <c r="F3687" i="16"/>
  <c r="F3688" i="16"/>
  <c r="F3689" i="16"/>
  <c r="F3690" i="16"/>
  <c r="F3691" i="16"/>
  <c r="F3692" i="16"/>
  <c r="F3693" i="16"/>
  <c r="F3694" i="16"/>
  <c r="F3695" i="16"/>
  <c r="F3696" i="16"/>
  <c r="F3697" i="16"/>
  <c r="F3698" i="16"/>
  <c r="F3699" i="16"/>
  <c r="F3700" i="16"/>
  <c r="F3701" i="16"/>
  <c r="F3702" i="16"/>
  <c r="F3703" i="16"/>
  <c r="F3704" i="16"/>
  <c r="F3705" i="16"/>
  <c r="F3706" i="16"/>
  <c r="F3707" i="16"/>
  <c r="F3708" i="16"/>
  <c r="F3709" i="16"/>
  <c r="F3710" i="16"/>
  <c r="F3711" i="16"/>
  <c r="F3712" i="16"/>
  <c r="F3713" i="16"/>
  <c r="F3714" i="16"/>
  <c r="F3715" i="16"/>
  <c r="F3716" i="16"/>
  <c r="F3717" i="16"/>
  <c r="F3718" i="16"/>
  <c r="F3719" i="16"/>
  <c r="F3720" i="16"/>
  <c r="F3721" i="16"/>
  <c r="F3722" i="16"/>
  <c r="F3723" i="16"/>
  <c r="F3724" i="16"/>
  <c r="F3725" i="16"/>
  <c r="F3726" i="16"/>
  <c r="F3727" i="16"/>
  <c r="F3728" i="16"/>
  <c r="F3729" i="16"/>
  <c r="F3730" i="16"/>
  <c r="F3731" i="16"/>
  <c r="F3732" i="16"/>
  <c r="F3733" i="16"/>
  <c r="F3734" i="16"/>
  <c r="F3735" i="16"/>
  <c r="F3736" i="16"/>
  <c r="F3737" i="16"/>
  <c r="F3738" i="16"/>
  <c r="F3739" i="16"/>
  <c r="F3740" i="16"/>
  <c r="F3741" i="16"/>
  <c r="F3742" i="16"/>
  <c r="F3743" i="16"/>
  <c r="F3744" i="16"/>
  <c r="F3745" i="16"/>
  <c r="F3746" i="16"/>
  <c r="F3747" i="16"/>
  <c r="F3748" i="16"/>
  <c r="F3749" i="16"/>
  <c r="F3750" i="16"/>
  <c r="F3751" i="16"/>
  <c r="F3752" i="16"/>
  <c r="F3753" i="16"/>
  <c r="F3754" i="16"/>
  <c r="F3755" i="16"/>
  <c r="F3756" i="16"/>
  <c r="F3757" i="16"/>
  <c r="F3758" i="16"/>
  <c r="F3759" i="16"/>
  <c r="F3760" i="16"/>
  <c r="F3761" i="16"/>
  <c r="F3762" i="16"/>
  <c r="F3763" i="16"/>
  <c r="F3764" i="16"/>
  <c r="F3765" i="16"/>
  <c r="F3766" i="16"/>
  <c r="F3767" i="16"/>
  <c r="F3768" i="16"/>
  <c r="F3769" i="16"/>
  <c r="F3770" i="16"/>
  <c r="F3771" i="16"/>
  <c r="F3772" i="16"/>
  <c r="F3773" i="16"/>
  <c r="F3774" i="16"/>
  <c r="F3775" i="16"/>
  <c r="F3776" i="16"/>
  <c r="F3777" i="16"/>
  <c r="F3778" i="16"/>
  <c r="F3779" i="16"/>
  <c r="F3780" i="16"/>
  <c r="F3781" i="16"/>
  <c r="F3782" i="16"/>
  <c r="F3783" i="16"/>
  <c r="F3784" i="16"/>
  <c r="F3785" i="16"/>
  <c r="F3786" i="16"/>
  <c r="F3787" i="16"/>
  <c r="F3788" i="16"/>
  <c r="F3789" i="16"/>
  <c r="F3790" i="16"/>
  <c r="F3791" i="16"/>
  <c r="F3792" i="16"/>
  <c r="F3793" i="16"/>
  <c r="F3794" i="16"/>
  <c r="F3795" i="16"/>
  <c r="F3796" i="16"/>
  <c r="F3797" i="16"/>
  <c r="F3798" i="16"/>
  <c r="F3799" i="16"/>
  <c r="F3800" i="16"/>
  <c r="F3801" i="16"/>
  <c r="F3802" i="16"/>
  <c r="F3803" i="16"/>
  <c r="F3804" i="16"/>
  <c r="F3805" i="16"/>
  <c r="F3806" i="16"/>
  <c r="F3807" i="16"/>
  <c r="F3808" i="16"/>
  <c r="F3809" i="16"/>
  <c r="F3810" i="16"/>
  <c r="F3811" i="16"/>
  <c r="F3812" i="16"/>
  <c r="F3813" i="16"/>
  <c r="F3814" i="16"/>
  <c r="F3815" i="16"/>
  <c r="F3816" i="16"/>
  <c r="F3817" i="16"/>
  <c r="F3818" i="16"/>
  <c r="F3819" i="16"/>
  <c r="F3820" i="16"/>
  <c r="F3821" i="16"/>
  <c r="F3822" i="16"/>
  <c r="F3823" i="16"/>
  <c r="F3824" i="16"/>
  <c r="F3825" i="16"/>
  <c r="F3826" i="16"/>
  <c r="F3827" i="16"/>
  <c r="F3828" i="16"/>
  <c r="F3829" i="16"/>
  <c r="F3830" i="16"/>
  <c r="F3831" i="16"/>
  <c r="F3832" i="16"/>
  <c r="F3833" i="16"/>
  <c r="F3834" i="16"/>
  <c r="F3835" i="16"/>
  <c r="F3836" i="16"/>
  <c r="F3837" i="16"/>
  <c r="F3838" i="16"/>
  <c r="F3839" i="16"/>
  <c r="F3840" i="16"/>
  <c r="F3841" i="16"/>
  <c r="F3842" i="16"/>
  <c r="F3843" i="16"/>
  <c r="F3844" i="16"/>
  <c r="F3845" i="16"/>
  <c r="D46" i="16"/>
  <c r="D47" i="16"/>
  <c r="D48" i="16"/>
  <c r="D44" i="16"/>
  <c r="D45" i="16"/>
  <c r="D49" i="16"/>
  <c r="D50" i="16"/>
  <c r="D51" i="16"/>
  <c r="D52" i="16"/>
  <c r="D53" i="16"/>
  <c r="D54" i="16"/>
  <c r="D55" i="16"/>
  <c r="D56" i="16"/>
  <c r="D57" i="16"/>
  <c r="D58" i="16"/>
  <c r="D59" i="16"/>
  <c r="D60" i="16"/>
  <c r="D61" i="16"/>
  <c r="D62" i="16"/>
  <c r="D63" i="16"/>
  <c r="D64" i="16"/>
  <c r="D65" i="16"/>
  <c r="D66" i="16"/>
  <c r="D67" i="16"/>
  <c r="D68" i="16"/>
  <c r="D69" i="16"/>
  <c r="D70" i="16"/>
  <c r="D71" i="16"/>
  <c r="D72" i="16"/>
  <c r="D73" i="16"/>
  <c r="D74" i="16"/>
  <c r="D75" i="16"/>
  <c r="D76" i="16"/>
  <c r="D77" i="16"/>
  <c r="D78" i="16"/>
  <c r="D79" i="16"/>
  <c r="D80" i="16"/>
  <c r="D81" i="16"/>
  <c r="D82" i="16"/>
  <c r="D83" i="16"/>
  <c r="D84" i="16"/>
  <c r="D85" i="16"/>
  <c r="D86" i="16"/>
  <c r="D87" i="16"/>
  <c r="D88" i="16"/>
  <c r="D89" i="16"/>
  <c r="D90" i="16"/>
  <c r="D91" i="16"/>
  <c r="D92" i="16"/>
  <c r="D93" i="16"/>
  <c r="D94" i="16"/>
  <c r="D95" i="16"/>
  <c r="D96" i="16"/>
  <c r="D97" i="16"/>
  <c r="D98" i="16"/>
  <c r="D99" i="16"/>
  <c r="D100" i="16"/>
  <c r="D101" i="16"/>
  <c r="D102" i="16"/>
  <c r="D103" i="16"/>
  <c r="D104" i="16"/>
  <c r="D105" i="16"/>
  <c r="D106" i="16"/>
  <c r="D107" i="16"/>
  <c r="D108" i="16"/>
  <c r="D109" i="16"/>
  <c r="D110" i="16"/>
  <c r="D111" i="16"/>
  <c r="D112" i="16"/>
  <c r="D113" i="16"/>
  <c r="D114" i="16"/>
  <c r="D115" i="16"/>
  <c r="D116" i="16"/>
  <c r="D117" i="16"/>
  <c r="D118" i="16"/>
  <c r="D119" i="16"/>
  <c r="D120" i="16"/>
  <c r="D121" i="16"/>
  <c r="D122" i="16"/>
  <c r="D123" i="16"/>
  <c r="D124" i="16"/>
  <c r="D125" i="16"/>
  <c r="D126" i="16"/>
  <c r="D127" i="16"/>
  <c r="D128" i="16"/>
  <c r="D129" i="16"/>
  <c r="D130" i="16"/>
  <c r="D131" i="16"/>
  <c r="D132" i="16"/>
  <c r="D133" i="16"/>
  <c r="D134" i="16"/>
  <c r="D135" i="16"/>
  <c r="D136" i="16"/>
  <c r="D137" i="16"/>
  <c r="D138" i="16"/>
  <c r="D139" i="16"/>
  <c r="D140" i="16"/>
  <c r="D141" i="16"/>
  <c r="D142" i="16"/>
  <c r="D143" i="16"/>
  <c r="D144" i="16"/>
  <c r="D145" i="16"/>
  <c r="D146" i="16"/>
  <c r="D147" i="16"/>
  <c r="D148" i="16"/>
  <c r="D149" i="16"/>
  <c r="D150" i="16"/>
  <c r="D151" i="16"/>
  <c r="D152" i="16"/>
  <c r="D153" i="16"/>
  <c r="D154" i="16"/>
  <c r="D155" i="16"/>
  <c r="D156" i="16"/>
  <c r="D157" i="16"/>
  <c r="D158" i="16"/>
  <c r="D159" i="16"/>
  <c r="D160" i="16"/>
  <c r="D161" i="16"/>
  <c r="D162" i="16"/>
  <c r="D163" i="16"/>
  <c r="D164" i="16"/>
  <c r="D165" i="16"/>
  <c r="D166" i="16"/>
  <c r="D167" i="16"/>
  <c r="D168" i="16"/>
  <c r="D169" i="16"/>
  <c r="D170" i="16"/>
  <c r="D171" i="16"/>
  <c r="D172" i="16"/>
  <c r="D173" i="16"/>
  <c r="D174" i="16"/>
  <c r="D175" i="16"/>
  <c r="D176" i="16"/>
  <c r="D177" i="16"/>
  <c r="D178" i="16"/>
  <c r="D179" i="16"/>
  <c r="D180" i="16"/>
  <c r="D181" i="16"/>
  <c r="D182" i="16"/>
  <c r="D183" i="16"/>
  <c r="D184" i="16"/>
  <c r="D185" i="16"/>
  <c r="D186" i="16"/>
  <c r="D187" i="16"/>
  <c r="D188" i="16"/>
  <c r="D189" i="16"/>
  <c r="D190" i="16"/>
  <c r="D191" i="16"/>
  <c r="D192" i="16"/>
  <c r="D193" i="16"/>
  <c r="D194" i="16"/>
  <c r="D195" i="16"/>
  <c r="D196" i="16"/>
  <c r="D197" i="16"/>
  <c r="D198" i="16"/>
  <c r="D199" i="16"/>
  <c r="D200" i="16"/>
  <c r="D201" i="16"/>
  <c r="D202" i="16"/>
  <c r="D203" i="16"/>
  <c r="D204" i="16"/>
  <c r="D205" i="16"/>
  <c r="D206" i="16"/>
  <c r="D207" i="16"/>
  <c r="D208" i="16"/>
  <c r="D209" i="16"/>
  <c r="D210" i="16"/>
  <c r="D211" i="16"/>
  <c r="D212" i="16"/>
  <c r="D213" i="16"/>
  <c r="D214" i="16"/>
  <c r="D215" i="16"/>
  <c r="D216" i="16"/>
  <c r="D217" i="16"/>
  <c r="D218" i="16"/>
  <c r="D219" i="16"/>
  <c r="D220" i="16"/>
  <c r="D221" i="16"/>
  <c r="D222" i="16"/>
  <c r="D223" i="16"/>
  <c r="D224" i="16"/>
  <c r="D225" i="16"/>
  <c r="D226" i="16"/>
  <c r="D227" i="16"/>
  <c r="D228" i="16"/>
  <c r="D229" i="16"/>
  <c r="D230" i="16"/>
  <c r="D231" i="16"/>
  <c r="D232" i="16"/>
  <c r="D233" i="16"/>
  <c r="D234" i="16"/>
  <c r="D235" i="16"/>
  <c r="D236" i="16"/>
  <c r="D237" i="16"/>
  <c r="D238" i="16"/>
  <c r="D239" i="16"/>
  <c r="D240" i="16"/>
  <c r="D241" i="16"/>
  <c r="D242" i="16"/>
  <c r="D243" i="16"/>
  <c r="D244" i="16"/>
  <c r="D245" i="16"/>
  <c r="D246" i="16"/>
  <c r="D247" i="16"/>
  <c r="D248" i="16"/>
  <c r="D249" i="16"/>
  <c r="D250" i="16"/>
  <c r="D251" i="16"/>
  <c r="D252" i="16"/>
  <c r="D253" i="16"/>
  <c r="D254" i="16"/>
  <c r="D255" i="16"/>
  <c r="D256" i="16"/>
  <c r="D257" i="16"/>
  <c r="D258" i="16"/>
  <c r="D259" i="16"/>
  <c r="D260" i="16"/>
  <c r="D261" i="16"/>
  <c r="D262" i="16"/>
  <c r="D263" i="16"/>
  <c r="D264" i="16"/>
  <c r="D265" i="16"/>
  <c r="D266" i="16"/>
  <c r="D267" i="16"/>
  <c r="D268" i="16"/>
  <c r="D269" i="16"/>
  <c r="D270" i="16"/>
  <c r="D271" i="16"/>
  <c r="D272" i="16"/>
  <c r="D273" i="16"/>
  <c r="D274" i="16"/>
  <c r="D275" i="16"/>
  <c r="D276" i="16"/>
  <c r="D277" i="16"/>
  <c r="D278" i="16"/>
  <c r="D279" i="16"/>
  <c r="D280" i="16"/>
  <c r="D281" i="16"/>
  <c r="D282" i="16"/>
  <c r="D283" i="16"/>
  <c r="D284" i="16"/>
  <c r="D285" i="16"/>
  <c r="D286" i="16"/>
  <c r="D287" i="16"/>
  <c r="D288" i="16"/>
  <c r="D289" i="16"/>
  <c r="D290" i="16"/>
  <c r="D291" i="16"/>
  <c r="D292" i="16"/>
  <c r="D293" i="16"/>
  <c r="D294" i="16"/>
  <c r="D295" i="16"/>
  <c r="D296" i="16"/>
  <c r="D297" i="16"/>
  <c r="D298" i="16"/>
  <c r="D299" i="16"/>
  <c r="D300" i="16"/>
  <c r="D301" i="16"/>
  <c r="D302" i="16"/>
  <c r="D303" i="16"/>
  <c r="D304" i="16"/>
  <c r="D305" i="16"/>
  <c r="D306" i="16"/>
  <c r="D307" i="16"/>
  <c r="D308" i="16"/>
  <c r="D309" i="16"/>
  <c r="D310" i="16"/>
  <c r="D311" i="16"/>
  <c r="D312" i="16"/>
  <c r="D313" i="16"/>
  <c r="D314" i="16"/>
  <c r="D315" i="16"/>
  <c r="D316" i="16"/>
  <c r="D317" i="16"/>
  <c r="D318" i="16"/>
  <c r="D319" i="16"/>
  <c r="D320" i="16"/>
  <c r="D321" i="16"/>
  <c r="D322" i="16"/>
  <c r="D323" i="16"/>
  <c r="D324" i="16"/>
  <c r="D325" i="16"/>
  <c r="D326" i="16"/>
  <c r="D327" i="16"/>
  <c r="D328" i="16"/>
  <c r="D329" i="16"/>
  <c r="D330" i="16"/>
  <c r="D331" i="16"/>
  <c r="D332" i="16"/>
  <c r="D333" i="16"/>
  <c r="D334" i="16"/>
  <c r="D335" i="16"/>
  <c r="D336" i="16"/>
  <c r="D337" i="16"/>
  <c r="D338" i="16"/>
  <c r="D339" i="16"/>
  <c r="D340" i="16"/>
  <c r="D341" i="16"/>
  <c r="D342" i="16"/>
  <c r="D343" i="16"/>
  <c r="D344" i="16"/>
  <c r="D345" i="16"/>
  <c r="D346" i="16"/>
  <c r="D347" i="16"/>
  <c r="D348" i="16"/>
  <c r="D349" i="16"/>
  <c r="D350" i="16"/>
  <c r="D351" i="16"/>
  <c r="D352" i="16"/>
  <c r="D353" i="16"/>
  <c r="D354" i="16"/>
  <c r="D355" i="16"/>
  <c r="D356" i="16"/>
  <c r="D357" i="16"/>
  <c r="D358" i="16"/>
  <c r="D359" i="16"/>
  <c r="D360" i="16"/>
  <c r="D361" i="16"/>
  <c r="D362" i="16"/>
  <c r="D363" i="16"/>
  <c r="D364" i="16"/>
  <c r="D365" i="16"/>
  <c r="D366" i="16"/>
  <c r="D367" i="16"/>
  <c r="D368" i="16"/>
  <c r="D369" i="16"/>
  <c r="D370" i="16"/>
  <c r="D371" i="16"/>
  <c r="D372" i="16"/>
  <c r="D373" i="16"/>
  <c r="D374" i="16"/>
  <c r="D375" i="16"/>
  <c r="D376" i="16"/>
  <c r="D377" i="16"/>
  <c r="D378" i="16"/>
  <c r="D379" i="16"/>
  <c r="D380" i="16"/>
  <c r="D381" i="16"/>
  <c r="D382" i="16"/>
  <c r="D383" i="16"/>
  <c r="D384" i="16"/>
  <c r="D385" i="16"/>
  <c r="D386" i="16"/>
  <c r="D387" i="16"/>
  <c r="D388" i="16"/>
  <c r="D389" i="16"/>
  <c r="D390" i="16"/>
  <c r="D391" i="16"/>
  <c r="D392" i="16"/>
  <c r="D393" i="16"/>
  <c r="D394" i="16"/>
  <c r="D395" i="16"/>
  <c r="D396" i="16"/>
  <c r="D397" i="16"/>
  <c r="D398" i="16"/>
  <c r="D399" i="16"/>
  <c r="D400" i="16"/>
  <c r="D401" i="16"/>
  <c r="D402" i="16"/>
  <c r="D403" i="16"/>
  <c r="D404" i="16"/>
  <c r="D405" i="16"/>
  <c r="D406" i="16"/>
  <c r="D407" i="16"/>
  <c r="D408" i="16"/>
  <c r="D409" i="16"/>
  <c r="D410" i="16"/>
  <c r="D411" i="16"/>
  <c r="D412" i="16"/>
  <c r="D413" i="16"/>
  <c r="D414" i="16"/>
  <c r="D415" i="16"/>
  <c r="D416" i="16"/>
  <c r="D417" i="16"/>
  <c r="D418" i="16"/>
  <c r="D419" i="16"/>
  <c r="D420" i="16"/>
  <c r="D421" i="16"/>
  <c r="D422" i="16"/>
  <c r="D423" i="16"/>
  <c r="D424" i="16"/>
  <c r="D425" i="16"/>
  <c r="D426" i="16"/>
  <c r="D427" i="16"/>
  <c r="D428" i="16"/>
  <c r="D429" i="16"/>
  <c r="D430" i="16"/>
  <c r="D431" i="16"/>
  <c r="D432" i="16"/>
  <c r="D433" i="16"/>
  <c r="D434" i="16"/>
  <c r="D435" i="16"/>
  <c r="D436" i="16"/>
  <c r="D437" i="16"/>
  <c r="D438" i="16"/>
  <c r="D439" i="16"/>
  <c r="D440" i="16"/>
  <c r="D441" i="16"/>
  <c r="D442" i="16"/>
  <c r="D443" i="16"/>
  <c r="D444" i="16"/>
  <c r="D445" i="16"/>
  <c r="D446" i="16"/>
  <c r="D447" i="16"/>
  <c r="D448" i="16"/>
  <c r="D449" i="16"/>
  <c r="D450" i="16"/>
  <c r="D451" i="16"/>
  <c r="D452" i="16"/>
  <c r="D453" i="16"/>
  <c r="D454" i="16"/>
  <c r="D455" i="16"/>
  <c r="D456" i="16"/>
  <c r="D457" i="16"/>
  <c r="D458" i="16"/>
  <c r="D459" i="16"/>
  <c r="D460" i="16"/>
  <c r="D461" i="16"/>
  <c r="D462" i="16"/>
  <c r="D463" i="16"/>
  <c r="D464" i="16"/>
  <c r="D465" i="16"/>
  <c r="D466" i="16"/>
  <c r="D467" i="16"/>
  <c r="D468" i="16"/>
  <c r="D469" i="16"/>
  <c r="D470" i="16"/>
  <c r="D471" i="16"/>
  <c r="D472" i="16"/>
  <c r="D473" i="16"/>
  <c r="D474" i="16"/>
  <c r="D475" i="16"/>
  <c r="D476" i="16"/>
  <c r="D477" i="16"/>
  <c r="D478" i="16"/>
  <c r="D479" i="16"/>
  <c r="D480" i="16"/>
  <c r="D481" i="16"/>
  <c r="D482" i="16"/>
  <c r="D483" i="16"/>
  <c r="D484" i="16"/>
  <c r="D485" i="16"/>
  <c r="D486" i="16"/>
  <c r="D487" i="16"/>
  <c r="D488" i="16"/>
  <c r="D489" i="16"/>
  <c r="D490" i="16"/>
  <c r="D491" i="16"/>
  <c r="D492" i="16"/>
  <c r="D493" i="16"/>
  <c r="D494" i="16"/>
  <c r="D495" i="16"/>
  <c r="D496" i="16"/>
  <c r="D497" i="16"/>
  <c r="D498" i="16"/>
  <c r="D499" i="16"/>
  <c r="D500" i="16"/>
  <c r="D501" i="16"/>
  <c r="D502" i="16"/>
  <c r="D503" i="16"/>
  <c r="D504" i="16"/>
  <c r="D505" i="16"/>
  <c r="D506" i="16"/>
  <c r="D507" i="16"/>
  <c r="D508" i="16"/>
  <c r="D509" i="16"/>
  <c r="D510" i="16"/>
  <c r="D511" i="16"/>
  <c r="D512" i="16"/>
  <c r="D513" i="16"/>
  <c r="D514" i="16"/>
  <c r="D515" i="16"/>
  <c r="D516" i="16"/>
  <c r="D517" i="16"/>
  <c r="D518" i="16"/>
  <c r="D519" i="16"/>
  <c r="D520" i="16"/>
  <c r="D521" i="16"/>
  <c r="D522" i="16"/>
  <c r="D523" i="16"/>
  <c r="D524" i="16"/>
  <c r="D525" i="16"/>
  <c r="D526" i="16"/>
  <c r="D527" i="16"/>
  <c r="D528" i="16"/>
  <c r="D529" i="16"/>
  <c r="D530" i="16"/>
  <c r="D531" i="16"/>
  <c r="D532" i="16"/>
  <c r="D533" i="16"/>
  <c r="D534" i="16"/>
  <c r="D535" i="16"/>
  <c r="D536" i="16"/>
  <c r="D537" i="16"/>
  <c r="D538" i="16"/>
  <c r="D539" i="16"/>
  <c r="D540" i="16"/>
  <c r="D541" i="16"/>
  <c r="D542" i="16"/>
  <c r="D543" i="16"/>
  <c r="D544" i="16"/>
  <c r="D545" i="16"/>
  <c r="D546" i="16"/>
  <c r="D547" i="16"/>
  <c r="D548" i="16"/>
  <c r="D549" i="16"/>
  <c r="D550" i="16"/>
  <c r="D551" i="16"/>
  <c r="D552" i="16"/>
  <c r="D553" i="16"/>
  <c r="D554" i="16"/>
  <c r="D555" i="16"/>
  <c r="D556" i="16"/>
  <c r="D557" i="16"/>
  <c r="D558" i="16"/>
  <c r="D559" i="16"/>
  <c r="D560" i="16"/>
  <c r="D561" i="16"/>
  <c r="D562" i="16"/>
  <c r="D563" i="16"/>
  <c r="D564" i="16"/>
  <c r="D565" i="16"/>
  <c r="D566" i="16"/>
  <c r="D567" i="16"/>
  <c r="D568" i="16"/>
  <c r="D569" i="16"/>
  <c r="D570" i="16"/>
  <c r="D571" i="16"/>
  <c r="D572" i="16"/>
  <c r="D573" i="16"/>
  <c r="D574" i="16"/>
  <c r="D575" i="16"/>
  <c r="D576" i="16"/>
  <c r="D577" i="16"/>
  <c r="D578" i="16"/>
  <c r="D579" i="16"/>
  <c r="D580" i="16"/>
  <c r="D581" i="16"/>
  <c r="D582" i="16"/>
  <c r="D583" i="16"/>
  <c r="D584" i="16"/>
  <c r="D585" i="16"/>
  <c r="D586" i="16"/>
  <c r="D587" i="16"/>
  <c r="D588" i="16"/>
  <c r="D589" i="16"/>
  <c r="D590" i="16"/>
  <c r="D591" i="16"/>
  <c r="D592" i="16"/>
  <c r="D593" i="16"/>
  <c r="D594" i="16"/>
  <c r="D595" i="16"/>
  <c r="D596" i="16"/>
  <c r="D597" i="16"/>
  <c r="D598" i="16"/>
  <c r="D599" i="16"/>
  <c r="D600" i="16"/>
  <c r="D601" i="16"/>
  <c r="D602" i="16"/>
  <c r="D603" i="16"/>
  <c r="D604" i="16"/>
  <c r="D605" i="16"/>
  <c r="D606" i="16"/>
  <c r="D607" i="16"/>
  <c r="D608" i="16"/>
  <c r="D609" i="16"/>
  <c r="D610" i="16"/>
  <c r="D611" i="16"/>
  <c r="D612" i="16"/>
  <c r="D613" i="16"/>
  <c r="D614" i="16"/>
  <c r="D615" i="16"/>
  <c r="D616" i="16"/>
  <c r="D617" i="16"/>
  <c r="D618" i="16"/>
  <c r="D619" i="16"/>
  <c r="D620" i="16"/>
  <c r="D621" i="16"/>
  <c r="D622" i="16"/>
  <c r="D623" i="16"/>
  <c r="D624" i="16"/>
  <c r="D625" i="16"/>
  <c r="D626" i="16"/>
  <c r="D627" i="16"/>
  <c r="D628" i="16"/>
  <c r="D629" i="16"/>
  <c r="D630" i="16"/>
  <c r="D631" i="16"/>
  <c r="D632" i="16"/>
  <c r="D633" i="16"/>
  <c r="D634" i="16"/>
  <c r="D635" i="16"/>
  <c r="D636" i="16"/>
  <c r="D637" i="16"/>
  <c r="D638" i="16"/>
  <c r="D639" i="16"/>
  <c r="D640" i="16"/>
  <c r="D641" i="16"/>
  <c r="D642" i="16"/>
  <c r="D643" i="16"/>
  <c r="D644" i="16"/>
  <c r="D645" i="16"/>
  <c r="D646" i="16"/>
  <c r="D647" i="16"/>
  <c r="D648" i="16"/>
  <c r="D649" i="16"/>
  <c r="D650" i="16"/>
  <c r="D651" i="16"/>
  <c r="D652" i="16"/>
  <c r="D653" i="16"/>
  <c r="D654" i="16"/>
  <c r="D655" i="16"/>
  <c r="D656" i="16"/>
  <c r="D657" i="16"/>
  <c r="D658" i="16"/>
  <c r="D659" i="16"/>
  <c r="D660" i="16"/>
  <c r="D661" i="16"/>
  <c r="D662" i="16"/>
  <c r="D663" i="16"/>
  <c r="D664" i="16"/>
  <c r="D665" i="16"/>
  <c r="D666" i="16"/>
  <c r="D667" i="16"/>
  <c r="D668" i="16"/>
  <c r="D669" i="16"/>
  <c r="D670" i="16"/>
  <c r="D671" i="16"/>
  <c r="D672" i="16"/>
  <c r="D673" i="16"/>
  <c r="D674" i="16"/>
  <c r="D675" i="16"/>
  <c r="D676" i="16"/>
  <c r="D677" i="16"/>
  <c r="D678" i="16"/>
  <c r="D679" i="16"/>
  <c r="D680" i="16"/>
  <c r="D681" i="16"/>
  <c r="D682" i="16"/>
  <c r="D683" i="16"/>
  <c r="D684" i="16"/>
  <c r="D685" i="16"/>
  <c r="D686" i="16"/>
  <c r="D687" i="16"/>
  <c r="D688" i="16"/>
  <c r="D689" i="16"/>
  <c r="D690" i="16"/>
  <c r="D691" i="16"/>
  <c r="D692" i="16"/>
  <c r="D693" i="16"/>
  <c r="D694" i="16"/>
  <c r="D695" i="16"/>
  <c r="D696" i="16"/>
  <c r="D697" i="16"/>
  <c r="D698" i="16"/>
  <c r="D699" i="16"/>
  <c r="D700" i="16"/>
  <c r="D701" i="16"/>
  <c r="D702" i="16"/>
  <c r="D703" i="16"/>
  <c r="D704" i="16"/>
  <c r="D705" i="16"/>
  <c r="D706" i="16"/>
  <c r="D707" i="16"/>
  <c r="D708" i="16"/>
  <c r="D709" i="16"/>
  <c r="D710" i="16"/>
  <c r="D711" i="16"/>
  <c r="D712" i="16"/>
  <c r="D713" i="16"/>
  <c r="D714" i="16"/>
  <c r="D715" i="16"/>
  <c r="D716" i="16"/>
  <c r="D717" i="16"/>
  <c r="D718" i="16"/>
  <c r="D719" i="16"/>
  <c r="D720" i="16"/>
  <c r="D721" i="16"/>
  <c r="D722" i="16"/>
  <c r="D723" i="16"/>
  <c r="D724" i="16"/>
  <c r="D725" i="16"/>
  <c r="D726" i="16"/>
  <c r="D727" i="16"/>
  <c r="D728" i="16"/>
  <c r="D729" i="16"/>
  <c r="D730" i="16"/>
  <c r="D731" i="16"/>
  <c r="D732" i="16"/>
  <c r="D733" i="16"/>
  <c r="D734" i="16"/>
  <c r="D735" i="16"/>
  <c r="D736" i="16"/>
  <c r="D737" i="16"/>
  <c r="D738" i="16"/>
  <c r="D739" i="16"/>
  <c r="D740" i="16"/>
  <c r="D741" i="16"/>
  <c r="D742" i="16"/>
  <c r="D743" i="16"/>
  <c r="D744" i="16"/>
  <c r="D745" i="16"/>
  <c r="D746" i="16"/>
  <c r="D747" i="16"/>
  <c r="D748" i="16"/>
  <c r="D749" i="16"/>
  <c r="D750" i="16"/>
  <c r="D751" i="16"/>
  <c r="D752" i="16"/>
  <c r="D753" i="16"/>
  <c r="D754" i="16"/>
  <c r="D755" i="16"/>
  <c r="D756" i="16"/>
  <c r="D757" i="16"/>
  <c r="D758" i="16"/>
  <c r="D759" i="16"/>
  <c r="D760" i="16"/>
  <c r="D761" i="16"/>
  <c r="D762" i="16"/>
  <c r="D763" i="16"/>
  <c r="D764" i="16"/>
  <c r="D765" i="16"/>
  <c r="D766" i="16"/>
  <c r="D767" i="16"/>
  <c r="D768" i="16"/>
  <c r="D769" i="16"/>
  <c r="D770" i="16"/>
  <c r="D771" i="16"/>
  <c r="D772" i="16"/>
  <c r="D773" i="16"/>
  <c r="D774" i="16"/>
  <c r="D775" i="16"/>
  <c r="D776" i="16"/>
  <c r="D777" i="16"/>
  <c r="D778" i="16"/>
  <c r="D779" i="16"/>
  <c r="D780" i="16"/>
  <c r="D781" i="16"/>
  <c r="D782" i="16"/>
  <c r="D783" i="16"/>
  <c r="D784" i="16"/>
  <c r="D785" i="16"/>
  <c r="D786" i="16"/>
  <c r="D787" i="16"/>
  <c r="D788" i="16"/>
  <c r="D789" i="16"/>
  <c r="D790" i="16"/>
  <c r="D791" i="16"/>
  <c r="D792" i="16"/>
  <c r="D793" i="16"/>
  <c r="D794" i="16"/>
  <c r="D795" i="16"/>
  <c r="D796" i="16"/>
  <c r="D797" i="16"/>
  <c r="D798" i="16"/>
  <c r="D799" i="16"/>
  <c r="D800" i="16"/>
  <c r="D801" i="16"/>
  <c r="D802" i="16"/>
  <c r="D803" i="16"/>
  <c r="D804" i="16"/>
  <c r="D805" i="16"/>
  <c r="D806" i="16"/>
  <c r="D807" i="16"/>
  <c r="D808" i="16"/>
  <c r="D809" i="16"/>
  <c r="D810" i="16"/>
  <c r="D811" i="16"/>
  <c r="D812" i="16"/>
  <c r="D813" i="16"/>
  <c r="D814" i="16"/>
  <c r="D815" i="16"/>
  <c r="D816" i="16"/>
  <c r="D817" i="16"/>
  <c r="D818" i="16"/>
  <c r="D819" i="16"/>
  <c r="D820" i="16"/>
  <c r="D821" i="16"/>
  <c r="D822" i="16"/>
  <c r="D823" i="16"/>
  <c r="D824" i="16"/>
  <c r="D825" i="16"/>
  <c r="D826" i="16"/>
  <c r="D827" i="16"/>
  <c r="D828" i="16"/>
  <c r="D829" i="16"/>
  <c r="D830" i="16"/>
  <c r="D831" i="16"/>
  <c r="D832" i="16"/>
  <c r="D833" i="16"/>
  <c r="D834" i="16"/>
  <c r="D835" i="16"/>
  <c r="D836" i="16"/>
  <c r="D837" i="16"/>
  <c r="D838" i="16"/>
  <c r="D839" i="16"/>
  <c r="D840" i="16"/>
  <c r="D841" i="16"/>
  <c r="D842" i="16"/>
  <c r="D843" i="16"/>
  <c r="D844" i="16"/>
  <c r="D845" i="16"/>
  <c r="D846" i="16"/>
  <c r="D847" i="16"/>
  <c r="D848" i="16"/>
  <c r="D849" i="16"/>
  <c r="D850" i="16"/>
  <c r="D851" i="16"/>
  <c r="D852" i="16"/>
  <c r="D853" i="16"/>
  <c r="D854" i="16"/>
  <c r="D855" i="16"/>
  <c r="D856" i="16"/>
  <c r="D857" i="16"/>
  <c r="D858" i="16"/>
  <c r="D859" i="16"/>
  <c r="D860" i="16"/>
  <c r="D861" i="16"/>
  <c r="D862" i="16"/>
  <c r="D863" i="16"/>
  <c r="D864" i="16"/>
  <c r="D865" i="16"/>
  <c r="D866" i="16"/>
  <c r="D867" i="16"/>
  <c r="D868" i="16"/>
  <c r="D869" i="16"/>
  <c r="D870" i="16"/>
  <c r="D871" i="16"/>
  <c r="D872" i="16"/>
  <c r="D873" i="16"/>
  <c r="D874" i="16"/>
  <c r="D875" i="16"/>
  <c r="D876" i="16"/>
  <c r="D877" i="16"/>
  <c r="D878" i="16"/>
  <c r="D879" i="16"/>
  <c r="D880" i="16"/>
  <c r="D881" i="16"/>
  <c r="D882" i="16"/>
  <c r="D883" i="16"/>
  <c r="D884" i="16"/>
  <c r="D885" i="16"/>
  <c r="D886" i="16"/>
  <c r="D887" i="16"/>
  <c r="D888" i="16"/>
  <c r="D889" i="16"/>
  <c r="D890" i="16"/>
  <c r="D891" i="16"/>
  <c r="D892" i="16"/>
  <c r="D893" i="16"/>
  <c r="D894" i="16"/>
  <c r="D895" i="16"/>
  <c r="D896" i="16"/>
  <c r="D897" i="16"/>
  <c r="D898" i="16"/>
  <c r="D899" i="16"/>
  <c r="D900" i="16"/>
  <c r="D901" i="16"/>
  <c r="D902" i="16"/>
  <c r="D903" i="16"/>
  <c r="D904" i="16"/>
  <c r="D905" i="16"/>
  <c r="D906" i="16"/>
  <c r="D907" i="16"/>
  <c r="D908" i="16"/>
  <c r="D909" i="16"/>
  <c r="D910" i="16"/>
  <c r="D911" i="16"/>
  <c r="D912" i="16"/>
  <c r="D913" i="16"/>
  <c r="D914" i="16"/>
  <c r="D915" i="16"/>
  <c r="D916" i="16"/>
  <c r="D917" i="16"/>
  <c r="D918" i="16"/>
  <c r="D919" i="16"/>
  <c r="D920" i="16"/>
  <c r="D921" i="16"/>
  <c r="D922" i="16"/>
  <c r="D923" i="16"/>
  <c r="D924" i="16"/>
  <c r="D925" i="16"/>
  <c r="D926" i="16"/>
  <c r="D927" i="16"/>
  <c r="D928" i="16"/>
  <c r="D929" i="16"/>
  <c r="D930" i="16"/>
  <c r="D931" i="16"/>
  <c r="D932" i="16"/>
  <c r="D933" i="16"/>
  <c r="D934" i="16"/>
  <c r="D935" i="16"/>
  <c r="D936" i="16"/>
  <c r="D937" i="16"/>
  <c r="D938" i="16"/>
  <c r="D939" i="16"/>
  <c r="D940" i="16"/>
  <c r="D941" i="16"/>
  <c r="D942" i="16"/>
  <c r="D943" i="16"/>
  <c r="D944" i="16"/>
  <c r="D945" i="16"/>
  <c r="D946" i="16"/>
  <c r="D947" i="16"/>
  <c r="D948" i="16"/>
  <c r="D949" i="16"/>
  <c r="D950" i="16"/>
  <c r="D951" i="16"/>
  <c r="D952" i="16"/>
  <c r="D953" i="16"/>
  <c r="D954" i="16"/>
  <c r="D955" i="16"/>
  <c r="D956" i="16"/>
  <c r="D957" i="16"/>
  <c r="D958" i="16"/>
  <c r="D959" i="16"/>
  <c r="D960" i="16"/>
  <c r="D961" i="16"/>
  <c r="D962" i="16"/>
  <c r="D963" i="16"/>
  <c r="D964" i="16"/>
  <c r="D965" i="16"/>
  <c r="D966" i="16"/>
  <c r="D967" i="16"/>
  <c r="D968" i="16"/>
  <c r="D969" i="16"/>
  <c r="D970" i="16"/>
  <c r="D971" i="16"/>
  <c r="D972" i="16"/>
  <c r="D973" i="16"/>
  <c r="D974" i="16"/>
  <c r="D975" i="16"/>
  <c r="D976" i="16"/>
  <c r="D977" i="16"/>
  <c r="D978" i="16"/>
  <c r="D979" i="16"/>
  <c r="D980" i="16"/>
  <c r="D981" i="16"/>
  <c r="D982" i="16"/>
  <c r="D983" i="16"/>
  <c r="D984" i="16"/>
  <c r="D985" i="16"/>
  <c r="D986" i="16"/>
  <c r="D987" i="16"/>
  <c r="D988" i="16"/>
  <c r="D989" i="16"/>
  <c r="D990" i="16"/>
  <c r="D991" i="16"/>
  <c r="D992" i="16"/>
  <c r="D993" i="16"/>
  <c r="D994" i="16"/>
  <c r="D995" i="16"/>
  <c r="D996" i="16"/>
  <c r="D997" i="16"/>
  <c r="D998" i="16"/>
  <c r="D999" i="16"/>
  <c r="D1000" i="16"/>
  <c r="D1001" i="16"/>
  <c r="D1002" i="16"/>
  <c r="D1003" i="16"/>
  <c r="D1004" i="16"/>
  <c r="D1005" i="16"/>
  <c r="D1006" i="16"/>
  <c r="D1007" i="16"/>
  <c r="D1008" i="16"/>
  <c r="D1009" i="16"/>
  <c r="D1010" i="16"/>
  <c r="D1011" i="16"/>
  <c r="D1012" i="16"/>
  <c r="D1013" i="16"/>
  <c r="D1014" i="16"/>
  <c r="D1015" i="16"/>
  <c r="D1016" i="16"/>
  <c r="D1017" i="16"/>
  <c r="D1018" i="16"/>
  <c r="D1019" i="16"/>
  <c r="D1020" i="16"/>
  <c r="D1021" i="16"/>
  <c r="D1022" i="16"/>
  <c r="D1023" i="16"/>
  <c r="D1024" i="16"/>
  <c r="D1025" i="16"/>
  <c r="D1026" i="16"/>
  <c r="D1027" i="16"/>
  <c r="D1028" i="16"/>
  <c r="D1029" i="16"/>
  <c r="D1030" i="16"/>
  <c r="D1031" i="16"/>
  <c r="D1032" i="16"/>
  <c r="D1033" i="16"/>
  <c r="D1034" i="16"/>
  <c r="D1035" i="16"/>
  <c r="D1036" i="16"/>
  <c r="D1037" i="16"/>
  <c r="D1038" i="16"/>
  <c r="D1039" i="16"/>
  <c r="D1040" i="16"/>
  <c r="D1041" i="16"/>
  <c r="D1042" i="16"/>
  <c r="D1043" i="16"/>
  <c r="D1044" i="16"/>
  <c r="D1045" i="16"/>
  <c r="D1046" i="16"/>
  <c r="D1047" i="16"/>
  <c r="D1048" i="16"/>
  <c r="D1049" i="16"/>
  <c r="D1050" i="16"/>
  <c r="D1051" i="16"/>
  <c r="D1052" i="16"/>
  <c r="D1053" i="16"/>
  <c r="D1054" i="16"/>
  <c r="D1055" i="16"/>
  <c r="D1056" i="16"/>
  <c r="D1057" i="16"/>
  <c r="D1058" i="16"/>
  <c r="D1059" i="16"/>
  <c r="D1060" i="16"/>
  <c r="D1061" i="16"/>
  <c r="D1062" i="16"/>
  <c r="D1063" i="16"/>
  <c r="D1064" i="16"/>
  <c r="D1065" i="16"/>
  <c r="D1066" i="16"/>
  <c r="D1067" i="16"/>
  <c r="D1068" i="16"/>
  <c r="D1069" i="16"/>
  <c r="D1070" i="16"/>
  <c r="D1071" i="16"/>
  <c r="D1072" i="16"/>
  <c r="D1073" i="16"/>
  <c r="D1074" i="16"/>
  <c r="D1075" i="16"/>
  <c r="D1076" i="16"/>
  <c r="D1077" i="16"/>
  <c r="D1078" i="16"/>
  <c r="D1079" i="16"/>
  <c r="D1080" i="16"/>
  <c r="D1081" i="16"/>
  <c r="D1082" i="16"/>
  <c r="D1083" i="16"/>
  <c r="D1084" i="16"/>
  <c r="D1085" i="16"/>
  <c r="D1086" i="16"/>
  <c r="D1087" i="16"/>
  <c r="D1088" i="16"/>
  <c r="D1089" i="16"/>
  <c r="D1090" i="16"/>
  <c r="D1091" i="16"/>
  <c r="D1092" i="16"/>
  <c r="D1093" i="16"/>
  <c r="D1094" i="16"/>
  <c r="D1095" i="16"/>
  <c r="D1096" i="16"/>
  <c r="D1097" i="16"/>
  <c r="D1098" i="16"/>
  <c r="D1099" i="16"/>
  <c r="D1100" i="16"/>
  <c r="D1101" i="16"/>
  <c r="D1102" i="16"/>
  <c r="D1103" i="16"/>
  <c r="D1104" i="16"/>
  <c r="D1105" i="16"/>
  <c r="D1106" i="16"/>
  <c r="D1107" i="16"/>
  <c r="D1108" i="16"/>
  <c r="D1109" i="16"/>
  <c r="D1110" i="16"/>
  <c r="D1111" i="16"/>
  <c r="D1112" i="16"/>
  <c r="D1113" i="16"/>
  <c r="D1114" i="16"/>
  <c r="D1115" i="16"/>
  <c r="D1116" i="16"/>
  <c r="D1117" i="16"/>
  <c r="D1118" i="16"/>
  <c r="D1119" i="16"/>
  <c r="D1120" i="16"/>
  <c r="D1121" i="16"/>
  <c r="D1122" i="16"/>
  <c r="D1123" i="16"/>
  <c r="D1124" i="16"/>
  <c r="D1125" i="16"/>
  <c r="D1126" i="16"/>
  <c r="D1127" i="16"/>
  <c r="D1128" i="16"/>
  <c r="D1129" i="16"/>
  <c r="D1130" i="16"/>
  <c r="D1131" i="16"/>
  <c r="D1132" i="16"/>
  <c r="D1133" i="16"/>
  <c r="D1134" i="16"/>
  <c r="D1135" i="16"/>
  <c r="D1136" i="16"/>
  <c r="D1137" i="16"/>
  <c r="D1138" i="16"/>
  <c r="D1139" i="16"/>
  <c r="D1140" i="16"/>
  <c r="D1141" i="16"/>
  <c r="D1142" i="16"/>
  <c r="D1143" i="16"/>
  <c r="D1144" i="16"/>
  <c r="D1145" i="16"/>
  <c r="D1146" i="16"/>
  <c r="D1147" i="16"/>
  <c r="D1148" i="16"/>
  <c r="D1149" i="16"/>
  <c r="D1150" i="16"/>
  <c r="D1151" i="16"/>
  <c r="D1152" i="16"/>
  <c r="D1153" i="16"/>
  <c r="D1154" i="16"/>
  <c r="D1155" i="16"/>
  <c r="D1156" i="16"/>
  <c r="D1157" i="16"/>
  <c r="D1158" i="16"/>
  <c r="D1159" i="16"/>
  <c r="D1160" i="16"/>
  <c r="D1161" i="16"/>
  <c r="D1162" i="16"/>
  <c r="D1163" i="16"/>
  <c r="D1164" i="16"/>
  <c r="D1165" i="16"/>
  <c r="D1166" i="16"/>
  <c r="D1167" i="16"/>
  <c r="D1168" i="16"/>
  <c r="D1169" i="16"/>
  <c r="D1170" i="16"/>
  <c r="D1171" i="16"/>
  <c r="D1172" i="16"/>
  <c r="D1173" i="16"/>
  <c r="D1174" i="16"/>
  <c r="D1175" i="16"/>
  <c r="D1176" i="16"/>
  <c r="D1177" i="16"/>
  <c r="D1178" i="16"/>
  <c r="D1179" i="16"/>
  <c r="D1180" i="16"/>
  <c r="D1181" i="16"/>
  <c r="D1182" i="16"/>
  <c r="D1183" i="16"/>
  <c r="D1184" i="16"/>
  <c r="D1185" i="16"/>
  <c r="D1186" i="16"/>
  <c r="D1187" i="16"/>
  <c r="D1188" i="16"/>
  <c r="D1189" i="16"/>
  <c r="D1190" i="16"/>
  <c r="D1191" i="16"/>
  <c r="D1192" i="16"/>
  <c r="D1193" i="16"/>
  <c r="D1194" i="16"/>
  <c r="D1195" i="16"/>
  <c r="D1196" i="16"/>
  <c r="D1197" i="16"/>
  <c r="D1198" i="16"/>
  <c r="D1199" i="16"/>
  <c r="D1200" i="16"/>
  <c r="D1201" i="16"/>
  <c r="D1202" i="16"/>
  <c r="D1203" i="16"/>
  <c r="D1204" i="16"/>
  <c r="D1205" i="16"/>
  <c r="D1206" i="16"/>
  <c r="D1207" i="16"/>
  <c r="D1208" i="16"/>
  <c r="D1209" i="16"/>
  <c r="D1210" i="16"/>
  <c r="D1211" i="16"/>
  <c r="D1212" i="16"/>
  <c r="D1213" i="16"/>
  <c r="D1214" i="16"/>
  <c r="D1215" i="16"/>
  <c r="D1216" i="16"/>
  <c r="D1217" i="16"/>
  <c r="D1218" i="16"/>
  <c r="D1219" i="16"/>
  <c r="D1220" i="16"/>
  <c r="D1221" i="16"/>
  <c r="D1222" i="16"/>
  <c r="D1223" i="16"/>
  <c r="D1224" i="16"/>
  <c r="D1225" i="16"/>
  <c r="D1226" i="16"/>
  <c r="D1227" i="16"/>
  <c r="D1228" i="16"/>
  <c r="D1229" i="16"/>
  <c r="D1230" i="16"/>
  <c r="D1231" i="16"/>
  <c r="D1232" i="16"/>
  <c r="D1233" i="16"/>
  <c r="D1234" i="16"/>
  <c r="D1235" i="16"/>
  <c r="D1236" i="16"/>
  <c r="D1237" i="16"/>
  <c r="D1238" i="16"/>
  <c r="D1239" i="16"/>
  <c r="D1240" i="16"/>
  <c r="D1241" i="16"/>
  <c r="D1242" i="16"/>
  <c r="D1243" i="16"/>
  <c r="D1244" i="16"/>
  <c r="D1245" i="16"/>
  <c r="D1246" i="16"/>
  <c r="D1247" i="16"/>
  <c r="D1248" i="16"/>
  <c r="D1249" i="16"/>
  <c r="D1250" i="16"/>
  <c r="D1251" i="16"/>
  <c r="D1252" i="16"/>
  <c r="D1253" i="16"/>
  <c r="D1254" i="16"/>
  <c r="D1255" i="16"/>
  <c r="D1256" i="16"/>
  <c r="D1257" i="16"/>
  <c r="D1258" i="16"/>
  <c r="D1259" i="16"/>
  <c r="D1260" i="16"/>
  <c r="D1261" i="16"/>
  <c r="D1262" i="16"/>
  <c r="D1263" i="16"/>
  <c r="D1264" i="16"/>
  <c r="D1265" i="16"/>
  <c r="D1266" i="16"/>
  <c r="D1267" i="16"/>
  <c r="D1268" i="16"/>
  <c r="D1269" i="16"/>
  <c r="D1270" i="16"/>
  <c r="D1271" i="16"/>
  <c r="D1272" i="16"/>
  <c r="D1273" i="16"/>
  <c r="D1274" i="16"/>
  <c r="D1275" i="16"/>
  <c r="D1276" i="16"/>
  <c r="D1277" i="16"/>
  <c r="D1278" i="16"/>
  <c r="D1279" i="16"/>
  <c r="D1280" i="16"/>
  <c r="D1281" i="16"/>
  <c r="D1282" i="16"/>
  <c r="D1283" i="16"/>
  <c r="D1284" i="16"/>
  <c r="D1285" i="16"/>
  <c r="D1286" i="16"/>
  <c r="D1287" i="16"/>
  <c r="D1288" i="16"/>
  <c r="D1289" i="16"/>
  <c r="D1290" i="16"/>
  <c r="D1291" i="16"/>
  <c r="D1292" i="16"/>
  <c r="D1293" i="16"/>
  <c r="D1294" i="16"/>
  <c r="D1295" i="16"/>
  <c r="D1296" i="16"/>
  <c r="D1297" i="16"/>
  <c r="D1298" i="16"/>
  <c r="D1299" i="16"/>
  <c r="D1300" i="16"/>
  <c r="D1301" i="16"/>
  <c r="D1302" i="16"/>
  <c r="D1303" i="16"/>
  <c r="D1304" i="16"/>
  <c r="D1305" i="16"/>
  <c r="D1306" i="16"/>
  <c r="D1307" i="16"/>
  <c r="D1308" i="16"/>
  <c r="D1309" i="16"/>
  <c r="D1310" i="16"/>
  <c r="D1311" i="16"/>
  <c r="D1312" i="16"/>
  <c r="D1313" i="16"/>
  <c r="D1314" i="16"/>
  <c r="D1315" i="16"/>
  <c r="D1316" i="16"/>
  <c r="D1317" i="16"/>
  <c r="D1318" i="16"/>
  <c r="D1319" i="16"/>
  <c r="D1320" i="16"/>
  <c r="D1321" i="16"/>
  <c r="D1322" i="16"/>
  <c r="D1323" i="16"/>
  <c r="D1324" i="16"/>
  <c r="D1325" i="16"/>
  <c r="D1326" i="16"/>
  <c r="D1327" i="16"/>
  <c r="D1328" i="16"/>
  <c r="D1329" i="16"/>
  <c r="D1330" i="16"/>
  <c r="D1331" i="16"/>
  <c r="D1332" i="16"/>
  <c r="D1333" i="16"/>
  <c r="D1334" i="16"/>
  <c r="D1335" i="16"/>
  <c r="D1336" i="16"/>
  <c r="D1337" i="16"/>
  <c r="D1338" i="16"/>
  <c r="D1339" i="16"/>
  <c r="D1340" i="16"/>
  <c r="D1341" i="16"/>
  <c r="D1342" i="16"/>
  <c r="D1343" i="16"/>
  <c r="D1344" i="16"/>
  <c r="D1345" i="16"/>
  <c r="D1346" i="16"/>
  <c r="D1347" i="16"/>
  <c r="D1348" i="16"/>
  <c r="D1349" i="16"/>
  <c r="D1350" i="16"/>
  <c r="D1351" i="16"/>
  <c r="D1352" i="16"/>
  <c r="D1353" i="16"/>
  <c r="D1354" i="16"/>
  <c r="D1355" i="16"/>
  <c r="D1356" i="16"/>
  <c r="D1357" i="16"/>
  <c r="D1358" i="16"/>
  <c r="D1359" i="16"/>
  <c r="D1360" i="16"/>
  <c r="D1361" i="16"/>
  <c r="D1362" i="16"/>
  <c r="D1363" i="16"/>
  <c r="D1364" i="16"/>
  <c r="D1365" i="16"/>
  <c r="D1366" i="16"/>
  <c r="D1367" i="16"/>
  <c r="D1368" i="16"/>
  <c r="D1369" i="16"/>
  <c r="D1370" i="16"/>
  <c r="D1371" i="16"/>
  <c r="D1372" i="16"/>
  <c r="D1373" i="16"/>
  <c r="D1374" i="16"/>
  <c r="D1375" i="16"/>
  <c r="D1376" i="16"/>
  <c r="D1377" i="16"/>
  <c r="D1378" i="16"/>
  <c r="D1379" i="16"/>
  <c r="D1380" i="16"/>
  <c r="D1381" i="16"/>
  <c r="D1382" i="16"/>
  <c r="D1383" i="16"/>
  <c r="D1384" i="16"/>
  <c r="D1385" i="16"/>
  <c r="D1386" i="16"/>
  <c r="D1387" i="16"/>
  <c r="D1388" i="16"/>
  <c r="D1389" i="16"/>
  <c r="D1390" i="16"/>
  <c r="D1391" i="16"/>
  <c r="D1392" i="16"/>
  <c r="D1393" i="16"/>
  <c r="D1394" i="16"/>
  <c r="D1395" i="16"/>
  <c r="D1396" i="16"/>
  <c r="D1397" i="16"/>
  <c r="D1398" i="16"/>
  <c r="D1399" i="16"/>
  <c r="D1400" i="16"/>
  <c r="D1401" i="16"/>
  <c r="D1402" i="16"/>
  <c r="D1403" i="16"/>
  <c r="D1404" i="16"/>
  <c r="D1405" i="16"/>
  <c r="D1406" i="16"/>
  <c r="D1407" i="16"/>
  <c r="D1408" i="16"/>
  <c r="D1409" i="16"/>
  <c r="D1410" i="16"/>
  <c r="D1411" i="16"/>
  <c r="D1412" i="16"/>
  <c r="D1413" i="16"/>
  <c r="D1414" i="16"/>
  <c r="D1415" i="16"/>
  <c r="D1416" i="16"/>
  <c r="D1417" i="16"/>
  <c r="D1418" i="16"/>
  <c r="D1419" i="16"/>
  <c r="D1420" i="16"/>
  <c r="D1421" i="16"/>
  <c r="D1422" i="16"/>
  <c r="D1423" i="16"/>
  <c r="D1424" i="16"/>
  <c r="D1425" i="16"/>
  <c r="D1426" i="16"/>
  <c r="D1427" i="16"/>
  <c r="D1428" i="16"/>
  <c r="D1429" i="16"/>
  <c r="D1430" i="16"/>
  <c r="D1431" i="16"/>
  <c r="D1432" i="16"/>
  <c r="D1433" i="16"/>
  <c r="D1434" i="16"/>
  <c r="D1435" i="16"/>
  <c r="D1436" i="16"/>
  <c r="D1437" i="16"/>
  <c r="D1438" i="16"/>
  <c r="D1439" i="16"/>
  <c r="D1440" i="16"/>
  <c r="D1441" i="16"/>
  <c r="D1442" i="16"/>
  <c r="D1443" i="16"/>
  <c r="D1444" i="16"/>
  <c r="D1445" i="16"/>
  <c r="D1446" i="16"/>
  <c r="D1447" i="16"/>
  <c r="D1448" i="16"/>
  <c r="D1449" i="16"/>
  <c r="D1450" i="16"/>
  <c r="D1451" i="16"/>
  <c r="D1452" i="16"/>
  <c r="D1453" i="16"/>
  <c r="D1454" i="16"/>
  <c r="D1455" i="16"/>
  <c r="D1456" i="16"/>
  <c r="D1457" i="16"/>
  <c r="D1458" i="16"/>
  <c r="D1459" i="16"/>
  <c r="D1460" i="16"/>
  <c r="D1461" i="16"/>
  <c r="D1462" i="16"/>
  <c r="D1463" i="16"/>
  <c r="D1464" i="16"/>
  <c r="D1465" i="16"/>
  <c r="D1466" i="16"/>
  <c r="D1467" i="16"/>
  <c r="D1468" i="16"/>
  <c r="D1469" i="16"/>
  <c r="D1470" i="16"/>
  <c r="D1471" i="16"/>
  <c r="D1472" i="16"/>
  <c r="D1473" i="16"/>
  <c r="D1474" i="16"/>
  <c r="D1475" i="16"/>
  <c r="D1476" i="16"/>
  <c r="D1477" i="16"/>
  <c r="D1478" i="16"/>
  <c r="D1479" i="16"/>
  <c r="D1480" i="16"/>
  <c r="D1481" i="16"/>
  <c r="D1482" i="16"/>
  <c r="D1483" i="16"/>
  <c r="D1484" i="16"/>
  <c r="D1485" i="16"/>
  <c r="D1486" i="16"/>
  <c r="D1487" i="16"/>
  <c r="D1488" i="16"/>
  <c r="D1489" i="16"/>
  <c r="D1490" i="16"/>
  <c r="D1491" i="16"/>
  <c r="D1492" i="16"/>
  <c r="D1493" i="16"/>
  <c r="D1494" i="16"/>
  <c r="D1495" i="16"/>
  <c r="D1496" i="16"/>
  <c r="D1497" i="16"/>
  <c r="D1498" i="16"/>
  <c r="D1499" i="16"/>
  <c r="D1500" i="16"/>
  <c r="D1501" i="16"/>
  <c r="D1502" i="16"/>
  <c r="D1503" i="16"/>
  <c r="D1504" i="16"/>
  <c r="D1505" i="16"/>
  <c r="D1506" i="16"/>
  <c r="D1507" i="16"/>
  <c r="D1508" i="16"/>
  <c r="D1509" i="16"/>
  <c r="D1510" i="16"/>
  <c r="D1511" i="16"/>
  <c r="D1512" i="16"/>
  <c r="D1513" i="16"/>
  <c r="D1514" i="16"/>
  <c r="D1515" i="16"/>
  <c r="D1516" i="16"/>
  <c r="D1517" i="16"/>
  <c r="D1518" i="16"/>
  <c r="D1519" i="16"/>
  <c r="D1520" i="16"/>
  <c r="D1521" i="16"/>
  <c r="D1522" i="16"/>
  <c r="D1523" i="16"/>
  <c r="D1524" i="16"/>
  <c r="D1525" i="16"/>
  <c r="D1526" i="16"/>
  <c r="D1527" i="16"/>
  <c r="D1528" i="16"/>
  <c r="D1529" i="16"/>
  <c r="D1530" i="16"/>
  <c r="D1531" i="16"/>
  <c r="D1532" i="16"/>
  <c r="D1533" i="16"/>
  <c r="D1534" i="16"/>
  <c r="D1535" i="16"/>
  <c r="D1536" i="16"/>
  <c r="D1537" i="16"/>
  <c r="D1538" i="16"/>
  <c r="D1539" i="16"/>
  <c r="D1540" i="16"/>
  <c r="D1541" i="16"/>
  <c r="D1542" i="16"/>
  <c r="D1543" i="16"/>
  <c r="D1544" i="16"/>
  <c r="D1545" i="16"/>
  <c r="D1546" i="16"/>
  <c r="D1547" i="16"/>
  <c r="D1548" i="16"/>
  <c r="D1549" i="16"/>
  <c r="D1550" i="16"/>
  <c r="D1551" i="16"/>
  <c r="D1552" i="16"/>
  <c r="D1553" i="16"/>
  <c r="D1554" i="16"/>
  <c r="D1555" i="16"/>
  <c r="D1556" i="16"/>
  <c r="D1557" i="16"/>
  <c r="D1558" i="16"/>
  <c r="D1559" i="16"/>
  <c r="D1560" i="16"/>
  <c r="D1561" i="16"/>
  <c r="D1562" i="16"/>
  <c r="D1563" i="16"/>
  <c r="D1564" i="16"/>
  <c r="D1565" i="16"/>
  <c r="D1566" i="16"/>
  <c r="D1567" i="16"/>
  <c r="D1568" i="16"/>
  <c r="D1569" i="16"/>
  <c r="D1570" i="16"/>
  <c r="D1571" i="16"/>
  <c r="D1572" i="16"/>
  <c r="D1573" i="16"/>
  <c r="D1574" i="16"/>
  <c r="D1575" i="16"/>
  <c r="D1576" i="16"/>
  <c r="D1577" i="16"/>
  <c r="D1578" i="16"/>
  <c r="D1579" i="16"/>
  <c r="D1580" i="16"/>
  <c r="D1581" i="16"/>
  <c r="D1582" i="16"/>
  <c r="D1583" i="16"/>
  <c r="D1584" i="16"/>
  <c r="D1585" i="16"/>
  <c r="D1586" i="16"/>
  <c r="D1587" i="16"/>
  <c r="D1588" i="16"/>
  <c r="D1589" i="16"/>
  <c r="D1590" i="16"/>
  <c r="D1591" i="16"/>
  <c r="D1592" i="16"/>
  <c r="D1593" i="16"/>
  <c r="D1594" i="16"/>
  <c r="D1595" i="16"/>
  <c r="D1596" i="16"/>
  <c r="D1597" i="16"/>
  <c r="D1598" i="16"/>
  <c r="D1599" i="16"/>
  <c r="D1600" i="16"/>
  <c r="D1601" i="16"/>
  <c r="D1602" i="16"/>
  <c r="D1603" i="16"/>
  <c r="D1604" i="16"/>
  <c r="D1605" i="16"/>
  <c r="D1606" i="16"/>
  <c r="D1607" i="16"/>
  <c r="D1608" i="16"/>
  <c r="D1609" i="16"/>
  <c r="D1610" i="16"/>
  <c r="D1611" i="16"/>
  <c r="D1612" i="16"/>
  <c r="D1613" i="16"/>
  <c r="D1614" i="16"/>
  <c r="D1615" i="16"/>
  <c r="D1616" i="16"/>
  <c r="D1617" i="16"/>
  <c r="D1618" i="16"/>
  <c r="D1619" i="16"/>
  <c r="D1620" i="16"/>
  <c r="D1621" i="16"/>
  <c r="D1622" i="16"/>
  <c r="D1623" i="16"/>
  <c r="D1624" i="16"/>
  <c r="D1625" i="16"/>
  <c r="D1626" i="16"/>
  <c r="D1627" i="16"/>
  <c r="D1628" i="16"/>
  <c r="D1629" i="16"/>
  <c r="D1630" i="16"/>
  <c r="D1631" i="16"/>
  <c r="D1632" i="16"/>
  <c r="D1633" i="16"/>
  <c r="D1634" i="16"/>
  <c r="D1635" i="16"/>
  <c r="D1636" i="16"/>
  <c r="D1637" i="16"/>
  <c r="D1638" i="16"/>
  <c r="D1639" i="16"/>
  <c r="D1640" i="16"/>
  <c r="D1641" i="16"/>
  <c r="D1642" i="16"/>
  <c r="D1643" i="16"/>
  <c r="D1644" i="16"/>
  <c r="D1645" i="16"/>
  <c r="D1646" i="16"/>
  <c r="D1647" i="16"/>
  <c r="D1648" i="16"/>
  <c r="D1649" i="16"/>
  <c r="D1650" i="16"/>
  <c r="D1651" i="16"/>
  <c r="D1652" i="16"/>
  <c r="D1653" i="16"/>
  <c r="D1654" i="16"/>
  <c r="D1655" i="16"/>
  <c r="D1656" i="16"/>
  <c r="D1657" i="16"/>
  <c r="D1658" i="16"/>
  <c r="D1659" i="16"/>
  <c r="D1660" i="16"/>
  <c r="D1661" i="16"/>
  <c r="D1662" i="16"/>
  <c r="D1663" i="16"/>
  <c r="D1664" i="16"/>
  <c r="D1665" i="16"/>
  <c r="D1666" i="16"/>
  <c r="D1667" i="16"/>
  <c r="D1668" i="16"/>
  <c r="D1669" i="16"/>
  <c r="D1670" i="16"/>
  <c r="D1671" i="16"/>
  <c r="D1672" i="16"/>
  <c r="D1673" i="16"/>
  <c r="D1674" i="16"/>
  <c r="D1675" i="16"/>
  <c r="D1676" i="16"/>
  <c r="D1677" i="16"/>
  <c r="D1678" i="16"/>
  <c r="D1679" i="16"/>
  <c r="D1680" i="16"/>
  <c r="D1681" i="16"/>
  <c r="D1682" i="16"/>
  <c r="D1683" i="16"/>
  <c r="D1684" i="16"/>
  <c r="D1685" i="16"/>
  <c r="D1686" i="16"/>
  <c r="D1687" i="16"/>
  <c r="D1688" i="16"/>
  <c r="D1689" i="16"/>
  <c r="D1690" i="16"/>
  <c r="D1691" i="16"/>
  <c r="D1692" i="16"/>
  <c r="D1693" i="16"/>
  <c r="D1694" i="16"/>
  <c r="D1695" i="16"/>
  <c r="D1696" i="16"/>
  <c r="D1697" i="16"/>
  <c r="D1698" i="16"/>
  <c r="D1699" i="16"/>
  <c r="D1700" i="16"/>
  <c r="D1701" i="16"/>
  <c r="D1702" i="16"/>
  <c r="D1703" i="16"/>
  <c r="D1704" i="16"/>
  <c r="D1705" i="16"/>
  <c r="D1706" i="16"/>
  <c r="D1707" i="16"/>
  <c r="D1708" i="16"/>
  <c r="D1709" i="16"/>
  <c r="D1710" i="16"/>
  <c r="D1711" i="16"/>
  <c r="D1712" i="16"/>
  <c r="D1713" i="16"/>
  <c r="D1714" i="16"/>
  <c r="D1715" i="16"/>
  <c r="D1716" i="16"/>
  <c r="D1717" i="16"/>
  <c r="D1718" i="16"/>
  <c r="D1719" i="16"/>
  <c r="D1720" i="16"/>
  <c r="D1721" i="16"/>
  <c r="D1722" i="16"/>
  <c r="D1723" i="16"/>
  <c r="D1724" i="16"/>
  <c r="D1725" i="16"/>
  <c r="D1726" i="16"/>
  <c r="D1727" i="16"/>
  <c r="D1728" i="16"/>
  <c r="D1729" i="16"/>
  <c r="D1730" i="16"/>
  <c r="D1731" i="16"/>
  <c r="D1732" i="16"/>
  <c r="D1733" i="16"/>
  <c r="D1734" i="16"/>
  <c r="D1735" i="16"/>
  <c r="D1736" i="16"/>
  <c r="D1737" i="16"/>
  <c r="D1738" i="16"/>
  <c r="D1739" i="16"/>
  <c r="D1740" i="16"/>
  <c r="D1741" i="16"/>
  <c r="D1742" i="16"/>
  <c r="D1743" i="16"/>
  <c r="D1744" i="16"/>
  <c r="D1745" i="16"/>
  <c r="D1746" i="16"/>
  <c r="D1747" i="16"/>
  <c r="D1748" i="16"/>
  <c r="D1749" i="16"/>
  <c r="D1750" i="16"/>
  <c r="D1751" i="16"/>
  <c r="D1752" i="16"/>
  <c r="D1753" i="16"/>
  <c r="D1754" i="16"/>
  <c r="D1755" i="16"/>
  <c r="D1756" i="16"/>
  <c r="D1757" i="16"/>
  <c r="D1758" i="16"/>
  <c r="D1759" i="16"/>
  <c r="D1760" i="16"/>
  <c r="D1761" i="16"/>
  <c r="D1762" i="16"/>
  <c r="D1763" i="16"/>
  <c r="D1764" i="16"/>
  <c r="D1765" i="16"/>
  <c r="D1766" i="16"/>
  <c r="D1767" i="16"/>
  <c r="D1768" i="16"/>
  <c r="D1769" i="16"/>
  <c r="D1770" i="16"/>
  <c r="D1771" i="16"/>
  <c r="D1772" i="16"/>
  <c r="D1773" i="16"/>
  <c r="D1774" i="16"/>
  <c r="D1775" i="16"/>
  <c r="D1776" i="16"/>
  <c r="D1777" i="16"/>
  <c r="D1778" i="16"/>
  <c r="D1779" i="16"/>
  <c r="D1780" i="16"/>
  <c r="D1781" i="16"/>
  <c r="D1782" i="16"/>
  <c r="D1783" i="16"/>
  <c r="D1784" i="16"/>
  <c r="D1785" i="16"/>
  <c r="D1786" i="16"/>
  <c r="D1787" i="16"/>
  <c r="D1788" i="16"/>
  <c r="D1789" i="16"/>
  <c r="D1790" i="16"/>
  <c r="D1791" i="16"/>
  <c r="D1792" i="16"/>
  <c r="D1793" i="16"/>
  <c r="D1794" i="16"/>
  <c r="D1795" i="16"/>
  <c r="D1796" i="16"/>
  <c r="D1797" i="16"/>
  <c r="D1798" i="16"/>
  <c r="D1799" i="16"/>
  <c r="D1800" i="16"/>
  <c r="D1801" i="16"/>
  <c r="D1802" i="16"/>
  <c r="D1803" i="16"/>
  <c r="D1804" i="16"/>
  <c r="D1805" i="16"/>
  <c r="D1806" i="16"/>
  <c r="D1807" i="16"/>
  <c r="D1808" i="16"/>
  <c r="D1809" i="16"/>
  <c r="D1810" i="16"/>
  <c r="D1811" i="16"/>
  <c r="D1812" i="16"/>
  <c r="D1813" i="16"/>
  <c r="D1814" i="16"/>
  <c r="D1815" i="16"/>
  <c r="D1816" i="16"/>
  <c r="D1817" i="16"/>
  <c r="D1818" i="16"/>
  <c r="D1819" i="16"/>
  <c r="D1820" i="16"/>
  <c r="D1821" i="16"/>
  <c r="D1822" i="16"/>
  <c r="D1823" i="16"/>
  <c r="D1824" i="16"/>
  <c r="D1825" i="16"/>
  <c r="D1826" i="16"/>
  <c r="D1827" i="16"/>
  <c r="D1828" i="16"/>
  <c r="D1829" i="16"/>
  <c r="D1830" i="16"/>
  <c r="D1831" i="16"/>
  <c r="D1832" i="16"/>
  <c r="D1833" i="16"/>
  <c r="D1834" i="16"/>
  <c r="D1835" i="16"/>
  <c r="D1836" i="16"/>
  <c r="D1837" i="16"/>
  <c r="D1838" i="16"/>
  <c r="D1839" i="16"/>
  <c r="D1840" i="16"/>
  <c r="D1841" i="16"/>
  <c r="D1842" i="16"/>
  <c r="D1843" i="16"/>
  <c r="D1844" i="16"/>
  <c r="D1845" i="16"/>
  <c r="D1846" i="16"/>
  <c r="D1847" i="16"/>
  <c r="D1848" i="16"/>
  <c r="D1849" i="16"/>
  <c r="D1850" i="16"/>
  <c r="D1851" i="16"/>
  <c r="D1852" i="16"/>
  <c r="D1853" i="16"/>
  <c r="D1854" i="16"/>
  <c r="D1855" i="16"/>
  <c r="D1856" i="16"/>
  <c r="D1857" i="16"/>
  <c r="D1858" i="16"/>
  <c r="D1859" i="16"/>
  <c r="D1860" i="16"/>
  <c r="D1861" i="16"/>
  <c r="D1862" i="16"/>
  <c r="D1863" i="16"/>
  <c r="D1864" i="16"/>
  <c r="D1865" i="16"/>
  <c r="D1866" i="16"/>
  <c r="D1867" i="16"/>
  <c r="D1868" i="16"/>
  <c r="D1869" i="16"/>
  <c r="D1870" i="16"/>
  <c r="D1871" i="16"/>
  <c r="D1872" i="16"/>
  <c r="D1873" i="16"/>
  <c r="D1874" i="16"/>
  <c r="D1875" i="16"/>
  <c r="D1876" i="16"/>
  <c r="D1877" i="16"/>
  <c r="D1878" i="16"/>
  <c r="D1879" i="16"/>
  <c r="D1880" i="16"/>
  <c r="D1881" i="16"/>
  <c r="D1882" i="16"/>
  <c r="D1883" i="16"/>
  <c r="D1884" i="16"/>
  <c r="D1885" i="16"/>
  <c r="D1886" i="16"/>
  <c r="D1887" i="16"/>
  <c r="D1888" i="16"/>
  <c r="D1889" i="16"/>
  <c r="D1890" i="16"/>
  <c r="D1891" i="16"/>
  <c r="D1892" i="16"/>
  <c r="D1893" i="16"/>
  <c r="D1894" i="16"/>
  <c r="D1895" i="16"/>
  <c r="D1896" i="16"/>
  <c r="D1897" i="16"/>
  <c r="D1898" i="16"/>
  <c r="D1899" i="16"/>
  <c r="D1900" i="16"/>
  <c r="D1901" i="16"/>
  <c r="D1902" i="16"/>
  <c r="D1903" i="16"/>
  <c r="D1904" i="16"/>
  <c r="D1905" i="16"/>
  <c r="D1906" i="16"/>
  <c r="D1907" i="16"/>
  <c r="D1908" i="16"/>
  <c r="D1909" i="16"/>
  <c r="D1910" i="16"/>
  <c r="D1911" i="16"/>
  <c r="D1912" i="16"/>
  <c r="D1913" i="16"/>
  <c r="D1914" i="16"/>
  <c r="D1915" i="16"/>
  <c r="D1916" i="16"/>
  <c r="D1917" i="16"/>
  <c r="D1918" i="16"/>
  <c r="D1919" i="16"/>
  <c r="D1920" i="16"/>
  <c r="D1921" i="16"/>
  <c r="D1922" i="16"/>
  <c r="D1923" i="16"/>
  <c r="D1924" i="16"/>
  <c r="D1925" i="16"/>
  <c r="D1926" i="16"/>
  <c r="D1927" i="16"/>
  <c r="D1928" i="16"/>
  <c r="D1929" i="16"/>
  <c r="D1930" i="16"/>
  <c r="D1931" i="16"/>
  <c r="D1932" i="16"/>
  <c r="D1933" i="16"/>
  <c r="D1934" i="16"/>
  <c r="D1935" i="16"/>
  <c r="D1936" i="16"/>
  <c r="D1937" i="16"/>
  <c r="D1938" i="16"/>
  <c r="D1939" i="16"/>
  <c r="D1940" i="16"/>
  <c r="D1941" i="16"/>
  <c r="D1942" i="16"/>
  <c r="D1943" i="16"/>
  <c r="D1944" i="16"/>
  <c r="D1945" i="16"/>
  <c r="D1946" i="16"/>
  <c r="D1947" i="16"/>
  <c r="D1948" i="16"/>
  <c r="D1949" i="16"/>
  <c r="D1950" i="16"/>
  <c r="D1951" i="16"/>
  <c r="D1952" i="16"/>
  <c r="D1953" i="16"/>
  <c r="D1954" i="16"/>
  <c r="D1955" i="16"/>
  <c r="D1956" i="16"/>
  <c r="D1957" i="16"/>
  <c r="D1958" i="16"/>
  <c r="D1959" i="16"/>
  <c r="D1960" i="16"/>
  <c r="D1961" i="16"/>
  <c r="D1962" i="16"/>
  <c r="D1963" i="16"/>
  <c r="D1964" i="16"/>
  <c r="D1965" i="16"/>
  <c r="D1966" i="16"/>
  <c r="D1967" i="16"/>
  <c r="D1968" i="16"/>
  <c r="D1969" i="16"/>
  <c r="D1970" i="16"/>
  <c r="D1971" i="16"/>
  <c r="D1972" i="16"/>
  <c r="D1973" i="16"/>
  <c r="D1974" i="16"/>
  <c r="D1975" i="16"/>
  <c r="D1976" i="16"/>
  <c r="D1977" i="16"/>
  <c r="D1978" i="16"/>
  <c r="D1979" i="16"/>
  <c r="D1980" i="16"/>
  <c r="D1981" i="16"/>
  <c r="D1982" i="16"/>
  <c r="D1983" i="16"/>
  <c r="D1984" i="16"/>
  <c r="D1985" i="16"/>
  <c r="D1986" i="16"/>
  <c r="D1987" i="16"/>
  <c r="D1988" i="16"/>
  <c r="D1989" i="16"/>
  <c r="D1990" i="16"/>
  <c r="D1991" i="16"/>
  <c r="D1992" i="16"/>
  <c r="D1993" i="16"/>
  <c r="D1994" i="16"/>
  <c r="D1995" i="16"/>
  <c r="D1996" i="16"/>
  <c r="D1997" i="16"/>
  <c r="D1998" i="16"/>
  <c r="D1999" i="16"/>
  <c r="D2000" i="16"/>
  <c r="D2001" i="16"/>
  <c r="D2002" i="16"/>
  <c r="D2003" i="16"/>
  <c r="D2004" i="16"/>
  <c r="D2005" i="16"/>
  <c r="D2006" i="16"/>
  <c r="D2007" i="16"/>
  <c r="D2008" i="16"/>
  <c r="D2009" i="16"/>
  <c r="D2010" i="16"/>
  <c r="D2011" i="16"/>
  <c r="D2012" i="16"/>
  <c r="D2013" i="16"/>
  <c r="D2014" i="16"/>
  <c r="D2015" i="16"/>
  <c r="D2016" i="16"/>
  <c r="D2017" i="16"/>
  <c r="D2018" i="16"/>
  <c r="D2019" i="16"/>
  <c r="D2020" i="16"/>
  <c r="D2021" i="16"/>
  <c r="D2022" i="16"/>
  <c r="D2023" i="16"/>
  <c r="D2024" i="16"/>
  <c r="D2025" i="16"/>
  <c r="D2026" i="16"/>
  <c r="D2027" i="16"/>
  <c r="D2028" i="16"/>
  <c r="D2029" i="16"/>
  <c r="D2030" i="16"/>
  <c r="D2031" i="16"/>
  <c r="D2032" i="16"/>
  <c r="D2033" i="16"/>
  <c r="D2034" i="16"/>
  <c r="D2035" i="16"/>
  <c r="D2036" i="16"/>
  <c r="D2037" i="16"/>
  <c r="D2038" i="16"/>
  <c r="D2039" i="16"/>
  <c r="D2040" i="16"/>
  <c r="D2041" i="16"/>
  <c r="D2042" i="16"/>
  <c r="D2043" i="16"/>
  <c r="D2044" i="16"/>
  <c r="D2045" i="16"/>
  <c r="D2046" i="16"/>
  <c r="D2047" i="16"/>
  <c r="D2048" i="16"/>
  <c r="D2049" i="16"/>
  <c r="D2050" i="16"/>
  <c r="D2051" i="16"/>
  <c r="D2052" i="16"/>
  <c r="D2053" i="16"/>
  <c r="D2054" i="16"/>
  <c r="D2055" i="16"/>
  <c r="D2056" i="16"/>
  <c r="D2057" i="16"/>
  <c r="D2058" i="16"/>
  <c r="D2059" i="16"/>
  <c r="D2060" i="16"/>
  <c r="D2061" i="16"/>
  <c r="D2062" i="16"/>
  <c r="D2063" i="16"/>
  <c r="D2064" i="16"/>
  <c r="D2065" i="16"/>
  <c r="D2066" i="16"/>
  <c r="D2067" i="16"/>
  <c r="D2068" i="16"/>
  <c r="D2069" i="16"/>
  <c r="D2070" i="16"/>
  <c r="D2071" i="16"/>
  <c r="D2072" i="16"/>
  <c r="D2073" i="16"/>
  <c r="D2074" i="16"/>
  <c r="D2075" i="16"/>
  <c r="D2076" i="16"/>
  <c r="D2077" i="16"/>
  <c r="D2078" i="16"/>
  <c r="D2079" i="16"/>
  <c r="D2080" i="16"/>
  <c r="D2081" i="16"/>
  <c r="D2082" i="16"/>
  <c r="D2083" i="16"/>
  <c r="D2084" i="16"/>
  <c r="D2085" i="16"/>
  <c r="D2086" i="16"/>
  <c r="D2087" i="16"/>
  <c r="D2088" i="16"/>
  <c r="D2089" i="16"/>
  <c r="D2090" i="16"/>
  <c r="D2091" i="16"/>
  <c r="D2092" i="16"/>
  <c r="D2093" i="16"/>
  <c r="D2094" i="16"/>
  <c r="D2095" i="16"/>
  <c r="D2096" i="16"/>
  <c r="D2097" i="16"/>
  <c r="D2098" i="16"/>
  <c r="D2099" i="16"/>
  <c r="D2100" i="16"/>
  <c r="D2101" i="16"/>
  <c r="D2102" i="16"/>
  <c r="D2103" i="16"/>
  <c r="D2104" i="16"/>
  <c r="D2105" i="16"/>
  <c r="D2106" i="16"/>
  <c r="D2107" i="16"/>
  <c r="D2108" i="16"/>
  <c r="D2109" i="16"/>
  <c r="D2110" i="16"/>
  <c r="D2111" i="16"/>
  <c r="D2112" i="16"/>
  <c r="D2113" i="16"/>
  <c r="D2114" i="16"/>
  <c r="D2115" i="16"/>
  <c r="D2116" i="16"/>
  <c r="D2117" i="16"/>
  <c r="D2118" i="16"/>
  <c r="D2119" i="16"/>
  <c r="D2120" i="16"/>
  <c r="D2121" i="16"/>
  <c r="D2122" i="16"/>
  <c r="D2123" i="16"/>
  <c r="D2124" i="16"/>
  <c r="D2125" i="16"/>
  <c r="D2126" i="16"/>
  <c r="D2127" i="16"/>
  <c r="D2128" i="16"/>
  <c r="D2129" i="16"/>
  <c r="D2130" i="16"/>
  <c r="D2131" i="16"/>
  <c r="D2132" i="16"/>
  <c r="D2133" i="16"/>
  <c r="D2134" i="16"/>
  <c r="D2135" i="16"/>
  <c r="D2136" i="16"/>
  <c r="D2137" i="16"/>
  <c r="D2138" i="16"/>
  <c r="D2139" i="16"/>
  <c r="D2140" i="16"/>
  <c r="D2141" i="16"/>
  <c r="D2142" i="16"/>
  <c r="D2143" i="16"/>
  <c r="D2144" i="16"/>
  <c r="D2145" i="16"/>
  <c r="D2146" i="16"/>
  <c r="D2147" i="16"/>
  <c r="D2148" i="16"/>
  <c r="D2149" i="16"/>
  <c r="D2150" i="16"/>
  <c r="D2151" i="16"/>
  <c r="D2152" i="16"/>
  <c r="D2153" i="16"/>
  <c r="D2154" i="16"/>
  <c r="D2155" i="16"/>
  <c r="D2156" i="16"/>
  <c r="D2157" i="16"/>
  <c r="D2158" i="16"/>
  <c r="D2159" i="16"/>
  <c r="D2160" i="16"/>
  <c r="D2161" i="16"/>
  <c r="D2162" i="16"/>
  <c r="D2163" i="16"/>
  <c r="D2164" i="16"/>
  <c r="D2165" i="16"/>
  <c r="D2166" i="16"/>
  <c r="D2167" i="16"/>
  <c r="D2168" i="16"/>
  <c r="D2169" i="16"/>
  <c r="D2170" i="16"/>
  <c r="D2171" i="16"/>
  <c r="D2172" i="16"/>
  <c r="D2173" i="16"/>
  <c r="D2174" i="16"/>
  <c r="D2175" i="16"/>
  <c r="D2176" i="16"/>
  <c r="D2177" i="16"/>
  <c r="D2178" i="16"/>
  <c r="D2179" i="16"/>
  <c r="D2180" i="16"/>
  <c r="D2181" i="16"/>
  <c r="D2182" i="16"/>
  <c r="D2183" i="16"/>
  <c r="D2184" i="16"/>
  <c r="D2185" i="16"/>
  <c r="D2186" i="16"/>
  <c r="D2187" i="16"/>
  <c r="D2188" i="16"/>
  <c r="D2189" i="16"/>
  <c r="D2190" i="16"/>
  <c r="D2191" i="16"/>
  <c r="D2192" i="16"/>
  <c r="D2193" i="16"/>
  <c r="D2194" i="16"/>
  <c r="D2195" i="16"/>
  <c r="D2196" i="16"/>
  <c r="D2197" i="16"/>
  <c r="D2198" i="16"/>
  <c r="D2199" i="16"/>
  <c r="D2200" i="16"/>
  <c r="D2201" i="16"/>
  <c r="D2202" i="16"/>
  <c r="D2203" i="16"/>
  <c r="D2204" i="16"/>
  <c r="D2205" i="16"/>
  <c r="D2206" i="16"/>
  <c r="D2207" i="16"/>
  <c r="D2208" i="16"/>
  <c r="D2209" i="16"/>
  <c r="D2210" i="16"/>
  <c r="D2211" i="16"/>
  <c r="D2212" i="16"/>
  <c r="D2213" i="16"/>
  <c r="D2214" i="16"/>
  <c r="D2215" i="16"/>
  <c r="D2216" i="16"/>
  <c r="D2217" i="16"/>
  <c r="D2218" i="16"/>
  <c r="D2219" i="16"/>
  <c r="D2220" i="16"/>
  <c r="D2221" i="16"/>
  <c r="D2222" i="16"/>
  <c r="D2223" i="16"/>
  <c r="D2224" i="16"/>
  <c r="D2225" i="16"/>
  <c r="D2226" i="16"/>
  <c r="D2227" i="16"/>
  <c r="D2228" i="16"/>
  <c r="D2229" i="16"/>
  <c r="D2230" i="16"/>
  <c r="D2231" i="16"/>
  <c r="D2232" i="16"/>
  <c r="D2233" i="16"/>
  <c r="D2234" i="16"/>
  <c r="D2235" i="16"/>
  <c r="D2236" i="16"/>
  <c r="D2237" i="16"/>
  <c r="D2238" i="16"/>
  <c r="D2239" i="16"/>
  <c r="D2240" i="16"/>
  <c r="D2241" i="16"/>
  <c r="D2242" i="16"/>
  <c r="D2243" i="16"/>
  <c r="D2244" i="16"/>
  <c r="D2245" i="16"/>
  <c r="D2246" i="16"/>
  <c r="D2247" i="16"/>
  <c r="D2248" i="16"/>
  <c r="D2249" i="16"/>
  <c r="D2250" i="16"/>
  <c r="D2251" i="16"/>
  <c r="D2252" i="16"/>
  <c r="D2253" i="16"/>
  <c r="D2254" i="16"/>
  <c r="D2255" i="16"/>
  <c r="D2256" i="16"/>
  <c r="D2257" i="16"/>
  <c r="D2258" i="16"/>
  <c r="D2259" i="16"/>
  <c r="D2260" i="16"/>
  <c r="D2261" i="16"/>
  <c r="D2262" i="16"/>
  <c r="D2263" i="16"/>
  <c r="D2264" i="16"/>
  <c r="D2265" i="16"/>
  <c r="D2266" i="16"/>
  <c r="D2267" i="16"/>
  <c r="D2268" i="16"/>
  <c r="D2269" i="16"/>
  <c r="D2270" i="16"/>
  <c r="D2271" i="16"/>
  <c r="D2272" i="16"/>
  <c r="D2273" i="16"/>
  <c r="D2274" i="16"/>
  <c r="D2275" i="16"/>
  <c r="D2276" i="16"/>
  <c r="D2277" i="16"/>
  <c r="D2278" i="16"/>
  <c r="D2279" i="16"/>
  <c r="D2280" i="16"/>
  <c r="D2281" i="16"/>
  <c r="D2282" i="16"/>
  <c r="D2283" i="16"/>
  <c r="D2284" i="16"/>
  <c r="D2285" i="16"/>
  <c r="D2286" i="16"/>
  <c r="D2287" i="16"/>
  <c r="D2288" i="16"/>
  <c r="D2289" i="16"/>
  <c r="D2290" i="16"/>
  <c r="D2291" i="16"/>
  <c r="D2292" i="16"/>
  <c r="D2293" i="16"/>
  <c r="D2294" i="16"/>
  <c r="D2295" i="16"/>
  <c r="D2296" i="16"/>
  <c r="D2297" i="16"/>
  <c r="D2298" i="16"/>
  <c r="D2299" i="16"/>
  <c r="D2300" i="16"/>
  <c r="D2301" i="16"/>
  <c r="D2302" i="16"/>
  <c r="D2303" i="16"/>
  <c r="D2304" i="16"/>
  <c r="D2305" i="16"/>
  <c r="D2306" i="16"/>
  <c r="D2307" i="16"/>
  <c r="D2308" i="16"/>
  <c r="D2309" i="16"/>
  <c r="D2310" i="16"/>
  <c r="D2311" i="16"/>
  <c r="D2312" i="16"/>
  <c r="D2313" i="16"/>
  <c r="D2314" i="16"/>
  <c r="D2315" i="16"/>
  <c r="D2316" i="16"/>
  <c r="D2317" i="16"/>
  <c r="D2318" i="16"/>
  <c r="D2319" i="16"/>
  <c r="D2320" i="16"/>
  <c r="D2321" i="16"/>
  <c r="D2322" i="16"/>
  <c r="D2323" i="16"/>
  <c r="D2324" i="16"/>
  <c r="D2325" i="16"/>
  <c r="D2326" i="16"/>
  <c r="D2327" i="16"/>
  <c r="D2328" i="16"/>
  <c r="D2329" i="16"/>
  <c r="D2330" i="16"/>
  <c r="D2331" i="16"/>
  <c r="D2332" i="16"/>
  <c r="D2333" i="16"/>
  <c r="D2334" i="16"/>
  <c r="D2335" i="16"/>
  <c r="D2336" i="16"/>
  <c r="D2337" i="16"/>
  <c r="D2338" i="16"/>
  <c r="D2339" i="16"/>
  <c r="D2340" i="16"/>
  <c r="D2341" i="16"/>
  <c r="D2342" i="16"/>
  <c r="D2343" i="16"/>
  <c r="D2344" i="16"/>
  <c r="D2345" i="16"/>
  <c r="D2346" i="16"/>
  <c r="D2347" i="16"/>
  <c r="D2348" i="16"/>
  <c r="D2349" i="16"/>
  <c r="D2350" i="16"/>
  <c r="D2351" i="16"/>
  <c r="D2352" i="16"/>
  <c r="D2353" i="16"/>
  <c r="D2354" i="16"/>
  <c r="D2355" i="16"/>
  <c r="D2356" i="16"/>
  <c r="D2357" i="16"/>
  <c r="D2358" i="16"/>
  <c r="D2359" i="16"/>
  <c r="D2360" i="16"/>
  <c r="D2361" i="16"/>
  <c r="D2362" i="16"/>
  <c r="D2363" i="16"/>
  <c r="D2364" i="16"/>
  <c r="D2365" i="16"/>
  <c r="D2366" i="16"/>
  <c r="D2367" i="16"/>
  <c r="D2368" i="16"/>
  <c r="D2369" i="16"/>
  <c r="D2370" i="16"/>
  <c r="D2371" i="16"/>
  <c r="D2372" i="16"/>
  <c r="D2373" i="16"/>
  <c r="D2374" i="16"/>
  <c r="D2375" i="16"/>
  <c r="D2376" i="16"/>
  <c r="D2377" i="16"/>
  <c r="D2378" i="16"/>
  <c r="D2379" i="16"/>
  <c r="D2380" i="16"/>
  <c r="D2381" i="16"/>
  <c r="D2382" i="16"/>
  <c r="D2383" i="16"/>
  <c r="D2384" i="16"/>
  <c r="D2385" i="16"/>
  <c r="D2386" i="16"/>
  <c r="D2387" i="16"/>
  <c r="D2388" i="16"/>
  <c r="D2389" i="16"/>
  <c r="D2390" i="16"/>
  <c r="D2391" i="16"/>
  <c r="D2392" i="16"/>
  <c r="D2393" i="16"/>
  <c r="D2394" i="16"/>
  <c r="D2395" i="16"/>
  <c r="D2396" i="16"/>
  <c r="D2397" i="16"/>
  <c r="D2398" i="16"/>
  <c r="D2399" i="16"/>
  <c r="D2400" i="16"/>
  <c r="D2401" i="16"/>
  <c r="D2402" i="16"/>
  <c r="D2403" i="16"/>
  <c r="D2404" i="16"/>
  <c r="D2405" i="16"/>
  <c r="D2406" i="16"/>
  <c r="D2407" i="16"/>
  <c r="D2408" i="16"/>
  <c r="D2409" i="16"/>
  <c r="D2410" i="16"/>
  <c r="D2411" i="16"/>
  <c r="D2412" i="16"/>
  <c r="D2413" i="16"/>
  <c r="D2414" i="16"/>
  <c r="D2415" i="16"/>
  <c r="D2416" i="16"/>
  <c r="D2417" i="16"/>
  <c r="D2418" i="16"/>
  <c r="D2419" i="16"/>
  <c r="D2420" i="16"/>
  <c r="D2421" i="16"/>
  <c r="D2422" i="16"/>
  <c r="D2423" i="16"/>
  <c r="D2424" i="16"/>
  <c r="D2425" i="16"/>
  <c r="D2426" i="16"/>
  <c r="D2427" i="16"/>
  <c r="D2428" i="16"/>
  <c r="D2429" i="16"/>
  <c r="D2430" i="16"/>
  <c r="D2431" i="16"/>
  <c r="D2432" i="16"/>
  <c r="D2433" i="16"/>
  <c r="D2434" i="16"/>
  <c r="D2435" i="16"/>
  <c r="D2436" i="16"/>
  <c r="D2437" i="16"/>
  <c r="D2438" i="16"/>
  <c r="D2439" i="16"/>
  <c r="D2440" i="16"/>
  <c r="D2441" i="16"/>
  <c r="D2442" i="16"/>
  <c r="D2443" i="16"/>
  <c r="D2444" i="16"/>
  <c r="D2445" i="16"/>
  <c r="D2446" i="16"/>
  <c r="D2447" i="16"/>
  <c r="D2448" i="16"/>
  <c r="D2449" i="16"/>
  <c r="D2450" i="16"/>
  <c r="D2451" i="16"/>
  <c r="D2452" i="16"/>
  <c r="D2453" i="16"/>
  <c r="D2454" i="16"/>
  <c r="D2455" i="16"/>
  <c r="D2456" i="16"/>
  <c r="D2457" i="16"/>
  <c r="D2458" i="16"/>
  <c r="D2459" i="16"/>
  <c r="D2460" i="16"/>
  <c r="D2461" i="16"/>
  <c r="D2462" i="16"/>
  <c r="D2463" i="16"/>
  <c r="D2464" i="16"/>
  <c r="D2465" i="16"/>
  <c r="D2466" i="16"/>
  <c r="D2467" i="16"/>
  <c r="D2468" i="16"/>
  <c r="D2469" i="16"/>
  <c r="D2470" i="16"/>
  <c r="D2471" i="16"/>
  <c r="D2472" i="16"/>
  <c r="D2473" i="16"/>
  <c r="D2474" i="16"/>
  <c r="D2475" i="16"/>
  <c r="D2476" i="16"/>
  <c r="D2477" i="16"/>
  <c r="D2478" i="16"/>
  <c r="D2479" i="16"/>
  <c r="D2480" i="16"/>
  <c r="D2481" i="16"/>
  <c r="D2482" i="16"/>
  <c r="D2483" i="16"/>
  <c r="D2484" i="16"/>
  <c r="D2485" i="16"/>
  <c r="D2486" i="16"/>
  <c r="D2487" i="16"/>
  <c r="D2488" i="16"/>
  <c r="D2489" i="16"/>
  <c r="D2490" i="16"/>
  <c r="D2491" i="16"/>
  <c r="D2492" i="16"/>
  <c r="D2493" i="16"/>
  <c r="D2494" i="16"/>
  <c r="D2495" i="16"/>
  <c r="D2496" i="16"/>
  <c r="D2497" i="16"/>
  <c r="D2498" i="16"/>
  <c r="D2499" i="16"/>
  <c r="D2500" i="16"/>
  <c r="D2501" i="16"/>
  <c r="D2502" i="16"/>
  <c r="D2503" i="16"/>
  <c r="D2504" i="16"/>
  <c r="D2505" i="16"/>
  <c r="D2506" i="16"/>
  <c r="D2507" i="16"/>
  <c r="D2508" i="16"/>
  <c r="D2509" i="16"/>
  <c r="D2510" i="16"/>
  <c r="D2511" i="16"/>
  <c r="D2512" i="16"/>
  <c r="D2513" i="16"/>
  <c r="D2514" i="16"/>
  <c r="D2515" i="16"/>
  <c r="D2516" i="16"/>
  <c r="D2517" i="16"/>
  <c r="D2518" i="16"/>
  <c r="D2519" i="16"/>
  <c r="D2520" i="16"/>
  <c r="D2521" i="16"/>
  <c r="D2522" i="16"/>
  <c r="D2523" i="16"/>
  <c r="D2524" i="16"/>
  <c r="D2525" i="16"/>
  <c r="D2526" i="16"/>
  <c r="D2527" i="16"/>
  <c r="D2528" i="16"/>
  <c r="D2529" i="16"/>
  <c r="D2530" i="16"/>
  <c r="D2531" i="16"/>
  <c r="D2532" i="16"/>
  <c r="D2533" i="16"/>
  <c r="D2534" i="16"/>
  <c r="D2535" i="16"/>
  <c r="D2536" i="16"/>
  <c r="D2537" i="16"/>
  <c r="D2538" i="16"/>
  <c r="D2539" i="16"/>
  <c r="D2540" i="16"/>
  <c r="D2541" i="16"/>
  <c r="D2542" i="16"/>
  <c r="D2543" i="16"/>
  <c r="D2544" i="16"/>
  <c r="D2545" i="16"/>
  <c r="D2546" i="16"/>
  <c r="D2547" i="16"/>
  <c r="D2548" i="16"/>
  <c r="D2549" i="16"/>
  <c r="D2550" i="16"/>
  <c r="D2551" i="16"/>
  <c r="D2552" i="16"/>
  <c r="D2553" i="16"/>
  <c r="D2554" i="16"/>
  <c r="D2555" i="16"/>
  <c r="D2556" i="16"/>
  <c r="D2557" i="16"/>
  <c r="D2558" i="16"/>
  <c r="D2559" i="16"/>
  <c r="D2560" i="16"/>
  <c r="D2561" i="16"/>
  <c r="D2562" i="16"/>
  <c r="D2563" i="16"/>
  <c r="D2564" i="16"/>
  <c r="D2565" i="16"/>
  <c r="D2566" i="16"/>
  <c r="D2567" i="16"/>
  <c r="D2568" i="16"/>
  <c r="D2569" i="16"/>
  <c r="D2570" i="16"/>
  <c r="D2571" i="16"/>
  <c r="D2572" i="16"/>
  <c r="D2573" i="16"/>
  <c r="D2574" i="16"/>
  <c r="D2575" i="16"/>
  <c r="D2576" i="16"/>
  <c r="D2577" i="16"/>
  <c r="D2578" i="16"/>
  <c r="D2579" i="16"/>
  <c r="D2580" i="16"/>
  <c r="D2581" i="16"/>
  <c r="D2582" i="16"/>
  <c r="D2583" i="16"/>
  <c r="D2584" i="16"/>
  <c r="D2585" i="16"/>
  <c r="D2586" i="16"/>
  <c r="D2587" i="16"/>
  <c r="D2588" i="16"/>
  <c r="D2589" i="16"/>
  <c r="D2590" i="16"/>
  <c r="D2591" i="16"/>
  <c r="D2592" i="16"/>
  <c r="D2593" i="16"/>
  <c r="D2594" i="16"/>
  <c r="D2595" i="16"/>
  <c r="D2596" i="16"/>
  <c r="D2597" i="16"/>
  <c r="D2598" i="16"/>
  <c r="D2599" i="16"/>
  <c r="D2600" i="16"/>
  <c r="D2601" i="16"/>
  <c r="D2602" i="16"/>
  <c r="D2603" i="16"/>
  <c r="D2604" i="16"/>
  <c r="D2605" i="16"/>
  <c r="D2606" i="16"/>
  <c r="D2607" i="16"/>
  <c r="D2608" i="16"/>
  <c r="D2609" i="16"/>
  <c r="D2610" i="16"/>
  <c r="D2611" i="16"/>
  <c r="D2612" i="16"/>
  <c r="D2613" i="16"/>
  <c r="D2614" i="16"/>
  <c r="D2615" i="16"/>
  <c r="D2616" i="16"/>
  <c r="D2617" i="16"/>
  <c r="D2618" i="16"/>
  <c r="D2619" i="16"/>
  <c r="D2620" i="16"/>
  <c r="D2621" i="16"/>
  <c r="D2622" i="16"/>
  <c r="D2623" i="16"/>
  <c r="D2624" i="16"/>
  <c r="D2625" i="16"/>
  <c r="D2626" i="16"/>
  <c r="D2627" i="16"/>
  <c r="D2628" i="16"/>
  <c r="D2629" i="16"/>
  <c r="D2630" i="16"/>
  <c r="D2631" i="16"/>
  <c r="D2632" i="16"/>
  <c r="D2633" i="16"/>
  <c r="D2634" i="16"/>
  <c r="D2635" i="16"/>
  <c r="D2636" i="16"/>
  <c r="D2637" i="16"/>
  <c r="D2638" i="16"/>
  <c r="D2639" i="16"/>
  <c r="D2640" i="16"/>
  <c r="D2641" i="16"/>
  <c r="D2642" i="16"/>
  <c r="D2643" i="16"/>
  <c r="D2644" i="16"/>
  <c r="D2645" i="16"/>
  <c r="D2646" i="16"/>
  <c r="D2647" i="16"/>
  <c r="D2648" i="16"/>
  <c r="D2649" i="16"/>
  <c r="D2650" i="16"/>
  <c r="D2651" i="16"/>
  <c r="D2652" i="16"/>
  <c r="D2653" i="16"/>
  <c r="D2654" i="16"/>
  <c r="D2655" i="16"/>
  <c r="D2656" i="16"/>
  <c r="D2657" i="16"/>
  <c r="D2658" i="16"/>
  <c r="D2659" i="16"/>
  <c r="D2660" i="16"/>
  <c r="D2661" i="16"/>
  <c r="D2662" i="16"/>
  <c r="D2663" i="16"/>
  <c r="D2664" i="16"/>
  <c r="D2665" i="16"/>
  <c r="D2666" i="16"/>
  <c r="D2667" i="16"/>
  <c r="D2668" i="16"/>
  <c r="D2669" i="16"/>
  <c r="D2670" i="16"/>
  <c r="D2671" i="16"/>
  <c r="D2672" i="16"/>
  <c r="D2673" i="16"/>
  <c r="D2674" i="16"/>
  <c r="D2675" i="16"/>
  <c r="D2676" i="16"/>
  <c r="D2677" i="16"/>
  <c r="D2678" i="16"/>
  <c r="D2679" i="16"/>
  <c r="D2680" i="16"/>
  <c r="D2681" i="16"/>
  <c r="D2682" i="16"/>
  <c r="D2683" i="16"/>
  <c r="D2684" i="16"/>
  <c r="D2685" i="16"/>
  <c r="D2686" i="16"/>
  <c r="D2687" i="16"/>
  <c r="D2688" i="16"/>
  <c r="D2689" i="16"/>
  <c r="D2690" i="16"/>
  <c r="D2691" i="16"/>
  <c r="D2692" i="16"/>
  <c r="D2693" i="16"/>
  <c r="D2694" i="16"/>
  <c r="D2695" i="16"/>
  <c r="D2696" i="16"/>
  <c r="D2697" i="16"/>
  <c r="D2698" i="16"/>
  <c r="D2699" i="16"/>
  <c r="D2700" i="16"/>
  <c r="D2701" i="16"/>
  <c r="D2702" i="16"/>
  <c r="D2703" i="16"/>
  <c r="D2704" i="16"/>
  <c r="D2705" i="16"/>
  <c r="D2706" i="16"/>
  <c r="D2707" i="16"/>
  <c r="D2708" i="16"/>
  <c r="D2709" i="16"/>
  <c r="D2710" i="16"/>
  <c r="D2711" i="16"/>
  <c r="D2712" i="16"/>
  <c r="D2713" i="16"/>
  <c r="D2714" i="16"/>
  <c r="D2715" i="16"/>
  <c r="D2716" i="16"/>
  <c r="D2717" i="16"/>
  <c r="D2718" i="16"/>
  <c r="D2719" i="16"/>
  <c r="D2720" i="16"/>
  <c r="D2721" i="16"/>
  <c r="D2722" i="16"/>
  <c r="D2723" i="16"/>
  <c r="D2724" i="16"/>
  <c r="D2725" i="16"/>
  <c r="D2726" i="16"/>
  <c r="D2727" i="16"/>
  <c r="D2728" i="16"/>
  <c r="D2729" i="16"/>
  <c r="D2730" i="16"/>
  <c r="D2731" i="16"/>
  <c r="D2732" i="16"/>
  <c r="D2733" i="16"/>
  <c r="D2734" i="16"/>
  <c r="D2735" i="16"/>
  <c r="D2736" i="16"/>
  <c r="D2737" i="16"/>
  <c r="D2738" i="16"/>
  <c r="D2739" i="16"/>
  <c r="D2740" i="16"/>
  <c r="D2741" i="16"/>
  <c r="D2742" i="16"/>
  <c r="D2743" i="16"/>
  <c r="D2744" i="16"/>
  <c r="D2745" i="16"/>
  <c r="D2746" i="16"/>
  <c r="D2747" i="16"/>
  <c r="D2748" i="16"/>
  <c r="D2749" i="16"/>
  <c r="D2750" i="16"/>
  <c r="D2751" i="16"/>
  <c r="D2752" i="16"/>
  <c r="D2753" i="16"/>
  <c r="D2754" i="16"/>
  <c r="D2755" i="16"/>
  <c r="D2756" i="16"/>
  <c r="D2757" i="16"/>
  <c r="D2758" i="16"/>
  <c r="D2759" i="16"/>
  <c r="D2760" i="16"/>
  <c r="D2761" i="16"/>
  <c r="D2762" i="16"/>
  <c r="D2763" i="16"/>
  <c r="D2764" i="16"/>
  <c r="D2765" i="16"/>
  <c r="D2766" i="16"/>
  <c r="D2767" i="16"/>
  <c r="D2768" i="16"/>
  <c r="D2769" i="16"/>
  <c r="D2770" i="16"/>
  <c r="D2771" i="16"/>
  <c r="D2772" i="16"/>
  <c r="D2773" i="16"/>
  <c r="D2774" i="16"/>
  <c r="D2775" i="16"/>
  <c r="D2776" i="16"/>
  <c r="D2777" i="16"/>
  <c r="D2778" i="16"/>
  <c r="D2779" i="16"/>
  <c r="D2780" i="16"/>
  <c r="D2781" i="16"/>
  <c r="D2782" i="16"/>
  <c r="D2783" i="16"/>
  <c r="D2784" i="16"/>
  <c r="D2785" i="16"/>
  <c r="D2786" i="16"/>
  <c r="D2787" i="16"/>
  <c r="D2788" i="16"/>
  <c r="D2789" i="16"/>
  <c r="D2790" i="16"/>
  <c r="D2791" i="16"/>
  <c r="D2792" i="16"/>
  <c r="D2793" i="16"/>
  <c r="D2794" i="16"/>
  <c r="D2795" i="16"/>
  <c r="D2796" i="16"/>
  <c r="D2797" i="16"/>
  <c r="D2798" i="16"/>
  <c r="D2799" i="16"/>
  <c r="D2800" i="16"/>
  <c r="D2801" i="16"/>
  <c r="D2802" i="16"/>
  <c r="D2803" i="16"/>
  <c r="D2804" i="16"/>
  <c r="D2805" i="16"/>
  <c r="D2806" i="16"/>
  <c r="D2807" i="16"/>
  <c r="D2808" i="16"/>
  <c r="D2809" i="16"/>
  <c r="D2810" i="16"/>
  <c r="D2811" i="16"/>
  <c r="D2812" i="16"/>
  <c r="D2813" i="16"/>
  <c r="D2814" i="16"/>
  <c r="D2815" i="16"/>
  <c r="D2816" i="16"/>
  <c r="D2817" i="16"/>
  <c r="D2818" i="16"/>
  <c r="D2819" i="16"/>
  <c r="D2820" i="16"/>
  <c r="D2821" i="16"/>
  <c r="D2822" i="16"/>
  <c r="D2823" i="16"/>
  <c r="D2824" i="16"/>
  <c r="D2825" i="16"/>
  <c r="D2826" i="16"/>
  <c r="D2827" i="16"/>
  <c r="D2828" i="16"/>
  <c r="D2829" i="16"/>
  <c r="D2830" i="16"/>
  <c r="D2831" i="16"/>
  <c r="D2832" i="16"/>
  <c r="D2833" i="16"/>
  <c r="D2834" i="16"/>
  <c r="D2835" i="16"/>
  <c r="D2836" i="16"/>
  <c r="D2837" i="16"/>
  <c r="D2838" i="16"/>
  <c r="D2839" i="16"/>
  <c r="D2840" i="16"/>
  <c r="D2841" i="16"/>
  <c r="D2842" i="16"/>
  <c r="D2843" i="16"/>
  <c r="D2844" i="16"/>
  <c r="D2845" i="16"/>
  <c r="D2846" i="16"/>
  <c r="D2847" i="16"/>
  <c r="D2848" i="16"/>
  <c r="D2849" i="16"/>
  <c r="D2850" i="16"/>
  <c r="D2851" i="16"/>
  <c r="D2852" i="16"/>
  <c r="D2853" i="16"/>
  <c r="D2854" i="16"/>
  <c r="D2855" i="16"/>
  <c r="D2856" i="16"/>
  <c r="D2857" i="16"/>
  <c r="D2858" i="16"/>
  <c r="D2859" i="16"/>
  <c r="D2860" i="16"/>
  <c r="D2861" i="16"/>
  <c r="D2862" i="16"/>
  <c r="D2863" i="16"/>
  <c r="D2864" i="16"/>
  <c r="D2865" i="16"/>
  <c r="D2866" i="16"/>
  <c r="D2867" i="16"/>
  <c r="D2868" i="16"/>
  <c r="D2869" i="16"/>
  <c r="D2870" i="16"/>
  <c r="D2871" i="16"/>
  <c r="D2872" i="16"/>
  <c r="D2873" i="16"/>
  <c r="D2874" i="16"/>
  <c r="D2875" i="16"/>
  <c r="D2876" i="16"/>
  <c r="D2877" i="16"/>
  <c r="D2878" i="16"/>
  <c r="D2879" i="16"/>
  <c r="D2880" i="16"/>
  <c r="D2881" i="16"/>
  <c r="D2882" i="16"/>
  <c r="D2883" i="16"/>
  <c r="D2884" i="16"/>
  <c r="D2885" i="16"/>
  <c r="D2886" i="16"/>
  <c r="D2887" i="16"/>
  <c r="D2888" i="16"/>
  <c r="D2889" i="16"/>
  <c r="D2890" i="16"/>
  <c r="D2891" i="16"/>
  <c r="D2892" i="16"/>
  <c r="D2893" i="16"/>
  <c r="D2894" i="16"/>
  <c r="D2895" i="16"/>
  <c r="D2896" i="16"/>
  <c r="D2897" i="16"/>
  <c r="D2898" i="16"/>
  <c r="D2899" i="16"/>
  <c r="D2900" i="16"/>
  <c r="D2901" i="16"/>
  <c r="D2902" i="16"/>
  <c r="D2903" i="16"/>
  <c r="D2904" i="16"/>
  <c r="D2905" i="16"/>
  <c r="D2906" i="16"/>
  <c r="D2907" i="16"/>
  <c r="D2908" i="16"/>
  <c r="D2909" i="16"/>
  <c r="D2910" i="16"/>
  <c r="D2911" i="16"/>
  <c r="D2912" i="16"/>
  <c r="D2913" i="16"/>
  <c r="D2914" i="16"/>
  <c r="D2915" i="16"/>
  <c r="D2916" i="16"/>
  <c r="D2917" i="16"/>
  <c r="D2918" i="16"/>
  <c r="D2919" i="16"/>
  <c r="D2920" i="16"/>
  <c r="D2921" i="16"/>
  <c r="D2922" i="16"/>
  <c r="D2923" i="16"/>
  <c r="D2924" i="16"/>
  <c r="D2925" i="16"/>
  <c r="D2926" i="16"/>
  <c r="D2927" i="16"/>
  <c r="D2928" i="16"/>
  <c r="D2929" i="16"/>
  <c r="D2930" i="16"/>
  <c r="D2931" i="16"/>
  <c r="D2932" i="16"/>
  <c r="D2933" i="16"/>
  <c r="D2934" i="16"/>
  <c r="D2935" i="16"/>
  <c r="D2936" i="16"/>
  <c r="D2937" i="16"/>
  <c r="D2938" i="16"/>
  <c r="D2939" i="16"/>
  <c r="D2940" i="16"/>
  <c r="D2941" i="16"/>
  <c r="D2942" i="16"/>
  <c r="D2943" i="16"/>
  <c r="D2944" i="16"/>
  <c r="D2945" i="16"/>
  <c r="D2946" i="16"/>
  <c r="D2947" i="16"/>
  <c r="D2948" i="16"/>
  <c r="D2949" i="16"/>
  <c r="D2950" i="16"/>
  <c r="D2951" i="16"/>
  <c r="D2952" i="16"/>
  <c r="D2953" i="16"/>
  <c r="D2954" i="16"/>
  <c r="D2955" i="16"/>
  <c r="D2956" i="16"/>
  <c r="D2957" i="16"/>
  <c r="D2958" i="16"/>
  <c r="D2959" i="16"/>
  <c r="D2960" i="16"/>
  <c r="D2961" i="16"/>
  <c r="D2962" i="16"/>
  <c r="D2963" i="16"/>
  <c r="D2964" i="16"/>
  <c r="D2965" i="16"/>
  <c r="D2966" i="16"/>
  <c r="D2967" i="16"/>
  <c r="D2968" i="16"/>
  <c r="D2969" i="16"/>
  <c r="D2970" i="16"/>
  <c r="D2971" i="16"/>
  <c r="D2972" i="16"/>
  <c r="D2973" i="16"/>
  <c r="D2974" i="16"/>
  <c r="D2975" i="16"/>
  <c r="D2976" i="16"/>
  <c r="D2977" i="16"/>
  <c r="D2978" i="16"/>
  <c r="D2979" i="16"/>
  <c r="D2980" i="16"/>
  <c r="D2981" i="16"/>
  <c r="D2982" i="16"/>
  <c r="D2983" i="16"/>
  <c r="D2984" i="16"/>
  <c r="D2985" i="16"/>
  <c r="D2986" i="16"/>
  <c r="D2987" i="16"/>
  <c r="D2988" i="16"/>
  <c r="D2989" i="16"/>
  <c r="D2990" i="16"/>
  <c r="D2991" i="16"/>
  <c r="D2992" i="16"/>
  <c r="D2993" i="16"/>
  <c r="D2994" i="16"/>
  <c r="D2995" i="16"/>
  <c r="D2996" i="16"/>
  <c r="D2997" i="16"/>
  <c r="D2998" i="16"/>
  <c r="D2999" i="16"/>
  <c r="D3000" i="16"/>
  <c r="D3001" i="16"/>
  <c r="D3002" i="16"/>
  <c r="D3003" i="16"/>
  <c r="D3004" i="16"/>
  <c r="D3005" i="16"/>
  <c r="D3006" i="16"/>
  <c r="D3007" i="16"/>
  <c r="D3008" i="16"/>
  <c r="D3009" i="16"/>
  <c r="D3010" i="16"/>
  <c r="D3011" i="16"/>
  <c r="D3012" i="16"/>
  <c r="D3013" i="16"/>
  <c r="D3014" i="16"/>
  <c r="D3015" i="16"/>
  <c r="D3016" i="16"/>
  <c r="D3017" i="16"/>
  <c r="D3018" i="16"/>
  <c r="D3019" i="16"/>
  <c r="D3020" i="16"/>
  <c r="D3021" i="16"/>
  <c r="D3022" i="16"/>
  <c r="D3023" i="16"/>
  <c r="D3024" i="16"/>
  <c r="D3025" i="16"/>
  <c r="D3026" i="16"/>
  <c r="D3027" i="16"/>
  <c r="D3028" i="16"/>
  <c r="D3029" i="16"/>
  <c r="D3030" i="16"/>
  <c r="D3031" i="16"/>
  <c r="D3032" i="16"/>
  <c r="D3033" i="16"/>
  <c r="D3034" i="16"/>
  <c r="D3035" i="16"/>
  <c r="D3036" i="16"/>
  <c r="D3037" i="16"/>
  <c r="D3038" i="16"/>
  <c r="D3039" i="16"/>
  <c r="D3040" i="16"/>
  <c r="D3041" i="16"/>
  <c r="D3042" i="16"/>
  <c r="D3043" i="16"/>
  <c r="D3044" i="16"/>
  <c r="D3045" i="16"/>
  <c r="D3046" i="16"/>
  <c r="D3047" i="16"/>
  <c r="D3048" i="16"/>
  <c r="D3049" i="16"/>
  <c r="D3050" i="16"/>
  <c r="D3051" i="16"/>
  <c r="D3052" i="16"/>
  <c r="D3053" i="16"/>
  <c r="D3054" i="16"/>
  <c r="D3055" i="16"/>
  <c r="D3056" i="16"/>
  <c r="D3057" i="16"/>
  <c r="D3058" i="16"/>
  <c r="D3059" i="16"/>
  <c r="D3060" i="16"/>
  <c r="D3061" i="16"/>
  <c r="D3062" i="16"/>
  <c r="D3063" i="16"/>
  <c r="D3064" i="16"/>
  <c r="D3065" i="16"/>
  <c r="D3066" i="16"/>
  <c r="D3067" i="16"/>
  <c r="D3068" i="16"/>
  <c r="D3069" i="16"/>
  <c r="D3070" i="16"/>
  <c r="D3071" i="16"/>
  <c r="D3072" i="16"/>
  <c r="D3073" i="16"/>
  <c r="D3074" i="16"/>
  <c r="D3075" i="16"/>
  <c r="D3076" i="16"/>
  <c r="D3077" i="16"/>
  <c r="D3078" i="16"/>
  <c r="D3079" i="16"/>
  <c r="D3080" i="16"/>
  <c r="D3081" i="16"/>
  <c r="D3082" i="16"/>
  <c r="D3083" i="16"/>
  <c r="D3084" i="16"/>
  <c r="D3085" i="16"/>
  <c r="D3086" i="16"/>
  <c r="D3087" i="16"/>
  <c r="D3088" i="16"/>
  <c r="D3089" i="16"/>
  <c r="D3090" i="16"/>
  <c r="D3091" i="16"/>
  <c r="D3092" i="16"/>
  <c r="D3093" i="16"/>
  <c r="D3094" i="16"/>
  <c r="D3095" i="16"/>
  <c r="D3096" i="16"/>
  <c r="D3097" i="16"/>
  <c r="D3098" i="16"/>
  <c r="D3099" i="16"/>
  <c r="D3100" i="16"/>
  <c r="D3101" i="16"/>
  <c r="D3102" i="16"/>
  <c r="D3103" i="16"/>
  <c r="D3104" i="16"/>
  <c r="D3105" i="16"/>
  <c r="D3106" i="16"/>
  <c r="D3107" i="16"/>
  <c r="D3108" i="16"/>
  <c r="D3109" i="16"/>
  <c r="D3110" i="16"/>
  <c r="D3111" i="16"/>
  <c r="D3112" i="16"/>
  <c r="D3113" i="16"/>
  <c r="D3114" i="16"/>
  <c r="D3115" i="16"/>
  <c r="D3116" i="16"/>
  <c r="D3117" i="16"/>
  <c r="D3118" i="16"/>
  <c r="D3119" i="16"/>
  <c r="D3120" i="16"/>
  <c r="D3121" i="16"/>
  <c r="D3122" i="16"/>
  <c r="D3123" i="16"/>
  <c r="D3124" i="16"/>
  <c r="D3125" i="16"/>
  <c r="D3126" i="16"/>
  <c r="D3127" i="16"/>
  <c r="D3128" i="16"/>
  <c r="D3129" i="16"/>
  <c r="D3130" i="16"/>
  <c r="D3131" i="16"/>
  <c r="D3132" i="16"/>
  <c r="D3133" i="16"/>
  <c r="D3134" i="16"/>
  <c r="D3135" i="16"/>
  <c r="D3136" i="16"/>
  <c r="D3137" i="16"/>
  <c r="D3138" i="16"/>
  <c r="D3139" i="16"/>
  <c r="D3140" i="16"/>
  <c r="D3141" i="16"/>
  <c r="D3142" i="16"/>
  <c r="D3143" i="16"/>
  <c r="D3144" i="16"/>
  <c r="D3145" i="16"/>
  <c r="D3146" i="16"/>
  <c r="D3147" i="16"/>
  <c r="D3148" i="16"/>
  <c r="D3149" i="16"/>
  <c r="D3150" i="16"/>
  <c r="D3151" i="16"/>
  <c r="D3152" i="16"/>
  <c r="D3153" i="16"/>
  <c r="D3154" i="16"/>
  <c r="D3155" i="16"/>
  <c r="D3156" i="16"/>
  <c r="D3157" i="16"/>
  <c r="D3158" i="16"/>
  <c r="D3159" i="16"/>
  <c r="D3160" i="16"/>
  <c r="D3161" i="16"/>
  <c r="D3162" i="16"/>
  <c r="D3163" i="16"/>
  <c r="D3164" i="16"/>
  <c r="D3165" i="16"/>
  <c r="D3166" i="16"/>
  <c r="D3167" i="16"/>
  <c r="D3168" i="16"/>
  <c r="D3169" i="16"/>
  <c r="D3170" i="16"/>
  <c r="D3171" i="16"/>
  <c r="D3172" i="16"/>
  <c r="D3173" i="16"/>
  <c r="D3174" i="16"/>
  <c r="D3175" i="16"/>
  <c r="D3176" i="16"/>
  <c r="D3177" i="16"/>
  <c r="D3178" i="16"/>
  <c r="D3179" i="16"/>
  <c r="D3180" i="16"/>
  <c r="D3181" i="16"/>
  <c r="D3182" i="16"/>
  <c r="D3183" i="16"/>
  <c r="D3184" i="16"/>
  <c r="D3185" i="16"/>
  <c r="D3186" i="16"/>
  <c r="D3187" i="16"/>
  <c r="D3188" i="16"/>
  <c r="D3189" i="16"/>
  <c r="D3190" i="16"/>
  <c r="D3191" i="16"/>
  <c r="D3192" i="16"/>
  <c r="D3193" i="16"/>
  <c r="D3194" i="16"/>
  <c r="D3195" i="16"/>
  <c r="D3196" i="16"/>
  <c r="D3197" i="16"/>
  <c r="D3198" i="16"/>
  <c r="D3199" i="16"/>
  <c r="D3200" i="16"/>
  <c r="D3201" i="16"/>
  <c r="D3202" i="16"/>
  <c r="D3203" i="16"/>
  <c r="D3204" i="16"/>
  <c r="D3205" i="16"/>
  <c r="D3206" i="16"/>
  <c r="D3207" i="16"/>
  <c r="D3208" i="16"/>
  <c r="D3209" i="16"/>
  <c r="D3210" i="16"/>
  <c r="D3211" i="16"/>
  <c r="D3212" i="16"/>
  <c r="D3213" i="16"/>
  <c r="D3214" i="16"/>
  <c r="D3215" i="16"/>
  <c r="D3216" i="16"/>
  <c r="D3217" i="16"/>
  <c r="D3218" i="16"/>
  <c r="D3219" i="16"/>
  <c r="D3220" i="16"/>
  <c r="D3221" i="16"/>
  <c r="D3222" i="16"/>
  <c r="D3223" i="16"/>
  <c r="D3224" i="16"/>
  <c r="D3225" i="16"/>
  <c r="D3226" i="16"/>
  <c r="D3227" i="16"/>
  <c r="D3228" i="16"/>
  <c r="D3229" i="16"/>
  <c r="D3230" i="16"/>
  <c r="D3231" i="16"/>
  <c r="D3232" i="16"/>
  <c r="D3233" i="16"/>
  <c r="D3234" i="16"/>
  <c r="D3235" i="16"/>
  <c r="D3236" i="16"/>
  <c r="D3237" i="16"/>
  <c r="D3238" i="16"/>
  <c r="D3239" i="16"/>
  <c r="D3240" i="16"/>
  <c r="D3241" i="16"/>
  <c r="D3242" i="16"/>
  <c r="D3243" i="16"/>
  <c r="D3244" i="16"/>
  <c r="D3245" i="16"/>
  <c r="D3246" i="16"/>
  <c r="D3247" i="16"/>
  <c r="D3248" i="16"/>
  <c r="D3249" i="16"/>
  <c r="D3250" i="16"/>
  <c r="D3251" i="16"/>
  <c r="D3252" i="16"/>
  <c r="D3253" i="16"/>
  <c r="D3254" i="16"/>
  <c r="D3255" i="16"/>
  <c r="D3256" i="16"/>
  <c r="D3257" i="16"/>
  <c r="D3258" i="16"/>
  <c r="D3259" i="16"/>
  <c r="D3260" i="16"/>
  <c r="D3261" i="16"/>
  <c r="D3262" i="16"/>
  <c r="D3263" i="16"/>
  <c r="D3264" i="16"/>
  <c r="D3265" i="16"/>
  <c r="D3266" i="16"/>
  <c r="D3267" i="16"/>
  <c r="D3268" i="16"/>
  <c r="D3269" i="16"/>
  <c r="D3270" i="16"/>
  <c r="D3271" i="16"/>
  <c r="D3272" i="16"/>
  <c r="D3273" i="16"/>
  <c r="D3274" i="16"/>
  <c r="D3275" i="16"/>
  <c r="D3276" i="16"/>
  <c r="D3277" i="16"/>
  <c r="D3278" i="16"/>
  <c r="D3279" i="16"/>
  <c r="D3280" i="16"/>
  <c r="D3281" i="16"/>
  <c r="D3282" i="16"/>
  <c r="D3283" i="16"/>
  <c r="D3284" i="16"/>
  <c r="D3285" i="16"/>
  <c r="D3286" i="16"/>
  <c r="D3287" i="16"/>
  <c r="D3288" i="16"/>
  <c r="D3289" i="16"/>
  <c r="D3290" i="16"/>
  <c r="D3291" i="16"/>
  <c r="D3292" i="16"/>
  <c r="D3293" i="16"/>
  <c r="D3294" i="16"/>
  <c r="D3295" i="16"/>
  <c r="D3296" i="16"/>
  <c r="D3297" i="16"/>
  <c r="D3298" i="16"/>
  <c r="D3299" i="16"/>
  <c r="D3300" i="16"/>
  <c r="D3301" i="16"/>
  <c r="D3302" i="16"/>
  <c r="D3303" i="16"/>
  <c r="D3304" i="16"/>
  <c r="D3305" i="16"/>
  <c r="D3306" i="16"/>
  <c r="D3307" i="16"/>
  <c r="D3308" i="16"/>
  <c r="D3309" i="16"/>
  <c r="D3310" i="16"/>
  <c r="D3311" i="16"/>
  <c r="D3312" i="16"/>
  <c r="D3313" i="16"/>
  <c r="D3314" i="16"/>
  <c r="D3315" i="16"/>
  <c r="D3316" i="16"/>
  <c r="D3317" i="16"/>
  <c r="D3318" i="16"/>
  <c r="D3319" i="16"/>
  <c r="D3320" i="16"/>
  <c r="D3321" i="16"/>
  <c r="D3322" i="16"/>
  <c r="D3323" i="16"/>
  <c r="D3324" i="16"/>
  <c r="D3325" i="16"/>
  <c r="D3326" i="16"/>
  <c r="D3327" i="16"/>
  <c r="D3328" i="16"/>
  <c r="D3329" i="16"/>
  <c r="D3330" i="16"/>
  <c r="D3331" i="16"/>
  <c r="D3332" i="16"/>
  <c r="D3333" i="16"/>
  <c r="D3334" i="16"/>
  <c r="D3335" i="16"/>
  <c r="D3336" i="16"/>
  <c r="D3337" i="16"/>
  <c r="D3338" i="16"/>
  <c r="D3339" i="16"/>
  <c r="D3340" i="16"/>
  <c r="D3341" i="16"/>
  <c r="D3342" i="16"/>
  <c r="D3343" i="16"/>
  <c r="D3344" i="16"/>
  <c r="D3345" i="16"/>
  <c r="D3346" i="16"/>
  <c r="D3347" i="16"/>
  <c r="D3348" i="16"/>
  <c r="D3349" i="16"/>
  <c r="D3350" i="16"/>
  <c r="D3351" i="16"/>
  <c r="D3352" i="16"/>
  <c r="D3353" i="16"/>
  <c r="D3354" i="16"/>
  <c r="D3355" i="16"/>
  <c r="D3356" i="16"/>
  <c r="D3357" i="16"/>
  <c r="D3358" i="16"/>
  <c r="D3359" i="16"/>
  <c r="D3360" i="16"/>
  <c r="D3361" i="16"/>
  <c r="D3362" i="16"/>
  <c r="D3363" i="16"/>
  <c r="D3364" i="16"/>
  <c r="D3365" i="16"/>
  <c r="D3366" i="16"/>
  <c r="D3367" i="16"/>
  <c r="D3368" i="16"/>
  <c r="D3369" i="16"/>
  <c r="D3370" i="16"/>
  <c r="D3371" i="16"/>
  <c r="D3372" i="16"/>
  <c r="D3373" i="16"/>
  <c r="D3374" i="16"/>
  <c r="D3375" i="16"/>
  <c r="D3376" i="16"/>
  <c r="D3377" i="16"/>
  <c r="D3378" i="16"/>
  <c r="D3379" i="16"/>
  <c r="D3380" i="16"/>
  <c r="D3381" i="16"/>
  <c r="D3382" i="16"/>
  <c r="D3383" i="16"/>
  <c r="D3384" i="16"/>
  <c r="D3385" i="16"/>
  <c r="D3386" i="16"/>
  <c r="D3387" i="16"/>
  <c r="D3388" i="16"/>
  <c r="D3389" i="16"/>
  <c r="D3390" i="16"/>
  <c r="D3391" i="16"/>
  <c r="D3392" i="16"/>
  <c r="D3393" i="16"/>
  <c r="D3394" i="16"/>
  <c r="D3395" i="16"/>
  <c r="D3396" i="16"/>
  <c r="D3397" i="16"/>
  <c r="D3398" i="16"/>
  <c r="D3399" i="16"/>
  <c r="D3400" i="16"/>
  <c r="D3401" i="16"/>
  <c r="D3402" i="16"/>
  <c r="D3403" i="16"/>
  <c r="D3404" i="16"/>
  <c r="D3405" i="16"/>
  <c r="D3406" i="16"/>
  <c r="D3407" i="16"/>
  <c r="D3408" i="16"/>
  <c r="D3409" i="16"/>
  <c r="D3410" i="16"/>
  <c r="D3411" i="16"/>
  <c r="D3412" i="16"/>
  <c r="D3413" i="16"/>
  <c r="D3414" i="16"/>
  <c r="D3415" i="16"/>
  <c r="D3416" i="16"/>
  <c r="D3417" i="16"/>
  <c r="D3418" i="16"/>
  <c r="D3419" i="16"/>
  <c r="D3420" i="16"/>
  <c r="D3421" i="16"/>
  <c r="D3422" i="16"/>
  <c r="D3423" i="16"/>
  <c r="D3424" i="16"/>
  <c r="D3425" i="16"/>
  <c r="D3426" i="16"/>
  <c r="D3427" i="16"/>
  <c r="D3428" i="16"/>
  <c r="D3429" i="16"/>
  <c r="D3430" i="16"/>
  <c r="D3431" i="16"/>
  <c r="D3432" i="16"/>
  <c r="D3433" i="16"/>
  <c r="D3434" i="16"/>
  <c r="D3435" i="16"/>
  <c r="D3436" i="16"/>
  <c r="D3437" i="16"/>
  <c r="D3438" i="16"/>
  <c r="D3439" i="16"/>
  <c r="D3440" i="16"/>
  <c r="D3441" i="16"/>
  <c r="D3442" i="16"/>
  <c r="D3443" i="16"/>
  <c r="D3444" i="16"/>
  <c r="D3445" i="16"/>
  <c r="D3446" i="16"/>
  <c r="D3447" i="16"/>
  <c r="D3448" i="16"/>
  <c r="D3449" i="16"/>
  <c r="D3450" i="16"/>
  <c r="D3451" i="16"/>
  <c r="D3452" i="16"/>
  <c r="D3453" i="16"/>
  <c r="D3454" i="16"/>
  <c r="D3455" i="16"/>
  <c r="D3456" i="16"/>
  <c r="D3457" i="16"/>
  <c r="D3458" i="16"/>
  <c r="D3459" i="16"/>
  <c r="D3460" i="16"/>
  <c r="D3461" i="16"/>
  <c r="D3462" i="16"/>
  <c r="D3463" i="16"/>
  <c r="D3464" i="16"/>
  <c r="D3465" i="16"/>
  <c r="D3466" i="16"/>
  <c r="D3467" i="16"/>
  <c r="D3468" i="16"/>
  <c r="D3469" i="16"/>
  <c r="D3470" i="16"/>
  <c r="D3471" i="16"/>
  <c r="D3472" i="16"/>
  <c r="D3473" i="16"/>
  <c r="D3474" i="16"/>
  <c r="D3475" i="16"/>
  <c r="D3476" i="16"/>
  <c r="D3477" i="16"/>
  <c r="D3478" i="16"/>
  <c r="D3479" i="16"/>
  <c r="D3480" i="16"/>
  <c r="D3481" i="16"/>
  <c r="D3482" i="16"/>
  <c r="D3483" i="16"/>
  <c r="D3484" i="16"/>
  <c r="D3485" i="16"/>
  <c r="D3486" i="16"/>
  <c r="D3487" i="16"/>
  <c r="D3488" i="16"/>
  <c r="D3489" i="16"/>
  <c r="D3490" i="16"/>
  <c r="D3491" i="16"/>
  <c r="D3492" i="16"/>
  <c r="D3493" i="16"/>
  <c r="D3494" i="16"/>
  <c r="D3495" i="16"/>
  <c r="D3496" i="16"/>
  <c r="D3497" i="16"/>
  <c r="D3498" i="16"/>
  <c r="D3499" i="16"/>
  <c r="D3500" i="16"/>
  <c r="D3501" i="16"/>
  <c r="D3502" i="16"/>
  <c r="D3503" i="16"/>
  <c r="D3504" i="16"/>
  <c r="D3505" i="16"/>
  <c r="D3506" i="16"/>
  <c r="D3507" i="16"/>
  <c r="D3508" i="16"/>
  <c r="D3509" i="16"/>
  <c r="D3510" i="16"/>
  <c r="D3511" i="16"/>
  <c r="D3512" i="16"/>
  <c r="D3513" i="16"/>
  <c r="D3514" i="16"/>
  <c r="D3515" i="16"/>
  <c r="D3516" i="16"/>
  <c r="D3517" i="16"/>
  <c r="D3518" i="16"/>
  <c r="D3519" i="16"/>
  <c r="D3520" i="16"/>
  <c r="D3521" i="16"/>
  <c r="D3522" i="16"/>
  <c r="D3523" i="16"/>
  <c r="D3524" i="16"/>
  <c r="D3525" i="16"/>
  <c r="D3526" i="16"/>
  <c r="D3527" i="16"/>
  <c r="D3528" i="16"/>
  <c r="D3529" i="16"/>
  <c r="D3530" i="16"/>
  <c r="D3531" i="16"/>
  <c r="D3532" i="16"/>
  <c r="D3533" i="16"/>
  <c r="D3534" i="16"/>
  <c r="D3535" i="16"/>
  <c r="D3536" i="16"/>
  <c r="D3537" i="16"/>
  <c r="D3538" i="16"/>
  <c r="D3539" i="16"/>
  <c r="D3540" i="16"/>
  <c r="D3541" i="16"/>
  <c r="D3542" i="16"/>
  <c r="D3543" i="16"/>
  <c r="D3544" i="16"/>
  <c r="D3545" i="16"/>
  <c r="D3546" i="16"/>
  <c r="D3547" i="16"/>
  <c r="D3548" i="16"/>
  <c r="D3549" i="16"/>
  <c r="D3550" i="16"/>
  <c r="D3551" i="16"/>
  <c r="D3552" i="16"/>
  <c r="D3553" i="16"/>
  <c r="D3554" i="16"/>
  <c r="D3555" i="16"/>
  <c r="D3556" i="16"/>
  <c r="D3557" i="16"/>
  <c r="D3558" i="16"/>
  <c r="D3559" i="16"/>
  <c r="D3560" i="16"/>
  <c r="D3561" i="16"/>
  <c r="D3562" i="16"/>
  <c r="D3563" i="16"/>
  <c r="D3564" i="16"/>
  <c r="D3565" i="16"/>
  <c r="D3566" i="16"/>
  <c r="D3567" i="16"/>
  <c r="D3568" i="16"/>
  <c r="D3569" i="16"/>
  <c r="D3570" i="16"/>
  <c r="D3571" i="16"/>
  <c r="D3572" i="16"/>
  <c r="D3573" i="16"/>
  <c r="D3574" i="16"/>
  <c r="D3575" i="16"/>
  <c r="D3576" i="16"/>
  <c r="D3577" i="16"/>
  <c r="D3578" i="16"/>
  <c r="D3579" i="16"/>
  <c r="D3580" i="16"/>
  <c r="D3581" i="16"/>
  <c r="D3582" i="16"/>
  <c r="D3583" i="16"/>
  <c r="D3584" i="16"/>
  <c r="D3585" i="16"/>
  <c r="D3586" i="16"/>
  <c r="D3587" i="16"/>
  <c r="D3588" i="16"/>
  <c r="D3589" i="16"/>
  <c r="D3590" i="16"/>
  <c r="D3591" i="16"/>
  <c r="D3592" i="16"/>
  <c r="D3593" i="16"/>
  <c r="D3594" i="16"/>
  <c r="D3595" i="16"/>
  <c r="D3596" i="16"/>
  <c r="D3597" i="16"/>
  <c r="D3598" i="16"/>
  <c r="D3599" i="16"/>
  <c r="D3600" i="16"/>
  <c r="D3601" i="16"/>
  <c r="D3602" i="16"/>
  <c r="D3603" i="16"/>
  <c r="D3604" i="16"/>
  <c r="D3605" i="16"/>
  <c r="D3606" i="16"/>
  <c r="D3607" i="16"/>
  <c r="D3608" i="16"/>
  <c r="D3609" i="16"/>
  <c r="D3610" i="16"/>
  <c r="D3611" i="16"/>
  <c r="D3612" i="16"/>
  <c r="D3613" i="16"/>
  <c r="D3614" i="16"/>
  <c r="D3615" i="16"/>
  <c r="D3616" i="16"/>
  <c r="D3617" i="16"/>
  <c r="D3618" i="16"/>
  <c r="D3619" i="16"/>
  <c r="D3620" i="16"/>
  <c r="D3621" i="16"/>
  <c r="D3622" i="16"/>
  <c r="D3623" i="16"/>
  <c r="D3624" i="16"/>
  <c r="D3625" i="16"/>
  <c r="D3626" i="16"/>
  <c r="D3627" i="16"/>
  <c r="D3628" i="16"/>
  <c r="D3629" i="16"/>
  <c r="D3630" i="16"/>
  <c r="D3631" i="16"/>
  <c r="D3632" i="16"/>
  <c r="D3633" i="16"/>
  <c r="D3634" i="16"/>
  <c r="D3635" i="16"/>
  <c r="D3636" i="16"/>
  <c r="D3637" i="16"/>
  <c r="D3638" i="16"/>
  <c r="D3639" i="16"/>
  <c r="D3640" i="16"/>
  <c r="D3641" i="16"/>
  <c r="D3642" i="16"/>
  <c r="D3643" i="16"/>
  <c r="D3644" i="16"/>
  <c r="D3645" i="16"/>
  <c r="D3646" i="16"/>
  <c r="D3647" i="16"/>
  <c r="D3648" i="16"/>
  <c r="D3649" i="16"/>
  <c r="D3650" i="16"/>
  <c r="D3651" i="16"/>
  <c r="D3652" i="16"/>
  <c r="D3653" i="16"/>
  <c r="D3654" i="16"/>
  <c r="D3655" i="16"/>
  <c r="D3656" i="16"/>
  <c r="D3657" i="16"/>
  <c r="D3658" i="16"/>
  <c r="D3659" i="16"/>
  <c r="D3660" i="16"/>
  <c r="D3661" i="16"/>
  <c r="D3662" i="16"/>
  <c r="D3663" i="16"/>
  <c r="D3664" i="16"/>
  <c r="D3665" i="16"/>
  <c r="D3666" i="16"/>
  <c r="D3667" i="16"/>
  <c r="D3668" i="16"/>
  <c r="D3669" i="16"/>
  <c r="D3670" i="16"/>
  <c r="D3671" i="16"/>
  <c r="D3672" i="16"/>
  <c r="D3673" i="16"/>
  <c r="D3674" i="16"/>
  <c r="D3675" i="16"/>
  <c r="D3676" i="16"/>
  <c r="D3677" i="16"/>
  <c r="D3678" i="16"/>
  <c r="D3679" i="16"/>
  <c r="D3680" i="16"/>
  <c r="D3681" i="16"/>
  <c r="D3682" i="16"/>
  <c r="D3683" i="16"/>
  <c r="D3684" i="16"/>
  <c r="D3685" i="16"/>
  <c r="D3686" i="16"/>
  <c r="D3687" i="16"/>
  <c r="D3688" i="16"/>
  <c r="D3689" i="16"/>
  <c r="D3690" i="16"/>
  <c r="D3691" i="16"/>
  <c r="D3692" i="16"/>
  <c r="D3693" i="16"/>
  <c r="D3694" i="16"/>
  <c r="D3695" i="16"/>
  <c r="D3696" i="16"/>
  <c r="D3697" i="16"/>
  <c r="D3698" i="16"/>
  <c r="D3699" i="16"/>
  <c r="D3700" i="16"/>
  <c r="D3701" i="16"/>
  <c r="D3702" i="16"/>
  <c r="D3703" i="16"/>
  <c r="D3704" i="16"/>
  <c r="D3705" i="16"/>
  <c r="D3706" i="16"/>
  <c r="D3707" i="16"/>
  <c r="D3708" i="16"/>
  <c r="D3709" i="16"/>
  <c r="D3710" i="16"/>
  <c r="D3711" i="16"/>
  <c r="D3712" i="16"/>
  <c r="D3713" i="16"/>
  <c r="D3714" i="16"/>
  <c r="D3715" i="16"/>
  <c r="D3716" i="16"/>
  <c r="D3717" i="16"/>
  <c r="D3718" i="16"/>
  <c r="D3719" i="16"/>
  <c r="D3720" i="16"/>
  <c r="D3721" i="16"/>
  <c r="D3722" i="16"/>
  <c r="D3723" i="16"/>
  <c r="D3724" i="16"/>
  <c r="D3725" i="16"/>
  <c r="D3726" i="16"/>
  <c r="D3727" i="16"/>
  <c r="D3728" i="16"/>
  <c r="D3729" i="16"/>
  <c r="D3730" i="16"/>
  <c r="D3731" i="16"/>
  <c r="D3732" i="16"/>
  <c r="D3733" i="16"/>
  <c r="D3734" i="16"/>
  <c r="D3735" i="16"/>
  <c r="D3736" i="16"/>
  <c r="D3737" i="16"/>
  <c r="D3738" i="16"/>
  <c r="D3739" i="16"/>
  <c r="D3740" i="16"/>
  <c r="D3741" i="16"/>
  <c r="D3742" i="16"/>
  <c r="D3743" i="16"/>
  <c r="D3744" i="16"/>
  <c r="D3745" i="16"/>
  <c r="D3746" i="16"/>
  <c r="D3747" i="16"/>
  <c r="D3748" i="16"/>
  <c r="D3749" i="16"/>
  <c r="D3750" i="16"/>
  <c r="D3751" i="16"/>
  <c r="D3752" i="16"/>
  <c r="D3753" i="16"/>
  <c r="D3754" i="16"/>
  <c r="D3755" i="16"/>
  <c r="D3756" i="16"/>
  <c r="D3757" i="16"/>
  <c r="D3758" i="16"/>
  <c r="D3759" i="16"/>
  <c r="D3760" i="16"/>
  <c r="D3761" i="16"/>
  <c r="D3762" i="16"/>
  <c r="D3763" i="16"/>
  <c r="D3764" i="16"/>
  <c r="D3765" i="16"/>
  <c r="D3766" i="16"/>
  <c r="D3767" i="16"/>
  <c r="D3768" i="16"/>
  <c r="D3769" i="16"/>
  <c r="D3770" i="16"/>
  <c r="D3771" i="16"/>
  <c r="D3772" i="16"/>
  <c r="D3773" i="16"/>
  <c r="D3774" i="16"/>
  <c r="D3775" i="16"/>
  <c r="D3776" i="16"/>
  <c r="D3777" i="16"/>
  <c r="D3778" i="16"/>
  <c r="D3779" i="16"/>
  <c r="D3780" i="16"/>
  <c r="D3781" i="16"/>
  <c r="D3782" i="16"/>
  <c r="D3783" i="16"/>
  <c r="D3784" i="16"/>
  <c r="D3785" i="16"/>
  <c r="D3786" i="16"/>
  <c r="D3787" i="16"/>
  <c r="D3788" i="16"/>
  <c r="D3789" i="16"/>
  <c r="D3790" i="16"/>
  <c r="D3791" i="16"/>
  <c r="D3792" i="16"/>
  <c r="D3793" i="16"/>
  <c r="D3794" i="16"/>
  <c r="D3795" i="16"/>
  <c r="D3796" i="16"/>
  <c r="D3797" i="16"/>
  <c r="D3798" i="16"/>
  <c r="D3799" i="16"/>
  <c r="D3800" i="16"/>
  <c r="D3801" i="16"/>
  <c r="D3802" i="16"/>
  <c r="D3803" i="16"/>
  <c r="D3804" i="16"/>
  <c r="D3805" i="16"/>
  <c r="D3806" i="16"/>
  <c r="D3807" i="16"/>
  <c r="D3808" i="16"/>
  <c r="D3809" i="16"/>
  <c r="D3810" i="16"/>
  <c r="D3811" i="16"/>
  <c r="D3812" i="16"/>
  <c r="D3813" i="16"/>
  <c r="D3814" i="16"/>
  <c r="D3815" i="16"/>
  <c r="D3816" i="16"/>
  <c r="D3817" i="16"/>
  <c r="D3818" i="16"/>
  <c r="D3819" i="16"/>
  <c r="D3820" i="16"/>
  <c r="D3821" i="16"/>
  <c r="D3822" i="16"/>
  <c r="D3823" i="16"/>
  <c r="D3824" i="16"/>
  <c r="D3825" i="16"/>
  <c r="D3826" i="16"/>
  <c r="D3827" i="16"/>
  <c r="D3828" i="16"/>
  <c r="D3829" i="16"/>
  <c r="D3830" i="16"/>
  <c r="D3831" i="16"/>
  <c r="D3832" i="16"/>
  <c r="D3833" i="16"/>
  <c r="D3834" i="16"/>
  <c r="D3835" i="16"/>
  <c r="D3836" i="16"/>
  <c r="D3837" i="16"/>
  <c r="D3838" i="16"/>
  <c r="D3839" i="16"/>
  <c r="D3840" i="16"/>
  <c r="D3841" i="16"/>
  <c r="D3842" i="16"/>
  <c r="D3843" i="16"/>
  <c r="D3844" i="16"/>
  <c r="D3845" i="16"/>
  <c r="AJ12" i="7"/>
  <c r="AQ11" i="7"/>
  <c r="AL11" i="7"/>
  <c r="AP11" i="7"/>
  <c r="AK11" i="7"/>
  <c r="AO11" i="7"/>
  <c r="Y9" i="8"/>
  <c r="X8" i="8"/>
  <c r="AA10" i="8"/>
  <c r="Z9" i="8"/>
  <c r="F60" i="16" l="1"/>
  <c r="F56" i="16"/>
  <c r="F119" i="16"/>
  <c r="F55" i="16"/>
  <c r="F52" i="16"/>
  <c r="F46" i="16"/>
  <c r="F111" i="16"/>
  <c r="F108" i="16"/>
  <c r="F104" i="16"/>
  <c r="F103" i="16"/>
  <c r="F96" i="16"/>
  <c r="F95" i="16"/>
  <c r="F88" i="16"/>
  <c r="F87" i="16"/>
  <c r="F84" i="16"/>
  <c r="F80" i="16"/>
  <c r="F79" i="16"/>
  <c r="F100" i="16"/>
  <c r="F76" i="16"/>
  <c r="F72" i="16"/>
  <c r="F92" i="16"/>
  <c r="F71" i="16"/>
  <c r="F68" i="16"/>
  <c r="F48" i="16"/>
  <c r="F63" i="16"/>
  <c r="F106" i="16"/>
  <c r="F98" i="16"/>
  <c r="F90" i="16"/>
  <c r="F82" i="16"/>
  <c r="F74" i="16"/>
  <c r="F66" i="16"/>
  <c r="F58" i="16"/>
  <c r="F49" i="16"/>
  <c r="F297" i="16"/>
  <c r="F289" i="16"/>
  <c r="F281" i="16"/>
  <c r="F273" i="16"/>
  <c r="F265" i="16"/>
  <c r="F257" i="16"/>
  <c r="F249" i="16"/>
  <c r="F241" i="16"/>
  <c r="F233" i="16"/>
  <c r="F225" i="16"/>
  <c r="F217" i="16"/>
  <c r="F209" i="16"/>
  <c r="F201" i="16"/>
  <c r="F193" i="16"/>
  <c r="F185" i="16"/>
  <c r="F177" i="16"/>
  <c r="F169" i="16"/>
  <c r="F161" i="16"/>
  <c r="F153" i="16"/>
  <c r="F145" i="16"/>
  <c r="F137" i="16"/>
  <c r="F129" i="16"/>
  <c r="F121" i="16"/>
  <c r="F113" i="16"/>
  <c r="F105" i="16"/>
  <c r="F97" i="16"/>
  <c r="F89" i="16"/>
  <c r="F81" i="16"/>
  <c r="F73" i="16"/>
  <c r="F65" i="16"/>
  <c r="F57" i="16"/>
  <c r="F45" i="16"/>
  <c r="F342" i="16"/>
  <c r="F334" i="16"/>
  <c r="F326" i="16"/>
  <c r="F318" i="16"/>
  <c r="F310" i="16"/>
  <c r="F302" i="16"/>
  <c r="F294" i="16"/>
  <c r="F286" i="16"/>
  <c r="F278" i="16"/>
  <c r="F270" i="16"/>
  <c r="F262" i="16"/>
  <c r="F254" i="16"/>
  <c r="F246" i="16"/>
  <c r="F238" i="16"/>
  <c r="F230" i="16"/>
  <c r="F222" i="16"/>
  <c r="F214" i="16"/>
  <c r="F206" i="16"/>
  <c r="F198" i="16"/>
  <c r="F190" i="16"/>
  <c r="F182" i="16"/>
  <c r="F174" i="16"/>
  <c r="F166" i="16"/>
  <c r="F158" i="16"/>
  <c r="F150" i="16"/>
  <c r="F142" i="16"/>
  <c r="F134" i="16"/>
  <c r="F126" i="16"/>
  <c r="F118" i="16"/>
  <c r="F110" i="16"/>
  <c r="F102" i="16"/>
  <c r="F94" i="16"/>
  <c r="F86" i="16"/>
  <c r="F78" i="16"/>
  <c r="F70" i="16"/>
  <c r="F62" i="16"/>
  <c r="F54" i="16"/>
  <c r="F44" i="16"/>
  <c r="F397" i="16"/>
  <c r="F389" i="16"/>
  <c r="F381" i="16"/>
  <c r="F373" i="16"/>
  <c r="F365" i="16"/>
  <c r="F357" i="16"/>
  <c r="F349" i="16"/>
  <c r="F341" i="16"/>
  <c r="F333" i="16"/>
  <c r="F325" i="16"/>
  <c r="F317" i="16"/>
  <c r="F309" i="16"/>
  <c r="F301" i="16"/>
  <c r="F293" i="16"/>
  <c r="F285" i="16"/>
  <c r="F277" i="16"/>
  <c r="F269" i="16"/>
  <c r="F261" i="16"/>
  <c r="F253" i="16"/>
  <c r="F245" i="16"/>
  <c r="F237" i="16"/>
  <c r="F229" i="16"/>
  <c r="F221" i="16"/>
  <c r="F213" i="16"/>
  <c r="F205" i="16"/>
  <c r="F197" i="16"/>
  <c r="F189" i="16"/>
  <c r="F181" i="16"/>
  <c r="F173" i="16"/>
  <c r="F165" i="16"/>
  <c r="F157" i="16"/>
  <c r="F149" i="16"/>
  <c r="F141" i="16"/>
  <c r="F133" i="16"/>
  <c r="F125" i="16"/>
  <c r="F117" i="16"/>
  <c r="F109" i="16"/>
  <c r="F101" i="16"/>
  <c r="F93" i="16"/>
  <c r="F85" i="16"/>
  <c r="F77" i="16"/>
  <c r="F69" i="16"/>
  <c r="F61" i="16"/>
  <c r="F53" i="16"/>
  <c r="F47" i="16"/>
  <c r="F179" i="16"/>
  <c r="F171" i="16"/>
  <c r="F163" i="16"/>
  <c r="F155" i="16"/>
  <c r="F147" i="16"/>
  <c r="F139" i="16"/>
  <c r="F131" i="16"/>
  <c r="F123" i="16"/>
  <c r="F115" i="16"/>
  <c r="F107" i="16"/>
  <c r="F99" i="16"/>
  <c r="F91" i="16"/>
  <c r="F83" i="16"/>
  <c r="F75" i="16"/>
  <c r="F67" i="16"/>
  <c r="F59" i="16"/>
  <c r="F51" i="16"/>
  <c r="Y10" i="8"/>
  <c r="X9" i="8"/>
  <c r="AA11" i="8"/>
  <c r="Z10" i="8"/>
  <c r="AJ13" i="7"/>
  <c r="AQ12" i="7"/>
  <c r="AO12" i="7"/>
  <c r="AL12" i="7"/>
  <c r="AP12" i="7"/>
  <c r="AK12" i="7"/>
  <c r="Z11" i="8" l="1"/>
  <c r="AA12" i="8"/>
  <c r="AJ14" i="7"/>
  <c r="AO13" i="7"/>
  <c r="AK13" i="7"/>
  <c r="AL13" i="7"/>
  <c r="AQ13" i="7"/>
  <c r="AP13" i="7"/>
  <c r="X10" i="8"/>
  <c r="Y11" i="8"/>
  <c r="Y12" i="8" l="1"/>
  <c r="X11" i="8"/>
  <c r="AJ15" i="7"/>
  <c r="AO14" i="7"/>
  <c r="AK14" i="7"/>
  <c r="AL14" i="7"/>
  <c r="AQ14" i="7"/>
  <c r="AP14" i="7"/>
  <c r="AA13" i="8"/>
  <c r="Z12" i="8"/>
  <c r="AJ16" i="7" l="1"/>
  <c r="AO15" i="7"/>
  <c r="AK15" i="7"/>
  <c r="AL15" i="7"/>
  <c r="AQ15" i="7"/>
  <c r="AP15" i="7"/>
  <c r="AA14" i="8"/>
  <c r="Z13" i="8"/>
  <c r="X12" i="8"/>
  <c r="Y13" i="8"/>
  <c r="Z14" i="8" l="1"/>
  <c r="AA15" i="8"/>
  <c r="Y14" i="8"/>
  <c r="X13" i="8"/>
  <c r="AJ17" i="7"/>
  <c r="AO16" i="7"/>
  <c r="AK16" i="7"/>
  <c r="AL16" i="7"/>
  <c r="AQ16" i="7"/>
  <c r="AP16" i="7"/>
  <c r="Y15" i="8" l="1"/>
  <c r="X14" i="8"/>
  <c r="AA16" i="8"/>
  <c r="Z15" i="8"/>
  <c r="AJ18" i="7"/>
  <c r="AO17" i="7"/>
  <c r="AK17" i="7"/>
  <c r="AL17" i="7"/>
  <c r="AQ17" i="7"/>
  <c r="AP17" i="7"/>
  <c r="AA17" i="8" l="1"/>
  <c r="Z16" i="8"/>
  <c r="AJ19" i="7"/>
  <c r="AO18" i="7"/>
  <c r="AK18" i="7"/>
  <c r="AL18" i="7"/>
  <c r="AQ18" i="7"/>
  <c r="AP18" i="7"/>
  <c r="X15" i="8"/>
  <c r="Y16" i="8"/>
  <c r="X16" i="8" l="1"/>
  <c r="Y17" i="8"/>
  <c r="AJ20" i="7"/>
  <c r="AO19" i="7"/>
  <c r="AK19" i="7"/>
  <c r="AL19" i="7"/>
  <c r="AQ19" i="7"/>
  <c r="AP19" i="7"/>
  <c r="AA18" i="8"/>
  <c r="Z17" i="8"/>
  <c r="AJ21" i="7" l="1"/>
  <c r="AO20" i="7"/>
  <c r="AK20" i="7"/>
  <c r="AL20" i="7"/>
  <c r="AQ20" i="7"/>
  <c r="E4" i="9" s="1"/>
  <c r="AN20" i="7" s="1"/>
  <c r="AP20" i="7"/>
  <c r="AA19" i="8"/>
  <c r="Z18" i="8"/>
  <c r="Y18" i="8"/>
  <c r="X17" i="8"/>
  <c r="Z19" i="8" l="1"/>
  <c r="AA20" i="8"/>
  <c r="X18" i="8"/>
  <c r="F11" i="6" s="1"/>
  <c r="D20" i="6" s="1"/>
  <c r="AN5" i="7"/>
  <c r="AN6" i="7"/>
  <c r="AN7" i="7"/>
  <c r="AN8" i="7"/>
  <c r="AN9" i="7"/>
  <c r="AN10" i="7"/>
  <c r="AN11" i="7"/>
  <c r="AN12" i="7"/>
  <c r="AN13" i="7"/>
  <c r="AN14" i="7"/>
  <c r="AN15" i="7"/>
  <c r="AN16" i="7"/>
  <c r="AN17" i="7"/>
  <c r="AN18" i="7"/>
  <c r="AN19" i="7"/>
  <c r="AK21" i="7"/>
  <c r="AJ22" i="7"/>
  <c r="AQ21" i="7"/>
  <c r="G20" i="6" l="1"/>
  <c r="H20" i="6"/>
  <c r="AA21" i="8"/>
  <c r="Z20" i="8"/>
  <c r="AK22" i="7"/>
  <c r="AQ22" i="7"/>
  <c r="AJ23" i="7"/>
  <c r="F4" i="9"/>
  <c r="B2" i="15" l="1"/>
  <c r="B6" i="15" s="1"/>
  <c r="B3" i="15"/>
  <c r="B7" i="15" s="1"/>
  <c r="AQ23" i="7"/>
  <c r="AK23" i="7"/>
  <c r="AJ24" i="7"/>
  <c r="AA22" i="8"/>
  <c r="Z21" i="8"/>
  <c r="F3" i="10" l="1"/>
  <c r="AA23" i="8"/>
  <c r="Z22" i="8"/>
  <c r="AJ25" i="7"/>
  <c r="AQ24" i="7"/>
  <c r="AK24" i="7"/>
  <c r="AJ26" i="7" l="1"/>
  <c r="AK25" i="7"/>
  <c r="AQ25" i="7"/>
  <c r="AA24" i="8"/>
  <c r="Z23" i="8"/>
  <c r="AA25" i="8" l="1"/>
  <c r="Z24" i="8"/>
  <c r="AK26" i="7"/>
  <c r="AQ26" i="7"/>
  <c r="AJ27" i="7"/>
  <c r="AJ28" i="7" l="1"/>
  <c r="AQ27" i="7"/>
  <c r="AK27" i="7"/>
  <c r="AA26" i="8"/>
  <c r="Z25" i="8"/>
  <c r="AA27" i="8" l="1"/>
  <c r="AA28" i="8" s="1"/>
  <c r="Z26" i="8"/>
  <c r="AJ29" i="7"/>
  <c r="AK28" i="7"/>
  <c r="AQ28" i="7"/>
  <c r="AK29" i="7" l="1"/>
  <c r="AQ29" i="7"/>
  <c r="AJ30" i="7"/>
  <c r="AA29" i="8"/>
  <c r="Z28" i="8"/>
  <c r="AA30" i="8" l="1"/>
  <c r="Z29" i="8"/>
  <c r="AQ30" i="7"/>
  <c r="AJ31" i="7"/>
  <c r="AK30" i="7"/>
  <c r="AJ32" i="7" l="1"/>
  <c r="AK31" i="7"/>
  <c r="AQ31" i="7"/>
  <c r="AA31" i="8"/>
  <c r="Z30" i="8"/>
  <c r="AA32" i="8" l="1"/>
  <c r="Z31" i="8"/>
  <c r="AJ33" i="7"/>
  <c r="AQ32" i="7"/>
  <c r="AK32" i="7"/>
  <c r="Z32" i="8" l="1"/>
  <c r="F13" i="6"/>
  <c r="AK33" i="7"/>
  <c r="AQ33" i="7"/>
  <c r="AJ34" i="7"/>
  <c r="E21" i="6" l="1"/>
  <c r="H21" i="6" s="1"/>
  <c r="N2" i="15" s="1"/>
  <c r="N6" i="15" s="1"/>
  <c r="D21" i="6"/>
  <c r="G21" i="6" s="1"/>
  <c r="N3" i="15" s="1"/>
  <c r="N7" i="15" s="1"/>
  <c r="AQ34" i="7"/>
  <c r="AJ35" i="7"/>
  <c r="AK34" i="7"/>
  <c r="F11" i="10" l="1"/>
  <c r="AJ36" i="7"/>
  <c r="AK35" i="7"/>
  <c r="AQ35" i="7"/>
  <c r="AQ36" i="7" l="1"/>
  <c r="AK36" i="7"/>
  <c r="F146" i="3" l="1"/>
  <c r="F130" i="3"/>
  <c r="F73" i="3"/>
  <c r="F70" i="3"/>
  <c r="F71" i="3" l="1"/>
  <c r="F27" i="3"/>
  <c r="D119" i="3"/>
  <c r="D118" i="3"/>
  <c r="D59" i="3"/>
  <c r="D35" i="3"/>
  <c r="D34" i="3"/>
  <c r="D19" i="3"/>
  <c r="D11" i="3"/>
  <c r="F63" i="3"/>
  <c r="I5" i="3"/>
  <c r="F8" i="3"/>
  <c r="J2" i="3"/>
  <c r="I2" i="3"/>
  <c r="D21" i="3" l="1"/>
  <c r="R3" i="15" s="1"/>
  <c r="R7" i="15" s="1"/>
  <c r="D22" i="3"/>
  <c r="D128" i="3"/>
  <c r="D125" i="3"/>
  <c r="M10" i="6"/>
  <c r="M11" i="13"/>
  <c r="D20" i="3"/>
  <c r="R2" i="15" s="1"/>
  <c r="R6" i="15" s="1"/>
  <c r="F62" i="3"/>
  <c r="D60" i="3"/>
  <c r="F28" i="10" s="1"/>
  <c r="F26" i="3"/>
  <c r="F30" i="3" s="1"/>
  <c r="C2" i="16"/>
  <c r="C30" i="16" s="1"/>
  <c r="C31" i="16" s="1"/>
  <c r="C4" i="2"/>
  <c r="C3" i="2"/>
  <c r="F32" i="10" l="1"/>
  <c r="I3815" i="16"/>
  <c r="E3815" i="16" s="1"/>
  <c r="C3815" i="16" s="1"/>
  <c r="I3175" i="16"/>
  <c r="E3175" i="16" s="1"/>
  <c r="C3175" i="16" s="1"/>
  <c r="I2610" i="16"/>
  <c r="E2610" i="16" s="1"/>
  <c r="C2610" i="16" s="1"/>
  <c r="I3178" i="16"/>
  <c r="E3178" i="16" s="1"/>
  <c r="C3178" i="16" s="1"/>
  <c r="I2423" i="16"/>
  <c r="E2423" i="16" s="1"/>
  <c r="C2423" i="16" s="1"/>
  <c r="I3347" i="16"/>
  <c r="E3347" i="16" s="1"/>
  <c r="C3347" i="16" s="1"/>
  <c r="I2640" i="16"/>
  <c r="E2640" i="16" s="1"/>
  <c r="C2640" i="16" s="1"/>
  <c r="I3274" i="16"/>
  <c r="E3274" i="16" s="1"/>
  <c r="C3274" i="16" s="1"/>
  <c r="I2579" i="16"/>
  <c r="E2579" i="16" s="1"/>
  <c r="C2579" i="16" s="1"/>
  <c r="I3298" i="16"/>
  <c r="E3298" i="16" s="1"/>
  <c r="C3298" i="16" s="1"/>
  <c r="I2591" i="16"/>
  <c r="E2591" i="16" s="1"/>
  <c r="C2591" i="16" s="1"/>
  <c r="I3263" i="16"/>
  <c r="E3263" i="16" s="1"/>
  <c r="C3263" i="16" s="1"/>
  <c r="I2555" i="16"/>
  <c r="E2555" i="16" s="1"/>
  <c r="C2555" i="16" s="1"/>
  <c r="I3827" i="16"/>
  <c r="E3827" i="16" s="1"/>
  <c r="C3827" i="16" s="1"/>
  <c r="I3790" i="16"/>
  <c r="E3790" i="16" s="1"/>
  <c r="C3790" i="16" s="1"/>
  <c r="I3749" i="16"/>
  <c r="E3749" i="16" s="1"/>
  <c r="C3749" i="16" s="1"/>
  <c r="I2875" i="16"/>
  <c r="E2875" i="16" s="1"/>
  <c r="C2875" i="16" s="1"/>
  <c r="I3707" i="16"/>
  <c r="E3707" i="16" s="1"/>
  <c r="C3707" i="16" s="1"/>
  <c r="I3150" i="16"/>
  <c r="E3150" i="16" s="1"/>
  <c r="C3150" i="16" s="1"/>
  <c r="I3600" i="16"/>
  <c r="E3600" i="16" s="1"/>
  <c r="C3600" i="16" s="1"/>
  <c r="I3067" i="16"/>
  <c r="E3067" i="16" s="1"/>
  <c r="C3067" i="16" s="1"/>
  <c r="I3612" i="16"/>
  <c r="E3612" i="16" s="1"/>
  <c r="C3612" i="16" s="1"/>
  <c r="I2430" i="16"/>
  <c r="E2430" i="16" s="1"/>
  <c r="C2430" i="16" s="1"/>
  <c r="I3747" i="16"/>
  <c r="E3747" i="16" s="1"/>
  <c r="C3747" i="16" s="1"/>
  <c r="I3792" i="16"/>
  <c r="E3792" i="16" s="1"/>
  <c r="C3792" i="16" s="1"/>
  <c r="I3648" i="16"/>
  <c r="E3648" i="16" s="1"/>
  <c r="C3648" i="16" s="1"/>
  <c r="I3504" i="16"/>
  <c r="E3504" i="16" s="1"/>
  <c r="C3504" i="16" s="1"/>
  <c r="I3360" i="16"/>
  <c r="E3360" i="16" s="1"/>
  <c r="C3360" i="16" s="1"/>
  <c r="I3215" i="16"/>
  <c r="E3215" i="16" s="1"/>
  <c r="C3215" i="16" s="1"/>
  <c r="I1991" i="16"/>
  <c r="E1991" i="16" s="1"/>
  <c r="C1991" i="16" s="1"/>
  <c r="I1295" i="16"/>
  <c r="E1295" i="16" s="1"/>
  <c r="C1295" i="16" s="1"/>
  <c r="I983" i="16"/>
  <c r="E983" i="16" s="1"/>
  <c r="C983" i="16" s="1"/>
  <c r="I839" i="16"/>
  <c r="E839" i="16" s="1"/>
  <c r="C839" i="16" s="1"/>
  <c r="I695" i="16"/>
  <c r="E695" i="16" s="1"/>
  <c r="C695" i="16" s="1"/>
  <c r="I540" i="16"/>
  <c r="E540" i="16" s="1"/>
  <c r="C540" i="16" s="1"/>
  <c r="I395" i="16"/>
  <c r="E395" i="16" s="1"/>
  <c r="C395" i="16" s="1"/>
  <c r="I2076" i="16"/>
  <c r="E2076" i="16" s="1"/>
  <c r="C2076" i="16" s="1"/>
  <c r="I1331" i="16"/>
  <c r="E1331" i="16" s="1"/>
  <c r="C1331" i="16" s="1"/>
  <c r="I3754" i="16"/>
  <c r="E3754" i="16" s="1"/>
  <c r="C3754" i="16" s="1"/>
  <c r="I3609" i="16"/>
  <c r="E3609" i="16" s="1"/>
  <c r="C3609" i="16" s="1"/>
  <c r="I3466" i="16"/>
  <c r="E3466" i="16" s="1"/>
  <c r="C3466" i="16" s="1"/>
  <c r="I3322" i="16"/>
  <c r="E3322" i="16" s="1"/>
  <c r="C3322" i="16" s="1"/>
  <c r="I3179" i="16"/>
  <c r="E3179" i="16" s="1"/>
  <c r="C3179" i="16" s="1"/>
  <c r="I2040" i="16"/>
  <c r="E2040" i="16" s="1"/>
  <c r="C2040" i="16" s="1"/>
  <c r="I1307" i="16"/>
  <c r="E1307" i="16" s="1"/>
  <c r="C1307" i="16" s="1"/>
  <c r="I3741" i="16"/>
  <c r="E3741" i="16" s="1"/>
  <c r="C3741" i="16" s="1"/>
  <c r="I3597" i="16"/>
  <c r="E3597" i="16" s="1"/>
  <c r="C3597" i="16" s="1"/>
  <c r="I3452" i="16"/>
  <c r="E3452" i="16" s="1"/>
  <c r="C3452" i="16" s="1"/>
  <c r="I3309" i="16"/>
  <c r="E3309" i="16" s="1"/>
  <c r="C3309" i="16" s="1"/>
  <c r="I3165" i="16"/>
  <c r="E3165" i="16" s="1"/>
  <c r="C3165" i="16" s="1"/>
  <c r="I1739" i="16"/>
  <c r="E1739" i="16" s="1"/>
  <c r="C1739" i="16" s="1"/>
  <c r="I3836" i="16"/>
  <c r="E3836" i="16" s="1"/>
  <c r="C3836" i="16" s="1"/>
  <c r="I3693" i="16"/>
  <c r="E3693" i="16" s="1"/>
  <c r="C3693" i="16" s="1"/>
  <c r="I3548" i="16"/>
  <c r="E3548" i="16" s="1"/>
  <c r="C3548" i="16" s="1"/>
  <c r="I3391" i="16"/>
  <c r="E3391" i="16" s="1"/>
  <c r="C3391" i="16" s="1"/>
  <c r="I3248" i="16"/>
  <c r="E3248" i="16" s="1"/>
  <c r="C3248" i="16" s="1"/>
  <c r="I3104" i="16"/>
  <c r="E3104" i="16" s="1"/>
  <c r="C3104" i="16" s="1"/>
  <c r="I1618" i="16"/>
  <c r="E1618" i="16" s="1"/>
  <c r="C1618" i="16" s="1"/>
  <c r="I3799" i="16"/>
  <c r="E3799" i="16" s="1"/>
  <c r="C3799" i="16" s="1"/>
  <c r="I3656" i="16"/>
  <c r="E3656" i="16" s="1"/>
  <c r="C3656" i="16" s="1"/>
  <c r="I3512" i="16"/>
  <c r="E3512" i="16" s="1"/>
  <c r="C3512" i="16" s="1"/>
  <c r="I3366" i="16"/>
  <c r="E3366" i="16" s="1"/>
  <c r="C3366" i="16" s="1"/>
  <c r="I3223" i="16"/>
  <c r="E3223" i="16" s="1"/>
  <c r="C3223" i="16" s="1"/>
  <c r="I2262" i="16"/>
  <c r="E2262" i="16" s="1"/>
  <c r="C2262" i="16" s="1"/>
  <c r="I1482" i="16"/>
  <c r="E1482" i="16" s="1"/>
  <c r="C1482" i="16" s="1"/>
  <c r="I1338" i="16"/>
  <c r="E1338" i="16" s="1"/>
  <c r="C1338" i="16" s="1"/>
  <c r="I1194" i="16"/>
  <c r="E1194" i="16" s="1"/>
  <c r="C1194" i="16" s="1"/>
  <c r="I1782" i="16"/>
  <c r="E1782" i="16" s="1"/>
  <c r="C1782" i="16" s="1"/>
  <c r="I3821" i="16"/>
  <c r="E3821" i="16" s="1"/>
  <c r="C3821" i="16" s="1"/>
  <c r="I3677" i="16"/>
  <c r="E3677" i="16" s="1"/>
  <c r="C3677" i="16" s="1"/>
  <c r="I3533" i="16"/>
  <c r="E3533" i="16" s="1"/>
  <c r="C3533" i="16" s="1"/>
  <c r="I3388" i="16"/>
  <c r="E3388" i="16" s="1"/>
  <c r="C3388" i="16" s="1"/>
  <c r="I3245" i="16"/>
  <c r="E3245" i="16" s="1"/>
  <c r="C3245" i="16" s="1"/>
  <c r="I3101" i="16"/>
  <c r="E3101" i="16" s="1"/>
  <c r="C3101" i="16" s="1"/>
  <c r="I3256" i="16"/>
  <c r="E3256" i="16" s="1"/>
  <c r="C3256" i="16" s="1"/>
  <c r="I3112" i="16"/>
  <c r="E3112" i="16" s="1"/>
  <c r="C3112" i="16" s="1"/>
  <c r="I1865" i="16"/>
  <c r="E1865" i="16" s="1"/>
  <c r="C1865" i="16" s="1"/>
  <c r="I3389" i="16"/>
  <c r="E3389" i="16" s="1"/>
  <c r="C3389" i="16" s="1"/>
  <c r="I3699" i="16"/>
  <c r="E3699" i="16" s="1"/>
  <c r="C3699" i="16" s="1"/>
  <c r="I3544" i="16"/>
  <c r="E3544" i="16" s="1"/>
  <c r="C3544" i="16" s="1"/>
  <c r="I3399" i="16"/>
  <c r="E3399" i="16" s="1"/>
  <c r="C3399" i="16" s="1"/>
  <c r="I3255" i="16"/>
  <c r="E3255" i="16" s="1"/>
  <c r="C3255" i="16" s="1"/>
  <c r="I3111" i="16"/>
  <c r="E3111" i="16" s="1"/>
  <c r="C3111" i="16" s="1"/>
  <c r="I1973" i="16"/>
  <c r="E1973" i="16" s="1"/>
  <c r="C1973" i="16" s="1"/>
  <c r="I3412" i="16"/>
  <c r="E3412" i="16" s="1"/>
  <c r="C3412" i="16" s="1"/>
  <c r="I3722" i="16"/>
  <c r="E3722" i="16" s="1"/>
  <c r="C3722" i="16" s="1"/>
  <c r="I3578" i="16"/>
  <c r="E3578" i="16" s="1"/>
  <c r="C3578" i="16" s="1"/>
  <c r="I3434" i="16"/>
  <c r="E3434" i="16" s="1"/>
  <c r="C3434" i="16" s="1"/>
  <c r="I3290" i="16"/>
  <c r="E3290" i="16" s="1"/>
  <c r="C3290" i="16" s="1"/>
  <c r="I3146" i="16"/>
  <c r="E3146" i="16" s="1"/>
  <c r="C3146" i="16" s="1"/>
  <c r="I1877" i="16"/>
  <c r="E1877" i="16" s="1"/>
  <c r="C1877" i="16" s="1"/>
  <c r="I3376" i="16"/>
  <c r="E3376" i="16" s="1"/>
  <c r="C3376" i="16" s="1"/>
  <c r="I3720" i="16"/>
  <c r="E3720" i="16" s="1"/>
  <c r="C3720" i="16" s="1"/>
  <c r="I3577" i="16"/>
  <c r="E3577" i="16" s="1"/>
  <c r="C3577" i="16" s="1"/>
  <c r="I3433" i="16"/>
  <c r="E3433" i="16" s="1"/>
  <c r="C3433" i="16" s="1"/>
  <c r="I3289" i="16"/>
  <c r="E3289" i="16" s="1"/>
  <c r="C3289" i="16" s="1"/>
  <c r="I3145" i="16"/>
  <c r="E3145" i="16" s="1"/>
  <c r="C3145" i="16" s="1"/>
  <c r="I3011" i="16"/>
  <c r="E3011" i="16" s="1"/>
  <c r="C3011" i="16" s="1"/>
  <c r="I2868" i="16"/>
  <c r="E2868" i="16" s="1"/>
  <c r="C2868" i="16" s="1"/>
  <c r="I2724" i="16"/>
  <c r="E2724" i="16" s="1"/>
  <c r="C2724" i="16" s="1"/>
  <c r="I2568" i="16"/>
  <c r="E2568" i="16" s="1"/>
  <c r="C2568" i="16" s="1"/>
  <c r="I2424" i="16"/>
  <c r="E2424" i="16" s="1"/>
  <c r="C2424" i="16" s="1"/>
  <c r="I2280" i="16"/>
  <c r="E2280" i="16" s="1"/>
  <c r="C2280" i="16" s="1"/>
  <c r="I2135" i="16"/>
  <c r="E2135" i="16" s="1"/>
  <c r="C2135" i="16" s="1"/>
  <c r="I1993" i="16"/>
  <c r="E1993" i="16" s="1"/>
  <c r="C1993" i="16" s="1"/>
  <c r="I1848" i="16"/>
  <c r="E1848" i="16" s="1"/>
  <c r="C1848" i="16" s="1"/>
  <c r="I1704" i="16"/>
  <c r="E1704" i="16" s="1"/>
  <c r="C1704" i="16" s="1"/>
  <c r="I1561" i="16"/>
  <c r="E1561" i="16" s="1"/>
  <c r="C1561" i="16" s="1"/>
  <c r="I1416" i="16"/>
  <c r="E1416" i="16" s="1"/>
  <c r="C1416" i="16" s="1"/>
  <c r="I1273" i="16"/>
  <c r="E1273" i="16" s="1"/>
  <c r="C1273" i="16" s="1"/>
  <c r="I1128" i="16"/>
  <c r="E1128" i="16" s="1"/>
  <c r="C1128" i="16" s="1"/>
  <c r="I167" i="16"/>
  <c r="E167" i="16" s="1"/>
  <c r="C167" i="16" s="1"/>
  <c r="I3022" i="16"/>
  <c r="E3022" i="16" s="1"/>
  <c r="C3022" i="16" s="1"/>
  <c r="I2878" i="16"/>
  <c r="E2878" i="16" s="1"/>
  <c r="C2878" i="16" s="1"/>
  <c r="I2734" i="16"/>
  <c r="E2734" i="16" s="1"/>
  <c r="C2734" i="16" s="1"/>
  <c r="I2578" i="16"/>
  <c r="E2578" i="16" s="1"/>
  <c r="C2578" i="16" s="1"/>
  <c r="I2434" i="16"/>
  <c r="E2434" i="16" s="1"/>
  <c r="C2434" i="16" s="1"/>
  <c r="I2290" i="16"/>
  <c r="E2290" i="16" s="1"/>
  <c r="C2290" i="16" s="1"/>
  <c r="I2146" i="16"/>
  <c r="E2146" i="16" s="1"/>
  <c r="C2146" i="16" s="1"/>
  <c r="I2003" i="16"/>
  <c r="E2003" i="16" s="1"/>
  <c r="C2003" i="16" s="1"/>
  <c r="I1846" i="16"/>
  <c r="E1846" i="16" s="1"/>
  <c r="C1846" i="16" s="1"/>
  <c r="I1701" i="16"/>
  <c r="E1701" i="16" s="1"/>
  <c r="C1701" i="16" s="1"/>
  <c r="I1559" i="16"/>
  <c r="E1559" i="16" s="1"/>
  <c r="C1559" i="16" s="1"/>
  <c r="I1414" i="16"/>
  <c r="E1414" i="16" s="1"/>
  <c r="C1414" i="16" s="1"/>
  <c r="I1271" i="16"/>
  <c r="E1271" i="16" s="1"/>
  <c r="C1271" i="16" s="1"/>
  <c r="I1126" i="16"/>
  <c r="E1126" i="16" s="1"/>
  <c r="C1126" i="16" s="1"/>
  <c r="I3057" i="16"/>
  <c r="E3057" i="16" s="1"/>
  <c r="C3057" i="16" s="1"/>
  <c r="I2913" i="16"/>
  <c r="E2913" i="16" s="1"/>
  <c r="C2913" i="16" s="1"/>
  <c r="I2769" i="16"/>
  <c r="E2769" i="16" s="1"/>
  <c r="C2769" i="16" s="1"/>
  <c r="I2625" i="16"/>
  <c r="E2625" i="16" s="1"/>
  <c r="C2625" i="16" s="1"/>
  <c r="I2481" i="16"/>
  <c r="E2481" i="16" s="1"/>
  <c r="C2481" i="16" s="1"/>
  <c r="I2325" i="16"/>
  <c r="E2325" i="16" s="1"/>
  <c r="C2325" i="16" s="1"/>
  <c r="I2182" i="16"/>
  <c r="E2182" i="16" s="1"/>
  <c r="C2182" i="16" s="1"/>
  <c r="I2038" i="16"/>
  <c r="E2038" i="16" s="1"/>
  <c r="C2038" i="16" s="1"/>
  <c r="I1894" i="16"/>
  <c r="E1894" i="16" s="1"/>
  <c r="C1894" i="16" s="1"/>
  <c r="I1749" i="16"/>
  <c r="E1749" i="16" s="1"/>
  <c r="C1749" i="16" s="1"/>
  <c r="I1605" i="16"/>
  <c r="E1605" i="16" s="1"/>
  <c r="C1605" i="16" s="1"/>
  <c r="I1461" i="16"/>
  <c r="E1461" i="16" s="1"/>
  <c r="C1461" i="16" s="1"/>
  <c r="I1316" i="16"/>
  <c r="E1316" i="16" s="1"/>
  <c r="C1316" i="16" s="1"/>
  <c r="I1173" i="16"/>
  <c r="E1173" i="16" s="1"/>
  <c r="C1173" i="16" s="1"/>
  <c r="I3020" i="16"/>
  <c r="E3020" i="16" s="1"/>
  <c r="C3020" i="16" s="1"/>
  <c r="I2876" i="16"/>
  <c r="E2876" i="16" s="1"/>
  <c r="C2876" i="16" s="1"/>
  <c r="I2732" i="16"/>
  <c r="E2732" i="16" s="1"/>
  <c r="C2732" i="16" s="1"/>
  <c r="I2588" i="16"/>
  <c r="E2588" i="16" s="1"/>
  <c r="C2588" i="16" s="1"/>
  <c r="I2444" i="16"/>
  <c r="E2444" i="16" s="1"/>
  <c r="C2444" i="16" s="1"/>
  <c r="I2300" i="16"/>
  <c r="E2300" i="16" s="1"/>
  <c r="C2300" i="16" s="1"/>
  <c r="I2155" i="16"/>
  <c r="E2155" i="16" s="1"/>
  <c r="C2155" i="16" s="1"/>
  <c r="I2011" i="16"/>
  <c r="E2011" i="16" s="1"/>
  <c r="C2011" i="16" s="1"/>
  <c r="I1869" i="16"/>
  <c r="E1869" i="16" s="1"/>
  <c r="C1869" i="16" s="1"/>
  <c r="I1724" i="16"/>
  <c r="E1724" i="16" s="1"/>
  <c r="C1724" i="16" s="1"/>
  <c r="I1581" i="16"/>
  <c r="E1581" i="16" s="1"/>
  <c r="C1581" i="16" s="1"/>
  <c r="I1436" i="16"/>
  <c r="E1436" i="16" s="1"/>
  <c r="C1436" i="16" s="1"/>
  <c r="I1292" i="16"/>
  <c r="E1292" i="16" s="1"/>
  <c r="C1292" i="16" s="1"/>
  <c r="I1148" i="16"/>
  <c r="E1148" i="16" s="1"/>
  <c r="C1148" i="16" s="1"/>
  <c r="I3031" i="16"/>
  <c r="E3031" i="16" s="1"/>
  <c r="C3031" i="16" s="1"/>
  <c r="I3683" i="16"/>
  <c r="E3683" i="16" s="1"/>
  <c r="C3683" i="16" s="1"/>
  <c r="I3126" i="16"/>
  <c r="E3126" i="16" s="1"/>
  <c r="C3126" i="16" s="1"/>
  <c r="I2587" i="16"/>
  <c r="E2587" i="16" s="1"/>
  <c r="C2587" i="16" s="1"/>
  <c r="I3118" i="16"/>
  <c r="E3118" i="16" s="1"/>
  <c r="C3118" i="16" s="1"/>
  <c r="I2363" i="16"/>
  <c r="E2363" i="16" s="1"/>
  <c r="C2363" i="16" s="1"/>
  <c r="I3287" i="16"/>
  <c r="E3287" i="16" s="1"/>
  <c r="C3287" i="16" s="1"/>
  <c r="I2567" i="16"/>
  <c r="E2567" i="16" s="1"/>
  <c r="C2567" i="16" s="1"/>
  <c r="I3216" i="16"/>
  <c r="E3216" i="16" s="1"/>
  <c r="C3216" i="16" s="1"/>
  <c r="I2519" i="16"/>
  <c r="E2519" i="16" s="1"/>
  <c r="C2519" i="16" s="1"/>
  <c r="I3250" i="16"/>
  <c r="E3250" i="16" s="1"/>
  <c r="C3250" i="16" s="1"/>
  <c r="I2531" i="16"/>
  <c r="E2531" i="16" s="1"/>
  <c r="C2531" i="16" s="1"/>
  <c r="I3204" i="16"/>
  <c r="E3204" i="16" s="1"/>
  <c r="C3204" i="16" s="1"/>
  <c r="I2495" i="16"/>
  <c r="E2495" i="16" s="1"/>
  <c r="C2495" i="16" s="1"/>
  <c r="I3671" i="16"/>
  <c r="E3671" i="16" s="1"/>
  <c r="C3671" i="16" s="1"/>
  <c r="I3646" i="16"/>
  <c r="E3646" i="16" s="1"/>
  <c r="C3646" i="16" s="1"/>
  <c r="I3690" i="16"/>
  <c r="E3690" i="16" s="1"/>
  <c r="C3690" i="16" s="1"/>
  <c r="I2814" i="16"/>
  <c r="E2814" i="16" s="1"/>
  <c r="C2814" i="16" s="1"/>
  <c r="I3587" i="16"/>
  <c r="E3587" i="16" s="1"/>
  <c r="C3587" i="16" s="1"/>
  <c r="I3054" i="16"/>
  <c r="E3054" i="16" s="1"/>
  <c r="C3054" i="16" s="1"/>
  <c r="I3480" i="16"/>
  <c r="E3480" i="16" s="1"/>
  <c r="C3480" i="16" s="1"/>
  <c r="I3018" i="16"/>
  <c r="E3018" i="16" s="1"/>
  <c r="C3018" i="16" s="1"/>
  <c r="I3492" i="16"/>
  <c r="E3492" i="16" s="1"/>
  <c r="C3492" i="16" s="1"/>
  <c r="I2394" i="16"/>
  <c r="E2394" i="16" s="1"/>
  <c r="C2394" i="16" s="1"/>
  <c r="I3700" i="16"/>
  <c r="E3700" i="16" s="1"/>
  <c r="C3700" i="16" s="1"/>
  <c r="I3780" i="16"/>
  <c r="E3780" i="16" s="1"/>
  <c r="C3780" i="16" s="1"/>
  <c r="I3636" i="16"/>
  <c r="E3636" i="16" s="1"/>
  <c r="C3636" i="16" s="1"/>
  <c r="I3491" i="16"/>
  <c r="E3491" i="16" s="1"/>
  <c r="C3491" i="16" s="1"/>
  <c r="I3349" i="16"/>
  <c r="E3349" i="16" s="1"/>
  <c r="C3349" i="16" s="1"/>
  <c r="I3203" i="16"/>
  <c r="E3203" i="16" s="1"/>
  <c r="C3203" i="16" s="1"/>
  <c r="I1943" i="16"/>
  <c r="E1943" i="16" s="1"/>
  <c r="C1943" i="16" s="1"/>
  <c r="I1235" i="16"/>
  <c r="E1235" i="16" s="1"/>
  <c r="C1235" i="16" s="1"/>
  <c r="I971" i="16"/>
  <c r="E971" i="16" s="1"/>
  <c r="C971" i="16" s="1"/>
  <c r="I827" i="16"/>
  <c r="E827" i="16" s="1"/>
  <c r="C827" i="16" s="1"/>
  <c r="I683" i="16"/>
  <c r="E683" i="16" s="1"/>
  <c r="C683" i="16" s="1"/>
  <c r="I528" i="16"/>
  <c r="E528" i="16" s="1"/>
  <c r="C528" i="16" s="1"/>
  <c r="I383" i="16"/>
  <c r="E383" i="16" s="1"/>
  <c r="C383" i="16" s="1"/>
  <c r="I2016" i="16"/>
  <c r="E2016" i="16" s="1"/>
  <c r="C2016" i="16" s="1"/>
  <c r="I1270" i="16"/>
  <c r="E1270" i="16" s="1"/>
  <c r="C1270" i="16" s="1"/>
  <c r="I3743" i="16"/>
  <c r="E3743" i="16" s="1"/>
  <c r="C3743" i="16" s="1"/>
  <c r="I3598" i="16"/>
  <c r="E3598" i="16" s="1"/>
  <c r="C3598" i="16" s="1"/>
  <c r="I3454" i="16"/>
  <c r="E3454" i="16" s="1"/>
  <c r="C3454" i="16" s="1"/>
  <c r="I3310" i="16"/>
  <c r="E3310" i="16" s="1"/>
  <c r="C3310" i="16" s="1"/>
  <c r="I3166" i="16"/>
  <c r="E3166" i="16" s="1"/>
  <c r="C3166" i="16" s="1"/>
  <c r="I1980" i="16"/>
  <c r="E1980" i="16" s="1"/>
  <c r="C1980" i="16" s="1"/>
  <c r="I1247" i="16"/>
  <c r="E1247" i="16" s="1"/>
  <c r="C1247" i="16" s="1"/>
  <c r="I3730" i="16"/>
  <c r="E3730" i="16" s="1"/>
  <c r="C3730" i="16" s="1"/>
  <c r="I3585" i="16"/>
  <c r="E3585" i="16" s="1"/>
  <c r="C3585" i="16" s="1"/>
  <c r="I3441" i="16"/>
  <c r="E3441" i="16" s="1"/>
  <c r="C3441" i="16" s="1"/>
  <c r="I3297" i="16"/>
  <c r="E3297" i="16" s="1"/>
  <c r="C3297" i="16" s="1"/>
  <c r="I3153" i="16"/>
  <c r="E3153" i="16" s="1"/>
  <c r="C3153" i="16" s="1"/>
  <c r="I1680" i="16"/>
  <c r="E1680" i="16" s="1"/>
  <c r="C1680" i="16" s="1"/>
  <c r="I3824" i="16"/>
  <c r="E3824" i="16" s="1"/>
  <c r="C3824" i="16" s="1"/>
  <c r="I3680" i="16"/>
  <c r="E3680" i="16" s="1"/>
  <c r="C3680" i="16" s="1"/>
  <c r="I3536" i="16"/>
  <c r="E3536" i="16" s="1"/>
  <c r="C3536" i="16" s="1"/>
  <c r="I3380" i="16"/>
  <c r="E3380" i="16" s="1"/>
  <c r="C3380" i="16" s="1"/>
  <c r="I3236" i="16"/>
  <c r="E3236" i="16" s="1"/>
  <c r="C3236" i="16" s="1"/>
  <c r="I3092" i="16"/>
  <c r="E3092" i="16" s="1"/>
  <c r="C3092" i="16" s="1"/>
  <c r="I1558" i="16"/>
  <c r="E1558" i="16" s="1"/>
  <c r="C1558" i="16" s="1"/>
  <c r="I3787" i="16"/>
  <c r="E3787" i="16" s="1"/>
  <c r="C3787" i="16" s="1"/>
  <c r="I3642" i="16"/>
  <c r="E3642" i="16" s="1"/>
  <c r="C3642" i="16" s="1"/>
  <c r="I3498" i="16"/>
  <c r="E3498" i="16" s="1"/>
  <c r="C3498" i="16" s="1"/>
  <c r="I3355" i="16"/>
  <c r="E3355" i="16" s="1"/>
  <c r="C3355" i="16" s="1"/>
  <c r="I3211" i="16"/>
  <c r="E3211" i="16" s="1"/>
  <c r="C3211" i="16" s="1"/>
  <c r="I2058" i="16"/>
  <c r="E2058" i="16" s="1"/>
  <c r="C2058" i="16" s="1"/>
  <c r="I1469" i="16"/>
  <c r="E1469" i="16" s="1"/>
  <c r="C1469" i="16" s="1"/>
  <c r="I1326" i="16"/>
  <c r="E1326" i="16" s="1"/>
  <c r="C1326" i="16" s="1"/>
  <c r="I2346" i="16"/>
  <c r="E2346" i="16" s="1"/>
  <c r="C2346" i="16" s="1"/>
  <c r="I1721" i="16"/>
  <c r="E1721" i="16" s="1"/>
  <c r="C1721" i="16" s="1"/>
  <c r="I3809" i="16"/>
  <c r="E3809" i="16" s="1"/>
  <c r="C3809" i="16" s="1"/>
  <c r="I3665" i="16"/>
  <c r="E3665" i="16" s="1"/>
  <c r="C3665" i="16" s="1"/>
  <c r="I3521" i="16"/>
  <c r="E3521" i="16" s="1"/>
  <c r="C3521" i="16" s="1"/>
  <c r="I3377" i="16"/>
  <c r="E3377" i="16" s="1"/>
  <c r="C3377" i="16" s="1"/>
  <c r="I3233" i="16"/>
  <c r="E3233" i="16" s="1"/>
  <c r="C3233" i="16" s="1"/>
  <c r="I3089" i="16"/>
  <c r="E3089" i="16" s="1"/>
  <c r="C3089" i="16" s="1"/>
  <c r="I3244" i="16"/>
  <c r="E3244" i="16" s="1"/>
  <c r="C3244" i="16" s="1"/>
  <c r="I3100" i="16"/>
  <c r="E3100" i="16" s="1"/>
  <c r="C3100" i="16" s="1"/>
  <c r="I1769" i="16"/>
  <c r="E1769" i="16" s="1"/>
  <c r="C1769" i="16" s="1"/>
  <c r="I3830" i="16"/>
  <c r="E3830" i="16" s="1"/>
  <c r="C3830" i="16" s="1"/>
  <c r="I3687" i="16"/>
  <c r="E3687" i="16" s="1"/>
  <c r="C3687" i="16" s="1"/>
  <c r="I3531" i="16"/>
  <c r="E3531" i="16" s="1"/>
  <c r="C3531" i="16" s="1"/>
  <c r="I3387" i="16"/>
  <c r="E3387" i="16" s="1"/>
  <c r="C3387" i="16" s="1"/>
  <c r="I3243" i="16"/>
  <c r="E3243" i="16" s="1"/>
  <c r="C3243" i="16" s="1"/>
  <c r="I3099" i="16"/>
  <c r="E3099" i="16" s="1"/>
  <c r="C3099" i="16" s="1"/>
  <c r="I1914" i="16"/>
  <c r="E1914" i="16" s="1"/>
  <c r="C1914" i="16" s="1"/>
  <c r="I3339" i="16"/>
  <c r="E3339" i="16" s="1"/>
  <c r="C3339" i="16" s="1"/>
  <c r="I3710" i="16"/>
  <c r="E3710" i="16" s="1"/>
  <c r="C3710" i="16" s="1"/>
  <c r="I3566" i="16"/>
  <c r="E3566" i="16" s="1"/>
  <c r="C3566" i="16" s="1"/>
  <c r="I3422" i="16"/>
  <c r="E3422" i="16" s="1"/>
  <c r="C3422" i="16" s="1"/>
  <c r="I3278" i="16"/>
  <c r="E3278" i="16" s="1"/>
  <c r="C3278" i="16" s="1"/>
  <c r="I3134" i="16"/>
  <c r="E3134" i="16" s="1"/>
  <c r="C3134" i="16" s="1"/>
  <c r="I1818" i="16"/>
  <c r="E1818" i="16" s="1"/>
  <c r="C1818" i="16" s="1"/>
  <c r="I3842" i="16"/>
  <c r="E3842" i="16" s="1"/>
  <c r="C3842" i="16" s="1"/>
  <c r="I3708" i="16"/>
  <c r="E3708" i="16" s="1"/>
  <c r="C3708" i="16" s="1"/>
  <c r="I3565" i="16"/>
  <c r="E3565" i="16" s="1"/>
  <c r="C3565" i="16" s="1"/>
  <c r="I3421" i="16"/>
  <c r="E3421" i="16" s="1"/>
  <c r="C3421" i="16" s="1"/>
  <c r="I3277" i="16"/>
  <c r="E3277" i="16" s="1"/>
  <c r="C3277" i="16" s="1"/>
  <c r="I3133" i="16"/>
  <c r="E3133" i="16" s="1"/>
  <c r="C3133" i="16" s="1"/>
  <c r="I2999" i="16"/>
  <c r="E2999" i="16" s="1"/>
  <c r="C2999" i="16" s="1"/>
  <c r="I2856" i="16"/>
  <c r="E2856" i="16" s="1"/>
  <c r="C2856" i="16" s="1"/>
  <c r="I2712" i="16"/>
  <c r="E2712" i="16" s="1"/>
  <c r="C2712" i="16" s="1"/>
  <c r="I2556" i="16"/>
  <c r="E2556" i="16" s="1"/>
  <c r="C2556" i="16" s="1"/>
  <c r="I2411" i="16"/>
  <c r="E2411" i="16" s="1"/>
  <c r="C2411" i="16" s="1"/>
  <c r="I2267" i="16"/>
  <c r="E2267" i="16" s="1"/>
  <c r="C2267" i="16" s="1"/>
  <c r="I2123" i="16"/>
  <c r="E2123" i="16" s="1"/>
  <c r="C2123" i="16" s="1"/>
  <c r="I1979" i="16"/>
  <c r="E1979" i="16" s="1"/>
  <c r="C1979" i="16" s="1"/>
  <c r="I1835" i="16"/>
  <c r="E1835" i="16" s="1"/>
  <c r="C1835" i="16" s="1"/>
  <c r="I1693" i="16"/>
  <c r="E1693" i="16" s="1"/>
  <c r="C1693" i="16" s="1"/>
  <c r="I1548" i="16"/>
  <c r="E1548" i="16" s="1"/>
  <c r="C1548" i="16" s="1"/>
  <c r="I1404" i="16"/>
  <c r="E1404" i="16" s="1"/>
  <c r="C1404" i="16" s="1"/>
  <c r="I1260" i="16"/>
  <c r="E1260" i="16" s="1"/>
  <c r="C1260" i="16" s="1"/>
  <c r="I1116" i="16"/>
  <c r="E1116" i="16" s="1"/>
  <c r="C1116" i="16" s="1"/>
  <c r="I156" i="16"/>
  <c r="E156" i="16" s="1"/>
  <c r="C156" i="16" s="1"/>
  <c r="I3010" i="16"/>
  <c r="E3010" i="16" s="1"/>
  <c r="C3010" i="16" s="1"/>
  <c r="I2866" i="16"/>
  <c r="E2866" i="16" s="1"/>
  <c r="C2866" i="16" s="1"/>
  <c r="I2722" i="16"/>
  <c r="E2722" i="16" s="1"/>
  <c r="C2722" i="16" s="1"/>
  <c r="I2566" i="16"/>
  <c r="E2566" i="16" s="1"/>
  <c r="C2566" i="16" s="1"/>
  <c r="I2422" i="16"/>
  <c r="E2422" i="16" s="1"/>
  <c r="C2422" i="16" s="1"/>
  <c r="I2277" i="16"/>
  <c r="E2277" i="16" s="1"/>
  <c r="C2277" i="16" s="1"/>
  <c r="I2133" i="16"/>
  <c r="E2133" i="16" s="1"/>
  <c r="C2133" i="16" s="1"/>
  <c r="I1989" i="16"/>
  <c r="E1989" i="16" s="1"/>
  <c r="C1989" i="16" s="1"/>
  <c r="I1833" i="16"/>
  <c r="E1833" i="16" s="1"/>
  <c r="C1833" i="16" s="1"/>
  <c r="I1690" i="16"/>
  <c r="E1690" i="16" s="1"/>
  <c r="C1690" i="16" s="1"/>
  <c r="I1546" i="16"/>
  <c r="E1546" i="16" s="1"/>
  <c r="C1546" i="16" s="1"/>
  <c r="I1402" i="16"/>
  <c r="E1402" i="16" s="1"/>
  <c r="C1402" i="16" s="1"/>
  <c r="I1258" i="16"/>
  <c r="E1258" i="16" s="1"/>
  <c r="C1258" i="16" s="1"/>
  <c r="I1114" i="16"/>
  <c r="E1114" i="16" s="1"/>
  <c r="C1114" i="16" s="1"/>
  <c r="I3045" i="16"/>
  <c r="E3045" i="16" s="1"/>
  <c r="C3045" i="16" s="1"/>
  <c r="I2901" i="16"/>
  <c r="E2901" i="16" s="1"/>
  <c r="C2901" i="16" s="1"/>
  <c r="I2757" i="16"/>
  <c r="E2757" i="16" s="1"/>
  <c r="C2757" i="16" s="1"/>
  <c r="I2613" i="16"/>
  <c r="E2613" i="16" s="1"/>
  <c r="C2613" i="16" s="1"/>
  <c r="I2468" i="16"/>
  <c r="E2468" i="16" s="1"/>
  <c r="C2468" i="16" s="1"/>
  <c r="I2313" i="16"/>
  <c r="E2313" i="16" s="1"/>
  <c r="C2313" i="16" s="1"/>
  <c r="I2168" i="16"/>
  <c r="E2168" i="16" s="1"/>
  <c r="C2168" i="16" s="1"/>
  <c r="I2025" i="16"/>
  <c r="E2025" i="16" s="1"/>
  <c r="C2025" i="16" s="1"/>
  <c r="I1880" i="16"/>
  <c r="E1880" i="16" s="1"/>
  <c r="C1880" i="16" s="1"/>
  <c r="I1738" i="16"/>
  <c r="E1738" i="16" s="1"/>
  <c r="C1738" i="16" s="1"/>
  <c r="I1594" i="16"/>
  <c r="E1594" i="16" s="1"/>
  <c r="C1594" i="16" s="1"/>
  <c r="I1448" i="16"/>
  <c r="E1448" i="16" s="1"/>
  <c r="C1448" i="16" s="1"/>
  <c r="I1304" i="16"/>
  <c r="E1304" i="16" s="1"/>
  <c r="C1304" i="16" s="1"/>
  <c r="I1161" i="16"/>
  <c r="E1161" i="16" s="1"/>
  <c r="C1161" i="16" s="1"/>
  <c r="I3007" i="16"/>
  <c r="E3007" i="16" s="1"/>
  <c r="C3007" i="16" s="1"/>
  <c r="I2863" i="16"/>
  <c r="E2863" i="16" s="1"/>
  <c r="C2863" i="16" s="1"/>
  <c r="I2720" i="16"/>
  <c r="E2720" i="16" s="1"/>
  <c r="C2720" i="16" s="1"/>
  <c r="I2576" i="16"/>
  <c r="E2576" i="16" s="1"/>
  <c r="C2576" i="16" s="1"/>
  <c r="I2432" i="16"/>
  <c r="E2432" i="16" s="1"/>
  <c r="C2432" i="16" s="1"/>
  <c r="I2289" i="16"/>
  <c r="E2289" i="16" s="1"/>
  <c r="C2289" i="16" s="1"/>
  <c r="I2145" i="16"/>
  <c r="E2145" i="16" s="1"/>
  <c r="C2145" i="16" s="1"/>
  <c r="I2000" i="16"/>
  <c r="E2000" i="16" s="1"/>
  <c r="C2000" i="16" s="1"/>
  <c r="I1855" i="16"/>
  <c r="E1855" i="16" s="1"/>
  <c r="C1855" i="16" s="1"/>
  <c r="I1712" i="16"/>
  <c r="E1712" i="16" s="1"/>
  <c r="C1712" i="16" s="1"/>
  <c r="I1568" i="16"/>
  <c r="E1568" i="16" s="1"/>
  <c r="C1568" i="16" s="1"/>
  <c r="I1424" i="16"/>
  <c r="E1424" i="16" s="1"/>
  <c r="C1424" i="16" s="1"/>
  <c r="I1280" i="16"/>
  <c r="E1280" i="16" s="1"/>
  <c r="C1280" i="16" s="1"/>
  <c r="I1135" i="16"/>
  <c r="E1135" i="16" s="1"/>
  <c r="C1135" i="16" s="1"/>
  <c r="I3019" i="16"/>
  <c r="E3019" i="16" s="1"/>
  <c r="C3019" i="16" s="1"/>
  <c r="I3575" i="16"/>
  <c r="E3575" i="16" s="1"/>
  <c r="C3575" i="16" s="1"/>
  <c r="I3043" i="16"/>
  <c r="E3043" i="16" s="1"/>
  <c r="C3043" i="16" s="1"/>
  <c r="I2562" i="16"/>
  <c r="E2562" i="16" s="1"/>
  <c r="C2562" i="16" s="1"/>
  <c r="I3060" i="16"/>
  <c r="E3060" i="16" s="1"/>
  <c r="C3060" i="16" s="1"/>
  <c r="I2314" i="16"/>
  <c r="E2314" i="16" s="1"/>
  <c r="C2314" i="16" s="1"/>
  <c r="I3227" i="16"/>
  <c r="E3227" i="16" s="1"/>
  <c r="C3227" i="16" s="1"/>
  <c r="I2508" i="16"/>
  <c r="E2508" i="16" s="1"/>
  <c r="C2508" i="16" s="1"/>
  <c r="I3156" i="16"/>
  <c r="E3156" i="16" s="1"/>
  <c r="C3156" i="16" s="1"/>
  <c r="I2458" i="16"/>
  <c r="E2458" i="16" s="1"/>
  <c r="C2458" i="16" s="1"/>
  <c r="I3192" i="16"/>
  <c r="E3192" i="16" s="1"/>
  <c r="C3192" i="16" s="1"/>
  <c r="I2435" i="16"/>
  <c r="E2435" i="16" s="1"/>
  <c r="C2435" i="16" s="1"/>
  <c r="I3144" i="16"/>
  <c r="E3144" i="16" s="1"/>
  <c r="C3144" i="16" s="1"/>
  <c r="I2447" i="16"/>
  <c r="E2447" i="16" s="1"/>
  <c r="C2447" i="16" s="1"/>
  <c r="I3419" i="16"/>
  <c r="E3419" i="16" s="1"/>
  <c r="C3419" i="16" s="1"/>
  <c r="I3822" i="16"/>
  <c r="E3822" i="16" s="1"/>
  <c r="C3822" i="16" s="1"/>
  <c r="I3607" i="16"/>
  <c r="E3607" i="16" s="1"/>
  <c r="C3607" i="16" s="1"/>
  <c r="I2754" i="16"/>
  <c r="E2754" i="16" s="1"/>
  <c r="C2754" i="16" s="1"/>
  <c r="I3467" i="16"/>
  <c r="E3467" i="16" s="1"/>
  <c r="C3467" i="16" s="1"/>
  <c r="I2994" i="16"/>
  <c r="E2994" i="16" s="1"/>
  <c r="C2994" i="16" s="1"/>
  <c r="I3774" i="16"/>
  <c r="E3774" i="16" s="1"/>
  <c r="C3774" i="16" s="1"/>
  <c r="I2971" i="16"/>
  <c r="E2971" i="16" s="1"/>
  <c r="C2971" i="16" s="1"/>
  <c r="I3810" i="16"/>
  <c r="E3810" i="16" s="1"/>
  <c r="C3810" i="16" s="1"/>
  <c r="I2310" i="16"/>
  <c r="E2310" i="16" s="1"/>
  <c r="C2310" i="16" s="1"/>
  <c r="I3652" i="16"/>
  <c r="E3652" i="16" s="1"/>
  <c r="C3652" i="16" s="1"/>
  <c r="I3768" i="16"/>
  <c r="E3768" i="16" s="1"/>
  <c r="C3768" i="16" s="1"/>
  <c r="I3623" i="16"/>
  <c r="E3623" i="16" s="1"/>
  <c r="C3623" i="16" s="1"/>
  <c r="I3479" i="16"/>
  <c r="E3479" i="16" s="1"/>
  <c r="C3479" i="16" s="1"/>
  <c r="I3336" i="16"/>
  <c r="E3336" i="16" s="1"/>
  <c r="C3336" i="16" s="1"/>
  <c r="I3191" i="16"/>
  <c r="E3191" i="16" s="1"/>
  <c r="C3191" i="16" s="1"/>
  <c r="I1883" i="16"/>
  <c r="E1883" i="16" s="1"/>
  <c r="C1883" i="16" s="1"/>
  <c r="I1175" i="16"/>
  <c r="E1175" i="16" s="1"/>
  <c r="C1175" i="16" s="1"/>
  <c r="I960" i="16"/>
  <c r="E960" i="16" s="1"/>
  <c r="C960" i="16" s="1"/>
  <c r="I815" i="16"/>
  <c r="E815" i="16" s="1"/>
  <c r="C815" i="16" s="1"/>
  <c r="I671" i="16"/>
  <c r="E671" i="16" s="1"/>
  <c r="C671" i="16" s="1"/>
  <c r="I515" i="16"/>
  <c r="E515" i="16" s="1"/>
  <c r="C515" i="16" s="1"/>
  <c r="I371" i="16"/>
  <c r="E371" i="16" s="1"/>
  <c r="C371" i="16" s="1"/>
  <c r="I1955" i="16"/>
  <c r="E1955" i="16" s="1"/>
  <c r="C1955" i="16" s="1"/>
  <c r="I1211" i="16"/>
  <c r="E1211" i="16" s="1"/>
  <c r="C1211" i="16" s="1"/>
  <c r="I3729" i="16"/>
  <c r="E3729" i="16" s="1"/>
  <c r="C3729" i="16" s="1"/>
  <c r="I3586" i="16"/>
  <c r="E3586" i="16" s="1"/>
  <c r="C3586" i="16" s="1"/>
  <c r="I3442" i="16"/>
  <c r="E3442" i="16" s="1"/>
  <c r="C3442" i="16" s="1"/>
  <c r="I3299" i="16"/>
  <c r="E3299" i="16" s="1"/>
  <c r="C3299" i="16" s="1"/>
  <c r="I3154" i="16"/>
  <c r="E3154" i="16" s="1"/>
  <c r="C3154" i="16" s="1"/>
  <c r="I1919" i="16"/>
  <c r="E1919" i="16" s="1"/>
  <c r="C1919" i="16" s="1"/>
  <c r="I1187" i="16"/>
  <c r="E1187" i="16" s="1"/>
  <c r="C1187" i="16" s="1"/>
  <c r="I3716" i="16"/>
  <c r="E3716" i="16" s="1"/>
  <c r="C3716" i="16" s="1"/>
  <c r="I3573" i="16"/>
  <c r="E3573" i="16" s="1"/>
  <c r="C3573" i="16" s="1"/>
  <c r="I3429" i="16"/>
  <c r="E3429" i="16" s="1"/>
  <c r="C3429" i="16" s="1"/>
  <c r="I3285" i="16"/>
  <c r="E3285" i="16" s="1"/>
  <c r="C3285" i="16" s="1"/>
  <c r="I3141" i="16"/>
  <c r="E3141" i="16" s="1"/>
  <c r="C3141" i="16" s="1"/>
  <c r="I1632" i="16"/>
  <c r="E1632" i="16" s="1"/>
  <c r="C1632" i="16" s="1"/>
  <c r="I3813" i="16"/>
  <c r="E3813" i="16" s="1"/>
  <c r="C3813" i="16" s="1"/>
  <c r="I3668" i="16"/>
  <c r="E3668" i="16" s="1"/>
  <c r="C3668" i="16" s="1"/>
  <c r="I3511" i="16"/>
  <c r="E3511" i="16" s="1"/>
  <c r="C3511" i="16" s="1"/>
  <c r="I3368" i="16"/>
  <c r="E3368" i="16" s="1"/>
  <c r="C3368" i="16" s="1"/>
  <c r="I3224" i="16"/>
  <c r="E3224" i="16" s="1"/>
  <c r="C3224" i="16" s="1"/>
  <c r="I3079" i="16"/>
  <c r="E3079" i="16" s="1"/>
  <c r="C3079" i="16" s="1"/>
  <c r="I1499" i="16"/>
  <c r="E1499" i="16" s="1"/>
  <c r="C1499" i="16" s="1"/>
  <c r="I3776" i="16"/>
  <c r="E3776" i="16" s="1"/>
  <c r="C3776" i="16" s="1"/>
  <c r="I3631" i="16"/>
  <c r="E3631" i="16" s="1"/>
  <c r="C3631" i="16" s="1"/>
  <c r="I3487" i="16"/>
  <c r="E3487" i="16" s="1"/>
  <c r="C3487" i="16" s="1"/>
  <c r="I3343" i="16"/>
  <c r="E3343" i="16" s="1"/>
  <c r="C3343" i="16" s="1"/>
  <c r="I3199" i="16"/>
  <c r="E3199" i="16" s="1"/>
  <c r="C3199" i="16" s="1"/>
  <c r="I1639" i="16"/>
  <c r="E1639" i="16" s="1"/>
  <c r="C1639" i="16" s="1"/>
  <c r="I1457" i="16"/>
  <c r="E1457" i="16" s="1"/>
  <c r="C1457" i="16" s="1"/>
  <c r="I1314" i="16"/>
  <c r="E1314" i="16" s="1"/>
  <c r="C1314" i="16" s="1"/>
  <c r="I2274" i="16"/>
  <c r="E2274" i="16" s="1"/>
  <c r="C2274" i="16" s="1"/>
  <c r="I1709" i="16"/>
  <c r="E1709" i="16" s="1"/>
  <c r="C1709" i="16" s="1"/>
  <c r="I3798" i="16"/>
  <c r="E3798" i="16" s="1"/>
  <c r="C3798" i="16" s="1"/>
  <c r="I3654" i="16"/>
  <c r="E3654" i="16" s="1"/>
  <c r="C3654" i="16" s="1"/>
  <c r="I3509" i="16"/>
  <c r="E3509" i="16" s="1"/>
  <c r="C3509" i="16" s="1"/>
  <c r="I3365" i="16"/>
  <c r="E3365" i="16" s="1"/>
  <c r="C3365" i="16" s="1"/>
  <c r="I3222" i="16"/>
  <c r="E3222" i="16" s="1"/>
  <c r="C3222" i="16" s="1"/>
  <c r="I2070" i="16"/>
  <c r="E2070" i="16" s="1"/>
  <c r="C2070" i="16" s="1"/>
  <c r="I3232" i="16"/>
  <c r="E3232" i="16" s="1"/>
  <c r="C3232" i="16" s="1"/>
  <c r="I3087" i="16"/>
  <c r="E3087" i="16" s="1"/>
  <c r="C3087" i="16" s="1"/>
  <c r="I3844" i="16"/>
  <c r="E3844" i="16" s="1"/>
  <c r="C3844" i="16" s="1"/>
  <c r="I3820" i="16"/>
  <c r="E3820" i="16" s="1"/>
  <c r="C3820" i="16" s="1"/>
  <c r="I3675" i="16"/>
  <c r="E3675" i="16" s="1"/>
  <c r="C3675" i="16" s="1"/>
  <c r="I3520" i="16"/>
  <c r="E3520" i="16" s="1"/>
  <c r="C3520" i="16" s="1"/>
  <c r="I3375" i="16"/>
  <c r="E3375" i="16" s="1"/>
  <c r="C3375" i="16" s="1"/>
  <c r="I3231" i="16"/>
  <c r="E3231" i="16" s="1"/>
  <c r="C3231" i="16" s="1"/>
  <c r="I3088" i="16"/>
  <c r="E3088" i="16" s="1"/>
  <c r="C3088" i="16" s="1"/>
  <c r="I1854" i="16"/>
  <c r="E1854" i="16" s="1"/>
  <c r="C1854" i="16" s="1"/>
  <c r="I3843" i="16"/>
  <c r="E3843" i="16" s="1"/>
  <c r="C3843" i="16" s="1"/>
  <c r="I3698" i="16"/>
  <c r="E3698" i="16" s="1"/>
  <c r="C3698" i="16" s="1"/>
  <c r="I3554" i="16"/>
  <c r="E3554" i="16" s="1"/>
  <c r="C3554" i="16" s="1"/>
  <c r="I3410" i="16"/>
  <c r="E3410" i="16" s="1"/>
  <c r="C3410" i="16" s="1"/>
  <c r="I3267" i="16"/>
  <c r="E3267" i="16" s="1"/>
  <c r="C3267" i="16" s="1"/>
  <c r="I3123" i="16"/>
  <c r="E3123" i="16" s="1"/>
  <c r="C3123" i="16" s="1"/>
  <c r="I1746" i="16"/>
  <c r="E1746" i="16" s="1"/>
  <c r="C1746" i="16" s="1"/>
  <c r="I3841" i="16"/>
  <c r="E3841" i="16" s="1"/>
  <c r="C3841" i="16" s="1"/>
  <c r="I3697" i="16"/>
  <c r="E3697" i="16" s="1"/>
  <c r="C3697" i="16" s="1"/>
  <c r="I3553" i="16"/>
  <c r="E3553" i="16" s="1"/>
  <c r="C3553" i="16" s="1"/>
  <c r="I3408" i="16"/>
  <c r="E3408" i="16" s="1"/>
  <c r="C3408" i="16" s="1"/>
  <c r="I3264" i="16"/>
  <c r="E3264" i="16" s="1"/>
  <c r="C3264" i="16" s="1"/>
  <c r="I3121" i="16"/>
  <c r="E3121" i="16" s="1"/>
  <c r="C3121" i="16" s="1"/>
  <c r="I2989" i="16"/>
  <c r="E2989" i="16" s="1"/>
  <c r="C2989" i="16" s="1"/>
  <c r="I2845" i="16"/>
  <c r="E2845" i="16" s="1"/>
  <c r="C2845" i="16" s="1"/>
  <c r="I2700" i="16"/>
  <c r="E2700" i="16" s="1"/>
  <c r="C2700" i="16" s="1"/>
  <c r="I2544" i="16"/>
  <c r="E2544" i="16" s="1"/>
  <c r="C2544" i="16" s="1"/>
  <c r="I2401" i="16"/>
  <c r="E2401" i="16" s="1"/>
  <c r="C2401" i="16" s="1"/>
  <c r="I2255" i="16"/>
  <c r="E2255" i="16" s="1"/>
  <c r="C2255" i="16" s="1"/>
  <c r="I2113" i="16"/>
  <c r="E2113" i="16" s="1"/>
  <c r="C2113" i="16" s="1"/>
  <c r="I1968" i="16"/>
  <c r="E1968" i="16" s="1"/>
  <c r="C1968" i="16" s="1"/>
  <c r="I1824" i="16"/>
  <c r="E1824" i="16" s="1"/>
  <c r="C1824" i="16" s="1"/>
  <c r="I1679" i="16"/>
  <c r="E1679" i="16" s="1"/>
  <c r="C1679" i="16" s="1"/>
  <c r="I1536" i="16"/>
  <c r="E1536" i="16" s="1"/>
  <c r="C1536" i="16" s="1"/>
  <c r="I1392" i="16"/>
  <c r="E1392" i="16" s="1"/>
  <c r="C1392" i="16" s="1"/>
  <c r="I1248" i="16"/>
  <c r="E1248" i="16" s="1"/>
  <c r="C1248" i="16" s="1"/>
  <c r="I1104" i="16"/>
  <c r="E1104" i="16" s="1"/>
  <c r="C1104" i="16" s="1"/>
  <c r="I143" i="16"/>
  <c r="E143" i="16" s="1"/>
  <c r="C143" i="16" s="1"/>
  <c r="I2998" i="16"/>
  <c r="E2998" i="16" s="1"/>
  <c r="C2998" i="16" s="1"/>
  <c r="I2855" i="16"/>
  <c r="E2855" i="16" s="1"/>
  <c r="C2855" i="16" s="1"/>
  <c r="I2710" i="16"/>
  <c r="E2710" i="16" s="1"/>
  <c r="C2710" i="16" s="1"/>
  <c r="I2554" i="16"/>
  <c r="E2554" i="16" s="1"/>
  <c r="C2554" i="16" s="1"/>
  <c r="I2410" i="16"/>
  <c r="E2410" i="16" s="1"/>
  <c r="C2410" i="16" s="1"/>
  <c r="I2266" i="16"/>
  <c r="E2266" i="16" s="1"/>
  <c r="C2266" i="16" s="1"/>
  <c r="I2122" i="16"/>
  <c r="E2122" i="16" s="1"/>
  <c r="C2122" i="16" s="1"/>
  <c r="I1978" i="16"/>
  <c r="E1978" i="16" s="1"/>
  <c r="C1978" i="16" s="1"/>
  <c r="I1822" i="16"/>
  <c r="E1822" i="16" s="1"/>
  <c r="C1822" i="16" s="1"/>
  <c r="I1677" i="16"/>
  <c r="E1677" i="16" s="1"/>
  <c r="C1677" i="16" s="1"/>
  <c r="I1533" i="16"/>
  <c r="E1533" i="16" s="1"/>
  <c r="C1533" i="16" s="1"/>
  <c r="I1390" i="16"/>
  <c r="E1390" i="16" s="1"/>
  <c r="C1390" i="16" s="1"/>
  <c r="I1245" i="16"/>
  <c r="E1245" i="16" s="1"/>
  <c r="C1245" i="16" s="1"/>
  <c r="I1102" i="16"/>
  <c r="E1102" i="16" s="1"/>
  <c r="C1102" i="16" s="1"/>
  <c r="I3032" i="16"/>
  <c r="E3032" i="16" s="1"/>
  <c r="C3032" i="16" s="1"/>
  <c r="I2890" i="16"/>
  <c r="E2890" i="16" s="1"/>
  <c r="C2890" i="16" s="1"/>
  <c r="I2746" i="16"/>
  <c r="E2746" i="16" s="1"/>
  <c r="C2746" i="16" s="1"/>
  <c r="I2601" i="16"/>
  <c r="E2601" i="16" s="1"/>
  <c r="C2601" i="16" s="1"/>
  <c r="I2457" i="16"/>
  <c r="E2457" i="16" s="1"/>
  <c r="C2457" i="16" s="1"/>
  <c r="I2302" i="16"/>
  <c r="E2302" i="16" s="1"/>
  <c r="C2302" i="16" s="1"/>
  <c r="I2157" i="16"/>
  <c r="E2157" i="16" s="1"/>
  <c r="C2157" i="16" s="1"/>
  <c r="I2013" i="16"/>
  <c r="E2013" i="16" s="1"/>
  <c r="C2013" i="16" s="1"/>
  <c r="I1868" i="16"/>
  <c r="E1868" i="16" s="1"/>
  <c r="C1868" i="16" s="1"/>
  <c r="I1726" i="16"/>
  <c r="E1726" i="16" s="1"/>
  <c r="C1726" i="16" s="1"/>
  <c r="I1580" i="16"/>
  <c r="E1580" i="16" s="1"/>
  <c r="C1580" i="16" s="1"/>
  <c r="I1438" i="16"/>
  <c r="E1438" i="16" s="1"/>
  <c r="C1438" i="16" s="1"/>
  <c r="I1294" i="16"/>
  <c r="E1294" i="16" s="1"/>
  <c r="C1294" i="16" s="1"/>
  <c r="I1149" i="16"/>
  <c r="E1149" i="16" s="1"/>
  <c r="C1149" i="16" s="1"/>
  <c r="I2995" i="16"/>
  <c r="E2995" i="16" s="1"/>
  <c r="C2995" i="16" s="1"/>
  <c r="I2852" i="16"/>
  <c r="E2852" i="16" s="1"/>
  <c r="C2852" i="16" s="1"/>
  <c r="I2708" i="16"/>
  <c r="E2708" i="16" s="1"/>
  <c r="C2708" i="16" s="1"/>
  <c r="I2564" i="16"/>
  <c r="E2564" i="16" s="1"/>
  <c r="C2564" i="16" s="1"/>
  <c r="I2420" i="16"/>
  <c r="E2420" i="16" s="1"/>
  <c r="C2420" i="16" s="1"/>
  <c r="I2276" i="16"/>
  <c r="E2276" i="16" s="1"/>
  <c r="C2276" i="16" s="1"/>
  <c r="I2132" i="16"/>
  <c r="E2132" i="16" s="1"/>
  <c r="C2132" i="16" s="1"/>
  <c r="I1988" i="16"/>
  <c r="E1988" i="16" s="1"/>
  <c r="C1988" i="16" s="1"/>
  <c r="I1843" i="16"/>
  <c r="E1843" i="16" s="1"/>
  <c r="C1843" i="16" s="1"/>
  <c r="I1700" i="16"/>
  <c r="E1700" i="16" s="1"/>
  <c r="C1700" i="16" s="1"/>
  <c r="I1555" i="16"/>
  <c r="E1555" i="16" s="1"/>
  <c r="C1555" i="16" s="1"/>
  <c r="I1412" i="16"/>
  <c r="E1412" i="16" s="1"/>
  <c r="C1412" i="16" s="1"/>
  <c r="I1269" i="16"/>
  <c r="E1269" i="16" s="1"/>
  <c r="C1269" i="16" s="1"/>
  <c r="I1124" i="16"/>
  <c r="E1124" i="16" s="1"/>
  <c r="C1124" i="16" s="1"/>
  <c r="I3432" i="16"/>
  <c r="E3432" i="16" s="1"/>
  <c r="C3432" i="16" s="1"/>
  <c r="I3006" i="16"/>
  <c r="E3006" i="16" s="1"/>
  <c r="C3006" i="16" s="1"/>
  <c r="I2538" i="16"/>
  <c r="E2538" i="16" s="1"/>
  <c r="C2538" i="16" s="1"/>
  <c r="I2976" i="16"/>
  <c r="E2976" i="16" s="1"/>
  <c r="C2976" i="16" s="1"/>
  <c r="I2256" i="16"/>
  <c r="E2256" i="16" s="1"/>
  <c r="C2256" i="16" s="1"/>
  <c r="I3168" i="16"/>
  <c r="E3168" i="16" s="1"/>
  <c r="C3168" i="16" s="1"/>
  <c r="I2471" i="16"/>
  <c r="E2471" i="16" s="1"/>
  <c r="C2471" i="16" s="1"/>
  <c r="I3108" i="16"/>
  <c r="E3108" i="16" s="1"/>
  <c r="C3108" i="16" s="1"/>
  <c r="I2399" i="16"/>
  <c r="E2399" i="16" s="1"/>
  <c r="C2399" i="16" s="1"/>
  <c r="I3130" i="16"/>
  <c r="E3130" i="16" s="1"/>
  <c r="C3130" i="16" s="1"/>
  <c r="I2375" i="16"/>
  <c r="E2375" i="16" s="1"/>
  <c r="C2375" i="16" s="1"/>
  <c r="I3082" i="16"/>
  <c r="E3082" i="16" s="1"/>
  <c r="C3082" i="16" s="1"/>
  <c r="I2387" i="16"/>
  <c r="E2387" i="16" s="1"/>
  <c r="C2387" i="16" s="1"/>
  <c r="I3762" i="16"/>
  <c r="E3762" i="16" s="1"/>
  <c r="C3762" i="16" s="1"/>
  <c r="I3619" i="16"/>
  <c r="E3619" i="16" s="1"/>
  <c r="C3619" i="16" s="1"/>
  <c r="I3522" i="16"/>
  <c r="E3522" i="16" s="1"/>
  <c r="C3522" i="16" s="1"/>
  <c r="I2705" i="16"/>
  <c r="E2705" i="16" s="1"/>
  <c r="C2705" i="16" s="1"/>
  <c r="I3786" i="16"/>
  <c r="E3786" i="16" s="1"/>
  <c r="C3786" i="16" s="1"/>
  <c r="I2946" i="16"/>
  <c r="E2946" i="16" s="1"/>
  <c r="C2946" i="16" s="1"/>
  <c r="I3702" i="16"/>
  <c r="E3702" i="16" s="1"/>
  <c r="C3702" i="16" s="1"/>
  <c r="I2935" i="16"/>
  <c r="E2935" i="16" s="1"/>
  <c r="C2935" i="16" s="1"/>
  <c r="I3727" i="16"/>
  <c r="E3727" i="16" s="1"/>
  <c r="C3727" i="16" s="1"/>
  <c r="I2237" i="16"/>
  <c r="E2237" i="16" s="1"/>
  <c r="C2237" i="16" s="1"/>
  <c r="I3604" i="16"/>
  <c r="E3604" i="16" s="1"/>
  <c r="C3604" i="16" s="1"/>
  <c r="I3756" i="16"/>
  <c r="E3756" i="16" s="1"/>
  <c r="C3756" i="16" s="1"/>
  <c r="I3611" i="16"/>
  <c r="E3611" i="16" s="1"/>
  <c r="C3611" i="16" s="1"/>
  <c r="I3469" i="16"/>
  <c r="E3469" i="16" s="1"/>
  <c r="C3469" i="16" s="1"/>
  <c r="I3325" i="16"/>
  <c r="E3325" i="16" s="1"/>
  <c r="C3325" i="16" s="1"/>
  <c r="I3180" i="16"/>
  <c r="E3180" i="16" s="1"/>
  <c r="C3180" i="16" s="1"/>
  <c r="I1836" i="16"/>
  <c r="E1836" i="16" s="1"/>
  <c r="C1836" i="16" s="1"/>
  <c r="I1139" i="16"/>
  <c r="E1139" i="16" s="1"/>
  <c r="C1139" i="16" s="1"/>
  <c r="I947" i="16"/>
  <c r="E947" i="16" s="1"/>
  <c r="C947" i="16" s="1"/>
  <c r="I803" i="16"/>
  <c r="E803" i="16" s="1"/>
  <c r="C803" i="16" s="1"/>
  <c r="I659" i="16"/>
  <c r="E659" i="16" s="1"/>
  <c r="C659" i="16" s="1"/>
  <c r="I503" i="16"/>
  <c r="E503" i="16" s="1"/>
  <c r="C503" i="16" s="1"/>
  <c r="I359" i="16"/>
  <c r="E359" i="16" s="1"/>
  <c r="C359" i="16" s="1"/>
  <c r="I1895" i="16"/>
  <c r="E1895" i="16" s="1"/>
  <c r="C1895" i="16" s="1"/>
  <c r="I1151" i="16"/>
  <c r="E1151" i="16" s="1"/>
  <c r="C1151" i="16" s="1"/>
  <c r="I3718" i="16"/>
  <c r="E3718" i="16" s="1"/>
  <c r="C3718" i="16" s="1"/>
  <c r="I3574" i="16"/>
  <c r="E3574" i="16" s="1"/>
  <c r="C3574" i="16" s="1"/>
  <c r="I3430" i="16"/>
  <c r="E3430" i="16" s="1"/>
  <c r="C3430" i="16" s="1"/>
  <c r="I3286" i="16"/>
  <c r="E3286" i="16" s="1"/>
  <c r="C3286" i="16" s="1"/>
  <c r="I3142" i="16"/>
  <c r="E3142" i="16" s="1"/>
  <c r="C3142" i="16" s="1"/>
  <c r="I3797" i="16"/>
  <c r="E3797" i="16" s="1"/>
  <c r="C3797" i="16" s="1"/>
  <c r="I2958" i="16"/>
  <c r="E2958" i="16" s="1"/>
  <c r="C2958" i="16" s="1"/>
  <c r="I2490" i="16"/>
  <c r="E2490" i="16" s="1"/>
  <c r="C2490" i="16" s="1"/>
  <c r="I2915" i="16"/>
  <c r="E2915" i="16" s="1"/>
  <c r="C2915" i="16" s="1"/>
  <c r="I2208" i="16"/>
  <c r="E2208" i="16" s="1"/>
  <c r="C2208" i="16" s="1"/>
  <c r="I3095" i="16"/>
  <c r="E3095" i="16" s="1"/>
  <c r="C3095" i="16" s="1"/>
  <c r="I2412" i="16"/>
  <c r="E2412" i="16" s="1"/>
  <c r="C2412" i="16" s="1"/>
  <c r="I3035" i="16"/>
  <c r="E3035" i="16" s="1"/>
  <c r="C3035" i="16" s="1"/>
  <c r="I2351" i="16"/>
  <c r="E2351" i="16" s="1"/>
  <c r="C2351" i="16" s="1"/>
  <c r="I3071" i="16"/>
  <c r="E3071" i="16" s="1"/>
  <c r="C3071" i="16" s="1"/>
  <c r="I2279" i="16"/>
  <c r="E2279" i="16" s="1"/>
  <c r="C2279" i="16" s="1"/>
  <c r="I3024" i="16"/>
  <c r="E3024" i="16" s="1"/>
  <c r="C3024" i="16" s="1"/>
  <c r="I2339" i="16"/>
  <c r="E2339" i="16" s="1"/>
  <c r="C2339" i="16" s="1"/>
  <c r="I3629" i="16"/>
  <c r="E3629" i="16" s="1"/>
  <c r="C3629" i="16" s="1"/>
  <c r="I3546" i="16"/>
  <c r="E3546" i="16" s="1"/>
  <c r="C3546" i="16" s="1"/>
  <c r="I3450" i="16"/>
  <c r="E3450" i="16" s="1"/>
  <c r="C3450" i="16" s="1"/>
  <c r="I2658" i="16"/>
  <c r="E2658" i="16" s="1"/>
  <c r="C2658" i="16" s="1"/>
  <c r="I3715" i="16"/>
  <c r="E3715" i="16" s="1"/>
  <c r="C3715" i="16" s="1"/>
  <c r="I2897" i="16"/>
  <c r="E2897" i="16" s="1"/>
  <c r="C2897" i="16" s="1"/>
  <c r="I3643" i="16"/>
  <c r="E3643" i="16" s="1"/>
  <c r="C3643" i="16" s="1"/>
  <c r="I2886" i="16"/>
  <c r="E2886" i="16" s="1"/>
  <c r="C2886" i="16" s="1"/>
  <c r="I3666" i="16"/>
  <c r="E3666" i="16" s="1"/>
  <c r="C3666" i="16" s="1"/>
  <c r="I2166" i="16"/>
  <c r="E2166" i="16" s="1"/>
  <c r="C2166" i="16" s="1"/>
  <c r="I3556" i="16"/>
  <c r="E3556" i="16" s="1"/>
  <c r="C3556" i="16" s="1"/>
  <c r="I3744" i="16"/>
  <c r="E3744" i="16" s="1"/>
  <c r="C3744" i="16" s="1"/>
  <c r="I3599" i="16"/>
  <c r="E3599" i="16" s="1"/>
  <c r="C3599" i="16" s="1"/>
  <c r="I3456" i="16"/>
  <c r="E3456" i="16" s="1"/>
  <c r="C3456" i="16" s="1"/>
  <c r="I3312" i="16"/>
  <c r="E3312" i="16" s="1"/>
  <c r="C3312" i="16" s="1"/>
  <c r="I3167" i="16"/>
  <c r="E3167" i="16" s="1"/>
  <c r="C3167" i="16" s="1"/>
  <c r="I1775" i="16"/>
  <c r="E1775" i="16" s="1"/>
  <c r="C1775" i="16" s="1"/>
  <c r="I1127" i="16"/>
  <c r="E1127" i="16" s="1"/>
  <c r="C1127" i="16" s="1"/>
  <c r="I935" i="16"/>
  <c r="E935" i="16" s="1"/>
  <c r="C935" i="16" s="1"/>
  <c r="I790" i="16"/>
  <c r="E790" i="16" s="1"/>
  <c r="C790" i="16" s="1"/>
  <c r="I647" i="16"/>
  <c r="E647" i="16" s="1"/>
  <c r="C647" i="16" s="1"/>
  <c r="I491" i="16"/>
  <c r="E491" i="16" s="1"/>
  <c r="C491" i="16" s="1"/>
  <c r="I347" i="16"/>
  <c r="E347" i="16" s="1"/>
  <c r="C347" i="16" s="1"/>
  <c r="I1798" i="16"/>
  <c r="E1798" i="16" s="1"/>
  <c r="C1798" i="16" s="1"/>
  <c r="I1056" i="16"/>
  <c r="E1056" i="16" s="1"/>
  <c r="C1056" i="16" s="1"/>
  <c r="I3705" i="16"/>
  <c r="E3705" i="16" s="1"/>
  <c r="C3705" i="16" s="1"/>
  <c r="I3562" i="16"/>
  <c r="E3562" i="16" s="1"/>
  <c r="C3562" i="16" s="1"/>
  <c r="I3418" i="16"/>
  <c r="E3418" i="16" s="1"/>
  <c r="C3418" i="16" s="1"/>
  <c r="I3275" i="16"/>
  <c r="E3275" i="16" s="1"/>
  <c r="C3275" i="16" s="1"/>
  <c r="I3131" i="16"/>
  <c r="E3131" i="16" s="1"/>
  <c r="C3131" i="16" s="1"/>
  <c r="I1823" i="16"/>
  <c r="E1823" i="16" s="1"/>
  <c r="C1823" i="16" s="1"/>
  <c r="I3838" i="16"/>
  <c r="E3838" i="16" s="1"/>
  <c r="C3838" i="16" s="1"/>
  <c r="I3692" i="16"/>
  <c r="E3692" i="16" s="1"/>
  <c r="C3692" i="16" s="1"/>
  <c r="I3549" i="16"/>
  <c r="E3549" i="16" s="1"/>
  <c r="C3549" i="16" s="1"/>
  <c r="I3404" i="16"/>
  <c r="E3404" i="16" s="1"/>
  <c r="C3404" i="16" s="1"/>
  <c r="I3260" i="16"/>
  <c r="E3260" i="16" s="1"/>
  <c r="C3260" i="16" s="1"/>
  <c r="I3117" i="16"/>
  <c r="E3117" i="16" s="1"/>
  <c r="C3117" i="16" s="1"/>
  <c r="I1523" i="16"/>
  <c r="E1523" i="16" s="1"/>
  <c r="C1523" i="16" s="1"/>
  <c r="I3788" i="16"/>
  <c r="E3788" i="16" s="1"/>
  <c r="C3788" i="16" s="1"/>
  <c r="I3644" i="16"/>
  <c r="E3644" i="16" s="1"/>
  <c r="C3644" i="16" s="1"/>
  <c r="I3489" i="16"/>
  <c r="E3489" i="16" s="1"/>
  <c r="C3489" i="16" s="1"/>
  <c r="I3344" i="16"/>
  <c r="E3344" i="16" s="1"/>
  <c r="C3344" i="16" s="1"/>
  <c r="I3200" i="16"/>
  <c r="E3200" i="16" s="1"/>
  <c r="C3200" i="16" s="1"/>
  <c r="I3055" i="16"/>
  <c r="E3055" i="16" s="1"/>
  <c r="C3055" i="16" s="1"/>
  <c r="I1379" i="16"/>
  <c r="E1379" i="16" s="1"/>
  <c r="C1379" i="16" s="1"/>
  <c r="I3751" i="16"/>
  <c r="E3751" i="16" s="1"/>
  <c r="C3751" i="16" s="1"/>
  <c r="I3606" i="16"/>
  <c r="E3606" i="16" s="1"/>
  <c r="C3606" i="16" s="1"/>
  <c r="I3462" i="16"/>
  <c r="E3462" i="16" s="1"/>
  <c r="C3462" i="16" s="1"/>
  <c r="I3319" i="16"/>
  <c r="E3319" i="16" s="1"/>
  <c r="C3319" i="16" s="1"/>
  <c r="I3174" i="16"/>
  <c r="E3174" i="16" s="1"/>
  <c r="C3174" i="16" s="1"/>
  <c r="I1590" i="16"/>
  <c r="E1590" i="16" s="1"/>
  <c r="C1590" i="16" s="1"/>
  <c r="I1434" i="16"/>
  <c r="E1434" i="16" s="1"/>
  <c r="C1434" i="16" s="1"/>
  <c r="I1290" i="16"/>
  <c r="E1290" i="16" s="1"/>
  <c r="C1290" i="16" s="1"/>
  <c r="I2142" i="16"/>
  <c r="E2142" i="16" s="1"/>
  <c r="C2142" i="16" s="1"/>
  <c r="I1686" i="16"/>
  <c r="E1686" i="16" s="1"/>
  <c r="C1686" i="16" s="1"/>
  <c r="I3773" i="16"/>
  <c r="E3773" i="16" s="1"/>
  <c r="C3773" i="16" s="1"/>
  <c r="I3630" i="16"/>
  <c r="E3630" i="16" s="1"/>
  <c r="C3630" i="16" s="1"/>
  <c r="I3485" i="16"/>
  <c r="E3485" i="16" s="1"/>
  <c r="C3485" i="16" s="1"/>
  <c r="I3341" i="16"/>
  <c r="E3341" i="16" s="1"/>
  <c r="C3341" i="16" s="1"/>
  <c r="I3197" i="16"/>
  <c r="E3197" i="16" s="1"/>
  <c r="C3197" i="16" s="1"/>
  <c r="I3400" i="16"/>
  <c r="E3400" i="16" s="1"/>
  <c r="C3400" i="16" s="1"/>
  <c r="I3208" i="16"/>
  <c r="E3208" i="16" s="1"/>
  <c r="C3208" i="16" s="1"/>
  <c r="I2370" i="16"/>
  <c r="E2370" i="16" s="1"/>
  <c r="C2370" i="16" s="1"/>
  <c r="I3760" i="16"/>
  <c r="E3760" i="16" s="1"/>
  <c r="C3760" i="16" s="1"/>
  <c r="I3795" i="16"/>
  <c r="E3795" i="16" s="1"/>
  <c r="C3795" i="16" s="1"/>
  <c r="I3651" i="16"/>
  <c r="E3651" i="16" s="1"/>
  <c r="C3651" i="16" s="1"/>
  <c r="I3494" i="16"/>
  <c r="E3494" i="16" s="1"/>
  <c r="C3494" i="16" s="1"/>
  <c r="I3350" i="16"/>
  <c r="E3350" i="16" s="1"/>
  <c r="C3350" i="16" s="1"/>
  <c r="I3207" i="16"/>
  <c r="E3207" i="16" s="1"/>
  <c r="C3207" i="16" s="1"/>
  <c r="I3062" i="16"/>
  <c r="E3062" i="16" s="1"/>
  <c r="C3062" i="16" s="1"/>
  <c r="I3832" i="16"/>
  <c r="E3832" i="16" s="1"/>
  <c r="C3832" i="16" s="1"/>
  <c r="I3818" i="16"/>
  <c r="E3818" i="16" s="1"/>
  <c r="C3818" i="16" s="1"/>
  <c r="I3673" i="16"/>
  <c r="E3673" i="16" s="1"/>
  <c r="C3673" i="16" s="1"/>
  <c r="I3530" i="16"/>
  <c r="E3530" i="16" s="1"/>
  <c r="C3530" i="16" s="1"/>
  <c r="I3386" i="16"/>
  <c r="E3386" i="16" s="1"/>
  <c r="C3386" i="16" s="1"/>
  <c r="I3242" i="16"/>
  <c r="E3242" i="16" s="1"/>
  <c r="C3242" i="16" s="1"/>
  <c r="I3098" i="16"/>
  <c r="E3098" i="16" s="1"/>
  <c r="C3098" i="16" s="1"/>
  <c r="I3772" i="16"/>
  <c r="E3772" i="16" s="1"/>
  <c r="C3772" i="16" s="1"/>
  <c r="I3817" i="16"/>
  <c r="E3817" i="16" s="1"/>
  <c r="C3817" i="16" s="1"/>
  <c r="I3674" i="16"/>
  <c r="E3674" i="16" s="1"/>
  <c r="C3674" i="16" s="1"/>
  <c r="I3529" i="16"/>
  <c r="E3529" i="16" s="1"/>
  <c r="C3529" i="16" s="1"/>
  <c r="I3385" i="16"/>
  <c r="E3385" i="16" s="1"/>
  <c r="C3385" i="16" s="1"/>
  <c r="I3240" i="16"/>
  <c r="E3240" i="16" s="1"/>
  <c r="C3240" i="16" s="1"/>
  <c r="I3096" i="16"/>
  <c r="E3096" i="16" s="1"/>
  <c r="C3096" i="16" s="1"/>
  <c r="I2963" i="16"/>
  <c r="E2963" i="16" s="1"/>
  <c r="C2963" i="16" s="1"/>
  <c r="I2820" i="16"/>
  <c r="E2820" i="16" s="1"/>
  <c r="C2820" i="16" s="1"/>
  <c r="I2675" i="16"/>
  <c r="E2675" i="16" s="1"/>
  <c r="C2675" i="16" s="1"/>
  <c r="I2520" i="16"/>
  <c r="E2520" i="16" s="1"/>
  <c r="C2520" i="16" s="1"/>
  <c r="I2376" i="16"/>
  <c r="E2376" i="16" s="1"/>
  <c r="C2376" i="16" s="1"/>
  <c r="I2233" i="16"/>
  <c r="E2233" i="16" s="1"/>
  <c r="C2233" i="16" s="1"/>
  <c r="I2087" i="16"/>
  <c r="E2087" i="16" s="1"/>
  <c r="C2087" i="16" s="1"/>
  <c r="I1944" i="16"/>
  <c r="E1944" i="16" s="1"/>
  <c r="C1944" i="16" s="1"/>
  <c r="I1800" i="16"/>
  <c r="E1800" i="16" s="1"/>
  <c r="C1800" i="16" s="1"/>
  <c r="I1656" i="16"/>
  <c r="E1656" i="16" s="1"/>
  <c r="C1656" i="16" s="1"/>
  <c r="I1512" i="16"/>
  <c r="E1512" i="16" s="1"/>
  <c r="C1512" i="16" s="1"/>
  <c r="I1368" i="16"/>
  <c r="E1368" i="16" s="1"/>
  <c r="C1368" i="16" s="1"/>
  <c r="I1223" i="16"/>
  <c r="E1223" i="16" s="1"/>
  <c r="C1223" i="16" s="1"/>
  <c r="I1080" i="16"/>
  <c r="E1080" i="16" s="1"/>
  <c r="C1080" i="16" s="1"/>
  <c r="I120" i="16"/>
  <c r="E120" i="16" s="1"/>
  <c r="C120" i="16" s="1"/>
  <c r="I2974" i="16"/>
  <c r="E2974" i="16" s="1"/>
  <c r="C2974" i="16" s="1"/>
  <c r="I2830" i="16"/>
  <c r="E2830" i="16" s="1"/>
  <c r="C2830" i="16" s="1"/>
  <c r="I2674" i="16"/>
  <c r="E2674" i="16" s="1"/>
  <c r="C2674" i="16" s="1"/>
  <c r="I2530" i="16"/>
  <c r="E2530" i="16" s="1"/>
  <c r="C2530" i="16" s="1"/>
  <c r="I2385" i="16"/>
  <c r="E2385" i="16" s="1"/>
  <c r="C2385" i="16" s="1"/>
  <c r="I2242" i="16"/>
  <c r="E2242" i="16" s="1"/>
  <c r="C2242" i="16" s="1"/>
  <c r="I2097" i="16"/>
  <c r="E2097" i="16" s="1"/>
  <c r="C2097" i="16" s="1"/>
  <c r="I1954" i="16"/>
  <c r="E1954" i="16" s="1"/>
  <c r="C1954" i="16" s="1"/>
  <c r="I1799" i="16"/>
  <c r="E1799" i="16" s="1"/>
  <c r="C1799" i="16" s="1"/>
  <c r="I1654" i="16"/>
  <c r="E1654" i="16" s="1"/>
  <c r="C1654" i="16" s="1"/>
  <c r="I1510" i="16"/>
  <c r="E1510" i="16" s="1"/>
  <c r="C1510" i="16" s="1"/>
  <c r="I1366" i="16"/>
  <c r="E1366" i="16" s="1"/>
  <c r="C1366" i="16" s="1"/>
  <c r="I1222" i="16"/>
  <c r="E1222" i="16" s="1"/>
  <c r="C1222" i="16" s="1"/>
  <c r="I1078" i="16"/>
  <c r="E1078" i="16" s="1"/>
  <c r="C1078" i="16" s="1"/>
  <c r="I3009" i="16"/>
  <c r="E3009" i="16" s="1"/>
  <c r="C3009" i="16" s="1"/>
  <c r="I2865" i="16"/>
  <c r="E2865" i="16" s="1"/>
  <c r="C2865" i="16" s="1"/>
  <c r="I2721" i="16"/>
  <c r="E2721" i="16" s="1"/>
  <c r="C2721" i="16" s="1"/>
  <c r="I2577" i="16"/>
  <c r="E2577" i="16" s="1"/>
  <c r="C2577" i="16" s="1"/>
  <c r="I2421" i="16"/>
  <c r="E2421" i="16" s="1"/>
  <c r="C2421" i="16" s="1"/>
  <c r="I2278" i="16"/>
  <c r="E2278" i="16" s="1"/>
  <c r="C2278" i="16" s="1"/>
  <c r="I2134" i="16"/>
  <c r="E2134" i="16" s="1"/>
  <c r="C2134" i="16" s="1"/>
  <c r="I1990" i="16"/>
  <c r="E1990" i="16" s="1"/>
  <c r="C1990" i="16" s="1"/>
  <c r="I1845" i="16"/>
  <c r="E1845" i="16" s="1"/>
  <c r="C1845" i="16" s="1"/>
  <c r="I1702" i="16"/>
  <c r="E1702" i="16" s="1"/>
  <c r="C1702" i="16" s="1"/>
  <c r="I1557" i="16"/>
  <c r="E1557" i="16" s="1"/>
  <c r="C1557" i="16" s="1"/>
  <c r="I1413" i="16"/>
  <c r="E1413" i="16" s="1"/>
  <c r="C1413" i="16" s="1"/>
  <c r="I1268" i="16"/>
  <c r="E1268" i="16" s="1"/>
  <c r="C1268" i="16" s="1"/>
  <c r="I1125" i="16"/>
  <c r="E1125" i="16" s="1"/>
  <c r="C1125" i="16" s="1"/>
  <c r="I2972" i="16"/>
  <c r="E2972" i="16" s="1"/>
  <c r="C2972" i="16" s="1"/>
  <c r="I2829" i="16"/>
  <c r="E2829" i="16" s="1"/>
  <c r="C2829" i="16" s="1"/>
  <c r="I2684" i="16"/>
  <c r="E2684" i="16" s="1"/>
  <c r="C2684" i="16" s="1"/>
  <c r="I2539" i="16"/>
  <c r="E2539" i="16" s="1"/>
  <c r="C2539" i="16" s="1"/>
  <c r="I2396" i="16"/>
  <c r="E2396" i="16" s="1"/>
  <c r="C2396" i="16" s="1"/>
  <c r="I2251" i="16"/>
  <c r="E2251" i="16" s="1"/>
  <c r="C2251" i="16" s="1"/>
  <c r="I2107" i="16"/>
  <c r="E2107" i="16" s="1"/>
  <c r="C2107" i="16" s="1"/>
  <c r="I1963" i="16"/>
  <c r="E1963" i="16" s="1"/>
  <c r="C1963" i="16" s="1"/>
  <c r="I1819" i="16"/>
  <c r="E1819" i="16" s="1"/>
  <c r="C1819" i="16" s="1"/>
  <c r="I1676" i="16"/>
  <c r="E1676" i="16" s="1"/>
  <c r="C1676" i="16" s="1"/>
  <c r="I1532" i="16"/>
  <c r="E1532" i="16" s="1"/>
  <c r="C1532" i="16" s="1"/>
  <c r="I1388" i="16"/>
  <c r="E1388" i="16" s="1"/>
  <c r="C1388" i="16" s="1"/>
  <c r="I1244" i="16"/>
  <c r="E1244" i="16" s="1"/>
  <c r="C1244" i="16" s="1"/>
  <c r="I1100" i="16"/>
  <c r="E1100" i="16" s="1"/>
  <c r="C1100" i="16" s="1"/>
  <c r="I2983" i="16"/>
  <c r="E2983" i="16" s="1"/>
  <c r="C2983" i="16" s="1"/>
  <c r="I3738" i="16"/>
  <c r="E3738" i="16" s="1"/>
  <c r="C3738" i="16" s="1"/>
  <c r="I2909" i="16"/>
  <c r="E2909" i="16" s="1"/>
  <c r="C2909" i="16" s="1"/>
  <c r="I2466" i="16"/>
  <c r="E2466" i="16" s="1"/>
  <c r="C2466" i="16" s="1"/>
  <c r="I2854" i="16"/>
  <c r="E2854" i="16" s="1"/>
  <c r="C2854" i="16" s="1"/>
  <c r="I2183" i="16"/>
  <c r="E2183" i="16" s="1"/>
  <c r="C2183" i="16" s="1"/>
  <c r="I3048" i="16"/>
  <c r="E3048" i="16" s="1"/>
  <c r="C3048" i="16" s="1"/>
  <c r="I2327" i="16"/>
  <c r="E2327" i="16" s="1"/>
  <c r="C2327" i="16" s="1"/>
  <c r="I2986" i="16"/>
  <c r="E2986" i="16" s="1"/>
  <c r="C2986" i="16" s="1"/>
  <c r="I2291" i="16"/>
  <c r="E2291" i="16" s="1"/>
  <c r="C2291" i="16" s="1"/>
  <c r="I3012" i="16"/>
  <c r="E3012" i="16" s="1"/>
  <c r="C3012" i="16" s="1"/>
  <c r="I2231" i="16"/>
  <c r="E2231" i="16" s="1"/>
  <c r="C2231" i="16" s="1"/>
  <c r="I2964" i="16"/>
  <c r="E2964" i="16" s="1"/>
  <c r="C2964" i="16" s="1"/>
  <c r="I2303" i="16"/>
  <c r="E2303" i="16" s="1"/>
  <c r="C2303" i="16" s="1"/>
  <c r="I3534" i="16"/>
  <c r="E3534" i="16" s="1"/>
  <c r="C3534" i="16" s="1"/>
  <c r="I3378" i="16"/>
  <c r="E3378" i="16" s="1"/>
  <c r="C3378" i="16" s="1"/>
  <c r="I3367" i="16"/>
  <c r="E3367" i="16" s="1"/>
  <c r="C3367" i="16" s="1"/>
  <c r="I2622" i="16"/>
  <c r="E2622" i="16" s="1"/>
  <c r="C2622" i="16" s="1"/>
  <c r="I3653" i="16"/>
  <c r="E3653" i="16" s="1"/>
  <c r="C3653" i="16" s="1"/>
  <c r="I2850" i="16"/>
  <c r="E2850" i="16" s="1"/>
  <c r="C2850" i="16" s="1"/>
  <c r="I3558" i="16"/>
  <c r="E3558" i="16" s="1"/>
  <c r="C3558" i="16" s="1"/>
  <c r="I2838" i="16"/>
  <c r="E2838" i="16" s="1"/>
  <c r="C2838" i="16" s="1"/>
  <c r="I3571" i="16"/>
  <c r="E3571" i="16" s="1"/>
  <c r="C3571" i="16" s="1"/>
  <c r="I2106" i="16"/>
  <c r="E2106" i="16" s="1"/>
  <c r="C2106" i="16" s="1"/>
  <c r="I3496" i="16"/>
  <c r="E3496" i="16" s="1"/>
  <c r="C3496" i="16" s="1"/>
  <c r="I3732" i="16"/>
  <c r="E3732" i="16" s="1"/>
  <c r="C3732" i="16" s="1"/>
  <c r="I3588" i="16"/>
  <c r="E3588" i="16" s="1"/>
  <c r="C3588" i="16" s="1"/>
  <c r="I3444" i="16"/>
  <c r="E3444" i="16" s="1"/>
  <c r="C3444" i="16" s="1"/>
  <c r="I3300" i="16"/>
  <c r="E3300" i="16" s="1"/>
  <c r="C3300" i="16" s="1"/>
  <c r="I3155" i="16"/>
  <c r="E3155" i="16" s="1"/>
  <c r="C3155" i="16" s="1"/>
  <c r="I1715" i="16"/>
  <c r="E1715" i="16" s="1"/>
  <c r="C1715" i="16" s="1"/>
  <c r="I1115" i="16"/>
  <c r="E1115" i="16" s="1"/>
  <c r="C1115" i="16" s="1"/>
  <c r="I923" i="16"/>
  <c r="E923" i="16" s="1"/>
  <c r="C923" i="16" s="1"/>
  <c r="I779" i="16"/>
  <c r="E779" i="16" s="1"/>
  <c r="C779" i="16" s="1"/>
  <c r="I635" i="16"/>
  <c r="E635" i="16" s="1"/>
  <c r="C635" i="16" s="1"/>
  <c r="I480" i="16"/>
  <c r="E480" i="16" s="1"/>
  <c r="C480" i="16" s="1"/>
  <c r="I334" i="16"/>
  <c r="E334" i="16" s="1"/>
  <c r="C334" i="16" s="1"/>
  <c r="I1728" i="16"/>
  <c r="E1728" i="16" s="1"/>
  <c r="C1728" i="16" s="1"/>
  <c r="I3837" i="16"/>
  <c r="E3837" i="16" s="1"/>
  <c r="C3837" i="16" s="1"/>
  <c r="I3694" i="16"/>
  <c r="E3694" i="16" s="1"/>
  <c r="C3694" i="16" s="1"/>
  <c r="I3551" i="16"/>
  <c r="E3551" i="16" s="1"/>
  <c r="C3551" i="16" s="1"/>
  <c r="I3406" i="16"/>
  <c r="E3406" i="16" s="1"/>
  <c r="C3406" i="16" s="1"/>
  <c r="I3262" i="16"/>
  <c r="E3262" i="16" s="1"/>
  <c r="C3262" i="16" s="1"/>
  <c r="I3119" i="16"/>
  <c r="E3119" i="16" s="1"/>
  <c r="C3119" i="16" s="1"/>
  <c r="I1762" i="16"/>
  <c r="E1762" i="16" s="1"/>
  <c r="C1762" i="16" s="1"/>
  <c r="I3825" i="16"/>
  <c r="E3825" i="16" s="1"/>
  <c r="C3825" i="16" s="1"/>
  <c r="I3681" i="16"/>
  <c r="E3681" i="16" s="1"/>
  <c r="C3681" i="16" s="1"/>
  <c r="I3537" i="16"/>
  <c r="E3537" i="16" s="1"/>
  <c r="C3537" i="16" s="1"/>
  <c r="I3394" i="16"/>
  <c r="E3394" i="16" s="1"/>
  <c r="C3394" i="16" s="1"/>
  <c r="I3249" i="16"/>
  <c r="E3249" i="16" s="1"/>
  <c r="C3249" i="16" s="1"/>
  <c r="I3105" i="16"/>
  <c r="E3105" i="16" s="1"/>
  <c r="C3105" i="16" s="1"/>
  <c r="I1463" i="16"/>
  <c r="E1463" i="16" s="1"/>
  <c r="C1463" i="16" s="1"/>
  <c r="I3775" i="16"/>
  <c r="E3775" i="16" s="1"/>
  <c r="C3775" i="16" s="1"/>
  <c r="I3633" i="16"/>
  <c r="E3633" i="16" s="1"/>
  <c r="C3633" i="16" s="1"/>
  <c r="I3476" i="16"/>
  <c r="E3476" i="16" s="1"/>
  <c r="C3476" i="16" s="1"/>
  <c r="I3332" i="16"/>
  <c r="E3332" i="16" s="1"/>
  <c r="C3332" i="16" s="1"/>
  <c r="I3188" i="16"/>
  <c r="E3188" i="16" s="1"/>
  <c r="C3188" i="16" s="1"/>
  <c r="I2064" i="16"/>
  <c r="E2064" i="16" s="1"/>
  <c r="C2064" i="16" s="1"/>
  <c r="I3679" i="16"/>
  <c r="E3679" i="16" s="1"/>
  <c r="C3679" i="16" s="1"/>
  <c r="I2862" i="16"/>
  <c r="E2862" i="16" s="1"/>
  <c r="C2862" i="16" s="1"/>
  <c r="I3767" i="16"/>
  <c r="E3767" i="16" s="1"/>
  <c r="C3767" i="16" s="1"/>
  <c r="I2795" i="16"/>
  <c r="E2795" i="16" s="1"/>
  <c r="C2795" i="16" s="1"/>
  <c r="I2159" i="16"/>
  <c r="E2159" i="16" s="1"/>
  <c r="C2159" i="16" s="1"/>
  <c r="I3000" i="16"/>
  <c r="E3000" i="16" s="1"/>
  <c r="C3000" i="16" s="1"/>
  <c r="I2136" i="16"/>
  <c r="E2136" i="16" s="1"/>
  <c r="C2136" i="16" s="1"/>
  <c r="I2928" i="16"/>
  <c r="E2928" i="16" s="1"/>
  <c r="C2928" i="16" s="1"/>
  <c r="I2243" i="16"/>
  <c r="E2243" i="16" s="1"/>
  <c r="C2243" i="16" s="1"/>
  <c r="I2952" i="16"/>
  <c r="E2952" i="16" s="1"/>
  <c r="C2952" i="16" s="1"/>
  <c r="I2088" i="16"/>
  <c r="E2088" i="16" s="1"/>
  <c r="C2088" i="16" s="1"/>
  <c r="I2904" i="16"/>
  <c r="E2904" i="16" s="1"/>
  <c r="C2904" i="16" s="1"/>
  <c r="I2268" i="16"/>
  <c r="E2268" i="16" s="1"/>
  <c r="C2268" i="16" s="1"/>
  <c r="I3402" i="16"/>
  <c r="E3402" i="16" s="1"/>
  <c r="C3402" i="16" s="1"/>
  <c r="I3113" i="16"/>
  <c r="E3113" i="16" s="1"/>
  <c r="C3113" i="16" s="1"/>
  <c r="I3270" i="16"/>
  <c r="E3270" i="16" s="1"/>
  <c r="C3270" i="16" s="1"/>
  <c r="I2574" i="16"/>
  <c r="E2574" i="16" s="1"/>
  <c r="C2574" i="16" s="1"/>
  <c r="I3582" i="16"/>
  <c r="E3582" i="16" s="1"/>
  <c r="C3582" i="16" s="1"/>
  <c r="I2802" i="16"/>
  <c r="E2802" i="16" s="1"/>
  <c r="C2802" i="16" s="1"/>
  <c r="I3474" i="16"/>
  <c r="E3474" i="16" s="1"/>
  <c r="C3474" i="16" s="1"/>
  <c r="I2789" i="16"/>
  <c r="E2789" i="16" s="1"/>
  <c r="C2789" i="16" s="1"/>
  <c r="I3486" i="16"/>
  <c r="E3486" i="16" s="1"/>
  <c r="C3486" i="16" s="1"/>
  <c r="I2010" i="16"/>
  <c r="E2010" i="16" s="1"/>
  <c r="C2010" i="16" s="1"/>
  <c r="I3424" i="16"/>
  <c r="E3424" i="16" s="1"/>
  <c r="C3424" i="16" s="1"/>
  <c r="I3721" i="16"/>
  <c r="E3721" i="16" s="1"/>
  <c r="C3721" i="16" s="1"/>
  <c r="I3576" i="16"/>
  <c r="E3576" i="16" s="1"/>
  <c r="C3576" i="16" s="1"/>
  <c r="I3431" i="16"/>
  <c r="E3431" i="16" s="1"/>
  <c r="C3431" i="16" s="1"/>
  <c r="I3288" i="16"/>
  <c r="E3288" i="16" s="1"/>
  <c r="C3288" i="16" s="1"/>
  <c r="I3143" i="16"/>
  <c r="E3143" i="16" s="1"/>
  <c r="C3143" i="16" s="1"/>
  <c r="I1655" i="16"/>
  <c r="E1655" i="16" s="1"/>
  <c r="C1655" i="16" s="1"/>
  <c r="I1079" i="16"/>
  <c r="E1079" i="16" s="1"/>
  <c r="C1079" i="16" s="1"/>
  <c r="I911" i="16"/>
  <c r="E911" i="16" s="1"/>
  <c r="C911" i="16" s="1"/>
  <c r="I766" i="16"/>
  <c r="E766" i="16" s="1"/>
  <c r="C766" i="16" s="1"/>
  <c r="I623" i="16"/>
  <c r="E623" i="16" s="1"/>
  <c r="C623" i="16" s="1"/>
  <c r="I466" i="16"/>
  <c r="E466" i="16" s="1"/>
  <c r="C466" i="16" s="1"/>
  <c r="I323" i="16"/>
  <c r="E323" i="16" s="1"/>
  <c r="C323" i="16" s="1"/>
  <c r="I1666" i="16"/>
  <c r="E1666" i="16" s="1"/>
  <c r="C1666" i="16" s="1"/>
  <c r="I3826" i="16"/>
  <c r="E3826" i="16" s="1"/>
  <c r="C3826" i="16" s="1"/>
  <c r="I3682" i="16"/>
  <c r="E3682" i="16" s="1"/>
  <c r="C3682" i="16" s="1"/>
  <c r="I3538" i="16"/>
  <c r="E3538" i="16" s="1"/>
  <c r="C3538" i="16" s="1"/>
  <c r="I3393" i="16"/>
  <c r="E3393" i="16" s="1"/>
  <c r="C3393" i="16" s="1"/>
  <c r="I3251" i="16"/>
  <c r="E3251" i="16" s="1"/>
  <c r="C3251" i="16" s="1"/>
  <c r="I3106" i="16"/>
  <c r="E3106" i="16" s="1"/>
  <c r="C3106" i="16" s="1"/>
  <c r="I1703" i="16"/>
  <c r="E1703" i="16" s="1"/>
  <c r="C1703" i="16" s="1"/>
  <c r="I3812" i="16"/>
  <c r="E3812" i="16" s="1"/>
  <c r="C3812" i="16" s="1"/>
  <c r="I3669" i="16"/>
  <c r="E3669" i="16" s="1"/>
  <c r="C3669" i="16" s="1"/>
  <c r="I3525" i="16"/>
  <c r="E3525" i="16" s="1"/>
  <c r="C3525" i="16" s="1"/>
  <c r="I3381" i="16"/>
  <c r="E3381" i="16" s="1"/>
  <c r="C3381" i="16" s="1"/>
  <c r="I3238" i="16"/>
  <c r="E3238" i="16" s="1"/>
  <c r="C3238" i="16" s="1"/>
  <c r="I3094" i="16"/>
  <c r="E3094" i="16" s="1"/>
  <c r="C3094" i="16" s="1"/>
  <c r="I1403" i="16"/>
  <c r="E1403" i="16" s="1"/>
  <c r="C1403" i="16" s="1"/>
  <c r="I3765" i="16"/>
  <c r="E3765" i="16" s="1"/>
  <c r="C3765" i="16" s="1"/>
  <c r="I3620" i="16"/>
  <c r="E3620" i="16" s="1"/>
  <c r="C3620" i="16" s="1"/>
  <c r="I3464" i="16"/>
  <c r="E3464" i="16" s="1"/>
  <c r="C3464" i="16" s="1"/>
  <c r="I3320" i="16"/>
  <c r="E3320" i="16" s="1"/>
  <c r="C3320" i="16" s="1"/>
  <c r="I3176" i="16"/>
  <c r="E3176" i="16" s="1"/>
  <c r="C3176" i="16" s="1"/>
  <c r="I2002" i="16"/>
  <c r="E2002" i="16" s="1"/>
  <c r="C2002" i="16" s="1"/>
  <c r="I1259" i="16"/>
  <c r="E1259" i="16" s="1"/>
  <c r="C1259" i="16" s="1"/>
  <c r="I3726" i="16"/>
  <c r="E3726" i="16" s="1"/>
  <c r="C3726" i="16" s="1"/>
  <c r="I3583" i="16"/>
  <c r="E3583" i="16" s="1"/>
  <c r="C3583" i="16" s="1"/>
  <c r="I3439" i="16"/>
  <c r="E3439" i="16" s="1"/>
  <c r="C3439" i="16" s="1"/>
  <c r="I3296" i="16"/>
  <c r="E3296" i="16" s="1"/>
  <c r="C3296" i="16" s="1"/>
  <c r="I3152" i="16"/>
  <c r="E3152" i="16" s="1"/>
  <c r="C3152" i="16" s="1"/>
  <c r="I1565" i="16"/>
  <c r="E1565" i="16" s="1"/>
  <c r="C1565" i="16" s="1"/>
  <c r="I1409" i="16"/>
  <c r="E1409" i="16" s="1"/>
  <c r="C1409" i="16" s="1"/>
  <c r="I1265" i="16"/>
  <c r="E1265" i="16" s="1"/>
  <c r="C1265" i="16" s="1"/>
  <c r="I2022" i="16"/>
  <c r="E2022" i="16" s="1"/>
  <c r="C2022" i="16" s="1"/>
  <c r="I1662" i="16"/>
  <c r="E1662" i="16" s="1"/>
  <c r="C1662" i="16" s="1"/>
  <c r="I3750" i="16"/>
  <c r="E3750" i="16" s="1"/>
  <c r="C3750" i="16" s="1"/>
  <c r="I3605" i="16"/>
  <c r="E3605" i="16" s="1"/>
  <c r="C3605" i="16" s="1"/>
  <c r="I3461" i="16"/>
  <c r="E3461" i="16" s="1"/>
  <c r="C3461" i="16" s="1"/>
  <c r="I3318" i="16"/>
  <c r="E3318" i="16" s="1"/>
  <c r="C3318" i="16" s="1"/>
  <c r="I3173" i="16"/>
  <c r="E3173" i="16" s="1"/>
  <c r="C3173" i="16" s="1"/>
  <c r="I3328" i="16"/>
  <c r="E3328" i="16" s="1"/>
  <c r="C3328" i="16" s="1"/>
  <c r="I3183" i="16"/>
  <c r="E3183" i="16" s="1"/>
  <c r="C3183" i="16" s="1"/>
  <c r="I2225" i="16"/>
  <c r="E2225" i="16" s="1"/>
  <c r="C2225" i="16" s="1"/>
  <c r="I3664" i="16"/>
  <c r="E3664" i="16" s="1"/>
  <c r="C3664" i="16" s="1"/>
  <c r="I3771" i="16"/>
  <c r="E3771" i="16" s="1"/>
  <c r="C3771" i="16" s="1"/>
  <c r="I3615" i="16"/>
  <c r="E3615" i="16" s="1"/>
  <c r="C3615" i="16" s="1"/>
  <c r="I3471" i="16"/>
  <c r="E3471" i="16" s="1"/>
  <c r="C3471" i="16" s="1"/>
  <c r="I3327" i="16"/>
  <c r="E3327" i="16" s="1"/>
  <c r="C3327" i="16" s="1"/>
  <c r="I3184" i="16"/>
  <c r="E3184" i="16" s="1"/>
  <c r="C3184" i="16" s="1"/>
  <c r="I2381" i="16"/>
  <c r="E2381" i="16" s="1"/>
  <c r="C2381" i="16" s="1"/>
  <c r="I3737" i="16"/>
  <c r="E3737" i="16" s="1"/>
  <c r="C3737" i="16" s="1"/>
  <c r="I3794" i="16"/>
  <c r="E3794" i="16" s="1"/>
  <c r="C3794" i="16" s="1"/>
  <c r="I3650" i="16"/>
  <c r="E3650" i="16" s="1"/>
  <c r="C3650" i="16" s="1"/>
  <c r="I3506" i="16"/>
  <c r="E3506" i="16" s="1"/>
  <c r="C3506" i="16" s="1"/>
  <c r="I3362" i="16"/>
  <c r="E3362" i="16" s="1"/>
  <c r="C3362" i="16" s="1"/>
  <c r="I3218" i="16"/>
  <c r="E3218" i="16" s="1"/>
  <c r="C3218" i="16" s="1"/>
  <c r="I2286" i="16"/>
  <c r="E2286" i="16" s="1"/>
  <c r="C2286" i="16" s="1"/>
  <c r="I3676" i="16"/>
  <c r="E3676" i="16" s="1"/>
  <c r="C3676" i="16" s="1"/>
  <c r="I3793" i="16"/>
  <c r="E3793" i="16" s="1"/>
  <c r="C3793" i="16" s="1"/>
  <c r="I3649" i="16"/>
  <c r="E3649" i="16" s="1"/>
  <c r="C3649" i="16" s="1"/>
  <c r="I3505" i="16"/>
  <c r="E3505" i="16" s="1"/>
  <c r="C3505" i="16" s="1"/>
  <c r="I3361" i="16"/>
  <c r="E3361" i="16" s="1"/>
  <c r="C3361" i="16" s="1"/>
  <c r="I3217" i="16"/>
  <c r="E3217" i="16" s="1"/>
  <c r="C3217" i="16" s="1"/>
  <c r="I3084" i="16"/>
  <c r="E3084" i="16" s="1"/>
  <c r="C3084" i="16" s="1"/>
  <c r="I2940" i="16"/>
  <c r="E2940" i="16" s="1"/>
  <c r="C2940" i="16" s="1"/>
  <c r="I2796" i="16"/>
  <c r="E2796" i="16" s="1"/>
  <c r="C2796" i="16" s="1"/>
  <c r="I2651" i="16"/>
  <c r="E2651" i="16" s="1"/>
  <c r="C2651" i="16" s="1"/>
  <c r="I2497" i="16"/>
  <c r="E2497" i="16" s="1"/>
  <c r="C2497" i="16" s="1"/>
  <c r="I2352" i="16"/>
  <c r="E2352" i="16" s="1"/>
  <c r="C2352" i="16" s="1"/>
  <c r="I2207" i="16"/>
  <c r="E2207" i="16" s="1"/>
  <c r="C2207" i="16" s="1"/>
  <c r="I2063" i="16"/>
  <c r="E2063" i="16" s="1"/>
  <c r="C2063" i="16" s="1"/>
  <c r="I1920" i="16"/>
  <c r="E1920" i="16" s="1"/>
  <c r="C1920" i="16" s="1"/>
  <c r="I1776" i="16"/>
  <c r="E1776" i="16" s="1"/>
  <c r="C1776" i="16" s="1"/>
  <c r="I1631" i="16"/>
  <c r="E1631" i="16" s="1"/>
  <c r="C1631" i="16" s="1"/>
  <c r="I1488" i="16"/>
  <c r="E1488" i="16" s="1"/>
  <c r="C1488" i="16" s="1"/>
  <c r="I1344" i="16"/>
  <c r="E1344" i="16" s="1"/>
  <c r="C1344" i="16" s="1"/>
  <c r="I1199" i="16"/>
  <c r="E1199" i="16" s="1"/>
  <c r="C1199" i="16" s="1"/>
  <c r="I251" i="16"/>
  <c r="E251" i="16" s="1"/>
  <c r="C251" i="16" s="1"/>
  <c r="I95" i="16"/>
  <c r="E95" i="16" s="1"/>
  <c r="C95" i="16" s="1"/>
  <c r="I2950" i="16"/>
  <c r="E2950" i="16" s="1"/>
  <c r="C2950" i="16" s="1"/>
  <c r="I2805" i="16"/>
  <c r="E2805" i="16" s="1"/>
  <c r="C2805" i="16" s="1"/>
  <c r="I2650" i="16"/>
  <c r="E2650" i="16" s="1"/>
  <c r="C2650" i="16" s="1"/>
  <c r="I2506" i="16"/>
  <c r="E2506" i="16" s="1"/>
  <c r="C2506" i="16" s="1"/>
  <c r="I2362" i="16"/>
  <c r="E2362" i="16" s="1"/>
  <c r="C2362" i="16" s="1"/>
  <c r="I2218" i="16"/>
  <c r="E2218" i="16" s="1"/>
  <c r="C2218" i="16" s="1"/>
  <c r="I2074" i="16"/>
  <c r="E2074" i="16" s="1"/>
  <c r="C2074" i="16" s="1"/>
  <c r="I1930" i="16"/>
  <c r="E1930" i="16" s="1"/>
  <c r="C1930" i="16" s="1"/>
  <c r="I1773" i="16"/>
  <c r="E1773" i="16" s="1"/>
  <c r="C1773" i="16" s="1"/>
  <c r="I1630" i="16"/>
  <c r="E1630" i="16" s="1"/>
  <c r="C1630" i="16" s="1"/>
  <c r="I1485" i="16"/>
  <c r="E1485" i="16" s="1"/>
  <c r="C1485" i="16" s="1"/>
  <c r="I1341" i="16"/>
  <c r="E1341" i="16" s="1"/>
  <c r="C1341" i="16" s="1"/>
  <c r="I1198" i="16"/>
  <c r="E1198" i="16" s="1"/>
  <c r="C1198" i="16" s="1"/>
  <c r="I1053" i="16"/>
  <c r="E1053" i="16" s="1"/>
  <c r="C1053" i="16" s="1"/>
  <c r="I2984" i="16"/>
  <c r="E2984" i="16" s="1"/>
  <c r="C2984" i="16" s="1"/>
  <c r="I2841" i="16"/>
  <c r="E2841" i="16" s="1"/>
  <c r="C2841" i="16" s="1"/>
  <c r="I2698" i="16"/>
  <c r="E2698" i="16" s="1"/>
  <c r="C2698" i="16" s="1"/>
  <c r="I2553" i="16"/>
  <c r="E2553" i="16" s="1"/>
  <c r="C2553" i="16" s="1"/>
  <c r="I2397" i="16"/>
  <c r="E2397" i="16" s="1"/>
  <c r="C2397" i="16" s="1"/>
  <c r="I2253" i="16"/>
  <c r="E2253" i="16" s="1"/>
  <c r="C2253" i="16" s="1"/>
  <c r="I2109" i="16"/>
  <c r="E2109" i="16" s="1"/>
  <c r="C2109" i="16" s="1"/>
  <c r="I1965" i="16"/>
  <c r="E1965" i="16" s="1"/>
  <c r="C1965" i="16" s="1"/>
  <c r="I1821" i="16"/>
  <c r="E1821" i="16" s="1"/>
  <c r="C1821" i="16" s="1"/>
  <c r="I1678" i="16"/>
  <c r="E1678" i="16" s="1"/>
  <c r="C1678" i="16" s="1"/>
  <c r="I1534" i="16"/>
  <c r="E1534" i="16" s="1"/>
  <c r="C1534" i="16" s="1"/>
  <c r="I1389" i="16"/>
  <c r="E1389" i="16" s="1"/>
  <c r="C1389" i="16" s="1"/>
  <c r="I1246" i="16"/>
  <c r="E1246" i="16" s="1"/>
  <c r="C1246" i="16" s="1"/>
  <c r="I1101" i="16"/>
  <c r="E1101" i="16" s="1"/>
  <c r="C1101" i="16" s="1"/>
  <c r="I2947" i="16"/>
  <c r="E2947" i="16" s="1"/>
  <c r="C2947" i="16" s="1"/>
  <c r="I2804" i="16"/>
  <c r="E2804" i="16" s="1"/>
  <c r="C2804" i="16" s="1"/>
  <c r="I2660" i="16"/>
  <c r="E2660" i="16" s="1"/>
  <c r="C2660" i="16" s="1"/>
  <c r="I2516" i="16"/>
  <c r="E2516" i="16" s="1"/>
  <c r="C2516" i="16" s="1"/>
  <c r="I2373" i="16"/>
  <c r="E2373" i="16" s="1"/>
  <c r="C2373" i="16" s="1"/>
  <c r="I2228" i="16"/>
  <c r="E2228" i="16" s="1"/>
  <c r="C2228" i="16" s="1"/>
  <c r="I2084" i="16"/>
  <c r="E2084" i="16" s="1"/>
  <c r="C2084" i="16" s="1"/>
  <c r="I1940" i="16"/>
  <c r="E1940" i="16" s="1"/>
  <c r="C1940" i="16" s="1"/>
  <c r="I1796" i="16"/>
  <c r="E1796" i="16" s="1"/>
  <c r="C1796" i="16" s="1"/>
  <c r="I1651" i="16"/>
  <c r="E1651" i="16" s="1"/>
  <c r="C1651" i="16" s="1"/>
  <c r="I1508" i="16"/>
  <c r="E1508" i="16" s="1"/>
  <c r="C1508" i="16" s="1"/>
  <c r="I1363" i="16"/>
  <c r="E1363" i="16" s="1"/>
  <c r="C1363" i="16" s="1"/>
  <c r="I1220" i="16"/>
  <c r="E1220" i="16" s="1"/>
  <c r="C1220" i="16" s="1"/>
  <c r="I1076" i="16"/>
  <c r="E1076" i="16" s="1"/>
  <c r="C1076" i="16" s="1"/>
  <c r="I2959" i="16"/>
  <c r="E2959" i="16" s="1"/>
  <c r="C2959" i="16" s="1"/>
  <c r="I2815" i="16"/>
  <c r="E2815" i="16" s="1"/>
  <c r="C2815" i="16" s="1"/>
  <c r="I2671" i="16"/>
  <c r="E2671" i="16" s="1"/>
  <c r="C2671" i="16" s="1"/>
  <c r="I2527" i="16"/>
  <c r="E2527" i="16" s="1"/>
  <c r="C2527" i="16" s="1"/>
  <c r="I2383" i="16"/>
  <c r="E2383" i="16" s="1"/>
  <c r="C2383" i="16" s="1"/>
  <c r="I2240" i="16"/>
  <c r="E2240" i="16" s="1"/>
  <c r="C2240" i="16" s="1"/>
  <c r="I3594" i="16"/>
  <c r="E3594" i="16" s="1"/>
  <c r="C3594" i="16" s="1"/>
  <c r="I2826" i="16"/>
  <c r="E2826" i="16" s="1"/>
  <c r="C2826" i="16" s="1"/>
  <c r="I3624" i="16"/>
  <c r="E3624" i="16" s="1"/>
  <c r="C3624" i="16" s="1"/>
  <c r="I2723" i="16"/>
  <c r="E2723" i="16" s="1"/>
  <c r="C2723" i="16" s="1"/>
  <c r="I2111" i="16"/>
  <c r="E2111" i="16" s="1"/>
  <c r="C2111" i="16" s="1"/>
  <c r="I2938" i="16"/>
  <c r="E2938" i="16" s="1"/>
  <c r="C2938" i="16" s="1"/>
  <c r="I3778" i="16"/>
  <c r="E3778" i="16" s="1"/>
  <c r="C3778" i="16" s="1"/>
  <c r="I2867" i="16"/>
  <c r="E2867" i="16" s="1"/>
  <c r="C2867" i="16" s="1"/>
  <c r="I2099" i="16"/>
  <c r="E2099" i="16" s="1"/>
  <c r="C2099" i="16" s="1"/>
  <c r="I2891" i="16"/>
  <c r="E2891" i="16" s="1"/>
  <c r="C2891" i="16" s="1"/>
  <c r="I3719" i="16"/>
  <c r="E3719" i="16" s="1"/>
  <c r="C3719" i="16" s="1"/>
  <c r="I2843" i="16"/>
  <c r="E2843" i="16" s="1"/>
  <c r="C2843" i="16" s="1"/>
  <c r="I2220" i="16"/>
  <c r="E2220" i="16" s="1"/>
  <c r="C2220" i="16" s="1"/>
  <c r="I3317" i="16"/>
  <c r="E3317" i="16" s="1"/>
  <c r="C3317" i="16" s="1"/>
  <c r="I2526" i="16"/>
  <c r="E2526" i="16" s="1"/>
  <c r="C2526" i="16" s="1"/>
  <c r="I3161" i="16"/>
  <c r="E3161" i="16" s="1"/>
  <c r="C3161" i="16" s="1"/>
  <c r="I2550" i="16"/>
  <c r="E2550" i="16" s="1"/>
  <c r="C2550" i="16" s="1"/>
  <c r="I3499" i="16"/>
  <c r="E3499" i="16" s="1"/>
  <c r="C3499" i="16" s="1"/>
  <c r="I2765" i="16"/>
  <c r="E2765" i="16" s="1"/>
  <c r="C2765" i="16" s="1"/>
  <c r="I3425" i="16"/>
  <c r="E3425" i="16" s="1"/>
  <c r="C3425" i="16" s="1"/>
  <c r="I2742" i="16"/>
  <c r="E2742" i="16" s="1"/>
  <c r="C2742" i="16" s="1"/>
  <c r="I3415" i="16"/>
  <c r="E3415" i="16" s="1"/>
  <c r="C3415" i="16" s="1"/>
  <c r="I1950" i="16"/>
  <c r="E1950" i="16" s="1"/>
  <c r="C1950" i="16" s="1"/>
  <c r="I3352" i="16"/>
  <c r="E3352" i="16" s="1"/>
  <c r="C3352" i="16" s="1"/>
  <c r="I3709" i="16"/>
  <c r="E3709" i="16" s="1"/>
  <c r="C3709" i="16" s="1"/>
  <c r="I3564" i="16"/>
  <c r="E3564" i="16" s="1"/>
  <c r="C3564" i="16" s="1"/>
  <c r="I3420" i="16"/>
  <c r="E3420" i="16" s="1"/>
  <c r="C3420" i="16" s="1"/>
  <c r="I3276" i="16"/>
  <c r="E3276" i="16" s="1"/>
  <c r="C3276" i="16" s="1"/>
  <c r="I3132" i="16"/>
  <c r="E3132" i="16" s="1"/>
  <c r="C3132" i="16" s="1"/>
  <c r="I1595" i="16"/>
  <c r="E1595" i="16" s="1"/>
  <c r="C1595" i="16" s="1"/>
  <c r="I1067" i="16"/>
  <c r="E1067" i="16" s="1"/>
  <c r="C1067" i="16" s="1"/>
  <c r="I900" i="16"/>
  <c r="E900" i="16" s="1"/>
  <c r="C900" i="16" s="1"/>
  <c r="I756" i="16"/>
  <c r="E756" i="16" s="1"/>
  <c r="C756" i="16" s="1"/>
  <c r="I611" i="16"/>
  <c r="E611" i="16" s="1"/>
  <c r="C611" i="16" s="1"/>
  <c r="I455" i="16"/>
  <c r="E455" i="16" s="1"/>
  <c r="C455" i="16" s="1"/>
  <c r="I312" i="16"/>
  <c r="E312" i="16" s="1"/>
  <c r="C312" i="16" s="1"/>
  <c r="I1607" i="16"/>
  <c r="E1607" i="16" s="1"/>
  <c r="C1607" i="16" s="1"/>
  <c r="I3814" i="16"/>
  <c r="E3814" i="16" s="1"/>
  <c r="C3814" i="16" s="1"/>
  <c r="I3670" i="16"/>
  <c r="E3670" i="16" s="1"/>
  <c r="C3670" i="16" s="1"/>
  <c r="I3526" i="16"/>
  <c r="E3526" i="16" s="1"/>
  <c r="C3526" i="16" s="1"/>
  <c r="I3382" i="16"/>
  <c r="E3382" i="16" s="1"/>
  <c r="C3382" i="16" s="1"/>
  <c r="I3237" i="16"/>
  <c r="E3237" i="16" s="1"/>
  <c r="C3237" i="16" s="1"/>
  <c r="I3093" i="16"/>
  <c r="E3093" i="16" s="1"/>
  <c r="C3093" i="16" s="1"/>
  <c r="I1643" i="16"/>
  <c r="E1643" i="16" s="1"/>
  <c r="C1643" i="16" s="1"/>
  <c r="I3800" i="16"/>
  <c r="E3800" i="16" s="1"/>
  <c r="C3800" i="16" s="1"/>
  <c r="I3658" i="16"/>
  <c r="E3658" i="16" s="1"/>
  <c r="C3658" i="16" s="1"/>
  <c r="I3514" i="16"/>
  <c r="E3514" i="16" s="1"/>
  <c r="C3514" i="16" s="1"/>
  <c r="I3369" i="16"/>
  <c r="E3369" i="16" s="1"/>
  <c r="C3369" i="16" s="1"/>
  <c r="I3225" i="16"/>
  <c r="E3225" i="16" s="1"/>
  <c r="C3225" i="16" s="1"/>
  <c r="I2027" i="16"/>
  <c r="E2027" i="16" s="1"/>
  <c r="C2027" i="16" s="1"/>
  <c r="I1343" i="16"/>
  <c r="E1343" i="16" s="1"/>
  <c r="C1343" i="16" s="1"/>
  <c r="I3752" i="16"/>
  <c r="E3752" i="16" s="1"/>
  <c r="C3752" i="16" s="1"/>
  <c r="I3608" i="16"/>
  <c r="E3608" i="16" s="1"/>
  <c r="C3608" i="16" s="1"/>
  <c r="I3453" i="16"/>
  <c r="E3453" i="16" s="1"/>
  <c r="C3453" i="16" s="1"/>
  <c r="I3308" i="16"/>
  <c r="E3308" i="16" s="1"/>
  <c r="C3308" i="16" s="1"/>
  <c r="I3164" i="16"/>
  <c r="E3164" i="16" s="1"/>
  <c r="C3164" i="16" s="1"/>
  <c r="I1931" i="16"/>
  <c r="E1931" i="16" s="1"/>
  <c r="C1931" i="16" s="1"/>
  <c r="I1200" i="16"/>
  <c r="E1200" i="16" s="1"/>
  <c r="C1200" i="16" s="1"/>
  <c r="I3714" i="16"/>
  <c r="E3714" i="16" s="1"/>
  <c r="C3714" i="16" s="1"/>
  <c r="I3570" i="16"/>
  <c r="E3570" i="16" s="1"/>
  <c r="C3570" i="16" s="1"/>
  <c r="I3427" i="16"/>
  <c r="E3427" i="16" s="1"/>
  <c r="C3427" i="16" s="1"/>
  <c r="I3283" i="16"/>
  <c r="E3283" i="16" s="1"/>
  <c r="C3283" i="16" s="1"/>
  <c r="I3140" i="16"/>
  <c r="E3140" i="16" s="1"/>
  <c r="C3140" i="16" s="1"/>
  <c r="I1542" i="16"/>
  <c r="E1542" i="16" s="1"/>
  <c r="C1542" i="16" s="1"/>
  <c r="I1398" i="16"/>
  <c r="E1398" i="16" s="1"/>
  <c r="C1398" i="16" s="1"/>
  <c r="I1255" i="16"/>
  <c r="E1255" i="16" s="1"/>
  <c r="C1255" i="16" s="1"/>
  <c r="I1962" i="16"/>
  <c r="E1962" i="16" s="1"/>
  <c r="C1962" i="16" s="1"/>
  <c r="I1650" i="16"/>
  <c r="E1650" i="16" s="1"/>
  <c r="C1650" i="16" s="1"/>
  <c r="I3736" i="16"/>
  <c r="E3736" i="16" s="1"/>
  <c r="C3736" i="16" s="1"/>
  <c r="I3593" i="16"/>
  <c r="E3593" i="16" s="1"/>
  <c r="C3593" i="16" s="1"/>
  <c r="I3449" i="16"/>
  <c r="E3449" i="16" s="1"/>
  <c r="C3449" i="16" s="1"/>
  <c r="I3305" i="16"/>
  <c r="E3305" i="16" s="1"/>
  <c r="C3305" i="16" s="1"/>
  <c r="I3162" i="16"/>
  <c r="E3162" i="16" s="1"/>
  <c r="C3162" i="16" s="1"/>
  <c r="I3315" i="16"/>
  <c r="E3315" i="16" s="1"/>
  <c r="C3315" i="16" s="1"/>
  <c r="I3172" i="16"/>
  <c r="E3172" i="16" s="1"/>
  <c r="C3172" i="16" s="1"/>
  <c r="I2178" i="16"/>
  <c r="E2178" i="16" s="1"/>
  <c r="C2178" i="16" s="1"/>
  <c r="I3616" i="16"/>
  <c r="E3616" i="16" s="1"/>
  <c r="C3616" i="16" s="1"/>
  <c r="I3759" i="16"/>
  <c r="E3759" i="16" s="1"/>
  <c r="C3759" i="16" s="1"/>
  <c r="I3602" i="16"/>
  <c r="E3602" i="16" s="1"/>
  <c r="C3602" i="16" s="1"/>
  <c r="I3459" i="16"/>
  <c r="E3459" i="16" s="1"/>
  <c r="C3459" i="16" s="1"/>
  <c r="I3316" i="16"/>
  <c r="E3316" i="16" s="1"/>
  <c r="C3316" i="16" s="1"/>
  <c r="I3170" i="16"/>
  <c r="E3170" i="16" s="1"/>
  <c r="C3170" i="16" s="1"/>
  <c r="I2322" i="16"/>
  <c r="E2322" i="16" s="1"/>
  <c r="C2322" i="16" s="1"/>
  <c r="I3689" i="16"/>
  <c r="E3689" i="16" s="1"/>
  <c r="C3689" i="16" s="1"/>
  <c r="I3782" i="16"/>
  <c r="E3782" i="16" s="1"/>
  <c r="C3782" i="16" s="1"/>
  <c r="I3637" i="16"/>
  <c r="E3637" i="16" s="1"/>
  <c r="C3637" i="16" s="1"/>
  <c r="I3495" i="16"/>
  <c r="E3495" i="16" s="1"/>
  <c r="C3495" i="16" s="1"/>
  <c r="I3351" i="16"/>
  <c r="E3351" i="16" s="1"/>
  <c r="C3351" i="16" s="1"/>
  <c r="I3206" i="16"/>
  <c r="E3206" i="16" s="1"/>
  <c r="C3206" i="16" s="1"/>
  <c r="I2214" i="16"/>
  <c r="E2214" i="16" s="1"/>
  <c r="C2214" i="16" s="1"/>
  <c r="I3628" i="16"/>
  <c r="E3628" i="16" s="1"/>
  <c r="C3628" i="16" s="1"/>
  <c r="I3781" i="16"/>
  <c r="E3781" i="16" s="1"/>
  <c r="C3781" i="16" s="1"/>
  <c r="I3638" i="16"/>
  <c r="E3638" i="16" s="1"/>
  <c r="C3638" i="16" s="1"/>
  <c r="I3493" i="16"/>
  <c r="E3493" i="16" s="1"/>
  <c r="C3493" i="16" s="1"/>
  <c r="I3348" i="16"/>
  <c r="E3348" i="16" s="1"/>
  <c r="C3348" i="16" s="1"/>
  <c r="I3205" i="16"/>
  <c r="E3205" i="16" s="1"/>
  <c r="C3205" i="16" s="1"/>
  <c r="I3072" i="16"/>
  <c r="E3072" i="16" s="1"/>
  <c r="C3072" i="16" s="1"/>
  <c r="I2927" i="16"/>
  <c r="E2927" i="16" s="1"/>
  <c r="C2927" i="16" s="1"/>
  <c r="I2784" i="16"/>
  <c r="E2784" i="16" s="1"/>
  <c r="C2784" i="16" s="1"/>
  <c r="I2628" i="16"/>
  <c r="E2628" i="16" s="1"/>
  <c r="C2628" i="16" s="1"/>
  <c r="I2484" i="16"/>
  <c r="E2484" i="16" s="1"/>
  <c r="C2484" i="16" s="1"/>
  <c r="I2340" i="16"/>
  <c r="E2340" i="16" s="1"/>
  <c r="C2340" i="16" s="1"/>
  <c r="I2196" i="16"/>
  <c r="E2196" i="16" s="1"/>
  <c r="C2196" i="16" s="1"/>
  <c r="I2052" i="16"/>
  <c r="E2052" i="16" s="1"/>
  <c r="C2052" i="16" s="1"/>
  <c r="I1908" i="16"/>
  <c r="E1908" i="16" s="1"/>
  <c r="C1908" i="16" s="1"/>
  <c r="I1764" i="16"/>
  <c r="E1764" i="16" s="1"/>
  <c r="C1764" i="16" s="1"/>
  <c r="I1620" i="16"/>
  <c r="E1620" i="16" s="1"/>
  <c r="C1620" i="16" s="1"/>
  <c r="I1477" i="16"/>
  <c r="E1477" i="16" s="1"/>
  <c r="C1477" i="16" s="1"/>
  <c r="I1332" i="16"/>
  <c r="E1332" i="16" s="1"/>
  <c r="C1332" i="16" s="1"/>
  <c r="I1188" i="16"/>
  <c r="E1188" i="16" s="1"/>
  <c r="C1188" i="16" s="1"/>
  <c r="I239" i="16"/>
  <c r="E239" i="16" s="1"/>
  <c r="C239" i="16" s="1"/>
  <c r="I84" i="16"/>
  <c r="E84" i="16" s="1"/>
  <c r="C84" i="16" s="1"/>
  <c r="I2939" i="16"/>
  <c r="E2939" i="16" s="1"/>
  <c r="C2939" i="16" s="1"/>
  <c r="I2794" i="16"/>
  <c r="E2794" i="16" s="1"/>
  <c r="C2794" i="16" s="1"/>
  <c r="I2638" i="16"/>
  <c r="E2638" i="16" s="1"/>
  <c r="C2638" i="16" s="1"/>
  <c r="I2493" i="16"/>
  <c r="E2493" i="16" s="1"/>
  <c r="C2493" i="16" s="1"/>
  <c r="I2349" i="16"/>
  <c r="E2349" i="16" s="1"/>
  <c r="C2349" i="16" s="1"/>
  <c r="I2206" i="16"/>
  <c r="E2206" i="16" s="1"/>
  <c r="C2206" i="16" s="1"/>
  <c r="I2062" i="16"/>
  <c r="E2062" i="16" s="1"/>
  <c r="C2062" i="16" s="1"/>
  <c r="I1918" i="16"/>
  <c r="E1918" i="16" s="1"/>
  <c r="C1918" i="16" s="1"/>
  <c r="I1763" i="16"/>
  <c r="E1763" i="16" s="1"/>
  <c r="C1763" i="16" s="1"/>
  <c r="I1619" i="16"/>
  <c r="E1619" i="16" s="1"/>
  <c r="C1619" i="16" s="1"/>
  <c r="I1473" i="16"/>
  <c r="E1473" i="16" s="1"/>
  <c r="C1473" i="16" s="1"/>
  <c r="I1330" i="16"/>
  <c r="E1330" i="16" s="1"/>
  <c r="C1330" i="16" s="1"/>
  <c r="I1186" i="16"/>
  <c r="E1186" i="16" s="1"/>
  <c r="C1186" i="16" s="1"/>
  <c r="I1041" i="16"/>
  <c r="E1041" i="16" s="1"/>
  <c r="C1041" i="16" s="1"/>
  <c r="I2973" i="16"/>
  <c r="E2973" i="16" s="1"/>
  <c r="C2973" i="16" s="1"/>
  <c r="I2828" i="16"/>
  <c r="E2828" i="16" s="1"/>
  <c r="C2828" i="16" s="1"/>
  <c r="I2685" i="16"/>
  <c r="E2685" i="16" s="1"/>
  <c r="C2685" i="16" s="1"/>
  <c r="I2541" i="16"/>
  <c r="E2541" i="16" s="1"/>
  <c r="C2541" i="16" s="1"/>
  <c r="I2386" i="16"/>
  <c r="E2386" i="16" s="1"/>
  <c r="C2386" i="16" s="1"/>
  <c r="I2241" i="16"/>
  <c r="E2241" i="16" s="1"/>
  <c r="C2241" i="16" s="1"/>
  <c r="I2098" i="16"/>
  <c r="E2098" i="16" s="1"/>
  <c r="C2098" i="16" s="1"/>
  <c r="I1953" i="16"/>
  <c r="E1953" i="16" s="1"/>
  <c r="C1953" i="16" s="1"/>
  <c r="I1809" i="16"/>
  <c r="E1809" i="16" s="1"/>
  <c r="C1809" i="16" s="1"/>
  <c r="I1665" i="16"/>
  <c r="E1665" i="16" s="1"/>
  <c r="C1665" i="16" s="1"/>
  <c r="I1521" i="16"/>
  <c r="E1521" i="16" s="1"/>
  <c r="C1521" i="16" s="1"/>
  <c r="I1377" i="16"/>
  <c r="E1377" i="16" s="1"/>
  <c r="C1377" i="16" s="1"/>
  <c r="I1233" i="16"/>
  <c r="E1233" i="16" s="1"/>
  <c r="C1233" i="16" s="1"/>
  <c r="I1090" i="16"/>
  <c r="E1090" i="16" s="1"/>
  <c r="C1090" i="16" s="1"/>
  <c r="I2936" i="16"/>
  <c r="E2936" i="16" s="1"/>
  <c r="C2936" i="16" s="1"/>
  <c r="I2792" i="16"/>
  <c r="E2792" i="16" s="1"/>
  <c r="C2792" i="16" s="1"/>
  <c r="I2648" i="16"/>
  <c r="E2648" i="16" s="1"/>
  <c r="C2648" i="16" s="1"/>
  <c r="I2504" i="16"/>
  <c r="E2504" i="16" s="1"/>
  <c r="C2504" i="16" s="1"/>
  <c r="I2360" i="16"/>
  <c r="E2360" i="16" s="1"/>
  <c r="C2360" i="16" s="1"/>
  <c r="I2215" i="16"/>
  <c r="E2215" i="16" s="1"/>
  <c r="C2215" i="16" s="1"/>
  <c r="I2071" i="16"/>
  <c r="E2071" i="16" s="1"/>
  <c r="C2071" i="16" s="1"/>
  <c r="I1928" i="16"/>
  <c r="E1928" i="16" s="1"/>
  <c r="C1928" i="16" s="1"/>
  <c r="I1783" i="16"/>
  <c r="E1783" i="16" s="1"/>
  <c r="C1783" i="16" s="1"/>
  <c r="I1641" i="16"/>
  <c r="E1641" i="16" s="1"/>
  <c r="C1641" i="16" s="1"/>
  <c r="I1496" i="16"/>
  <c r="E1496" i="16" s="1"/>
  <c r="C1496" i="16" s="1"/>
  <c r="I1352" i="16"/>
  <c r="E1352" i="16" s="1"/>
  <c r="C1352" i="16" s="1"/>
  <c r="I1209" i="16"/>
  <c r="E1209" i="16" s="1"/>
  <c r="C1209" i="16" s="1"/>
  <c r="I1064" i="16"/>
  <c r="E1064" i="16" s="1"/>
  <c r="C1064" i="16" s="1"/>
  <c r="I3510" i="16"/>
  <c r="E3510" i="16" s="1"/>
  <c r="C3510" i="16" s="1"/>
  <c r="I2779" i="16"/>
  <c r="E2779" i="16" s="1"/>
  <c r="C2779" i="16" s="1"/>
  <c r="I3503" i="16"/>
  <c r="E3503" i="16" s="1"/>
  <c r="C3503" i="16" s="1"/>
  <c r="I2663" i="16"/>
  <c r="E2663" i="16" s="1"/>
  <c r="C2663" i="16" s="1"/>
  <c r="I3802" i="16"/>
  <c r="E3802" i="16" s="1"/>
  <c r="C3802" i="16" s="1"/>
  <c r="I2879" i="16"/>
  <c r="E2879" i="16" s="1"/>
  <c r="C2879" i="16" s="1"/>
  <c r="I3634" i="16"/>
  <c r="E3634" i="16" s="1"/>
  <c r="C3634" i="16" s="1"/>
  <c r="I2807" i="16"/>
  <c r="E2807" i="16" s="1"/>
  <c r="C2807" i="16" s="1"/>
  <c r="I3731" i="16"/>
  <c r="E3731" i="16" s="1"/>
  <c r="C3731" i="16" s="1"/>
  <c r="I2831" i="16"/>
  <c r="E2831" i="16" s="1"/>
  <c r="C2831" i="16" s="1"/>
  <c r="I3563" i="16"/>
  <c r="E3563" i="16" s="1"/>
  <c r="C3563" i="16" s="1"/>
  <c r="I2783" i="16"/>
  <c r="E2783" i="16" s="1"/>
  <c r="C2783" i="16" s="1"/>
  <c r="I2195" i="16"/>
  <c r="E2195" i="16" s="1"/>
  <c r="C2195" i="16" s="1"/>
  <c r="I3198" i="16"/>
  <c r="E3198" i="16" s="1"/>
  <c r="C3198" i="16" s="1"/>
  <c r="I2406" i="16"/>
  <c r="E2406" i="16" s="1"/>
  <c r="C2406" i="16" s="1"/>
  <c r="I3103" i="16"/>
  <c r="E3103" i="16" s="1"/>
  <c r="C3103" i="16" s="1"/>
  <c r="I2514" i="16"/>
  <c r="E2514" i="16" s="1"/>
  <c r="C2514" i="16" s="1"/>
  <c r="I3438" i="16"/>
  <c r="E3438" i="16" s="1"/>
  <c r="C3438" i="16" s="1"/>
  <c r="I2719" i="16"/>
  <c r="E2719" i="16" s="1"/>
  <c r="C2719" i="16" s="1"/>
  <c r="I3342" i="16"/>
  <c r="E3342" i="16" s="1"/>
  <c r="C3342" i="16" s="1"/>
  <c r="I2694" i="16"/>
  <c r="E2694" i="16" s="1"/>
  <c r="C2694" i="16" s="1"/>
  <c r="I3331" i="16"/>
  <c r="E3331" i="16" s="1"/>
  <c r="C3331" i="16" s="1"/>
  <c r="I1890" i="16"/>
  <c r="E1890" i="16" s="1"/>
  <c r="C1890" i="16" s="1"/>
  <c r="I3840" i="16"/>
  <c r="E3840" i="16" s="1"/>
  <c r="C3840" i="16" s="1"/>
  <c r="I3696" i="16"/>
  <c r="E3696" i="16" s="1"/>
  <c r="C3696" i="16" s="1"/>
  <c r="I3552" i="16"/>
  <c r="E3552" i="16" s="1"/>
  <c r="C3552" i="16" s="1"/>
  <c r="I3409" i="16"/>
  <c r="E3409" i="16" s="1"/>
  <c r="C3409" i="16" s="1"/>
  <c r="I3265" i="16"/>
  <c r="E3265" i="16" s="1"/>
  <c r="C3265" i="16" s="1"/>
  <c r="I3120" i="16"/>
  <c r="E3120" i="16" s="1"/>
  <c r="C3120" i="16" s="1"/>
  <c r="I1535" i="16"/>
  <c r="E1535" i="16" s="1"/>
  <c r="C1535" i="16" s="1"/>
  <c r="I1043" i="16"/>
  <c r="E1043" i="16" s="1"/>
  <c r="C1043" i="16" s="1"/>
  <c r="I888" i="16"/>
  <c r="E888" i="16" s="1"/>
  <c r="C888" i="16" s="1"/>
  <c r="I743" i="16"/>
  <c r="E743" i="16" s="1"/>
  <c r="C743" i="16" s="1"/>
  <c r="I586" i="16"/>
  <c r="E586" i="16" s="1"/>
  <c r="C586" i="16" s="1"/>
  <c r="I443" i="16"/>
  <c r="E443" i="16" s="1"/>
  <c r="C443" i="16" s="1"/>
  <c r="I300" i="16"/>
  <c r="E300" i="16" s="1"/>
  <c r="C300" i="16" s="1"/>
  <c r="I1547" i="16"/>
  <c r="E1547" i="16" s="1"/>
  <c r="C1547" i="16" s="1"/>
  <c r="I3803" i="16"/>
  <c r="E3803" i="16" s="1"/>
  <c r="C3803" i="16" s="1"/>
  <c r="I3657" i="16"/>
  <c r="E3657" i="16" s="1"/>
  <c r="C3657" i="16" s="1"/>
  <c r="I3513" i="16"/>
  <c r="E3513" i="16" s="1"/>
  <c r="C3513" i="16" s="1"/>
  <c r="I3370" i="16"/>
  <c r="E3370" i="16" s="1"/>
  <c r="C3370" i="16" s="1"/>
  <c r="I3226" i="16"/>
  <c r="E3226" i="16" s="1"/>
  <c r="C3226" i="16" s="1"/>
  <c r="I3083" i="16"/>
  <c r="E3083" i="16" s="1"/>
  <c r="C3083" i="16" s="1"/>
  <c r="I1584" i="16"/>
  <c r="E1584" i="16" s="1"/>
  <c r="C1584" i="16" s="1"/>
  <c r="I3789" i="16"/>
  <c r="E3789" i="16" s="1"/>
  <c r="C3789" i="16" s="1"/>
  <c r="I3645" i="16"/>
  <c r="E3645" i="16" s="1"/>
  <c r="C3645" i="16" s="1"/>
  <c r="I3500" i="16"/>
  <c r="E3500" i="16" s="1"/>
  <c r="C3500" i="16" s="1"/>
  <c r="I3357" i="16"/>
  <c r="E3357" i="16" s="1"/>
  <c r="C3357" i="16" s="1"/>
  <c r="I3213" i="16"/>
  <c r="E3213" i="16" s="1"/>
  <c r="C3213" i="16" s="1"/>
  <c r="I1967" i="16"/>
  <c r="E1967" i="16" s="1"/>
  <c r="C1967" i="16" s="1"/>
  <c r="I1283" i="16"/>
  <c r="E1283" i="16" s="1"/>
  <c r="C1283" i="16" s="1"/>
  <c r="I3740" i="16"/>
  <c r="E3740" i="16" s="1"/>
  <c r="C3740" i="16" s="1"/>
  <c r="I3595" i="16"/>
  <c r="E3595" i="16" s="1"/>
  <c r="C3595" i="16" s="1"/>
  <c r="I3440" i="16"/>
  <c r="E3440" i="16" s="1"/>
  <c r="C3440" i="16" s="1"/>
  <c r="I3295" i="16"/>
  <c r="E3295" i="16" s="1"/>
  <c r="C3295" i="16" s="1"/>
  <c r="I3151" i="16"/>
  <c r="E3151" i="16" s="1"/>
  <c r="C3151" i="16" s="1"/>
  <c r="I1860" i="16"/>
  <c r="E1860" i="16" s="1"/>
  <c r="C1860" i="16" s="1"/>
  <c r="I1091" i="16"/>
  <c r="E1091" i="16" s="1"/>
  <c r="C1091" i="16" s="1"/>
  <c r="I3703" i="16"/>
  <c r="E3703" i="16" s="1"/>
  <c r="C3703" i="16" s="1"/>
  <c r="I3560" i="16"/>
  <c r="E3560" i="16" s="1"/>
  <c r="C3560" i="16" s="1"/>
  <c r="I3414" i="16"/>
  <c r="E3414" i="16" s="1"/>
  <c r="C3414" i="16" s="1"/>
  <c r="I3271" i="16"/>
  <c r="E3271" i="16" s="1"/>
  <c r="C3271" i="16" s="1"/>
  <c r="I3127" i="16"/>
  <c r="E3127" i="16" s="1"/>
  <c r="C3127" i="16" s="1"/>
  <c r="I1530" i="16"/>
  <c r="E1530" i="16" s="1"/>
  <c r="C1530" i="16" s="1"/>
  <c r="I1386" i="16"/>
  <c r="E1386" i="16" s="1"/>
  <c r="C1386" i="16" s="1"/>
  <c r="I1242" i="16"/>
  <c r="E1242" i="16" s="1"/>
  <c r="C1242" i="16" s="1"/>
  <c r="I1902" i="16"/>
  <c r="E1902" i="16" s="1"/>
  <c r="C1902" i="16" s="1"/>
  <c r="I1625" i="16"/>
  <c r="E1625" i="16" s="1"/>
  <c r="C1625" i="16" s="1"/>
  <c r="I3725" i="16"/>
  <c r="E3725" i="16" s="1"/>
  <c r="C3725" i="16" s="1"/>
  <c r="I3581" i="16"/>
  <c r="E3581" i="16" s="1"/>
  <c r="C3581" i="16" s="1"/>
  <c r="I3436" i="16"/>
  <c r="E3436" i="16" s="1"/>
  <c r="C3436" i="16" s="1"/>
  <c r="I3293" i="16"/>
  <c r="E3293" i="16" s="1"/>
  <c r="C3293" i="16" s="1"/>
  <c r="I3148" i="16"/>
  <c r="E3148" i="16" s="1"/>
  <c r="C3148" i="16" s="1"/>
  <c r="I3303" i="16"/>
  <c r="E3303" i="16" s="1"/>
  <c r="C3303" i="16" s="1"/>
  <c r="I3159" i="16"/>
  <c r="E3159" i="16" s="1"/>
  <c r="C3159" i="16" s="1"/>
  <c r="I2118" i="16"/>
  <c r="E2118" i="16" s="1"/>
  <c r="C2118" i="16" s="1"/>
  <c r="I3568" i="16"/>
  <c r="E3568" i="16" s="1"/>
  <c r="C3568" i="16" s="1"/>
  <c r="I3748" i="16"/>
  <c r="E3748" i="16" s="1"/>
  <c r="C3748" i="16" s="1"/>
  <c r="I3590" i="16"/>
  <c r="E3590" i="16" s="1"/>
  <c r="C3590" i="16" s="1"/>
  <c r="I3447" i="16"/>
  <c r="E3447" i="16" s="1"/>
  <c r="C3447" i="16" s="1"/>
  <c r="I3304" i="16"/>
  <c r="E3304" i="16" s="1"/>
  <c r="C3304" i="16" s="1"/>
  <c r="I3160" i="16"/>
  <c r="E3160" i="16" s="1"/>
  <c r="C3160" i="16" s="1"/>
  <c r="I2250" i="16"/>
  <c r="E2250" i="16" s="1"/>
  <c r="C2250" i="16" s="1"/>
  <c r="I3640" i="16"/>
  <c r="E3640" i="16" s="1"/>
  <c r="C3640" i="16" s="1"/>
  <c r="I3770" i="16"/>
  <c r="E3770" i="16" s="1"/>
  <c r="C3770" i="16" s="1"/>
  <c r="I3625" i="16"/>
  <c r="E3625" i="16" s="1"/>
  <c r="C3625" i="16" s="1"/>
  <c r="I3482" i="16"/>
  <c r="E3482" i="16" s="1"/>
  <c r="C3482" i="16" s="1"/>
  <c r="I3338" i="16"/>
  <c r="E3338" i="16" s="1"/>
  <c r="C3338" i="16" s="1"/>
  <c r="I3194" i="16"/>
  <c r="E3194" i="16" s="1"/>
  <c r="C3194" i="16" s="1"/>
  <c r="I2154" i="16"/>
  <c r="E2154" i="16" s="1"/>
  <c r="C2154" i="16" s="1"/>
  <c r="I3580" i="16"/>
  <c r="E3580" i="16" s="1"/>
  <c r="C3580" i="16" s="1"/>
  <c r="I3769" i="16"/>
  <c r="E3769" i="16" s="1"/>
  <c r="C3769" i="16" s="1"/>
  <c r="I3626" i="16"/>
  <c r="E3626" i="16" s="1"/>
  <c r="C3626" i="16" s="1"/>
  <c r="I3481" i="16"/>
  <c r="E3481" i="16" s="1"/>
  <c r="C3481" i="16" s="1"/>
  <c r="I3337" i="16"/>
  <c r="E3337" i="16" s="1"/>
  <c r="C3337" i="16" s="1"/>
  <c r="I3193" i="16"/>
  <c r="E3193" i="16" s="1"/>
  <c r="C3193" i="16" s="1"/>
  <c r="I3059" i="16"/>
  <c r="E3059" i="16" s="1"/>
  <c r="C3059" i="16" s="1"/>
  <c r="I2916" i="16"/>
  <c r="E2916" i="16" s="1"/>
  <c r="C2916" i="16" s="1"/>
  <c r="I2772" i="16"/>
  <c r="E2772" i="16" s="1"/>
  <c r="C2772" i="16" s="1"/>
  <c r="I2616" i="16"/>
  <c r="E2616" i="16" s="1"/>
  <c r="C2616" i="16" s="1"/>
  <c r="I2472" i="16"/>
  <c r="E2472" i="16" s="1"/>
  <c r="C2472" i="16" s="1"/>
  <c r="I2328" i="16"/>
  <c r="E2328" i="16" s="1"/>
  <c r="C2328" i="16" s="1"/>
  <c r="I2184" i="16"/>
  <c r="E2184" i="16" s="1"/>
  <c r="C2184" i="16" s="1"/>
  <c r="I2039" i="16"/>
  <c r="E2039" i="16" s="1"/>
  <c r="C2039" i="16" s="1"/>
  <c r="I1897" i="16"/>
  <c r="E1897" i="16" s="1"/>
  <c r="C1897" i="16" s="1"/>
  <c r="I1752" i="16"/>
  <c r="E1752" i="16" s="1"/>
  <c r="C1752" i="16" s="1"/>
  <c r="I1608" i="16"/>
  <c r="E1608" i="16" s="1"/>
  <c r="C1608" i="16" s="1"/>
  <c r="I1465" i="16"/>
  <c r="E1465" i="16" s="1"/>
  <c r="C1465" i="16" s="1"/>
  <c r="I1321" i="16"/>
  <c r="E1321" i="16" s="1"/>
  <c r="C1321" i="16" s="1"/>
  <c r="I1176" i="16"/>
  <c r="E1176" i="16" s="1"/>
  <c r="C1176" i="16" s="1"/>
  <c r="I215" i="16"/>
  <c r="E215" i="16" s="1"/>
  <c r="C215" i="16" s="1"/>
  <c r="I72" i="16"/>
  <c r="E72" i="16" s="1"/>
  <c r="C72" i="16" s="1"/>
  <c r="I2926" i="16"/>
  <c r="E2926" i="16" s="1"/>
  <c r="C2926" i="16" s="1"/>
  <c r="I2782" i="16"/>
  <c r="E2782" i="16" s="1"/>
  <c r="C2782" i="16" s="1"/>
  <c r="I2626" i="16"/>
  <c r="E2626" i="16" s="1"/>
  <c r="C2626" i="16" s="1"/>
  <c r="I2482" i="16"/>
  <c r="E2482" i="16" s="1"/>
  <c r="C2482" i="16" s="1"/>
  <c r="I2338" i="16"/>
  <c r="E2338" i="16" s="1"/>
  <c r="C2338" i="16" s="1"/>
  <c r="I2194" i="16"/>
  <c r="E2194" i="16" s="1"/>
  <c r="C2194" i="16" s="1"/>
  <c r="I2050" i="16"/>
  <c r="E2050" i="16" s="1"/>
  <c r="C2050" i="16" s="1"/>
  <c r="I1907" i="16"/>
  <c r="E1907" i="16" s="1"/>
  <c r="C1907" i="16" s="1"/>
  <c r="I1750" i="16"/>
  <c r="E1750" i="16" s="1"/>
  <c r="C1750" i="16" s="1"/>
  <c r="I1606" i="16"/>
  <c r="E1606" i="16" s="1"/>
  <c r="C1606" i="16" s="1"/>
  <c r="I1462" i="16"/>
  <c r="E1462" i="16" s="1"/>
  <c r="C1462" i="16" s="1"/>
  <c r="I1318" i="16"/>
  <c r="E1318" i="16" s="1"/>
  <c r="C1318" i="16" s="1"/>
  <c r="I1174" i="16"/>
  <c r="E1174" i="16" s="1"/>
  <c r="C1174" i="16" s="1"/>
  <c r="I1030" i="16"/>
  <c r="E1030" i="16" s="1"/>
  <c r="C1030" i="16" s="1"/>
  <c r="I2962" i="16"/>
  <c r="E2962" i="16" s="1"/>
  <c r="C2962" i="16" s="1"/>
  <c r="I2817" i="16"/>
  <c r="E2817" i="16" s="1"/>
  <c r="C2817" i="16" s="1"/>
  <c r="I2673" i="16"/>
  <c r="E2673" i="16" s="1"/>
  <c r="C2673" i="16" s="1"/>
  <c r="I2528" i="16"/>
  <c r="E2528" i="16" s="1"/>
  <c r="C2528" i="16" s="1"/>
  <c r="I2372" i="16"/>
  <c r="E2372" i="16" s="1"/>
  <c r="C2372" i="16" s="1"/>
  <c r="I2229" i="16"/>
  <c r="E2229" i="16" s="1"/>
  <c r="C2229" i="16" s="1"/>
  <c r="I2085" i="16"/>
  <c r="E2085" i="16" s="1"/>
  <c r="C2085" i="16" s="1"/>
  <c r="I1941" i="16"/>
  <c r="E1941" i="16" s="1"/>
  <c r="C1941" i="16" s="1"/>
  <c r="I1797" i="16"/>
  <c r="E1797" i="16" s="1"/>
  <c r="C1797" i="16" s="1"/>
  <c r="I1653" i="16"/>
  <c r="E1653" i="16" s="1"/>
  <c r="C1653" i="16" s="1"/>
  <c r="I1509" i="16"/>
  <c r="E1509" i="16" s="1"/>
  <c r="C1509" i="16" s="1"/>
  <c r="I1365" i="16"/>
  <c r="E1365" i="16" s="1"/>
  <c r="C1365" i="16" s="1"/>
  <c r="I1221" i="16"/>
  <c r="E1221" i="16" s="1"/>
  <c r="C1221" i="16" s="1"/>
  <c r="I1077" i="16"/>
  <c r="E1077" i="16" s="1"/>
  <c r="C1077" i="16" s="1"/>
  <c r="I2925" i="16"/>
  <c r="E2925" i="16" s="1"/>
  <c r="C2925" i="16" s="1"/>
  <c r="I2780" i="16"/>
  <c r="E2780" i="16" s="1"/>
  <c r="C2780" i="16" s="1"/>
  <c r="I2636" i="16"/>
  <c r="E2636" i="16" s="1"/>
  <c r="C2636" i="16" s="1"/>
  <c r="I2492" i="16"/>
  <c r="E2492" i="16" s="1"/>
  <c r="C2492" i="16" s="1"/>
  <c r="I2348" i="16"/>
  <c r="E2348" i="16" s="1"/>
  <c r="C2348" i="16" s="1"/>
  <c r="I2203" i="16"/>
  <c r="E2203" i="16" s="1"/>
  <c r="C2203" i="16" s="1"/>
  <c r="I2060" i="16"/>
  <c r="E2060" i="16" s="1"/>
  <c r="C2060" i="16" s="1"/>
  <c r="I1917" i="16"/>
  <c r="E1917" i="16" s="1"/>
  <c r="C1917" i="16" s="1"/>
  <c r="I3463" i="16"/>
  <c r="E3463" i="16" s="1"/>
  <c r="C3463" i="16" s="1"/>
  <c r="I2730" i="16"/>
  <c r="E2730" i="16" s="1"/>
  <c r="C2730" i="16" s="1"/>
  <c r="I3384" i="16"/>
  <c r="E3384" i="16" s="1"/>
  <c r="C3384" i="16" s="1"/>
  <c r="I2604" i="16"/>
  <c r="E2604" i="16" s="1"/>
  <c r="C2604" i="16" s="1"/>
  <c r="I3659" i="16"/>
  <c r="E3659" i="16" s="1"/>
  <c r="C3659" i="16" s="1"/>
  <c r="I2819" i="16"/>
  <c r="E2819" i="16" s="1"/>
  <c r="C2819" i="16" s="1"/>
  <c r="I3516" i="16"/>
  <c r="E3516" i="16" s="1"/>
  <c r="C3516" i="16" s="1"/>
  <c r="I2747" i="16"/>
  <c r="E2747" i="16" s="1"/>
  <c r="C2747" i="16" s="1"/>
  <c r="I3550" i="16"/>
  <c r="E3550" i="16" s="1"/>
  <c r="C3550" i="16" s="1"/>
  <c r="I2771" i="16"/>
  <c r="E2771" i="16" s="1"/>
  <c r="C2771" i="16" s="1"/>
  <c r="I3455" i="16"/>
  <c r="E3455" i="16" s="1"/>
  <c r="C3455" i="16" s="1"/>
  <c r="I2735" i="16"/>
  <c r="E2735" i="16" s="1"/>
  <c r="C2735" i="16" s="1"/>
  <c r="I2172" i="16"/>
  <c r="E2172" i="16" s="1"/>
  <c r="C2172" i="16" s="1"/>
  <c r="I3090" i="16"/>
  <c r="E3090" i="16" s="1"/>
  <c r="C3090" i="16" s="1"/>
  <c r="I3695" i="16"/>
  <c r="E3695" i="16" s="1"/>
  <c r="C3695" i="16" s="1"/>
  <c r="I3030" i="16"/>
  <c r="E3030" i="16" s="1"/>
  <c r="C3030" i="16" s="1"/>
  <c r="I2478" i="16"/>
  <c r="E2478" i="16" s="1"/>
  <c r="C2478" i="16" s="1"/>
  <c r="I3354" i="16"/>
  <c r="E3354" i="16" s="1"/>
  <c r="C3354" i="16" s="1"/>
  <c r="I2646" i="16"/>
  <c r="E2646" i="16" s="1"/>
  <c r="C2646" i="16" s="1"/>
  <c r="I3258" i="16"/>
  <c r="E3258" i="16" s="1"/>
  <c r="C3258" i="16" s="1"/>
  <c r="I2670" i="16"/>
  <c r="E2670" i="16" s="1"/>
  <c r="C2670" i="16" s="1"/>
  <c r="I3246" i="16"/>
  <c r="E3246" i="16" s="1"/>
  <c r="C3246" i="16" s="1"/>
  <c r="I1830" i="16"/>
  <c r="E1830" i="16" s="1"/>
  <c r="C1830" i="16" s="1"/>
  <c r="I3828" i="16"/>
  <c r="E3828" i="16" s="1"/>
  <c r="C3828" i="16" s="1"/>
  <c r="I3684" i="16"/>
  <c r="E3684" i="16" s="1"/>
  <c r="C3684" i="16" s="1"/>
  <c r="I3540" i="16"/>
  <c r="E3540" i="16" s="1"/>
  <c r="C3540" i="16" s="1"/>
  <c r="I3396" i="16"/>
  <c r="E3396" i="16" s="1"/>
  <c r="C3396" i="16" s="1"/>
  <c r="I3252" i="16"/>
  <c r="E3252" i="16" s="1"/>
  <c r="C3252" i="16" s="1"/>
  <c r="I3107" i="16"/>
  <c r="E3107" i="16" s="1"/>
  <c r="C3107" i="16" s="1"/>
  <c r="I1475" i="16"/>
  <c r="E1475" i="16" s="1"/>
  <c r="C1475" i="16" s="1"/>
  <c r="I1019" i="16"/>
  <c r="E1019" i="16" s="1"/>
  <c r="C1019" i="16" s="1"/>
  <c r="I876" i="16"/>
  <c r="E876" i="16" s="1"/>
  <c r="C876" i="16" s="1"/>
  <c r="I731" i="16"/>
  <c r="E731" i="16" s="1"/>
  <c r="C731" i="16" s="1"/>
  <c r="I574" i="16"/>
  <c r="E574" i="16" s="1"/>
  <c r="C574" i="16" s="1"/>
  <c r="I431" i="16"/>
  <c r="E431" i="16" s="1"/>
  <c r="C431" i="16" s="1"/>
  <c r="I287" i="16"/>
  <c r="E287" i="16" s="1"/>
  <c r="C287" i="16" s="1"/>
  <c r="I1487" i="16"/>
  <c r="E1487" i="16" s="1"/>
  <c r="C1487" i="16" s="1"/>
  <c r="I3791" i="16"/>
  <c r="E3791" i="16" s="1"/>
  <c r="C3791" i="16" s="1"/>
  <c r="I3647" i="16"/>
  <c r="E3647" i="16" s="1"/>
  <c r="C3647" i="16" s="1"/>
  <c r="I3502" i="16"/>
  <c r="E3502" i="16" s="1"/>
  <c r="C3502" i="16" s="1"/>
  <c r="I3358" i="16"/>
  <c r="E3358" i="16" s="1"/>
  <c r="C3358" i="16" s="1"/>
  <c r="I3214" i="16"/>
  <c r="E3214" i="16" s="1"/>
  <c r="C3214" i="16" s="1"/>
  <c r="I3070" i="16"/>
  <c r="E3070" i="16" s="1"/>
  <c r="C3070" i="16" s="1"/>
  <c r="I1511" i="16"/>
  <c r="E1511" i="16" s="1"/>
  <c r="C1511" i="16" s="1"/>
  <c r="I3777" i="16"/>
  <c r="E3777" i="16" s="1"/>
  <c r="C3777" i="16" s="1"/>
  <c r="I3632" i="16"/>
  <c r="E3632" i="16" s="1"/>
  <c r="C3632" i="16" s="1"/>
  <c r="I3488" i="16"/>
  <c r="E3488" i="16" s="1"/>
  <c r="C3488" i="16" s="1"/>
  <c r="I3345" i="16"/>
  <c r="E3345" i="16" s="1"/>
  <c r="C3345" i="16" s="1"/>
  <c r="I3201" i="16"/>
  <c r="E3201" i="16" s="1"/>
  <c r="C3201" i="16" s="1"/>
  <c r="I1906" i="16"/>
  <c r="E1906" i="16" s="1"/>
  <c r="C1906" i="16" s="1"/>
  <c r="I1224" i="16"/>
  <c r="E1224" i="16" s="1"/>
  <c r="C1224" i="16" s="1"/>
  <c r="I3728" i="16"/>
  <c r="E3728" i="16" s="1"/>
  <c r="C3728" i="16" s="1"/>
  <c r="I3584" i="16"/>
  <c r="E3584" i="16" s="1"/>
  <c r="C3584" i="16" s="1"/>
  <c r="I3428" i="16"/>
  <c r="E3428" i="16" s="1"/>
  <c r="C3428" i="16" s="1"/>
  <c r="I3284" i="16"/>
  <c r="E3284" i="16" s="1"/>
  <c r="C3284" i="16" s="1"/>
  <c r="I3139" i="16"/>
  <c r="E3139" i="16" s="1"/>
  <c r="C3139" i="16" s="1"/>
  <c r="I1810" i="16"/>
  <c r="E1810" i="16" s="1"/>
  <c r="C1810" i="16" s="1"/>
  <c r="I3835" i="16"/>
  <c r="E3835" i="16" s="1"/>
  <c r="C3835" i="16" s="1"/>
  <c r="I3691" i="16"/>
  <c r="E3691" i="16" s="1"/>
  <c r="C3691" i="16" s="1"/>
  <c r="I3547" i="16"/>
  <c r="E3547" i="16" s="1"/>
  <c r="C3547" i="16" s="1"/>
  <c r="I3403" i="16"/>
  <c r="E3403" i="16" s="1"/>
  <c r="C3403" i="16" s="1"/>
  <c r="I3259" i="16"/>
  <c r="E3259" i="16" s="1"/>
  <c r="C3259" i="16" s="1"/>
  <c r="I3116" i="16"/>
  <c r="E3116" i="16" s="1"/>
  <c r="C3116" i="16" s="1"/>
  <c r="I1517" i="16"/>
  <c r="E1517" i="16" s="1"/>
  <c r="C1517" i="16" s="1"/>
  <c r="I1373" i="16"/>
  <c r="E1373" i="16" s="1"/>
  <c r="C1373" i="16" s="1"/>
  <c r="I1229" i="16"/>
  <c r="E1229" i="16" s="1"/>
  <c r="C1229" i="16" s="1"/>
  <c r="I1842" i="16"/>
  <c r="E1842" i="16" s="1"/>
  <c r="C1842" i="16" s="1"/>
  <c r="I1602" i="16"/>
  <c r="E1602" i="16" s="1"/>
  <c r="C1602" i="16" s="1"/>
  <c r="I3713" i="16"/>
  <c r="E3713" i="16" s="1"/>
  <c r="C3713" i="16" s="1"/>
  <c r="I3569" i="16"/>
  <c r="E3569" i="16" s="1"/>
  <c r="C3569" i="16" s="1"/>
  <c r="I3426" i="16"/>
  <c r="E3426" i="16" s="1"/>
  <c r="C3426" i="16" s="1"/>
  <c r="I3281" i="16"/>
  <c r="E3281" i="16" s="1"/>
  <c r="C3281" i="16" s="1"/>
  <c r="I3137" i="16"/>
  <c r="E3137" i="16" s="1"/>
  <c r="C3137" i="16" s="1"/>
  <c r="I3291" i="16"/>
  <c r="E3291" i="16" s="1"/>
  <c r="C3291" i="16" s="1"/>
  <c r="I3149" i="16"/>
  <c r="E3149" i="16" s="1"/>
  <c r="C3149" i="16" s="1"/>
  <c r="I2045" i="16"/>
  <c r="E2045" i="16" s="1"/>
  <c r="C2045" i="16" s="1"/>
  <c r="I3519" i="16"/>
  <c r="E3519" i="16" s="1"/>
  <c r="C3519" i="16" s="1"/>
  <c r="I3735" i="16"/>
  <c r="E3735" i="16" s="1"/>
  <c r="C3735" i="16" s="1"/>
  <c r="I3579" i="16"/>
  <c r="E3579" i="16" s="1"/>
  <c r="C3579" i="16" s="1"/>
  <c r="I3435" i="16"/>
  <c r="E3435" i="16" s="1"/>
  <c r="C3435" i="16" s="1"/>
  <c r="I3292" i="16"/>
  <c r="E3292" i="16" s="1"/>
  <c r="C3292" i="16" s="1"/>
  <c r="I3147" i="16"/>
  <c r="E3147" i="16" s="1"/>
  <c r="C3147" i="16" s="1"/>
  <c r="I2189" i="16"/>
  <c r="E2189" i="16" s="1"/>
  <c r="C2189" i="16" s="1"/>
  <c r="I3592" i="16"/>
  <c r="E3592" i="16" s="1"/>
  <c r="C3592" i="16" s="1"/>
  <c r="I3758" i="16"/>
  <c r="E3758" i="16" s="1"/>
  <c r="C3758" i="16" s="1"/>
  <c r="I3614" i="16"/>
  <c r="E3614" i="16" s="1"/>
  <c r="C3614" i="16" s="1"/>
  <c r="I3470" i="16"/>
  <c r="E3470" i="16" s="1"/>
  <c r="C3470" i="16" s="1"/>
  <c r="I3326" i="16"/>
  <c r="E3326" i="16" s="1"/>
  <c r="C3326" i="16" s="1"/>
  <c r="I3182" i="16"/>
  <c r="E3182" i="16" s="1"/>
  <c r="C3182" i="16" s="1"/>
  <c r="I2081" i="16"/>
  <c r="E2081" i="16" s="1"/>
  <c r="C2081" i="16" s="1"/>
  <c r="I3532" i="16"/>
  <c r="E3532" i="16" s="1"/>
  <c r="C3532" i="16" s="1"/>
  <c r="I3757" i="16"/>
  <c r="E3757" i="16" s="1"/>
  <c r="C3757" i="16" s="1"/>
  <c r="I3613" i="16"/>
  <c r="E3613" i="16" s="1"/>
  <c r="C3613" i="16" s="1"/>
  <c r="I3468" i="16"/>
  <c r="E3468" i="16" s="1"/>
  <c r="C3468" i="16" s="1"/>
  <c r="I3324" i="16"/>
  <c r="E3324" i="16" s="1"/>
  <c r="C3324" i="16" s="1"/>
  <c r="I3181" i="16"/>
  <c r="E3181" i="16" s="1"/>
  <c r="C3181" i="16" s="1"/>
  <c r="I3047" i="16"/>
  <c r="E3047" i="16" s="1"/>
  <c r="C3047" i="16" s="1"/>
  <c r="I2903" i="16"/>
  <c r="E2903" i="16" s="1"/>
  <c r="C2903" i="16" s="1"/>
  <c r="I2760" i="16"/>
  <c r="E2760" i="16" s="1"/>
  <c r="C2760" i="16" s="1"/>
  <c r="I2603" i="16"/>
  <c r="E2603" i="16" s="1"/>
  <c r="C2603" i="16" s="1"/>
  <c r="I2461" i="16"/>
  <c r="E2461" i="16" s="1"/>
  <c r="C2461" i="16" s="1"/>
  <c r="I2316" i="16"/>
  <c r="E2316" i="16" s="1"/>
  <c r="C2316" i="16" s="1"/>
  <c r="I2171" i="16"/>
  <c r="E2171" i="16" s="1"/>
  <c r="C2171" i="16" s="1"/>
  <c r="I2028" i="16"/>
  <c r="E2028" i="16" s="1"/>
  <c r="C2028" i="16" s="1"/>
  <c r="I1884" i="16"/>
  <c r="E1884" i="16" s="1"/>
  <c r="C1884" i="16" s="1"/>
  <c r="I1740" i="16"/>
  <c r="E1740" i="16" s="1"/>
  <c r="C1740" i="16" s="1"/>
  <c r="I1596" i="16"/>
  <c r="E1596" i="16" s="1"/>
  <c r="C1596" i="16" s="1"/>
  <c r="I1452" i="16"/>
  <c r="E1452" i="16" s="1"/>
  <c r="C1452" i="16" s="1"/>
  <c r="I1308" i="16"/>
  <c r="E1308" i="16" s="1"/>
  <c r="C1308" i="16" s="1"/>
  <c r="I1164" i="16"/>
  <c r="E1164" i="16" s="1"/>
  <c r="C1164" i="16" s="1"/>
  <c r="I203" i="16"/>
  <c r="E203" i="16" s="1"/>
  <c r="C203" i="16" s="1"/>
  <c r="I58" i="16"/>
  <c r="E58" i="16" s="1"/>
  <c r="C58" i="16" s="1"/>
  <c r="I2914" i="16"/>
  <c r="E2914" i="16" s="1"/>
  <c r="C2914" i="16" s="1"/>
  <c r="I2770" i="16"/>
  <c r="E2770" i="16" s="1"/>
  <c r="C2770" i="16" s="1"/>
  <c r="I2614" i="16"/>
  <c r="E2614" i="16" s="1"/>
  <c r="C2614" i="16" s="1"/>
  <c r="I2470" i="16"/>
  <c r="E2470" i="16" s="1"/>
  <c r="C2470" i="16" s="1"/>
  <c r="I2326" i="16"/>
  <c r="E2326" i="16" s="1"/>
  <c r="C2326" i="16" s="1"/>
  <c r="I2181" i="16"/>
  <c r="E2181" i="16" s="1"/>
  <c r="C2181" i="16" s="1"/>
  <c r="I2037" i="16"/>
  <c r="E2037" i="16" s="1"/>
  <c r="C2037" i="16" s="1"/>
  <c r="I1882" i="16"/>
  <c r="E1882" i="16" s="1"/>
  <c r="C1882" i="16" s="1"/>
  <c r="I1737" i="16"/>
  <c r="E1737" i="16" s="1"/>
  <c r="C1737" i="16" s="1"/>
  <c r="I1593" i="16"/>
  <c r="E1593" i="16" s="1"/>
  <c r="C1593" i="16" s="1"/>
  <c r="I1450" i="16"/>
  <c r="E1450" i="16" s="1"/>
  <c r="C1450" i="16" s="1"/>
  <c r="I1306" i="16"/>
  <c r="E1306" i="16" s="1"/>
  <c r="C1306" i="16" s="1"/>
  <c r="I1163" i="16"/>
  <c r="E1163" i="16" s="1"/>
  <c r="C1163" i="16" s="1"/>
  <c r="I1018" i="16"/>
  <c r="E1018" i="16" s="1"/>
  <c r="C1018" i="16" s="1"/>
  <c r="I2949" i="16"/>
  <c r="E2949" i="16" s="1"/>
  <c r="C2949" i="16" s="1"/>
  <c r="I2806" i="16"/>
  <c r="E2806" i="16" s="1"/>
  <c r="C2806" i="16" s="1"/>
  <c r="I2661" i="16"/>
  <c r="E2661" i="16" s="1"/>
  <c r="C2661" i="16" s="1"/>
  <c r="I2517" i="16"/>
  <c r="E2517" i="16" s="1"/>
  <c r="C2517" i="16" s="1"/>
  <c r="I2361" i="16"/>
  <c r="E2361" i="16" s="1"/>
  <c r="C2361" i="16" s="1"/>
  <c r="I2217" i="16"/>
  <c r="E2217" i="16" s="1"/>
  <c r="C2217" i="16" s="1"/>
  <c r="I2073" i="16"/>
  <c r="E2073" i="16" s="1"/>
  <c r="C2073" i="16" s="1"/>
  <c r="I1929" i="16"/>
  <c r="E1929" i="16" s="1"/>
  <c r="C1929" i="16" s="1"/>
  <c r="I1785" i="16"/>
  <c r="E1785" i="16" s="1"/>
  <c r="C1785" i="16" s="1"/>
  <c r="I1640" i="16"/>
  <c r="E1640" i="16" s="1"/>
  <c r="C1640" i="16" s="1"/>
  <c r="I1497" i="16"/>
  <c r="E1497" i="16" s="1"/>
  <c r="C1497" i="16" s="1"/>
  <c r="I1353" i="16"/>
  <c r="E1353" i="16" s="1"/>
  <c r="C1353" i="16" s="1"/>
  <c r="I1208" i="16"/>
  <c r="E1208" i="16" s="1"/>
  <c r="C1208" i="16" s="1"/>
  <c r="I1065" i="16"/>
  <c r="E1065" i="16" s="1"/>
  <c r="C1065" i="16" s="1"/>
  <c r="I2911" i="16"/>
  <c r="E2911" i="16" s="1"/>
  <c r="C2911" i="16" s="1"/>
  <c r="I2768" i="16"/>
  <c r="E2768" i="16" s="1"/>
  <c r="C2768" i="16" s="1"/>
  <c r="I2624" i="16"/>
  <c r="E2624" i="16" s="1"/>
  <c r="C2624" i="16" s="1"/>
  <c r="I2480" i="16"/>
  <c r="E2480" i="16" s="1"/>
  <c r="C2480" i="16" s="1"/>
  <c r="I2336" i="16"/>
  <c r="E2336" i="16" s="1"/>
  <c r="C2336" i="16" s="1"/>
  <c r="I2191" i="16"/>
  <c r="E2191" i="16" s="1"/>
  <c r="C2191" i="16" s="1"/>
  <c r="I2047" i="16"/>
  <c r="E2047" i="16" s="1"/>
  <c r="C2047" i="16" s="1"/>
  <c r="I3306" i="16"/>
  <c r="E3306" i="16" s="1"/>
  <c r="C3306" i="16" s="1"/>
  <c r="I2683" i="16"/>
  <c r="E2683" i="16" s="1"/>
  <c r="C2683" i="16" s="1"/>
  <c r="I3323" i="16"/>
  <c r="E3323" i="16" s="1"/>
  <c r="C3323" i="16" s="1"/>
  <c r="I2543" i="16"/>
  <c r="E2543" i="16" s="1"/>
  <c r="C2543" i="16" s="1"/>
  <c r="I3527" i="16"/>
  <c r="E3527" i="16" s="1"/>
  <c r="C3527" i="16" s="1"/>
  <c r="I2759" i="16"/>
  <c r="E2759" i="16" s="1"/>
  <c r="C2759" i="16" s="1"/>
  <c r="I3395" i="16"/>
  <c r="E3395" i="16" s="1"/>
  <c r="C3395" i="16" s="1"/>
  <c r="I2687" i="16"/>
  <c r="E2687" i="16" s="1"/>
  <c r="C2687" i="16" s="1"/>
  <c r="I3443" i="16"/>
  <c r="E3443" i="16" s="1"/>
  <c r="C3443" i="16" s="1"/>
  <c r="I2711" i="16"/>
  <c r="E2711" i="16" s="1"/>
  <c r="C2711" i="16" s="1"/>
  <c r="I3371" i="16"/>
  <c r="E3371" i="16" s="1"/>
  <c r="C3371" i="16" s="1"/>
  <c r="I2676" i="16"/>
  <c r="E2676" i="16" s="1"/>
  <c r="C2676" i="16" s="1"/>
  <c r="I2147" i="16"/>
  <c r="E2147" i="16" s="1"/>
  <c r="C2147" i="16" s="1"/>
  <c r="I2502" i="16"/>
  <c r="E2502" i="16" s="1"/>
  <c r="C2502" i="16" s="1"/>
  <c r="I3539" i="16"/>
  <c r="E3539" i="16" s="1"/>
  <c r="C3539" i="16" s="1"/>
  <c r="I2982" i="16"/>
  <c r="E2982" i="16" s="1"/>
  <c r="C2982" i="16" s="1"/>
  <c r="I2454" i="16"/>
  <c r="E2454" i="16" s="1"/>
  <c r="C2454" i="16" s="1"/>
  <c r="I3282" i="16"/>
  <c r="E3282" i="16" s="1"/>
  <c r="C3282" i="16" s="1"/>
  <c r="I2418" i="16"/>
  <c r="E2418" i="16" s="1"/>
  <c r="C2418" i="16" s="1"/>
  <c r="I3210" i="16"/>
  <c r="E3210" i="16" s="1"/>
  <c r="C3210" i="16" s="1"/>
  <c r="I2599" i="16"/>
  <c r="E2599" i="16" s="1"/>
  <c r="C2599" i="16" s="1"/>
  <c r="I3185" i="16"/>
  <c r="E3185" i="16" s="1"/>
  <c r="C3185" i="16" s="1"/>
  <c r="I1734" i="16"/>
  <c r="E1734" i="16" s="1"/>
  <c r="C1734" i="16" s="1"/>
  <c r="I3816" i="16"/>
  <c r="E3816" i="16" s="1"/>
  <c r="C3816" i="16" s="1"/>
  <c r="I3672" i="16"/>
  <c r="E3672" i="16" s="1"/>
  <c r="C3672" i="16" s="1"/>
  <c r="I3528" i="16"/>
  <c r="E3528" i="16" s="1"/>
  <c r="C3528" i="16" s="1"/>
  <c r="I3383" i="16"/>
  <c r="E3383" i="16" s="1"/>
  <c r="C3383" i="16" s="1"/>
  <c r="I3241" i="16"/>
  <c r="E3241" i="16" s="1"/>
  <c r="C3241" i="16" s="1"/>
  <c r="I3097" i="16"/>
  <c r="E3097" i="16" s="1"/>
  <c r="C3097" i="16" s="1"/>
  <c r="I1415" i="16"/>
  <c r="E1415" i="16" s="1"/>
  <c r="C1415" i="16" s="1"/>
  <c r="I1008" i="16"/>
  <c r="E1008" i="16" s="1"/>
  <c r="C1008" i="16" s="1"/>
  <c r="I863" i="16"/>
  <c r="E863" i="16" s="1"/>
  <c r="C863" i="16" s="1"/>
  <c r="I718" i="16"/>
  <c r="E718" i="16" s="1"/>
  <c r="C718" i="16" s="1"/>
  <c r="I563" i="16"/>
  <c r="E563" i="16" s="1"/>
  <c r="C563" i="16" s="1"/>
  <c r="I419" i="16"/>
  <c r="E419" i="16" s="1"/>
  <c r="C419" i="16" s="1"/>
  <c r="I276" i="16"/>
  <c r="E276" i="16" s="1"/>
  <c r="C276" i="16" s="1"/>
  <c r="I1451" i="16"/>
  <c r="E1451" i="16" s="1"/>
  <c r="C1451" i="16" s="1"/>
  <c r="I3779" i="16"/>
  <c r="E3779" i="16" s="1"/>
  <c r="C3779" i="16" s="1"/>
  <c r="I3635" i="16"/>
  <c r="E3635" i="16" s="1"/>
  <c r="C3635" i="16" s="1"/>
  <c r="I3490" i="16"/>
  <c r="E3490" i="16" s="1"/>
  <c r="C3490" i="16" s="1"/>
  <c r="I3346" i="16"/>
  <c r="E3346" i="16" s="1"/>
  <c r="C3346" i="16" s="1"/>
  <c r="I3202" i="16"/>
  <c r="E3202" i="16" s="1"/>
  <c r="C3202" i="16" s="1"/>
  <c r="I3058" i="16"/>
  <c r="E3058" i="16" s="1"/>
  <c r="C3058" i="16" s="1"/>
  <c r="I1427" i="16"/>
  <c r="E1427" i="16" s="1"/>
  <c r="C1427" i="16" s="1"/>
  <c r="I3764" i="16"/>
  <c r="E3764" i="16" s="1"/>
  <c r="C3764" i="16" s="1"/>
  <c r="I3622" i="16"/>
  <c r="E3622" i="16" s="1"/>
  <c r="C3622" i="16" s="1"/>
  <c r="I3477" i="16"/>
  <c r="E3477" i="16" s="1"/>
  <c r="C3477" i="16" s="1"/>
  <c r="I3333" i="16"/>
  <c r="E3333" i="16" s="1"/>
  <c r="C3333" i="16" s="1"/>
  <c r="I3190" i="16"/>
  <c r="E3190" i="16" s="1"/>
  <c r="C3190" i="16" s="1"/>
  <c r="I1847" i="16"/>
  <c r="E1847" i="16" s="1"/>
  <c r="C1847" i="16" s="1"/>
  <c r="I1162" i="16"/>
  <c r="E1162" i="16" s="1"/>
  <c r="C1162" i="16" s="1"/>
  <c r="I3717" i="16"/>
  <c r="E3717" i="16" s="1"/>
  <c r="C3717" i="16" s="1"/>
  <c r="I3572" i="16"/>
  <c r="E3572" i="16" s="1"/>
  <c r="C3572" i="16" s="1"/>
  <c r="I3416" i="16"/>
  <c r="E3416" i="16" s="1"/>
  <c r="C3416" i="16" s="1"/>
  <c r="I3272" i="16"/>
  <c r="E3272" i="16" s="1"/>
  <c r="C3272" i="16" s="1"/>
  <c r="I3129" i="16"/>
  <c r="E3129" i="16" s="1"/>
  <c r="C3129" i="16" s="1"/>
  <c r="I1751" i="16"/>
  <c r="E1751" i="16" s="1"/>
  <c r="C1751" i="16" s="1"/>
  <c r="I3823" i="16"/>
  <c r="E3823" i="16" s="1"/>
  <c r="C3823" i="16" s="1"/>
  <c r="I3678" i="16"/>
  <c r="E3678" i="16" s="1"/>
  <c r="C3678" i="16" s="1"/>
  <c r="I3535" i="16"/>
  <c r="E3535" i="16" s="1"/>
  <c r="C3535" i="16" s="1"/>
  <c r="I3392" i="16"/>
  <c r="E3392" i="16" s="1"/>
  <c r="C3392" i="16" s="1"/>
  <c r="I3247" i="16"/>
  <c r="E3247" i="16" s="1"/>
  <c r="C3247" i="16" s="1"/>
  <c r="I3102" i="16"/>
  <c r="E3102" i="16" s="1"/>
  <c r="C3102" i="16" s="1"/>
  <c r="I1506" i="16"/>
  <c r="E1506" i="16" s="1"/>
  <c r="C1506" i="16" s="1"/>
  <c r="I1362" i="16"/>
  <c r="E1362" i="16" s="1"/>
  <c r="C1362" i="16" s="1"/>
  <c r="I1218" i="16"/>
  <c r="E1218" i="16" s="1"/>
  <c r="C1218" i="16" s="1"/>
  <c r="I1806" i="16"/>
  <c r="E1806" i="16" s="1"/>
  <c r="C1806" i="16" s="1"/>
  <c r="I1554" i="16"/>
  <c r="E1554" i="16" s="1"/>
  <c r="C1554" i="16" s="1"/>
  <c r="I3701" i="16"/>
  <c r="E3701" i="16" s="1"/>
  <c r="C3701" i="16" s="1"/>
  <c r="I3557" i="16"/>
  <c r="E3557" i="16" s="1"/>
  <c r="C3557" i="16" s="1"/>
  <c r="I3413" i="16"/>
  <c r="E3413" i="16" s="1"/>
  <c r="C3413" i="16" s="1"/>
  <c r="I3269" i="16"/>
  <c r="E3269" i="16" s="1"/>
  <c r="C3269" i="16" s="1"/>
  <c r="I3125" i="16"/>
  <c r="E3125" i="16" s="1"/>
  <c r="C3125" i="16" s="1"/>
  <c r="I3280" i="16"/>
  <c r="E3280" i="16" s="1"/>
  <c r="C3280" i="16" s="1"/>
  <c r="I3136" i="16"/>
  <c r="E3136" i="16" s="1"/>
  <c r="C3136" i="16" s="1"/>
  <c r="I1986" i="16"/>
  <c r="E1986" i="16" s="1"/>
  <c r="C1986" i="16" s="1"/>
  <c r="I3460" i="16"/>
  <c r="E3460" i="16" s="1"/>
  <c r="C3460" i="16" s="1"/>
  <c r="I3723" i="16"/>
  <c r="E3723" i="16" s="1"/>
  <c r="C3723" i="16" s="1"/>
  <c r="I3567" i="16"/>
  <c r="E3567" i="16" s="1"/>
  <c r="C3567" i="16" s="1"/>
  <c r="I3423" i="16"/>
  <c r="E3423" i="16" s="1"/>
  <c r="C3423" i="16" s="1"/>
  <c r="I3279" i="16"/>
  <c r="E3279" i="16" s="1"/>
  <c r="C3279" i="16" s="1"/>
  <c r="I3135" i="16"/>
  <c r="E3135" i="16" s="1"/>
  <c r="C3135" i="16" s="1"/>
  <c r="I2130" i="16"/>
  <c r="E2130" i="16" s="1"/>
  <c r="C2130" i="16" s="1"/>
  <c r="I3543" i="16"/>
  <c r="E3543" i="16" s="1"/>
  <c r="C3543" i="16" s="1"/>
  <c r="I3746" i="16"/>
  <c r="E3746" i="16" s="1"/>
  <c r="C3746" i="16" s="1"/>
  <c r="I3603" i="16"/>
  <c r="E3603" i="16" s="1"/>
  <c r="C3603" i="16" s="1"/>
  <c r="I3458" i="16"/>
  <c r="E3458" i="16" s="1"/>
  <c r="C3458" i="16" s="1"/>
  <c r="I3314" i="16"/>
  <c r="E3314" i="16" s="1"/>
  <c r="C3314" i="16" s="1"/>
  <c r="I3171" i="16"/>
  <c r="E3171" i="16" s="1"/>
  <c r="C3171" i="16" s="1"/>
  <c r="I1999" i="16"/>
  <c r="E1999" i="16" s="1"/>
  <c r="C1999" i="16" s="1"/>
  <c r="I3484" i="16"/>
  <c r="E3484" i="16" s="1"/>
  <c r="C3484" i="16" s="1"/>
  <c r="I3745" i="16"/>
  <c r="E3745" i="16" s="1"/>
  <c r="C3745" i="16" s="1"/>
  <c r="I3601" i="16"/>
  <c r="E3601" i="16" s="1"/>
  <c r="C3601" i="16" s="1"/>
  <c r="I3457" i="16"/>
  <c r="E3457" i="16" s="1"/>
  <c r="C3457" i="16" s="1"/>
  <c r="I3313" i="16"/>
  <c r="E3313" i="16" s="1"/>
  <c r="C3313" i="16" s="1"/>
  <c r="I3169" i="16"/>
  <c r="E3169" i="16" s="1"/>
  <c r="C3169" i="16" s="1"/>
  <c r="I3036" i="16"/>
  <c r="E3036" i="16" s="1"/>
  <c r="C3036" i="16" s="1"/>
  <c r="I2892" i="16"/>
  <c r="E2892" i="16" s="1"/>
  <c r="C2892" i="16" s="1"/>
  <c r="I2748" i="16"/>
  <c r="E2748" i="16" s="1"/>
  <c r="C2748" i="16" s="1"/>
  <c r="I2592" i="16"/>
  <c r="E2592" i="16" s="1"/>
  <c r="C2592" i="16" s="1"/>
  <c r="I2448" i="16"/>
  <c r="E2448" i="16" s="1"/>
  <c r="C2448" i="16" s="1"/>
  <c r="I2304" i="16"/>
  <c r="E2304" i="16" s="1"/>
  <c r="C2304" i="16" s="1"/>
  <c r="I2161" i="16"/>
  <c r="E2161" i="16" s="1"/>
  <c r="C2161" i="16" s="1"/>
  <c r="I2015" i="16"/>
  <c r="E2015" i="16" s="1"/>
  <c r="C2015" i="16" s="1"/>
  <c r="I1873" i="16"/>
  <c r="E1873" i="16" s="1"/>
  <c r="C1873" i="16" s="1"/>
  <c r="I1727" i="16"/>
  <c r="E1727" i="16" s="1"/>
  <c r="C1727" i="16" s="1"/>
  <c r="I1583" i="16"/>
  <c r="E1583" i="16" s="1"/>
  <c r="C1583" i="16" s="1"/>
  <c r="I1439" i="16"/>
  <c r="E1439" i="16" s="1"/>
  <c r="C1439" i="16" s="1"/>
  <c r="I1296" i="16"/>
  <c r="E1296" i="16" s="1"/>
  <c r="C1296" i="16" s="1"/>
  <c r="I1152" i="16"/>
  <c r="E1152" i="16" s="1"/>
  <c r="C1152" i="16" s="1"/>
  <c r="I190" i="16"/>
  <c r="E190" i="16" s="1"/>
  <c r="C190" i="16" s="1"/>
  <c r="I46" i="16"/>
  <c r="E46" i="16" s="1"/>
  <c r="C46" i="16" s="1"/>
  <c r="I2902" i="16"/>
  <c r="E2902" i="16" s="1"/>
  <c r="C2902" i="16" s="1"/>
  <c r="I2758" i="16"/>
  <c r="E2758" i="16" s="1"/>
  <c r="C2758" i="16" s="1"/>
  <c r="I2602" i="16"/>
  <c r="E2602" i="16" s="1"/>
  <c r="C2602" i="16" s="1"/>
  <c r="I2459" i="16"/>
  <c r="E2459" i="16" s="1"/>
  <c r="C2459" i="16" s="1"/>
  <c r="I2315" i="16"/>
  <c r="E2315" i="16" s="1"/>
  <c r="C2315" i="16" s="1"/>
  <c r="I2170" i="16"/>
  <c r="E2170" i="16" s="1"/>
  <c r="C2170" i="16" s="1"/>
  <c r="I2026" i="16"/>
  <c r="E2026" i="16" s="1"/>
  <c r="C2026" i="16" s="1"/>
  <c r="I1870" i="16"/>
  <c r="E1870" i="16" s="1"/>
  <c r="C1870" i="16" s="1"/>
  <c r="I1725" i="16"/>
  <c r="E1725" i="16" s="1"/>
  <c r="C1725" i="16" s="1"/>
  <c r="I1582" i="16"/>
  <c r="E1582" i="16" s="1"/>
  <c r="C1582" i="16" s="1"/>
  <c r="I1437" i="16"/>
  <c r="E1437" i="16" s="1"/>
  <c r="C1437" i="16" s="1"/>
  <c r="I1293" i="16"/>
  <c r="E1293" i="16" s="1"/>
  <c r="C1293" i="16" s="1"/>
  <c r="I1150" i="16"/>
  <c r="E1150" i="16" s="1"/>
  <c r="C1150" i="16" s="1"/>
  <c r="I3081" i="16"/>
  <c r="E3081" i="16" s="1"/>
  <c r="C3081" i="16" s="1"/>
  <c r="I2937" i="16"/>
  <c r="E2937" i="16" s="1"/>
  <c r="C2937" i="16" s="1"/>
  <c r="I2793" i="16"/>
  <c r="E2793" i="16" s="1"/>
  <c r="C2793" i="16" s="1"/>
  <c r="I2649" i="16"/>
  <c r="E2649" i="16" s="1"/>
  <c r="C2649" i="16" s="1"/>
  <c r="I2505" i="16"/>
  <c r="E2505" i="16" s="1"/>
  <c r="C2505" i="16" s="1"/>
  <c r="I2350" i="16"/>
  <c r="E2350" i="16" s="1"/>
  <c r="C2350" i="16" s="1"/>
  <c r="I2205" i="16"/>
  <c r="E2205" i="16" s="1"/>
  <c r="C2205" i="16" s="1"/>
  <c r="I3235" i="16"/>
  <c r="E3235" i="16" s="1"/>
  <c r="C3235" i="16" s="1"/>
  <c r="I2633" i="16"/>
  <c r="E2633" i="16" s="1"/>
  <c r="C2633" i="16" s="1"/>
  <c r="I3239" i="16"/>
  <c r="E3239" i="16" s="1"/>
  <c r="C3239" i="16" s="1"/>
  <c r="I2483" i="16"/>
  <c r="E2483" i="16" s="1"/>
  <c r="C2483" i="16" s="1"/>
  <c r="I3407" i="16"/>
  <c r="E3407" i="16" s="1"/>
  <c r="C3407" i="16" s="1"/>
  <c r="I2699" i="16"/>
  <c r="E2699" i="16" s="1"/>
  <c r="C2699" i="16" s="1"/>
  <c r="I3335" i="16"/>
  <c r="E3335" i="16" s="1"/>
  <c r="C3335" i="16" s="1"/>
  <c r="I2627" i="16"/>
  <c r="E2627" i="16" s="1"/>
  <c r="C2627" i="16" s="1"/>
  <c r="I3359" i="16"/>
  <c r="E3359" i="16" s="1"/>
  <c r="C3359" i="16" s="1"/>
  <c r="I2652" i="16"/>
  <c r="E2652" i="16" s="1"/>
  <c r="C2652" i="16" s="1"/>
  <c r="I3311" i="16"/>
  <c r="E3311" i="16" s="1"/>
  <c r="C3311" i="16" s="1"/>
  <c r="I2615" i="16"/>
  <c r="E2615" i="16" s="1"/>
  <c r="C2615" i="16" s="1"/>
  <c r="I2124" i="16"/>
  <c r="E2124" i="16" s="1"/>
  <c r="C2124" i="16" s="1"/>
  <c r="I2334" i="16"/>
  <c r="E2334" i="16" s="1"/>
  <c r="C2334" i="16" s="1"/>
  <c r="I3834" i="16"/>
  <c r="E3834" i="16" s="1"/>
  <c r="C3834" i="16" s="1"/>
  <c r="I2921" i="16"/>
  <c r="E2921" i="16" s="1"/>
  <c r="C2921" i="16" s="1"/>
  <c r="I3839" i="16"/>
  <c r="E3839" i="16" s="1"/>
  <c r="C3839" i="16" s="1"/>
  <c r="I3221" i="16"/>
  <c r="E3221" i="16" s="1"/>
  <c r="C3221" i="16" s="1"/>
  <c r="I3742" i="16"/>
  <c r="E3742" i="16" s="1"/>
  <c r="C3742" i="16" s="1"/>
  <c r="I3138" i="16"/>
  <c r="E3138" i="16" s="1"/>
  <c r="C3138" i="16" s="1"/>
  <c r="I3755" i="16"/>
  <c r="E3755" i="16" s="1"/>
  <c r="C3755" i="16" s="1"/>
  <c r="I3078" i="16"/>
  <c r="E3078" i="16" s="1"/>
  <c r="C3078" i="16" s="1"/>
  <c r="I3808" i="16"/>
  <c r="E3808" i="16" s="1"/>
  <c r="C3808" i="16" s="1"/>
  <c r="I3804" i="16"/>
  <c r="E3804" i="16" s="1"/>
  <c r="C3804" i="16" s="1"/>
  <c r="I3660" i="16"/>
  <c r="E3660" i="16" s="1"/>
  <c r="C3660" i="16" s="1"/>
  <c r="I3515" i="16"/>
  <c r="E3515" i="16" s="1"/>
  <c r="C3515" i="16" s="1"/>
  <c r="I3373" i="16"/>
  <c r="E3373" i="16" s="1"/>
  <c r="C3373" i="16" s="1"/>
  <c r="I3228" i="16"/>
  <c r="E3228" i="16" s="1"/>
  <c r="C3228" i="16" s="1"/>
  <c r="I2051" i="16"/>
  <c r="E2051" i="16" s="1"/>
  <c r="C2051" i="16" s="1"/>
  <c r="I1355" i="16"/>
  <c r="E1355" i="16" s="1"/>
  <c r="C1355" i="16" s="1"/>
  <c r="I995" i="16"/>
  <c r="E995" i="16" s="1"/>
  <c r="C995" i="16" s="1"/>
  <c r="I852" i="16"/>
  <c r="E852" i="16" s="1"/>
  <c r="C852" i="16" s="1"/>
  <c r="I707" i="16"/>
  <c r="E707" i="16" s="1"/>
  <c r="C707" i="16" s="1"/>
  <c r="I551" i="16"/>
  <c r="E551" i="16" s="1"/>
  <c r="C551" i="16" s="1"/>
  <c r="I407" i="16"/>
  <c r="E407" i="16" s="1"/>
  <c r="C407" i="16" s="1"/>
  <c r="I263" i="16"/>
  <c r="E263" i="16" s="1"/>
  <c r="C263" i="16" s="1"/>
  <c r="I1391" i="16"/>
  <c r="E1391" i="16" s="1"/>
  <c r="C1391" i="16" s="1"/>
  <c r="I3766" i="16"/>
  <c r="E3766" i="16" s="1"/>
  <c r="C3766" i="16" s="1"/>
  <c r="I3621" i="16"/>
  <c r="E3621" i="16" s="1"/>
  <c r="C3621" i="16" s="1"/>
  <c r="I3478" i="16"/>
  <c r="E3478" i="16" s="1"/>
  <c r="C3478" i="16" s="1"/>
  <c r="I3334" i="16"/>
  <c r="E3334" i="16" s="1"/>
  <c r="C3334" i="16" s="1"/>
  <c r="I3189" i="16"/>
  <c r="E3189" i="16" s="1"/>
  <c r="C3189" i="16" s="1"/>
  <c r="I3046" i="16"/>
  <c r="E3046" i="16" s="1"/>
  <c r="C3046" i="16" s="1"/>
  <c r="I1367" i="16"/>
  <c r="E1367" i="16" s="1"/>
  <c r="C1367" i="16" s="1"/>
  <c r="I3753" i="16"/>
  <c r="E3753" i="16" s="1"/>
  <c r="C3753" i="16" s="1"/>
  <c r="I3610" i="16"/>
  <c r="E3610" i="16" s="1"/>
  <c r="C3610" i="16" s="1"/>
  <c r="I3465" i="16"/>
  <c r="E3465" i="16" s="1"/>
  <c r="C3465" i="16" s="1"/>
  <c r="I3321" i="16"/>
  <c r="E3321" i="16" s="1"/>
  <c r="C3321" i="16" s="1"/>
  <c r="I3177" i="16"/>
  <c r="E3177" i="16" s="1"/>
  <c r="C3177" i="16" s="1"/>
  <c r="I1787" i="16"/>
  <c r="E1787" i="16" s="1"/>
  <c r="C1787" i="16" s="1"/>
  <c r="I1031" i="16"/>
  <c r="E1031" i="16" s="1"/>
  <c r="C1031" i="16" s="1"/>
  <c r="I3704" i="16"/>
  <c r="E3704" i="16" s="1"/>
  <c r="C3704" i="16" s="1"/>
  <c r="I3559" i="16"/>
  <c r="E3559" i="16" s="1"/>
  <c r="C3559" i="16" s="1"/>
  <c r="I3405" i="16"/>
  <c r="E3405" i="16" s="1"/>
  <c r="C3405" i="16" s="1"/>
  <c r="I3261" i="16"/>
  <c r="E3261" i="16" s="1"/>
  <c r="C3261" i="16" s="1"/>
  <c r="I3115" i="16"/>
  <c r="E3115" i="16" s="1"/>
  <c r="C3115" i="16" s="1"/>
  <c r="I1691" i="16"/>
  <c r="E1691" i="16" s="1"/>
  <c r="C1691" i="16" s="1"/>
  <c r="I3811" i="16"/>
  <c r="E3811" i="16" s="1"/>
  <c r="C3811" i="16" s="1"/>
  <c r="I3667" i="16"/>
  <c r="E3667" i="16" s="1"/>
  <c r="C3667" i="16" s="1"/>
  <c r="I3523" i="16"/>
  <c r="E3523" i="16" s="1"/>
  <c r="C3523" i="16" s="1"/>
  <c r="I3379" i="16"/>
  <c r="E3379" i="16" s="1"/>
  <c r="C3379" i="16" s="1"/>
  <c r="I3234" i="16"/>
  <c r="E3234" i="16" s="1"/>
  <c r="C3234" i="16" s="1"/>
  <c r="I3091" i="16"/>
  <c r="E3091" i="16" s="1"/>
  <c r="C3091" i="16" s="1"/>
  <c r="I1495" i="16"/>
  <c r="E1495" i="16" s="1"/>
  <c r="C1495" i="16" s="1"/>
  <c r="I1350" i="16"/>
  <c r="E1350" i="16" s="1"/>
  <c r="C1350" i="16" s="1"/>
  <c r="I1207" i="16"/>
  <c r="E1207" i="16" s="1"/>
  <c r="C1207" i="16" s="1"/>
  <c r="I1794" i="16"/>
  <c r="E1794" i="16" s="1"/>
  <c r="C1794" i="16" s="1"/>
  <c r="I3833" i="16"/>
  <c r="E3833" i="16" s="1"/>
  <c r="C3833" i="16" s="1"/>
  <c r="I3688" i="16"/>
  <c r="E3688" i="16" s="1"/>
  <c r="C3688" i="16" s="1"/>
  <c r="I3545" i="16"/>
  <c r="E3545" i="16" s="1"/>
  <c r="C3545" i="16" s="1"/>
  <c r="I3401" i="16"/>
  <c r="E3401" i="16" s="1"/>
  <c r="C3401" i="16" s="1"/>
  <c r="I3257" i="16"/>
  <c r="E3257" i="16" s="1"/>
  <c r="C3257" i="16" s="1"/>
  <c r="I3114" i="16"/>
  <c r="E3114" i="16" s="1"/>
  <c r="C3114" i="16" s="1"/>
  <c r="I3268" i="16"/>
  <c r="E3268" i="16" s="1"/>
  <c r="C3268" i="16" s="1"/>
  <c r="I3124" i="16"/>
  <c r="E3124" i="16" s="1"/>
  <c r="C3124" i="16" s="1"/>
  <c r="I1926" i="16"/>
  <c r="E1926" i="16" s="1"/>
  <c r="C1926" i="16" s="1"/>
  <c r="I3437" i="16"/>
  <c r="E3437" i="16" s="1"/>
  <c r="C3437" i="16" s="1"/>
  <c r="I3711" i="16"/>
  <c r="E3711" i="16" s="1"/>
  <c r="C3711" i="16" s="1"/>
  <c r="I3555" i="16"/>
  <c r="E3555" i="16" s="1"/>
  <c r="C3555" i="16" s="1"/>
  <c r="I3411" i="16"/>
  <c r="E3411" i="16" s="1"/>
  <c r="C3411" i="16" s="1"/>
  <c r="I3266" i="16"/>
  <c r="E3266" i="16" s="1"/>
  <c r="C3266" i="16" s="1"/>
  <c r="I3122" i="16"/>
  <c r="E3122" i="16" s="1"/>
  <c r="C3122" i="16" s="1"/>
  <c r="I2034" i="16"/>
  <c r="E2034" i="16" s="1"/>
  <c r="C2034" i="16" s="1"/>
  <c r="I3473" i="16"/>
  <c r="E3473" i="16" s="1"/>
  <c r="C3473" i="16" s="1"/>
  <c r="I3734" i="16"/>
  <c r="E3734" i="16" s="1"/>
  <c r="C3734" i="16" s="1"/>
  <c r="I3591" i="16"/>
  <c r="E3591" i="16" s="1"/>
  <c r="C3591" i="16" s="1"/>
  <c r="I3446" i="16"/>
  <c r="E3446" i="16" s="1"/>
  <c r="C3446" i="16" s="1"/>
  <c r="I3302" i="16"/>
  <c r="E3302" i="16" s="1"/>
  <c r="C3302" i="16" s="1"/>
  <c r="I3158" i="16"/>
  <c r="E3158" i="16" s="1"/>
  <c r="C3158" i="16" s="1"/>
  <c r="I1939" i="16"/>
  <c r="E1939" i="16" s="1"/>
  <c r="C1939" i="16" s="1"/>
  <c r="I3448" i="16"/>
  <c r="E3448" i="16" s="1"/>
  <c r="C3448" i="16" s="1"/>
  <c r="I3733" i="16"/>
  <c r="E3733" i="16" s="1"/>
  <c r="C3733" i="16" s="1"/>
  <c r="I3589" i="16"/>
  <c r="E3589" i="16" s="1"/>
  <c r="C3589" i="16" s="1"/>
  <c r="I3445" i="16"/>
  <c r="E3445" i="16" s="1"/>
  <c r="C3445" i="16" s="1"/>
  <c r="I3301" i="16"/>
  <c r="E3301" i="16" s="1"/>
  <c r="C3301" i="16" s="1"/>
  <c r="I3157" i="16"/>
  <c r="E3157" i="16" s="1"/>
  <c r="C3157" i="16" s="1"/>
  <c r="I3023" i="16"/>
  <c r="E3023" i="16" s="1"/>
  <c r="C3023" i="16" s="1"/>
  <c r="I2880" i="16"/>
  <c r="E2880" i="16" s="1"/>
  <c r="C2880" i="16" s="1"/>
  <c r="I2736" i="16"/>
  <c r="E2736" i="16" s="1"/>
  <c r="C2736" i="16" s="1"/>
  <c r="I2580" i="16"/>
  <c r="E2580" i="16" s="1"/>
  <c r="C2580" i="16" s="1"/>
  <c r="I2436" i="16"/>
  <c r="E2436" i="16" s="1"/>
  <c r="C2436" i="16" s="1"/>
  <c r="I2292" i="16"/>
  <c r="E2292" i="16" s="1"/>
  <c r="C2292" i="16" s="1"/>
  <c r="I2149" i="16"/>
  <c r="E2149" i="16" s="1"/>
  <c r="C2149" i="16" s="1"/>
  <c r="I2004" i="16"/>
  <c r="E2004" i="16" s="1"/>
  <c r="C2004" i="16" s="1"/>
  <c r="I1859" i="16"/>
  <c r="E1859" i="16" s="1"/>
  <c r="C1859" i="16" s="1"/>
  <c r="I1716" i="16"/>
  <c r="E1716" i="16" s="1"/>
  <c r="C1716" i="16" s="1"/>
  <c r="I1573" i="16"/>
  <c r="E1573" i="16" s="1"/>
  <c r="C1573" i="16" s="1"/>
  <c r="I1428" i="16"/>
  <c r="E1428" i="16" s="1"/>
  <c r="C1428" i="16" s="1"/>
  <c r="I1284" i="16"/>
  <c r="E1284" i="16" s="1"/>
  <c r="C1284" i="16" s="1"/>
  <c r="I1140" i="16"/>
  <c r="E1140" i="16" s="1"/>
  <c r="C1140" i="16" s="1"/>
  <c r="I178" i="16"/>
  <c r="E178" i="16" s="1"/>
  <c r="C178" i="16" s="1"/>
  <c r="I3034" i="16"/>
  <c r="E3034" i="16" s="1"/>
  <c r="C3034" i="16" s="1"/>
  <c r="I2889" i="16"/>
  <c r="E2889" i="16" s="1"/>
  <c r="C2889" i="16" s="1"/>
  <c r="I2745" i="16"/>
  <c r="E2745" i="16" s="1"/>
  <c r="C2745" i="16" s="1"/>
  <c r="I2590" i="16"/>
  <c r="E2590" i="16" s="1"/>
  <c r="C2590" i="16" s="1"/>
  <c r="I2446" i="16"/>
  <c r="E2446" i="16" s="1"/>
  <c r="C2446" i="16" s="1"/>
  <c r="I2301" i="16"/>
  <c r="E2301" i="16" s="1"/>
  <c r="C2301" i="16" s="1"/>
  <c r="I2158" i="16"/>
  <c r="E2158" i="16" s="1"/>
  <c r="C2158" i="16" s="1"/>
  <c r="I2014" i="16"/>
  <c r="E2014" i="16" s="1"/>
  <c r="C2014" i="16" s="1"/>
  <c r="I1858" i="16"/>
  <c r="E1858" i="16" s="1"/>
  <c r="C1858" i="16" s="1"/>
  <c r="I1714" i="16"/>
  <c r="E1714" i="16" s="1"/>
  <c r="C1714" i="16" s="1"/>
  <c r="I1570" i="16"/>
  <c r="E1570" i="16" s="1"/>
  <c r="C1570" i="16" s="1"/>
  <c r="I1426" i="16"/>
  <c r="E1426" i="16" s="1"/>
  <c r="C1426" i="16" s="1"/>
  <c r="I1281" i="16"/>
  <c r="E1281" i="16" s="1"/>
  <c r="C1281" i="16" s="1"/>
  <c r="I1137" i="16"/>
  <c r="E1137" i="16" s="1"/>
  <c r="C1137" i="16" s="1"/>
  <c r="I3069" i="16"/>
  <c r="E3069" i="16" s="1"/>
  <c r="C3069" i="16" s="1"/>
  <c r="I2924" i="16"/>
  <c r="E2924" i="16" s="1"/>
  <c r="C2924" i="16" s="1"/>
  <c r="I2781" i="16"/>
  <c r="E2781" i="16" s="1"/>
  <c r="C2781" i="16" s="1"/>
  <c r="I2637" i="16"/>
  <c r="E2637" i="16" s="1"/>
  <c r="C2637" i="16" s="1"/>
  <c r="I2494" i="16"/>
  <c r="E2494" i="16" s="1"/>
  <c r="C2494" i="16" s="1"/>
  <c r="I2337" i="16"/>
  <c r="E2337" i="16" s="1"/>
  <c r="C2337" i="16" s="1"/>
  <c r="I2193" i="16"/>
  <c r="E2193" i="16" s="1"/>
  <c r="C2193" i="16" s="1"/>
  <c r="I2049" i="16"/>
  <c r="E2049" i="16" s="1"/>
  <c r="C2049" i="16" s="1"/>
  <c r="I1904" i="16"/>
  <c r="E1904" i="16" s="1"/>
  <c r="C1904" i="16" s="1"/>
  <c r="I1760" i="16"/>
  <c r="E1760" i="16" s="1"/>
  <c r="C1760" i="16" s="1"/>
  <c r="I1617" i="16"/>
  <c r="E1617" i="16" s="1"/>
  <c r="C1617" i="16" s="1"/>
  <c r="I1474" i="16"/>
  <c r="E1474" i="16" s="1"/>
  <c r="C1474" i="16" s="1"/>
  <c r="I1329" i="16"/>
  <c r="E1329" i="16" s="1"/>
  <c r="C1329" i="16" s="1"/>
  <c r="I1185" i="16"/>
  <c r="E1185" i="16" s="1"/>
  <c r="C1185" i="16" s="1"/>
  <c r="I3033" i="16"/>
  <c r="E3033" i="16" s="1"/>
  <c r="C3033" i="16" s="1"/>
  <c r="I2887" i="16"/>
  <c r="E2887" i="16" s="1"/>
  <c r="C2887" i="16" s="1"/>
  <c r="I2743" i="16"/>
  <c r="E2743" i="16" s="1"/>
  <c r="C2743" i="16" s="1"/>
  <c r="I2600" i="16"/>
  <c r="E2600" i="16" s="1"/>
  <c r="C2600" i="16" s="1"/>
  <c r="I2456" i="16"/>
  <c r="E2456" i="16" s="1"/>
  <c r="C2456" i="16" s="1"/>
  <c r="I2312" i="16"/>
  <c r="E2312" i="16" s="1"/>
  <c r="C2312" i="16" s="1"/>
  <c r="I2169" i="16"/>
  <c r="E2169" i="16" s="1"/>
  <c r="C2169" i="16" s="1"/>
  <c r="I2023" i="16"/>
  <c r="E2023" i="16" s="1"/>
  <c r="C2023" i="16" s="1"/>
  <c r="I1881" i="16"/>
  <c r="E1881" i="16" s="1"/>
  <c r="C1881" i="16" s="1"/>
  <c r="I1736" i="16"/>
  <c r="E1736" i="16" s="1"/>
  <c r="C1736" i="16" s="1"/>
  <c r="I1592" i="16"/>
  <c r="E1592" i="16" s="1"/>
  <c r="C1592" i="16" s="1"/>
  <c r="I1449" i="16"/>
  <c r="E1449" i="16" s="1"/>
  <c r="C1449" i="16" s="1"/>
  <c r="I1305" i="16"/>
  <c r="E1305" i="16" s="1"/>
  <c r="C1305" i="16" s="1"/>
  <c r="I1160" i="16"/>
  <c r="E1160" i="16" s="1"/>
  <c r="C1160" i="16" s="1"/>
  <c r="I3042" i="16"/>
  <c r="E3042" i="16" s="1"/>
  <c r="C3042" i="16" s="1"/>
  <c r="I2899" i="16"/>
  <c r="E2899" i="16" s="1"/>
  <c r="C2899" i="16" s="1"/>
  <c r="I2755" i="16"/>
  <c r="E2755" i="16" s="1"/>
  <c r="C2755" i="16" s="1"/>
  <c r="I2611" i="16"/>
  <c r="E2611" i="16" s="1"/>
  <c r="C2611" i="16" s="1"/>
  <c r="I2467" i="16"/>
  <c r="E2467" i="16" s="1"/>
  <c r="C2467" i="16" s="1"/>
  <c r="I2323" i="16"/>
  <c r="E2323" i="16" s="1"/>
  <c r="C2323" i="16" s="1"/>
  <c r="I2179" i="16"/>
  <c r="E2179" i="16" s="1"/>
  <c r="C2179" i="16" s="1"/>
  <c r="I2035" i="16"/>
  <c r="E2035" i="16" s="1"/>
  <c r="C2035" i="16" s="1"/>
  <c r="I1891" i="16"/>
  <c r="E1891" i="16" s="1"/>
  <c r="C1891" i="16" s="1"/>
  <c r="I1748" i="16"/>
  <c r="E1748" i="16" s="1"/>
  <c r="C1748" i="16" s="1"/>
  <c r="I1603" i="16"/>
  <c r="E1603" i="16" s="1"/>
  <c r="C1603" i="16" s="1"/>
  <c r="I1446" i="16"/>
  <c r="E1446" i="16" s="1"/>
  <c r="C1446" i="16" s="1"/>
  <c r="I1291" i="16"/>
  <c r="E1291" i="16" s="1"/>
  <c r="C1291" i="16" s="1"/>
  <c r="I1136" i="16"/>
  <c r="E1136" i="16" s="1"/>
  <c r="C1136" i="16" s="1"/>
  <c r="I1122" i="16"/>
  <c r="E1122" i="16" s="1"/>
  <c r="C1122" i="16" s="1"/>
  <c r="I978" i="16"/>
  <c r="E978" i="16" s="1"/>
  <c r="C978" i="16" s="1"/>
  <c r="I833" i="16"/>
  <c r="E833" i="16" s="1"/>
  <c r="C833" i="16" s="1"/>
  <c r="I1871" i="16"/>
  <c r="E1871" i="16" s="1"/>
  <c r="C1871" i="16" s="1"/>
  <c r="I3212" i="16"/>
  <c r="E3212" i="16" s="1"/>
  <c r="C3212" i="16" s="1"/>
  <c r="I3187" i="16"/>
  <c r="E3187" i="16" s="1"/>
  <c r="C3187" i="16" s="1"/>
  <c r="I3784" i="16"/>
  <c r="E3784" i="16" s="1"/>
  <c r="C3784" i="16" s="1"/>
  <c r="I3220" i="16"/>
  <c r="E3220" i="16" s="1"/>
  <c r="C3220" i="16" s="1"/>
  <c r="I3363" i="16"/>
  <c r="E3363" i="16" s="1"/>
  <c r="C3363" i="16" s="1"/>
  <c r="I3542" i="16"/>
  <c r="E3542" i="16" s="1"/>
  <c r="C3542" i="16" s="1"/>
  <c r="I3685" i="16"/>
  <c r="E3685" i="16" s="1"/>
  <c r="C3685" i="16" s="1"/>
  <c r="I2833" i="16"/>
  <c r="E2833" i="16" s="1"/>
  <c r="C2833" i="16" s="1"/>
  <c r="I1957" i="16"/>
  <c r="E1957" i="16" s="1"/>
  <c r="C1957" i="16" s="1"/>
  <c r="I1092" i="16"/>
  <c r="E1092" i="16" s="1"/>
  <c r="C1092" i="16" s="1"/>
  <c r="I2398" i="16"/>
  <c r="E2398" i="16" s="1"/>
  <c r="C2398" i="16" s="1"/>
  <c r="I1522" i="16"/>
  <c r="E1522" i="16" s="1"/>
  <c r="C1522" i="16" s="1"/>
  <c r="I2733" i="16"/>
  <c r="E2733" i="16" s="1"/>
  <c r="C2733" i="16" s="1"/>
  <c r="I1977" i="16"/>
  <c r="E1977" i="16" s="1"/>
  <c r="C1977" i="16" s="1"/>
  <c r="I1401" i="16"/>
  <c r="E1401" i="16" s="1"/>
  <c r="C1401" i="16" s="1"/>
  <c r="I2816" i="16"/>
  <c r="E2816" i="16" s="1"/>
  <c r="C2816" i="16" s="1"/>
  <c r="I2239" i="16"/>
  <c r="E2239" i="16" s="1"/>
  <c r="C2239" i="16" s="1"/>
  <c r="I1761" i="16"/>
  <c r="E1761" i="16" s="1"/>
  <c r="C1761" i="16" s="1"/>
  <c r="I1400" i="16"/>
  <c r="E1400" i="16" s="1"/>
  <c r="C1400" i="16" s="1"/>
  <c r="I3080" i="16"/>
  <c r="E3080" i="16" s="1"/>
  <c r="C3080" i="16" s="1"/>
  <c r="I2864" i="16"/>
  <c r="E2864" i="16" s="1"/>
  <c r="C2864" i="16" s="1"/>
  <c r="I2695" i="16"/>
  <c r="E2695" i="16" s="1"/>
  <c r="C2695" i="16" s="1"/>
  <c r="I2515" i="16"/>
  <c r="E2515" i="16" s="1"/>
  <c r="C2515" i="16" s="1"/>
  <c r="I2347" i="16"/>
  <c r="E2347" i="16" s="1"/>
  <c r="C2347" i="16" s="1"/>
  <c r="I2167" i="16"/>
  <c r="E2167" i="16" s="1"/>
  <c r="C2167" i="16" s="1"/>
  <c r="I2012" i="16"/>
  <c r="E2012" i="16" s="1"/>
  <c r="C2012" i="16" s="1"/>
  <c r="I1856" i="16"/>
  <c r="E1856" i="16" s="1"/>
  <c r="C1856" i="16" s="1"/>
  <c r="I1699" i="16"/>
  <c r="E1699" i="16" s="1"/>
  <c r="C1699" i="16" s="1"/>
  <c r="I1531" i="16"/>
  <c r="E1531" i="16" s="1"/>
  <c r="C1531" i="16" s="1"/>
  <c r="I1375" i="16"/>
  <c r="E1375" i="16" s="1"/>
  <c r="C1375" i="16" s="1"/>
  <c r="I1206" i="16"/>
  <c r="E1206" i="16" s="1"/>
  <c r="C1206" i="16" s="1"/>
  <c r="I1170" i="16"/>
  <c r="E1170" i="16" s="1"/>
  <c r="C1170" i="16" s="1"/>
  <c r="I1014" i="16"/>
  <c r="E1014" i="16" s="1"/>
  <c r="C1014" i="16" s="1"/>
  <c r="I859" i="16"/>
  <c r="E859" i="16" s="1"/>
  <c r="C859" i="16" s="1"/>
  <c r="I702" i="16"/>
  <c r="E702" i="16" s="1"/>
  <c r="C702" i="16" s="1"/>
  <c r="I557" i="16"/>
  <c r="E557" i="16" s="1"/>
  <c r="C557" i="16" s="1"/>
  <c r="I3065" i="16"/>
  <c r="E3065" i="16" s="1"/>
  <c r="C3065" i="16" s="1"/>
  <c r="I2922" i="16"/>
  <c r="E2922" i="16" s="1"/>
  <c r="C2922" i="16" s="1"/>
  <c r="I2777" i="16"/>
  <c r="E2777" i="16" s="1"/>
  <c r="C2777" i="16" s="1"/>
  <c r="I2634" i="16"/>
  <c r="E2634" i="16" s="1"/>
  <c r="C2634" i="16" s="1"/>
  <c r="I2489" i="16"/>
  <c r="E2489" i="16" s="1"/>
  <c r="C2489" i="16" s="1"/>
  <c r="I2345" i="16"/>
  <c r="E2345" i="16" s="1"/>
  <c r="C2345" i="16" s="1"/>
  <c r="I2201" i="16"/>
  <c r="E2201" i="16" s="1"/>
  <c r="C2201" i="16" s="1"/>
  <c r="I2057" i="16"/>
  <c r="E2057" i="16" s="1"/>
  <c r="C2057" i="16" s="1"/>
  <c r="I1913" i="16"/>
  <c r="E1913" i="16" s="1"/>
  <c r="C1913" i="16" s="1"/>
  <c r="I1770" i="16"/>
  <c r="E1770" i="16" s="1"/>
  <c r="C1770" i="16" s="1"/>
  <c r="I1626" i="16"/>
  <c r="E1626" i="16" s="1"/>
  <c r="C1626" i="16" s="1"/>
  <c r="I1481" i="16"/>
  <c r="E1481" i="16" s="1"/>
  <c r="C1481" i="16" s="1"/>
  <c r="I1337" i="16"/>
  <c r="E1337" i="16" s="1"/>
  <c r="C1337" i="16" s="1"/>
  <c r="I1193" i="16"/>
  <c r="E1193" i="16" s="1"/>
  <c r="C1193" i="16" s="1"/>
  <c r="I3053" i="16"/>
  <c r="E3053" i="16" s="1"/>
  <c r="C3053" i="16" s="1"/>
  <c r="I2908" i="16"/>
  <c r="E2908" i="16" s="1"/>
  <c r="C2908" i="16" s="1"/>
  <c r="I2764" i="16"/>
  <c r="E2764" i="16" s="1"/>
  <c r="C2764" i="16" s="1"/>
  <c r="I2620" i="16"/>
  <c r="E2620" i="16" s="1"/>
  <c r="C2620" i="16" s="1"/>
  <c r="I2475" i="16"/>
  <c r="E2475" i="16" s="1"/>
  <c r="C2475" i="16" s="1"/>
  <c r="I2320" i="16"/>
  <c r="E2320" i="16" s="1"/>
  <c r="C2320" i="16" s="1"/>
  <c r="I2175" i="16"/>
  <c r="E2175" i="16" s="1"/>
  <c r="C2175" i="16" s="1"/>
  <c r="I2031" i="16"/>
  <c r="E2031" i="16" s="1"/>
  <c r="C2031" i="16" s="1"/>
  <c r="I1888" i="16"/>
  <c r="E1888" i="16" s="1"/>
  <c r="C1888" i="16" s="1"/>
  <c r="I1743" i="16"/>
  <c r="E1743" i="16" s="1"/>
  <c r="C1743" i="16" s="1"/>
  <c r="I1601" i="16"/>
  <c r="E1601" i="16" s="1"/>
  <c r="C1601" i="16" s="1"/>
  <c r="I1456" i="16"/>
  <c r="E1456" i="16" s="1"/>
  <c r="C1456" i="16" s="1"/>
  <c r="I1313" i="16"/>
  <c r="E1313" i="16" s="1"/>
  <c r="C1313" i="16" s="1"/>
  <c r="I1168" i="16"/>
  <c r="E1168" i="16" s="1"/>
  <c r="C1168" i="16" s="1"/>
  <c r="I3014" i="16"/>
  <c r="E3014" i="16" s="1"/>
  <c r="C3014" i="16" s="1"/>
  <c r="I2871" i="16"/>
  <c r="E2871" i="16" s="1"/>
  <c r="C2871" i="16" s="1"/>
  <c r="I2727" i="16"/>
  <c r="E2727" i="16" s="1"/>
  <c r="C2727" i="16" s="1"/>
  <c r="I2583" i="16"/>
  <c r="E2583" i="16" s="1"/>
  <c r="C2583" i="16" s="1"/>
  <c r="I2439" i="16"/>
  <c r="E2439" i="16" s="1"/>
  <c r="C2439" i="16" s="1"/>
  <c r="I2294" i="16"/>
  <c r="E2294" i="16" s="1"/>
  <c r="C2294" i="16" s="1"/>
  <c r="I2152" i="16"/>
  <c r="E2152" i="16" s="1"/>
  <c r="C2152" i="16" s="1"/>
  <c r="I2008" i="16"/>
  <c r="E2008" i="16" s="1"/>
  <c r="C2008" i="16" s="1"/>
  <c r="I1863" i="16"/>
  <c r="E1863" i="16" s="1"/>
  <c r="C1863" i="16" s="1"/>
  <c r="I1719" i="16"/>
  <c r="E1719" i="16" s="1"/>
  <c r="C1719" i="16" s="1"/>
  <c r="I1574" i="16"/>
  <c r="E1574" i="16" s="1"/>
  <c r="C1574" i="16" s="1"/>
  <c r="I1431" i="16"/>
  <c r="E1431" i="16" s="1"/>
  <c r="C1431" i="16" s="1"/>
  <c r="I1287" i="16"/>
  <c r="E1287" i="16" s="1"/>
  <c r="C1287" i="16" s="1"/>
  <c r="I1143" i="16"/>
  <c r="E1143" i="16" s="1"/>
  <c r="C1143" i="16" s="1"/>
  <c r="I3086" i="16"/>
  <c r="E3086" i="16" s="1"/>
  <c r="C3086" i="16" s="1"/>
  <c r="I2942" i="16"/>
  <c r="E2942" i="16" s="1"/>
  <c r="C2942" i="16" s="1"/>
  <c r="I2775" i="16"/>
  <c r="E2775" i="16" s="1"/>
  <c r="C2775" i="16" s="1"/>
  <c r="I2630" i="16"/>
  <c r="E2630" i="16" s="1"/>
  <c r="C2630" i="16" s="1"/>
  <c r="I2486" i="16"/>
  <c r="E2486" i="16" s="1"/>
  <c r="C2486" i="16" s="1"/>
  <c r="I2342" i="16"/>
  <c r="E2342" i="16" s="1"/>
  <c r="C2342" i="16" s="1"/>
  <c r="I2186" i="16"/>
  <c r="E2186" i="16" s="1"/>
  <c r="C2186" i="16" s="1"/>
  <c r="I1103" i="16"/>
  <c r="E1103" i="16" s="1"/>
  <c r="C1103" i="16" s="1"/>
  <c r="I3068" i="16"/>
  <c r="E3068" i="16" s="1"/>
  <c r="C3068" i="16" s="1"/>
  <c r="I3163" i="16"/>
  <c r="E3163" i="16" s="1"/>
  <c r="C3163" i="16" s="1"/>
  <c r="I3761" i="16"/>
  <c r="E3761" i="16" s="1"/>
  <c r="C3761" i="16" s="1"/>
  <c r="I3196" i="16"/>
  <c r="E3196" i="16" s="1"/>
  <c r="C3196" i="16" s="1"/>
  <c r="I3340" i="16"/>
  <c r="E3340" i="16" s="1"/>
  <c r="C3340" i="16" s="1"/>
  <c r="I3518" i="16"/>
  <c r="E3518" i="16" s="1"/>
  <c r="C3518" i="16" s="1"/>
  <c r="I3661" i="16"/>
  <c r="E3661" i="16" s="1"/>
  <c r="C3661" i="16" s="1"/>
  <c r="I2808" i="16"/>
  <c r="E2808" i="16" s="1"/>
  <c r="C2808" i="16" s="1"/>
  <c r="I1933" i="16"/>
  <c r="E1933" i="16" s="1"/>
  <c r="C1933" i="16" s="1"/>
  <c r="I1068" i="16"/>
  <c r="E1068" i="16" s="1"/>
  <c r="C1068" i="16" s="1"/>
  <c r="I2374" i="16"/>
  <c r="E2374" i="16" s="1"/>
  <c r="C2374" i="16" s="1"/>
  <c r="I1498" i="16"/>
  <c r="E1498" i="16" s="1"/>
  <c r="C1498" i="16" s="1"/>
  <c r="I2709" i="16"/>
  <c r="E2709" i="16" s="1"/>
  <c r="C2709" i="16" s="1"/>
  <c r="I1916" i="16"/>
  <c r="E1916" i="16" s="1"/>
  <c r="C1916" i="16" s="1"/>
  <c r="I1342" i="16"/>
  <c r="E1342" i="16" s="1"/>
  <c r="C1342" i="16" s="1"/>
  <c r="I2756" i="16"/>
  <c r="E2756" i="16" s="1"/>
  <c r="C2756" i="16" s="1"/>
  <c r="I2180" i="16"/>
  <c r="E2180" i="16" s="1"/>
  <c r="C2180" i="16" s="1"/>
  <c r="I1747" i="16"/>
  <c r="E1747" i="16" s="1"/>
  <c r="C1747" i="16" s="1"/>
  <c r="I1376" i="16"/>
  <c r="E1376" i="16" s="1"/>
  <c r="C1376" i="16" s="1"/>
  <c r="I3066" i="16"/>
  <c r="E3066" i="16" s="1"/>
  <c r="C3066" i="16" s="1"/>
  <c r="I2851" i="16"/>
  <c r="E2851" i="16" s="1"/>
  <c r="C2851" i="16" s="1"/>
  <c r="I2682" i="16"/>
  <c r="E2682" i="16" s="1"/>
  <c r="C2682" i="16" s="1"/>
  <c r="I2503" i="16"/>
  <c r="E2503" i="16" s="1"/>
  <c r="C2503" i="16" s="1"/>
  <c r="I2335" i="16"/>
  <c r="E2335" i="16" s="1"/>
  <c r="C2335" i="16" s="1"/>
  <c r="I2156" i="16"/>
  <c r="E2156" i="16" s="1"/>
  <c r="C2156" i="16" s="1"/>
  <c r="I1998" i="16"/>
  <c r="E1998" i="16" s="1"/>
  <c r="C1998" i="16" s="1"/>
  <c r="I1844" i="16"/>
  <c r="E1844" i="16" s="1"/>
  <c r="C1844" i="16" s="1"/>
  <c r="I1687" i="16"/>
  <c r="E1687" i="16" s="1"/>
  <c r="C1687" i="16" s="1"/>
  <c r="I1519" i="16"/>
  <c r="E1519" i="16" s="1"/>
  <c r="C1519" i="16" s="1"/>
  <c r="I1364" i="16"/>
  <c r="E1364" i="16" s="1"/>
  <c r="C1364" i="16" s="1"/>
  <c r="I1195" i="16"/>
  <c r="E1195" i="16" s="1"/>
  <c r="C1195" i="16" s="1"/>
  <c r="I1158" i="16"/>
  <c r="E1158" i="16" s="1"/>
  <c r="C1158" i="16" s="1"/>
  <c r="I1002" i="16"/>
  <c r="E1002" i="16" s="1"/>
  <c r="C1002" i="16" s="1"/>
  <c r="I845" i="16"/>
  <c r="E845" i="16" s="1"/>
  <c r="C845" i="16" s="1"/>
  <c r="I690" i="16"/>
  <c r="E690" i="16" s="1"/>
  <c r="C690" i="16" s="1"/>
  <c r="I545" i="16"/>
  <c r="E545" i="16" s="1"/>
  <c r="C545" i="16" s="1"/>
  <c r="I3052" i="16"/>
  <c r="E3052" i="16" s="1"/>
  <c r="C3052" i="16" s="1"/>
  <c r="I2910" i="16"/>
  <c r="E2910" i="16" s="1"/>
  <c r="C2910" i="16" s="1"/>
  <c r="I2766" i="16"/>
  <c r="E2766" i="16" s="1"/>
  <c r="C2766" i="16" s="1"/>
  <c r="I2621" i="16"/>
  <c r="E2621" i="16" s="1"/>
  <c r="C2621" i="16" s="1"/>
  <c r="I2477" i="16"/>
  <c r="E2477" i="16" s="1"/>
  <c r="C2477" i="16" s="1"/>
  <c r="I2333" i="16"/>
  <c r="E2333" i="16" s="1"/>
  <c r="C2333" i="16" s="1"/>
  <c r="I2190" i="16"/>
  <c r="E2190" i="16" s="1"/>
  <c r="C2190" i="16" s="1"/>
  <c r="I2046" i="16"/>
  <c r="E2046" i="16" s="1"/>
  <c r="C2046" i="16" s="1"/>
  <c r="I1900" i="16"/>
  <c r="E1900" i="16" s="1"/>
  <c r="C1900" i="16" s="1"/>
  <c r="I1756" i="16"/>
  <c r="E1756" i="16" s="1"/>
  <c r="C1756" i="16" s="1"/>
  <c r="I1612" i="16"/>
  <c r="E1612" i="16" s="1"/>
  <c r="C1612" i="16" s="1"/>
  <c r="I1470" i="16"/>
  <c r="E1470" i="16" s="1"/>
  <c r="C1470" i="16" s="1"/>
  <c r="I1325" i="16"/>
  <c r="E1325" i="16" s="1"/>
  <c r="C1325" i="16" s="1"/>
  <c r="I1182" i="16"/>
  <c r="E1182" i="16" s="1"/>
  <c r="C1182" i="16" s="1"/>
  <c r="I3039" i="16"/>
  <c r="E3039" i="16" s="1"/>
  <c r="C3039" i="16" s="1"/>
  <c r="I2895" i="16"/>
  <c r="E2895" i="16" s="1"/>
  <c r="C2895" i="16" s="1"/>
  <c r="I2752" i="16"/>
  <c r="E2752" i="16" s="1"/>
  <c r="C2752" i="16" s="1"/>
  <c r="I2608" i="16"/>
  <c r="E2608" i="16" s="1"/>
  <c r="C2608" i="16" s="1"/>
  <c r="I2465" i="16"/>
  <c r="E2465" i="16" s="1"/>
  <c r="C2465" i="16" s="1"/>
  <c r="I2308" i="16"/>
  <c r="E2308" i="16" s="1"/>
  <c r="C2308" i="16" s="1"/>
  <c r="I2165" i="16"/>
  <c r="E2165" i="16" s="1"/>
  <c r="C2165" i="16" s="1"/>
  <c r="I2021" i="16"/>
  <c r="E2021" i="16" s="1"/>
  <c r="C2021" i="16" s="1"/>
  <c r="I1875" i="16"/>
  <c r="E1875" i="16" s="1"/>
  <c r="C1875" i="16" s="1"/>
  <c r="I1733" i="16"/>
  <c r="E1733" i="16" s="1"/>
  <c r="C1733" i="16" s="1"/>
  <c r="I1588" i="16"/>
  <c r="E1588" i="16" s="1"/>
  <c r="C1588" i="16" s="1"/>
  <c r="I1445" i="16"/>
  <c r="E1445" i="16" s="1"/>
  <c r="C1445" i="16" s="1"/>
  <c r="I1300" i="16"/>
  <c r="E1300" i="16" s="1"/>
  <c r="C1300" i="16" s="1"/>
  <c r="I1155" i="16"/>
  <c r="E1155" i="16" s="1"/>
  <c r="C1155" i="16" s="1"/>
  <c r="I3002" i="16"/>
  <c r="E3002" i="16" s="1"/>
  <c r="C3002" i="16" s="1"/>
  <c r="I2858" i="16"/>
  <c r="E2858" i="16" s="1"/>
  <c r="C2858" i="16" s="1"/>
  <c r="I2715" i="16"/>
  <c r="E2715" i="16" s="1"/>
  <c r="C2715" i="16" s="1"/>
  <c r="I2571" i="16"/>
  <c r="E2571" i="16" s="1"/>
  <c r="C2571" i="16" s="1"/>
  <c r="I2427" i="16"/>
  <c r="E2427" i="16" s="1"/>
  <c r="C2427" i="16" s="1"/>
  <c r="I2283" i="16"/>
  <c r="E2283" i="16" s="1"/>
  <c r="C2283" i="16" s="1"/>
  <c r="I2140" i="16"/>
  <c r="E2140" i="16" s="1"/>
  <c r="C2140" i="16" s="1"/>
  <c r="I1994" i="16"/>
  <c r="E1994" i="16" s="1"/>
  <c r="C1994" i="16" s="1"/>
  <c r="I1850" i="16"/>
  <c r="E1850" i="16" s="1"/>
  <c r="C1850" i="16" s="1"/>
  <c r="I1707" i="16"/>
  <c r="E1707" i="16" s="1"/>
  <c r="C1707" i="16" s="1"/>
  <c r="I1563" i="16"/>
  <c r="E1563" i="16" s="1"/>
  <c r="C1563" i="16" s="1"/>
  <c r="I1419" i="16"/>
  <c r="E1419" i="16" s="1"/>
  <c r="C1419" i="16" s="1"/>
  <c r="I1275" i="16"/>
  <c r="E1275" i="16" s="1"/>
  <c r="C1275" i="16" s="1"/>
  <c r="I1131" i="16"/>
  <c r="E1131" i="16" s="1"/>
  <c r="C1131" i="16" s="1"/>
  <c r="I3074" i="16"/>
  <c r="E3074" i="16" s="1"/>
  <c r="C3074" i="16" s="1"/>
  <c r="I3706" i="16"/>
  <c r="E3706" i="16" s="1"/>
  <c r="C3706" i="16" s="1"/>
  <c r="I1440" i="16"/>
  <c r="E1440" i="16" s="1"/>
  <c r="C1440" i="16" s="1"/>
  <c r="I1614" i="16"/>
  <c r="E1614" i="16" s="1"/>
  <c r="C1614" i="16" s="1"/>
  <c r="I3641" i="16"/>
  <c r="E3641" i="16" s="1"/>
  <c r="C3641" i="16" s="1"/>
  <c r="I3075" i="16"/>
  <c r="E3075" i="16" s="1"/>
  <c r="C3075" i="16" s="1"/>
  <c r="I3219" i="16"/>
  <c r="E3219" i="16" s="1"/>
  <c r="C3219" i="16" s="1"/>
  <c r="I3398" i="16"/>
  <c r="E3398" i="16" s="1"/>
  <c r="C3398" i="16" s="1"/>
  <c r="I3541" i="16"/>
  <c r="E3541" i="16" s="1"/>
  <c r="C3541" i="16" s="1"/>
  <c r="I2688" i="16"/>
  <c r="E2688" i="16" s="1"/>
  <c r="C2688" i="16" s="1"/>
  <c r="I1812" i="16"/>
  <c r="E1812" i="16" s="1"/>
  <c r="C1812" i="16" s="1"/>
  <c r="I132" i="16"/>
  <c r="E132" i="16" s="1"/>
  <c r="C132" i="16" s="1"/>
  <c r="I2254" i="16"/>
  <c r="E2254" i="16" s="1"/>
  <c r="C2254" i="16" s="1"/>
  <c r="I1378" i="16"/>
  <c r="E1378" i="16" s="1"/>
  <c r="C1378" i="16" s="1"/>
  <c r="I2589" i="16"/>
  <c r="E2589" i="16" s="1"/>
  <c r="C2589" i="16" s="1"/>
  <c r="I1857" i="16"/>
  <c r="E1857" i="16" s="1"/>
  <c r="C1857" i="16" s="1"/>
  <c r="I1282" i="16"/>
  <c r="E1282" i="16" s="1"/>
  <c r="C1282" i="16" s="1"/>
  <c r="I2696" i="16"/>
  <c r="E2696" i="16" s="1"/>
  <c r="C2696" i="16" s="1"/>
  <c r="I2119" i="16"/>
  <c r="E2119" i="16" s="1"/>
  <c r="C2119" i="16" s="1"/>
  <c r="I1688" i="16"/>
  <c r="E1688" i="16" s="1"/>
  <c r="C1688" i="16" s="1"/>
  <c r="I1340" i="16"/>
  <c r="E1340" i="16" s="1"/>
  <c r="C1340" i="16" s="1"/>
  <c r="I3056" i="16"/>
  <c r="E3056" i="16" s="1"/>
  <c r="C3056" i="16" s="1"/>
  <c r="I2839" i="16"/>
  <c r="E2839" i="16" s="1"/>
  <c r="C2839" i="16" s="1"/>
  <c r="I2659" i="16"/>
  <c r="E2659" i="16" s="1"/>
  <c r="C2659" i="16" s="1"/>
  <c r="I2491" i="16"/>
  <c r="E2491" i="16" s="1"/>
  <c r="C2491" i="16" s="1"/>
  <c r="I2311" i="16"/>
  <c r="E2311" i="16" s="1"/>
  <c r="C2311" i="16" s="1"/>
  <c r="I2143" i="16"/>
  <c r="E2143" i="16" s="1"/>
  <c r="C2143" i="16" s="1"/>
  <c r="I1987" i="16"/>
  <c r="E1987" i="16" s="1"/>
  <c r="C1987" i="16" s="1"/>
  <c r="I1831" i="16"/>
  <c r="E1831" i="16" s="1"/>
  <c r="C1831" i="16" s="1"/>
  <c r="I1675" i="16"/>
  <c r="E1675" i="16" s="1"/>
  <c r="C1675" i="16" s="1"/>
  <c r="I1507" i="16"/>
  <c r="E1507" i="16" s="1"/>
  <c r="C1507" i="16" s="1"/>
  <c r="I1339" i="16"/>
  <c r="E1339" i="16" s="1"/>
  <c r="C1339" i="16" s="1"/>
  <c r="I1183" i="16"/>
  <c r="E1183" i="16" s="1"/>
  <c r="C1183" i="16" s="1"/>
  <c r="I1146" i="16"/>
  <c r="E1146" i="16" s="1"/>
  <c r="C1146" i="16" s="1"/>
  <c r="I989" i="16"/>
  <c r="E989" i="16" s="1"/>
  <c r="C989" i="16" s="1"/>
  <c r="I821" i="16"/>
  <c r="E821" i="16" s="1"/>
  <c r="C821" i="16" s="1"/>
  <c r="I678" i="16"/>
  <c r="E678" i="16" s="1"/>
  <c r="C678" i="16" s="1"/>
  <c r="I534" i="16"/>
  <c r="E534" i="16" s="1"/>
  <c r="C534" i="16" s="1"/>
  <c r="I3041" i="16"/>
  <c r="E3041" i="16" s="1"/>
  <c r="C3041" i="16" s="1"/>
  <c r="I2898" i="16"/>
  <c r="E2898" i="16" s="1"/>
  <c r="C2898" i="16" s="1"/>
  <c r="I2753" i="16"/>
  <c r="E2753" i="16" s="1"/>
  <c r="C2753" i="16" s="1"/>
  <c r="I2609" i="16"/>
  <c r="E2609" i="16" s="1"/>
  <c r="C2609" i="16" s="1"/>
  <c r="I2464" i="16"/>
  <c r="E2464" i="16" s="1"/>
  <c r="C2464" i="16" s="1"/>
  <c r="I2321" i="16"/>
  <c r="E2321" i="16" s="1"/>
  <c r="C2321" i="16" s="1"/>
  <c r="I2177" i="16"/>
  <c r="E2177" i="16" s="1"/>
  <c r="C2177" i="16" s="1"/>
  <c r="I2033" i="16"/>
  <c r="E2033" i="16" s="1"/>
  <c r="C2033" i="16" s="1"/>
  <c r="I1889" i="16"/>
  <c r="E1889" i="16" s="1"/>
  <c r="C1889" i="16" s="1"/>
  <c r="I1745" i="16"/>
  <c r="E1745" i="16" s="1"/>
  <c r="C1745" i="16" s="1"/>
  <c r="I1600" i="16"/>
  <c r="E1600" i="16" s="1"/>
  <c r="C1600" i="16" s="1"/>
  <c r="I1458" i="16"/>
  <c r="E1458" i="16" s="1"/>
  <c r="C1458" i="16" s="1"/>
  <c r="I1312" i="16"/>
  <c r="E1312" i="16" s="1"/>
  <c r="C1312" i="16" s="1"/>
  <c r="I1169" i="16"/>
  <c r="E1169" i="16" s="1"/>
  <c r="C1169" i="16" s="1"/>
  <c r="I3027" i="16"/>
  <c r="E3027" i="16" s="1"/>
  <c r="C3027" i="16" s="1"/>
  <c r="I2884" i="16"/>
  <c r="E2884" i="16" s="1"/>
  <c r="C2884" i="16" s="1"/>
  <c r="I2740" i="16"/>
  <c r="E2740" i="16" s="1"/>
  <c r="C2740" i="16" s="1"/>
  <c r="I2597" i="16"/>
  <c r="E2597" i="16" s="1"/>
  <c r="C2597" i="16" s="1"/>
  <c r="I2452" i="16"/>
  <c r="E2452" i="16" s="1"/>
  <c r="C2452" i="16" s="1"/>
  <c r="I2296" i="16"/>
  <c r="E2296" i="16" s="1"/>
  <c r="C2296" i="16" s="1"/>
  <c r="I2151" i="16"/>
  <c r="E2151" i="16" s="1"/>
  <c r="C2151" i="16" s="1"/>
  <c r="I2007" i="16"/>
  <c r="E2007" i="16" s="1"/>
  <c r="C2007" i="16" s="1"/>
  <c r="I1864" i="16"/>
  <c r="E1864" i="16" s="1"/>
  <c r="C1864" i="16" s="1"/>
  <c r="I1720" i="16"/>
  <c r="E1720" i="16" s="1"/>
  <c r="C1720" i="16" s="1"/>
  <c r="I1576" i="16"/>
  <c r="E1576" i="16" s="1"/>
  <c r="C1576" i="16" s="1"/>
  <c r="I1432" i="16"/>
  <c r="E1432" i="16" s="1"/>
  <c r="C1432" i="16" s="1"/>
  <c r="I1289" i="16"/>
  <c r="E1289" i="16" s="1"/>
  <c r="C1289" i="16" s="1"/>
  <c r="I1144" i="16"/>
  <c r="E1144" i="16" s="1"/>
  <c r="C1144" i="16" s="1"/>
  <c r="I2992" i="16"/>
  <c r="E2992" i="16" s="1"/>
  <c r="C2992" i="16" s="1"/>
  <c r="I2847" i="16"/>
  <c r="E2847" i="16" s="1"/>
  <c r="C2847" i="16" s="1"/>
  <c r="I2703" i="16"/>
  <c r="E2703" i="16" s="1"/>
  <c r="C2703" i="16" s="1"/>
  <c r="I2559" i="16"/>
  <c r="E2559" i="16" s="1"/>
  <c r="C2559" i="16" s="1"/>
  <c r="I2415" i="16"/>
  <c r="E2415" i="16" s="1"/>
  <c r="C2415" i="16" s="1"/>
  <c r="I2271" i="16"/>
  <c r="E2271" i="16" s="1"/>
  <c r="C2271" i="16" s="1"/>
  <c r="I2128" i="16"/>
  <c r="E2128" i="16" s="1"/>
  <c r="C2128" i="16" s="1"/>
  <c r="I1984" i="16"/>
  <c r="E1984" i="16" s="1"/>
  <c r="C1984" i="16" s="1"/>
  <c r="I1840" i="16"/>
  <c r="E1840" i="16" s="1"/>
  <c r="C1840" i="16" s="1"/>
  <c r="I1695" i="16"/>
  <c r="E1695" i="16" s="1"/>
  <c r="C1695" i="16" s="1"/>
  <c r="I1552" i="16"/>
  <c r="E1552" i="16" s="1"/>
  <c r="C1552" i="16" s="1"/>
  <c r="I1407" i="16"/>
  <c r="E1407" i="16" s="1"/>
  <c r="C1407" i="16" s="1"/>
  <c r="I1264" i="16"/>
  <c r="E1264" i="16" s="1"/>
  <c r="C1264" i="16" s="1"/>
  <c r="I1119" i="16"/>
  <c r="E1119" i="16" s="1"/>
  <c r="C1119" i="16" s="1"/>
  <c r="I3063" i="16"/>
  <c r="E3063" i="16" s="1"/>
  <c r="C3063" i="16" s="1"/>
  <c r="I2918" i="16"/>
  <c r="E2918" i="16" s="1"/>
  <c r="C2918" i="16" s="1"/>
  <c r="I2751" i="16"/>
  <c r="E2751" i="16" s="1"/>
  <c r="C2751" i="16" s="1"/>
  <c r="I2606" i="16"/>
  <c r="E2606" i="16" s="1"/>
  <c r="C2606" i="16" s="1"/>
  <c r="I2462" i="16"/>
  <c r="E2462" i="16" s="1"/>
  <c r="C2462" i="16" s="1"/>
  <c r="I2317" i="16"/>
  <c r="E2317" i="16" s="1"/>
  <c r="C2317" i="16" s="1"/>
  <c r="I3561" i="16"/>
  <c r="E3561" i="16" s="1"/>
  <c r="C3561" i="16" s="1"/>
  <c r="I1319" i="16"/>
  <c r="E1319" i="16" s="1"/>
  <c r="C1319" i="16" s="1"/>
  <c r="I1577" i="16"/>
  <c r="E1577" i="16" s="1"/>
  <c r="C1577" i="16" s="1"/>
  <c r="I3617" i="16"/>
  <c r="E3617" i="16" s="1"/>
  <c r="C3617" i="16" s="1"/>
  <c r="I2298" i="16"/>
  <c r="E2298" i="16" s="1"/>
  <c r="C2298" i="16" s="1"/>
  <c r="I3195" i="16"/>
  <c r="E3195" i="16" s="1"/>
  <c r="C3195" i="16" s="1"/>
  <c r="I3374" i="16"/>
  <c r="E3374" i="16" s="1"/>
  <c r="C3374" i="16" s="1"/>
  <c r="I3517" i="16"/>
  <c r="E3517" i="16" s="1"/>
  <c r="C3517" i="16" s="1"/>
  <c r="I2664" i="16"/>
  <c r="E2664" i="16" s="1"/>
  <c r="C2664" i="16" s="1"/>
  <c r="I1788" i="16"/>
  <c r="E1788" i="16" s="1"/>
  <c r="C1788" i="16" s="1"/>
  <c r="I108" i="16"/>
  <c r="E108" i="16" s="1"/>
  <c r="C108" i="16" s="1"/>
  <c r="I2230" i="16"/>
  <c r="E2230" i="16" s="1"/>
  <c r="C2230" i="16" s="1"/>
  <c r="I1354" i="16"/>
  <c r="E1354" i="16" s="1"/>
  <c r="C1354" i="16" s="1"/>
  <c r="I2565" i="16"/>
  <c r="E2565" i="16" s="1"/>
  <c r="C2565" i="16" s="1"/>
  <c r="I1834" i="16"/>
  <c r="E1834" i="16" s="1"/>
  <c r="C1834" i="16" s="1"/>
  <c r="I1257" i="16"/>
  <c r="E1257" i="16" s="1"/>
  <c r="C1257" i="16" s="1"/>
  <c r="I2672" i="16"/>
  <c r="E2672" i="16" s="1"/>
  <c r="C2672" i="16" s="1"/>
  <c r="I2095" i="16"/>
  <c r="E2095" i="16" s="1"/>
  <c r="C2095" i="16" s="1"/>
  <c r="I1664" i="16"/>
  <c r="E1664" i="16" s="1"/>
  <c r="C1664" i="16" s="1"/>
  <c r="I1328" i="16"/>
  <c r="E1328" i="16" s="1"/>
  <c r="C1328" i="16" s="1"/>
  <c r="I3008" i="16"/>
  <c r="E3008" i="16" s="1"/>
  <c r="C3008" i="16" s="1"/>
  <c r="I2827" i="16"/>
  <c r="E2827" i="16" s="1"/>
  <c r="C2827" i="16" s="1"/>
  <c r="I2647" i="16"/>
  <c r="E2647" i="16" s="1"/>
  <c r="C2647" i="16" s="1"/>
  <c r="I2479" i="16"/>
  <c r="E2479" i="16" s="1"/>
  <c r="C2479" i="16" s="1"/>
  <c r="I2299" i="16"/>
  <c r="E2299" i="16" s="1"/>
  <c r="C2299" i="16" s="1"/>
  <c r="I2131" i="16"/>
  <c r="E2131" i="16" s="1"/>
  <c r="C2131" i="16" s="1"/>
  <c r="I1975" i="16"/>
  <c r="E1975" i="16" s="1"/>
  <c r="C1975" i="16" s="1"/>
  <c r="I1820" i="16"/>
  <c r="E1820" i="16" s="1"/>
  <c r="C1820" i="16" s="1"/>
  <c r="I1663" i="16"/>
  <c r="E1663" i="16" s="1"/>
  <c r="C1663" i="16" s="1"/>
  <c r="I1494" i="16"/>
  <c r="E1494" i="16" s="1"/>
  <c r="C1494" i="16" s="1"/>
  <c r="I1327" i="16"/>
  <c r="E1327" i="16" s="1"/>
  <c r="C1327" i="16" s="1"/>
  <c r="I1171" i="16"/>
  <c r="E1171" i="16" s="1"/>
  <c r="C1171" i="16" s="1"/>
  <c r="I1133" i="16"/>
  <c r="E1133" i="16" s="1"/>
  <c r="C1133" i="16" s="1"/>
  <c r="I967" i="16"/>
  <c r="E967" i="16" s="1"/>
  <c r="C967" i="16" s="1"/>
  <c r="I810" i="16"/>
  <c r="E810" i="16" s="1"/>
  <c r="C810" i="16" s="1"/>
  <c r="I666" i="16"/>
  <c r="E666" i="16" s="1"/>
  <c r="C666" i="16" s="1"/>
  <c r="I521" i="16"/>
  <c r="E521" i="16" s="1"/>
  <c r="C521" i="16" s="1"/>
  <c r="I3029" i="16"/>
  <c r="E3029" i="16" s="1"/>
  <c r="C3029" i="16" s="1"/>
  <c r="I2885" i="16"/>
  <c r="E2885" i="16" s="1"/>
  <c r="C2885" i="16" s="1"/>
  <c r="I2741" i="16"/>
  <c r="E2741" i="16" s="1"/>
  <c r="C2741" i="16" s="1"/>
  <c r="I2596" i="16"/>
  <c r="E2596" i="16" s="1"/>
  <c r="C2596" i="16" s="1"/>
  <c r="I2453" i="16"/>
  <c r="E2453" i="16" s="1"/>
  <c r="C2453" i="16" s="1"/>
  <c r="I2309" i="16"/>
  <c r="E2309" i="16" s="1"/>
  <c r="C2309" i="16" s="1"/>
  <c r="I2164" i="16"/>
  <c r="E2164" i="16" s="1"/>
  <c r="C2164" i="16" s="1"/>
  <c r="I2020" i="16"/>
  <c r="E2020" i="16" s="1"/>
  <c r="C2020" i="16" s="1"/>
  <c r="I1878" i="16"/>
  <c r="E1878" i="16" s="1"/>
  <c r="C1878" i="16" s="1"/>
  <c r="I1732" i="16"/>
  <c r="E1732" i="16" s="1"/>
  <c r="C1732" i="16" s="1"/>
  <c r="I1589" i="16"/>
  <c r="E1589" i="16" s="1"/>
  <c r="C1589" i="16" s="1"/>
  <c r="I1444" i="16"/>
  <c r="E1444" i="16" s="1"/>
  <c r="C1444" i="16" s="1"/>
  <c r="I1301" i="16"/>
  <c r="E1301" i="16" s="1"/>
  <c r="C1301" i="16" s="1"/>
  <c r="I1157" i="16"/>
  <c r="E1157" i="16" s="1"/>
  <c r="C1157" i="16" s="1"/>
  <c r="I3016" i="16"/>
  <c r="E3016" i="16" s="1"/>
  <c r="C3016" i="16" s="1"/>
  <c r="I2872" i="16"/>
  <c r="E2872" i="16" s="1"/>
  <c r="C2872" i="16" s="1"/>
  <c r="I2728" i="16"/>
  <c r="E2728" i="16" s="1"/>
  <c r="C2728" i="16" s="1"/>
  <c r="I2584" i="16"/>
  <c r="E2584" i="16" s="1"/>
  <c r="C2584" i="16" s="1"/>
  <c r="I2440" i="16"/>
  <c r="E2440" i="16" s="1"/>
  <c r="C2440" i="16" s="1"/>
  <c r="I2285" i="16"/>
  <c r="E2285" i="16" s="1"/>
  <c r="C2285" i="16" s="1"/>
  <c r="I2139" i="16"/>
  <c r="E2139" i="16" s="1"/>
  <c r="C2139" i="16" s="1"/>
  <c r="I1996" i="16"/>
  <c r="E1996" i="16" s="1"/>
  <c r="C1996" i="16" s="1"/>
  <c r="I1853" i="16"/>
  <c r="E1853" i="16" s="1"/>
  <c r="C1853" i="16" s="1"/>
  <c r="I1708" i="16"/>
  <c r="E1708" i="16" s="1"/>
  <c r="C1708" i="16" s="1"/>
  <c r="I1564" i="16"/>
  <c r="E1564" i="16" s="1"/>
  <c r="C1564" i="16" s="1"/>
  <c r="I1420" i="16"/>
  <c r="E1420" i="16" s="1"/>
  <c r="C1420" i="16" s="1"/>
  <c r="I1276" i="16"/>
  <c r="E1276" i="16" s="1"/>
  <c r="C1276" i="16" s="1"/>
  <c r="I1132" i="16"/>
  <c r="E1132" i="16" s="1"/>
  <c r="C1132" i="16" s="1"/>
  <c r="I2980" i="16"/>
  <c r="E2980" i="16" s="1"/>
  <c r="C2980" i="16" s="1"/>
  <c r="I2835" i="16"/>
  <c r="E2835" i="16" s="1"/>
  <c r="C2835" i="16" s="1"/>
  <c r="I2691" i="16"/>
  <c r="E2691" i="16" s="1"/>
  <c r="C2691" i="16" s="1"/>
  <c r="I2547" i="16"/>
  <c r="E2547" i="16" s="1"/>
  <c r="C2547" i="16" s="1"/>
  <c r="I2402" i="16"/>
  <c r="E2402" i="16" s="1"/>
  <c r="C2402" i="16" s="1"/>
  <c r="I2259" i="16"/>
  <c r="E2259" i="16" s="1"/>
  <c r="C2259" i="16" s="1"/>
  <c r="I2115" i="16"/>
  <c r="E2115" i="16" s="1"/>
  <c r="C2115" i="16" s="1"/>
  <c r="I1971" i="16"/>
  <c r="E1971" i="16" s="1"/>
  <c r="C1971" i="16" s="1"/>
  <c r="I1826" i="16"/>
  <c r="E1826" i="16" s="1"/>
  <c r="C1826" i="16" s="1"/>
  <c r="I1682" i="16"/>
  <c r="E1682" i="16" s="1"/>
  <c r="C1682" i="16" s="1"/>
  <c r="I1540" i="16"/>
  <c r="E1540" i="16" s="1"/>
  <c r="C1540" i="16" s="1"/>
  <c r="I3417" i="16"/>
  <c r="E3417" i="16" s="1"/>
  <c r="C3417" i="16" s="1"/>
  <c r="I3763" i="16"/>
  <c r="E3763" i="16" s="1"/>
  <c r="C3763" i="16" s="1"/>
  <c r="I1447" i="16"/>
  <c r="E1447" i="16" s="1"/>
  <c r="C1447" i="16" s="1"/>
  <c r="I3497" i="16"/>
  <c r="E3497" i="16" s="1"/>
  <c r="C3497" i="16" s="1"/>
  <c r="I3796" i="16"/>
  <c r="E3796" i="16" s="1"/>
  <c r="C3796" i="16" s="1"/>
  <c r="I3076" i="16"/>
  <c r="E3076" i="16" s="1"/>
  <c r="C3076" i="16" s="1"/>
  <c r="I3254" i="16"/>
  <c r="E3254" i="16" s="1"/>
  <c r="C3254" i="16" s="1"/>
  <c r="I3397" i="16"/>
  <c r="E3397" i="16" s="1"/>
  <c r="C3397" i="16" s="1"/>
  <c r="I2533" i="16"/>
  <c r="E2533" i="16" s="1"/>
  <c r="C2533" i="16" s="1"/>
  <c r="I1668" i="16"/>
  <c r="E1668" i="16" s="1"/>
  <c r="C1668" i="16" s="1"/>
  <c r="I2987" i="16"/>
  <c r="E2987" i="16" s="1"/>
  <c r="C2987" i="16" s="1"/>
  <c r="I2110" i="16"/>
  <c r="E2110" i="16" s="1"/>
  <c r="C2110" i="16" s="1"/>
  <c r="I1234" i="16"/>
  <c r="E1234" i="16" s="1"/>
  <c r="C1234" i="16" s="1"/>
  <c r="I2433" i="16"/>
  <c r="E2433" i="16" s="1"/>
  <c r="C2433" i="16" s="1"/>
  <c r="I1774" i="16"/>
  <c r="E1774" i="16" s="1"/>
  <c r="C1774" i="16" s="1"/>
  <c r="I1197" i="16"/>
  <c r="E1197" i="16" s="1"/>
  <c r="C1197" i="16" s="1"/>
  <c r="I2612" i="16"/>
  <c r="E2612" i="16" s="1"/>
  <c r="C2612" i="16" s="1"/>
  <c r="I2036" i="16"/>
  <c r="E2036" i="16" s="1"/>
  <c r="C2036" i="16" s="1"/>
  <c r="I1629" i="16"/>
  <c r="E1629" i="16" s="1"/>
  <c r="C1629" i="16" s="1"/>
  <c r="I1317" i="16"/>
  <c r="E1317" i="16" s="1"/>
  <c r="C1317" i="16" s="1"/>
  <c r="I2996" i="16"/>
  <c r="E2996" i="16" s="1"/>
  <c r="C2996" i="16" s="1"/>
  <c r="I2803" i="16"/>
  <c r="E2803" i="16" s="1"/>
  <c r="C2803" i="16" s="1"/>
  <c r="I2635" i="16"/>
  <c r="E2635" i="16" s="1"/>
  <c r="C2635" i="16" s="1"/>
  <c r="I2455" i="16"/>
  <c r="E2455" i="16" s="1"/>
  <c r="C2455" i="16" s="1"/>
  <c r="I2287" i="16"/>
  <c r="E2287" i="16" s="1"/>
  <c r="C2287" i="16" s="1"/>
  <c r="I2120" i="16"/>
  <c r="E2120" i="16" s="1"/>
  <c r="C2120" i="16" s="1"/>
  <c r="I1964" i="16"/>
  <c r="E1964" i="16" s="1"/>
  <c r="C1964" i="16" s="1"/>
  <c r="I1808" i="16"/>
  <c r="E1808" i="16" s="1"/>
  <c r="C1808" i="16" s="1"/>
  <c r="I1652" i="16"/>
  <c r="E1652" i="16" s="1"/>
  <c r="C1652" i="16" s="1"/>
  <c r="I1483" i="16"/>
  <c r="E1483" i="16" s="1"/>
  <c r="C1483" i="16" s="1"/>
  <c r="I1315" i="16"/>
  <c r="E1315" i="16" s="1"/>
  <c r="C1315" i="16" s="1"/>
  <c r="I1147" i="16"/>
  <c r="E1147" i="16" s="1"/>
  <c r="C1147" i="16" s="1"/>
  <c r="I1111" i="16"/>
  <c r="E1111" i="16" s="1"/>
  <c r="C1111" i="16" s="1"/>
  <c r="I954" i="16"/>
  <c r="E954" i="16" s="1"/>
  <c r="C954" i="16" s="1"/>
  <c r="I798" i="16"/>
  <c r="E798" i="16" s="1"/>
  <c r="C798" i="16" s="1"/>
  <c r="I654" i="16"/>
  <c r="E654" i="16" s="1"/>
  <c r="C654" i="16" s="1"/>
  <c r="I509" i="16"/>
  <c r="E509" i="16" s="1"/>
  <c r="C509" i="16" s="1"/>
  <c r="I3017" i="16"/>
  <c r="E3017" i="16" s="1"/>
  <c r="C3017" i="16" s="1"/>
  <c r="I2873" i="16"/>
  <c r="E2873" i="16" s="1"/>
  <c r="C2873" i="16" s="1"/>
  <c r="I2729" i="16"/>
  <c r="E2729" i="16" s="1"/>
  <c r="C2729" i="16" s="1"/>
  <c r="I2585" i="16"/>
  <c r="E2585" i="16" s="1"/>
  <c r="C2585" i="16" s="1"/>
  <c r="I2441" i="16"/>
  <c r="E2441" i="16" s="1"/>
  <c r="C2441" i="16" s="1"/>
  <c r="I2297" i="16"/>
  <c r="E2297" i="16" s="1"/>
  <c r="C2297" i="16" s="1"/>
  <c r="I2153" i="16"/>
  <c r="E2153" i="16" s="1"/>
  <c r="C2153" i="16" s="1"/>
  <c r="I2009" i="16"/>
  <c r="E2009" i="16" s="1"/>
  <c r="C2009" i="16" s="1"/>
  <c r="I1866" i="16"/>
  <c r="E1866" i="16" s="1"/>
  <c r="C1866" i="16" s="1"/>
  <c r="I1722" i="16"/>
  <c r="E1722" i="16" s="1"/>
  <c r="C1722" i="16" s="1"/>
  <c r="I1578" i="16"/>
  <c r="E1578" i="16" s="1"/>
  <c r="C1578" i="16" s="1"/>
  <c r="I1433" i="16"/>
  <c r="E1433" i="16" s="1"/>
  <c r="C1433" i="16" s="1"/>
  <c r="I1288" i="16"/>
  <c r="E1288" i="16" s="1"/>
  <c r="C1288" i="16" s="1"/>
  <c r="I1145" i="16"/>
  <c r="E1145" i="16" s="1"/>
  <c r="C1145" i="16" s="1"/>
  <c r="I3005" i="16"/>
  <c r="E3005" i="16" s="1"/>
  <c r="C3005" i="16" s="1"/>
  <c r="I2860" i="16"/>
  <c r="E2860" i="16" s="1"/>
  <c r="C2860" i="16" s="1"/>
  <c r="I2716" i="16"/>
  <c r="E2716" i="16" s="1"/>
  <c r="C2716" i="16" s="1"/>
  <c r="I2572" i="16"/>
  <c r="E2572" i="16" s="1"/>
  <c r="C2572" i="16" s="1"/>
  <c r="I2428" i="16"/>
  <c r="E2428" i="16" s="1"/>
  <c r="C2428" i="16" s="1"/>
  <c r="I2272" i="16"/>
  <c r="E2272" i="16" s="1"/>
  <c r="C2272" i="16" s="1"/>
  <c r="I2127" i="16"/>
  <c r="E2127" i="16" s="1"/>
  <c r="C2127" i="16" s="1"/>
  <c r="I1983" i="16"/>
  <c r="E1983" i="16" s="1"/>
  <c r="C1983" i="16" s="1"/>
  <c r="I1839" i="16"/>
  <c r="E1839" i="16" s="1"/>
  <c r="C1839" i="16" s="1"/>
  <c r="I1697" i="16"/>
  <c r="E1697" i="16" s="1"/>
  <c r="C1697" i="16" s="1"/>
  <c r="I1551" i="16"/>
  <c r="E1551" i="16" s="1"/>
  <c r="C1551" i="16" s="1"/>
  <c r="I1408" i="16"/>
  <c r="E1408" i="16" s="1"/>
  <c r="C1408" i="16" s="1"/>
  <c r="I1263" i="16"/>
  <c r="E1263" i="16" s="1"/>
  <c r="C1263" i="16" s="1"/>
  <c r="I1120" i="16"/>
  <c r="E1120" i="16" s="1"/>
  <c r="C1120" i="16" s="1"/>
  <c r="I2967" i="16"/>
  <c r="E2967" i="16" s="1"/>
  <c r="C2967" i="16" s="1"/>
  <c r="I2823" i="16"/>
  <c r="E2823" i="16" s="1"/>
  <c r="C2823" i="16" s="1"/>
  <c r="I2679" i="16"/>
  <c r="E2679" i="16" s="1"/>
  <c r="C2679" i="16" s="1"/>
  <c r="I2535" i="16"/>
  <c r="E2535" i="16" s="1"/>
  <c r="C2535" i="16" s="1"/>
  <c r="I2390" i="16"/>
  <c r="E2390" i="16" s="1"/>
  <c r="C2390" i="16" s="1"/>
  <c r="I2247" i="16"/>
  <c r="E2247" i="16" s="1"/>
  <c r="C2247" i="16" s="1"/>
  <c r="I2103" i="16"/>
  <c r="E2103" i="16" s="1"/>
  <c r="C2103" i="16" s="1"/>
  <c r="I1960" i="16"/>
  <c r="E1960" i="16" s="1"/>
  <c r="C1960" i="16" s="1"/>
  <c r="I1815" i="16"/>
  <c r="E1815" i="16" s="1"/>
  <c r="C1815" i="16" s="1"/>
  <c r="I1671" i="16"/>
  <c r="E1671" i="16" s="1"/>
  <c r="C1671" i="16" s="1"/>
  <c r="I1526" i="16"/>
  <c r="E1526" i="16" s="1"/>
  <c r="C1526" i="16" s="1"/>
  <c r="I1382" i="16"/>
  <c r="E1382" i="16" s="1"/>
  <c r="C1382" i="16" s="1"/>
  <c r="I1238" i="16"/>
  <c r="E1238" i="16" s="1"/>
  <c r="C1238" i="16" s="1"/>
  <c r="I1094" i="16"/>
  <c r="E1094" i="16" s="1"/>
  <c r="C1094" i="16" s="1"/>
  <c r="I3038" i="16"/>
  <c r="E3038" i="16" s="1"/>
  <c r="C3038" i="16" s="1"/>
  <c r="I2894" i="16"/>
  <c r="E2894" i="16" s="1"/>
  <c r="C2894" i="16" s="1"/>
  <c r="I2726" i="16"/>
  <c r="E2726" i="16" s="1"/>
  <c r="C2726" i="16" s="1"/>
  <c r="I2582" i="16"/>
  <c r="E2582" i="16" s="1"/>
  <c r="C2582" i="16" s="1"/>
  <c r="I2438" i="16"/>
  <c r="E2438" i="16" s="1"/>
  <c r="C2438" i="16" s="1"/>
  <c r="I2295" i="16"/>
  <c r="E2295" i="16" s="1"/>
  <c r="C2295" i="16" s="1"/>
  <c r="I3273" i="16"/>
  <c r="E3273" i="16" s="1"/>
  <c r="C3273" i="16" s="1"/>
  <c r="I3739" i="16"/>
  <c r="E3739" i="16" s="1"/>
  <c r="C3739" i="16" s="1"/>
  <c r="I1421" i="16"/>
  <c r="E1421" i="16" s="1"/>
  <c r="C1421" i="16" s="1"/>
  <c r="I3472" i="16"/>
  <c r="E3472" i="16" s="1"/>
  <c r="C3472" i="16" s="1"/>
  <c r="I3712" i="16"/>
  <c r="E3712" i="16" s="1"/>
  <c r="C3712" i="16" s="1"/>
  <c r="I3051" i="16"/>
  <c r="E3051" i="16" s="1"/>
  <c r="C3051" i="16" s="1"/>
  <c r="I3230" i="16"/>
  <c r="E3230" i="16" s="1"/>
  <c r="C3230" i="16" s="1"/>
  <c r="I3372" i="16"/>
  <c r="E3372" i="16" s="1"/>
  <c r="C3372" i="16" s="1"/>
  <c r="I2507" i="16"/>
  <c r="E2507" i="16" s="1"/>
  <c r="C2507" i="16" s="1"/>
  <c r="I1644" i="16"/>
  <c r="E1644" i="16" s="1"/>
  <c r="C1644" i="16" s="1"/>
  <c r="I2961" i="16"/>
  <c r="E2961" i="16" s="1"/>
  <c r="C2961" i="16" s="1"/>
  <c r="I2086" i="16"/>
  <c r="E2086" i="16" s="1"/>
  <c r="C2086" i="16" s="1"/>
  <c r="I1210" i="16"/>
  <c r="E1210" i="16" s="1"/>
  <c r="C1210" i="16" s="1"/>
  <c r="I2409" i="16"/>
  <c r="E2409" i="16" s="1"/>
  <c r="C2409" i="16" s="1"/>
  <c r="I1713" i="16"/>
  <c r="E1713" i="16" s="1"/>
  <c r="C1713" i="16" s="1"/>
  <c r="I1138" i="16"/>
  <c r="E1138" i="16" s="1"/>
  <c r="C1138" i="16" s="1"/>
  <c r="I2552" i="16"/>
  <c r="E2552" i="16" s="1"/>
  <c r="C2552" i="16" s="1"/>
  <c r="I1976" i="16"/>
  <c r="E1976" i="16" s="1"/>
  <c r="C1976" i="16" s="1"/>
  <c r="I1615" i="16"/>
  <c r="E1615" i="16" s="1"/>
  <c r="C1615" i="16" s="1"/>
  <c r="I1256" i="16"/>
  <c r="E1256" i="16" s="1"/>
  <c r="C1256" i="16" s="1"/>
  <c r="I2970" i="16"/>
  <c r="E2970" i="16" s="1"/>
  <c r="C2970" i="16" s="1"/>
  <c r="I2791" i="16"/>
  <c r="E2791" i="16" s="1"/>
  <c r="C2791" i="16" s="1"/>
  <c r="I2623" i="16"/>
  <c r="E2623" i="16" s="1"/>
  <c r="C2623" i="16" s="1"/>
  <c r="I2443" i="16"/>
  <c r="E2443" i="16" s="1"/>
  <c r="C2443" i="16" s="1"/>
  <c r="I2275" i="16"/>
  <c r="E2275" i="16" s="1"/>
  <c r="C2275" i="16" s="1"/>
  <c r="I2108" i="16"/>
  <c r="E2108" i="16" s="1"/>
  <c r="C2108" i="16" s="1"/>
  <c r="I1952" i="16"/>
  <c r="E1952" i="16" s="1"/>
  <c r="C1952" i="16" s="1"/>
  <c r="I1795" i="16"/>
  <c r="E1795" i="16" s="1"/>
  <c r="C1795" i="16" s="1"/>
  <c r="I1638" i="16"/>
  <c r="E1638" i="16" s="1"/>
  <c r="C1638" i="16" s="1"/>
  <c r="I1471" i="16"/>
  <c r="E1471" i="16" s="1"/>
  <c r="C1471" i="16" s="1"/>
  <c r="I1302" i="16"/>
  <c r="E1302" i="16" s="1"/>
  <c r="C1302" i="16" s="1"/>
  <c r="I1123" i="16"/>
  <c r="E1123" i="16" s="1"/>
  <c r="C1123" i="16" s="1"/>
  <c r="I1098" i="16"/>
  <c r="E1098" i="16" s="1"/>
  <c r="C1098" i="16" s="1"/>
  <c r="I942" i="16"/>
  <c r="E942" i="16" s="1"/>
  <c r="C942" i="16" s="1"/>
  <c r="I786" i="16"/>
  <c r="E786" i="16" s="1"/>
  <c r="C786" i="16" s="1"/>
  <c r="I642" i="16"/>
  <c r="E642" i="16" s="1"/>
  <c r="C642" i="16" s="1"/>
  <c r="I499" i="16"/>
  <c r="E499" i="16" s="1"/>
  <c r="C499" i="16" s="1"/>
  <c r="I3004" i="16"/>
  <c r="E3004" i="16" s="1"/>
  <c r="C3004" i="16" s="1"/>
  <c r="I2861" i="16"/>
  <c r="E2861" i="16" s="1"/>
  <c r="C2861" i="16" s="1"/>
  <c r="I2717" i="16"/>
  <c r="E2717" i="16" s="1"/>
  <c r="C2717" i="16" s="1"/>
  <c r="I2573" i="16"/>
  <c r="E2573" i="16" s="1"/>
  <c r="C2573" i="16" s="1"/>
  <c r="I2429" i="16"/>
  <c r="E2429" i="16" s="1"/>
  <c r="C2429" i="16" s="1"/>
  <c r="I2284" i="16"/>
  <c r="E2284" i="16" s="1"/>
  <c r="C2284" i="16" s="1"/>
  <c r="I2141" i="16"/>
  <c r="E2141" i="16" s="1"/>
  <c r="C2141" i="16" s="1"/>
  <c r="I1997" i="16"/>
  <c r="E1997" i="16" s="1"/>
  <c r="C1997" i="16" s="1"/>
  <c r="I1852" i="16"/>
  <c r="E1852" i="16" s="1"/>
  <c r="C1852" i="16" s="1"/>
  <c r="I1710" i="16"/>
  <c r="E1710" i="16" s="1"/>
  <c r="C1710" i="16" s="1"/>
  <c r="I1566" i="16"/>
  <c r="E1566" i="16" s="1"/>
  <c r="C1566" i="16" s="1"/>
  <c r="I1422" i="16"/>
  <c r="E1422" i="16" s="1"/>
  <c r="C1422" i="16" s="1"/>
  <c r="I1277" i="16"/>
  <c r="E1277" i="16" s="1"/>
  <c r="C1277" i="16" s="1"/>
  <c r="I1134" i="16"/>
  <c r="E1134" i="16" s="1"/>
  <c r="C1134" i="16" s="1"/>
  <c r="I2991" i="16"/>
  <c r="E2991" i="16" s="1"/>
  <c r="C2991" i="16" s="1"/>
  <c r="I2848" i="16"/>
  <c r="E2848" i="16" s="1"/>
  <c r="C2848" i="16" s="1"/>
  <c r="I2704" i="16"/>
  <c r="E2704" i="16" s="1"/>
  <c r="C2704" i="16" s="1"/>
  <c r="I2561" i="16"/>
  <c r="E2561" i="16" s="1"/>
  <c r="C2561" i="16" s="1"/>
  <c r="I2416" i="16"/>
  <c r="E2416" i="16" s="1"/>
  <c r="C2416" i="16" s="1"/>
  <c r="I2261" i="16"/>
  <c r="E2261" i="16" s="1"/>
  <c r="C2261" i="16" s="1"/>
  <c r="I2116" i="16"/>
  <c r="E2116" i="16" s="1"/>
  <c r="C2116" i="16" s="1"/>
  <c r="I1972" i="16"/>
  <c r="E1972" i="16" s="1"/>
  <c r="C1972" i="16" s="1"/>
  <c r="I1828" i="16"/>
  <c r="E1828" i="16" s="1"/>
  <c r="C1828" i="16" s="1"/>
  <c r="I1684" i="16"/>
  <c r="E1684" i="16" s="1"/>
  <c r="C1684" i="16" s="1"/>
  <c r="I1539" i="16"/>
  <c r="E1539" i="16" s="1"/>
  <c r="C1539" i="16" s="1"/>
  <c r="I1396" i="16"/>
  <c r="E1396" i="16" s="1"/>
  <c r="C1396" i="16" s="1"/>
  <c r="I1252" i="16"/>
  <c r="E1252" i="16" s="1"/>
  <c r="C1252" i="16" s="1"/>
  <c r="I1109" i="16"/>
  <c r="E1109" i="16" s="1"/>
  <c r="C1109" i="16" s="1"/>
  <c r="I2955" i="16"/>
  <c r="E2955" i="16" s="1"/>
  <c r="C2955" i="16" s="1"/>
  <c r="I2810" i="16"/>
  <c r="E2810" i="16" s="1"/>
  <c r="C2810" i="16" s="1"/>
  <c r="I2667" i="16"/>
  <c r="E2667" i="16" s="1"/>
  <c r="C2667" i="16" s="1"/>
  <c r="I2522" i="16"/>
  <c r="E2522" i="16" s="1"/>
  <c r="C2522" i="16" s="1"/>
  <c r="I2379" i="16"/>
  <c r="E2379" i="16" s="1"/>
  <c r="C2379" i="16" s="1"/>
  <c r="I2235" i="16"/>
  <c r="E2235" i="16" s="1"/>
  <c r="C2235" i="16" s="1"/>
  <c r="I2092" i="16"/>
  <c r="E2092" i="16" s="1"/>
  <c r="C2092" i="16" s="1"/>
  <c r="I1948" i="16"/>
  <c r="E1948" i="16" s="1"/>
  <c r="C1948" i="16" s="1"/>
  <c r="I1803" i="16"/>
  <c r="E1803" i="16" s="1"/>
  <c r="C1803" i="16" s="1"/>
  <c r="I1659" i="16"/>
  <c r="E1659" i="16" s="1"/>
  <c r="C1659" i="16" s="1"/>
  <c r="I1515" i="16"/>
  <c r="E1515" i="16" s="1"/>
  <c r="C1515" i="16" s="1"/>
  <c r="I1371" i="16"/>
  <c r="E1371" i="16" s="1"/>
  <c r="C1371" i="16" s="1"/>
  <c r="I1226" i="16"/>
  <c r="E1226" i="16" s="1"/>
  <c r="C1226" i="16" s="1"/>
  <c r="I1083" i="16"/>
  <c r="E1083" i="16" s="1"/>
  <c r="C1083" i="16" s="1"/>
  <c r="I3026" i="16"/>
  <c r="E3026" i="16" s="1"/>
  <c r="C3026" i="16" s="1"/>
  <c r="I2882" i="16"/>
  <c r="E2882" i="16" s="1"/>
  <c r="C2882" i="16" s="1"/>
  <c r="I2713" i="16"/>
  <c r="E2713" i="16" s="1"/>
  <c r="C2713" i="16" s="1"/>
  <c r="I2570" i="16"/>
  <c r="E2570" i="16" s="1"/>
  <c r="C2570" i="16" s="1"/>
  <c r="I2426" i="16"/>
  <c r="E2426" i="16" s="1"/>
  <c r="C2426" i="16" s="1"/>
  <c r="I2282" i="16"/>
  <c r="E2282" i="16" s="1"/>
  <c r="C2282" i="16" s="1"/>
  <c r="I3128" i="16"/>
  <c r="E3128" i="16" s="1"/>
  <c r="C3128" i="16" s="1"/>
  <c r="I3618" i="16"/>
  <c r="E3618" i="16" s="1"/>
  <c r="C3618" i="16" s="1"/>
  <c r="I1303" i="16"/>
  <c r="E1303" i="16" s="1"/>
  <c r="C1303" i="16" s="1"/>
  <c r="I3353" i="16"/>
  <c r="E3353" i="16" s="1"/>
  <c r="C3353" i="16" s="1"/>
  <c r="I3806" i="16"/>
  <c r="E3806" i="16" s="1"/>
  <c r="C3806" i="16" s="1"/>
  <c r="I1758" i="16"/>
  <c r="E1758" i="16" s="1"/>
  <c r="C1758" i="16" s="1"/>
  <c r="I3110" i="16"/>
  <c r="E3110" i="16" s="1"/>
  <c r="C3110" i="16" s="1"/>
  <c r="I3253" i="16"/>
  <c r="E3253" i="16" s="1"/>
  <c r="C3253" i="16" s="1"/>
  <c r="I2388" i="16"/>
  <c r="E2388" i="16" s="1"/>
  <c r="C2388" i="16" s="1"/>
  <c r="I1524" i="16"/>
  <c r="E1524" i="16" s="1"/>
  <c r="C1524" i="16" s="1"/>
  <c r="I2842" i="16"/>
  <c r="E2842" i="16" s="1"/>
  <c r="C2842" i="16" s="1"/>
  <c r="I1966" i="16"/>
  <c r="E1966" i="16" s="1"/>
  <c r="C1966" i="16" s="1"/>
  <c r="I1089" i="16"/>
  <c r="E1089" i="16" s="1"/>
  <c r="C1089" i="16" s="1"/>
  <c r="I2288" i="16"/>
  <c r="E2288" i="16" s="1"/>
  <c r="C2288" i="16" s="1"/>
  <c r="I1689" i="16"/>
  <c r="E1689" i="16" s="1"/>
  <c r="C1689" i="16" s="1"/>
  <c r="I1113" i="16"/>
  <c r="E1113" i="16" s="1"/>
  <c r="C1113" i="16" s="1"/>
  <c r="I2529" i="16"/>
  <c r="E2529" i="16" s="1"/>
  <c r="C2529" i="16" s="1"/>
  <c r="I1951" i="16"/>
  <c r="E1951" i="16" s="1"/>
  <c r="C1951" i="16" s="1"/>
  <c r="I1604" i="16"/>
  <c r="E1604" i="16" s="1"/>
  <c r="C1604" i="16" s="1"/>
  <c r="I1232" i="16"/>
  <c r="E1232" i="16" s="1"/>
  <c r="C1232" i="16" s="1"/>
  <c r="I2948" i="16"/>
  <c r="E2948" i="16" s="1"/>
  <c r="C2948" i="16" s="1"/>
  <c r="I2778" i="16"/>
  <c r="E2778" i="16" s="1"/>
  <c r="C2778" i="16" s="1"/>
  <c r="I2598" i="16"/>
  <c r="E2598" i="16" s="1"/>
  <c r="C2598" i="16" s="1"/>
  <c r="I2431" i="16"/>
  <c r="E2431" i="16" s="1"/>
  <c r="C2431" i="16" s="1"/>
  <c r="I2264" i="16"/>
  <c r="E2264" i="16" s="1"/>
  <c r="C2264" i="16" s="1"/>
  <c r="I2096" i="16"/>
  <c r="E2096" i="16" s="1"/>
  <c r="C2096" i="16" s="1"/>
  <c r="I1938" i="16"/>
  <c r="E1938" i="16" s="1"/>
  <c r="C1938" i="16" s="1"/>
  <c r="I1784" i="16"/>
  <c r="E1784" i="16" s="1"/>
  <c r="C1784" i="16" s="1"/>
  <c r="I1627" i="16"/>
  <c r="E1627" i="16" s="1"/>
  <c r="C1627" i="16" s="1"/>
  <c r="I1459" i="16"/>
  <c r="E1459" i="16" s="1"/>
  <c r="C1459" i="16" s="1"/>
  <c r="I1279" i="16"/>
  <c r="E1279" i="16" s="1"/>
  <c r="C1279" i="16" s="1"/>
  <c r="I1110" i="16"/>
  <c r="E1110" i="16" s="1"/>
  <c r="C1110" i="16" s="1"/>
  <c r="I1086" i="16"/>
  <c r="E1086" i="16" s="1"/>
  <c r="C1086" i="16" s="1"/>
  <c r="I930" i="16"/>
  <c r="E930" i="16" s="1"/>
  <c r="C930" i="16" s="1"/>
  <c r="I774" i="16"/>
  <c r="E774" i="16" s="1"/>
  <c r="C774" i="16" s="1"/>
  <c r="I630" i="16"/>
  <c r="E630" i="16" s="1"/>
  <c r="C630" i="16" s="1"/>
  <c r="I485" i="16"/>
  <c r="E485" i="16" s="1"/>
  <c r="C485" i="16" s="1"/>
  <c r="I2993" i="16"/>
  <c r="E2993" i="16" s="1"/>
  <c r="C2993" i="16" s="1"/>
  <c r="I2849" i="16"/>
  <c r="E2849" i="16" s="1"/>
  <c r="C2849" i="16" s="1"/>
  <c r="I2706" i="16"/>
  <c r="E2706" i="16" s="1"/>
  <c r="C2706" i="16" s="1"/>
  <c r="I2560" i="16"/>
  <c r="E2560" i="16" s="1"/>
  <c r="C2560" i="16" s="1"/>
  <c r="I2417" i="16"/>
  <c r="E2417" i="16" s="1"/>
  <c r="C2417" i="16" s="1"/>
  <c r="I2273" i="16"/>
  <c r="E2273" i="16" s="1"/>
  <c r="C2273" i="16" s="1"/>
  <c r="I2129" i="16"/>
  <c r="E2129" i="16" s="1"/>
  <c r="C2129" i="16" s="1"/>
  <c r="I1985" i="16"/>
  <c r="E1985" i="16" s="1"/>
  <c r="C1985" i="16" s="1"/>
  <c r="I1841" i="16"/>
  <c r="E1841" i="16" s="1"/>
  <c r="C1841" i="16" s="1"/>
  <c r="I1696" i="16"/>
  <c r="E1696" i="16" s="1"/>
  <c r="C1696" i="16" s="1"/>
  <c r="I1553" i="16"/>
  <c r="E1553" i="16" s="1"/>
  <c r="C1553" i="16" s="1"/>
  <c r="I1410" i="16"/>
  <c r="E1410" i="16" s="1"/>
  <c r="C1410" i="16" s="1"/>
  <c r="I1266" i="16"/>
  <c r="E1266" i="16" s="1"/>
  <c r="C1266" i="16" s="1"/>
  <c r="I1121" i="16"/>
  <c r="E1121" i="16" s="1"/>
  <c r="C1121" i="16" s="1"/>
  <c r="I2979" i="16"/>
  <c r="E2979" i="16" s="1"/>
  <c r="C2979" i="16" s="1"/>
  <c r="I2837" i="16"/>
  <c r="E2837" i="16" s="1"/>
  <c r="C2837" i="16" s="1"/>
  <c r="I2692" i="16"/>
  <c r="E2692" i="16" s="1"/>
  <c r="C2692" i="16" s="1"/>
  <c r="I2548" i="16"/>
  <c r="E2548" i="16" s="1"/>
  <c r="C2548" i="16" s="1"/>
  <c r="I2405" i="16"/>
  <c r="E2405" i="16" s="1"/>
  <c r="C2405" i="16" s="1"/>
  <c r="I2248" i="16"/>
  <c r="E2248" i="16" s="1"/>
  <c r="C2248" i="16" s="1"/>
  <c r="I2104" i="16"/>
  <c r="E2104" i="16" s="1"/>
  <c r="C2104" i="16" s="1"/>
  <c r="I1959" i="16"/>
  <c r="E1959" i="16" s="1"/>
  <c r="C1959" i="16" s="1"/>
  <c r="I1816" i="16"/>
  <c r="E1816" i="16" s="1"/>
  <c r="C1816" i="16" s="1"/>
  <c r="I1672" i="16"/>
  <c r="E1672" i="16" s="1"/>
  <c r="C1672" i="16" s="1"/>
  <c r="I1528" i="16"/>
  <c r="E1528" i="16" s="1"/>
  <c r="C1528" i="16" s="1"/>
  <c r="I1384" i="16"/>
  <c r="E1384" i="16" s="1"/>
  <c r="C1384" i="16" s="1"/>
  <c r="I1240" i="16"/>
  <c r="E1240" i="16" s="1"/>
  <c r="C1240" i="16" s="1"/>
  <c r="I1097" i="16"/>
  <c r="E1097" i="16" s="1"/>
  <c r="C1097" i="16" s="1"/>
  <c r="I2943" i="16"/>
  <c r="E2943" i="16" s="1"/>
  <c r="C2943" i="16" s="1"/>
  <c r="I2799" i="16"/>
  <c r="E2799" i="16" s="1"/>
  <c r="C2799" i="16" s="1"/>
  <c r="I2656" i="16"/>
  <c r="E2656" i="16" s="1"/>
  <c r="C2656" i="16" s="1"/>
  <c r="I2511" i="16"/>
  <c r="E2511" i="16" s="1"/>
  <c r="C2511" i="16" s="1"/>
  <c r="I2366" i="16"/>
  <c r="E2366" i="16" s="1"/>
  <c r="C2366" i="16" s="1"/>
  <c r="I2223" i="16"/>
  <c r="E2223" i="16" s="1"/>
  <c r="C2223" i="16" s="1"/>
  <c r="I2080" i="16"/>
  <c r="E2080" i="16" s="1"/>
  <c r="C2080" i="16" s="1"/>
  <c r="I1936" i="16"/>
  <c r="E1936" i="16" s="1"/>
  <c r="C1936" i="16" s="1"/>
  <c r="I1792" i="16"/>
  <c r="E1792" i="16" s="1"/>
  <c r="C1792" i="16" s="1"/>
  <c r="I1647" i="16"/>
  <c r="E1647" i="16" s="1"/>
  <c r="C1647" i="16" s="1"/>
  <c r="I1502" i="16"/>
  <c r="E1502" i="16" s="1"/>
  <c r="C1502" i="16" s="1"/>
  <c r="I1359" i="16"/>
  <c r="E1359" i="16" s="1"/>
  <c r="C1359" i="16" s="1"/>
  <c r="I1215" i="16"/>
  <c r="E1215" i="16" s="1"/>
  <c r="C1215" i="16" s="1"/>
  <c r="I1072" i="16"/>
  <c r="E1072" i="16" s="1"/>
  <c r="C1072" i="16" s="1"/>
  <c r="I3015" i="16"/>
  <c r="E3015" i="16" s="1"/>
  <c r="C3015" i="16" s="1"/>
  <c r="I2870" i="16"/>
  <c r="E2870" i="16" s="1"/>
  <c r="C2870" i="16" s="1"/>
  <c r="I2702" i="16"/>
  <c r="E2702" i="16" s="1"/>
  <c r="C2702" i="16" s="1"/>
  <c r="I2558" i="16"/>
  <c r="E2558" i="16" s="1"/>
  <c r="C2558" i="16" s="1"/>
  <c r="I2414" i="16"/>
  <c r="E2414" i="16" s="1"/>
  <c r="C2414" i="16" s="1"/>
  <c r="I2270" i="16"/>
  <c r="E2270" i="16" s="1"/>
  <c r="C2270" i="16" s="1"/>
  <c r="I2114" i="16"/>
  <c r="E2114" i="16" s="1"/>
  <c r="C2114" i="16" s="1"/>
  <c r="I1969" i="16"/>
  <c r="E1969" i="16" s="1"/>
  <c r="C1969" i="16" s="1"/>
  <c r="I1827" i="16"/>
  <c r="E1827" i="16" s="1"/>
  <c r="C1827" i="16" s="1"/>
  <c r="I1683" i="16"/>
  <c r="E1683" i="16" s="1"/>
  <c r="C1683" i="16" s="1"/>
  <c r="I1571" i="16"/>
  <c r="E1571" i="16" s="1"/>
  <c r="C1571" i="16" s="1"/>
  <c r="I3596" i="16"/>
  <c r="E3596" i="16" s="1"/>
  <c r="C3596" i="16" s="1"/>
  <c r="I1278" i="16"/>
  <c r="E1278" i="16" s="1"/>
  <c r="C1278" i="16" s="1"/>
  <c r="I3329" i="16"/>
  <c r="E3329" i="16" s="1"/>
  <c r="C3329" i="16" s="1"/>
  <c r="I3783" i="16"/>
  <c r="E3783" i="16" s="1"/>
  <c r="C3783" i="16" s="1"/>
  <c r="I3785" i="16"/>
  <c r="E3785" i="16" s="1"/>
  <c r="C3785" i="16" s="1"/>
  <c r="I2359" i="16"/>
  <c r="E2359" i="16" s="1"/>
  <c r="C2359" i="16" s="1"/>
  <c r="I3229" i="16"/>
  <c r="E3229" i="16" s="1"/>
  <c r="C3229" i="16" s="1"/>
  <c r="I2365" i="16"/>
  <c r="E2365" i="16" s="1"/>
  <c r="C2365" i="16" s="1"/>
  <c r="I1500" i="16"/>
  <c r="E1500" i="16" s="1"/>
  <c r="C1500" i="16" s="1"/>
  <c r="I2818" i="16"/>
  <c r="E2818" i="16" s="1"/>
  <c r="C2818" i="16" s="1"/>
  <c r="I1942" i="16"/>
  <c r="E1942" i="16" s="1"/>
  <c r="C1942" i="16" s="1"/>
  <c r="I1066" i="16"/>
  <c r="E1066" i="16" s="1"/>
  <c r="C1066" i="16" s="1"/>
  <c r="I2265" i="16"/>
  <c r="E2265" i="16" s="1"/>
  <c r="C2265" i="16" s="1"/>
  <c r="I1628" i="16"/>
  <c r="E1628" i="16" s="1"/>
  <c r="C1628" i="16" s="1"/>
  <c r="I3044" i="16"/>
  <c r="E3044" i="16" s="1"/>
  <c r="C3044" i="16" s="1"/>
  <c r="I2469" i="16"/>
  <c r="E2469" i="16" s="1"/>
  <c r="C2469" i="16" s="1"/>
  <c r="I1905" i="16"/>
  <c r="E1905" i="16" s="1"/>
  <c r="C1905" i="16" s="1"/>
  <c r="I1544" i="16"/>
  <c r="E1544" i="16" s="1"/>
  <c r="C1544" i="16" s="1"/>
  <c r="I1196" i="16"/>
  <c r="E1196" i="16" s="1"/>
  <c r="C1196" i="16" s="1"/>
  <c r="I2934" i="16"/>
  <c r="E2934" i="16" s="1"/>
  <c r="C2934" i="16" s="1"/>
  <c r="I2767" i="16"/>
  <c r="E2767" i="16" s="1"/>
  <c r="C2767" i="16" s="1"/>
  <c r="I2586" i="16"/>
  <c r="E2586" i="16" s="1"/>
  <c r="C2586" i="16" s="1"/>
  <c r="I2419" i="16"/>
  <c r="E2419" i="16" s="1"/>
  <c r="C2419" i="16" s="1"/>
  <c r="I2252" i="16"/>
  <c r="E2252" i="16" s="1"/>
  <c r="C2252" i="16" s="1"/>
  <c r="I2083" i="16"/>
  <c r="E2083" i="16" s="1"/>
  <c r="C2083" i="16" s="1"/>
  <c r="I1927" i="16"/>
  <c r="E1927" i="16" s="1"/>
  <c r="C1927" i="16" s="1"/>
  <c r="I1771" i="16"/>
  <c r="E1771" i="16" s="1"/>
  <c r="C1771" i="16" s="1"/>
  <c r="I1616" i="16"/>
  <c r="E1616" i="16" s="1"/>
  <c r="C1616" i="16" s="1"/>
  <c r="I1435" i="16"/>
  <c r="E1435" i="16" s="1"/>
  <c r="C1435" i="16" s="1"/>
  <c r="I1267" i="16"/>
  <c r="E1267" i="16" s="1"/>
  <c r="C1267" i="16" s="1"/>
  <c r="I1099" i="16"/>
  <c r="E1099" i="16" s="1"/>
  <c r="C1099" i="16" s="1"/>
  <c r="I1074" i="16"/>
  <c r="E1074" i="16" s="1"/>
  <c r="C1074" i="16" s="1"/>
  <c r="I918" i="16"/>
  <c r="E918" i="16" s="1"/>
  <c r="C918" i="16" s="1"/>
  <c r="I762" i="16"/>
  <c r="E762" i="16" s="1"/>
  <c r="C762" i="16" s="1"/>
  <c r="I618" i="16"/>
  <c r="E618" i="16" s="1"/>
  <c r="C618" i="16" s="1"/>
  <c r="I473" i="16"/>
  <c r="E473" i="16" s="1"/>
  <c r="C473" i="16" s="1"/>
  <c r="I2981" i="16"/>
  <c r="E2981" i="16" s="1"/>
  <c r="C2981" i="16" s="1"/>
  <c r="I2836" i="16"/>
  <c r="E2836" i="16" s="1"/>
  <c r="C2836" i="16" s="1"/>
  <c r="I2693" i="16"/>
  <c r="E2693" i="16" s="1"/>
  <c r="C2693" i="16" s="1"/>
  <c r="I2549" i="16"/>
  <c r="E2549" i="16" s="1"/>
  <c r="C2549" i="16" s="1"/>
  <c r="I2404" i="16"/>
  <c r="E2404" i="16" s="1"/>
  <c r="C2404" i="16" s="1"/>
  <c r="I2260" i="16"/>
  <c r="E2260" i="16" s="1"/>
  <c r="C2260" i="16" s="1"/>
  <c r="I2117" i="16"/>
  <c r="E2117" i="16" s="1"/>
  <c r="C2117" i="16" s="1"/>
  <c r="I1974" i="16"/>
  <c r="E1974" i="16" s="1"/>
  <c r="C1974" i="16" s="1"/>
  <c r="I1829" i="16"/>
  <c r="E1829" i="16" s="1"/>
  <c r="C1829" i="16" s="1"/>
  <c r="I1685" i="16"/>
  <c r="E1685" i="16" s="1"/>
  <c r="C1685" i="16" s="1"/>
  <c r="I1541" i="16"/>
  <c r="E1541" i="16" s="1"/>
  <c r="C1541" i="16" s="1"/>
  <c r="I1397" i="16"/>
  <c r="E1397" i="16" s="1"/>
  <c r="C1397" i="16" s="1"/>
  <c r="I1253" i="16"/>
  <c r="E1253" i="16" s="1"/>
  <c r="C1253" i="16" s="1"/>
  <c r="I1108" i="16"/>
  <c r="E1108" i="16" s="1"/>
  <c r="C1108" i="16" s="1"/>
  <c r="I2969" i="16"/>
  <c r="E2969" i="16" s="1"/>
  <c r="C2969" i="16" s="1"/>
  <c r="I2824" i="16"/>
  <c r="E2824" i="16" s="1"/>
  <c r="C2824" i="16" s="1"/>
  <c r="I2680" i="16"/>
  <c r="E2680" i="16" s="1"/>
  <c r="C2680" i="16" s="1"/>
  <c r="I2536" i="16"/>
  <c r="E2536" i="16" s="1"/>
  <c r="C2536" i="16" s="1"/>
  <c r="I2392" i="16"/>
  <c r="E2392" i="16" s="1"/>
  <c r="C2392" i="16" s="1"/>
  <c r="I2236" i="16"/>
  <c r="E2236" i="16" s="1"/>
  <c r="C2236" i="16" s="1"/>
  <c r="I2091" i="16"/>
  <c r="E2091" i="16" s="1"/>
  <c r="C2091" i="16" s="1"/>
  <c r="I1947" i="16"/>
  <c r="E1947" i="16" s="1"/>
  <c r="C1947" i="16" s="1"/>
  <c r="I1805" i="16"/>
  <c r="E1805" i="16" s="1"/>
  <c r="C1805" i="16" s="1"/>
  <c r="I1661" i="16"/>
  <c r="E1661" i="16" s="1"/>
  <c r="C1661" i="16" s="1"/>
  <c r="I1516" i="16"/>
  <c r="E1516" i="16" s="1"/>
  <c r="C1516" i="16" s="1"/>
  <c r="I1372" i="16"/>
  <c r="E1372" i="16" s="1"/>
  <c r="C1372" i="16" s="1"/>
  <c r="I1228" i="16"/>
  <c r="E1228" i="16" s="1"/>
  <c r="C1228" i="16" s="1"/>
  <c r="I1084" i="16"/>
  <c r="E1084" i="16" s="1"/>
  <c r="C1084" i="16" s="1"/>
  <c r="I2931" i="16"/>
  <c r="E2931" i="16" s="1"/>
  <c r="C2931" i="16" s="1"/>
  <c r="I2787" i="16"/>
  <c r="E2787" i="16" s="1"/>
  <c r="C2787" i="16" s="1"/>
  <c r="I2643" i="16"/>
  <c r="E2643" i="16" s="1"/>
  <c r="C2643" i="16" s="1"/>
  <c r="I2499" i="16"/>
  <c r="E2499" i="16" s="1"/>
  <c r="C2499" i="16" s="1"/>
  <c r="I2356" i="16"/>
  <c r="E2356" i="16" s="1"/>
  <c r="C2356" i="16" s="1"/>
  <c r="I2211" i="16"/>
  <c r="E2211" i="16" s="1"/>
  <c r="C2211" i="16" s="1"/>
  <c r="I2067" i="16"/>
  <c r="E2067" i="16" s="1"/>
  <c r="C2067" i="16" s="1"/>
  <c r="I1924" i="16"/>
  <c r="E1924" i="16" s="1"/>
  <c r="C1924" i="16" s="1"/>
  <c r="I1780" i="16"/>
  <c r="E1780" i="16" s="1"/>
  <c r="C1780" i="16" s="1"/>
  <c r="I1634" i="16"/>
  <c r="E1634" i="16" s="1"/>
  <c r="C1634" i="16" s="1"/>
  <c r="I1492" i="16"/>
  <c r="E1492" i="16" s="1"/>
  <c r="C1492" i="16" s="1"/>
  <c r="I1347" i="16"/>
  <c r="E1347" i="16" s="1"/>
  <c r="C1347" i="16" s="1"/>
  <c r="I1204" i="16"/>
  <c r="E1204" i="16" s="1"/>
  <c r="C1204" i="16" s="1"/>
  <c r="I1059" i="16"/>
  <c r="E1059" i="16" s="1"/>
  <c r="C1059" i="16" s="1"/>
  <c r="I3003" i="16"/>
  <c r="E3003" i="16" s="1"/>
  <c r="C3003" i="16" s="1"/>
  <c r="I2859" i="16"/>
  <c r="E2859" i="16" s="1"/>
  <c r="C2859" i="16" s="1"/>
  <c r="I2690" i="16"/>
  <c r="E2690" i="16" s="1"/>
  <c r="C2690" i="16" s="1"/>
  <c r="I2546" i="16"/>
  <c r="E2546" i="16" s="1"/>
  <c r="C2546" i="16" s="1"/>
  <c r="I2403" i="16"/>
  <c r="E2403" i="16" s="1"/>
  <c r="C2403" i="16" s="1"/>
  <c r="I2258" i="16"/>
  <c r="E2258" i="16" s="1"/>
  <c r="C2258" i="16" s="1"/>
  <c r="I2102" i="16"/>
  <c r="E2102" i="16" s="1"/>
  <c r="C2102" i="16" s="1"/>
  <c r="I1958" i="16"/>
  <c r="E1958" i="16" s="1"/>
  <c r="C1958" i="16" s="1"/>
  <c r="I1814" i="16"/>
  <c r="E1814" i="16" s="1"/>
  <c r="C1814" i="16" s="1"/>
  <c r="I1670" i="16"/>
  <c r="E1670" i="16" s="1"/>
  <c r="C1670" i="16" s="1"/>
  <c r="I3801" i="16"/>
  <c r="E3801" i="16" s="1"/>
  <c r="C3801" i="16" s="1"/>
  <c r="I3475" i="16"/>
  <c r="E3475" i="16" s="1"/>
  <c r="C3475" i="16" s="1"/>
  <c r="I2202" i="16"/>
  <c r="E2202" i="16" s="1"/>
  <c r="C2202" i="16" s="1"/>
  <c r="I3209" i="16"/>
  <c r="E3209" i="16" s="1"/>
  <c r="C3209" i="16" s="1"/>
  <c r="I3662" i="16"/>
  <c r="E3662" i="16" s="1"/>
  <c r="C3662" i="16" s="1"/>
  <c r="I3831" i="16"/>
  <c r="E3831" i="16" s="1"/>
  <c r="C3831" i="16" s="1"/>
  <c r="I3819" i="16"/>
  <c r="E3819" i="16" s="1"/>
  <c r="C3819" i="16" s="1"/>
  <c r="I3109" i="16"/>
  <c r="E3109" i="16" s="1"/>
  <c r="C3109" i="16" s="1"/>
  <c r="I2244" i="16"/>
  <c r="E2244" i="16" s="1"/>
  <c r="C2244" i="16" s="1"/>
  <c r="I1381" i="16"/>
  <c r="E1381" i="16" s="1"/>
  <c r="C1381" i="16" s="1"/>
  <c r="I2686" i="16"/>
  <c r="E2686" i="16" s="1"/>
  <c r="C2686" i="16" s="1"/>
  <c r="I1811" i="16"/>
  <c r="E1811" i="16" s="1"/>
  <c r="C1811" i="16" s="1"/>
  <c r="I3021" i="16"/>
  <c r="E3021" i="16" s="1"/>
  <c r="C3021" i="16" s="1"/>
  <c r="I2144" i="16"/>
  <c r="E2144" i="16" s="1"/>
  <c r="C2144" i="16" s="1"/>
  <c r="I1569" i="16"/>
  <c r="E1569" i="16" s="1"/>
  <c r="C1569" i="16" s="1"/>
  <c r="I2985" i="16"/>
  <c r="E2985" i="16" s="1"/>
  <c r="C2985" i="16" s="1"/>
  <c r="I2408" i="16"/>
  <c r="E2408" i="16" s="1"/>
  <c r="C2408" i="16" s="1"/>
  <c r="I1892" i="16"/>
  <c r="E1892" i="16" s="1"/>
  <c r="C1892" i="16" s="1"/>
  <c r="I1520" i="16"/>
  <c r="E1520" i="16" s="1"/>
  <c r="C1520" i="16" s="1"/>
  <c r="I1184" i="16"/>
  <c r="E1184" i="16" s="1"/>
  <c r="C1184" i="16" s="1"/>
  <c r="I2923" i="16"/>
  <c r="E2923" i="16" s="1"/>
  <c r="C2923" i="16" s="1"/>
  <c r="I2744" i="16"/>
  <c r="E2744" i="16" s="1"/>
  <c r="C2744" i="16" s="1"/>
  <c r="I2575" i="16"/>
  <c r="E2575" i="16" s="1"/>
  <c r="C2575" i="16" s="1"/>
  <c r="I2407" i="16"/>
  <c r="E2407" i="16" s="1"/>
  <c r="C2407" i="16" s="1"/>
  <c r="I2227" i="16"/>
  <c r="E2227" i="16" s="1"/>
  <c r="C2227" i="16" s="1"/>
  <c r="I2072" i="16"/>
  <c r="E2072" i="16" s="1"/>
  <c r="C2072" i="16" s="1"/>
  <c r="I1915" i="16"/>
  <c r="E1915" i="16" s="1"/>
  <c r="C1915" i="16" s="1"/>
  <c r="I1759" i="16"/>
  <c r="E1759" i="16" s="1"/>
  <c r="C1759" i="16" s="1"/>
  <c r="I1591" i="16"/>
  <c r="E1591" i="16" s="1"/>
  <c r="C1591" i="16" s="1"/>
  <c r="I1423" i="16"/>
  <c r="E1423" i="16" s="1"/>
  <c r="C1423" i="16" s="1"/>
  <c r="I1254" i="16"/>
  <c r="E1254" i="16" s="1"/>
  <c r="C1254" i="16" s="1"/>
  <c r="I1087" i="16"/>
  <c r="E1087" i="16" s="1"/>
  <c r="C1087" i="16" s="1"/>
  <c r="I1062" i="16"/>
  <c r="E1062" i="16" s="1"/>
  <c r="C1062" i="16" s="1"/>
  <c r="I906" i="16"/>
  <c r="E906" i="16" s="1"/>
  <c r="C906" i="16" s="1"/>
  <c r="I750" i="16"/>
  <c r="E750" i="16" s="1"/>
  <c r="C750" i="16" s="1"/>
  <c r="I607" i="16"/>
  <c r="E607" i="16" s="1"/>
  <c r="C607" i="16" s="1"/>
  <c r="I462" i="16"/>
  <c r="E462" i="16" s="1"/>
  <c r="C462" i="16" s="1"/>
  <c r="I2968" i="16"/>
  <c r="E2968" i="16" s="1"/>
  <c r="C2968" i="16" s="1"/>
  <c r="I2825" i="16"/>
  <c r="E2825" i="16" s="1"/>
  <c r="C2825" i="16" s="1"/>
  <c r="I2681" i="16"/>
  <c r="E2681" i="16" s="1"/>
  <c r="C2681" i="16" s="1"/>
  <c r="I2537" i="16"/>
  <c r="E2537" i="16" s="1"/>
  <c r="C2537" i="16" s="1"/>
  <c r="I2393" i="16"/>
  <c r="E2393" i="16" s="1"/>
  <c r="C2393" i="16" s="1"/>
  <c r="I2249" i="16"/>
  <c r="E2249" i="16" s="1"/>
  <c r="C2249" i="16" s="1"/>
  <c r="I2105" i="16"/>
  <c r="E2105" i="16" s="1"/>
  <c r="C2105" i="16" s="1"/>
  <c r="I1961" i="16"/>
  <c r="E1961" i="16" s="1"/>
  <c r="C1961" i="16" s="1"/>
  <c r="I1817" i="16"/>
  <c r="E1817" i="16" s="1"/>
  <c r="C1817" i="16" s="1"/>
  <c r="I1673" i="16"/>
  <c r="E1673" i="16" s="1"/>
  <c r="C1673" i="16" s="1"/>
  <c r="I1529" i="16"/>
  <c r="E1529" i="16" s="1"/>
  <c r="C1529" i="16" s="1"/>
  <c r="I1385" i="16"/>
  <c r="E1385" i="16" s="1"/>
  <c r="C1385" i="16" s="1"/>
  <c r="I1241" i="16"/>
  <c r="E1241" i="16" s="1"/>
  <c r="C1241" i="16" s="1"/>
  <c r="I1096" i="16"/>
  <c r="E1096" i="16" s="1"/>
  <c r="C1096" i="16" s="1"/>
  <c r="I2956" i="16"/>
  <c r="E2956" i="16" s="1"/>
  <c r="C2956" i="16" s="1"/>
  <c r="I2813" i="16"/>
  <c r="E2813" i="16" s="1"/>
  <c r="C2813" i="16" s="1"/>
  <c r="I2668" i="16"/>
  <c r="E2668" i="16" s="1"/>
  <c r="C2668" i="16" s="1"/>
  <c r="I2525" i="16"/>
  <c r="E2525" i="16" s="1"/>
  <c r="C2525" i="16" s="1"/>
  <c r="I2380" i="16"/>
  <c r="E2380" i="16" s="1"/>
  <c r="C2380" i="16" s="1"/>
  <c r="I2224" i="16"/>
  <c r="E2224" i="16" s="1"/>
  <c r="C2224" i="16" s="1"/>
  <c r="I2079" i="16"/>
  <c r="E2079" i="16" s="1"/>
  <c r="C2079" i="16" s="1"/>
  <c r="I1935" i="16"/>
  <c r="E1935" i="16" s="1"/>
  <c r="C1935" i="16" s="1"/>
  <c r="I1791" i="16"/>
  <c r="E1791" i="16" s="1"/>
  <c r="C1791" i="16" s="1"/>
  <c r="I1649" i="16"/>
  <c r="E1649" i="16" s="1"/>
  <c r="C1649" i="16" s="1"/>
  <c r="I1504" i="16"/>
  <c r="E1504" i="16" s="1"/>
  <c r="C1504" i="16" s="1"/>
  <c r="I1360" i="16"/>
  <c r="E1360" i="16" s="1"/>
  <c r="C1360" i="16" s="1"/>
  <c r="I1216" i="16"/>
  <c r="E1216" i="16" s="1"/>
  <c r="C1216" i="16" s="1"/>
  <c r="I1071" i="16"/>
  <c r="E1071" i="16" s="1"/>
  <c r="C1071" i="16" s="1"/>
  <c r="I2920" i="16"/>
  <c r="E2920" i="16" s="1"/>
  <c r="C2920" i="16" s="1"/>
  <c r="I2774" i="16"/>
  <c r="E2774" i="16" s="1"/>
  <c r="C2774" i="16" s="1"/>
  <c r="I2631" i="16"/>
  <c r="E2631" i="16" s="1"/>
  <c r="C2631" i="16" s="1"/>
  <c r="I2487" i="16"/>
  <c r="E2487" i="16" s="1"/>
  <c r="C2487" i="16" s="1"/>
  <c r="I2343" i="16"/>
  <c r="E2343" i="16" s="1"/>
  <c r="C2343" i="16" s="1"/>
  <c r="I2200" i="16"/>
  <c r="E2200" i="16" s="1"/>
  <c r="C2200" i="16" s="1"/>
  <c r="I2055" i="16"/>
  <c r="E2055" i="16" s="1"/>
  <c r="C2055" i="16" s="1"/>
  <c r="I1911" i="16"/>
  <c r="E1911" i="16" s="1"/>
  <c r="C1911" i="16" s="1"/>
  <c r="I1767" i="16"/>
  <c r="E1767" i="16" s="1"/>
  <c r="C1767" i="16" s="1"/>
  <c r="I1623" i="16"/>
  <c r="E1623" i="16" s="1"/>
  <c r="C1623" i="16" s="1"/>
  <c r="I1478" i="16"/>
  <c r="E1478" i="16" s="1"/>
  <c r="C1478" i="16" s="1"/>
  <c r="I1335" i="16"/>
  <c r="E1335" i="16" s="1"/>
  <c r="C1335" i="16" s="1"/>
  <c r="I1191" i="16"/>
  <c r="E1191" i="16" s="1"/>
  <c r="C1191" i="16" s="1"/>
  <c r="I1047" i="16"/>
  <c r="E1047" i="16" s="1"/>
  <c r="C1047" i="16" s="1"/>
  <c r="I2990" i="16"/>
  <c r="E2990" i="16" s="1"/>
  <c r="C2990" i="16" s="1"/>
  <c r="I2846" i="16"/>
  <c r="E2846" i="16" s="1"/>
  <c r="C2846" i="16" s="1"/>
  <c r="I2678" i="16"/>
  <c r="E2678" i="16" s="1"/>
  <c r="C2678" i="16" s="1"/>
  <c r="I2534" i="16"/>
  <c r="E2534" i="16" s="1"/>
  <c r="C2534" i="16" s="1"/>
  <c r="I2391" i="16"/>
  <c r="E2391" i="16" s="1"/>
  <c r="C2391" i="16" s="1"/>
  <c r="I2245" i="16"/>
  <c r="E2245" i="16" s="1"/>
  <c r="C2245" i="16" s="1"/>
  <c r="I2090" i="16"/>
  <c r="E2090" i="16" s="1"/>
  <c r="C2090" i="16" s="1"/>
  <c r="I1946" i="16"/>
  <c r="E1946" i="16" s="1"/>
  <c r="C1946" i="16" s="1"/>
  <c r="I1801" i="16"/>
  <c r="E1801" i="16" s="1"/>
  <c r="C1801" i="16" s="1"/>
  <c r="I1658" i="16"/>
  <c r="E1658" i="16" s="1"/>
  <c r="C1658" i="16" s="1"/>
  <c r="I1514" i="16"/>
  <c r="E1514" i="16" s="1"/>
  <c r="C1514" i="16" s="1"/>
  <c r="I1370" i="16"/>
  <c r="E1370" i="16" s="1"/>
  <c r="C1370" i="16" s="1"/>
  <c r="I3655" i="16"/>
  <c r="E3655" i="16" s="1"/>
  <c r="C3655" i="16" s="1"/>
  <c r="I3451" i="16"/>
  <c r="E3451" i="16" s="1"/>
  <c r="C3451" i="16" s="1"/>
  <c r="I2094" i="16"/>
  <c r="E2094" i="16" s="1"/>
  <c r="C2094" i="16" s="1"/>
  <c r="I3186" i="16"/>
  <c r="E3186" i="16" s="1"/>
  <c r="C3186" i="16" s="1"/>
  <c r="I3627" i="16"/>
  <c r="E3627" i="16" s="1"/>
  <c r="C3627" i="16" s="1"/>
  <c r="I3807" i="16"/>
  <c r="E3807" i="16" s="1"/>
  <c r="C3807" i="16" s="1"/>
  <c r="I3724" i="16"/>
  <c r="E3724" i="16" s="1"/>
  <c r="C3724" i="16" s="1"/>
  <c r="I3085" i="16"/>
  <c r="E3085" i="16" s="1"/>
  <c r="C3085" i="16" s="1"/>
  <c r="I2219" i="16"/>
  <c r="E2219" i="16" s="1"/>
  <c r="C2219" i="16" s="1"/>
  <c r="I1356" i="16"/>
  <c r="E1356" i="16" s="1"/>
  <c r="C1356" i="16" s="1"/>
  <c r="I2662" i="16"/>
  <c r="E2662" i="16" s="1"/>
  <c r="C2662" i="16" s="1"/>
  <c r="I1786" i="16"/>
  <c r="E1786" i="16" s="1"/>
  <c r="C1786" i="16" s="1"/>
  <c r="I2997" i="16"/>
  <c r="E2997" i="16" s="1"/>
  <c r="C2997" i="16" s="1"/>
  <c r="I2121" i="16"/>
  <c r="E2121" i="16" s="1"/>
  <c r="C2121" i="16" s="1"/>
  <c r="I1545" i="16"/>
  <c r="E1545" i="16" s="1"/>
  <c r="C1545" i="16" s="1"/>
  <c r="I2960" i="16"/>
  <c r="E2960" i="16" s="1"/>
  <c r="C2960" i="16" s="1"/>
  <c r="I2384" i="16"/>
  <c r="E2384" i="16" s="1"/>
  <c r="C2384" i="16" s="1"/>
  <c r="I1832" i="16"/>
  <c r="E1832" i="16" s="1"/>
  <c r="C1832" i="16" s="1"/>
  <c r="I1484" i="16"/>
  <c r="E1484" i="16" s="1"/>
  <c r="C1484" i="16" s="1"/>
  <c r="I1172" i="16"/>
  <c r="E1172" i="16" s="1"/>
  <c r="C1172" i="16" s="1"/>
  <c r="I2912" i="16"/>
  <c r="E2912" i="16" s="1"/>
  <c r="C2912" i="16" s="1"/>
  <c r="I2731" i="16"/>
  <c r="E2731" i="16" s="1"/>
  <c r="C2731" i="16" s="1"/>
  <c r="I2563" i="16"/>
  <c r="E2563" i="16" s="1"/>
  <c r="C2563" i="16" s="1"/>
  <c r="I2395" i="16"/>
  <c r="E2395" i="16" s="1"/>
  <c r="C2395" i="16" s="1"/>
  <c r="I2216" i="16"/>
  <c r="E2216" i="16" s="1"/>
  <c r="C2216" i="16" s="1"/>
  <c r="I2059" i="16"/>
  <c r="E2059" i="16" s="1"/>
  <c r="C2059" i="16" s="1"/>
  <c r="I1903" i="16"/>
  <c r="E1903" i="16" s="1"/>
  <c r="C1903" i="16" s="1"/>
  <c r="I1735" i="16"/>
  <c r="E1735" i="16" s="1"/>
  <c r="C1735" i="16" s="1"/>
  <c r="I1579" i="16"/>
  <c r="E1579" i="16" s="1"/>
  <c r="C1579" i="16" s="1"/>
  <c r="I1411" i="16"/>
  <c r="E1411" i="16" s="1"/>
  <c r="C1411" i="16" s="1"/>
  <c r="I1243" i="16"/>
  <c r="E1243" i="16" s="1"/>
  <c r="C1243" i="16" s="1"/>
  <c r="I3356" i="16"/>
  <c r="E3356" i="16" s="1"/>
  <c r="C3356" i="16" s="1"/>
  <c r="I3307" i="16"/>
  <c r="E3307" i="16" s="1"/>
  <c r="C3307" i="16" s="1"/>
  <c r="I1674" i="16"/>
  <c r="E1674" i="16" s="1"/>
  <c r="C1674" i="16" s="1"/>
  <c r="I3364" i="16"/>
  <c r="E3364" i="16" s="1"/>
  <c r="C3364" i="16" s="1"/>
  <c r="I3483" i="16"/>
  <c r="E3483" i="16" s="1"/>
  <c r="C3483" i="16" s="1"/>
  <c r="I3663" i="16"/>
  <c r="E3663" i="16" s="1"/>
  <c r="C3663" i="16" s="1"/>
  <c r="I3805" i="16"/>
  <c r="E3805" i="16" s="1"/>
  <c r="C3805" i="16" s="1"/>
  <c r="I2951" i="16"/>
  <c r="E2951" i="16" s="1"/>
  <c r="C2951" i="16" s="1"/>
  <c r="I2075" i="16"/>
  <c r="E2075" i="16" s="1"/>
  <c r="C2075" i="16" s="1"/>
  <c r="I1212" i="16"/>
  <c r="E1212" i="16" s="1"/>
  <c r="C1212" i="16" s="1"/>
  <c r="I2518" i="16"/>
  <c r="E2518" i="16" s="1"/>
  <c r="C2518" i="16" s="1"/>
  <c r="I1642" i="16"/>
  <c r="E1642" i="16" s="1"/>
  <c r="C1642" i="16" s="1"/>
  <c r="I2853" i="16"/>
  <c r="E2853" i="16" s="1"/>
  <c r="C2853" i="16" s="1"/>
  <c r="I2001" i="16"/>
  <c r="E2001" i="16" s="1"/>
  <c r="C2001" i="16" s="1"/>
  <c r="I1425" i="16"/>
  <c r="E1425" i="16" s="1"/>
  <c r="C1425" i="16" s="1"/>
  <c r="I2840" i="16"/>
  <c r="E2840" i="16" s="1"/>
  <c r="C2840" i="16" s="1"/>
  <c r="I2263" i="16"/>
  <c r="E2263" i="16" s="1"/>
  <c r="C2263" i="16" s="1"/>
  <c r="I1772" i="16"/>
  <c r="E1772" i="16" s="1"/>
  <c r="C1772" i="16" s="1"/>
  <c r="I1460" i="16"/>
  <c r="E1460" i="16" s="1"/>
  <c r="C1460" i="16" s="1"/>
  <c r="I1088" i="16"/>
  <c r="E1088" i="16" s="1"/>
  <c r="C1088" i="16" s="1"/>
  <c r="I2874" i="16"/>
  <c r="E2874" i="16" s="1"/>
  <c r="C2874" i="16" s="1"/>
  <c r="I2707" i="16"/>
  <c r="E2707" i="16" s="1"/>
  <c r="C2707" i="16" s="1"/>
  <c r="I2540" i="16"/>
  <c r="E2540" i="16" s="1"/>
  <c r="C2540" i="16" s="1"/>
  <c r="I2358" i="16"/>
  <c r="E2358" i="16" s="1"/>
  <c r="C2358" i="16" s="1"/>
  <c r="I2192" i="16"/>
  <c r="E2192" i="16" s="1"/>
  <c r="C2192" i="16" s="1"/>
  <c r="I2024" i="16"/>
  <c r="E2024" i="16" s="1"/>
  <c r="C2024" i="16" s="1"/>
  <c r="I1867" i="16"/>
  <c r="E1867" i="16" s="1"/>
  <c r="C1867" i="16" s="1"/>
  <c r="I1711" i="16"/>
  <c r="E1711" i="16" s="1"/>
  <c r="C1711" i="16" s="1"/>
  <c r="I1556" i="16"/>
  <c r="E1556" i="16" s="1"/>
  <c r="C1556" i="16" s="1"/>
  <c r="I1387" i="16"/>
  <c r="E1387" i="16" s="1"/>
  <c r="C1387" i="16" s="1"/>
  <c r="I1219" i="16"/>
  <c r="E1219" i="16" s="1"/>
  <c r="C1219" i="16" s="1"/>
  <c r="I1181" i="16"/>
  <c r="E1181" i="16" s="1"/>
  <c r="C1181" i="16" s="1"/>
  <c r="I1025" i="16"/>
  <c r="E1025" i="16" s="1"/>
  <c r="C1025" i="16" s="1"/>
  <c r="I869" i="16"/>
  <c r="E869" i="16" s="1"/>
  <c r="C869" i="16" s="1"/>
  <c r="I714" i="16"/>
  <c r="E714" i="16" s="1"/>
  <c r="C714" i="16" s="1"/>
  <c r="I571" i="16"/>
  <c r="E571" i="16" s="1"/>
  <c r="C571" i="16" s="1"/>
  <c r="I3077" i="16"/>
  <c r="E3077" i="16" s="1"/>
  <c r="C3077" i="16" s="1"/>
  <c r="I2933" i="16"/>
  <c r="E2933" i="16" s="1"/>
  <c r="C2933" i="16" s="1"/>
  <c r="I2790" i="16"/>
  <c r="E2790" i="16" s="1"/>
  <c r="C2790" i="16" s="1"/>
  <c r="I2645" i="16"/>
  <c r="E2645" i="16" s="1"/>
  <c r="C2645" i="16" s="1"/>
  <c r="I2500" i="16"/>
  <c r="E2500" i="16" s="1"/>
  <c r="C2500" i="16" s="1"/>
  <c r="I2357" i="16"/>
  <c r="E2357" i="16" s="1"/>
  <c r="C2357" i="16" s="1"/>
  <c r="I2212" i="16"/>
  <c r="E2212" i="16" s="1"/>
  <c r="C2212" i="16" s="1"/>
  <c r="I2068" i="16"/>
  <c r="E2068" i="16" s="1"/>
  <c r="C2068" i="16" s="1"/>
  <c r="I1925" i="16"/>
  <c r="E1925" i="16" s="1"/>
  <c r="C1925" i="16" s="1"/>
  <c r="I1781" i="16"/>
  <c r="E1781" i="16" s="1"/>
  <c r="C1781" i="16" s="1"/>
  <c r="I1637" i="16"/>
  <c r="E1637" i="16" s="1"/>
  <c r="C1637" i="16" s="1"/>
  <c r="I1493" i="16"/>
  <c r="E1493" i="16" s="1"/>
  <c r="C1493" i="16" s="1"/>
  <c r="I1349" i="16"/>
  <c r="E1349" i="16" s="1"/>
  <c r="C1349" i="16" s="1"/>
  <c r="I1205" i="16"/>
  <c r="E1205" i="16" s="1"/>
  <c r="C1205" i="16" s="1"/>
  <c r="I3064" i="16"/>
  <c r="E3064" i="16" s="1"/>
  <c r="C3064" i="16" s="1"/>
  <c r="I2919" i="16"/>
  <c r="E2919" i="16" s="1"/>
  <c r="C2919" i="16" s="1"/>
  <c r="I2776" i="16"/>
  <c r="E2776" i="16" s="1"/>
  <c r="C2776" i="16" s="1"/>
  <c r="I2632" i="16"/>
  <c r="E2632" i="16" s="1"/>
  <c r="C2632" i="16" s="1"/>
  <c r="I2488" i="16"/>
  <c r="E2488" i="16" s="1"/>
  <c r="C2488" i="16" s="1"/>
  <c r="I2331" i="16"/>
  <c r="E2331" i="16" s="1"/>
  <c r="C2331" i="16" s="1"/>
  <c r="I2187" i="16"/>
  <c r="E2187" i="16" s="1"/>
  <c r="C2187" i="16" s="1"/>
  <c r="I2043" i="16"/>
  <c r="E2043" i="16" s="1"/>
  <c r="C2043" i="16" s="1"/>
  <c r="I1901" i="16"/>
  <c r="E1901" i="16" s="1"/>
  <c r="C1901" i="16" s="1"/>
  <c r="I1757" i="16"/>
  <c r="E1757" i="16" s="1"/>
  <c r="C1757" i="16" s="1"/>
  <c r="I1613" i="16"/>
  <c r="E1613" i="16" s="1"/>
  <c r="C1613" i="16" s="1"/>
  <c r="I1468" i="16"/>
  <c r="E1468" i="16" s="1"/>
  <c r="C1468" i="16" s="1"/>
  <c r="I1324" i="16"/>
  <c r="E1324" i="16" s="1"/>
  <c r="C1324" i="16" s="1"/>
  <c r="I1180" i="16"/>
  <c r="E1180" i="16" s="1"/>
  <c r="C1180" i="16" s="1"/>
  <c r="I3028" i="16"/>
  <c r="E3028" i="16" s="1"/>
  <c r="C3028" i="16" s="1"/>
  <c r="I2883" i="16"/>
  <c r="E2883" i="16" s="1"/>
  <c r="C2883" i="16" s="1"/>
  <c r="I2739" i="16"/>
  <c r="E2739" i="16" s="1"/>
  <c r="C2739" i="16" s="1"/>
  <c r="I2595" i="16"/>
  <c r="E2595" i="16" s="1"/>
  <c r="C2595" i="16" s="1"/>
  <c r="I2451" i="16"/>
  <c r="E2451" i="16" s="1"/>
  <c r="C2451" i="16" s="1"/>
  <c r="I2306" i="16"/>
  <c r="E2306" i="16" s="1"/>
  <c r="C2306" i="16" s="1"/>
  <c r="I2163" i="16"/>
  <c r="E2163" i="16" s="1"/>
  <c r="C2163" i="16" s="1"/>
  <c r="I2019" i="16"/>
  <c r="E2019" i="16" s="1"/>
  <c r="C2019" i="16" s="1"/>
  <c r="I1876" i="16"/>
  <c r="E1876" i="16" s="1"/>
  <c r="C1876" i="16" s="1"/>
  <c r="I1731" i="16"/>
  <c r="E1731" i="16" s="1"/>
  <c r="C1731" i="16" s="1"/>
  <c r="I1586" i="16"/>
  <c r="E1586" i="16" s="1"/>
  <c r="C1586" i="16" s="1"/>
  <c r="I1443" i="16"/>
  <c r="E1443" i="16" s="1"/>
  <c r="C1443" i="16" s="1"/>
  <c r="I1299" i="16"/>
  <c r="E1299" i="16" s="1"/>
  <c r="C1299" i="16" s="1"/>
  <c r="I1156" i="16"/>
  <c r="E1156" i="16" s="1"/>
  <c r="C1156" i="16" s="1"/>
  <c r="I1011" i="16"/>
  <c r="E1011" i="16" s="1"/>
  <c r="C1011" i="16" s="1"/>
  <c r="I2954" i="16"/>
  <c r="E2954" i="16" s="1"/>
  <c r="C2954" i="16" s="1"/>
  <c r="I2786" i="16"/>
  <c r="E2786" i="16" s="1"/>
  <c r="C2786" i="16" s="1"/>
  <c r="I2642" i="16"/>
  <c r="E2642" i="16" s="1"/>
  <c r="C2642" i="16" s="1"/>
  <c r="I2498" i="16"/>
  <c r="E2498" i="16" s="1"/>
  <c r="C2498" i="16" s="1"/>
  <c r="I2354" i="16"/>
  <c r="E2354" i="16" s="1"/>
  <c r="C2354" i="16" s="1"/>
  <c r="I2198" i="16"/>
  <c r="E2198" i="16" s="1"/>
  <c r="C2198" i="16" s="1"/>
  <c r="I2053" i="16"/>
  <c r="E2053" i="16" s="1"/>
  <c r="C2053" i="16" s="1"/>
  <c r="I1910" i="16"/>
  <c r="E1910" i="16" s="1"/>
  <c r="C1910" i="16" s="1"/>
  <c r="I1765" i="16"/>
  <c r="E1765" i="16" s="1"/>
  <c r="C1765" i="16" s="1"/>
  <c r="I1622" i="16"/>
  <c r="E1622" i="16" s="1"/>
  <c r="C1622" i="16" s="1"/>
  <c r="I1479" i="16"/>
  <c r="E1479" i="16" s="1"/>
  <c r="C1479" i="16" s="1"/>
  <c r="I1334" i="16"/>
  <c r="E1334" i="16" s="1"/>
  <c r="C1334" i="16" s="1"/>
  <c r="I3501" i="16"/>
  <c r="E3501" i="16" s="1"/>
  <c r="C3501" i="16" s="1"/>
  <c r="I2877" i="16"/>
  <c r="E2877" i="16" s="1"/>
  <c r="C2877" i="16" s="1"/>
  <c r="I2204" i="16"/>
  <c r="E2204" i="16" s="1"/>
  <c r="C2204" i="16" s="1"/>
  <c r="I883" i="16"/>
  <c r="E883" i="16" s="1"/>
  <c r="C883" i="16" s="1"/>
  <c r="I2657" i="16"/>
  <c r="E2657" i="16" s="1"/>
  <c r="C2657" i="16" s="1"/>
  <c r="I1793" i="16"/>
  <c r="E1793" i="16" s="1"/>
  <c r="C1793" i="16" s="1"/>
  <c r="I2932" i="16"/>
  <c r="E2932" i="16" s="1"/>
  <c r="C2932" i="16" s="1"/>
  <c r="I2056" i="16"/>
  <c r="E2056" i="16" s="1"/>
  <c r="C2056" i="16" s="1"/>
  <c r="I1192" i="16"/>
  <c r="E1192" i="16" s="1"/>
  <c r="C1192" i="16" s="1"/>
  <c r="I2319" i="16"/>
  <c r="E2319" i="16" s="1"/>
  <c r="C2319" i="16" s="1"/>
  <c r="I1455" i="16"/>
  <c r="E1455" i="16" s="1"/>
  <c r="C1455" i="16" s="1"/>
  <c r="I2966" i="16"/>
  <c r="E2966" i="16" s="1"/>
  <c r="C2966" i="16" s="1"/>
  <c r="I2510" i="16"/>
  <c r="E2510" i="16" s="1"/>
  <c r="C2510" i="16" s="1"/>
  <c r="I2138" i="16"/>
  <c r="E2138" i="16" s="1"/>
  <c r="C2138" i="16" s="1"/>
  <c r="I1898" i="16"/>
  <c r="E1898" i="16" s="1"/>
  <c r="C1898" i="16" s="1"/>
  <c r="I1705" i="16"/>
  <c r="E1705" i="16" s="1"/>
  <c r="C1705" i="16" s="1"/>
  <c r="I1503" i="16"/>
  <c r="E1503" i="16" s="1"/>
  <c r="C1503" i="16" s="1"/>
  <c r="I1323" i="16"/>
  <c r="E1323" i="16" s="1"/>
  <c r="C1323" i="16" s="1"/>
  <c r="I1178" i="16"/>
  <c r="E1178" i="16" s="1"/>
  <c r="C1178" i="16" s="1"/>
  <c r="I3050" i="16"/>
  <c r="E3050" i="16" s="1"/>
  <c r="C3050" i="16" s="1"/>
  <c r="I2905" i="16"/>
  <c r="E2905" i="16" s="1"/>
  <c r="C2905" i="16" s="1"/>
  <c r="I2761" i="16"/>
  <c r="E2761" i="16" s="1"/>
  <c r="C2761" i="16" s="1"/>
  <c r="I2617" i="16"/>
  <c r="E2617" i="16" s="1"/>
  <c r="C2617" i="16" s="1"/>
  <c r="I2473" i="16"/>
  <c r="E2473" i="16" s="1"/>
  <c r="C2473" i="16" s="1"/>
  <c r="I2318" i="16"/>
  <c r="E2318" i="16" s="1"/>
  <c r="C2318" i="16" s="1"/>
  <c r="I2174" i="16"/>
  <c r="E2174" i="16" s="1"/>
  <c r="C2174" i="16" s="1"/>
  <c r="I2029" i="16"/>
  <c r="E2029" i="16" s="1"/>
  <c r="C2029" i="16" s="1"/>
  <c r="I1861" i="16"/>
  <c r="E1861" i="16" s="1"/>
  <c r="C1861" i="16" s="1"/>
  <c r="I1717" i="16"/>
  <c r="E1717" i="16" s="1"/>
  <c r="C1717" i="16" s="1"/>
  <c r="I1572" i="16"/>
  <c r="E1572" i="16" s="1"/>
  <c r="C1572" i="16" s="1"/>
  <c r="I1429" i="16"/>
  <c r="E1429" i="16" s="1"/>
  <c r="C1429" i="16" s="1"/>
  <c r="I1285" i="16"/>
  <c r="E1285" i="16" s="1"/>
  <c r="C1285" i="16" s="1"/>
  <c r="I1141" i="16"/>
  <c r="E1141" i="16" s="1"/>
  <c r="C1141" i="16" s="1"/>
  <c r="I997" i="16"/>
  <c r="E997" i="16" s="1"/>
  <c r="C997" i="16" s="1"/>
  <c r="I851" i="16"/>
  <c r="E851" i="16" s="1"/>
  <c r="C851" i="16" s="1"/>
  <c r="I708" i="16"/>
  <c r="E708" i="16" s="1"/>
  <c r="C708" i="16" s="1"/>
  <c r="I564" i="16"/>
  <c r="E564" i="16" s="1"/>
  <c r="C564" i="16" s="1"/>
  <c r="I420" i="16"/>
  <c r="E420" i="16" s="1"/>
  <c r="C420" i="16" s="1"/>
  <c r="I265" i="16"/>
  <c r="E265" i="16" s="1"/>
  <c r="C265" i="16" s="1"/>
  <c r="I119" i="16"/>
  <c r="E119" i="16" s="1"/>
  <c r="C119" i="16" s="1"/>
  <c r="I934" i="16"/>
  <c r="E934" i="16" s="1"/>
  <c r="C934" i="16" s="1"/>
  <c r="I778" i="16"/>
  <c r="E778" i="16" s="1"/>
  <c r="C778" i="16" s="1"/>
  <c r="I634" i="16"/>
  <c r="E634" i="16" s="1"/>
  <c r="C634" i="16" s="1"/>
  <c r="I490" i="16"/>
  <c r="E490" i="16" s="1"/>
  <c r="C490" i="16" s="1"/>
  <c r="I346" i="16"/>
  <c r="E346" i="16" s="1"/>
  <c r="C346" i="16" s="1"/>
  <c r="I202" i="16"/>
  <c r="E202" i="16" s="1"/>
  <c r="C202" i="16" s="1"/>
  <c r="I59" i="16"/>
  <c r="E59" i="16" s="1"/>
  <c r="C59" i="16" s="1"/>
  <c r="I932" i="16"/>
  <c r="E932" i="16" s="1"/>
  <c r="C932" i="16" s="1"/>
  <c r="I788" i="16"/>
  <c r="E788" i="16" s="1"/>
  <c r="C788" i="16" s="1"/>
  <c r="I645" i="16"/>
  <c r="E645" i="16" s="1"/>
  <c r="C645" i="16" s="1"/>
  <c r="I501" i="16"/>
  <c r="E501" i="16" s="1"/>
  <c r="C501" i="16" s="1"/>
  <c r="I357" i="16"/>
  <c r="E357" i="16" s="1"/>
  <c r="C357" i="16" s="1"/>
  <c r="I213" i="16"/>
  <c r="E213" i="16" s="1"/>
  <c r="C213" i="16" s="1"/>
  <c r="I69" i="16"/>
  <c r="E69" i="16" s="1"/>
  <c r="C69" i="16" s="1"/>
  <c r="I943" i="16"/>
  <c r="E943" i="16" s="1"/>
  <c r="C943" i="16" s="1"/>
  <c r="I800" i="16"/>
  <c r="E800" i="16" s="1"/>
  <c r="C800" i="16" s="1"/>
  <c r="I656" i="16"/>
  <c r="E656" i="16" s="1"/>
  <c r="C656" i="16" s="1"/>
  <c r="I511" i="16"/>
  <c r="E511" i="16" s="1"/>
  <c r="C511" i="16" s="1"/>
  <c r="I368" i="16"/>
  <c r="E368" i="16" s="1"/>
  <c r="C368" i="16" s="1"/>
  <c r="I212" i="16"/>
  <c r="E212" i="16" s="1"/>
  <c r="C212" i="16" s="1"/>
  <c r="I68" i="16"/>
  <c r="E68" i="16" s="1"/>
  <c r="C68" i="16" s="1"/>
  <c r="I931" i="16"/>
  <c r="E931" i="16" s="1"/>
  <c r="C931" i="16" s="1"/>
  <c r="I787" i="16"/>
  <c r="E787" i="16" s="1"/>
  <c r="C787" i="16" s="1"/>
  <c r="I3330" i="16"/>
  <c r="E3330" i="16" s="1"/>
  <c r="C3330" i="16" s="1"/>
  <c r="I2061" i="16"/>
  <c r="E2061" i="16" s="1"/>
  <c r="C2061" i="16" s="1"/>
  <c r="I2048" i="16"/>
  <c r="E2048" i="16" s="1"/>
  <c r="C2048" i="16" s="1"/>
  <c r="I738" i="16"/>
  <c r="E738" i="16" s="1"/>
  <c r="C738" i="16" s="1"/>
  <c r="I2524" i="16"/>
  <c r="E2524" i="16" s="1"/>
  <c r="C2524" i="16" s="1"/>
  <c r="I1660" i="16"/>
  <c r="E1660" i="16" s="1"/>
  <c r="C1660" i="16" s="1"/>
  <c r="I2800" i="16"/>
  <c r="E2800" i="16" s="1"/>
  <c r="C2800" i="16" s="1"/>
  <c r="I1923" i="16"/>
  <c r="E1923" i="16" s="1"/>
  <c r="C1923" i="16" s="1"/>
  <c r="I1060" i="16"/>
  <c r="E1060" i="16" s="1"/>
  <c r="C1060" i="16" s="1"/>
  <c r="I2188" i="16"/>
  <c r="E2188" i="16" s="1"/>
  <c r="C2188" i="16" s="1"/>
  <c r="I1395" i="16"/>
  <c r="E1395" i="16" s="1"/>
  <c r="C1395" i="16" s="1"/>
  <c r="I2930" i="16"/>
  <c r="E2930" i="16" s="1"/>
  <c r="C2930" i="16" s="1"/>
  <c r="I2474" i="16"/>
  <c r="E2474" i="16" s="1"/>
  <c r="C2474" i="16" s="1"/>
  <c r="I2125" i="16"/>
  <c r="E2125" i="16" s="1"/>
  <c r="C2125" i="16" s="1"/>
  <c r="I1885" i="16"/>
  <c r="E1885" i="16" s="1"/>
  <c r="C1885" i="16" s="1"/>
  <c r="I1694" i="16"/>
  <c r="E1694" i="16" s="1"/>
  <c r="C1694" i="16" s="1"/>
  <c r="I1490" i="16"/>
  <c r="E1490" i="16" s="1"/>
  <c r="C1490" i="16" s="1"/>
  <c r="I1309" i="16"/>
  <c r="E1309" i="16" s="1"/>
  <c r="C1309" i="16" s="1"/>
  <c r="I1165" i="16"/>
  <c r="E1165" i="16" s="1"/>
  <c r="C1165" i="16" s="1"/>
  <c r="I3037" i="16"/>
  <c r="E3037" i="16" s="1"/>
  <c r="C3037" i="16" s="1"/>
  <c r="I2893" i="16"/>
  <c r="E2893" i="16" s="1"/>
  <c r="C2893" i="16" s="1"/>
  <c r="I2749" i="16"/>
  <c r="E2749" i="16" s="1"/>
  <c r="C2749" i="16" s="1"/>
  <c r="I2605" i="16"/>
  <c r="E2605" i="16" s="1"/>
  <c r="C2605" i="16" s="1"/>
  <c r="I2460" i="16"/>
  <c r="E2460" i="16" s="1"/>
  <c r="C2460" i="16" s="1"/>
  <c r="I2305" i="16"/>
  <c r="E2305" i="16" s="1"/>
  <c r="C2305" i="16" s="1"/>
  <c r="I2160" i="16"/>
  <c r="E2160" i="16" s="1"/>
  <c r="C2160" i="16" s="1"/>
  <c r="I2017" i="16"/>
  <c r="E2017" i="16" s="1"/>
  <c r="C2017" i="16" s="1"/>
  <c r="I1849" i="16"/>
  <c r="E1849" i="16" s="1"/>
  <c r="C1849" i="16" s="1"/>
  <c r="I1706" i="16"/>
  <c r="E1706" i="16" s="1"/>
  <c r="C1706" i="16" s="1"/>
  <c r="I1560" i="16"/>
  <c r="E1560" i="16" s="1"/>
  <c r="C1560" i="16" s="1"/>
  <c r="I1417" i="16"/>
  <c r="E1417" i="16" s="1"/>
  <c r="C1417" i="16" s="1"/>
  <c r="I1272" i="16"/>
  <c r="E1272" i="16" s="1"/>
  <c r="C1272" i="16" s="1"/>
  <c r="I1129" i="16"/>
  <c r="E1129" i="16" s="1"/>
  <c r="C1129" i="16" s="1"/>
  <c r="I984" i="16"/>
  <c r="E984" i="16" s="1"/>
  <c r="C984" i="16" s="1"/>
  <c r="I840" i="16"/>
  <c r="E840" i="16" s="1"/>
  <c r="C840" i="16" s="1"/>
  <c r="I696" i="16"/>
  <c r="E696" i="16" s="1"/>
  <c r="C696" i="16" s="1"/>
  <c r="I553" i="16"/>
  <c r="E553" i="16" s="1"/>
  <c r="C553" i="16" s="1"/>
  <c r="I408" i="16"/>
  <c r="E408" i="16" s="1"/>
  <c r="C408" i="16" s="1"/>
  <c r="I252" i="16"/>
  <c r="E252" i="16" s="1"/>
  <c r="C252" i="16" s="1"/>
  <c r="I107" i="16"/>
  <c r="E107" i="16" s="1"/>
  <c r="C107" i="16" s="1"/>
  <c r="I922" i="16"/>
  <c r="E922" i="16" s="1"/>
  <c r="C922" i="16" s="1"/>
  <c r="I767" i="16"/>
  <c r="E767" i="16" s="1"/>
  <c r="C767" i="16" s="1"/>
  <c r="I622" i="16"/>
  <c r="E622" i="16" s="1"/>
  <c r="C622" i="16" s="1"/>
  <c r="I478" i="16"/>
  <c r="E478" i="16" s="1"/>
  <c r="C478" i="16" s="1"/>
  <c r="I335" i="16"/>
  <c r="E335" i="16" s="1"/>
  <c r="C335" i="16" s="1"/>
  <c r="I191" i="16"/>
  <c r="E191" i="16" s="1"/>
  <c r="C191" i="16" s="1"/>
  <c r="I52" i="16"/>
  <c r="E52" i="16" s="1"/>
  <c r="C52" i="16" s="1"/>
  <c r="I920" i="16"/>
  <c r="E920" i="16" s="1"/>
  <c r="C920" i="16" s="1"/>
  <c r="I777" i="16"/>
  <c r="E777" i="16" s="1"/>
  <c r="C777" i="16" s="1"/>
  <c r="I633" i="16"/>
  <c r="E633" i="16" s="1"/>
  <c r="C633" i="16" s="1"/>
  <c r="I489" i="16"/>
  <c r="E489" i="16" s="1"/>
  <c r="C489" i="16" s="1"/>
  <c r="I345" i="16"/>
  <c r="E345" i="16" s="1"/>
  <c r="C345" i="16" s="1"/>
  <c r="I201" i="16"/>
  <c r="E201" i="16" s="1"/>
  <c r="C201" i="16" s="1"/>
  <c r="I45" i="16"/>
  <c r="E45" i="16" s="1"/>
  <c r="C45" i="16" s="1"/>
  <c r="I933" i="16"/>
  <c r="E933" i="16" s="1"/>
  <c r="C933" i="16" s="1"/>
  <c r="I789" i="16"/>
  <c r="E789" i="16" s="1"/>
  <c r="C789" i="16" s="1"/>
  <c r="I644" i="16"/>
  <c r="E644" i="16" s="1"/>
  <c r="C644" i="16" s="1"/>
  <c r="I500" i="16"/>
  <c r="E500" i="16" s="1"/>
  <c r="C500" i="16" s="1"/>
  <c r="I356" i="16"/>
  <c r="E356" i="16" s="1"/>
  <c r="C356" i="16" s="1"/>
  <c r="I200" i="16"/>
  <c r="E200" i="16" s="1"/>
  <c r="C200" i="16" s="1"/>
  <c r="I47" i="16"/>
  <c r="E47" i="16" s="1"/>
  <c r="C47" i="16" s="1"/>
  <c r="I919" i="16"/>
  <c r="E919" i="16" s="1"/>
  <c r="C919" i="16" s="1"/>
  <c r="I776" i="16"/>
  <c r="E776" i="16" s="1"/>
  <c r="C776" i="16" s="1"/>
  <c r="I632" i="16"/>
  <c r="E632" i="16" s="1"/>
  <c r="C632" i="16" s="1"/>
  <c r="I487" i="16"/>
  <c r="E487" i="16" s="1"/>
  <c r="C487" i="16" s="1"/>
  <c r="I343" i="16"/>
  <c r="E343" i="16" s="1"/>
  <c r="C343" i="16" s="1"/>
  <c r="I199" i="16"/>
  <c r="E199" i="16" s="1"/>
  <c r="C199" i="16" s="1"/>
  <c r="I50" i="16"/>
  <c r="E50" i="16" s="1"/>
  <c r="C50" i="16" s="1"/>
  <c r="I305" i="16"/>
  <c r="E305" i="16" s="1"/>
  <c r="C305" i="16" s="1"/>
  <c r="I162" i="16"/>
  <c r="E162" i="16" s="1"/>
  <c r="C162" i="16" s="1"/>
  <c r="I1038" i="16"/>
  <c r="E1038" i="16" s="1"/>
  <c r="C1038" i="16" s="1"/>
  <c r="I893" i="16"/>
  <c r="E893" i="16" s="1"/>
  <c r="C893" i="16" s="1"/>
  <c r="I748" i="16"/>
  <c r="E748" i="16" s="1"/>
  <c r="C748" i="16" s="1"/>
  <c r="I605" i="16"/>
  <c r="E605" i="16" s="1"/>
  <c r="C605" i="16" s="1"/>
  <c r="I461" i="16"/>
  <c r="E461" i="16" s="1"/>
  <c r="C461" i="16" s="1"/>
  <c r="I317" i="16"/>
  <c r="E317" i="16" s="1"/>
  <c r="C317" i="16" s="1"/>
  <c r="I174" i="16"/>
  <c r="E174" i="16" s="1"/>
  <c r="C174" i="16" s="1"/>
  <c r="I1036" i="16"/>
  <c r="E1036" i="16" s="1"/>
  <c r="C1036" i="16" s="1"/>
  <c r="I892" i="16"/>
  <c r="E892" i="16" s="1"/>
  <c r="C892" i="16" s="1"/>
  <c r="I749" i="16"/>
  <c r="E749" i="16" s="1"/>
  <c r="C749" i="16" s="1"/>
  <c r="I604" i="16"/>
  <c r="E604" i="16" s="1"/>
  <c r="C604" i="16" s="1"/>
  <c r="I460" i="16"/>
  <c r="E460" i="16" s="1"/>
  <c r="C460" i="16" s="1"/>
  <c r="I315" i="16"/>
  <c r="E315" i="16" s="1"/>
  <c r="C315" i="16" s="1"/>
  <c r="I171" i="16"/>
  <c r="E171" i="16" s="1"/>
  <c r="C171" i="16" s="1"/>
  <c r="I986" i="16"/>
  <c r="E986" i="16" s="1"/>
  <c r="C986" i="16" s="1"/>
  <c r="I843" i="16"/>
  <c r="E843" i="16" s="1"/>
  <c r="C843" i="16" s="1"/>
  <c r="I699" i="16"/>
  <c r="E699" i="16" s="1"/>
  <c r="C699" i="16" s="1"/>
  <c r="I554" i="16"/>
  <c r="E554" i="16" s="1"/>
  <c r="C554" i="16" s="1"/>
  <c r="I411" i="16"/>
  <c r="E411" i="16" s="1"/>
  <c r="C411" i="16" s="1"/>
  <c r="I256" i="16"/>
  <c r="E256" i="16" s="1"/>
  <c r="C256" i="16" s="1"/>
  <c r="I111" i="16"/>
  <c r="E111" i="16" s="1"/>
  <c r="C111" i="16" s="1"/>
  <c r="I987" i="16"/>
  <c r="E987" i="16" s="1"/>
  <c r="C987" i="16" s="1"/>
  <c r="I841" i="16"/>
  <c r="E841" i="16" s="1"/>
  <c r="C841" i="16" s="1"/>
  <c r="I698" i="16"/>
  <c r="E698" i="16" s="1"/>
  <c r="C698" i="16" s="1"/>
  <c r="I555" i="16"/>
  <c r="E555" i="16" s="1"/>
  <c r="C555" i="16" s="1"/>
  <c r="I410" i="16"/>
  <c r="E410" i="16" s="1"/>
  <c r="C410" i="16" s="1"/>
  <c r="I266" i="16"/>
  <c r="E266" i="16" s="1"/>
  <c r="C266" i="16" s="1"/>
  <c r="I122" i="16"/>
  <c r="E122" i="16" s="1"/>
  <c r="C122" i="16" s="1"/>
  <c r="I996" i="16"/>
  <c r="E996" i="16" s="1"/>
  <c r="C996" i="16" s="1"/>
  <c r="I854" i="16"/>
  <c r="E854" i="16" s="1"/>
  <c r="C854" i="16" s="1"/>
  <c r="I709" i="16"/>
  <c r="E709" i="16" s="1"/>
  <c r="C709" i="16" s="1"/>
  <c r="I565" i="16"/>
  <c r="E565" i="16" s="1"/>
  <c r="C565" i="16" s="1"/>
  <c r="I421" i="16"/>
  <c r="E421" i="16" s="1"/>
  <c r="C421" i="16" s="1"/>
  <c r="I278" i="16"/>
  <c r="E278" i="16" s="1"/>
  <c r="C278" i="16" s="1"/>
  <c r="I133" i="16"/>
  <c r="E133" i="16" s="1"/>
  <c r="C133" i="16" s="1"/>
  <c r="I1698" i="16"/>
  <c r="E1698" i="16" s="1"/>
  <c r="C1698" i="16" s="1"/>
  <c r="I1486" i="16"/>
  <c r="E1486" i="16" s="1"/>
  <c r="C1486" i="16" s="1"/>
  <c r="I1879" i="16"/>
  <c r="E1879" i="16" s="1"/>
  <c r="C1879" i="16" s="1"/>
  <c r="I726" i="16"/>
  <c r="E726" i="16" s="1"/>
  <c r="C726" i="16" s="1"/>
  <c r="I2513" i="16"/>
  <c r="E2513" i="16" s="1"/>
  <c r="C2513" i="16" s="1"/>
  <c r="I1648" i="16"/>
  <c r="E1648" i="16" s="1"/>
  <c r="C1648" i="16" s="1"/>
  <c r="I2788" i="16"/>
  <c r="E2788" i="16" s="1"/>
  <c r="C2788" i="16" s="1"/>
  <c r="I1912" i="16"/>
  <c r="E1912" i="16" s="1"/>
  <c r="C1912" i="16" s="1"/>
  <c r="I3040" i="16"/>
  <c r="E3040" i="16" s="1"/>
  <c r="C3040" i="16" s="1"/>
  <c r="I2176" i="16"/>
  <c r="E2176" i="16" s="1"/>
  <c r="C2176" i="16" s="1"/>
  <c r="I1322" i="16"/>
  <c r="E1322" i="16" s="1"/>
  <c r="C1322" i="16" s="1"/>
  <c r="I2906" i="16"/>
  <c r="E2906" i="16" s="1"/>
  <c r="C2906" i="16" s="1"/>
  <c r="I2450" i="16"/>
  <c r="E2450" i="16" s="1"/>
  <c r="C2450" i="16" s="1"/>
  <c r="I2078" i="16"/>
  <c r="E2078" i="16" s="1"/>
  <c r="C2078" i="16" s="1"/>
  <c r="I1874" i="16"/>
  <c r="E1874" i="16" s="1"/>
  <c r="C1874" i="16" s="1"/>
  <c r="I1645" i="16"/>
  <c r="E1645" i="16" s="1"/>
  <c r="C1645" i="16" s="1"/>
  <c r="I1466" i="16"/>
  <c r="E1466" i="16" s="1"/>
  <c r="C1466" i="16" s="1"/>
  <c r="I1298" i="16"/>
  <c r="E1298" i="16" s="1"/>
  <c r="C1298" i="16" s="1"/>
  <c r="I1154" i="16"/>
  <c r="E1154" i="16" s="1"/>
  <c r="C1154" i="16" s="1"/>
  <c r="I3025" i="16"/>
  <c r="E3025" i="16" s="1"/>
  <c r="C3025" i="16" s="1"/>
  <c r="I2881" i="16"/>
  <c r="E2881" i="16" s="1"/>
  <c r="C2881" i="16" s="1"/>
  <c r="I2737" i="16"/>
  <c r="E2737" i="16" s="1"/>
  <c r="C2737" i="16" s="1"/>
  <c r="I2593" i="16"/>
  <c r="E2593" i="16" s="1"/>
  <c r="C2593" i="16" s="1"/>
  <c r="I2449" i="16"/>
  <c r="E2449" i="16" s="1"/>
  <c r="C2449" i="16" s="1"/>
  <c r="I2293" i="16"/>
  <c r="E2293" i="16" s="1"/>
  <c r="C2293" i="16" s="1"/>
  <c r="I2148" i="16"/>
  <c r="E2148" i="16" s="1"/>
  <c r="C2148" i="16" s="1"/>
  <c r="I2006" i="16"/>
  <c r="E2006" i="16" s="1"/>
  <c r="C2006" i="16" s="1"/>
  <c r="I3508" i="16"/>
  <c r="E3508" i="16" s="1"/>
  <c r="C3508" i="16" s="1"/>
  <c r="I2900" i="16"/>
  <c r="E2900" i="16" s="1"/>
  <c r="C2900" i="16" s="1"/>
  <c r="I1723" i="16"/>
  <c r="E1723" i="16" s="1"/>
  <c r="C1723" i="16" s="1"/>
  <c r="I594" i="16"/>
  <c r="E594" i="16" s="1"/>
  <c r="C594" i="16" s="1"/>
  <c r="I2382" i="16"/>
  <c r="E2382" i="16" s="1"/>
  <c r="C2382" i="16" s="1"/>
  <c r="I1518" i="16"/>
  <c r="E1518" i="16" s="1"/>
  <c r="C1518" i="16" s="1"/>
  <c r="I2655" i="16"/>
  <c r="E2655" i="16" s="1"/>
  <c r="C2655" i="16" s="1"/>
  <c r="I1779" i="16"/>
  <c r="E1779" i="16" s="1"/>
  <c r="C1779" i="16" s="1"/>
  <c r="I2907" i="16"/>
  <c r="E2907" i="16" s="1"/>
  <c r="C2907" i="16" s="1"/>
  <c r="I2044" i="16"/>
  <c r="E2044" i="16" s="1"/>
  <c r="C2044" i="16" s="1"/>
  <c r="I1311" i="16"/>
  <c r="E1311" i="16" s="1"/>
  <c r="C1311" i="16" s="1"/>
  <c r="I2822" i="16"/>
  <c r="E2822" i="16" s="1"/>
  <c r="C2822" i="16" s="1"/>
  <c r="I2378" i="16"/>
  <c r="E2378" i="16" s="1"/>
  <c r="C2378" i="16" s="1"/>
  <c r="I2066" i="16"/>
  <c r="E2066" i="16" s="1"/>
  <c r="C2066" i="16" s="1"/>
  <c r="I1862" i="16"/>
  <c r="E1862" i="16" s="1"/>
  <c r="C1862" i="16" s="1"/>
  <c r="I1635" i="16"/>
  <c r="E1635" i="16" s="1"/>
  <c r="C1635" i="16" s="1"/>
  <c r="I1454" i="16"/>
  <c r="E1454" i="16" s="1"/>
  <c r="C1454" i="16" s="1"/>
  <c r="I1286" i="16"/>
  <c r="E1286" i="16" s="1"/>
  <c r="C1286" i="16" s="1"/>
  <c r="I1142" i="16"/>
  <c r="E1142" i="16" s="1"/>
  <c r="C1142" i="16" s="1"/>
  <c r="I3013" i="16"/>
  <c r="E3013" i="16" s="1"/>
  <c r="C3013" i="16" s="1"/>
  <c r="I2869" i="16"/>
  <c r="E2869" i="16" s="1"/>
  <c r="C2869" i="16" s="1"/>
  <c r="I2725" i="16"/>
  <c r="E2725" i="16" s="1"/>
  <c r="C2725" i="16" s="1"/>
  <c r="I2581" i="16"/>
  <c r="E2581" i="16" s="1"/>
  <c r="C2581" i="16" s="1"/>
  <c r="I2437" i="16"/>
  <c r="E2437" i="16" s="1"/>
  <c r="C2437" i="16" s="1"/>
  <c r="I2281" i="16"/>
  <c r="E2281" i="16" s="1"/>
  <c r="C2281" i="16" s="1"/>
  <c r="I2137" i="16"/>
  <c r="E2137" i="16" s="1"/>
  <c r="C2137" i="16" s="1"/>
  <c r="I1992" i="16"/>
  <c r="E1992" i="16" s="1"/>
  <c r="C1992" i="16" s="1"/>
  <c r="I1825" i="16"/>
  <c r="E1825" i="16" s="1"/>
  <c r="C1825" i="16" s="1"/>
  <c r="I1681" i="16"/>
  <c r="E1681" i="16" s="1"/>
  <c r="C1681" i="16" s="1"/>
  <c r="I1537" i="16"/>
  <c r="E1537" i="16" s="1"/>
  <c r="C1537" i="16" s="1"/>
  <c r="I1394" i="16"/>
  <c r="E1394" i="16" s="1"/>
  <c r="C1394" i="16" s="1"/>
  <c r="I1249" i="16"/>
  <c r="E1249" i="16" s="1"/>
  <c r="C1249" i="16" s="1"/>
  <c r="I1105" i="16"/>
  <c r="E1105" i="16" s="1"/>
  <c r="C1105" i="16" s="1"/>
  <c r="I959" i="16"/>
  <c r="E959" i="16" s="1"/>
  <c r="C959" i="16" s="1"/>
  <c r="I816" i="16"/>
  <c r="E816" i="16" s="1"/>
  <c r="C816" i="16" s="1"/>
  <c r="I672" i="16"/>
  <c r="E672" i="16" s="1"/>
  <c r="C672" i="16" s="1"/>
  <c r="I527" i="16"/>
  <c r="E527" i="16" s="1"/>
  <c r="C527" i="16" s="1"/>
  <c r="I384" i="16"/>
  <c r="E384" i="16" s="1"/>
  <c r="C384" i="16" s="1"/>
  <c r="I229" i="16"/>
  <c r="E229" i="16" s="1"/>
  <c r="C229" i="16" s="1"/>
  <c r="I83" i="16"/>
  <c r="E83" i="16" s="1"/>
  <c r="C83" i="16" s="1"/>
  <c r="I898" i="16"/>
  <c r="E898" i="16" s="1"/>
  <c r="C898" i="16" s="1"/>
  <c r="I742" i="16"/>
  <c r="E742" i="16" s="1"/>
  <c r="C742" i="16" s="1"/>
  <c r="I599" i="16"/>
  <c r="E599" i="16" s="1"/>
  <c r="C599" i="16" s="1"/>
  <c r="I454" i="16"/>
  <c r="E454" i="16" s="1"/>
  <c r="C454" i="16" s="1"/>
  <c r="I310" i="16"/>
  <c r="E310" i="16" s="1"/>
  <c r="C310" i="16" s="1"/>
  <c r="I165" i="16"/>
  <c r="E165" i="16" s="1"/>
  <c r="C165" i="16" s="1"/>
  <c r="I1042" i="16"/>
  <c r="E1042" i="16" s="1"/>
  <c r="C1042" i="16" s="1"/>
  <c r="I897" i="16"/>
  <c r="E897" i="16" s="1"/>
  <c r="C897" i="16" s="1"/>
  <c r="I753" i="16"/>
  <c r="E753" i="16" s="1"/>
  <c r="C753" i="16" s="1"/>
  <c r="I610" i="16"/>
  <c r="E610" i="16" s="1"/>
  <c r="C610" i="16" s="1"/>
  <c r="I465" i="16"/>
  <c r="E465" i="16" s="1"/>
  <c r="C465" i="16" s="1"/>
  <c r="I322" i="16"/>
  <c r="E322" i="16" s="1"/>
  <c r="C322" i="16" s="1"/>
  <c r="I177" i="16"/>
  <c r="E177" i="16" s="1"/>
  <c r="C177" i="16" s="1"/>
  <c r="I1052" i="16"/>
  <c r="E1052" i="16" s="1"/>
  <c r="C1052" i="16" s="1"/>
  <c r="I908" i="16"/>
  <c r="E908" i="16" s="1"/>
  <c r="C908" i="16" s="1"/>
  <c r="I764" i="16"/>
  <c r="E764" i="16" s="1"/>
  <c r="C764" i="16" s="1"/>
  <c r="I620" i="16"/>
  <c r="E620" i="16" s="1"/>
  <c r="C620" i="16" s="1"/>
  <c r="I477" i="16"/>
  <c r="E477" i="16" s="1"/>
  <c r="C477" i="16" s="1"/>
  <c r="I332" i="16"/>
  <c r="E332" i="16" s="1"/>
  <c r="C332" i="16" s="1"/>
  <c r="I176" i="16"/>
  <c r="E176" i="16" s="1"/>
  <c r="C176" i="16" s="1"/>
  <c r="I1040" i="16"/>
  <c r="E1040" i="16" s="1"/>
  <c r="C1040" i="16" s="1"/>
  <c r="I895" i="16"/>
  <c r="E895" i="16" s="1"/>
  <c r="C895" i="16" s="1"/>
  <c r="I751" i="16"/>
  <c r="E751" i="16" s="1"/>
  <c r="C751" i="16" s="1"/>
  <c r="I606" i="16"/>
  <c r="E606" i="16" s="1"/>
  <c r="C606" i="16" s="1"/>
  <c r="I463" i="16"/>
  <c r="E463" i="16" s="1"/>
  <c r="C463" i="16" s="1"/>
  <c r="I319" i="16"/>
  <c r="E319" i="16" s="1"/>
  <c r="C319" i="16" s="1"/>
  <c r="I175" i="16"/>
  <c r="E175" i="16" s="1"/>
  <c r="C175" i="16" s="1"/>
  <c r="I426" i="16"/>
  <c r="E426" i="16" s="1"/>
  <c r="C426" i="16" s="1"/>
  <c r="I281" i="16"/>
  <c r="E281" i="16" s="1"/>
  <c r="C281" i="16" s="1"/>
  <c r="I138" i="16"/>
  <c r="E138" i="16" s="1"/>
  <c r="C138" i="16" s="1"/>
  <c r="I1013" i="16"/>
  <c r="E1013" i="16" s="1"/>
  <c r="C1013" i="16" s="1"/>
  <c r="I870" i="16"/>
  <c r="E870" i="16" s="1"/>
  <c r="C870" i="16" s="1"/>
  <c r="I725" i="16"/>
  <c r="E725" i="16" s="1"/>
  <c r="C725" i="16" s="1"/>
  <c r="I580" i="16"/>
  <c r="E580" i="16" s="1"/>
  <c r="C580" i="16" s="1"/>
  <c r="I437" i="16"/>
  <c r="E437" i="16" s="1"/>
  <c r="C437" i="16" s="1"/>
  <c r="I293" i="16"/>
  <c r="E293" i="16" s="1"/>
  <c r="C293" i="16" s="1"/>
  <c r="I150" i="16"/>
  <c r="E150" i="16" s="1"/>
  <c r="C150" i="16" s="1"/>
  <c r="I1012" i="16"/>
  <c r="E1012" i="16" s="1"/>
  <c r="C1012" i="16" s="1"/>
  <c r="I868" i="16"/>
  <c r="E868" i="16" s="1"/>
  <c r="C868" i="16" s="1"/>
  <c r="I724" i="16"/>
  <c r="E724" i="16" s="1"/>
  <c r="C724" i="16" s="1"/>
  <c r="I581" i="16"/>
  <c r="E581" i="16" s="1"/>
  <c r="C581" i="16" s="1"/>
  <c r="I436" i="16"/>
  <c r="E436" i="16" s="1"/>
  <c r="C436" i="16" s="1"/>
  <c r="I292" i="16"/>
  <c r="E292" i="16" s="1"/>
  <c r="C292" i="16" s="1"/>
  <c r="I147" i="16"/>
  <c r="E147" i="16" s="1"/>
  <c r="C147" i="16" s="1"/>
  <c r="I963" i="16"/>
  <c r="E963" i="16" s="1"/>
  <c r="C963" i="16" s="1"/>
  <c r="I819" i="16"/>
  <c r="E819" i="16" s="1"/>
  <c r="C819" i="16" s="1"/>
  <c r="I675" i="16"/>
  <c r="E675" i="16" s="1"/>
  <c r="C675" i="16" s="1"/>
  <c r="I532" i="16"/>
  <c r="E532" i="16" s="1"/>
  <c r="C532" i="16" s="1"/>
  <c r="I387" i="16"/>
  <c r="E387" i="16" s="1"/>
  <c r="C387" i="16" s="1"/>
  <c r="I232" i="16"/>
  <c r="E232" i="16" s="1"/>
  <c r="C232" i="16" s="1"/>
  <c r="I87" i="16"/>
  <c r="E87" i="16" s="1"/>
  <c r="C87" i="16" s="1"/>
  <c r="I962" i="16"/>
  <c r="E962" i="16" s="1"/>
  <c r="C962" i="16" s="1"/>
  <c r="I818" i="16"/>
  <c r="E818" i="16" s="1"/>
  <c r="C818" i="16" s="1"/>
  <c r="I674" i="16"/>
  <c r="E674" i="16" s="1"/>
  <c r="C674" i="16" s="1"/>
  <c r="I530" i="16"/>
  <c r="E530" i="16" s="1"/>
  <c r="C530" i="16" s="1"/>
  <c r="I386" i="16"/>
  <c r="E386" i="16" s="1"/>
  <c r="C386" i="16" s="1"/>
  <c r="I242" i="16"/>
  <c r="E242" i="16" s="1"/>
  <c r="C242" i="16" s="1"/>
  <c r="I98" i="16"/>
  <c r="E98" i="16" s="1"/>
  <c r="C98" i="16" s="1"/>
  <c r="I974" i="16"/>
  <c r="E974" i="16" s="1"/>
  <c r="C974" i="16" s="1"/>
  <c r="I828" i="16"/>
  <c r="E828" i="16" s="1"/>
  <c r="C828" i="16" s="1"/>
  <c r="I685" i="16"/>
  <c r="E685" i="16" s="1"/>
  <c r="C685" i="16" s="1"/>
  <c r="I542" i="16"/>
  <c r="E542" i="16" s="1"/>
  <c r="C542" i="16" s="1"/>
  <c r="I397" i="16"/>
  <c r="E397" i="16" s="1"/>
  <c r="C397" i="16" s="1"/>
  <c r="I253" i="16"/>
  <c r="E253" i="16" s="1"/>
  <c r="C253" i="16" s="1"/>
  <c r="I109" i="16"/>
  <c r="E109" i="16" s="1"/>
  <c r="C109" i="16" s="1"/>
  <c r="I3507" i="16"/>
  <c r="E3507" i="16" s="1"/>
  <c r="C3507" i="16" s="1"/>
  <c r="I2324" i="16"/>
  <c r="E2324" i="16" s="1"/>
  <c r="C2324" i="16" s="1"/>
  <c r="I1567" i="16"/>
  <c r="E1567" i="16" s="1"/>
  <c r="C1567" i="16" s="1"/>
  <c r="I583" i="16"/>
  <c r="E583" i="16" s="1"/>
  <c r="C583" i="16" s="1"/>
  <c r="I2369" i="16"/>
  <c r="E2369" i="16" s="1"/>
  <c r="C2369" i="16" s="1"/>
  <c r="I1505" i="16"/>
  <c r="E1505" i="16" s="1"/>
  <c r="C1505" i="16" s="1"/>
  <c r="I2644" i="16"/>
  <c r="E2644" i="16" s="1"/>
  <c r="C2644" i="16" s="1"/>
  <c r="I1768" i="16"/>
  <c r="E1768" i="16" s="1"/>
  <c r="C1768" i="16" s="1"/>
  <c r="I2896" i="16"/>
  <c r="E2896" i="16" s="1"/>
  <c r="C2896" i="16" s="1"/>
  <c r="I2032" i="16"/>
  <c r="E2032" i="16" s="1"/>
  <c r="C2032" i="16" s="1"/>
  <c r="I1251" i="16"/>
  <c r="E1251" i="16" s="1"/>
  <c r="C1251" i="16" s="1"/>
  <c r="I2811" i="16"/>
  <c r="E2811" i="16" s="1"/>
  <c r="C2811" i="16" s="1"/>
  <c r="I2367" i="16"/>
  <c r="E2367" i="16" s="1"/>
  <c r="C2367" i="16" s="1"/>
  <c r="I2042" i="16"/>
  <c r="E2042" i="16" s="1"/>
  <c r="C2042" i="16" s="1"/>
  <c r="I1851" i="16"/>
  <c r="E1851" i="16" s="1"/>
  <c r="C1851" i="16" s="1"/>
  <c r="I1610" i="16"/>
  <c r="E1610" i="16" s="1"/>
  <c r="C1610" i="16" s="1"/>
  <c r="I1441" i="16"/>
  <c r="E1441" i="16" s="1"/>
  <c r="C1441" i="16" s="1"/>
  <c r="I1274" i="16"/>
  <c r="E1274" i="16" s="1"/>
  <c r="C1274" i="16" s="1"/>
  <c r="I1130" i="16"/>
  <c r="E1130" i="16" s="1"/>
  <c r="C1130" i="16" s="1"/>
  <c r="I3001" i="16"/>
  <c r="E3001" i="16" s="1"/>
  <c r="C3001" i="16" s="1"/>
  <c r="I2857" i="16"/>
  <c r="E2857" i="16" s="1"/>
  <c r="C2857" i="16" s="1"/>
  <c r="I2714" i="16"/>
  <c r="E2714" i="16" s="1"/>
  <c r="C2714" i="16" s="1"/>
  <c r="I2569" i="16"/>
  <c r="E2569" i="16" s="1"/>
  <c r="C2569" i="16" s="1"/>
  <c r="I2425" i="16"/>
  <c r="E2425" i="16" s="1"/>
  <c r="C2425" i="16" s="1"/>
  <c r="I2269" i="16"/>
  <c r="E2269" i="16" s="1"/>
  <c r="C2269" i="16" s="1"/>
  <c r="I2126" i="16"/>
  <c r="E2126" i="16" s="1"/>
  <c r="C2126" i="16" s="1"/>
  <c r="I1982" i="16"/>
  <c r="E1982" i="16" s="1"/>
  <c r="C1982" i="16" s="1"/>
  <c r="I1813" i="16"/>
  <c r="E1813" i="16" s="1"/>
  <c r="C1813" i="16" s="1"/>
  <c r="I1669" i="16"/>
  <c r="E1669" i="16" s="1"/>
  <c r="C1669" i="16" s="1"/>
  <c r="I1525" i="16"/>
  <c r="E1525" i="16" s="1"/>
  <c r="C1525" i="16" s="1"/>
  <c r="I1380" i="16"/>
  <c r="E1380" i="16" s="1"/>
  <c r="C1380" i="16" s="1"/>
  <c r="I1237" i="16"/>
  <c r="E1237" i="16" s="1"/>
  <c r="C1237" i="16" s="1"/>
  <c r="I1093" i="16"/>
  <c r="E1093" i="16" s="1"/>
  <c r="C1093" i="16" s="1"/>
  <c r="I948" i="16"/>
  <c r="E948" i="16" s="1"/>
  <c r="C948" i="16" s="1"/>
  <c r="I804" i="16"/>
  <c r="E804" i="16" s="1"/>
  <c r="C804" i="16" s="1"/>
  <c r="I660" i="16"/>
  <c r="E660" i="16" s="1"/>
  <c r="C660" i="16" s="1"/>
  <c r="I517" i="16"/>
  <c r="E517" i="16" s="1"/>
  <c r="C517" i="16" s="1"/>
  <c r="I372" i="16"/>
  <c r="E372" i="16" s="1"/>
  <c r="C372" i="16" s="1"/>
  <c r="I217" i="16"/>
  <c r="E217" i="16" s="1"/>
  <c r="C217" i="16" s="1"/>
  <c r="I60" i="16"/>
  <c r="E60" i="16" s="1"/>
  <c r="C60" i="16" s="1"/>
  <c r="I886" i="16"/>
  <c r="E886" i="16" s="1"/>
  <c r="C886" i="16" s="1"/>
  <c r="I730" i="16"/>
  <c r="E730" i="16" s="1"/>
  <c r="C730" i="16" s="1"/>
  <c r="I587" i="16"/>
  <c r="E587" i="16" s="1"/>
  <c r="C587" i="16" s="1"/>
  <c r="I442" i="16"/>
  <c r="E442" i="16" s="1"/>
  <c r="C442" i="16" s="1"/>
  <c r="I298" i="16"/>
  <c r="E298" i="16" s="1"/>
  <c r="C298" i="16" s="1"/>
  <c r="I153" i="16"/>
  <c r="E153" i="16" s="1"/>
  <c r="C153" i="16" s="1"/>
  <c r="I1028" i="16"/>
  <c r="E1028" i="16" s="1"/>
  <c r="C1028" i="16" s="1"/>
  <c r="I885" i="16"/>
  <c r="E885" i="16" s="1"/>
  <c r="C885" i="16" s="1"/>
  <c r="I741" i="16"/>
  <c r="E741" i="16" s="1"/>
  <c r="C741" i="16" s="1"/>
  <c r="I597" i="16"/>
  <c r="E597" i="16" s="1"/>
  <c r="C597" i="16" s="1"/>
  <c r="I453" i="16"/>
  <c r="E453" i="16" s="1"/>
  <c r="C453" i="16" s="1"/>
  <c r="I309" i="16"/>
  <c r="E309" i="16" s="1"/>
  <c r="C309" i="16" s="1"/>
  <c r="I166" i="16"/>
  <c r="E166" i="16" s="1"/>
  <c r="C166" i="16" s="1"/>
  <c r="I1039" i="16"/>
  <c r="E1039" i="16" s="1"/>
  <c r="C1039" i="16" s="1"/>
  <c r="I896" i="16"/>
  <c r="E896" i="16" s="1"/>
  <c r="C896" i="16" s="1"/>
  <c r="I752" i="16"/>
  <c r="E752" i="16" s="1"/>
  <c r="C752" i="16" s="1"/>
  <c r="I608" i="16"/>
  <c r="E608" i="16" s="1"/>
  <c r="C608" i="16" s="1"/>
  <c r="I464" i="16"/>
  <c r="E464" i="16" s="1"/>
  <c r="C464" i="16" s="1"/>
  <c r="I308" i="16"/>
  <c r="E308" i="16" s="1"/>
  <c r="C308" i="16" s="1"/>
  <c r="I164" i="16"/>
  <c r="E164" i="16" s="1"/>
  <c r="C164" i="16" s="1"/>
  <c r="I1027" i="16"/>
  <c r="E1027" i="16" s="1"/>
  <c r="C1027" i="16" s="1"/>
  <c r="I882" i="16"/>
  <c r="E882" i="16" s="1"/>
  <c r="C882" i="16" s="1"/>
  <c r="I739" i="16"/>
  <c r="E739" i="16" s="1"/>
  <c r="C739" i="16" s="1"/>
  <c r="I596" i="16"/>
  <c r="E596" i="16" s="1"/>
  <c r="C596" i="16" s="1"/>
  <c r="I451" i="16"/>
  <c r="E451" i="16" s="1"/>
  <c r="C451" i="16" s="1"/>
  <c r="I307" i="16"/>
  <c r="E307" i="16" s="1"/>
  <c r="C307" i="16" s="1"/>
  <c r="I163" i="16"/>
  <c r="E163" i="16" s="1"/>
  <c r="C163" i="16" s="1"/>
  <c r="I414" i="16"/>
  <c r="E414" i="16" s="1"/>
  <c r="C414" i="16" s="1"/>
  <c r="I270" i="16"/>
  <c r="E270" i="16" s="1"/>
  <c r="C270" i="16" s="1"/>
  <c r="I126" i="16"/>
  <c r="E126" i="16" s="1"/>
  <c r="C126" i="16" s="1"/>
  <c r="I1000" i="16"/>
  <c r="E1000" i="16" s="1"/>
  <c r="C1000" i="16" s="1"/>
  <c r="I856" i="16"/>
  <c r="E856" i="16" s="1"/>
  <c r="C856" i="16" s="1"/>
  <c r="I713" i="16"/>
  <c r="E713" i="16" s="1"/>
  <c r="C713" i="16" s="1"/>
  <c r="I569" i="16"/>
  <c r="E569" i="16" s="1"/>
  <c r="C569" i="16" s="1"/>
  <c r="I425" i="16"/>
  <c r="E425" i="16" s="1"/>
  <c r="C425" i="16" s="1"/>
  <c r="I282" i="16"/>
  <c r="E282" i="16" s="1"/>
  <c r="C282" i="16" s="1"/>
  <c r="I136" i="16"/>
  <c r="E136" i="16" s="1"/>
  <c r="C136" i="16" s="1"/>
  <c r="I1001" i="16"/>
  <c r="E1001" i="16" s="1"/>
  <c r="C1001" i="16" s="1"/>
  <c r="I857" i="16"/>
  <c r="E857" i="16" s="1"/>
  <c r="C857" i="16" s="1"/>
  <c r="I712" i="16"/>
  <c r="E712" i="16" s="1"/>
  <c r="C712" i="16" s="1"/>
  <c r="I568" i="16"/>
  <c r="E568" i="16" s="1"/>
  <c r="C568" i="16" s="1"/>
  <c r="I424" i="16"/>
  <c r="E424" i="16" s="1"/>
  <c r="C424" i="16" s="1"/>
  <c r="I280" i="16"/>
  <c r="E280" i="16" s="1"/>
  <c r="C280" i="16" s="1"/>
  <c r="I137" i="16"/>
  <c r="E137" i="16" s="1"/>
  <c r="C137" i="16" s="1"/>
  <c r="I951" i="16"/>
  <c r="E951" i="16" s="1"/>
  <c r="C951" i="16" s="1"/>
  <c r="I807" i="16"/>
  <c r="E807" i="16" s="1"/>
  <c r="C807" i="16" s="1"/>
  <c r="I663" i="16"/>
  <c r="E663" i="16" s="1"/>
  <c r="C663" i="16" s="1"/>
  <c r="I519" i="16"/>
  <c r="E519" i="16" s="1"/>
  <c r="C519" i="16" s="1"/>
  <c r="I375" i="16"/>
  <c r="E375" i="16" s="1"/>
  <c r="C375" i="16" s="1"/>
  <c r="I219" i="16"/>
  <c r="E219" i="16" s="1"/>
  <c r="C219" i="16" s="1"/>
  <c r="I75" i="16"/>
  <c r="E75" i="16" s="1"/>
  <c r="C75" i="16" s="1"/>
  <c r="I950" i="16"/>
  <c r="E950" i="16" s="1"/>
  <c r="C950" i="16" s="1"/>
  <c r="I806" i="16"/>
  <c r="E806" i="16" s="1"/>
  <c r="C806" i="16" s="1"/>
  <c r="I662" i="16"/>
  <c r="E662" i="16" s="1"/>
  <c r="C662" i="16" s="1"/>
  <c r="I518" i="16"/>
  <c r="E518" i="16" s="1"/>
  <c r="C518" i="16" s="1"/>
  <c r="I374" i="16"/>
  <c r="E374" i="16" s="1"/>
  <c r="C374" i="16" s="1"/>
  <c r="I230" i="16"/>
  <c r="E230" i="16" s="1"/>
  <c r="C230" i="16" s="1"/>
  <c r="I86" i="16"/>
  <c r="E86" i="16" s="1"/>
  <c r="C86" i="16" s="1"/>
  <c r="I961" i="16"/>
  <c r="E961" i="16" s="1"/>
  <c r="C961" i="16" s="1"/>
  <c r="I817" i="16"/>
  <c r="E817" i="16" s="1"/>
  <c r="C817" i="16" s="1"/>
  <c r="I673" i="16"/>
  <c r="E673" i="16" s="1"/>
  <c r="C673" i="16" s="1"/>
  <c r="I529" i="16"/>
  <c r="E529" i="16" s="1"/>
  <c r="C529" i="16" s="1"/>
  <c r="I385" i="16"/>
  <c r="E385" i="16" s="1"/>
  <c r="C385" i="16" s="1"/>
  <c r="I241" i="16"/>
  <c r="E241" i="16" s="1"/>
  <c r="C241" i="16" s="1"/>
  <c r="I96" i="16"/>
  <c r="E96" i="16" s="1"/>
  <c r="C96" i="16" s="1"/>
  <c r="I3686" i="16"/>
  <c r="E3686" i="16" s="1"/>
  <c r="C3686" i="16" s="1"/>
  <c r="I1807" i="16"/>
  <c r="E1807" i="16" s="1"/>
  <c r="C1807" i="16" s="1"/>
  <c r="I1399" i="16"/>
  <c r="E1399" i="16" s="1"/>
  <c r="C1399" i="16" s="1"/>
  <c r="I450" i="16"/>
  <c r="E450" i="16" s="1"/>
  <c r="C450" i="16" s="1"/>
  <c r="I2238" i="16"/>
  <c r="E2238" i="16" s="1"/>
  <c r="C2238" i="16" s="1"/>
  <c r="I1374" i="16"/>
  <c r="E1374" i="16" s="1"/>
  <c r="C1374" i="16" s="1"/>
  <c r="I2512" i="16"/>
  <c r="E2512" i="16" s="1"/>
  <c r="C2512" i="16" s="1"/>
  <c r="I1636" i="16"/>
  <c r="E1636" i="16" s="1"/>
  <c r="C1636" i="16" s="1"/>
  <c r="I2762" i="16"/>
  <c r="E2762" i="16" s="1"/>
  <c r="C2762" i="16" s="1"/>
  <c r="I1899" i="16"/>
  <c r="E1899" i="16" s="1"/>
  <c r="C1899" i="16" s="1"/>
  <c r="I1179" i="16"/>
  <c r="E1179" i="16" s="1"/>
  <c r="C1179" i="16" s="1"/>
  <c r="I2763" i="16"/>
  <c r="E2763" i="16" s="1"/>
  <c r="C2763" i="16" s="1"/>
  <c r="I2330" i="16"/>
  <c r="E2330" i="16" s="1"/>
  <c r="C2330" i="16" s="1"/>
  <c r="I2030" i="16"/>
  <c r="E2030" i="16" s="1"/>
  <c r="C2030" i="16" s="1"/>
  <c r="I1837" i="16"/>
  <c r="E1837" i="16" s="1"/>
  <c r="C1837" i="16" s="1"/>
  <c r="I1597" i="16"/>
  <c r="E1597" i="16" s="1"/>
  <c r="C1597" i="16" s="1"/>
  <c r="I1430" i="16"/>
  <c r="E1430" i="16" s="1"/>
  <c r="C1430" i="16" s="1"/>
  <c r="I1262" i="16"/>
  <c r="E1262" i="16" s="1"/>
  <c r="C1262" i="16" s="1"/>
  <c r="I1117" i="16"/>
  <c r="E1117" i="16" s="1"/>
  <c r="C1117" i="16" s="1"/>
  <c r="I2988" i="16"/>
  <c r="E2988" i="16" s="1"/>
  <c r="C2988" i="16" s="1"/>
  <c r="I2844" i="16"/>
  <c r="E2844" i="16" s="1"/>
  <c r="C2844" i="16" s="1"/>
  <c r="I2701" i="16"/>
  <c r="E2701" i="16" s="1"/>
  <c r="C2701" i="16" s="1"/>
  <c r="I2557" i="16"/>
  <c r="E2557" i="16" s="1"/>
  <c r="C2557" i="16" s="1"/>
  <c r="I2413" i="16"/>
  <c r="E2413" i="16" s="1"/>
  <c r="C2413" i="16" s="1"/>
  <c r="I2257" i="16"/>
  <c r="E2257" i="16" s="1"/>
  <c r="C2257" i="16" s="1"/>
  <c r="I2112" i="16"/>
  <c r="E2112" i="16" s="1"/>
  <c r="C2112" i="16" s="1"/>
  <c r="I1970" i="16"/>
  <c r="E1970" i="16" s="1"/>
  <c r="C1970" i="16" s="1"/>
  <c r="I1802" i="16"/>
  <c r="E1802" i="16" s="1"/>
  <c r="C1802" i="16" s="1"/>
  <c r="I1657" i="16"/>
  <c r="E1657" i="16" s="1"/>
  <c r="C1657" i="16" s="1"/>
  <c r="I1513" i="16"/>
  <c r="E1513" i="16" s="1"/>
  <c r="C1513" i="16" s="1"/>
  <c r="I1369" i="16"/>
  <c r="E1369" i="16" s="1"/>
  <c r="C1369" i="16" s="1"/>
  <c r="I1225" i="16"/>
  <c r="E1225" i="16" s="1"/>
  <c r="C1225" i="16" s="1"/>
  <c r="I1081" i="16"/>
  <c r="E1081" i="16" s="1"/>
  <c r="C1081" i="16" s="1"/>
  <c r="I936" i="16"/>
  <c r="E936" i="16" s="1"/>
  <c r="C936" i="16" s="1"/>
  <c r="I792" i="16"/>
  <c r="E792" i="16" s="1"/>
  <c r="C792" i="16" s="1"/>
  <c r="I648" i="16"/>
  <c r="E648" i="16" s="1"/>
  <c r="C648" i="16" s="1"/>
  <c r="I504" i="16"/>
  <c r="E504" i="16" s="1"/>
  <c r="C504" i="16" s="1"/>
  <c r="I360" i="16"/>
  <c r="E360" i="16" s="1"/>
  <c r="C360" i="16" s="1"/>
  <c r="I204" i="16"/>
  <c r="E204" i="16" s="1"/>
  <c r="C204" i="16" s="1"/>
  <c r="I56" i="16"/>
  <c r="E56" i="16" s="1"/>
  <c r="C56" i="16" s="1"/>
  <c r="I874" i="16"/>
  <c r="E874" i="16" s="1"/>
  <c r="C874" i="16" s="1"/>
  <c r="I719" i="16"/>
  <c r="E719" i="16" s="1"/>
  <c r="C719" i="16" s="1"/>
  <c r="I575" i="16"/>
  <c r="E575" i="16" s="1"/>
  <c r="C575" i="16" s="1"/>
  <c r="I430" i="16"/>
  <c r="E430" i="16" s="1"/>
  <c r="C430" i="16" s="1"/>
  <c r="I285" i="16"/>
  <c r="E285" i="16" s="1"/>
  <c r="C285" i="16" s="1"/>
  <c r="I141" i="16"/>
  <c r="E141" i="16" s="1"/>
  <c r="C141" i="16" s="1"/>
  <c r="I1016" i="16"/>
  <c r="E1016" i="16" s="1"/>
  <c r="C1016" i="16" s="1"/>
  <c r="I873" i="16"/>
  <c r="E873" i="16" s="1"/>
  <c r="C873" i="16" s="1"/>
  <c r="I729" i="16"/>
  <c r="E729" i="16" s="1"/>
  <c r="C729" i="16" s="1"/>
  <c r="I584" i="16"/>
  <c r="E584" i="16" s="1"/>
  <c r="C584" i="16" s="1"/>
  <c r="I441" i="16"/>
  <c r="E441" i="16" s="1"/>
  <c r="C441" i="16" s="1"/>
  <c r="I297" i="16"/>
  <c r="E297" i="16" s="1"/>
  <c r="C297" i="16" s="1"/>
  <c r="I154" i="16"/>
  <c r="E154" i="16" s="1"/>
  <c r="C154" i="16" s="1"/>
  <c r="I1029" i="16"/>
  <c r="E1029" i="16" s="1"/>
  <c r="C1029" i="16" s="1"/>
  <c r="I884" i="16"/>
  <c r="E884" i="16" s="1"/>
  <c r="C884" i="16" s="1"/>
  <c r="I740" i="16"/>
  <c r="E740" i="16" s="1"/>
  <c r="C740" i="16" s="1"/>
  <c r="I595" i="16"/>
  <c r="E595" i="16" s="1"/>
  <c r="C595" i="16" s="1"/>
  <c r="I452" i="16"/>
  <c r="E452" i="16" s="1"/>
  <c r="C452" i="16" s="1"/>
  <c r="I295" i="16"/>
  <c r="E295" i="16" s="1"/>
  <c r="C295" i="16" s="1"/>
  <c r="I152" i="16"/>
  <c r="E152" i="16" s="1"/>
  <c r="C152" i="16" s="1"/>
  <c r="I1015" i="16"/>
  <c r="E1015" i="16" s="1"/>
  <c r="C1015" i="16" s="1"/>
  <c r="I872" i="16"/>
  <c r="E872" i="16" s="1"/>
  <c r="C872" i="16" s="1"/>
  <c r="I727" i="16"/>
  <c r="E727" i="16" s="1"/>
  <c r="C727" i="16" s="1"/>
  <c r="I582" i="16"/>
  <c r="E582" i="16" s="1"/>
  <c r="C582" i="16" s="1"/>
  <c r="I438" i="16"/>
  <c r="E438" i="16" s="1"/>
  <c r="C438" i="16" s="1"/>
  <c r="I296" i="16"/>
  <c r="E296" i="16" s="1"/>
  <c r="C296" i="16" s="1"/>
  <c r="I151" i="16"/>
  <c r="E151" i="16" s="1"/>
  <c r="C151" i="16" s="1"/>
  <c r="I402" i="16"/>
  <c r="E402" i="16" s="1"/>
  <c r="C402" i="16" s="1"/>
  <c r="I258" i="16"/>
  <c r="E258" i="16" s="1"/>
  <c r="C258" i="16" s="1"/>
  <c r="I114" i="16"/>
  <c r="E114" i="16" s="1"/>
  <c r="C114" i="16" s="1"/>
  <c r="I990" i="16"/>
  <c r="E990" i="16" s="1"/>
  <c r="C990" i="16" s="1"/>
  <c r="I846" i="16"/>
  <c r="E846" i="16" s="1"/>
  <c r="C846" i="16" s="1"/>
  <c r="I700" i="16"/>
  <c r="E700" i="16" s="1"/>
  <c r="C700" i="16" s="1"/>
  <c r="I558" i="16"/>
  <c r="E558" i="16" s="1"/>
  <c r="C558" i="16" s="1"/>
  <c r="I413" i="16"/>
  <c r="E413" i="16" s="1"/>
  <c r="C413" i="16" s="1"/>
  <c r="I269" i="16"/>
  <c r="E269" i="16" s="1"/>
  <c r="C269" i="16" s="1"/>
  <c r="I125" i="16"/>
  <c r="E125" i="16" s="1"/>
  <c r="C125" i="16" s="1"/>
  <c r="I988" i="16"/>
  <c r="E988" i="16" s="1"/>
  <c r="C988" i="16" s="1"/>
  <c r="I844" i="16"/>
  <c r="E844" i="16" s="1"/>
  <c r="C844" i="16" s="1"/>
  <c r="I701" i="16"/>
  <c r="E701" i="16" s="1"/>
  <c r="C701" i="16" s="1"/>
  <c r="I556" i="16"/>
  <c r="E556" i="16" s="1"/>
  <c r="C556" i="16" s="1"/>
  <c r="I412" i="16"/>
  <c r="E412" i="16" s="1"/>
  <c r="C412" i="16" s="1"/>
  <c r="I268" i="16"/>
  <c r="E268" i="16" s="1"/>
  <c r="C268" i="16" s="1"/>
  <c r="I123" i="16"/>
  <c r="E123" i="16" s="1"/>
  <c r="C123" i="16" s="1"/>
  <c r="I939" i="16"/>
  <c r="E939" i="16" s="1"/>
  <c r="C939" i="16" s="1"/>
  <c r="I795" i="16"/>
  <c r="E795" i="16" s="1"/>
  <c r="C795" i="16" s="1"/>
  <c r="I652" i="16"/>
  <c r="E652" i="16" s="1"/>
  <c r="C652" i="16" s="1"/>
  <c r="I506" i="16"/>
  <c r="E506" i="16" s="1"/>
  <c r="C506" i="16" s="1"/>
  <c r="I363" i="16"/>
  <c r="E363" i="16" s="1"/>
  <c r="C363" i="16" s="1"/>
  <c r="I207" i="16"/>
  <c r="E207" i="16" s="1"/>
  <c r="C207" i="16" s="1"/>
  <c r="I64" i="16"/>
  <c r="E64" i="16" s="1"/>
  <c r="C64" i="16" s="1"/>
  <c r="I3829" i="16"/>
  <c r="E3829" i="16" s="1"/>
  <c r="C3829" i="16" s="1"/>
  <c r="I1472" i="16"/>
  <c r="E1472" i="16" s="1"/>
  <c r="C1472" i="16" s="1"/>
  <c r="I1231" i="16"/>
  <c r="E1231" i="16" s="1"/>
  <c r="C1231" i="16" s="1"/>
  <c r="I439" i="16"/>
  <c r="E439" i="16" s="1"/>
  <c r="C439" i="16" s="1"/>
  <c r="I2226" i="16"/>
  <c r="E2226" i="16" s="1"/>
  <c r="C2226" i="16" s="1"/>
  <c r="I1361" i="16"/>
  <c r="E1361" i="16" s="1"/>
  <c r="C1361" i="16" s="1"/>
  <c r="I2501" i="16"/>
  <c r="E2501" i="16" s="1"/>
  <c r="C2501" i="16" s="1"/>
  <c r="I1624" i="16"/>
  <c r="E1624" i="16" s="1"/>
  <c r="C1624" i="16" s="1"/>
  <c r="I2750" i="16"/>
  <c r="E2750" i="16" s="1"/>
  <c r="C2750" i="16" s="1"/>
  <c r="I1887" i="16"/>
  <c r="E1887" i="16" s="1"/>
  <c r="C1887" i="16" s="1"/>
  <c r="I1167" i="16"/>
  <c r="E1167" i="16" s="1"/>
  <c r="C1167" i="16" s="1"/>
  <c r="I2738" i="16"/>
  <c r="E2738" i="16" s="1"/>
  <c r="C2738" i="16" s="1"/>
  <c r="I2307" i="16"/>
  <c r="E2307" i="16" s="1"/>
  <c r="C2307" i="16" s="1"/>
  <c r="I2018" i="16"/>
  <c r="E2018" i="16" s="1"/>
  <c r="C2018" i="16" s="1"/>
  <c r="I1790" i="16"/>
  <c r="E1790" i="16" s="1"/>
  <c r="C1790" i="16" s="1"/>
  <c r="I1587" i="16"/>
  <c r="E1587" i="16" s="1"/>
  <c r="C1587" i="16" s="1"/>
  <c r="I1418" i="16"/>
  <c r="E1418" i="16" s="1"/>
  <c r="C1418" i="16" s="1"/>
  <c r="I1250" i="16"/>
  <c r="E1250" i="16" s="1"/>
  <c r="C1250" i="16" s="1"/>
  <c r="I1106" i="16"/>
  <c r="E1106" i="16" s="1"/>
  <c r="C1106" i="16" s="1"/>
  <c r="I2977" i="16"/>
  <c r="E2977" i="16" s="1"/>
  <c r="C2977" i="16" s="1"/>
  <c r="I2832" i="16"/>
  <c r="E2832" i="16" s="1"/>
  <c r="C2832" i="16" s="1"/>
  <c r="I2689" i="16"/>
  <c r="E2689" i="16" s="1"/>
  <c r="C2689" i="16" s="1"/>
  <c r="I2545" i="16"/>
  <c r="E2545" i="16" s="1"/>
  <c r="C2545" i="16" s="1"/>
  <c r="I2389" i="16"/>
  <c r="E2389" i="16" s="1"/>
  <c r="C2389" i="16" s="1"/>
  <c r="I2246" i="16"/>
  <c r="E2246" i="16" s="1"/>
  <c r="C2246" i="16" s="1"/>
  <c r="I2101" i="16"/>
  <c r="E2101" i="16" s="1"/>
  <c r="C2101" i="16" s="1"/>
  <c r="I1945" i="16"/>
  <c r="E1945" i="16" s="1"/>
  <c r="C1945" i="16" s="1"/>
  <c r="I1789" i="16"/>
  <c r="E1789" i="16" s="1"/>
  <c r="C1789" i="16" s="1"/>
  <c r="I1646" i="16"/>
  <c r="E1646" i="16" s="1"/>
  <c r="C1646" i="16" s="1"/>
  <c r="I1501" i="16"/>
  <c r="E1501" i="16" s="1"/>
  <c r="C1501" i="16" s="1"/>
  <c r="I1358" i="16"/>
  <c r="E1358" i="16" s="1"/>
  <c r="C1358" i="16" s="1"/>
  <c r="I1214" i="16"/>
  <c r="E1214" i="16" s="1"/>
  <c r="C1214" i="16" s="1"/>
  <c r="I1069" i="16"/>
  <c r="E1069" i="16" s="1"/>
  <c r="C1069" i="16" s="1"/>
  <c r="I924" i="16"/>
  <c r="E924" i="16" s="1"/>
  <c r="C924" i="16" s="1"/>
  <c r="I781" i="16"/>
  <c r="E781" i="16" s="1"/>
  <c r="C781" i="16" s="1"/>
  <c r="I637" i="16"/>
  <c r="E637" i="16" s="1"/>
  <c r="C637" i="16" s="1"/>
  <c r="I492" i="16"/>
  <c r="E492" i="16" s="1"/>
  <c r="C492" i="16" s="1"/>
  <c r="I348" i="16"/>
  <c r="E348" i="16" s="1"/>
  <c r="C348" i="16" s="1"/>
  <c r="I192" i="16"/>
  <c r="E192" i="16" s="1"/>
  <c r="C192" i="16" s="1"/>
  <c r="I1005" i="16"/>
  <c r="E1005" i="16" s="1"/>
  <c r="C1005" i="16" s="1"/>
  <c r="I862" i="16"/>
  <c r="E862" i="16" s="1"/>
  <c r="C862" i="16" s="1"/>
  <c r="I706" i="16"/>
  <c r="E706" i="16" s="1"/>
  <c r="C706" i="16" s="1"/>
  <c r="I561" i="16"/>
  <c r="E561" i="16" s="1"/>
  <c r="C561" i="16" s="1"/>
  <c r="I418" i="16"/>
  <c r="E418" i="16" s="1"/>
  <c r="C418" i="16" s="1"/>
  <c r="I273" i="16"/>
  <c r="E273" i="16" s="1"/>
  <c r="C273" i="16" s="1"/>
  <c r="I130" i="16"/>
  <c r="E130" i="16" s="1"/>
  <c r="C130" i="16" s="1"/>
  <c r="I1006" i="16"/>
  <c r="E1006" i="16" s="1"/>
  <c r="C1006" i="16" s="1"/>
  <c r="I860" i="16"/>
  <c r="E860" i="16" s="1"/>
  <c r="C860" i="16" s="1"/>
  <c r="I717" i="16"/>
  <c r="E717" i="16" s="1"/>
  <c r="C717" i="16" s="1"/>
  <c r="I573" i="16"/>
  <c r="E573" i="16" s="1"/>
  <c r="C573" i="16" s="1"/>
  <c r="I429" i="16"/>
  <c r="E429" i="16" s="1"/>
  <c r="C429" i="16" s="1"/>
  <c r="I286" i="16"/>
  <c r="E286" i="16" s="1"/>
  <c r="C286" i="16" s="1"/>
  <c r="I142" i="16"/>
  <c r="E142" i="16" s="1"/>
  <c r="C142" i="16" s="1"/>
  <c r="I1017" i="16"/>
  <c r="E1017" i="16" s="1"/>
  <c r="C1017" i="16" s="1"/>
  <c r="I871" i="16"/>
  <c r="E871" i="16" s="1"/>
  <c r="C871" i="16" s="1"/>
  <c r="I728" i="16"/>
  <c r="E728" i="16" s="1"/>
  <c r="C728" i="16" s="1"/>
  <c r="I585" i="16"/>
  <c r="E585" i="16" s="1"/>
  <c r="C585" i="16" s="1"/>
  <c r="I440" i="16"/>
  <c r="E440" i="16" s="1"/>
  <c r="C440" i="16" s="1"/>
  <c r="I284" i="16"/>
  <c r="E284" i="16" s="1"/>
  <c r="C284" i="16" s="1"/>
  <c r="I139" i="16"/>
  <c r="E139" i="16" s="1"/>
  <c r="C139" i="16" s="1"/>
  <c r="I1003" i="16"/>
  <c r="E1003" i="16" s="1"/>
  <c r="C1003" i="16" s="1"/>
  <c r="I858" i="16"/>
  <c r="E858" i="16" s="1"/>
  <c r="C858" i="16" s="1"/>
  <c r="I715" i="16"/>
  <c r="E715" i="16" s="1"/>
  <c r="C715" i="16" s="1"/>
  <c r="I570" i="16"/>
  <c r="E570" i="16" s="1"/>
  <c r="C570" i="16" s="1"/>
  <c r="I427" i="16"/>
  <c r="E427" i="16" s="1"/>
  <c r="C427" i="16" s="1"/>
  <c r="I283" i="16"/>
  <c r="E283" i="16" s="1"/>
  <c r="C283" i="16" s="1"/>
  <c r="I140" i="16"/>
  <c r="E140" i="16" s="1"/>
  <c r="C140" i="16" s="1"/>
  <c r="I390" i="16"/>
  <c r="E390" i="16" s="1"/>
  <c r="C390" i="16" s="1"/>
  <c r="I245" i="16"/>
  <c r="E245" i="16" s="1"/>
  <c r="C245" i="16" s="1"/>
  <c r="I103" i="16"/>
  <c r="E103" i="16" s="1"/>
  <c r="C103" i="16" s="1"/>
  <c r="I977" i="16"/>
  <c r="E977" i="16" s="1"/>
  <c r="C977" i="16" s="1"/>
  <c r="I834" i="16"/>
  <c r="E834" i="16" s="1"/>
  <c r="C834" i="16" s="1"/>
  <c r="I689" i="16"/>
  <c r="E689" i="16" s="1"/>
  <c r="C689" i="16" s="1"/>
  <c r="I546" i="16"/>
  <c r="E546" i="16" s="1"/>
  <c r="C546" i="16" s="1"/>
  <c r="I401" i="16"/>
  <c r="E401" i="16" s="1"/>
  <c r="C401" i="16" s="1"/>
  <c r="I257" i="16"/>
  <c r="E257" i="16" s="1"/>
  <c r="C257" i="16" s="1"/>
  <c r="I112" i="16"/>
  <c r="E112" i="16" s="1"/>
  <c r="C112" i="16" s="1"/>
  <c r="I976" i="16"/>
  <c r="E976" i="16" s="1"/>
  <c r="C976" i="16" s="1"/>
  <c r="I832" i="16"/>
  <c r="E832" i="16" s="1"/>
  <c r="C832" i="16" s="1"/>
  <c r="I688" i="16"/>
  <c r="E688" i="16" s="1"/>
  <c r="C688" i="16" s="1"/>
  <c r="I543" i="16"/>
  <c r="E543" i="16" s="1"/>
  <c r="C543" i="16" s="1"/>
  <c r="I400" i="16"/>
  <c r="E400" i="16" s="1"/>
  <c r="C400" i="16" s="1"/>
  <c r="I255" i="16"/>
  <c r="E255" i="16" s="1"/>
  <c r="C255" i="16" s="1"/>
  <c r="I113" i="16"/>
  <c r="E113" i="16" s="1"/>
  <c r="C113" i="16" s="1"/>
  <c r="I927" i="16"/>
  <c r="E927" i="16" s="1"/>
  <c r="C927" i="16" s="1"/>
  <c r="I783" i="16"/>
  <c r="E783" i="16" s="1"/>
  <c r="C783" i="16" s="1"/>
  <c r="I2975" i="16"/>
  <c r="E2975" i="16" s="1"/>
  <c r="C2975" i="16" s="1"/>
  <c r="I1112" i="16"/>
  <c r="E1112" i="16" s="1"/>
  <c r="C1112" i="16" s="1"/>
  <c r="I1075" i="16"/>
  <c r="E1075" i="16" s="1"/>
  <c r="C1075" i="16" s="1"/>
  <c r="I2957" i="16"/>
  <c r="E2957" i="16" s="1"/>
  <c r="C2957" i="16" s="1"/>
  <c r="I2093" i="16"/>
  <c r="E2093" i="16" s="1"/>
  <c r="C2093" i="16" s="1"/>
  <c r="I1230" i="16"/>
  <c r="E1230" i="16" s="1"/>
  <c r="C1230" i="16" s="1"/>
  <c r="I2368" i="16"/>
  <c r="E2368" i="16" s="1"/>
  <c r="C2368" i="16" s="1"/>
  <c r="I1491" i="16"/>
  <c r="E1491" i="16" s="1"/>
  <c r="C1491" i="16" s="1"/>
  <c r="I2618" i="16"/>
  <c r="E2618" i="16" s="1"/>
  <c r="C2618" i="16" s="1"/>
  <c r="I1755" i="16"/>
  <c r="E1755" i="16" s="1"/>
  <c r="C1755" i="16" s="1"/>
  <c r="I1107" i="16"/>
  <c r="E1107" i="16" s="1"/>
  <c r="C1107" i="16" s="1"/>
  <c r="I2666" i="16"/>
  <c r="E2666" i="16" s="1"/>
  <c r="C2666" i="16" s="1"/>
  <c r="I2234" i="16"/>
  <c r="E2234" i="16" s="1"/>
  <c r="C2234" i="16" s="1"/>
  <c r="I2005" i="16"/>
  <c r="E2005" i="16" s="1"/>
  <c r="C2005" i="16" s="1"/>
  <c r="I1778" i="16"/>
  <c r="E1778" i="16" s="1"/>
  <c r="C1778" i="16" s="1"/>
  <c r="I1575" i="16"/>
  <c r="E1575" i="16" s="1"/>
  <c r="C1575" i="16" s="1"/>
  <c r="I1406" i="16"/>
  <c r="E1406" i="16" s="1"/>
  <c r="C1406" i="16" s="1"/>
  <c r="I1239" i="16"/>
  <c r="E1239" i="16" s="1"/>
  <c r="C1239" i="16" s="1"/>
  <c r="I1095" i="16"/>
  <c r="E1095" i="16" s="1"/>
  <c r="C1095" i="16" s="1"/>
  <c r="I2965" i="16"/>
  <c r="E2965" i="16" s="1"/>
  <c r="C2965" i="16" s="1"/>
  <c r="I2821" i="16"/>
  <c r="E2821" i="16" s="1"/>
  <c r="C2821" i="16" s="1"/>
  <c r="I2677" i="16"/>
  <c r="E2677" i="16" s="1"/>
  <c r="C2677" i="16" s="1"/>
  <c r="I2532" i="16"/>
  <c r="E2532" i="16" s="1"/>
  <c r="C2532" i="16" s="1"/>
  <c r="I2377" i="16"/>
  <c r="E2377" i="16" s="1"/>
  <c r="C2377" i="16" s="1"/>
  <c r="I2232" i="16"/>
  <c r="E2232" i="16" s="1"/>
  <c r="C2232" i="16" s="1"/>
  <c r="I2089" i="16"/>
  <c r="E2089" i="16" s="1"/>
  <c r="C2089" i="16" s="1"/>
  <c r="I1932" i="16"/>
  <c r="E1932" i="16" s="1"/>
  <c r="C1932" i="16" s="1"/>
  <c r="I1777" i="16"/>
  <c r="E1777" i="16" s="1"/>
  <c r="C1777" i="16" s="1"/>
  <c r="I1633" i="16"/>
  <c r="E1633" i="16" s="1"/>
  <c r="C1633" i="16" s="1"/>
  <c r="I1489" i="16"/>
  <c r="E1489" i="16" s="1"/>
  <c r="C1489" i="16" s="1"/>
  <c r="I1345" i="16"/>
  <c r="E1345" i="16" s="1"/>
  <c r="C1345" i="16" s="1"/>
  <c r="I1201" i="16"/>
  <c r="E1201" i="16" s="1"/>
  <c r="C1201" i="16" s="1"/>
  <c r="I1055" i="16"/>
  <c r="E1055" i="16" s="1"/>
  <c r="C1055" i="16" s="1"/>
  <c r="I912" i="16"/>
  <c r="E912" i="16" s="1"/>
  <c r="C912" i="16" s="1"/>
  <c r="I768" i="16"/>
  <c r="E768" i="16" s="1"/>
  <c r="C768" i="16" s="1"/>
  <c r="I624" i="16"/>
  <c r="E624" i="16" s="1"/>
  <c r="C624" i="16" s="1"/>
  <c r="I479" i="16"/>
  <c r="E479" i="16" s="1"/>
  <c r="C479" i="16" s="1"/>
  <c r="I336" i="16"/>
  <c r="E336" i="16" s="1"/>
  <c r="C336" i="16" s="1"/>
  <c r="I180" i="16"/>
  <c r="E180" i="16" s="1"/>
  <c r="C180" i="16" s="1"/>
  <c r="I993" i="16"/>
  <c r="E993" i="16" s="1"/>
  <c r="C993" i="16" s="1"/>
  <c r="I849" i="16"/>
  <c r="E849" i="16" s="1"/>
  <c r="C849" i="16" s="1"/>
  <c r="I694" i="16"/>
  <c r="E694" i="16" s="1"/>
  <c r="C694" i="16" s="1"/>
  <c r="I549" i="16"/>
  <c r="E549" i="16" s="1"/>
  <c r="C549" i="16" s="1"/>
  <c r="I406" i="16"/>
  <c r="E406" i="16" s="1"/>
  <c r="C406" i="16" s="1"/>
  <c r="I262" i="16"/>
  <c r="E262" i="16" s="1"/>
  <c r="C262" i="16" s="1"/>
  <c r="I118" i="16"/>
  <c r="E118" i="16" s="1"/>
  <c r="C118" i="16" s="1"/>
  <c r="I994" i="16"/>
  <c r="E994" i="16" s="1"/>
  <c r="C994" i="16" s="1"/>
  <c r="I850" i="16"/>
  <c r="E850" i="16" s="1"/>
  <c r="C850" i="16" s="1"/>
  <c r="I704" i="16"/>
  <c r="E704" i="16" s="1"/>
  <c r="C704" i="16" s="1"/>
  <c r="I562" i="16"/>
  <c r="E562" i="16" s="1"/>
  <c r="C562" i="16" s="1"/>
  <c r="I417" i="16"/>
  <c r="E417" i="16" s="1"/>
  <c r="C417" i="16" s="1"/>
  <c r="I274" i="16"/>
  <c r="E274" i="16" s="1"/>
  <c r="C274" i="16" s="1"/>
  <c r="I129" i="16"/>
  <c r="E129" i="16" s="1"/>
  <c r="C129" i="16" s="1"/>
  <c r="I1004" i="16"/>
  <c r="E1004" i="16" s="1"/>
  <c r="C1004" i="16" s="1"/>
  <c r="I861" i="16"/>
  <c r="E861" i="16" s="1"/>
  <c r="C861" i="16" s="1"/>
  <c r="I716" i="16"/>
  <c r="E716" i="16" s="1"/>
  <c r="C716" i="16" s="1"/>
  <c r="I572" i="16"/>
  <c r="E572" i="16" s="1"/>
  <c r="C572" i="16" s="1"/>
  <c r="I428" i="16"/>
  <c r="E428" i="16" s="1"/>
  <c r="C428" i="16" s="1"/>
  <c r="I272" i="16"/>
  <c r="E272" i="16" s="1"/>
  <c r="C272" i="16" s="1"/>
  <c r="I127" i="16"/>
  <c r="E127" i="16" s="1"/>
  <c r="C127" i="16" s="1"/>
  <c r="I992" i="16"/>
  <c r="E992" i="16" s="1"/>
  <c r="C992" i="16" s="1"/>
  <c r="I847" i="16"/>
  <c r="E847" i="16" s="1"/>
  <c r="C847" i="16" s="1"/>
  <c r="I703" i="16"/>
  <c r="E703" i="16" s="1"/>
  <c r="C703" i="16" s="1"/>
  <c r="I560" i="16"/>
  <c r="E560" i="16" s="1"/>
  <c r="C560" i="16" s="1"/>
  <c r="I415" i="16"/>
  <c r="E415" i="16" s="1"/>
  <c r="C415" i="16" s="1"/>
  <c r="I271" i="16"/>
  <c r="E271" i="16" s="1"/>
  <c r="C271" i="16" s="1"/>
  <c r="I128" i="16"/>
  <c r="E128" i="16" s="1"/>
  <c r="C128" i="16" s="1"/>
  <c r="I377" i="16"/>
  <c r="E377" i="16" s="1"/>
  <c r="C377" i="16" s="1"/>
  <c r="I234" i="16"/>
  <c r="E234" i="16" s="1"/>
  <c r="C234" i="16" s="1"/>
  <c r="I90" i="16"/>
  <c r="E90" i="16" s="1"/>
  <c r="C90" i="16" s="1"/>
  <c r="I965" i="16"/>
  <c r="E965" i="16" s="1"/>
  <c r="C965" i="16" s="1"/>
  <c r="I822" i="16"/>
  <c r="E822" i="16" s="1"/>
  <c r="C822" i="16" s="1"/>
  <c r="I677" i="16"/>
  <c r="E677" i="16" s="1"/>
  <c r="C677" i="16" s="1"/>
  <c r="I533" i="16"/>
  <c r="E533" i="16" s="1"/>
  <c r="C533" i="16" s="1"/>
  <c r="I389" i="16"/>
  <c r="E389" i="16" s="1"/>
  <c r="C389" i="16" s="1"/>
  <c r="I246" i="16"/>
  <c r="E246" i="16" s="1"/>
  <c r="C246" i="16" s="1"/>
  <c r="I101" i="16"/>
  <c r="E101" i="16" s="1"/>
  <c r="C101" i="16" s="1"/>
  <c r="I964" i="16"/>
  <c r="E964" i="16" s="1"/>
  <c r="C964" i="16" s="1"/>
  <c r="I820" i="16"/>
  <c r="E820" i="16" s="1"/>
  <c r="C820" i="16" s="1"/>
  <c r="I676" i="16"/>
  <c r="E676" i="16" s="1"/>
  <c r="C676" i="16" s="1"/>
  <c r="I531" i="16"/>
  <c r="E531" i="16" s="1"/>
  <c r="C531" i="16" s="1"/>
  <c r="I388" i="16"/>
  <c r="E388" i="16" s="1"/>
  <c r="C388" i="16" s="1"/>
  <c r="I244" i="16"/>
  <c r="E244" i="16" s="1"/>
  <c r="C244" i="16" s="1"/>
  <c r="I100" i="16"/>
  <c r="E100" i="16" s="1"/>
  <c r="C100" i="16" s="1"/>
  <c r="I915" i="16"/>
  <c r="E915" i="16" s="1"/>
  <c r="C915" i="16" s="1"/>
  <c r="I771" i="16"/>
  <c r="E771" i="16" s="1"/>
  <c r="C771" i="16" s="1"/>
  <c r="I628" i="16"/>
  <c r="E628" i="16" s="1"/>
  <c r="C628" i="16" s="1"/>
  <c r="I482" i="16"/>
  <c r="E482" i="16" s="1"/>
  <c r="C482" i="16" s="1"/>
  <c r="I339" i="16"/>
  <c r="E339" i="16" s="1"/>
  <c r="C339" i="16" s="1"/>
  <c r="I183" i="16"/>
  <c r="E183" i="16" s="1"/>
  <c r="C183" i="16" s="1"/>
  <c r="I1058" i="16"/>
  <c r="E1058" i="16" s="1"/>
  <c r="C1058" i="16" s="1"/>
  <c r="I914" i="16"/>
  <c r="E914" i="16" s="1"/>
  <c r="C914" i="16" s="1"/>
  <c r="I770" i="16"/>
  <c r="E770" i="16" s="1"/>
  <c r="C770" i="16" s="1"/>
  <c r="I626" i="16"/>
  <c r="E626" i="16" s="1"/>
  <c r="C626" i="16" s="1"/>
  <c r="I483" i="16"/>
  <c r="E483" i="16" s="1"/>
  <c r="C483" i="16" s="1"/>
  <c r="I338" i="16"/>
  <c r="E338" i="16" s="1"/>
  <c r="C338" i="16" s="1"/>
  <c r="I194" i="16"/>
  <c r="E194" i="16" s="1"/>
  <c r="C194" i="16" s="1"/>
  <c r="I2100" i="16"/>
  <c r="E2100" i="16" s="1"/>
  <c r="C2100" i="16" s="1"/>
  <c r="I2888" i="16"/>
  <c r="E2888" i="16" s="1"/>
  <c r="C2888" i="16" s="1"/>
  <c r="I1063" i="16"/>
  <c r="E1063" i="16" s="1"/>
  <c r="C1063" i="16" s="1"/>
  <c r="I2945" i="16"/>
  <c r="E2945" i="16" s="1"/>
  <c r="C2945" i="16" s="1"/>
  <c r="I2082" i="16"/>
  <c r="E2082" i="16" s="1"/>
  <c r="C2082" i="16" s="1"/>
  <c r="I1217" i="16"/>
  <c r="E1217" i="16" s="1"/>
  <c r="C1217" i="16" s="1"/>
  <c r="I2355" i="16"/>
  <c r="E2355" i="16" s="1"/>
  <c r="C2355" i="16" s="1"/>
  <c r="I1480" i="16"/>
  <c r="E1480" i="16" s="1"/>
  <c r="C1480" i="16" s="1"/>
  <c r="I2607" i="16"/>
  <c r="E2607" i="16" s="1"/>
  <c r="C2607" i="16" s="1"/>
  <c r="I1744" i="16"/>
  <c r="E1744" i="16" s="1"/>
  <c r="C1744" i="16" s="1"/>
  <c r="I1035" i="16"/>
  <c r="E1035" i="16" s="1"/>
  <c r="C1035" i="16" s="1"/>
  <c r="I2653" i="16"/>
  <c r="E2653" i="16" s="1"/>
  <c r="C2653" i="16" s="1"/>
  <c r="I2210" i="16"/>
  <c r="E2210" i="16" s="1"/>
  <c r="C2210" i="16" s="1"/>
  <c r="I1995" i="16"/>
  <c r="E1995" i="16" s="1"/>
  <c r="C1995" i="16" s="1"/>
  <c r="I1753" i="16"/>
  <c r="E1753" i="16" s="1"/>
  <c r="C1753" i="16" s="1"/>
  <c r="I1562" i="16"/>
  <c r="E1562" i="16" s="1"/>
  <c r="C1562" i="16" s="1"/>
  <c r="I1393" i="16"/>
  <c r="E1393" i="16" s="1"/>
  <c r="C1393" i="16" s="1"/>
  <c r="I1227" i="16"/>
  <c r="E1227" i="16" s="1"/>
  <c r="C1227" i="16" s="1"/>
  <c r="I1082" i="16"/>
  <c r="E1082" i="16" s="1"/>
  <c r="C1082" i="16" s="1"/>
  <c r="I2953" i="16"/>
  <c r="E2953" i="16" s="1"/>
  <c r="C2953" i="16" s="1"/>
  <c r="I2809" i="16"/>
  <c r="E2809" i="16" s="1"/>
  <c r="C2809" i="16" s="1"/>
  <c r="I2665" i="16"/>
  <c r="E2665" i="16" s="1"/>
  <c r="C2665" i="16" s="1"/>
  <c r="I2521" i="16"/>
  <c r="E2521" i="16" s="1"/>
  <c r="C2521" i="16" s="1"/>
  <c r="I2364" i="16"/>
  <c r="E2364" i="16" s="1"/>
  <c r="C2364" i="16" s="1"/>
  <c r="I2222" i="16"/>
  <c r="E2222" i="16" s="1"/>
  <c r="C2222" i="16" s="1"/>
  <c r="I2077" i="16"/>
  <c r="E2077" i="16" s="1"/>
  <c r="C2077" i="16" s="1"/>
  <c r="I1922" i="16"/>
  <c r="E1922" i="16" s="1"/>
  <c r="C1922" i="16" s="1"/>
  <c r="I1766" i="16"/>
  <c r="E1766" i="16" s="1"/>
  <c r="C1766" i="16" s="1"/>
  <c r="I1621" i="16"/>
  <c r="E1621" i="16" s="1"/>
  <c r="C1621" i="16" s="1"/>
  <c r="I1476" i="16"/>
  <c r="E1476" i="16" s="1"/>
  <c r="C1476" i="16" s="1"/>
  <c r="I1333" i="16"/>
  <c r="E1333" i="16" s="1"/>
  <c r="C1333" i="16" s="1"/>
  <c r="I1189" i="16"/>
  <c r="E1189" i="16" s="1"/>
  <c r="C1189" i="16" s="1"/>
  <c r="I1045" i="16"/>
  <c r="E1045" i="16" s="1"/>
  <c r="C1045" i="16" s="1"/>
  <c r="I899" i="16"/>
  <c r="E899" i="16" s="1"/>
  <c r="C899" i="16" s="1"/>
  <c r="I755" i="16"/>
  <c r="E755" i="16" s="1"/>
  <c r="C755" i="16" s="1"/>
  <c r="I612" i="16"/>
  <c r="E612" i="16" s="1"/>
  <c r="C612" i="16" s="1"/>
  <c r="I468" i="16"/>
  <c r="E468" i="16" s="1"/>
  <c r="C468" i="16" s="1"/>
  <c r="I324" i="16"/>
  <c r="E324" i="16" s="1"/>
  <c r="C324" i="16" s="1"/>
  <c r="I168" i="16"/>
  <c r="E168" i="16" s="1"/>
  <c r="C168" i="16" s="1"/>
  <c r="I982" i="16"/>
  <c r="E982" i="16" s="1"/>
  <c r="C982" i="16" s="1"/>
  <c r="I837" i="16"/>
  <c r="E837" i="16" s="1"/>
  <c r="C837" i="16" s="1"/>
  <c r="I682" i="16"/>
  <c r="E682" i="16" s="1"/>
  <c r="C682" i="16" s="1"/>
  <c r="I537" i="16"/>
  <c r="E537" i="16" s="1"/>
  <c r="C537" i="16" s="1"/>
  <c r="I394" i="16"/>
  <c r="E394" i="16" s="1"/>
  <c r="C394" i="16" s="1"/>
  <c r="I250" i="16"/>
  <c r="E250" i="16" s="1"/>
  <c r="C250" i="16" s="1"/>
  <c r="I106" i="16"/>
  <c r="E106" i="16" s="1"/>
  <c r="C106" i="16" s="1"/>
  <c r="I981" i="16"/>
  <c r="E981" i="16" s="1"/>
  <c r="C981" i="16" s="1"/>
  <c r="I838" i="16"/>
  <c r="E838" i="16" s="1"/>
  <c r="C838" i="16" s="1"/>
  <c r="I693" i="16"/>
  <c r="E693" i="16" s="1"/>
  <c r="C693" i="16" s="1"/>
  <c r="I550" i="16"/>
  <c r="E550" i="16" s="1"/>
  <c r="C550" i="16" s="1"/>
  <c r="I405" i="16"/>
  <c r="E405" i="16" s="1"/>
  <c r="C405" i="16" s="1"/>
  <c r="I261" i="16"/>
  <c r="E261" i="16" s="1"/>
  <c r="C261" i="16" s="1"/>
  <c r="I117" i="16"/>
  <c r="E117" i="16" s="1"/>
  <c r="C117" i="16" s="1"/>
  <c r="I991" i="16"/>
  <c r="E991" i="16" s="1"/>
  <c r="C991" i="16" s="1"/>
  <c r="I848" i="16"/>
  <c r="E848" i="16" s="1"/>
  <c r="C848" i="16" s="1"/>
  <c r="I705" i="16"/>
  <c r="E705" i="16" s="1"/>
  <c r="C705" i="16" s="1"/>
  <c r="I559" i="16"/>
  <c r="E559" i="16" s="1"/>
  <c r="C559" i="16" s="1"/>
  <c r="I416" i="16"/>
  <c r="E416" i="16" s="1"/>
  <c r="C416" i="16" s="1"/>
  <c r="I259" i="16"/>
  <c r="E259" i="16" s="1"/>
  <c r="C259" i="16" s="1"/>
  <c r="I115" i="16"/>
  <c r="E115" i="16" s="1"/>
  <c r="C115" i="16" s="1"/>
  <c r="I979" i="16"/>
  <c r="E979" i="16" s="1"/>
  <c r="C979" i="16" s="1"/>
  <c r="I836" i="16"/>
  <c r="E836" i="16" s="1"/>
  <c r="C836" i="16" s="1"/>
  <c r="I691" i="16"/>
  <c r="E691" i="16" s="1"/>
  <c r="C691" i="16" s="1"/>
  <c r="I548" i="16"/>
  <c r="E548" i="16" s="1"/>
  <c r="C548" i="16" s="1"/>
  <c r="I403" i="16"/>
  <c r="E403" i="16" s="1"/>
  <c r="C403" i="16" s="1"/>
  <c r="I260" i="16"/>
  <c r="E260" i="16" s="1"/>
  <c r="C260" i="16" s="1"/>
  <c r="I116" i="16"/>
  <c r="E116" i="16" s="1"/>
  <c r="C116" i="16" s="1"/>
  <c r="I366" i="16"/>
  <c r="E366" i="16" s="1"/>
  <c r="C366" i="16" s="1"/>
  <c r="I221" i="16"/>
  <c r="E221" i="16" s="1"/>
  <c r="C221" i="16" s="1"/>
  <c r="I78" i="16"/>
  <c r="E78" i="16" s="1"/>
  <c r="C78" i="16" s="1"/>
  <c r="I953" i="16"/>
  <c r="E953" i="16" s="1"/>
  <c r="C953" i="16" s="1"/>
  <c r="I809" i="16"/>
  <c r="E809" i="16" s="1"/>
  <c r="C809" i="16" s="1"/>
  <c r="I665" i="16"/>
  <c r="E665" i="16" s="1"/>
  <c r="C665" i="16" s="1"/>
  <c r="I522" i="16"/>
  <c r="E522" i="16" s="1"/>
  <c r="C522" i="16" s="1"/>
  <c r="I378" i="16"/>
  <c r="E378" i="16" s="1"/>
  <c r="C378" i="16" s="1"/>
  <c r="I233" i="16"/>
  <c r="E233" i="16" s="1"/>
  <c r="C233" i="16" s="1"/>
  <c r="I88" i="16"/>
  <c r="E88" i="16" s="1"/>
  <c r="C88" i="16" s="1"/>
  <c r="I952" i="16"/>
  <c r="E952" i="16" s="1"/>
  <c r="C952" i="16" s="1"/>
  <c r="I808" i="16"/>
  <c r="E808" i="16" s="1"/>
  <c r="C808" i="16" s="1"/>
  <c r="I664" i="16"/>
  <c r="E664" i="16" s="1"/>
  <c r="C664" i="16" s="1"/>
  <c r="I520" i="16"/>
  <c r="E520" i="16" s="1"/>
  <c r="C520" i="16" s="1"/>
  <c r="I376" i="16"/>
  <c r="E376" i="16" s="1"/>
  <c r="C376" i="16" s="1"/>
  <c r="I231" i="16"/>
  <c r="E231" i="16" s="1"/>
  <c r="C231" i="16" s="1"/>
  <c r="I89" i="16"/>
  <c r="E89" i="16" s="1"/>
  <c r="C89" i="16" s="1"/>
  <c r="I902" i="16"/>
  <c r="E902" i="16" s="1"/>
  <c r="C902" i="16" s="1"/>
  <c r="I759" i="16"/>
  <c r="E759" i="16" s="1"/>
  <c r="C759" i="16" s="1"/>
  <c r="I615" i="16"/>
  <c r="E615" i="16" s="1"/>
  <c r="C615" i="16" s="1"/>
  <c r="I470" i="16"/>
  <c r="E470" i="16" s="1"/>
  <c r="C470" i="16" s="1"/>
  <c r="I327" i="16"/>
  <c r="E327" i="16" s="1"/>
  <c r="C327" i="16" s="1"/>
  <c r="I172" i="16"/>
  <c r="E172" i="16" s="1"/>
  <c r="C172" i="16" s="1"/>
  <c r="I1046" i="16"/>
  <c r="E1046" i="16" s="1"/>
  <c r="C1046" i="16" s="1"/>
  <c r="I903" i="16"/>
  <c r="E903" i="16" s="1"/>
  <c r="C903" i="16" s="1"/>
  <c r="I757" i="16"/>
  <c r="E757" i="16" s="1"/>
  <c r="C757" i="16" s="1"/>
  <c r="I614" i="16"/>
  <c r="E614" i="16" s="1"/>
  <c r="C614" i="16" s="1"/>
  <c r="I471" i="16"/>
  <c r="E471" i="16" s="1"/>
  <c r="C471" i="16" s="1"/>
  <c r="I325" i="16"/>
  <c r="E325" i="16" s="1"/>
  <c r="C325" i="16" s="1"/>
  <c r="I181" i="16"/>
  <c r="E181" i="16" s="1"/>
  <c r="C181" i="16" s="1"/>
  <c r="I1057" i="16"/>
  <c r="E1057" i="16" s="1"/>
  <c r="C1057" i="16" s="1"/>
  <c r="I913" i="16"/>
  <c r="E913" i="16" s="1"/>
  <c r="C913" i="16" s="1"/>
  <c r="I769" i="16"/>
  <c r="E769" i="16" s="1"/>
  <c r="C769" i="16" s="1"/>
  <c r="I625" i="16"/>
  <c r="E625" i="16" s="1"/>
  <c r="C625" i="16" s="1"/>
  <c r="I481" i="16"/>
  <c r="E481" i="16" s="1"/>
  <c r="C481" i="16" s="1"/>
  <c r="I337" i="16"/>
  <c r="E337" i="16" s="1"/>
  <c r="C337" i="16" s="1"/>
  <c r="I193" i="16"/>
  <c r="E193" i="16" s="1"/>
  <c r="C193" i="16" s="1"/>
  <c r="I54" i="16"/>
  <c r="E54" i="16" s="1"/>
  <c r="C54" i="16" s="1"/>
  <c r="I3390" i="16"/>
  <c r="E3390" i="16" s="1"/>
  <c r="C3390" i="16" s="1"/>
  <c r="I1236" i="16"/>
  <c r="E1236" i="16" s="1"/>
  <c r="C1236" i="16" s="1"/>
  <c r="I2718" i="16"/>
  <c r="E2718" i="16" s="1"/>
  <c r="C2718" i="16" s="1"/>
  <c r="I1050" i="16"/>
  <c r="E1050" i="16" s="1"/>
  <c r="C1050" i="16" s="1"/>
  <c r="I2812" i="16"/>
  <c r="E2812" i="16" s="1"/>
  <c r="C2812" i="16" s="1"/>
  <c r="I1949" i="16"/>
  <c r="E1949" i="16" s="1"/>
  <c r="C1949" i="16" s="1"/>
  <c r="I1085" i="16"/>
  <c r="E1085" i="16" s="1"/>
  <c r="C1085" i="16" s="1"/>
  <c r="I2213" i="16"/>
  <c r="E2213" i="16" s="1"/>
  <c r="C2213" i="16" s="1"/>
  <c r="I1348" i="16"/>
  <c r="E1348" i="16" s="1"/>
  <c r="C1348" i="16" s="1"/>
  <c r="I2476" i="16"/>
  <c r="E2476" i="16" s="1"/>
  <c r="C2476" i="16" s="1"/>
  <c r="I1611" i="16"/>
  <c r="E1611" i="16" s="1"/>
  <c r="C1611" i="16" s="1"/>
  <c r="I1023" i="16"/>
  <c r="E1023" i="16" s="1"/>
  <c r="C1023" i="16" s="1"/>
  <c r="I2619" i="16"/>
  <c r="E2619" i="16" s="1"/>
  <c r="C2619" i="16" s="1"/>
  <c r="I2173" i="16"/>
  <c r="E2173" i="16" s="1"/>
  <c r="C2173" i="16" s="1"/>
  <c r="I1981" i="16"/>
  <c r="E1981" i="16" s="1"/>
  <c r="C1981" i="16" s="1"/>
  <c r="I1741" i="16"/>
  <c r="E1741" i="16" s="1"/>
  <c r="C1741" i="16" s="1"/>
  <c r="I1549" i="16"/>
  <c r="E1549" i="16" s="1"/>
  <c r="C1549" i="16" s="1"/>
  <c r="I1383" i="16"/>
  <c r="E1383" i="16" s="1"/>
  <c r="C1383" i="16" s="1"/>
  <c r="I1213" i="16"/>
  <c r="E1213" i="16" s="1"/>
  <c r="C1213" i="16" s="1"/>
  <c r="I1070" i="16"/>
  <c r="E1070" i="16" s="1"/>
  <c r="C1070" i="16" s="1"/>
  <c r="I2941" i="16"/>
  <c r="E2941" i="16" s="1"/>
  <c r="C2941" i="16" s="1"/>
  <c r="I2797" i="16"/>
  <c r="E2797" i="16" s="1"/>
  <c r="C2797" i="16" s="1"/>
  <c r="I2654" i="16"/>
  <c r="E2654" i="16" s="1"/>
  <c r="C2654" i="16" s="1"/>
  <c r="I2509" i="16"/>
  <c r="E2509" i="16" s="1"/>
  <c r="C2509" i="16" s="1"/>
  <c r="I2353" i="16"/>
  <c r="E2353" i="16" s="1"/>
  <c r="C2353" i="16" s="1"/>
  <c r="I2209" i="16"/>
  <c r="E2209" i="16" s="1"/>
  <c r="C2209" i="16" s="1"/>
  <c r="I2065" i="16"/>
  <c r="E2065" i="16" s="1"/>
  <c r="C2065" i="16" s="1"/>
  <c r="I1909" i="16"/>
  <c r="E1909" i="16" s="1"/>
  <c r="C1909" i="16" s="1"/>
  <c r="I1754" i="16"/>
  <c r="E1754" i="16" s="1"/>
  <c r="C1754" i="16" s="1"/>
  <c r="I1609" i="16"/>
  <c r="E1609" i="16" s="1"/>
  <c r="C1609" i="16" s="1"/>
  <c r="I1464" i="16"/>
  <c r="E1464" i="16" s="1"/>
  <c r="C1464" i="16" s="1"/>
  <c r="I1320" i="16"/>
  <c r="E1320" i="16" s="1"/>
  <c r="C1320" i="16" s="1"/>
  <c r="I1177" i="16"/>
  <c r="E1177" i="16" s="1"/>
  <c r="C1177" i="16" s="1"/>
  <c r="I1033" i="16"/>
  <c r="E1033" i="16" s="1"/>
  <c r="C1033" i="16" s="1"/>
  <c r="I887" i="16"/>
  <c r="E887" i="16" s="1"/>
  <c r="C887" i="16" s="1"/>
  <c r="I744" i="16"/>
  <c r="E744" i="16" s="1"/>
  <c r="C744" i="16" s="1"/>
  <c r="I600" i="16"/>
  <c r="E600" i="16" s="1"/>
  <c r="C600" i="16" s="1"/>
  <c r="I456" i="16"/>
  <c r="E456" i="16" s="1"/>
  <c r="C456" i="16" s="1"/>
  <c r="I311" i="16"/>
  <c r="E311" i="16" s="1"/>
  <c r="C311" i="16" s="1"/>
  <c r="I155" i="16"/>
  <c r="E155" i="16" s="1"/>
  <c r="C155" i="16" s="1"/>
  <c r="I970" i="16"/>
  <c r="E970" i="16" s="1"/>
  <c r="C970" i="16" s="1"/>
  <c r="I825" i="16"/>
  <c r="E825" i="16" s="1"/>
  <c r="C825" i="16" s="1"/>
  <c r="I670" i="16"/>
  <c r="E670" i="16" s="1"/>
  <c r="C670" i="16" s="1"/>
  <c r="I525" i="16"/>
  <c r="E525" i="16" s="1"/>
  <c r="C525" i="16" s="1"/>
  <c r="I382" i="16"/>
  <c r="E382" i="16" s="1"/>
  <c r="C382" i="16" s="1"/>
  <c r="I2542" i="16"/>
  <c r="E2542" i="16" s="1"/>
  <c r="C2542" i="16" s="1"/>
  <c r="I2551" i="16"/>
  <c r="E2551" i="16" s="1"/>
  <c r="C2551" i="16" s="1"/>
  <c r="I1037" i="16"/>
  <c r="E1037" i="16" s="1"/>
  <c r="C1037" i="16" s="1"/>
  <c r="I2801" i="16"/>
  <c r="E2801" i="16" s="1"/>
  <c r="C2801" i="16" s="1"/>
  <c r="I1937" i="16"/>
  <c r="E1937" i="16" s="1"/>
  <c r="C1937" i="16" s="1"/>
  <c r="I1073" i="16"/>
  <c r="E1073" i="16" s="1"/>
  <c r="C1073" i="16" s="1"/>
  <c r="I2199" i="16"/>
  <c r="E2199" i="16" s="1"/>
  <c r="C2199" i="16" s="1"/>
  <c r="I1336" i="16"/>
  <c r="E1336" i="16" s="1"/>
  <c r="C1336" i="16" s="1"/>
  <c r="I2463" i="16"/>
  <c r="E2463" i="16" s="1"/>
  <c r="C2463" i="16" s="1"/>
  <c r="I1599" i="16"/>
  <c r="E1599" i="16" s="1"/>
  <c r="C1599" i="16" s="1"/>
  <c r="I3049" i="16"/>
  <c r="E3049" i="16" s="1"/>
  <c r="C3049" i="16" s="1"/>
  <c r="I2594" i="16"/>
  <c r="E2594" i="16" s="1"/>
  <c r="C2594" i="16" s="1"/>
  <c r="I2162" i="16"/>
  <c r="E2162" i="16" s="1"/>
  <c r="C2162" i="16" s="1"/>
  <c r="I1934" i="16"/>
  <c r="E1934" i="16" s="1"/>
  <c r="C1934" i="16" s="1"/>
  <c r="I1730" i="16"/>
  <c r="E1730" i="16" s="1"/>
  <c r="C1730" i="16" s="1"/>
  <c r="I1538" i="16"/>
  <c r="E1538" i="16" s="1"/>
  <c r="C1538" i="16" s="1"/>
  <c r="I1357" i="16"/>
  <c r="E1357" i="16" s="1"/>
  <c r="C1357" i="16" s="1"/>
  <c r="I1202" i="16"/>
  <c r="E1202" i="16" s="1"/>
  <c r="C1202" i="16" s="1"/>
  <c r="I3073" i="16"/>
  <c r="E3073" i="16" s="1"/>
  <c r="C3073" i="16" s="1"/>
  <c r="I2929" i="16"/>
  <c r="E2929" i="16" s="1"/>
  <c r="C2929" i="16" s="1"/>
  <c r="I2785" i="16"/>
  <c r="E2785" i="16" s="1"/>
  <c r="C2785" i="16" s="1"/>
  <c r="I2641" i="16"/>
  <c r="E2641" i="16" s="1"/>
  <c r="C2641" i="16" s="1"/>
  <c r="I2496" i="16"/>
  <c r="E2496" i="16" s="1"/>
  <c r="C2496" i="16" s="1"/>
  <c r="I2341" i="16"/>
  <c r="E2341" i="16" s="1"/>
  <c r="C2341" i="16" s="1"/>
  <c r="I2197" i="16"/>
  <c r="E2197" i="16" s="1"/>
  <c r="C2197" i="16" s="1"/>
  <c r="I2054" i="16"/>
  <c r="E2054" i="16" s="1"/>
  <c r="C2054" i="16" s="1"/>
  <c r="I1896" i="16"/>
  <c r="E1896" i="16" s="1"/>
  <c r="C1896" i="16" s="1"/>
  <c r="I1742" i="16"/>
  <c r="E1742" i="16" s="1"/>
  <c r="C1742" i="16" s="1"/>
  <c r="I1598" i="16"/>
  <c r="E1598" i="16" s="1"/>
  <c r="C1598" i="16" s="1"/>
  <c r="I1453" i="16"/>
  <c r="E1453" i="16" s="1"/>
  <c r="C1453" i="16" s="1"/>
  <c r="I1310" i="16"/>
  <c r="E1310" i="16" s="1"/>
  <c r="C1310" i="16" s="1"/>
  <c r="I1166" i="16"/>
  <c r="E1166" i="16" s="1"/>
  <c r="C1166" i="16" s="1"/>
  <c r="I1020" i="16"/>
  <c r="E1020" i="16" s="1"/>
  <c r="C1020" i="16" s="1"/>
  <c r="I875" i="16"/>
  <c r="E875" i="16" s="1"/>
  <c r="C875" i="16" s="1"/>
  <c r="I733" i="16"/>
  <c r="E733" i="16" s="1"/>
  <c r="C733" i="16" s="1"/>
  <c r="I588" i="16"/>
  <c r="E588" i="16" s="1"/>
  <c r="C588" i="16" s="1"/>
  <c r="I444" i="16"/>
  <c r="E444" i="16" s="1"/>
  <c r="C444" i="16" s="1"/>
  <c r="I299" i="16"/>
  <c r="E299" i="16" s="1"/>
  <c r="C299" i="16" s="1"/>
  <c r="I145" i="16"/>
  <c r="E145" i="16" s="1"/>
  <c r="C145" i="16" s="1"/>
  <c r="I958" i="16"/>
  <c r="E958" i="16" s="1"/>
  <c r="C958" i="16" s="1"/>
  <c r="I802" i="16"/>
  <c r="E802" i="16" s="1"/>
  <c r="C802" i="16" s="1"/>
  <c r="I658" i="16"/>
  <c r="E658" i="16" s="1"/>
  <c r="C658" i="16" s="1"/>
  <c r="I513" i="16"/>
  <c r="E513" i="16" s="1"/>
  <c r="C513" i="16" s="1"/>
  <c r="I370" i="16"/>
  <c r="E370" i="16" s="1"/>
  <c r="C370" i="16" s="1"/>
  <c r="I226" i="16"/>
  <c r="E226" i="16" s="1"/>
  <c r="C226" i="16" s="1"/>
  <c r="I82" i="16"/>
  <c r="E82" i="16" s="1"/>
  <c r="C82" i="16" s="1"/>
  <c r="I956" i="16"/>
  <c r="E956" i="16" s="1"/>
  <c r="C956" i="16" s="1"/>
  <c r="I813" i="16"/>
  <c r="E813" i="16" s="1"/>
  <c r="C813" i="16" s="1"/>
  <c r="I669" i="16"/>
  <c r="E669" i="16" s="1"/>
  <c r="C669" i="16" s="1"/>
  <c r="I526" i="16"/>
  <c r="E526" i="16" s="1"/>
  <c r="C526" i="16" s="1"/>
  <c r="I381" i="16"/>
  <c r="E381" i="16" s="1"/>
  <c r="C381" i="16" s="1"/>
  <c r="I237" i="16"/>
  <c r="E237" i="16" s="1"/>
  <c r="C237" i="16" s="1"/>
  <c r="I92" i="16"/>
  <c r="E92" i="16" s="1"/>
  <c r="C92" i="16" s="1"/>
  <c r="I968" i="16"/>
  <c r="E968" i="16" s="1"/>
  <c r="C968" i="16" s="1"/>
  <c r="I824" i="16"/>
  <c r="E824" i="16" s="1"/>
  <c r="C824" i="16" s="1"/>
  <c r="I679" i="16"/>
  <c r="E679" i="16" s="1"/>
  <c r="C679" i="16" s="1"/>
  <c r="I535" i="16"/>
  <c r="E535" i="16" s="1"/>
  <c r="C535" i="16" s="1"/>
  <c r="I392" i="16"/>
  <c r="E392" i="16" s="1"/>
  <c r="C392" i="16" s="1"/>
  <c r="I236" i="16"/>
  <c r="E236" i="16" s="1"/>
  <c r="C236" i="16" s="1"/>
  <c r="I93" i="16"/>
  <c r="E93" i="16" s="1"/>
  <c r="C93" i="16" s="1"/>
  <c r="I955" i="16"/>
  <c r="E955" i="16" s="1"/>
  <c r="C955" i="16" s="1"/>
  <c r="I811" i="16"/>
  <c r="E811" i="16" s="1"/>
  <c r="C811" i="16" s="1"/>
  <c r="I667" i="16"/>
  <c r="E667" i="16" s="1"/>
  <c r="C667" i="16" s="1"/>
  <c r="I524" i="16"/>
  <c r="E524" i="16" s="1"/>
  <c r="C524" i="16" s="1"/>
  <c r="I380" i="16"/>
  <c r="E380" i="16" s="1"/>
  <c r="C380" i="16" s="1"/>
  <c r="I235" i="16"/>
  <c r="E235" i="16" s="1"/>
  <c r="C235" i="16" s="1"/>
  <c r="I91" i="16"/>
  <c r="E91" i="16" s="1"/>
  <c r="C91" i="16" s="1"/>
  <c r="I342" i="16"/>
  <c r="E342" i="16" s="1"/>
  <c r="C342" i="16" s="1"/>
  <c r="I198" i="16"/>
  <c r="E198" i="16" s="1"/>
  <c r="C198" i="16" s="1"/>
  <c r="I55" i="16"/>
  <c r="E55" i="16" s="1"/>
  <c r="C55" i="16" s="1"/>
  <c r="I929" i="16"/>
  <c r="E929" i="16" s="1"/>
  <c r="C929" i="16" s="1"/>
  <c r="I785" i="16"/>
  <c r="E785" i="16" s="1"/>
  <c r="C785" i="16" s="1"/>
  <c r="I641" i="16"/>
  <c r="E641" i="16" s="1"/>
  <c r="C641" i="16" s="1"/>
  <c r="I496" i="16"/>
  <c r="E496" i="16" s="1"/>
  <c r="C496" i="16" s="1"/>
  <c r="I353" i="16"/>
  <c r="E353" i="16" s="1"/>
  <c r="C353" i="16" s="1"/>
  <c r="I209" i="16"/>
  <c r="E209" i="16" s="1"/>
  <c r="C209" i="16" s="1"/>
  <c r="I65" i="16"/>
  <c r="E65" i="16" s="1"/>
  <c r="C65" i="16" s="1"/>
  <c r="I928" i="16"/>
  <c r="E928" i="16" s="1"/>
  <c r="C928" i="16" s="1"/>
  <c r="I784" i="16"/>
  <c r="E784" i="16" s="1"/>
  <c r="C784" i="16" s="1"/>
  <c r="I640" i="16"/>
  <c r="E640" i="16" s="1"/>
  <c r="C640" i="16" s="1"/>
  <c r="I497" i="16"/>
  <c r="E497" i="16" s="1"/>
  <c r="C497" i="16" s="1"/>
  <c r="I352" i="16"/>
  <c r="E352" i="16" s="1"/>
  <c r="C352" i="16" s="1"/>
  <c r="I208" i="16"/>
  <c r="E208" i="16" s="1"/>
  <c r="C208" i="16" s="1"/>
  <c r="I63" i="16"/>
  <c r="E63" i="16" s="1"/>
  <c r="C63" i="16" s="1"/>
  <c r="I879" i="16"/>
  <c r="E879" i="16" s="1"/>
  <c r="C879" i="16" s="1"/>
  <c r="I735" i="16"/>
  <c r="E735" i="16" s="1"/>
  <c r="C735" i="16" s="1"/>
  <c r="I590" i="16"/>
  <c r="E590" i="16" s="1"/>
  <c r="C590" i="16" s="1"/>
  <c r="I447" i="16"/>
  <c r="E447" i="16" s="1"/>
  <c r="C447" i="16" s="1"/>
  <c r="I290" i="16"/>
  <c r="E290" i="16" s="1"/>
  <c r="C290" i="16" s="1"/>
  <c r="I148" i="16"/>
  <c r="E148" i="16" s="1"/>
  <c r="C148" i="16" s="1"/>
  <c r="I1021" i="16"/>
  <c r="E1021" i="16" s="1"/>
  <c r="C1021" i="16" s="1"/>
  <c r="I878" i="16"/>
  <c r="E878" i="16" s="1"/>
  <c r="C878" i="16" s="1"/>
  <c r="I734" i="16"/>
  <c r="E734" i="16" s="1"/>
  <c r="C734" i="16" s="1"/>
  <c r="I591" i="16"/>
  <c r="E591" i="16" s="1"/>
  <c r="C591" i="16" s="1"/>
  <c r="I446" i="16"/>
  <c r="E446" i="16" s="1"/>
  <c r="C446" i="16" s="1"/>
  <c r="I302" i="16"/>
  <c r="E302" i="16" s="1"/>
  <c r="C302" i="16" s="1"/>
  <c r="I158" i="16"/>
  <c r="E158" i="16" s="1"/>
  <c r="C158" i="16" s="1"/>
  <c r="I1032" i="16"/>
  <c r="E1032" i="16" s="1"/>
  <c r="C1032" i="16" s="1"/>
  <c r="I889" i="16"/>
  <c r="E889" i="16" s="1"/>
  <c r="C889" i="16" s="1"/>
  <c r="I745" i="16"/>
  <c r="E745" i="16" s="1"/>
  <c r="C745" i="16" s="1"/>
  <c r="I602" i="16"/>
  <c r="E602" i="16" s="1"/>
  <c r="C602" i="16" s="1"/>
  <c r="I457" i="16"/>
  <c r="E457" i="16" s="1"/>
  <c r="C457" i="16" s="1"/>
  <c r="I313" i="16"/>
  <c r="E313" i="16" s="1"/>
  <c r="C313" i="16" s="1"/>
  <c r="I169" i="16"/>
  <c r="E169" i="16" s="1"/>
  <c r="C169" i="16" s="1"/>
  <c r="I1667" i="16"/>
  <c r="E1667" i="16" s="1"/>
  <c r="C1667" i="16" s="1"/>
  <c r="I2371" i="16"/>
  <c r="E2371" i="16" s="1"/>
  <c r="C2371" i="16" s="1"/>
  <c r="I894" i="16"/>
  <c r="E894" i="16" s="1"/>
  <c r="C894" i="16" s="1"/>
  <c r="I2669" i="16"/>
  <c r="E2669" i="16" s="1"/>
  <c r="C2669" i="16" s="1"/>
  <c r="I1804" i="16"/>
  <c r="E1804" i="16" s="1"/>
  <c r="C1804" i="16" s="1"/>
  <c r="I2944" i="16"/>
  <c r="E2944" i="16" s="1"/>
  <c r="C2944" i="16" s="1"/>
  <c r="I2069" i="16"/>
  <c r="E2069" i="16" s="1"/>
  <c r="C2069" i="16" s="1"/>
  <c r="I1203" i="16"/>
  <c r="E1203" i="16" s="1"/>
  <c r="C1203" i="16" s="1"/>
  <c r="I2332" i="16"/>
  <c r="E2332" i="16" s="1"/>
  <c r="C2332" i="16" s="1"/>
  <c r="I1467" i="16"/>
  <c r="E1467" i="16" s="1"/>
  <c r="C1467" i="16" s="1"/>
  <c r="I2978" i="16"/>
  <c r="E2978" i="16" s="1"/>
  <c r="C2978" i="16" s="1"/>
  <c r="I2523" i="16"/>
  <c r="E2523" i="16" s="1"/>
  <c r="C2523" i="16" s="1"/>
  <c r="I2150" i="16"/>
  <c r="E2150" i="16" s="1"/>
  <c r="C2150" i="16" s="1"/>
  <c r="I1921" i="16"/>
  <c r="E1921" i="16" s="1"/>
  <c r="C1921" i="16" s="1"/>
  <c r="I1718" i="16"/>
  <c r="E1718" i="16" s="1"/>
  <c r="C1718" i="16" s="1"/>
  <c r="I1527" i="16"/>
  <c r="E1527" i="16" s="1"/>
  <c r="C1527" i="16" s="1"/>
  <c r="I1346" i="16"/>
  <c r="E1346" i="16" s="1"/>
  <c r="C1346" i="16" s="1"/>
  <c r="I1190" i="16"/>
  <c r="E1190" i="16" s="1"/>
  <c r="C1190" i="16" s="1"/>
  <c r="I3061" i="16"/>
  <c r="E3061" i="16" s="1"/>
  <c r="C3061" i="16" s="1"/>
  <c r="I2917" i="16"/>
  <c r="E2917" i="16" s="1"/>
  <c r="C2917" i="16" s="1"/>
  <c r="I2773" i="16"/>
  <c r="E2773" i="16" s="1"/>
  <c r="C2773" i="16" s="1"/>
  <c r="I2629" i="16"/>
  <c r="E2629" i="16" s="1"/>
  <c r="C2629" i="16" s="1"/>
  <c r="I2485" i="16"/>
  <c r="E2485" i="16" s="1"/>
  <c r="C2485" i="16" s="1"/>
  <c r="I2329" i="16"/>
  <c r="E2329" i="16" s="1"/>
  <c r="C2329" i="16" s="1"/>
  <c r="I2185" i="16"/>
  <c r="E2185" i="16" s="1"/>
  <c r="C2185" i="16" s="1"/>
  <c r="I2041" i="16"/>
  <c r="E2041" i="16" s="1"/>
  <c r="C2041" i="16" s="1"/>
  <c r="I1886" i="16"/>
  <c r="E1886" i="16" s="1"/>
  <c r="C1886" i="16" s="1"/>
  <c r="I1729" i="16"/>
  <c r="E1729" i="16" s="1"/>
  <c r="C1729" i="16" s="1"/>
  <c r="I1585" i="16"/>
  <c r="E1585" i="16" s="1"/>
  <c r="C1585" i="16" s="1"/>
  <c r="I1442" i="16"/>
  <c r="E1442" i="16" s="1"/>
  <c r="C1442" i="16" s="1"/>
  <c r="I1297" i="16"/>
  <c r="E1297" i="16" s="1"/>
  <c r="C1297" i="16" s="1"/>
  <c r="I1153" i="16"/>
  <c r="E1153" i="16" s="1"/>
  <c r="C1153" i="16" s="1"/>
  <c r="I1007" i="16"/>
  <c r="E1007" i="16" s="1"/>
  <c r="C1007" i="16" s="1"/>
  <c r="I865" i="16"/>
  <c r="E865" i="16" s="1"/>
  <c r="C865" i="16" s="1"/>
  <c r="I720" i="16"/>
  <c r="E720" i="16" s="1"/>
  <c r="C720" i="16" s="1"/>
  <c r="I576" i="16"/>
  <c r="E576" i="16" s="1"/>
  <c r="C576" i="16" s="1"/>
  <c r="I432" i="16"/>
  <c r="E432" i="16" s="1"/>
  <c r="C432" i="16" s="1"/>
  <c r="I288" i="16"/>
  <c r="E288" i="16" s="1"/>
  <c r="C288" i="16" s="1"/>
  <c r="I131" i="16"/>
  <c r="E131" i="16" s="1"/>
  <c r="C131" i="16" s="1"/>
  <c r="I946" i="16"/>
  <c r="E946" i="16" s="1"/>
  <c r="C946" i="16" s="1"/>
  <c r="I791" i="16"/>
  <c r="E791" i="16" s="1"/>
  <c r="C791" i="16" s="1"/>
  <c r="I646" i="16"/>
  <c r="E646" i="16" s="1"/>
  <c r="C646" i="16" s="1"/>
  <c r="I502" i="16"/>
  <c r="E502" i="16" s="1"/>
  <c r="C502" i="16" s="1"/>
  <c r="I358" i="16"/>
  <c r="E358" i="16" s="1"/>
  <c r="C358" i="16" s="1"/>
  <c r="I214" i="16"/>
  <c r="E214" i="16" s="1"/>
  <c r="C214" i="16" s="1"/>
  <c r="I70" i="16"/>
  <c r="E70" i="16" s="1"/>
  <c r="C70" i="16" s="1"/>
  <c r="I945" i="16"/>
  <c r="E945" i="16" s="1"/>
  <c r="C945" i="16" s="1"/>
  <c r="I801" i="16"/>
  <c r="E801" i="16" s="1"/>
  <c r="C801" i="16" s="1"/>
  <c r="I657" i="16"/>
  <c r="E657" i="16" s="1"/>
  <c r="C657" i="16" s="1"/>
  <c r="I514" i="16"/>
  <c r="E514" i="16" s="1"/>
  <c r="C514" i="16" s="1"/>
  <c r="I369" i="16"/>
  <c r="E369" i="16" s="1"/>
  <c r="C369" i="16" s="1"/>
  <c r="I225" i="16"/>
  <c r="E225" i="16" s="1"/>
  <c r="C225" i="16" s="1"/>
  <c r="I81" i="16"/>
  <c r="E81" i="16" s="1"/>
  <c r="C81" i="16" s="1"/>
  <c r="I957" i="16"/>
  <c r="E957" i="16" s="1"/>
  <c r="C957" i="16" s="1"/>
  <c r="I812" i="16"/>
  <c r="E812" i="16" s="1"/>
  <c r="C812" i="16" s="1"/>
  <c r="I668" i="16"/>
  <c r="E668" i="16" s="1"/>
  <c r="C668" i="16" s="1"/>
  <c r="I523" i="16"/>
  <c r="E523" i="16" s="1"/>
  <c r="C523" i="16" s="1"/>
  <c r="I379" i="16"/>
  <c r="E379" i="16" s="1"/>
  <c r="C379" i="16" s="1"/>
  <c r="I224" i="16"/>
  <c r="E224" i="16" s="1"/>
  <c r="C224" i="16" s="1"/>
  <c r="I80" i="16"/>
  <c r="E80" i="16" s="1"/>
  <c r="C80" i="16" s="1"/>
  <c r="I944" i="16"/>
  <c r="E944" i="16" s="1"/>
  <c r="C944" i="16" s="1"/>
  <c r="I799" i="16"/>
  <c r="E799" i="16" s="1"/>
  <c r="C799" i="16" s="1"/>
  <c r="I655" i="16"/>
  <c r="E655" i="16" s="1"/>
  <c r="C655" i="16" s="1"/>
  <c r="I512" i="16"/>
  <c r="E512" i="16" s="1"/>
  <c r="C512" i="16" s="1"/>
  <c r="I367" i="16"/>
  <c r="E367" i="16" s="1"/>
  <c r="C367" i="16" s="1"/>
  <c r="I223" i="16"/>
  <c r="E223" i="16" s="1"/>
  <c r="C223" i="16" s="1"/>
  <c r="I79" i="16"/>
  <c r="E79" i="16" s="1"/>
  <c r="C79" i="16" s="1"/>
  <c r="I330" i="16"/>
  <c r="E330" i="16" s="1"/>
  <c r="C330" i="16" s="1"/>
  <c r="I186" i="16"/>
  <c r="E186" i="16" s="1"/>
  <c r="C186" i="16" s="1"/>
  <c r="I1061" i="16"/>
  <c r="E1061" i="16" s="1"/>
  <c r="C1061" i="16" s="1"/>
  <c r="I916" i="16"/>
  <c r="E916" i="16" s="1"/>
  <c r="C916" i="16" s="1"/>
  <c r="I773" i="16"/>
  <c r="E773" i="16" s="1"/>
  <c r="C773" i="16" s="1"/>
  <c r="I629" i="16"/>
  <c r="E629" i="16" s="1"/>
  <c r="C629" i="16" s="1"/>
  <c r="I486" i="16"/>
  <c r="E486" i="16" s="1"/>
  <c r="C486" i="16" s="1"/>
  <c r="I341" i="16"/>
  <c r="E341" i="16" s="1"/>
  <c r="C341" i="16" s="1"/>
  <c r="I197" i="16"/>
  <c r="E197" i="16" s="1"/>
  <c r="C197" i="16" s="1"/>
  <c r="I51" i="16"/>
  <c r="E51" i="16" s="1"/>
  <c r="C51" i="16" s="1"/>
  <c r="I917" i="16"/>
  <c r="E917" i="16" s="1"/>
  <c r="C917" i="16" s="1"/>
  <c r="I772" i="16"/>
  <c r="E772" i="16" s="1"/>
  <c r="C772" i="16" s="1"/>
  <c r="I627" i="16"/>
  <c r="E627" i="16" s="1"/>
  <c r="C627" i="16" s="1"/>
  <c r="I484" i="16"/>
  <c r="E484" i="16" s="1"/>
  <c r="C484" i="16" s="1"/>
  <c r="I340" i="16"/>
  <c r="E340" i="16" s="1"/>
  <c r="C340" i="16" s="1"/>
  <c r="I196" i="16"/>
  <c r="E196" i="16" s="1"/>
  <c r="C196" i="16" s="1"/>
  <c r="I53" i="16"/>
  <c r="E53" i="16" s="1"/>
  <c r="C53" i="16" s="1"/>
  <c r="I867" i="16"/>
  <c r="E867" i="16" s="1"/>
  <c r="C867" i="16" s="1"/>
  <c r="I723" i="16"/>
  <c r="E723" i="16" s="1"/>
  <c r="C723" i="16" s="1"/>
  <c r="I578" i="16"/>
  <c r="E578" i="16" s="1"/>
  <c r="C578" i="16" s="1"/>
  <c r="I435" i="16"/>
  <c r="E435" i="16" s="1"/>
  <c r="C435" i="16" s="1"/>
  <c r="I279" i="16"/>
  <c r="E279" i="16" s="1"/>
  <c r="C279" i="16" s="1"/>
  <c r="I135" i="16"/>
  <c r="E135" i="16" s="1"/>
  <c r="C135" i="16" s="1"/>
  <c r="I1009" i="16"/>
  <c r="E1009" i="16" s="1"/>
  <c r="C1009" i="16" s="1"/>
  <c r="I866" i="16"/>
  <c r="E866" i="16" s="1"/>
  <c r="C866" i="16" s="1"/>
  <c r="I722" i="16"/>
  <c r="E722" i="16" s="1"/>
  <c r="C722" i="16" s="1"/>
  <c r="I579" i="16"/>
  <c r="E579" i="16" s="1"/>
  <c r="C579" i="16" s="1"/>
  <c r="I434" i="16"/>
  <c r="E434" i="16" s="1"/>
  <c r="C434" i="16" s="1"/>
  <c r="I291" i="16"/>
  <c r="E291" i="16" s="1"/>
  <c r="C291" i="16" s="1"/>
  <c r="I146" i="16"/>
  <c r="E146" i="16" s="1"/>
  <c r="C146" i="16" s="1"/>
  <c r="I1022" i="16"/>
  <c r="E1022" i="16" s="1"/>
  <c r="C1022" i="16" s="1"/>
  <c r="I877" i="16"/>
  <c r="E877" i="16" s="1"/>
  <c r="C877" i="16" s="1"/>
  <c r="I732" i="16"/>
  <c r="E732" i="16" s="1"/>
  <c r="C732" i="16" s="1"/>
  <c r="I589" i="16"/>
  <c r="E589" i="16" s="1"/>
  <c r="C589" i="16" s="1"/>
  <c r="I445" i="16"/>
  <c r="E445" i="16" s="1"/>
  <c r="C445" i="16" s="1"/>
  <c r="I301" i="16"/>
  <c r="E301" i="16" s="1"/>
  <c r="C301" i="16" s="1"/>
  <c r="I157" i="16"/>
  <c r="E157" i="16" s="1"/>
  <c r="C157" i="16" s="1"/>
  <c r="I3294" i="16"/>
  <c r="E3294" i="16" s="1"/>
  <c r="C3294" i="16" s="1"/>
  <c r="I1838" i="16"/>
  <c r="E1838" i="16" s="1"/>
  <c r="C1838" i="16" s="1"/>
  <c r="I97" i="16"/>
  <c r="E97" i="16" s="1"/>
  <c r="C97" i="16" s="1"/>
  <c r="I826" i="16"/>
  <c r="E826" i="16" s="1"/>
  <c r="C826" i="16" s="1"/>
  <c r="I980" i="16"/>
  <c r="E980" i="16" s="1"/>
  <c r="C980" i="16" s="1"/>
  <c r="I104" i="16"/>
  <c r="E104" i="16" s="1"/>
  <c r="C104" i="16" s="1"/>
  <c r="I391" i="16"/>
  <c r="E391" i="16" s="1"/>
  <c r="C391" i="16" s="1"/>
  <c r="I210" i="16"/>
  <c r="E210" i="16" s="1"/>
  <c r="C210" i="16" s="1"/>
  <c r="I653" i="16"/>
  <c r="E653" i="16" s="1"/>
  <c r="C653" i="16" s="1"/>
  <c r="I76" i="16"/>
  <c r="E76" i="16" s="1"/>
  <c r="C76" i="16" s="1"/>
  <c r="I508" i="16"/>
  <c r="E508" i="16" s="1"/>
  <c r="C508" i="16" s="1"/>
  <c r="I890" i="16"/>
  <c r="E890" i="16" s="1"/>
  <c r="C890" i="16" s="1"/>
  <c r="I423" i="16"/>
  <c r="E423" i="16" s="1"/>
  <c r="C423" i="16" s="1"/>
  <c r="I998" i="16"/>
  <c r="E998" i="16" s="1"/>
  <c r="C998" i="16" s="1"/>
  <c r="I650" i="16"/>
  <c r="E650" i="16" s="1"/>
  <c r="C650" i="16" s="1"/>
  <c r="I314" i="16"/>
  <c r="E314" i="16" s="1"/>
  <c r="C314" i="16" s="1"/>
  <c r="I1010" i="16"/>
  <c r="E1010" i="16" s="1"/>
  <c r="C1010" i="16" s="1"/>
  <c r="I721" i="16"/>
  <c r="E721" i="16" s="1"/>
  <c r="C721" i="16" s="1"/>
  <c r="I433" i="16"/>
  <c r="E433" i="16" s="1"/>
  <c r="C433" i="16" s="1"/>
  <c r="I144" i="16"/>
  <c r="E144" i="16" s="1"/>
  <c r="C144" i="16" s="1"/>
  <c r="I2442" i="16"/>
  <c r="E2442" i="16" s="1"/>
  <c r="C2442" i="16" s="1"/>
  <c r="I1692" i="16"/>
  <c r="E1692" i="16" s="1"/>
  <c r="C1692" i="16" s="1"/>
  <c r="I909" i="16"/>
  <c r="E909" i="16" s="1"/>
  <c r="C909" i="16" s="1"/>
  <c r="I765" i="16"/>
  <c r="E765" i="16" s="1"/>
  <c r="C765" i="16" s="1"/>
  <c r="I921" i="16"/>
  <c r="E921" i="16" s="1"/>
  <c r="C921" i="16" s="1"/>
  <c r="I1051" i="16"/>
  <c r="E1051" i="16" s="1"/>
  <c r="C1051" i="16" s="1"/>
  <c r="I355" i="16"/>
  <c r="E355" i="16" s="1"/>
  <c r="C355" i="16" s="1"/>
  <c r="I173" i="16"/>
  <c r="E173" i="16" s="1"/>
  <c r="C173" i="16" s="1"/>
  <c r="I617" i="16"/>
  <c r="E617" i="16" s="1"/>
  <c r="C617" i="16" s="1"/>
  <c r="I1048" i="16"/>
  <c r="E1048" i="16" s="1"/>
  <c r="C1048" i="16" s="1"/>
  <c r="I472" i="16"/>
  <c r="E472" i="16" s="1"/>
  <c r="C472" i="16" s="1"/>
  <c r="I855" i="16"/>
  <c r="E855" i="16" s="1"/>
  <c r="C855" i="16" s="1"/>
  <c r="I399" i="16"/>
  <c r="E399" i="16" s="1"/>
  <c r="C399" i="16" s="1"/>
  <c r="I973" i="16"/>
  <c r="E973" i="16" s="1"/>
  <c r="C973" i="16" s="1"/>
  <c r="I638" i="16"/>
  <c r="E638" i="16" s="1"/>
  <c r="C638" i="16" s="1"/>
  <c r="I277" i="16"/>
  <c r="E277" i="16" s="1"/>
  <c r="C277" i="16" s="1"/>
  <c r="I985" i="16"/>
  <c r="E985" i="16" s="1"/>
  <c r="C985" i="16" s="1"/>
  <c r="I697" i="16"/>
  <c r="E697" i="16" s="1"/>
  <c r="C697" i="16" s="1"/>
  <c r="I409" i="16"/>
  <c r="E409" i="16" s="1"/>
  <c r="C409" i="16" s="1"/>
  <c r="I121" i="16"/>
  <c r="E121" i="16" s="1"/>
  <c r="C121" i="16" s="1"/>
  <c r="I1550" i="16"/>
  <c r="E1550" i="16" s="1"/>
  <c r="C1550" i="16" s="1"/>
  <c r="I754" i="16"/>
  <c r="E754" i="16" s="1"/>
  <c r="C754" i="16" s="1"/>
  <c r="I681" i="16"/>
  <c r="E681" i="16" s="1"/>
  <c r="C681" i="16" s="1"/>
  <c r="I835" i="16"/>
  <c r="E835" i="16" s="1"/>
  <c r="C835" i="16" s="1"/>
  <c r="I966" i="16"/>
  <c r="E966" i="16" s="1"/>
  <c r="C966" i="16" s="1"/>
  <c r="I331" i="16"/>
  <c r="E331" i="16" s="1"/>
  <c r="C331" i="16" s="1"/>
  <c r="I149" i="16"/>
  <c r="E149" i="16" s="1"/>
  <c r="C149" i="16" s="1"/>
  <c r="I593" i="16"/>
  <c r="E593" i="16" s="1"/>
  <c r="C593" i="16" s="1"/>
  <c r="I1024" i="16"/>
  <c r="E1024" i="16" s="1"/>
  <c r="C1024" i="16" s="1"/>
  <c r="I448" i="16"/>
  <c r="E448" i="16" s="1"/>
  <c r="C448" i="16" s="1"/>
  <c r="I831" i="16"/>
  <c r="E831" i="16" s="1"/>
  <c r="C831" i="16" s="1"/>
  <c r="I351" i="16"/>
  <c r="E351" i="16" s="1"/>
  <c r="C351" i="16" s="1"/>
  <c r="I938" i="16"/>
  <c r="E938" i="16" s="1"/>
  <c r="C938" i="16" s="1"/>
  <c r="I601" i="16"/>
  <c r="E601" i="16" s="1"/>
  <c r="C601" i="16" s="1"/>
  <c r="I254" i="16"/>
  <c r="E254" i="16" s="1"/>
  <c r="C254" i="16" s="1"/>
  <c r="I949" i="16"/>
  <c r="E949" i="16" s="1"/>
  <c r="C949" i="16" s="1"/>
  <c r="I661" i="16"/>
  <c r="E661" i="16" s="1"/>
  <c r="C661" i="16" s="1"/>
  <c r="I373" i="16"/>
  <c r="E373" i="16" s="1"/>
  <c r="C373" i="16" s="1"/>
  <c r="I85" i="16"/>
  <c r="E85" i="16" s="1"/>
  <c r="C85" i="16" s="1"/>
  <c r="I1405" i="16"/>
  <c r="E1405" i="16" s="1"/>
  <c r="C1405" i="16" s="1"/>
  <c r="I609" i="16"/>
  <c r="E609" i="16" s="1"/>
  <c r="C609" i="16" s="1"/>
  <c r="I621" i="16"/>
  <c r="E621" i="16" s="1"/>
  <c r="C621" i="16" s="1"/>
  <c r="I775" i="16"/>
  <c r="E775" i="16" s="1"/>
  <c r="C775" i="16" s="1"/>
  <c r="I907" i="16"/>
  <c r="E907" i="16" s="1"/>
  <c r="C907" i="16" s="1"/>
  <c r="I247" i="16"/>
  <c r="E247" i="16" s="1"/>
  <c r="C247" i="16" s="1"/>
  <c r="I66" i="16"/>
  <c r="E66" i="16" s="1"/>
  <c r="C66" i="16" s="1"/>
  <c r="I510" i="16"/>
  <c r="E510" i="16" s="1"/>
  <c r="C510" i="16" s="1"/>
  <c r="I940" i="16"/>
  <c r="E940" i="16" s="1"/>
  <c r="C940" i="16" s="1"/>
  <c r="I364" i="16"/>
  <c r="E364" i="16" s="1"/>
  <c r="C364" i="16" s="1"/>
  <c r="I747" i="16"/>
  <c r="E747" i="16" s="1"/>
  <c r="C747" i="16" s="1"/>
  <c r="I316" i="16"/>
  <c r="E316" i="16" s="1"/>
  <c r="C316" i="16" s="1"/>
  <c r="I926" i="16"/>
  <c r="E926" i="16" s="1"/>
  <c r="C926" i="16" s="1"/>
  <c r="I567" i="16"/>
  <c r="E567" i="16" s="1"/>
  <c r="C567" i="16" s="1"/>
  <c r="I218" i="16"/>
  <c r="E218" i="16" s="1"/>
  <c r="C218" i="16" s="1"/>
  <c r="I937" i="16"/>
  <c r="E937" i="16" s="1"/>
  <c r="C937" i="16" s="1"/>
  <c r="I649" i="16"/>
  <c r="E649" i="16" s="1"/>
  <c r="C649" i="16" s="1"/>
  <c r="I361" i="16"/>
  <c r="E361" i="16" s="1"/>
  <c r="C361" i="16" s="1"/>
  <c r="I73" i="16"/>
  <c r="E73" i="16" s="1"/>
  <c r="C73" i="16" s="1"/>
  <c r="I3524" i="16"/>
  <c r="E3524" i="16" s="1"/>
  <c r="C3524" i="16" s="1"/>
  <c r="I1261" i="16"/>
  <c r="E1261" i="16" s="1"/>
  <c r="C1261" i="16" s="1"/>
  <c r="I467" i="16"/>
  <c r="E467" i="16" s="1"/>
  <c r="C467" i="16" s="1"/>
  <c r="I538" i="16"/>
  <c r="E538" i="16" s="1"/>
  <c r="C538" i="16" s="1"/>
  <c r="I692" i="16"/>
  <c r="E692" i="16" s="1"/>
  <c r="C692" i="16" s="1"/>
  <c r="I823" i="16"/>
  <c r="E823" i="16" s="1"/>
  <c r="C823" i="16" s="1"/>
  <c r="I211" i="16"/>
  <c r="E211" i="16" s="1"/>
  <c r="C211" i="16" s="1"/>
  <c r="I1049" i="16"/>
  <c r="E1049" i="16" s="1"/>
  <c r="C1049" i="16" s="1"/>
  <c r="I474" i="16"/>
  <c r="E474" i="16" s="1"/>
  <c r="C474" i="16" s="1"/>
  <c r="I904" i="16"/>
  <c r="E904" i="16" s="1"/>
  <c r="C904" i="16" s="1"/>
  <c r="I328" i="16"/>
  <c r="E328" i="16" s="1"/>
  <c r="C328" i="16" s="1"/>
  <c r="I711" i="16"/>
  <c r="E711" i="16" s="1"/>
  <c r="C711" i="16" s="1"/>
  <c r="I267" i="16"/>
  <c r="E267" i="16" s="1"/>
  <c r="C267" i="16" s="1"/>
  <c r="I891" i="16"/>
  <c r="E891" i="16" s="1"/>
  <c r="C891" i="16" s="1"/>
  <c r="I541" i="16"/>
  <c r="E541" i="16" s="1"/>
  <c r="C541" i="16" s="1"/>
  <c r="I206" i="16"/>
  <c r="E206" i="16" s="1"/>
  <c r="C206" i="16" s="1"/>
  <c r="I925" i="16"/>
  <c r="E925" i="16" s="1"/>
  <c r="C925" i="16" s="1"/>
  <c r="I636" i="16"/>
  <c r="E636" i="16" s="1"/>
  <c r="C636" i="16" s="1"/>
  <c r="I349" i="16"/>
  <c r="E349" i="16" s="1"/>
  <c r="C349" i="16" s="1"/>
  <c r="I61" i="16"/>
  <c r="E61" i="16" s="1"/>
  <c r="C61" i="16" s="1"/>
  <c r="I1118" i="16"/>
  <c r="E1118" i="16" s="1"/>
  <c r="C1118" i="16" s="1"/>
  <c r="I321" i="16"/>
  <c r="E321" i="16" s="1"/>
  <c r="C321" i="16" s="1"/>
  <c r="I476" i="16"/>
  <c r="E476" i="16" s="1"/>
  <c r="C476" i="16" s="1"/>
  <c r="I631" i="16"/>
  <c r="E631" i="16" s="1"/>
  <c r="C631" i="16" s="1"/>
  <c r="I763" i="16"/>
  <c r="E763" i="16" s="1"/>
  <c r="C763" i="16" s="1"/>
  <c r="I187" i="16"/>
  <c r="E187" i="16" s="1"/>
  <c r="C187" i="16" s="1"/>
  <c r="I1026" i="16"/>
  <c r="E1026" i="16" s="1"/>
  <c r="C1026" i="16" s="1"/>
  <c r="I449" i="16"/>
  <c r="E449" i="16" s="1"/>
  <c r="C449" i="16" s="1"/>
  <c r="I880" i="16"/>
  <c r="E880" i="16" s="1"/>
  <c r="C880" i="16" s="1"/>
  <c r="I304" i="16"/>
  <c r="E304" i="16" s="1"/>
  <c r="C304" i="16" s="1"/>
  <c r="I687" i="16"/>
  <c r="E687" i="16" s="1"/>
  <c r="C687" i="16" s="1"/>
  <c r="I243" i="16"/>
  <c r="E243" i="16" s="1"/>
  <c r="C243" i="16" s="1"/>
  <c r="I853" i="16"/>
  <c r="E853" i="16" s="1"/>
  <c r="C853" i="16" s="1"/>
  <c r="I507" i="16"/>
  <c r="E507" i="16" s="1"/>
  <c r="C507" i="16" s="1"/>
  <c r="I170" i="16"/>
  <c r="E170" i="16" s="1"/>
  <c r="C170" i="16" s="1"/>
  <c r="I901" i="16"/>
  <c r="E901" i="16" s="1"/>
  <c r="C901" i="16" s="1"/>
  <c r="I613" i="16"/>
  <c r="E613" i="16" s="1"/>
  <c r="C613" i="16" s="1"/>
  <c r="I326" i="16"/>
  <c r="E326" i="16" s="1"/>
  <c r="C326" i="16" s="1"/>
  <c r="I972" i="16"/>
  <c r="E972" i="16" s="1"/>
  <c r="C972" i="16" s="1"/>
  <c r="I238" i="16"/>
  <c r="E238" i="16" s="1"/>
  <c r="C238" i="16" s="1"/>
  <c r="I393" i="16"/>
  <c r="E393" i="16" s="1"/>
  <c r="C393" i="16" s="1"/>
  <c r="I547" i="16"/>
  <c r="E547" i="16" s="1"/>
  <c r="C547" i="16" s="1"/>
  <c r="I680" i="16"/>
  <c r="E680" i="16" s="1"/>
  <c r="C680" i="16" s="1"/>
  <c r="I102" i="16"/>
  <c r="E102" i="16" s="1"/>
  <c r="C102" i="16" s="1"/>
  <c r="I941" i="16"/>
  <c r="E941" i="16" s="1"/>
  <c r="C941" i="16" s="1"/>
  <c r="I365" i="16"/>
  <c r="E365" i="16" s="1"/>
  <c r="C365" i="16" s="1"/>
  <c r="I797" i="16"/>
  <c r="E797" i="16" s="1"/>
  <c r="C797" i="16" s="1"/>
  <c r="I220" i="16"/>
  <c r="E220" i="16" s="1"/>
  <c r="C220" i="16" s="1"/>
  <c r="I639" i="16"/>
  <c r="E639" i="16" s="1"/>
  <c r="C639" i="16" s="1"/>
  <c r="I195" i="16"/>
  <c r="E195" i="16" s="1"/>
  <c r="C195" i="16" s="1"/>
  <c r="I830" i="16"/>
  <c r="E830" i="16" s="1"/>
  <c r="C830" i="16" s="1"/>
  <c r="I495" i="16"/>
  <c r="E495" i="16" s="1"/>
  <c r="C495" i="16" s="1"/>
  <c r="I134" i="16"/>
  <c r="E134" i="16" s="1"/>
  <c r="C134" i="16" s="1"/>
  <c r="I864" i="16"/>
  <c r="E864" i="16" s="1"/>
  <c r="C864" i="16" s="1"/>
  <c r="I577" i="16"/>
  <c r="E577" i="16" s="1"/>
  <c r="C577" i="16" s="1"/>
  <c r="I289" i="16"/>
  <c r="E289" i="16" s="1"/>
  <c r="C289" i="16" s="1"/>
  <c r="I3639" i="16"/>
  <c r="E3639" i="16" s="1"/>
  <c r="C3639" i="16" s="1"/>
  <c r="I829" i="16"/>
  <c r="E829" i="16" s="1"/>
  <c r="C829" i="16" s="1"/>
  <c r="I179" i="16"/>
  <c r="E179" i="16" s="1"/>
  <c r="C179" i="16" s="1"/>
  <c r="I333" i="16"/>
  <c r="E333" i="16" s="1"/>
  <c r="C333" i="16" s="1"/>
  <c r="I488" i="16"/>
  <c r="E488" i="16" s="1"/>
  <c r="C488" i="16" s="1"/>
  <c r="I643" i="16"/>
  <c r="E643" i="16" s="1"/>
  <c r="C643" i="16" s="1"/>
  <c r="I67" i="16"/>
  <c r="E67" i="16" s="1"/>
  <c r="C67" i="16" s="1"/>
  <c r="I905" i="16"/>
  <c r="E905" i="16" s="1"/>
  <c r="C905" i="16" s="1"/>
  <c r="I329" i="16"/>
  <c r="E329" i="16" s="1"/>
  <c r="C329" i="16" s="1"/>
  <c r="I760" i="16"/>
  <c r="E760" i="16" s="1"/>
  <c r="C760" i="16" s="1"/>
  <c r="I184" i="16"/>
  <c r="E184" i="16" s="1"/>
  <c r="C184" i="16" s="1"/>
  <c r="I603" i="16"/>
  <c r="E603" i="16" s="1"/>
  <c r="C603" i="16" s="1"/>
  <c r="I160" i="16"/>
  <c r="E160" i="16" s="1"/>
  <c r="C160" i="16" s="1"/>
  <c r="I794" i="16"/>
  <c r="E794" i="16" s="1"/>
  <c r="C794" i="16" s="1"/>
  <c r="I458" i="16"/>
  <c r="E458" i="16" s="1"/>
  <c r="C458" i="16" s="1"/>
  <c r="I110" i="16"/>
  <c r="E110" i="16" s="1"/>
  <c r="C110" i="16" s="1"/>
  <c r="I842" i="16"/>
  <c r="E842" i="16" s="1"/>
  <c r="C842" i="16" s="1"/>
  <c r="I552" i="16"/>
  <c r="E552" i="16" s="1"/>
  <c r="C552" i="16" s="1"/>
  <c r="I264" i="16"/>
  <c r="E264" i="16" s="1"/>
  <c r="C264" i="16" s="1"/>
  <c r="I684" i="16"/>
  <c r="E684" i="16" s="1"/>
  <c r="C684" i="16" s="1"/>
  <c r="I94" i="16"/>
  <c r="E94" i="16" s="1"/>
  <c r="C94" i="16" s="1"/>
  <c r="I249" i="16"/>
  <c r="E249" i="16" s="1"/>
  <c r="C249" i="16" s="1"/>
  <c r="I404" i="16"/>
  <c r="E404" i="16" s="1"/>
  <c r="C404" i="16" s="1"/>
  <c r="I619" i="16"/>
  <c r="E619" i="16" s="1"/>
  <c r="C619" i="16" s="1"/>
  <c r="I49" i="16"/>
  <c r="E49" i="16" s="1"/>
  <c r="C49" i="16" s="1"/>
  <c r="I881" i="16"/>
  <c r="E881" i="16" s="1"/>
  <c r="C881" i="16" s="1"/>
  <c r="I306" i="16"/>
  <c r="E306" i="16" s="1"/>
  <c r="C306" i="16" s="1"/>
  <c r="I736" i="16"/>
  <c r="E736" i="16" s="1"/>
  <c r="C736" i="16" s="1"/>
  <c r="I159" i="16"/>
  <c r="E159" i="16" s="1"/>
  <c r="C159" i="16" s="1"/>
  <c r="I566" i="16"/>
  <c r="E566" i="16" s="1"/>
  <c r="C566" i="16" s="1"/>
  <c r="I124" i="16"/>
  <c r="E124" i="16" s="1"/>
  <c r="C124" i="16" s="1"/>
  <c r="I782" i="16"/>
  <c r="E782" i="16" s="1"/>
  <c r="C782" i="16" s="1"/>
  <c r="I422" i="16"/>
  <c r="E422" i="16" s="1"/>
  <c r="C422" i="16" s="1"/>
  <c r="I74" i="16"/>
  <c r="E74" i="16" s="1"/>
  <c r="C74" i="16" s="1"/>
  <c r="I805" i="16"/>
  <c r="E805" i="16" s="1"/>
  <c r="C805" i="16" s="1"/>
  <c r="I516" i="16"/>
  <c r="E516" i="16" s="1"/>
  <c r="C516" i="16" s="1"/>
  <c r="I228" i="16"/>
  <c r="E228" i="16" s="1"/>
  <c r="C228" i="16" s="1"/>
  <c r="I539" i="16"/>
  <c r="E539" i="16" s="1"/>
  <c r="C539" i="16" s="1"/>
  <c r="I1054" i="16"/>
  <c r="E1054" i="16" s="1"/>
  <c r="C1054" i="16" s="1"/>
  <c r="I189" i="16"/>
  <c r="E189" i="16" s="1"/>
  <c r="C189" i="16" s="1"/>
  <c r="I344" i="16"/>
  <c r="E344" i="16" s="1"/>
  <c r="C344" i="16" s="1"/>
  <c r="I536" i="16"/>
  <c r="E536" i="16" s="1"/>
  <c r="C536" i="16" s="1"/>
  <c r="I354" i="16"/>
  <c r="E354" i="16" s="1"/>
  <c r="C354" i="16" s="1"/>
  <c r="I796" i="16"/>
  <c r="E796" i="16" s="1"/>
  <c r="C796" i="16" s="1"/>
  <c r="I222" i="16"/>
  <c r="E222" i="16" s="1"/>
  <c r="C222" i="16" s="1"/>
  <c r="I651" i="16"/>
  <c r="E651" i="16" s="1"/>
  <c r="C651" i="16" s="1"/>
  <c r="I77" i="16"/>
  <c r="E77" i="16" s="1"/>
  <c r="C77" i="16" s="1"/>
  <c r="I544" i="16"/>
  <c r="E544" i="16" s="1"/>
  <c r="C544" i="16" s="1"/>
  <c r="I99" i="16"/>
  <c r="E99" i="16" s="1"/>
  <c r="C99" i="16" s="1"/>
  <c r="I746" i="16"/>
  <c r="E746" i="16" s="1"/>
  <c r="C746" i="16" s="1"/>
  <c r="I398" i="16"/>
  <c r="E398" i="16" s="1"/>
  <c r="C398" i="16" s="1"/>
  <c r="I62" i="16"/>
  <c r="E62" i="16" s="1"/>
  <c r="C62" i="16" s="1"/>
  <c r="I793" i="16"/>
  <c r="E793" i="16" s="1"/>
  <c r="C793" i="16" s="1"/>
  <c r="I505" i="16"/>
  <c r="E505" i="16" s="1"/>
  <c r="C505" i="16" s="1"/>
  <c r="I216" i="16"/>
  <c r="E216" i="16" s="1"/>
  <c r="C216" i="16" s="1"/>
  <c r="I396" i="16"/>
  <c r="E396" i="16" s="1"/>
  <c r="C396" i="16" s="1"/>
  <c r="I969" i="16"/>
  <c r="E969" i="16" s="1"/>
  <c r="C969" i="16" s="1"/>
  <c r="I105" i="16"/>
  <c r="E105" i="16" s="1"/>
  <c r="C105" i="16" s="1"/>
  <c r="I248" i="16"/>
  <c r="E248" i="16" s="1"/>
  <c r="C248" i="16" s="1"/>
  <c r="I498" i="16"/>
  <c r="E498" i="16" s="1"/>
  <c r="C498" i="16" s="1"/>
  <c r="I318" i="16"/>
  <c r="E318" i="16" s="1"/>
  <c r="C318" i="16" s="1"/>
  <c r="I761" i="16"/>
  <c r="E761" i="16" s="1"/>
  <c r="C761" i="16" s="1"/>
  <c r="I185" i="16"/>
  <c r="E185" i="16" s="1"/>
  <c r="C185" i="16" s="1"/>
  <c r="I616" i="16"/>
  <c r="E616" i="16" s="1"/>
  <c r="C616" i="16" s="1"/>
  <c r="I999" i="16"/>
  <c r="E999" i="16" s="1"/>
  <c r="C999" i="16" s="1"/>
  <c r="I494" i="16"/>
  <c r="E494" i="16" s="1"/>
  <c r="C494" i="16" s="1"/>
  <c r="I48" i="16"/>
  <c r="E48" i="16" s="1"/>
  <c r="C48" i="16" s="1"/>
  <c r="I710" i="16"/>
  <c r="E710" i="16" s="1"/>
  <c r="C710" i="16" s="1"/>
  <c r="I362" i="16"/>
  <c r="E362" i="16" s="1"/>
  <c r="C362" i="16" s="1"/>
  <c r="I44" i="16"/>
  <c r="E44" i="16" s="1"/>
  <c r="C44" i="16" s="1"/>
  <c r="I780" i="16"/>
  <c r="E780" i="16" s="1"/>
  <c r="C780" i="16" s="1"/>
  <c r="I493" i="16"/>
  <c r="E493" i="16" s="1"/>
  <c r="C493" i="16" s="1"/>
  <c r="I205" i="16"/>
  <c r="E205" i="16" s="1"/>
  <c r="C205" i="16" s="1"/>
  <c r="I240" i="16"/>
  <c r="E240" i="16" s="1"/>
  <c r="C240" i="16" s="1"/>
  <c r="I910" i="16"/>
  <c r="E910" i="16" s="1"/>
  <c r="C910" i="16" s="1"/>
  <c r="I57" i="16"/>
  <c r="E57" i="16" s="1"/>
  <c r="C57" i="16" s="1"/>
  <c r="I188" i="16"/>
  <c r="E188" i="16" s="1"/>
  <c r="C188" i="16" s="1"/>
  <c r="I475" i="16"/>
  <c r="E475" i="16" s="1"/>
  <c r="C475" i="16" s="1"/>
  <c r="I294" i="16"/>
  <c r="E294" i="16" s="1"/>
  <c r="C294" i="16" s="1"/>
  <c r="I737" i="16"/>
  <c r="E737" i="16" s="1"/>
  <c r="C737" i="16" s="1"/>
  <c r="I161" i="16"/>
  <c r="E161" i="16" s="1"/>
  <c r="C161" i="16" s="1"/>
  <c r="I592" i="16"/>
  <c r="E592" i="16" s="1"/>
  <c r="C592" i="16" s="1"/>
  <c r="I975" i="16"/>
  <c r="E975" i="16" s="1"/>
  <c r="C975" i="16" s="1"/>
  <c r="I459" i="16"/>
  <c r="E459" i="16" s="1"/>
  <c r="C459" i="16" s="1"/>
  <c r="I1034" i="16"/>
  <c r="E1034" i="16" s="1"/>
  <c r="C1034" i="16" s="1"/>
  <c r="I686" i="16"/>
  <c r="E686" i="16" s="1"/>
  <c r="C686" i="16" s="1"/>
  <c r="I350" i="16"/>
  <c r="E350" i="16" s="1"/>
  <c r="C350" i="16" s="1"/>
  <c r="I1044" i="16"/>
  <c r="E1044" i="16" s="1"/>
  <c r="C1044" i="16" s="1"/>
  <c r="I758" i="16"/>
  <c r="E758" i="16" s="1"/>
  <c r="C758" i="16" s="1"/>
  <c r="I2834" i="16"/>
  <c r="E2834" i="16" s="1"/>
  <c r="C2834" i="16" s="1"/>
  <c r="I469" i="16"/>
  <c r="E469" i="16" s="1"/>
  <c r="C469" i="16" s="1"/>
  <c r="I182" i="16"/>
  <c r="E182" i="16" s="1"/>
  <c r="C182" i="16" s="1"/>
  <c r="I2344" i="16"/>
  <c r="E2344" i="16" s="1"/>
  <c r="C2344" i="16" s="1"/>
  <c r="I303" i="16"/>
  <c r="E303" i="16" s="1"/>
  <c r="C303" i="16" s="1"/>
  <c r="I2798" i="16"/>
  <c r="E2798" i="16" s="1"/>
  <c r="C2798" i="16" s="1"/>
  <c r="I2221" i="16"/>
  <c r="E2221" i="16" s="1"/>
  <c r="C2221" i="16" s="1"/>
  <c r="I2400" i="16"/>
  <c r="E2400" i="16" s="1"/>
  <c r="C2400" i="16" s="1"/>
  <c r="I1956" i="16"/>
  <c r="E1956" i="16" s="1"/>
  <c r="C1956" i="16" s="1"/>
  <c r="I1872" i="16"/>
  <c r="E1872" i="16" s="1"/>
  <c r="C1872" i="16" s="1"/>
  <c r="I2639" i="16"/>
  <c r="E2639" i="16" s="1"/>
  <c r="C2639" i="16" s="1"/>
  <c r="I275" i="16"/>
  <c r="E275" i="16" s="1"/>
  <c r="C275" i="16" s="1"/>
  <c r="I598" i="16"/>
  <c r="E598" i="16" s="1"/>
  <c r="C598" i="16" s="1"/>
  <c r="I227" i="16"/>
  <c r="E227" i="16" s="1"/>
  <c r="C227" i="16" s="1"/>
  <c r="I2697" i="16"/>
  <c r="E2697" i="16" s="1"/>
  <c r="C2697" i="16" s="1"/>
  <c r="I814" i="16"/>
  <c r="E814" i="16" s="1"/>
  <c r="C814" i="16" s="1"/>
  <c r="I1893" i="16"/>
  <c r="E1893" i="16" s="1"/>
  <c r="C1893" i="16" s="1"/>
  <c r="I71" i="16"/>
  <c r="E71" i="16" s="1"/>
  <c r="C71" i="16" s="1"/>
  <c r="I1543" i="16"/>
  <c r="E1543" i="16" s="1"/>
  <c r="C1543" i="16" s="1"/>
  <c r="I320" i="16"/>
  <c r="E320" i="16" s="1"/>
  <c r="C320" i="16" s="1"/>
  <c r="I1159" i="16"/>
  <c r="E1159" i="16" s="1"/>
  <c r="C1159" i="16" s="1"/>
  <c r="I2445" i="16"/>
  <c r="E2445" i="16" s="1"/>
  <c r="C2445" i="16" s="1"/>
  <c r="I1351" i="16"/>
  <c r="E1351" i="16" s="1"/>
  <c r="C1351" i="16" s="1"/>
  <c r="I3845" i="16"/>
  <c r="E3845" i="16" s="1"/>
  <c r="C3845" i="16" s="1"/>
  <c r="D68" i="3"/>
  <c r="D117" i="3"/>
  <c r="D123" i="3" s="1"/>
  <c r="D33" i="3"/>
  <c r="F33" i="10" s="1"/>
  <c r="F29" i="3"/>
  <c r="F28" i="3"/>
  <c r="L34" i="5"/>
  <c r="I34" i="5" s="1"/>
  <c r="L18" i="5"/>
  <c r="H18" i="5" s="1"/>
  <c r="Q191" i="16" l="1"/>
  <c r="R191" i="16" s="1"/>
  <c r="N191" i="16" s="1"/>
  <c r="P191" i="16"/>
  <c r="P2595" i="16"/>
  <c r="Q2595" i="16"/>
  <c r="R2595" i="16" s="1"/>
  <c r="N2595" i="16" s="1"/>
  <c r="Q2094" i="16"/>
  <c r="R2094" i="16" s="1"/>
  <c r="N2094" i="16" s="1"/>
  <c r="P2094" i="16"/>
  <c r="Q1634" i="16"/>
  <c r="R1634" i="16" s="1"/>
  <c r="N1634" i="16" s="1"/>
  <c r="P1634" i="16"/>
  <c r="Q2656" i="16"/>
  <c r="R2656" i="16" s="1"/>
  <c r="N2656" i="16" s="1"/>
  <c r="P2656" i="16"/>
  <c r="Q2726" i="16"/>
  <c r="R2726" i="16" s="1"/>
  <c r="N2726" i="16" s="1"/>
  <c r="P2726" i="16"/>
  <c r="P318" i="16"/>
  <c r="Q318" i="16"/>
  <c r="R318" i="16" s="1"/>
  <c r="N318" i="16" s="1"/>
  <c r="Q3639" i="16"/>
  <c r="R3639" i="16" s="1"/>
  <c r="N3639" i="16" s="1"/>
  <c r="P3639" i="16"/>
  <c r="Q937" i="16"/>
  <c r="R937" i="16" s="1"/>
  <c r="N937" i="16" s="1"/>
  <c r="P937" i="16"/>
  <c r="P650" i="16"/>
  <c r="Q650" i="16"/>
  <c r="R650" i="16" s="1"/>
  <c r="N650" i="16" s="1"/>
  <c r="P224" i="16"/>
  <c r="Q224" i="16"/>
  <c r="R224" i="16" s="1"/>
  <c r="N224" i="16" s="1"/>
  <c r="P313" i="16"/>
  <c r="Q313" i="16"/>
  <c r="R313" i="16" s="1"/>
  <c r="N313" i="16" s="1"/>
  <c r="P1310" i="16"/>
  <c r="Q1310" i="16"/>
  <c r="R1310" i="16" s="1"/>
  <c r="N1310" i="16" s="1"/>
  <c r="Q1741" i="16"/>
  <c r="R1741" i="16" s="1"/>
  <c r="N1741" i="16" s="1"/>
  <c r="P1741" i="16"/>
  <c r="Q665" i="16"/>
  <c r="R665" i="16" s="1"/>
  <c r="N665" i="16" s="1"/>
  <c r="P665" i="16"/>
  <c r="Q2100" i="16"/>
  <c r="R2100" i="16" s="1"/>
  <c r="N2100" i="16" s="1"/>
  <c r="P2100" i="16"/>
  <c r="P336" i="16"/>
  <c r="Q336" i="16"/>
  <c r="R336" i="16" s="1"/>
  <c r="N336" i="16" s="1"/>
  <c r="P570" i="16"/>
  <c r="Q570" i="16"/>
  <c r="R570" i="16" s="1"/>
  <c r="N570" i="16" s="1"/>
  <c r="P268" i="16"/>
  <c r="Q268" i="16"/>
  <c r="R268" i="16" s="1"/>
  <c r="N268" i="16" s="1"/>
  <c r="P2557" i="16"/>
  <c r="Q2557" i="16"/>
  <c r="R2557" i="16" s="1"/>
  <c r="N2557" i="16" s="1"/>
  <c r="P414" i="16"/>
  <c r="Q414" i="16"/>
  <c r="R414" i="16" s="1"/>
  <c r="N414" i="16" s="1"/>
  <c r="P1768" i="16"/>
  <c r="Q1768" i="16"/>
  <c r="R1768" i="16" s="1"/>
  <c r="N1768" i="16" s="1"/>
  <c r="Q463" i="16"/>
  <c r="R463" i="16" s="1"/>
  <c r="N463" i="16" s="1"/>
  <c r="P463" i="16"/>
  <c r="P2382" i="16"/>
  <c r="Q2382" i="16"/>
  <c r="R2382" i="16" s="1"/>
  <c r="N2382" i="16" s="1"/>
  <c r="Q411" i="16"/>
  <c r="R411" i="16" s="1"/>
  <c r="N411" i="16" s="1"/>
  <c r="P411" i="16"/>
  <c r="P1490" i="16"/>
  <c r="Q1490" i="16"/>
  <c r="R1490" i="16" s="1"/>
  <c r="N1490" i="16" s="1"/>
  <c r="Q3050" i="16"/>
  <c r="R3050" i="16" s="1"/>
  <c r="N3050" i="16" s="1"/>
  <c r="P3050" i="16"/>
  <c r="P3064" i="16"/>
  <c r="Q3064" i="16"/>
  <c r="R3064" i="16" s="1"/>
  <c r="N3064" i="16" s="1"/>
  <c r="Q1674" i="16"/>
  <c r="R1674" i="16" s="1"/>
  <c r="N1674" i="16" s="1"/>
  <c r="P1674" i="16"/>
  <c r="Q1071" i="16"/>
  <c r="R1071" i="16" s="1"/>
  <c r="N1071" i="16" s="1"/>
  <c r="P1071" i="16"/>
  <c r="P3662" i="16"/>
  <c r="Q3662" i="16"/>
  <c r="R3662" i="16" s="1"/>
  <c r="N3662" i="16" s="1"/>
  <c r="Q2767" i="16"/>
  <c r="R2767" i="16" s="1"/>
  <c r="N2767" i="16" s="1"/>
  <c r="P2767" i="16"/>
  <c r="P2849" i="16"/>
  <c r="Q2849" i="16"/>
  <c r="R2849" i="16" s="1"/>
  <c r="N2849" i="16" s="1"/>
  <c r="P2717" i="16"/>
  <c r="Q2717" i="16"/>
  <c r="R2717" i="16" s="1"/>
  <c r="N2717" i="16" s="1"/>
  <c r="Q2860" i="16"/>
  <c r="R2860" i="16" s="1"/>
  <c r="N2860" i="16" s="1"/>
  <c r="P2860" i="16"/>
  <c r="P2285" i="16"/>
  <c r="Q2285" i="16"/>
  <c r="R2285" i="16" s="1"/>
  <c r="N2285" i="16" s="1"/>
  <c r="Q2415" i="16"/>
  <c r="R2415" i="16" s="1"/>
  <c r="N2415" i="16" s="1"/>
  <c r="P2415" i="16"/>
  <c r="Q3002" i="16"/>
  <c r="R3002" i="16" s="1"/>
  <c r="N3002" i="16" s="1"/>
  <c r="P3002" i="16"/>
  <c r="Q3086" i="16"/>
  <c r="R3086" i="16" s="1"/>
  <c r="N3086" i="16" s="1"/>
  <c r="P3086" i="16"/>
  <c r="Q1400" i="16"/>
  <c r="R1400" i="16" s="1"/>
  <c r="N1400" i="16" s="1"/>
  <c r="P1400" i="16"/>
  <c r="P1716" i="16"/>
  <c r="Q1716" i="16"/>
  <c r="R1716" i="16" s="1"/>
  <c r="N1716" i="16" s="1"/>
  <c r="Q3078" i="16"/>
  <c r="R3078" i="16" s="1"/>
  <c r="N3078" i="16" s="1"/>
  <c r="P3078" i="16"/>
  <c r="Q3135" i="16"/>
  <c r="R3135" i="16" s="1"/>
  <c r="N3135" i="16" s="1"/>
  <c r="P3135" i="16"/>
  <c r="Q2711" i="16"/>
  <c r="R2711" i="16" s="1"/>
  <c r="N2711" i="16" s="1"/>
  <c r="P2711" i="16"/>
  <c r="Q3201" i="16"/>
  <c r="R3201" i="16" s="1"/>
  <c r="N3201" i="16" s="1"/>
  <c r="P3201" i="16"/>
  <c r="Q592" i="16"/>
  <c r="R592" i="16" s="1"/>
  <c r="N592" i="16" s="1"/>
  <c r="P592" i="16"/>
  <c r="Q74" i="16"/>
  <c r="R74" i="16" s="1"/>
  <c r="N74" i="16" s="1"/>
  <c r="P74" i="16"/>
  <c r="Q2344" i="16"/>
  <c r="R2344" i="16" s="1"/>
  <c r="N2344" i="16" s="1"/>
  <c r="P2344" i="16"/>
  <c r="P182" i="16"/>
  <c r="Q182" i="16"/>
  <c r="R182" i="16" s="1"/>
  <c r="N182" i="16" s="1"/>
  <c r="P227" i="16"/>
  <c r="Q227" i="16"/>
  <c r="R227" i="16" s="1"/>
  <c r="N227" i="16" s="1"/>
  <c r="Q469" i="16"/>
  <c r="R469" i="16" s="1"/>
  <c r="N469" i="16" s="1"/>
  <c r="P469" i="16"/>
  <c r="P294" i="16"/>
  <c r="Q294" i="16"/>
  <c r="R294" i="16" s="1"/>
  <c r="N294" i="16" s="1"/>
  <c r="Q48" i="16"/>
  <c r="R48" i="16" s="1"/>
  <c r="N48" i="16" s="1"/>
  <c r="P48" i="16"/>
  <c r="Q216" i="16"/>
  <c r="R216" i="16" s="1"/>
  <c r="N216" i="16" s="1"/>
  <c r="P216" i="16"/>
  <c r="Q354" i="16"/>
  <c r="R354" i="16" s="1"/>
  <c r="N354" i="16" s="1"/>
  <c r="P354" i="16"/>
  <c r="Q124" i="16"/>
  <c r="R124" i="16" s="1"/>
  <c r="N124" i="16" s="1"/>
  <c r="P124" i="16"/>
  <c r="Q264" i="16"/>
  <c r="R264" i="16" s="1"/>
  <c r="N264" i="16" s="1"/>
  <c r="P264" i="16"/>
  <c r="P67" i="16"/>
  <c r="Q67" i="16"/>
  <c r="R67" i="16" s="1"/>
  <c r="N67" i="16" s="1"/>
  <c r="P830" i="16"/>
  <c r="Q830" i="16"/>
  <c r="R830" i="16" s="1"/>
  <c r="N830" i="16" s="1"/>
  <c r="P972" i="16"/>
  <c r="Q972" i="16"/>
  <c r="R972" i="16" s="1"/>
  <c r="N972" i="16" s="1"/>
  <c r="P1026" i="16"/>
  <c r="Q1026" i="16"/>
  <c r="R1026" i="16" s="1"/>
  <c r="N1026" i="16" s="1"/>
  <c r="Q541" i="16"/>
  <c r="R541" i="16" s="1"/>
  <c r="N541" i="16" s="1"/>
  <c r="P541" i="16"/>
  <c r="Q467" i="16"/>
  <c r="R467" i="16" s="1"/>
  <c r="N467" i="16" s="1"/>
  <c r="P467" i="16"/>
  <c r="Q364" i="16"/>
  <c r="R364" i="16" s="1"/>
  <c r="N364" i="16" s="1"/>
  <c r="P364" i="16"/>
  <c r="P661" i="16"/>
  <c r="Q661" i="16"/>
  <c r="R661" i="16" s="1"/>
  <c r="N661" i="16" s="1"/>
  <c r="P966" i="16"/>
  <c r="Q966" i="16"/>
  <c r="R966" i="16" s="1"/>
  <c r="N966" i="16" s="1"/>
  <c r="Q399" i="16"/>
  <c r="R399" i="16" s="1"/>
  <c r="N399" i="16" s="1"/>
  <c r="P399" i="16"/>
  <c r="Q2442" i="16"/>
  <c r="R2442" i="16" s="1"/>
  <c r="N2442" i="16" s="1"/>
  <c r="P2442" i="16"/>
  <c r="Q653" i="16"/>
  <c r="R653" i="16" s="1"/>
  <c r="N653" i="16" s="1"/>
  <c r="P653" i="16"/>
  <c r="P589" i="16"/>
  <c r="Q589" i="16"/>
  <c r="R589" i="16" s="1"/>
  <c r="N589" i="16" s="1"/>
  <c r="Q279" i="16"/>
  <c r="R279" i="16" s="1"/>
  <c r="N279" i="16" s="1"/>
  <c r="P279" i="16"/>
  <c r="Q51" i="16"/>
  <c r="R51" i="16" s="1"/>
  <c r="N51" i="16" s="1"/>
  <c r="P51" i="16"/>
  <c r="Q367" i="16"/>
  <c r="R367" i="16" s="1"/>
  <c r="N367" i="16" s="1"/>
  <c r="P367" i="16"/>
  <c r="P81" i="16"/>
  <c r="Q81" i="16"/>
  <c r="R81" i="16" s="1"/>
  <c r="N81" i="16" s="1"/>
  <c r="Q791" i="16"/>
  <c r="R791" i="16" s="1"/>
  <c r="N791" i="16" s="1"/>
  <c r="P791" i="16"/>
  <c r="Q1585" i="16"/>
  <c r="R1585" i="16" s="1"/>
  <c r="N1585" i="16" s="1"/>
  <c r="P1585" i="16"/>
  <c r="P1346" i="16"/>
  <c r="Q1346" i="16"/>
  <c r="R1346" i="16" s="1"/>
  <c r="N1346" i="16" s="1"/>
  <c r="Q1804" i="16"/>
  <c r="R1804" i="16" s="1"/>
  <c r="N1804" i="16" s="1"/>
  <c r="P1804" i="16"/>
  <c r="P158" i="16"/>
  <c r="Q158" i="16"/>
  <c r="R158" i="16" s="1"/>
  <c r="N158" i="16" s="1"/>
  <c r="P879" i="16"/>
  <c r="Q879" i="16"/>
  <c r="R879" i="16" s="1"/>
  <c r="N879" i="16" s="1"/>
  <c r="Q641" i="16"/>
  <c r="R641" i="16" s="1"/>
  <c r="N641" i="16" s="1"/>
  <c r="P641" i="16"/>
  <c r="Q955" i="16"/>
  <c r="R955" i="16" s="1"/>
  <c r="N955" i="16" s="1"/>
  <c r="P955" i="16"/>
  <c r="Q669" i="16"/>
  <c r="R669" i="16" s="1"/>
  <c r="N669" i="16" s="1"/>
  <c r="P669" i="16"/>
  <c r="Q444" i="16"/>
  <c r="R444" i="16" s="1"/>
  <c r="N444" i="16" s="1"/>
  <c r="P444" i="16"/>
  <c r="Q2197" i="16"/>
  <c r="R2197" i="16" s="1"/>
  <c r="N2197" i="16" s="1"/>
  <c r="P2197" i="16"/>
  <c r="Q2162" i="16"/>
  <c r="R2162" i="16" s="1"/>
  <c r="N2162" i="16" s="1"/>
  <c r="P2162" i="16"/>
  <c r="P2542" i="16"/>
  <c r="Q2542" i="16"/>
  <c r="R2542" i="16" s="1"/>
  <c r="N2542" i="16" s="1"/>
  <c r="P1033" i="16"/>
  <c r="Q1033" i="16"/>
  <c r="R1033" i="16" s="1"/>
  <c r="N1033" i="16" s="1"/>
  <c r="P2797" i="16"/>
  <c r="Q2797" i="16"/>
  <c r="R2797" i="16" s="1"/>
  <c r="N2797" i="16" s="1"/>
  <c r="Q2476" i="16"/>
  <c r="R2476" i="16" s="1"/>
  <c r="N2476" i="16" s="1"/>
  <c r="P2476" i="16"/>
  <c r="Q337" i="16"/>
  <c r="R337" i="16" s="1"/>
  <c r="N337" i="16" s="1"/>
  <c r="P337" i="16"/>
  <c r="P1046" i="16"/>
  <c r="Q1046" i="16"/>
  <c r="R1046" i="16" s="1"/>
  <c r="N1046" i="16" s="1"/>
  <c r="Q808" i="16"/>
  <c r="R808" i="16" s="1"/>
  <c r="N808" i="16" s="1"/>
  <c r="P808" i="16"/>
  <c r="P116" i="16"/>
  <c r="Q116" i="16"/>
  <c r="R116" i="16" s="1"/>
  <c r="N116" i="16" s="1"/>
  <c r="Q848" i="16"/>
  <c r="R848" i="16" s="1"/>
  <c r="N848" i="16" s="1"/>
  <c r="P848" i="16"/>
  <c r="Q537" i="16"/>
  <c r="R537" i="16" s="1"/>
  <c r="N537" i="16" s="1"/>
  <c r="P537" i="16"/>
  <c r="Q1333" i="16"/>
  <c r="R1333" i="16" s="1"/>
  <c r="N1333" i="16" s="1"/>
  <c r="P1333" i="16"/>
  <c r="P1082" i="16"/>
  <c r="Q1082" i="16"/>
  <c r="R1082" i="16" s="1"/>
  <c r="N1082" i="16" s="1"/>
  <c r="Q2355" i="16"/>
  <c r="R2355" i="16" s="1"/>
  <c r="N2355" i="16" s="1"/>
  <c r="P2355" i="16"/>
  <c r="P914" i="16"/>
  <c r="Q914" i="16"/>
  <c r="R914" i="16" s="1"/>
  <c r="N914" i="16" s="1"/>
  <c r="Q676" i="16"/>
  <c r="R676" i="16" s="1"/>
  <c r="N676" i="16" s="1"/>
  <c r="P676" i="16"/>
  <c r="Q377" i="16"/>
  <c r="R377" i="16" s="1"/>
  <c r="N377" i="16" s="1"/>
  <c r="P377" i="16"/>
  <c r="Q716" i="16"/>
  <c r="R716" i="16" s="1"/>
  <c r="N716" i="16" s="1"/>
  <c r="P716" i="16"/>
  <c r="P406" i="16"/>
  <c r="Q406" i="16"/>
  <c r="R406" i="16" s="1"/>
  <c r="N406" i="16" s="1"/>
  <c r="Q1201" i="16"/>
  <c r="R1201" i="16" s="1"/>
  <c r="N1201" i="16" s="1"/>
  <c r="P1201" i="16"/>
  <c r="Q2965" i="16"/>
  <c r="R2965" i="16" s="1"/>
  <c r="N2965" i="16" s="1"/>
  <c r="P2965" i="16"/>
  <c r="P1491" i="16"/>
  <c r="Q1491" i="16"/>
  <c r="R1491" i="16" s="1"/>
  <c r="N1491" i="16" s="1"/>
  <c r="Q400" i="16"/>
  <c r="R400" i="16" s="1"/>
  <c r="N400" i="16" s="1"/>
  <c r="P400" i="16"/>
  <c r="P103" i="16"/>
  <c r="Q103" i="16"/>
  <c r="R103" i="16" s="1"/>
  <c r="N103" i="16" s="1"/>
  <c r="Q440" i="16"/>
  <c r="R440" i="16" s="1"/>
  <c r="N440" i="16" s="1"/>
  <c r="P440" i="16"/>
  <c r="P130" i="16"/>
  <c r="Q130" i="16"/>
  <c r="R130" i="16" s="1"/>
  <c r="N130" i="16" s="1"/>
  <c r="Q924" i="16"/>
  <c r="R924" i="16" s="1"/>
  <c r="N924" i="16" s="1"/>
  <c r="P924" i="16"/>
  <c r="P2689" i="16"/>
  <c r="Q2689" i="16"/>
  <c r="R2689" i="16" s="1"/>
  <c r="N2689" i="16" s="1"/>
  <c r="Q1887" i="16"/>
  <c r="R1887" i="16" s="1"/>
  <c r="N1887" i="16" s="1"/>
  <c r="P1887" i="16"/>
  <c r="Q363" i="16"/>
  <c r="R363" i="16" s="1"/>
  <c r="N363" i="16" s="1"/>
  <c r="P363" i="16"/>
  <c r="P125" i="16"/>
  <c r="Q125" i="16"/>
  <c r="R125" i="16" s="1"/>
  <c r="N125" i="16" s="1"/>
  <c r="P438" i="16"/>
  <c r="Q438" i="16"/>
  <c r="R438" i="16" s="1"/>
  <c r="N438" i="16" s="1"/>
  <c r="Q154" i="16"/>
  <c r="R154" i="16" s="1"/>
  <c r="N154" i="16" s="1"/>
  <c r="P154" i="16"/>
  <c r="Q874" i="16"/>
  <c r="R874" i="16" s="1"/>
  <c r="N874" i="16" s="1"/>
  <c r="P874" i="16"/>
  <c r="Q1657" i="16"/>
  <c r="R1657" i="16" s="1"/>
  <c r="N1657" i="16" s="1"/>
  <c r="P1657" i="16"/>
  <c r="P1430" i="16"/>
  <c r="Q1430" i="16"/>
  <c r="R1430" i="16" s="1"/>
  <c r="N1430" i="16" s="1"/>
  <c r="Q2238" i="16"/>
  <c r="R2238" i="16" s="1"/>
  <c r="N2238" i="16" s="1"/>
  <c r="P2238" i="16"/>
  <c r="Q86" i="16"/>
  <c r="R86" i="16" s="1"/>
  <c r="N86" i="16" s="1"/>
  <c r="P86" i="16"/>
  <c r="P807" i="16"/>
  <c r="Q807" i="16"/>
  <c r="R807" i="16" s="1"/>
  <c r="N807" i="16" s="1"/>
  <c r="Q569" i="16"/>
  <c r="R569" i="16" s="1"/>
  <c r="N569" i="16" s="1"/>
  <c r="P569" i="16"/>
  <c r="Q882" i="16"/>
  <c r="R882" i="16" s="1"/>
  <c r="N882" i="16" s="1"/>
  <c r="P882" i="16"/>
  <c r="Q597" i="16"/>
  <c r="R597" i="16" s="1"/>
  <c r="N597" i="16" s="1"/>
  <c r="P597" i="16"/>
  <c r="Q372" i="16"/>
  <c r="R372" i="16" s="1"/>
  <c r="N372" i="16" s="1"/>
  <c r="P372" i="16"/>
  <c r="Q2126" i="16"/>
  <c r="R2126" i="16" s="1"/>
  <c r="N2126" i="16" s="1"/>
  <c r="P2126" i="16"/>
  <c r="P2042" i="16"/>
  <c r="Q2042" i="16"/>
  <c r="R2042" i="16" s="1"/>
  <c r="N2042" i="16" s="1"/>
  <c r="Q2324" i="16"/>
  <c r="R2324" i="16" s="1"/>
  <c r="N2324" i="16" s="1"/>
  <c r="P2324" i="16"/>
  <c r="Q530" i="16"/>
  <c r="R530" i="16" s="1"/>
  <c r="N530" i="16" s="1"/>
  <c r="P530" i="16"/>
  <c r="Q292" i="16"/>
  <c r="R292" i="16" s="1"/>
  <c r="N292" i="16" s="1"/>
  <c r="P292" i="16"/>
  <c r="Q1013" i="16"/>
  <c r="R1013" i="16" s="1"/>
  <c r="N1013" i="16" s="1"/>
  <c r="P1013" i="16"/>
  <c r="Q332" i="16"/>
  <c r="R332" i="16" s="1"/>
  <c r="N332" i="16" s="1"/>
  <c r="P332" i="16"/>
  <c r="P1042" i="16"/>
  <c r="Q1042" i="16"/>
  <c r="R1042" i="16" s="1"/>
  <c r="N1042" i="16" s="1"/>
  <c r="Q816" i="16"/>
  <c r="R816" i="16" s="1"/>
  <c r="N816" i="16" s="1"/>
  <c r="P816" i="16"/>
  <c r="P2581" i="16"/>
  <c r="Q2581" i="16"/>
  <c r="R2581" i="16" s="1"/>
  <c r="N2581" i="16" s="1"/>
  <c r="P1311" i="16"/>
  <c r="Q1311" i="16"/>
  <c r="R1311" i="16" s="1"/>
  <c r="N1311" i="16" s="1"/>
  <c r="Q2148" i="16"/>
  <c r="R2148" i="16" s="1"/>
  <c r="N2148" i="16" s="1"/>
  <c r="P2148" i="16"/>
  <c r="Q2078" i="16"/>
  <c r="R2078" i="16" s="1"/>
  <c r="N2078" i="16" s="1"/>
  <c r="P2078" i="16"/>
  <c r="Q1486" i="16"/>
  <c r="R1486" i="16" s="1"/>
  <c r="N1486" i="16" s="1"/>
  <c r="P1486" i="16"/>
  <c r="Q555" i="16"/>
  <c r="R555" i="16" s="1"/>
  <c r="N555" i="16" s="1"/>
  <c r="P555" i="16"/>
  <c r="Q315" i="16"/>
  <c r="R315" i="16" s="1"/>
  <c r="N315" i="16" s="1"/>
  <c r="P315" i="16"/>
  <c r="Q1038" i="16"/>
  <c r="R1038" i="16" s="1"/>
  <c r="N1038" i="16" s="1"/>
  <c r="P1038" i="16"/>
  <c r="P356" i="16"/>
  <c r="Q356" i="16"/>
  <c r="R356" i="16" s="1"/>
  <c r="N356" i="16" s="1"/>
  <c r="Q52" i="16"/>
  <c r="R52" i="16" s="1"/>
  <c r="N52" i="16" s="1"/>
  <c r="P52" i="16"/>
  <c r="P840" i="16"/>
  <c r="Q840" i="16"/>
  <c r="R840" i="16" s="1"/>
  <c r="N840" i="16" s="1"/>
  <c r="P2605" i="16"/>
  <c r="Q2605" i="16"/>
  <c r="R2605" i="16" s="1"/>
  <c r="N2605" i="16" s="1"/>
  <c r="P1395" i="16"/>
  <c r="Q1395" i="16"/>
  <c r="R1395" i="16" s="1"/>
  <c r="N1395" i="16" s="1"/>
  <c r="Q931" i="16"/>
  <c r="R931" i="16" s="1"/>
  <c r="N931" i="16" s="1"/>
  <c r="P931" i="16"/>
  <c r="Q645" i="16"/>
  <c r="R645" i="16" s="1"/>
  <c r="N645" i="16" s="1"/>
  <c r="P645" i="16"/>
  <c r="Q420" i="16"/>
  <c r="R420" i="16" s="1"/>
  <c r="N420" i="16" s="1"/>
  <c r="P420" i="16"/>
  <c r="Q2174" i="16"/>
  <c r="R2174" i="16" s="1"/>
  <c r="N2174" i="16" s="1"/>
  <c r="P2174" i="16"/>
  <c r="Q2138" i="16"/>
  <c r="R2138" i="16" s="1"/>
  <c r="N2138" i="16" s="1"/>
  <c r="P2138" i="16"/>
  <c r="Q2877" i="16"/>
  <c r="R2877" i="16" s="1"/>
  <c r="N2877" i="16" s="1"/>
  <c r="P2877" i="16"/>
  <c r="Q2786" i="16"/>
  <c r="R2786" i="16" s="1"/>
  <c r="N2786" i="16" s="1"/>
  <c r="P2786" i="16"/>
  <c r="P2451" i="16"/>
  <c r="Q2451" i="16"/>
  <c r="R2451" i="16" s="1"/>
  <c r="N2451" i="16" s="1"/>
  <c r="P2187" i="16"/>
  <c r="Q2187" i="16"/>
  <c r="R2187" i="16" s="1"/>
  <c r="N2187" i="16" s="1"/>
  <c r="Q1925" i="16"/>
  <c r="R1925" i="16" s="1"/>
  <c r="N1925" i="16" s="1"/>
  <c r="P1925" i="16"/>
  <c r="Q1025" i="16"/>
  <c r="R1025" i="16" s="1"/>
  <c r="N1025" i="16" s="1"/>
  <c r="P1025" i="16"/>
  <c r="Q2874" i="16"/>
  <c r="R2874" i="16" s="1"/>
  <c r="N2874" i="16" s="1"/>
  <c r="P2874" i="16"/>
  <c r="P2075" i="16"/>
  <c r="Q2075" i="16"/>
  <c r="R2075" i="16" s="1"/>
  <c r="N2075" i="16" s="1"/>
  <c r="P1735" i="16"/>
  <c r="Q1735" i="16"/>
  <c r="R1735" i="16" s="1"/>
  <c r="N1735" i="16" s="1"/>
  <c r="Q2960" i="16"/>
  <c r="R2960" i="16" s="1"/>
  <c r="N2960" i="16" s="1"/>
  <c r="P2960" i="16"/>
  <c r="P3186" i="16"/>
  <c r="Q3186" i="16"/>
  <c r="R3186" i="16" s="1"/>
  <c r="N3186" i="16" s="1"/>
  <c r="Q2534" i="16"/>
  <c r="R2534" i="16" s="1"/>
  <c r="N2534" i="16" s="1"/>
  <c r="P2534" i="16"/>
  <c r="Q2200" i="16"/>
  <c r="R2200" i="16" s="1"/>
  <c r="N2200" i="16" s="1"/>
  <c r="P2200" i="16"/>
  <c r="Q1935" i="16"/>
  <c r="R1935" i="16" s="1"/>
  <c r="N1935" i="16" s="1"/>
  <c r="P1935" i="16"/>
  <c r="Q1673" i="16"/>
  <c r="R1673" i="16" s="1"/>
  <c r="N1673" i="16" s="1"/>
  <c r="P1673" i="16"/>
  <c r="P750" i="16"/>
  <c r="Q750" i="16"/>
  <c r="R750" i="16" s="1"/>
  <c r="N750" i="16" s="1"/>
  <c r="P2575" i="16"/>
  <c r="Q2575" i="16"/>
  <c r="R2575" i="16" s="1"/>
  <c r="N2575" i="16" s="1"/>
  <c r="P2686" i="16"/>
  <c r="Q2686" i="16"/>
  <c r="R2686" i="16" s="1"/>
  <c r="N2686" i="16" s="1"/>
  <c r="Q1814" i="16"/>
  <c r="R1814" i="16" s="1"/>
  <c r="N1814" i="16" s="1"/>
  <c r="P1814" i="16"/>
  <c r="Q1492" i="16"/>
  <c r="R1492" i="16" s="1"/>
  <c r="N1492" i="16" s="1"/>
  <c r="P1492" i="16"/>
  <c r="Q1228" i="16"/>
  <c r="R1228" i="16" s="1"/>
  <c r="N1228" i="16" s="1"/>
  <c r="P1228" i="16"/>
  <c r="Q2969" i="16"/>
  <c r="R2969" i="16" s="1"/>
  <c r="N2969" i="16" s="1"/>
  <c r="P2969" i="16"/>
  <c r="Q2693" i="16"/>
  <c r="R2693" i="16" s="1"/>
  <c r="N2693" i="16" s="1"/>
  <c r="P2693" i="16"/>
  <c r="Q1771" i="16"/>
  <c r="R1771" i="16" s="1"/>
  <c r="N1771" i="16" s="1"/>
  <c r="P1771" i="16"/>
  <c r="P3044" i="16"/>
  <c r="Q3044" i="16"/>
  <c r="R3044" i="16" s="1"/>
  <c r="N3044" i="16" s="1"/>
  <c r="P3329" i="16"/>
  <c r="Q3329" i="16"/>
  <c r="R3329" i="16" s="1"/>
  <c r="N3329" i="16" s="1"/>
  <c r="Q2870" i="16"/>
  <c r="R2870" i="16" s="1"/>
  <c r="N2870" i="16" s="1"/>
  <c r="P2870" i="16"/>
  <c r="P2511" i="16"/>
  <c r="Q2511" i="16"/>
  <c r="R2511" i="16" s="1"/>
  <c r="N2511" i="16" s="1"/>
  <c r="Q2248" i="16"/>
  <c r="R2248" i="16" s="1"/>
  <c r="N2248" i="16" s="1"/>
  <c r="P2248" i="16"/>
  <c r="Q1985" i="16"/>
  <c r="R1985" i="16" s="1"/>
  <c r="N1985" i="16" s="1"/>
  <c r="P1985" i="16"/>
  <c r="P1086" i="16"/>
  <c r="Q1086" i="16"/>
  <c r="R1086" i="16" s="1"/>
  <c r="N1086" i="16" s="1"/>
  <c r="P2948" i="16"/>
  <c r="Q2948" i="16"/>
  <c r="R2948" i="16" s="1"/>
  <c r="N2948" i="16" s="1"/>
  <c r="Q2388" i="16"/>
  <c r="R2388" i="16" s="1"/>
  <c r="N2388" i="16" s="1"/>
  <c r="P2388" i="16"/>
  <c r="P2713" i="16"/>
  <c r="Q2713" i="16"/>
  <c r="R2713" i="16" s="1"/>
  <c r="N2713" i="16" s="1"/>
  <c r="Q2379" i="16"/>
  <c r="R2379" i="16" s="1"/>
  <c r="N2379" i="16" s="1"/>
  <c r="P2379" i="16"/>
  <c r="Q2116" i="16"/>
  <c r="R2116" i="16" s="1"/>
  <c r="N2116" i="16" s="1"/>
  <c r="P2116" i="16"/>
  <c r="P1852" i="16"/>
  <c r="Q1852" i="16"/>
  <c r="R1852" i="16" s="1"/>
  <c r="N1852" i="16" s="1"/>
  <c r="P942" i="16"/>
  <c r="Q942" i="16"/>
  <c r="R942" i="16" s="1"/>
  <c r="N942" i="16" s="1"/>
  <c r="Q2791" i="16"/>
  <c r="R2791" i="16" s="1"/>
  <c r="N2791" i="16" s="1"/>
  <c r="P2791" i="16"/>
  <c r="P1644" i="16"/>
  <c r="Q1644" i="16"/>
  <c r="R1644" i="16" s="1"/>
  <c r="N1644" i="16" s="1"/>
  <c r="Q2582" i="16"/>
  <c r="R2582" i="16" s="1"/>
  <c r="N2582" i="16" s="1"/>
  <c r="P2582" i="16"/>
  <c r="P2247" i="16"/>
  <c r="Q2247" i="16"/>
  <c r="R2247" i="16" s="1"/>
  <c r="N2247" i="16" s="1"/>
  <c r="P1983" i="16"/>
  <c r="Q1983" i="16"/>
  <c r="R1983" i="16" s="1"/>
  <c r="N1983" i="16" s="1"/>
  <c r="Q1722" i="16"/>
  <c r="R1722" i="16" s="1"/>
  <c r="N1722" i="16" s="1"/>
  <c r="P1722" i="16"/>
  <c r="P798" i="16"/>
  <c r="Q798" i="16"/>
  <c r="R798" i="16" s="1"/>
  <c r="N798" i="16" s="1"/>
  <c r="Q2635" i="16"/>
  <c r="R2635" i="16" s="1"/>
  <c r="N2635" i="16" s="1"/>
  <c r="P2635" i="16"/>
  <c r="Q2987" i="16"/>
  <c r="R2987" i="16" s="1"/>
  <c r="N2987" i="16" s="1"/>
  <c r="P2987" i="16"/>
  <c r="P1682" i="16"/>
  <c r="Q1682" i="16"/>
  <c r="R1682" i="16" s="1"/>
  <c r="N1682" i="16" s="1"/>
  <c r="P1420" i="16"/>
  <c r="Q1420" i="16"/>
  <c r="R1420" i="16" s="1"/>
  <c r="N1420" i="16" s="1"/>
  <c r="Q1157" i="16"/>
  <c r="R1157" i="16" s="1"/>
  <c r="N1157" i="16" s="1"/>
  <c r="P1157" i="16"/>
  <c r="Q2885" i="16"/>
  <c r="R2885" i="16" s="1"/>
  <c r="N2885" i="16" s="1"/>
  <c r="P2885" i="16"/>
  <c r="P1975" i="16"/>
  <c r="Q1975" i="16"/>
  <c r="R1975" i="16" s="1"/>
  <c r="N1975" i="16" s="1"/>
  <c r="P1834" i="16"/>
  <c r="Q1834" i="16"/>
  <c r="R1834" i="16" s="1"/>
  <c r="N1834" i="16" s="1"/>
  <c r="P1577" i="16"/>
  <c r="Q1577" i="16"/>
  <c r="R1577" i="16" s="1"/>
  <c r="N1577" i="16" s="1"/>
  <c r="Q1552" i="16"/>
  <c r="R1552" i="16" s="1"/>
  <c r="N1552" i="16" s="1"/>
  <c r="P1552" i="16"/>
  <c r="Q1289" i="16"/>
  <c r="R1289" i="16" s="1"/>
  <c r="N1289" i="16" s="1"/>
  <c r="P1289" i="16"/>
  <c r="P3027" i="16"/>
  <c r="Q3027" i="16"/>
  <c r="R3027" i="16" s="1"/>
  <c r="N3027" i="16" s="1"/>
  <c r="P2753" i="16"/>
  <c r="Q2753" i="16"/>
  <c r="R2753" i="16" s="1"/>
  <c r="N2753" i="16" s="1"/>
  <c r="Q1831" i="16"/>
  <c r="R1831" i="16" s="1"/>
  <c r="N1831" i="16" s="1"/>
  <c r="P1831" i="16"/>
  <c r="P1282" i="16"/>
  <c r="Q1282" i="16"/>
  <c r="R1282" i="16" s="1"/>
  <c r="N1282" i="16" s="1"/>
  <c r="Q3641" i="16"/>
  <c r="R3641" i="16" s="1"/>
  <c r="N3641" i="16" s="1"/>
  <c r="P3641" i="16"/>
  <c r="Q2140" i="16"/>
  <c r="R2140" i="16" s="1"/>
  <c r="N2140" i="16" s="1"/>
  <c r="P2140" i="16"/>
  <c r="Q1875" i="16"/>
  <c r="R1875" i="16" s="1"/>
  <c r="N1875" i="16" s="1"/>
  <c r="P1875" i="16"/>
  <c r="Q1612" i="16"/>
  <c r="R1612" i="16" s="1"/>
  <c r="N1612" i="16" s="1"/>
  <c r="P1612" i="16"/>
  <c r="P690" i="16"/>
  <c r="Q690" i="16"/>
  <c r="R690" i="16" s="1"/>
  <c r="N690" i="16" s="1"/>
  <c r="P2503" i="16"/>
  <c r="Q2503" i="16"/>
  <c r="R2503" i="16" s="1"/>
  <c r="N2503" i="16" s="1"/>
  <c r="P2374" i="16"/>
  <c r="Q2374" i="16"/>
  <c r="R2374" i="16" s="1"/>
  <c r="N2374" i="16" s="1"/>
  <c r="P2186" i="16"/>
  <c r="Q2186" i="16"/>
  <c r="R2186" i="16" s="1"/>
  <c r="N2186" i="16" s="1"/>
  <c r="Q1863" i="16"/>
  <c r="R1863" i="16" s="1"/>
  <c r="N1863" i="16" s="1"/>
  <c r="P1863" i="16"/>
  <c r="Q1601" i="16"/>
  <c r="R1601" i="16" s="1"/>
  <c r="N1601" i="16" s="1"/>
  <c r="P1601" i="16"/>
  <c r="Q1337" i="16"/>
  <c r="R1337" i="16" s="1"/>
  <c r="N1337" i="16" s="1"/>
  <c r="P1337" i="16"/>
  <c r="Q3065" i="16"/>
  <c r="R3065" i="16" s="1"/>
  <c r="N3065" i="16" s="1"/>
  <c r="P3065" i="16"/>
  <c r="P2167" i="16"/>
  <c r="Q2167" i="16"/>
  <c r="R2167" i="16" s="1"/>
  <c r="N2167" i="16" s="1"/>
  <c r="P2733" i="16"/>
  <c r="Q2733" i="16"/>
  <c r="R2733" i="16" s="1"/>
  <c r="N2733" i="16" s="1"/>
  <c r="Q3212" i="16"/>
  <c r="R3212" i="16" s="1"/>
  <c r="N3212" i="16" s="1"/>
  <c r="P3212" i="16"/>
  <c r="P2179" i="16"/>
  <c r="Q2179" i="16"/>
  <c r="R2179" i="16" s="1"/>
  <c r="N2179" i="16" s="1"/>
  <c r="Q1881" i="16"/>
  <c r="R1881" i="16" s="1"/>
  <c r="N1881" i="16" s="1"/>
  <c r="P1881" i="16"/>
  <c r="Q1617" i="16"/>
  <c r="R1617" i="16" s="1"/>
  <c r="N1617" i="16" s="1"/>
  <c r="P1617" i="16"/>
  <c r="P1281" i="16"/>
  <c r="Q1281" i="16"/>
  <c r="R1281" i="16" s="1"/>
  <c r="N1281" i="16" s="1"/>
  <c r="Q3034" i="16"/>
  <c r="R3034" i="16" s="1"/>
  <c r="N3034" i="16" s="1"/>
  <c r="P3034" i="16"/>
  <c r="Q2580" i="16"/>
  <c r="R2580" i="16" s="1"/>
  <c r="N2580" i="16" s="1"/>
  <c r="P2580" i="16"/>
  <c r="P3302" i="16"/>
  <c r="Q3302" i="16"/>
  <c r="R3302" i="16" s="1"/>
  <c r="N3302" i="16" s="1"/>
  <c r="P1926" i="16"/>
  <c r="Q1926" i="16"/>
  <c r="R1926" i="16" s="1"/>
  <c r="N1926" i="16" s="1"/>
  <c r="Q1495" i="16"/>
  <c r="R1495" i="16" s="1"/>
  <c r="N1495" i="16" s="1"/>
  <c r="P1495" i="16"/>
  <c r="Q3704" i="16"/>
  <c r="R3704" i="16" s="1"/>
  <c r="N3704" i="16" s="1"/>
  <c r="P3704" i="16"/>
  <c r="Q3478" i="16"/>
  <c r="R3478" i="16" s="1"/>
  <c r="N3478" i="16" s="1"/>
  <c r="P3478" i="16"/>
  <c r="Q3228" i="16"/>
  <c r="R3228" i="16" s="1"/>
  <c r="N3228" i="16" s="1"/>
  <c r="P3228" i="16"/>
  <c r="Q2921" i="16"/>
  <c r="R2921" i="16" s="1"/>
  <c r="N2921" i="16" s="1"/>
  <c r="P2921" i="16"/>
  <c r="P2483" i="16"/>
  <c r="Q2483" i="16"/>
  <c r="R2483" i="16" s="1"/>
  <c r="N2483" i="16" s="1"/>
  <c r="P1293" i="16"/>
  <c r="Q1293" i="16"/>
  <c r="R1293" i="16" s="1"/>
  <c r="N1293" i="16" s="1"/>
  <c r="P46" i="16"/>
  <c r="Q46" i="16"/>
  <c r="R46" i="16" s="1"/>
  <c r="N46" i="16" s="1"/>
  <c r="Q2592" i="16"/>
  <c r="R2592" i="16" s="1"/>
  <c r="N2592" i="16" s="1"/>
  <c r="P2592" i="16"/>
  <c r="P3314" i="16"/>
  <c r="Q3314" i="16"/>
  <c r="R3314" i="16" s="1"/>
  <c r="N3314" i="16" s="1"/>
  <c r="Q1986" i="16"/>
  <c r="R1986" i="16" s="1"/>
  <c r="N1986" i="16" s="1"/>
  <c r="P1986" i="16"/>
  <c r="Q1506" i="16"/>
  <c r="R1506" i="16" s="1"/>
  <c r="N1506" i="16" s="1"/>
  <c r="P1506" i="16"/>
  <c r="Q3717" i="16"/>
  <c r="R3717" i="16" s="1"/>
  <c r="N3717" i="16" s="1"/>
  <c r="P3717" i="16"/>
  <c r="P3490" i="16"/>
  <c r="Q3490" i="16"/>
  <c r="R3490" i="16" s="1"/>
  <c r="N3490" i="16" s="1"/>
  <c r="Q3241" i="16"/>
  <c r="R3241" i="16" s="1"/>
  <c r="N3241" i="16" s="1"/>
  <c r="P3241" i="16"/>
  <c r="Q2982" i="16"/>
  <c r="R2982" i="16" s="1"/>
  <c r="N2982" i="16" s="1"/>
  <c r="P2982" i="16"/>
  <c r="P2543" i="16"/>
  <c r="Q2543" i="16"/>
  <c r="R2543" i="16" s="1"/>
  <c r="N2543" i="16" s="1"/>
  <c r="Q1208" i="16"/>
  <c r="R1208" i="16" s="1"/>
  <c r="N1208" i="16" s="1"/>
  <c r="P1208" i="16"/>
  <c r="Q2949" i="16"/>
  <c r="R2949" i="16" s="1"/>
  <c r="N2949" i="16" s="1"/>
  <c r="P2949" i="16"/>
  <c r="P2614" i="16"/>
  <c r="Q2614" i="16"/>
  <c r="R2614" i="16" s="1"/>
  <c r="N2614" i="16" s="1"/>
  <c r="P2171" i="16"/>
  <c r="Q2171" i="16"/>
  <c r="R2171" i="16" s="1"/>
  <c r="N2171" i="16" s="1"/>
  <c r="P3532" i="16"/>
  <c r="Q3532" i="16"/>
  <c r="R3532" i="16" s="1"/>
  <c r="N3532" i="16" s="1"/>
  <c r="Q3579" i="16"/>
  <c r="R3579" i="16" s="1"/>
  <c r="N3579" i="16" s="1"/>
  <c r="P3579" i="16"/>
  <c r="Q1842" i="16"/>
  <c r="R1842" i="16" s="1"/>
  <c r="N1842" i="16" s="1"/>
  <c r="P1842" i="16"/>
  <c r="Q3284" i="16"/>
  <c r="R3284" i="16" s="1"/>
  <c r="N3284" i="16" s="1"/>
  <c r="P3284" i="16"/>
  <c r="Q3070" i="16"/>
  <c r="R3070" i="16" s="1"/>
  <c r="N3070" i="16" s="1"/>
  <c r="P3070" i="16"/>
  <c r="P1019" i="16"/>
  <c r="Q1019" i="16"/>
  <c r="R1019" i="16" s="1"/>
  <c r="N1019" i="16" s="1"/>
  <c r="Q2646" i="16"/>
  <c r="R2646" i="16" s="1"/>
  <c r="N2646" i="16" s="1"/>
  <c r="P2646" i="16"/>
  <c r="Q3516" i="16"/>
  <c r="R3516" i="16" s="1"/>
  <c r="N3516" i="16" s="1"/>
  <c r="P3516" i="16"/>
  <c r="P2636" i="16"/>
  <c r="Q2636" i="16"/>
  <c r="R2636" i="16" s="1"/>
  <c r="N2636" i="16" s="1"/>
  <c r="Q2372" i="16"/>
  <c r="R2372" i="16" s="1"/>
  <c r="N2372" i="16" s="1"/>
  <c r="P2372" i="16"/>
  <c r="Q2050" i="16"/>
  <c r="R2050" i="16" s="1"/>
  <c r="N2050" i="16" s="1"/>
  <c r="P2050" i="16"/>
  <c r="P1608" i="16"/>
  <c r="Q1608" i="16"/>
  <c r="R1608" i="16" s="1"/>
  <c r="N1608" i="16" s="1"/>
  <c r="P3337" i="16"/>
  <c r="Q3337" i="16"/>
  <c r="R3337" i="16" s="1"/>
  <c r="N3337" i="16" s="1"/>
  <c r="Q2250" i="16"/>
  <c r="R2250" i="16" s="1"/>
  <c r="N2250" i="16" s="1"/>
  <c r="P2250" i="16"/>
  <c r="P3436" i="16"/>
  <c r="Q3436" i="16"/>
  <c r="R3436" i="16" s="1"/>
  <c r="N3436" i="16" s="1"/>
  <c r="Q3703" i="16"/>
  <c r="R3703" i="16" s="1"/>
  <c r="N3703" i="16" s="1"/>
  <c r="P3703" i="16"/>
  <c r="P3500" i="16"/>
  <c r="Q3500" i="16"/>
  <c r="R3500" i="16" s="1"/>
  <c r="N3500" i="16" s="1"/>
  <c r="Q443" i="16"/>
  <c r="R443" i="16" s="1"/>
  <c r="N443" i="16" s="1"/>
  <c r="P443" i="16"/>
  <c r="Q1890" i="16"/>
  <c r="R1890" i="16" s="1"/>
  <c r="N1890" i="16" s="1"/>
  <c r="P1890" i="16"/>
  <c r="P3563" i="16"/>
  <c r="Q3563" i="16"/>
  <c r="R3563" i="16" s="1"/>
  <c r="N3563" i="16" s="1"/>
  <c r="Q1209" i="16"/>
  <c r="R1209" i="16" s="1"/>
  <c r="N1209" i="16" s="1"/>
  <c r="P1209" i="16"/>
  <c r="P2936" i="16"/>
  <c r="Q2936" i="16"/>
  <c r="R2936" i="16" s="1"/>
  <c r="N2936" i="16" s="1"/>
  <c r="Q2685" i="16"/>
  <c r="R2685" i="16" s="1"/>
  <c r="N2685" i="16" s="1"/>
  <c r="P2685" i="16"/>
  <c r="Q2349" i="16"/>
  <c r="R2349" i="16" s="1"/>
  <c r="N2349" i="16" s="1"/>
  <c r="P2349" i="16"/>
  <c r="P1908" i="16"/>
  <c r="Q1908" i="16"/>
  <c r="R1908" i="16" s="1"/>
  <c r="N1908" i="16" s="1"/>
  <c r="Q3638" i="16"/>
  <c r="R3638" i="16" s="1"/>
  <c r="N3638" i="16" s="1"/>
  <c r="P3638" i="16"/>
  <c r="Q3316" i="16"/>
  <c r="R3316" i="16" s="1"/>
  <c r="N3316" i="16" s="1"/>
  <c r="P3316" i="16"/>
  <c r="Q3736" i="16"/>
  <c r="R3736" i="16" s="1"/>
  <c r="N3736" i="16" s="1"/>
  <c r="P3736" i="16"/>
  <c r="P1931" i="16"/>
  <c r="Q1931" i="16"/>
  <c r="R1931" i="16" s="1"/>
  <c r="N1931" i="16" s="1"/>
  <c r="P3800" i="16"/>
  <c r="Q3800" i="16"/>
  <c r="R3800" i="16" s="1"/>
  <c r="N3800" i="16" s="1"/>
  <c r="P756" i="16"/>
  <c r="Q756" i="16"/>
  <c r="R756" i="16" s="1"/>
  <c r="N756" i="16" s="1"/>
  <c r="P2742" i="16"/>
  <c r="Q2742" i="16"/>
  <c r="R2742" i="16" s="1"/>
  <c r="N2742" i="16" s="1"/>
  <c r="Q2099" i="16"/>
  <c r="R2099" i="16" s="1"/>
  <c r="N2099" i="16" s="1"/>
  <c r="P2099" i="16"/>
  <c r="Q2671" i="16"/>
  <c r="R2671" i="16" s="1"/>
  <c r="N2671" i="16" s="1"/>
  <c r="P2671" i="16"/>
  <c r="Q2373" i="16"/>
  <c r="R2373" i="16" s="1"/>
  <c r="N2373" i="16" s="1"/>
  <c r="P2373" i="16"/>
  <c r="Q2109" i="16"/>
  <c r="R2109" i="16" s="1"/>
  <c r="N2109" i="16" s="1"/>
  <c r="P2109" i="16"/>
  <c r="P1773" i="16"/>
  <c r="Q1773" i="16"/>
  <c r="R1773" i="16" s="1"/>
  <c r="N1773" i="16" s="1"/>
  <c r="P1344" i="16"/>
  <c r="Q1344" i="16"/>
  <c r="R1344" i="16" s="1"/>
  <c r="N1344" i="16" s="1"/>
  <c r="P3084" i="16"/>
  <c r="Q3084" i="16"/>
  <c r="R3084" i="16" s="1"/>
  <c r="N3084" i="16" s="1"/>
  <c r="P3794" i="16"/>
  <c r="Q3794" i="16"/>
  <c r="R3794" i="16" s="1"/>
  <c r="N3794" i="16" s="1"/>
  <c r="P3173" i="16"/>
  <c r="Q3173" i="16"/>
  <c r="R3173" i="16" s="1"/>
  <c r="N3173" i="16" s="1"/>
  <c r="Q3439" i="16"/>
  <c r="R3439" i="16" s="1"/>
  <c r="N3439" i="16" s="1"/>
  <c r="P3439" i="16"/>
  <c r="P3238" i="16"/>
  <c r="Q3238" i="16"/>
  <c r="R3238" i="16" s="1"/>
  <c r="N3238" i="16" s="1"/>
  <c r="P1666" i="16"/>
  <c r="Q1666" i="16"/>
  <c r="R1666" i="16" s="1"/>
  <c r="N1666" i="16" s="1"/>
  <c r="Q3721" i="16"/>
  <c r="R3721" i="16" s="1"/>
  <c r="N3721" i="16" s="1"/>
  <c r="P3721" i="16"/>
  <c r="Q2268" i="16"/>
  <c r="R2268" i="16" s="1"/>
  <c r="N2268" i="16" s="1"/>
  <c r="P2268" i="16"/>
  <c r="Q3679" i="16"/>
  <c r="R3679" i="16" s="1"/>
  <c r="N3679" i="16" s="1"/>
  <c r="P3679" i="16"/>
  <c r="Q3681" i="16"/>
  <c r="R3681" i="16" s="1"/>
  <c r="N3681" i="16" s="1"/>
  <c r="P3681" i="16"/>
  <c r="Q635" i="16"/>
  <c r="R635" i="16" s="1"/>
  <c r="N635" i="16" s="1"/>
  <c r="P635" i="16"/>
  <c r="Q3571" i="16"/>
  <c r="R3571" i="16" s="1"/>
  <c r="N3571" i="16" s="1"/>
  <c r="P3571" i="16"/>
  <c r="Q3012" i="16"/>
  <c r="R3012" i="16" s="1"/>
  <c r="N3012" i="16" s="1"/>
  <c r="P3012" i="16"/>
  <c r="Q1244" i="16"/>
  <c r="R1244" i="16" s="1"/>
  <c r="N1244" i="16" s="1"/>
  <c r="P1244" i="16"/>
  <c r="P2972" i="16"/>
  <c r="Q2972" i="16"/>
  <c r="R2972" i="16" s="1"/>
  <c r="N2972" i="16" s="1"/>
  <c r="P2721" i="16"/>
  <c r="Q2721" i="16"/>
  <c r="R2721" i="16" s="1"/>
  <c r="N2721" i="16" s="1"/>
  <c r="Q2385" i="16"/>
  <c r="R2385" i="16" s="1"/>
  <c r="N2385" i="16" s="1"/>
  <c r="P2385" i="16"/>
  <c r="Q1944" i="16"/>
  <c r="R1944" i="16" s="1"/>
  <c r="N1944" i="16" s="1"/>
  <c r="P1944" i="16"/>
  <c r="P3674" i="16"/>
  <c r="Q3674" i="16"/>
  <c r="R3674" i="16" s="1"/>
  <c r="N3674" i="16" s="1"/>
  <c r="Q3350" i="16"/>
  <c r="R3350" i="16" s="1"/>
  <c r="N3350" i="16" s="1"/>
  <c r="P3350" i="16"/>
  <c r="Q3773" i="16"/>
  <c r="R3773" i="16" s="1"/>
  <c r="N3773" i="16" s="1"/>
  <c r="P3773" i="16"/>
  <c r="Q3055" i="16"/>
  <c r="R3055" i="16" s="1"/>
  <c r="N3055" i="16" s="1"/>
  <c r="P3055" i="16"/>
  <c r="Q3838" i="16"/>
  <c r="R3838" i="16" s="1"/>
  <c r="N3838" i="16" s="1"/>
  <c r="P3838" i="16"/>
  <c r="Q790" i="16"/>
  <c r="R790" i="16" s="1"/>
  <c r="N790" i="16" s="1"/>
  <c r="P790" i="16"/>
  <c r="Q2886" i="16"/>
  <c r="R2886" i="16" s="1"/>
  <c r="N2886" i="16" s="1"/>
  <c r="P2886" i="16"/>
  <c r="Q2351" i="16"/>
  <c r="R2351" i="16" s="1"/>
  <c r="N2351" i="16" s="1"/>
  <c r="P2351" i="16"/>
  <c r="Q3574" i="16"/>
  <c r="R3574" i="16" s="1"/>
  <c r="N3574" i="16" s="1"/>
  <c r="P3574" i="16"/>
  <c r="Q3325" i="16"/>
  <c r="R3325" i="16" s="1"/>
  <c r="N3325" i="16" s="1"/>
  <c r="P3325" i="16"/>
  <c r="Q3522" i="16"/>
  <c r="R3522" i="16" s="1"/>
  <c r="N3522" i="16" s="1"/>
  <c r="P3522" i="16"/>
  <c r="P2976" i="16"/>
  <c r="Q2976" i="16"/>
  <c r="R2976" i="16" s="1"/>
  <c r="N2976" i="16" s="1"/>
  <c r="P2276" i="16"/>
  <c r="Q2276" i="16"/>
  <c r="R2276" i="16" s="1"/>
  <c r="N2276" i="16" s="1"/>
  <c r="Q2013" i="16"/>
  <c r="R2013" i="16" s="1"/>
  <c r="N2013" i="16" s="1"/>
  <c r="P2013" i="16"/>
  <c r="Q1677" i="16"/>
  <c r="R1677" i="16" s="1"/>
  <c r="N1677" i="16" s="1"/>
  <c r="P1677" i="16"/>
  <c r="Q1248" i="16"/>
  <c r="R1248" i="16" s="1"/>
  <c r="N1248" i="16" s="1"/>
  <c r="P1248" i="16"/>
  <c r="Q2989" i="16"/>
  <c r="R2989" i="16" s="1"/>
  <c r="N2989" i="16" s="1"/>
  <c r="P2989" i="16"/>
  <c r="Q3698" i="16"/>
  <c r="R3698" i="16" s="1"/>
  <c r="N3698" i="16" s="1"/>
  <c r="P3698" i="16"/>
  <c r="P2070" i="16"/>
  <c r="Q2070" i="16"/>
  <c r="R2070" i="16" s="1"/>
  <c r="N2070" i="16" s="1"/>
  <c r="Q3343" i="16"/>
  <c r="R3343" i="16" s="1"/>
  <c r="N3343" i="16" s="1"/>
  <c r="P3343" i="16"/>
  <c r="P3141" i="16"/>
  <c r="Q3141" i="16"/>
  <c r="R3141" i="16" s="1"/>
  <c r="N3141" i="16" s="1"/>
  <c r="Q1211" i="16"/>
  <c r="R1211" i="16" s="1"/>
  <c r="N1211" i="16" s="1"/>
  <c r="P1211" i="16"/>
  <c r="Q3623" i="16"/>
  <c r="R3623" i="16" s="1"/>
  <c r="N3623" i="16" s="1"/>
  <c r="P3623" i="16"/>
  <c r="Q3419" i="16"/>
  <c r="R3419" i="16" s="1"/>
  <c r="N3419" i="16" s="1"/>
  <c r="P3419" i="16"/>
  <c r="P3043" i="16"/>
  <c r="Q3043" i="16"/>
  <c r="R3043" i="16" s="1"/>
  <c r="N3043" i="16" s="1"/>
  <c r="Q2432" i="16"/>
  <c r="R2432" i="16" s="1"/>
  <c r="N2432" i="16" s="1"/>
  <c r="P2432" i="16"/>
  <c r="P2168" i="16"/>
  <c r="Q2168" i="16"/>
  <c r="R2168" i="16" s="1"/>
  <c r="N2168" i="16" s="1"/>
  <c r="Q1833" i="16"/>
  <c r="R1833" i="16" s="1"/>
  <c r="N1833" i="16" s="1"/>
  <c r="P1833" i="16"/>
  <c r="P1404" i="16"/>
  <c r="Q1404" i="16"/>
  <c r="R1404" i="16" s="1"/>
  <c r="N1404" i="16" s="1"/>
  <c r="P3133" i="16"/>
  <c r="Q3133" i="16"/>
  <c r="R3133" i="16" s="1"/>
  <c r="N3133" i="16" s="1"/>
  <c r="Q3339" i="16"/>
  <c r="R3339" i="16" s="1"/>
  <c r="N3339" i="16" s="1"/>
  <c r="P3339" i="16"/>
  <c r="Q3233" i="16"/>
  <c r="R3233" i="16" s="1"/>
  <c r="N3233" i="16" s="1"/>
  <c r="P3233" i="16"/>
  <c r="Q3498" i="16"/>
  <c r="R3498" i="16" s="1"/>
  <c r="N3498" i="16" s="1"/>
  <c r="P3498" i="16"/>
  <c r="P3297" i="16"/>
  <c r="Q3297" i="16"/>
  <c r="R3297" i="16" s="1"/>
  <c r="N3297" i="16" s="1"/>
  <c r="P2016" i="16"/>
  <c r="Q2016" i="16"/>
  <c r="R2016" i="16" s="1"/>
  <c r="N2016" i="16" s="1"/>
  <c r="P3780" i="16"/>
  <c r="Q3780" i="16"/>
  <c r="R3780" i="16" s="1"/>
  <c r="N3780" i="16" s="1"/>
  <c r="P2495" i="16"/>
  <c r="Q2495" i="16"/>
  <c r="R2495" i="16" s="1"/>
  <c r="N2495" i="16" s="1"/>
  <c r="Q3683" i="16"/>
  <c r="R3683" i="16" s="1"/>
  <c r="N3683" i="16" s="1"/>
  <c r="P3683" i="16"/>
  <c r="Q2588" i="16"/>
  <c r="R2588" i="16" s="1"/>
  <c r="N2588" i="16" s="1"/>
  <c r="P2588" i="16"/>
  <c r="Q2325" i="16"/>
  <c r="R2325" i="16" s="1"/>
  <c r="N2325" i="16" s="1"/>
  <c r="P2325" i="16"/>
  <c r="P2003" i="16"/>
  <c r="Q2003" i="16"/>
  <c r="R2003" i="16" s="1"/>
  <c r="N2003" i="16" s="1"/>
  <c r="P1561" i="16"/>
  <c r="Q1561" i="16"/>
  <c r="R1561" i="16" s="1"/>
  <c r="N1561" i="16" s="1"/>
  <c r="Q3289" i="16"/>
  <c r="R3289" i="16" s="1"/>
  <c r="N3289" i="16" s="1"/>
  <c r="P3289" i="16"/>
  <c r="Q1973" i="16"/>
  <c r="R1973" i="16" s="1"/>
  <c r="N1973" i="16" s="1"/>
  <c r="P1973" i="16"/>
  <c r="Q3388" i="16"/>
  <c r="R3388" i="16" s="1"/>
  <c r="N3388" i="16" s="1"/>
  <c r="P3388" i="16"/>
  <c r="Q3656" i="16"/>
  <c r="R3656" i="16" s="1"/>
  <c r="N3656" i="16" s="1"/>
  <c r="P3656" i="16"/>
  <c r="P3452" i="16"/>
  <c r="Q3452" i="16"/>
  <c r="R3452" i="16" s="1"/>
  <c r="N3452" i="16" s="1"/>
  <c r="P395" i="16"/>
  <c r="Q395" i="16"/>
  <c r="R395" i="16" s="1"/>
  <c r="N395" i="16" s="1"/>
  <c r="P3747" i="16"/>
  <c r="Q3747" i="16"/>
  <c r="R3747" i="16" s="1"/>
  <c r="N3747" i="16" s="1"/>
  <c r="P3263" i="16"/>
  <c r="Q3263" i="16"/>
  <c r="R3263" i="16" s="1"/>
  <c r="N3263" i="16" s="1"/>
  <c r="P475" i="16"/>
  <c r="Q475" i="16"/>
  <c r="R475" i="16" s="1"/>
  <c r="N475" i="16" s="1"/>
  <c r="P2368" i="16"/>
  <c r="Q2368" i="16"/>
  <c r="R2368" i="16" s="1"/>
  <c r="N2368" i="16" s="1"/>
  <c r="Q1802" i="16"/>
  <c r="R1802" i="16" s="1"/>
  <c r="N1802" i="16" s="1"/>
  <c r="P1802" i="16"/>
  <c r="Q674" i="16"/>
  <c r="R674" i="16" s="1"/>
  <c r="N674" i="16" s="1"/>
  <c r="P674" i="16"/>
  <c r="Q2293" i="16"/>
  <c r="R2293" i="16" s="1"/>
  <c r="N2293" i="16" s="1"/>
  <c r="P2293" i="16"/>
  <c r="Q788" i="16"/>
  <c r="R788" i="16" s="1"/>
  <c r="N788" i="16" s="1"/>
  <c r="P788" i="16"/>
  <c r="Q1958" i="16"/>
  <c r="R1958" i="16" s="1"/>
  <c r="N1958" i="16" s="1"/>
  <c r="P1958" i="16"/>
  <c r="Q3253" i="16"/>
  <c r="R3253" i="16" s="1"/>
  <c r="N3253" i="16" s="1"/>
  <c r="P3253" i="16"/>
  <c r="Q1857" i="16"/>
  <c r="R1857" i="16" s="1"/>
  <c r="N1857" i="16" s="1"/>
  <c r="P1857" i="16"/>
  <c r="Q1743" i="16"/>
  <c r="R1743" i="16" s="1"/>
  <c r="N1743" i="16" s="1"/>
  <c r="P1743" i="16"/>
  <c r="Q2736" i="16"/>
  <c r="R2736" i="16" s="1"/>
  <c r="N2736" i="16" s="1"/>
  <c r="P2736" i="16"/>
  <c r="Q3239" i="16"/>
  <c r="R3239" i="16" s="1"/>
  <c r="N3239" i="16" s="1"/>
  <c r="P3239" i="16"/>
  <c r="Q3323" i="16"/>
  <c r="R3323" i="16" s="1"/>
  <c r="N3323" i="16" s="1"/>
  <c r="P3323" i="16"/>
  <c r="P586" i="16"/>
  <c r="Q586" i="16"/>
  <c r="R586" i="16" s="1"/>
  <c r="N586" i="16" s="1"/>
  <c r="P2493" i="16"/>
  <c r="Q2493" i="16"/>
  <c r="R2493" i="16" s="1"/>
  <c r="N2493" i="16" s="1"/>
  <c r="P2867" i="16"/>
  <c r="Q2867" i="16"/>
  <c r="R2867" i="16" s="1"/>
  <c r="N2867" i="16" s="1"/>
  <c r="Q3318" i="16"/>
  <c r="R3318" i="16" s="1"/>
  <c r="N3318" i="16" s="1"/>
  <c r="P3318" i="16"/>
  <c r="Q1388" i="16"/>
  <c r="R1388" i="16" s="1"/>
  <c r="N1388" i="16" s="1"/>
  <c r="P1388" i="16"/>
  <c r="P1125" i="16"/>
  <c r="Q1125" i="16"/>
  <c r="R1125" i="16" s="1"/>
  <c r="N1125" i="16" s="1"/>
  <c r="Q2865" i="16"/>
  <c r="R2865" i="16" s="1"/>
  <c r="N2865" i="16" s="1"/>
  <c r="P2865" i="16"/>
  <c r="Q2530" i="16"/>
  <c r="R2530" i="16" s="1"/>
  <c r="N2530" i="16" s="1"/>
  <c r="P2530" i="16"/>
  <c r="P2087" i="16"/>
  <c r="Q2087" i="16"/>
  <c r="R2087" i="16" s="1"/>
  <c r="N2087" i="16" s="1"/>
  <c r="P3817" i="16"/>
  <c r="Q3817" i="16"/>
  <c r="R3817" i="16" s="1"/>
  <c r="N3817" i="16" s="1"/>
  <c r="P3494" i="16"/>
  <c r="Q3494" i="16"/>
  <c r="R3494" i="16" s="1"/>
  <c r="N3494" i="16" s="1"/>
  <c r="Q1686" i="16"/>
  <c r="R1686" i="16" s="1"/>
  <c r="N1686" i="16" s="1"/>
  <c r="P1686" i="16"/>
  <c r="P3200" i="16"/>
  <c r="Q3200" i="16"/>
  <c r="R3200" i="16" s="1"/>
  <c r="N3200" i="16" s="1"/>
  <c r="Q1823" i="16"/>
  <c r="R1823" i="16" s="1"/>
  <c r="N1823" i="16" s="1"/>
  <c r="P1823" i="16"/>
  <c r="P935" i="16"/>
  <c r="Q935" i="16"/>
  <c r="R935" i="16" s="1"/>
  <c r="N935" i="16" s="1"/>
  <c r="P3643" i="16"/>
  <c r="Q3643" i="16"/>
  <c r="R3643" i="16" s="1"/>
  <c r="N3643" i="16" s="1"/>
  <c r="P3035" i="16"/>
  <c r="Q3035" i="16"/>
  <c r="R3035" i="16" s="1"/>
  <c r="N3035" i="16" s="1"/>
  <c r="Q3718" i="16"/>
  <c r="R3718" i="16" s="1"/>
  <c r="N3718" i="16" s="1"/>
  <c r="P3718" i="16"/>
  <c r="Q3469" i="16"/>
  <c r="R3469" i="16" s="1"/>
  <c r="N3469" i="16" s="1"/>
  <c r="P3469" i="16"/>
  <c r="P3619" i="16"/>
  <c r="Q3619" i="16"/>
  <c r="R3619" i="16" s="1"/>
  <c r="N3619" i="16" s="1"/>
  <c r="P2538" i="16"/>
  <c r="Q2538" i="16"/>
  <c r="R2538" i="16" s="1"/>
  <c r="N2538" i="16" s="1"/>
  <c r="P2420" i="16"/>
  <c r="Q2420" i="16"/>
  <c r="R2420" i="16" s="1"/>
  <c r="N2420" i="16" s="1"/>
  <c r="Q2157" i="16"/>
  <c r="R2157" i="16" s="1"/>
  <c r="N2157" i="16" s="1"/>
  <c r="P2157" i="16"/>
  <c r="Q1822" i="16"/>
  <c r="R1822" i="16" s="1"/>
  <c r="N1822" i="16" s="1"/>
  <c r="P1822" i="16"/>
  <c r="Q1392" i="16"/>
  <c r="R1392" i="16" s="1"/>
  <c r="N1392" i="16" s="1"/>
  <c r="P1392" i="16"/>
  <c r="P3121" i="16"/>
  <c r="Q3121" i="16"/>
  <c r="R3121" i="16" s="1"/>
  <c r="N3121" i="16" s="1"/>
  <c r="Q3843" i="16"/>
  <c r="R3843" i="16" s="1"/>
  <c r="N3843" i="16" s="1"/>
  <c r="P3843" i="16"/>
  <c r="P3222" i="16"/>
  <c r="Q3222" i="16"/>
  <c r="R3222" i="16" s="1"/>
  <c r="N3222" i="16" s="1"/>
  <c r="P3487" i="16"/>
  <c r="Q3487" i="16"/>
  <c r="R3487" i="16" s="1"/>
  <c r="N3487" i="16" s="1"/>
  <c r="P3285" i="16"/>
  <c r="Q3285" i="16"/>
  <c r="R3285" i="16" s="1"/>
  <c r="N3285" i="16" s="1"/>
  <c r="Q1955" i="16"/>
  <c r="R1955" i="16" s="1"/>
  <c r="N1955" i="16" s="1"/>
  <c r="P1955" i="16"/>
  <c r="Q3768" i="16"/>
  <c r="R3768" i="16" s="1"/>
  <c r="N3768" i="16" s="1"/>
  <c r="P3768" i="16"/>
  <c r="Q2447" i="16"/>
  <c r="R2447" i="16" s="1"/>
  <c r="N2447" i="16" s="1"/>
  <c r="P2447" i="16"/>
  <c r="P3575" i="16"/>
  <c r="Q3575" i="16"/>
  <c r="R3575" i="16" s="1"/>
  <c r="N3575" i="16" s="1"/>
  <c r="Q2576" i="16"/>
  <c r="R2576" i="16" s="1"/>
  <c r="N2576" i="16" s="1"/>
  <c r="P2576" i="16"/>
  <c r="P2313" i="16"/>
  <c r="Q2313" i="16"/>
  <c r="R2313" i="16" s="1"/>
  <c r="N2313" i="16" s="1"/>
  <c r="Q1989" i="16"/>
  <c r="R1989" i="16" s="1"/>
  <c r="N1989" i="16" s="1"/>
  <c r="P1989" i="16"/>
  <c r="Q1548" i="16"/>
  <c r="R1548" i="16" s="1"/>
  <c r="N1548" i="16" s="1"/>
  <c r="P1548" i="16"/>
  <c r="P3277" i="16"/>
  <c r="Q3277" i="16"/>
  <c r="R3277" i="16" s="1"/>
  <c r="N3277" i="16" s="1"/>
  <c r="Q1914" i="16"/>
  <c r="R1914" i="16" s="1"/>
  <c r="N1914" i="16" s="1"/>
  <c r="P1914" i="16"/>
  <c r="Q3377" i="16"/>
  <c r="R3377" i="16" s="1"/>
  <c r="N3377" i="16" s="1"/>
  <c r="P3377" i="16"/>
  <c r="P3642" i="16"/>
  <c r="Q3642" i="16"/>
  <c r="R3642" i="16" s="1"/>
  <c r="N3642" i="16" s="1"/>
  <c r="P3441" i="16"/>
  <c r="Q3441" i="16"/>
  <c r="R3441" i="16" s="1"/>
  <c r="N3441" i="16" s="1"/>
  <c r="Q383" i="16"/>
  <c r="R383" i="16" s="1"/>
  <c r="N383" i="16" s="1"/>
  <c r="P383" i="16"/>
  <c r="Q3700" i="16"/>
  <c r="R3700" i="16" s="1"/>
  <c r="N3700" i="16" s="1"/>
  <c r="P3700" i="16"/>
  <c r="Q3204" i="16"/>
  <c r="R3204" i="16" s="1"/>
  <c r="N3204" i="16" s="1"/>
  <c r="P3204" i="16"/>
  <c r="P3031" i="16"/>
  <c r="Q3031" i="16"/>
  <c r="R3031" i="16" s="1"/>
  <c r="N3031" i="16" s="1"/>
  <c r="Q2732" i="16"/>
  <c r="R2732" i="16" s="1"/>
  <c r="N2732" i="16" s="1"/>
  <c r="P2732" i="16"/>
  <c r="P2481" i="16"/>
  <c r="Q2481" i="16"/>
  <c r="R2481" i="16" s="1"/>
  <c r="N2481" i="16" s="1"/>
  <c r="Q2146" i="16"/>
  <c r="R2146" i="16" s="1"/>
  <c r="N2146" i="16" s="1"/>
  <c r="P2146" i="16"/>
  <c r="Q1704" i="16"/>
  <c r="R1704" i="16" s="1"/>
  <c r="N1704" i="16" s="1"/>
  <c r="P1704" i="16"/>
  <c r="Q3433" i="16"/>
  <c r="R3433" i="16" s="1"/>
  <c r="N3433" i="16" s="1"/>
  <c r="P3433" i="16"/>
  <c r="Q3111" i="16"/>
  <c r="R3111" i="16" s="1"/>
  <c r="N3111" i="16" s="1"/>
  <c r="P3111" i="16"/>
  <c r="P3533" i="16"/>
  <c r="Q3533" i="16"/>
  <c r="R3533" i="16" s="1"/>
  <c r="N3533" i="16" s="1"/>
  <c r="P3799" i="16"/>
  <c r="Q3799" i="16"/>
  <c r="R3799" i="16" s="1"/>
  <c r="N3799" i="16" s="1"/>
  <c r="Q3597" i="16"/>
  <c r="R3597" i="16" s="1"/>
  <c r="N3597" i="16" s="1"/>
  <c r="P3597" i="16"/>
  <c r="P540" i="16"/>
  <c r="Q540" i="16"/>
  <c r="R540" i="16" s="1"/>
  <c r="N540" i="16" s="1"/>
  <c r="P2430" i="16"/>
  <c r="Q2430" i="16"/>
  <c r="R2430" i="16" s="1"/>
  <c r="N2430" i="16" s="1"/>
  <c r="P2591" i="16"/>
  <c r="Q2591" i="16"/>
  <c r="R2591" i="16" s="1"/>
  <c r="N2591" i="16" s="1"/>
  <c r="Q505" i="16"/>
  <c r="R505" i="16" s="1"/>
  <c r="N505" i="16" s="1"/>
  <c r="P505" i="16"/>
  <c r="P891" i="16"/>
  <c r="Q891" i="16"/>
  <c r="R891" i="16" s="1"/>
  <c r="N891" i="16" s="1"/>
  <c r="Q435" i="16"/>
  <c r="R435" i="16" s="1"/>
  <c r="N435" i="16" s="1"/>
  <c r="P435" i="16"/>
  <c r="P63" i="16"/>
  <c r="Q63" i="16"/>
  <c r="R63" i="16" s="1"/>
  <c r="N63" i="16" s="1"/>
  <c r="Q2941" i="16"/>
  <c r="R2941" i="16" s="1"/>
  <c r="N2941" i="16" s="1"/>
  <c r="P2941" i="16"/>
  <c r="Q1227" i="16"/>
  <c r="R1227" i="16" s="1"/>
  <c r="N1227" i="16" s="1"/>
  <c r="P1227" i="16"/>
  <c r="Q245" i="16"/>
  <c r="R245" i="16" s="1"/>
  <c r="N245" i="16" s="1"/>
  <c r="P245" i="16"/>
  <c r="P450" i="16"/>
  <c r="Q450" i="16"/>
  <c r="R450" i="16" s="1"/>
  <c r="N450" i="16" s="1"/>
  <c r="Q2450" i="16"/>
  <c r="R2450" i="16" s="1"/>
  <c r="N2450" i="16" s="1"/>
  <c r="P2450" i="16"/>
  <c r="P2188" i="16"/>
  <c r="Q2188" i="16"/>
  <c r="R2188" i="16" s="1"/>
  <c r="N2188" i="16" s="1"/>
  <c r="Q1181" i="16"/>
  <c r="R1181" i="16" s="1"/>
  <c r="N1181" i="16" s="1"/>
  <c r="P1181" i="16"/>
  <c r="P2079" i="16"/>
  <c r="Q2079" i="16"/>
  <c r="R2079" i="16" s="1"/>
  <c r="N2079" i="16" s="1"/>
  <c r="Q1927" i="16"/>
  <c r="R1927" i="16" s="1"/>
  <c r="N1927" i="16" s="1"/>
  <c r="P1927" i="16"/>
  <c r="Q1232" i="16"/>
  <c r="R1232" i="16" s="1"/>
  <c r="N1232" i="16" s="1"/>
  <c r="P1232" i="16"/>
  <c r="P2507" i="16"/>
  <c r="Q2507" i="16"/>
  <c r="R2507" i="16" s="1"/>
  <c r="N2507" i="16" s="1"/>
  <c r="Q1866" i="16"/>
  <c r="R1866" i="16" s="1"/>
  <c r="N1866" i="16" s="1"/>
  <c r="P1866" i="16"/>
  <c r="P1668" i="16"/>
  <c r="Q1668" i="16"/>
  <c r="R1668" i="16" s="1"/>
  <c r="N1668" i="16" s="1"/>
  <c r="Q1301" i="16"/>
  <c r="R1301" i="16" s="1"/>
  <c r="N1301" i="16" s="1"/>
  <c r="P1301" i="16"/>
  <c r="P2565" i="16"/>
  <c r="Q2565" i="16"/>
  <c r="R2565" i="16" s="1"/>
  <c r="N2565" i="16" s="1"/>
  <c r="Q1432" i="16"/>
  <c r="R1432" i="16" s="1"/>
  <c r="N1432" i="16" s="1"/>
  <c r="P1432" i="16"/>
  <c r="Q1987" i="16"/>
  <c r="R1987" i="16" s="1"/>
  <c r="N1987" i="16" s="1"/>
  <c r="P1987" i="16"/>
  <c r="Q2021" i="16"/>
  <c r="R2021" i="16" s="1"/>
  <c r="N2021" i="16" s="1"/>
  <c r="P2021" i="16"/>
  <c r="Q2682" i="16"/>
  <c r="R2682" i="16" s="1"/>
  <c r="N2682" i="16" s="1"/>
  <c r="P2682" i="16"/>
  <c r="Q2008" i="16"/>
  <c r="R2008" i="16" s="1"/>
  <c r="N2008" i="16" s="1"/>
  <c r="P2008" i="16"/>
  <c r="Q2347" i="16"/>
  <c r="R2347" i="16" s="1"/>
  <c r="N2347" i="16" s="1"/>
  <c r="P2347" i="16"/>
  <c r="Q2323" i="16"/>
  <c r="R2323" i="16" s="1"/>
  <c r="N2323" i="16" s="1"/>
  <c r="P2323" i="16"/>
  <c r="Q1426" i="16"/>
  <c r="R1426" i="16" s="1"/>
  <c r="N1426" i="16" s="1"/>
  <c r="P1426" i="16"/>
  <c r="P3091" i="16"/>
  <c r="Q3091" i="16"/>
  <c r="R3091" i="16" s="1"/>
  <c r="N3091" i="16" s="1"/>
  <c r="Q3373" i="16"/>
  <c r="R3373" i="16" s="1"/>
  <c r="N3373" i="16" s="1"/>
  <c r="P3373" i="16"/>
  <c r="P190" i="16"/>
  <c r="Q190" i="16"/>
  <c r="R190" i="16" s="1"/>
  <c r="N190" i="16" s="1"/>
  <c r="P3136" i="16"/>
  <c r="Q3136" i="16"/>
  <c r="R3136" i="16" s="1"/>
  <c r="N3136" i="16" s="1"/>
  <c r="Q3635" i="16"/>
  <c r="R3635" i="16" s="1"/>
  <c r="N3635" i="16" s="1"/>
  <c r="P3635" i="16"/>
  <c r="Q1353" i="16"/>
  <c r="R1353" i="16" s="1"/>
  <c r="N1353" i="16" s="1"/>
  <c r="P1353" i="16"/>
  <c r="Q2316" i="16"/>
  <c r="R2316" i="16" s="1"/>
  <c r="N2316" i="16" s="1"/>
  <c r="P2316" i="16"/>
  <c r="Q1229" i="16"/>
  <c r="R1229" i="16" s="1"/>
  <c r="N1229" i="16" s="1"/>
  <c r="P1229" i="16"/>
  <c r="P1475" i="16"/>
  <c r="Q1475" i="16"/>
  <c r="R1475" i="16" s="1"/>
  <c r="N1475" i="16" s="1"/>
  <c r="P2780" i="16"/>
  <c r="Q2780" i="16"/>
  <c r="R2780" i="16" s="1"/>
  <c r="N2780" i="16" s="1"/>
  <c r="Q1752" i="16"/>
  <c r="R1752" i="16" s="1"/>
  <c r="N1752" i="16" s="1"/>
  <c r="P1752" i="16"/>
  <c r="Q3581" i="16"/>
  <c r="R3581" i="16" s="1"/>
  <c r="N3581" i="16" s="1"/>
  <c r="P3581" i="16"/>
  <c r="Q2831" i="16"/>
  <c r="R2831" i="16" s="1"/>
  <c r="N2831" i="16" s="1"/>
  <c r="P2831" i="16"/>
  <c r="Q2052" i="16"/>
  <c r="R2052" i="16" s="1"/>
  <c r="N2052" i="16" s="1"/>
  <c r="P2052" i="16"/>
  <c r="P3164" i="16"/>
  <c r="Q3164" i="16"/>
  <c r="R3164" i="16" s="1"/>
  <c r="N3164" i="16" s="1"/>
  <c r="Q2815" i="16"/>
  <c r="R2815" i="16" s="1"/>
  <c r="N2815" i="16" s="1"/>
  <c r="P2815" i="16"/>
  <c r="P1488" i="16"/>
  <c r="Q1488" i="16"/>
  <c r="R1488" i="16" s="1"/>
  <c r="N1488" i="16" s="1"/>
  <c r="Q3381" i="16"/>
  <c r="R3381" i="16" s="1"/>
  <c r="N3381" i="16" s="1"/>
  <c r="P3381" i="16"/>
  <c r="P3424" i="16"/>
  <c r="Q3424" i="16"/>
  <c r="R3424" i="16" s="1"/>
  <c r="N3424" i="16" s="1"/>
  <c r="Q3825" i="16"/>
  <c r="R3825" i="16" s="1"/>
  <c r="N3825" i="16" s="1"/>
  <c r="P3825" i="16"/>
  <c r="P2291" i="16"/>
  <c r="Q2291" i="16"/>
  <c r="R2291" i="16" s="1"/>
  <c r="N2291" i="16" s="1"/>
  <c r="Q275" i="16"/>
  <c r="R275" i="16" s="1"/>
  <c r="N275" i="16" s="1"/>
  <c r="P275" i="16"/>
  <c r="Q188" i="16"/>
  <c r="R188" i="16" s="1"/>
  <c r="N188" i="16" s="1"/>
  <c r="P188" i="16"/>
  <c r="Q793" i="16"/>
  <c r="R793" i="16" s="1"/>
  <c r="N793" i="16" s="1"/>
  <c r="P793" i="16"/>
  <c r="Q344" i="16"/>
  <c r="R344" i="16" s="1"/>
  <c r="N344" i="16" s="1"/>
  <c r="P344" i="16"/>
  <c r="Q159" i="16"/>
  <c r="R159" i="16" s="1"/>
  <c r="N159" i="16" s="1"/>
  <c r="P159" i="16"/>
  <c r="P842" i="16"/>
  <c r="Q842" i="16"/>
  <c r="R842" i="16" s="1"/>
  <c r="N842" i="16" s="1"/>
  <c r="Q488" i="16"/>
  <c r="R488" i="16" s="1"/>
  <c r="N488" i="16" s="1"/>
  <c r="P488" i="16"/>
  <c r="P639" i="16"/>
  <c r="Q639" i="16"/>
  <c r="R639" i="16" s="1"/>
  <c r="N639" i="16" s="1"/>
  <c r="Q613" i="16"/>
  <c r="R613" i="16" s="1"/>
  <c r="N613" i="16" s="1"/>
  <c r="P613" i="16"/>
  <c r="P763" i="16"/>
  <c r="Q763" i="16"/>
  <c r="R763" i="16" s="1"/>
  <c r="N763" i="16" s="1"/>
  <c r="Q267" i="16"/>
  <c r="R267" i="16" s="1"/>
  <c r="N267" i="16" s="1"/>
  <c r="P267" i="16"/>
  <c r="P3524" i="16"/>
  <c r="Q3524" i="16"/>
  <c r="R3524" i="16" s="1"/>
  <c r="N3524" i="16" s="1"/>
  <c r="P510" i="16"/>
  <c r="Q510" i="16"/>
  <c r="R510" i="16" s="1"/>
  <c r="N510" i="16" s="1"/>
  <c r="P254" i="16"/>
  <c r="Q254" i="16"/>
  <c r="R254" i="16" s="1"/>
  <c r="N254" i="16" s="1"/>
  <c r="Q681" i="16"/>
  <c r="R681" i="16" s="1"/>
  <c r="N681" i="16" s="1"/>
  <c r="P681" i="16"/>
  <c r="Q472" i="16"/>
  <c r="R472" i="16" s="1"/>
  <c r="N472" i="16" s="1"/>
  <c r="P472" i="16"/>
  <c r="Q433" i="16"/>
  <c r="R433" i="16" s="1"/>
  <c r="N433" i="16" s="1"/>
  <c r="P433" i="16"/>
  <c r="Q391" i="16"/>
  <c r="R391" i="16" s="1"/>
  <c r="N391" i="16" s="1"/>
  <c r="P391" i="16"/>
  <c r="Q877" i="16"/>
  <c r="R877" i="16" s="1"/>
  <c r="N877" i="16" s="1"/>
  <c r="P877" i="16"/>
  <c r="P578" i="16"/>
  <c r="Q578" i="16"/>
  <c r="R578" i="16" s="1"/>
  <c r="N578" i="16" s="1"/>
  <c r="Q341" i="16"/>
  <c r="R341" i="16" s="1"/>
  <c r="N341" i="16" s="1"/>
  <c r="P341" i="16"/>
  <c r="Q655" i="16"/>
  <c r="R655" i="16" s="1"/>
  <c r="N655" i="16" s="1"/>
  <c r="P655" i="16"/>
  <c r="P369" i="16"/>
  <c r="Q369" i="16"/>
  <c r="R369" i="16" s="1"/>
  <c r="N369" i="16" s="1"/>
  <c r="Q131" i="16"/>
  <c r="R131" i="16" s="1"/>
  <c r="N131" i="16" s="1"/>
  <c r="P131" i="16"/>
  <c r="Q1886" i="16"/>
  <c r="R1886" i="16" s="1"/>
  <c r="N1886" i="16" s="1"/>
  <c r="P1886" i="16"/>
  <c r="Q1718" i="16"/>
  <c r="R1718" i="16" s="1"/>
  <c r="N1718" i="16" s="1"/>
  <c r="P1718" i="16"/>
  <c r="P894" i="16"/>
  <c r="Q894" i="16"/>
  <c r="R894" i="16" s="1"/>
  <c r="N894" i="16" s="1"/>
  <c r="P446" i="16"/>
  <c r="Q446" i="16"/>
  <c r="R446" i="16" s="1"/>
  <c r="N446" i="16" s="1"/>
  <c r="Q208" i="16"/>
  <c r="R208" i="16" s="1"/>
  <c r="N208" i="16" s="1"/>
  <c r="P208" i="16"/>
  <c r="Q929" i="16"/>
  <c r="R929" i="16" s="1"/>
  <c r="N929" i="16" s="1"/>
  <c r="P929" i="16"/>
  <c r="P236" i="16"/>
  <c r="Q236" i="16"/>
  <c r="R236" i="16" s="1"/>
  <c r="N236" i="16" s="1"/>
  <c r="Q956" i="16"/>
  <c r="R956" i="16" s="1"/>
  <c r="N956" i="16" s="1"/>
  <c r="P956" i="16"/>
  <c r="Q733" i="16"/>
  <c r="R733" i="16" s="1"/>
  <c r="N733" i="16" s="1"/>
  <c r="P733" i="16"/>
  <c r="Q2496" i="16"/>
  <c r="R2496" i="16" s="1"/>
  <c r="N2496" i="16" s="1"/>
  <c r="P2496" i="16"/>
  <c r="Q3049" i="16"/>
  <c r="R3049" i="16" s="1"/>
  <c r="N3049" i="16" s="1"/>
  <c r="P3049" i="16"/>
  <c r="Q525" i="16"/>
  <c r="R525" i="16" s="1"/>
  <c r="N525" i="16" s="1"/>
  <c r="P525" i="16"/>
  <c r="Q1320" i="16"/>
  <c r="R1320" i="16" s="1"/>
  <c r="N1320" i="16" s="1"/>
  <c r="P1320" i="16"/>
  <c r="P1070" i="16"/>
  <c r="Q1070" i="16"/>
  <c r="R1070" i="16" s="1"/>
  <c r="N1070" i="16" s="1"/>
  <c r="P2213" i="16"/>
  <c r="Q2213" i="16"/>
  <c r="R2213" i="16" s="1"/>
  <c r="N2213" i="16" s="1"/>
  <c r="Q625" i="16"/>
  <c r="R625" i="16" s="1"/>
  <c r="N625" i="16" s="1"/>
  <c r="P625" i="16"/>
  <c r="P327" i="16"/>
  <c r="Q327" i="16"/>
  <c r="R327" i="16" s="1"/>
  <c r="N327" i="16" s="1"/>
  <c r="Q88" i="16"/>
  <c r="R88" i="16" s="1"/>
  <c r="N88" i="16" s="1"/>
  <c r="P88" i="16"/>
  <c r="P403" i="16"/>
  <c r="Q403" i="16"/>
  <c r="R403" i="16" s="1"/>
  <c r="N403" i="16" s="1"/>
  <c r="Q117" i="16"/>
  <c r="R117" i="16" s="1"/>
  <c r="N117" i="16" s="1"/>
  <c r="P117" i="16"/>
  <c r="P837" i="16"/>
  <c r="Q837" i="16"/>
  <c r="R837" i="16" s="1"/>
  <c r="N837" i="16" s="1"/>
  <c r="Q1621" i="16"/>
  <c r="R1621" i="16" s="1"/>
  <c r="N1621" i="16" s="1"/>
  <c r="P1621" i="16"/>
  <c r="P1393" i="16"/>
  <c r="Q1393" i="16"/>
  <c r="R1393" i="16" s="1"/>
  <c r="N1393" i="16" s="1"/>
  <c r="Q2082" i="16"/>
  <c r="R2082" i="16" s="1"/>
  <c r="N2082" i="16" s="1"/>
  <c r="P2082" i="16"/>
  <c r="Q183" i="16"/>
  <c r="R183" i="16" s="1"/>
  <c r="N183" i="16" s="1"/>
  <c r="P183" i="16"/>
  <c r="Q964" i="16"/>
  <c r="R964" i="16" s="1"/>
  <c r="N964" i="16" s="1"/>
  <c r="P964" i="16"/>
  <c r="Q271" i="16"/>
  <c r="R271" i="16" s="1"/>
  <c r="N271" i="16" s="1"/>
  <c r="P271" i="16"/>
  <c r="P1004" i="16"/>
  <c r="Q1004" i="16"/>
  <c r="R1004" i="16" s="1"/>
  <c r="N1004" i="16" s="1"/>
  <c r="P694" i="16"/>
  <c r="Q694" i="16"/>
  <c r="R694" i="16" s="1"/>
  <c r="N694" i="16" s="1"/>
  <c r="Q1489" i="16"/>
  <c r="R1489" i="16" s="1"/>
  <c r="N1489" i="16" s="1"/>
  <c r="P1489" i="16"/>
  <c r="Q1239" i="16"/>
  <c r="R1239" i="16" s="1"/>
  <c r="N1239" i="16" s="1"/>
  <c r="P1239" i="16"/>
  <c r="P1230" i="16"/>
  <c r="Q1230" i="16"/>
  <c r="R1230" i="16" s="1"/>
  <c r="N1230" i="16" s="1"/>
  <c r="Q688" i="16"/>
  <c r="R688" i="16" s="1"/>
  <c r="N688" i="16" s="1"/>
  <c r="P688" i="16"/>
  <c r="P390" i="16"/>
  <c r="Q390" i="16"/>
  <c r="R390" i="16" s="1"/>
  <c r="N390" i="16" s="1"/>
  <c r="Q728" i="16"/>
  <c r="R728" i="16" s="1"/>
  <c r="N728" i="16" s="1"/>
  <c r="P728" i="16"/>
  <c r="P418" i="16"/>
  <c r="Q418" i="16"/>
  <c r="R418" i="16" s="1"/>
  <c r="N418" i="16" s="1"/>
  <c r="P1214" i="16"/>
  <c r="Q1214" i="16"/>
  <c r="R1214" i="16" s="1"/>
  <c r="N1214" i="16" s="1"/>
  <c r="Q2977" i="16"/>
  <c r="R2977" i="16" s="1"/>
  <c r="N2977" i="16" s="1"/>
  <c r="P2977" i="16"/>
  <c r="P1624" i="16"/>
  <c r="Q1624" i="16"/>
  <c r="R1624" i="16" s="1"/>
  <c r="N1624" i="16" s="1"/>
  <c r="Q652" i="16"/>
  <c r="R652" i="16" s="1"/>
  <c r="N652" i="16" s="1"/>
  <c r="P652" i="16"/>
  <c r="Q413" i="16"/>
  <c r="R413" i="16" s="1"/>
  <c r="N413" i="16" s="1"/>
  <c r="P413" i="16"/>
  <c r="Q727" i="16"/>
  <c r="R727" i="16" s="1"/>
  <c r="N727" i="16" s="1"/>
  <c r="P727" i="16"/>
  <c r="P441" i="16"/>
  <c r="Q441" i="16"/>
  <c r="R441" i="16" s="1"/>
  <c r="N441" i="16" s="1"/>
  <c r="Q204" i="16"/>
  <c r="R204" i="16" s="1"/>
  <c r="N204" i="16" s="1"/>
  <c r="P204" i="16"/>
  <c r="Q1970" i="16"/>
  <c r="R1970" i="16" s="1"/>
  <c r="N1970" i="16" s="1"/>
  <c r="P1970" i="16"/>
  <c r="Q1837" i="16"/>
  <c r="R1837" i="16" s="1"/>
  <c r="N1837" i="16" s="1"/>
  <c r="P1837" i="16"/>
  <c r="P1399" i="16"/>
  <c r="Q1399" i="16"/>
  <c r="R1399" i="16" s="1"/>
  <c r="N1399" i="16" s="1"/>
  <c r="P374" i="16"/>
  <c r="Q374" i="16"/>
  <c r="R374" i="16" s="1"/>
  <c r="N374" i="16" s="1"/>
  <c r="P137" i="16"/>
  <c r="Q137" i="16"/>
  <c r="R137" i="16" s="1"/>
  <c r="N137" i="16" s="1"/>
  <c r="Q856" i="16"/>
  <c r="R856" i="16" s="1"/>
  <c r="N856" i="16" s="1"/>
  <c r="P856" i="16"/>
  <c r="Q164" i="16"/>
  <c r="R164" i="16" s="1"/>
  <c r="N164" i="16" s="1"/>
  <c r="P164" i="16"/>
  <c r="Q885" i="16"/>
  <c r="R885" i="16" s="1"/>
  <c r="N885" i="16" s="1"/>
  <c r="P885" i="16"/>
  <c r="Q660" i="16"/>
  <c r="R660" i="16" s="1"/>
  <c r="N660" i="16" s="1"/>
  <c r="P660" i="16"/>
  <c r="P2425" i="16"/>
  <c r="Q2425" i="16"/>
  <c r="R2425" i="16" s="1"/>
  <c r="N2425" i="16" s="1"/>
  <c r="Q2811" i="16"/>
  <c r="R2811" i="16" s="1"/>
  <c r="N2811" i="16" s="1"/>
  <c r="P2811" i="16"/>
  <c r="Q109" i="16"/>
  <c r="R109" i="16" s="1"/>
  <c r="N109" i="16" s="1"/>
  <c r="P109" i="16"/>
  <c r="Q818" i="16"/>
  <c r="R818" i="16" s="1"/>
  <c r="N818" i="16" s="1"/>
  <c r="P818" i="16"/>
  <c r="Q581" i="16"/>
  <c r="R581" i="16" s="1"/>
  <c r="N581" i="16" s="1"/>
  <c r="P581" i="16"/>
  <c r="P281" i="16"/>
  <c r="Q281" i="16"/>
  <c r="R281" i="16" s="1"/>
  <c r="N281" i="16" s="1"/>
  <c r="Q620" i="16"/>
  <c r="R620" i="16" s="1"/>
  <c r="N620" i="16" s="1"/>
  <c r="P620" i="16"/>
  <c r="P310" i="16"/>
  <c r="Q310" i="16"/>
  <c r="R310" i="16" s="1"/>
  <c r="N310" i="16" s="1"/>
  <c r="P1105" i="16"/>
  <c r="Q1105" i="16"/>
  <c r="R1105" i="16" s="1"/>
  <c r="N1105" i="16" s="1"/>
  <c r="Q2869" i="16"/>
  <c r="R2869" i="16" s="1"/>
  <c r="N2869" i="16" s="1"/>
  <c r="P2869" i="16"/>
  <c r="P2907" i="16"/>
  <c r="Q2907" i="16"/>
  <c r="R2907" i="16" s="1"/>
  <c r="N2907" i="16" s="1"/>
  <c r="Q2449" i="16"/>
  <c r="R2449" i="16" s="1"/>
  <c r="N2449" i="16" s="1"/>
  <c r="P2449" i="16"/>
  <c r="Q2906" i="16"/>
  <c r="R2906" i="16" s="1"/>
  <c r="N2906" i="16" s="1"/>
  <c r="P2906" i="16"/>
  <c r="P133" i="16"/>
  <c r="Q133" i="16"/>
  <c r="R133" i="16" s="1"/>
  <c r="N133" i="16" s="1"/>
  <c r="Q841" i="16"/>
  <c r="R841" i="16" s="1"/>
  <c r="N841" i="16" s="1"/>
  <c r="P841" i="16"/>
  <c r="Q604" i="16"/>
  <c r="R604" i="16" s="1"/>
  <c r="N604" i="16" s="1"/>
  <c r="P604" i="16"/>
  <c r="Q305" i="16"/>
  <c r="R305" i="16" s="1"/>
  <c r="N305" i="16" s="1"/>
  <c r="P305" i="16"/>
  <c r="P644" i="16"/>
  <c r="Q644" i="16"/>
  <c r="R644" i="16" s="1"/>
  <c r="N644" i="16" s="1"/>
  <c r="Q335" i="16"/>
  <c r="R335" i="16" s="1"/>
  <c r="N335" i="16" s="1"/>
  <c r="P335" i="16"/>
  <c r="Q1129" i="16"/>
  <c r="R1129" i="16" s="1"/>
  <c r="N1129" i="16" s="1"/>
  <c r="P1129" i="16"/>
  <c r="Q2893" i="16"/>
  <c r="R2893" i="16" s="1"/>
  <c r="N2893" i="16" s="1"/>
  <c r="P2893" i="16"/>
  <c r="P1060" i="16"/>
  <c r="Q1060" i="16"/>
  <c r="R1060" i="16" s="1"/>
  <c r="N1060" i="16" s="1"/>
  <c r="Q212" i="16"/>
  <c r="R212" i="16" s="1"/>
  <c r="N212" i="16" s="1"/>
  <c r="P212" i="16"/>
  <c r="Q932" i="16"/>
  <c r="R932" i="16" s="1"/>
  <c r="N932" i="16" s="1"/>
  <c r="P932" i="16"/>
  <c r="Q708" i="16"/>
  <c r="R708" i="16" s="1"/>
  <c r="N708" i="16" s="1"/>
  <c r="P708" i="16"/>
  <c r="P2473" i="16"/>
  <c r="Q2473" i="16"/>
  <c r="R2473" i="16" s="1"/>
  <c r="N2473" i="16" s="1"/>
  <c r="Q2966" i="16"/>
  <c r="R2966" i="16" s="1"/>
  <c r="N2966" i="16" s="1"/>
  <c r="P2966" i="16"/>
  <c r="P1334" i="16"/>
  <c r="Q1334" i="16"/>
  <c r="R1334" i="16" s="1"/>
  <c r="N1334" i="16" s="1"/>
  <c r="Q1011" i="16"/>
  <c r="R1011" i="16" s="1"/>
  <c r="N1011" i="16" s="1"/>
  <c r="P1011" i="16"/>
  <c r="Q2739" i="16"/>
  <c r="R2739" i="16" s="1"/>
  <c r="N2739" i="16" s="1"/>
  <c r="P2739" i="16"/>
  <c r="Q2488" i="16"/>
  <c r="R2488" i="16" s="1"/>
  <c r="N2488" i="16" s="1"/>
  <c r="P2488" i="16"/>
  <c r="Q2212" i="16"/>
  <c r="R2212" i="16" s="1"/>
  <c r="N2212" i="16" s="1"/>
  <c r="P2212" i="16"/>
  <c r="Q1219" i="16"/>
  <c r="R1219" i="16" s="1"/>
  <c r="N1219" i="16" s="1"/>
  <c r="P1219" i="16"/>
  <c r="Q1460" i="16"/>
  <c r="R1460" i="16" s="1"/>
  <c r="N1460" i="16" s="1"/>
  <c r="P1460" i="16"/>
  <c r="Q3805" i="16"/>
  <c r="R3805" i="16" s="1"/>
  <c r="N3805" i="16" s="1"/>
  <c r="P3805" i="16"/>
  <c r="P2059" i="16"/>
  <c r="Q2059" i="16"/>
  <c r="R2059" i="16" s="1"/>
  <c r="N2059" i="16" s="1"/>
  <c r="Q2121" i="16"/>
  <c r="R2121" i="16" s="1"/>
  <c r="N2121" i="16" s="1"/>
  <c r="P2121" i="16"/>
  <c r="P3451" i="16"/>
  <c r="Q3451" i="16"/>
  <c r="R3451" i="16" s="1"/>
  <c r="N3451" i="16" s="1"/>
  <c r="P2846" i="16"/>
  <c r="Q2846" i="16"/>
  <c r="R2846" i="16" s="1"/>
  <c r="N2846" i="16" s="1"/>
  <c r="P2487" i="16"/>
  <c r="Q2487" i="16"/>
  <c r="R2487" i="16" s="1"/>
  <c r="N2487" i="16" s="1"/>
  <c r="Q2224" i="16"/>
  <c r="R2224" i="16" s="1"/>
  <c r="N2224" i="16" s="1"/>
  <c r="P2224" i="16"/>
  <c r="Q1961" i="16"/>
  <c r="R1961" i="16" s="1"/>
  <c r="N1961" i="16" s="1"/>
  <c r="P1961" i="16"/>
  <c r="P1062" i="16"/>
  <c r="Q1062" i="16"/>
  <c r="R1062" i="16" s="1"/>
  <c r="N1062" i="16" s="1"/>
  <c r="Q2923" i="16"/>
  <c r="R2923" i="16" s="1"/>
  <c r="N2923" i="16" s="1"/>
  <c r="P2923" i="16"/>
  <c r="Q2244" i="16"/>
  <c r="R2244" i="16" s="1"/>
  <c r="N2244" i="16" s="1"/>
  <c r="P2244" i="16"/>
  <c r="Q2102" i="16"/>
  <c r="R2102" i="16" s="1"/>
  <c r="N2102" i="16" s="1"/>
  <c r="P2102" i="16"/>
  <c r="P1780" i="16"/>
  <c r="Q1780" i="16"/>
  <c r="R1780" i="16" s="1"/>
  <c r="N1780" i="16" s="1"/>
  <c r="Q1516" i="16"/>
  <c r="R1516" i="16" s="1"/>
  <c r="N1516" i="16" s="1"/>
  <c r="P1516" i="16"/>
  <c r="P1253" i="16"/>
  <c r="Q1253" i="16"/>
  <c r="R1253" i="16" s="1"/>
  <c r="N1253" i="16" s="1"/>
  <c r="P2981" i="16"/>
  <c r="Q2981" i="16"/>
  <c r="R2981" i="16" s="1"/>
  <c r="N2981" i="16" s="1"/>
  <c r="P2083" i="16"/>
  <c r="Q2083" i="16"/>
  <c r="R2083" i="16" s="1"/>
  <c r="N2083" i="16" s="1"/>
  <c r="Q2265" i="16"/>
  <c r="R2265" i="16" s="1"/>
  <c r="N2265" i="16" s="1"/>
  <c r="P2265" i="16"/>
  <c r="P3596" i="16"/>
  <c r="Q3596" i="16"/>
  <c r="R3596" i="16" s="1"/>
  <c r="N3596" i="16" s="1"/>
  <c r="Q1072" i="16"/>
  <c r="R1072" i="16" s="1"/>
  <c r="N1072" i="16" s="1"/>
  <c r="P1072" i="16"/>
  <c r="P2799" i="16"/>
  <c r="Q2799" i="16"/>
  <c r="R2799" i="16" s="1"/>
  <c r="N2799" i="16" s="1"/>
  <c r="Q2548" i="16"/>
  <c r="R2548" i="16" s="1"/>
  <c r="N2548" i="16" s="1"/>
  <c r="P2548" i="16"/>
  <c r="P2273" i="16"/>
  <c r="Q2273" i="16"/>
  <c r="R2273" i="16" s="1"/>
  <c r="N2273" i="16" s="1"/>
  <c r="Q1279" i="16"/>
  <c r="R1279" i="16" s="1"/>
  <c r="N1279" i="16" s="1"/>
  <c r="P1279" i="16"/>
  <c r="P1604" i="16"/>
  <c r="Q1604" i="16"/>
  <c r="R1604" i="16" s="1"/>
  <c r="N1604" i="16" s="1"/>
  <c r="Q3110" i="16"/>
  <c r="R3110" i="16" s="1"/>
  <c r="N3110" i="16" s="1"/>
  <c r="P3110" i="16"/>
  <c r="Q3026" i="16"/>
  <c r="R3026" i="16" s="1"/>
  <c r="N3026" i="16" s="1"/>
  <c r="P3026" i="16"/>
  <c r="Q2667" i="16"/>
  <c r="R2667" i="16" s="1"/>
  <c r="N2667" i="16" s="1"/>
  <c r="P2667" i="16"/>
  <c r="Q2416" i="16"/>
  <c r="R2416" i="16" s="1"/>
  <c r="N2416" i="16" s="1"/>
  <c r="P2416" i="16"/>
  <c r="Q2141" i="16"/>
  <c r="R2141" i="16" s="1"/>
  <c r="N2141" i="16" s="1"/>
  <c r="P2141" i="16"/>
  <c r="P1123" i="16"/>
  <c r="Q1123" i="16"/>
  <c r="R1123" i="16" s="1"/>
  <c r="N1123" i="16" s="1"/>
  <c r="Q1256" i="16"/>
  <c r="R1256" i="16" s="1"/>
  <c r="N1256" i="16" s="1"/>
  <c r="P1256" i="16"/>
  <c r="P3372" i="16"/>
  <c r="Q3372" i="16"/>
  <c r="R3372" i="16" s="1"/>
  <c r="N3372" i="16" s="1"/>
  <c r="Q2894" i="16"/>
  <c r="R2894" i="16" s="1"/>
  <c r="N2894" i="16" s="1"/>
  <c r="P2894" i="16"/>
  <c r="P2535" i="16"/>
  <c r="Q2535" i="16"/>
  <c r="R2535" i="16" s="1"/>
  <c r="N2535" i="16" s="1"/>
  <c r="Q2272" i="16"/>
  <c r="R2272" i="16" s="1"/>
  <c r="N2272" i="16" s="1"/>
  <c r="P2272" i="16"/>
  <c r="Q2009" i="16"/>
  <c r="R2009" i="16" s="1"/>
  <c r="N2009" i="16" s="1"/>
  <c r="P2009" i="16"/>
  <c r="Q1111" i="16"/>
  <c r="R1111" i="16" s="1"/>
  <c r="N1111" i="16" s="1"/>
  <c r="P1111" i="16"/>
  <c r="P2996" i="16"/>
  <c r="Q2996" i="16"/>
  <c r="R2996" i="16" s="1"/>
  <c r="N2996" i="16" s="1"/>
  <c r="P2533" i="16"/>
  <c r="Q2533" i="16"/>
  <c r="R2533" i="16" s="1"/>
  <c r="N2533" i="16" s="1"/>
  <c r="Q1971" i="16"/>
  <c r="R1971" i="16" s="1"/>
  <c r="N1971" i="16" s="1"/>
  <c r="P1971" i="16"/>
  <c r="Q1708" i="16"/>
  <c r="R1708" i="16" s="1"/>
  <c r="N1708" i="16" s="1"/>
  <c r="P1708" i="16"/>
  <c r="Q1444" i="16"/>
  <c r="R1444" i="16" s="1"/>
  <c r="N1444" i="16" s="1"/>
  <c r="P1444" i="16"/>
  <c r="Q521" i="16"/>
  <c r="R521" i="16" s="1"/>
  <c r="N521" i="16" s="1"/>
  <c r="P521" i="16"/>
  <c r="Q2299" i="16"/>
  <c r="R2299" i="16" s="1"/>
  <c r="N2299" i="16" s="1"/>
  <c r="P2299" i="16"/>
  <c r="Q1354" i="16"/>
  <c r="R1354" i="16" s="1"/>
  <c r="N1354" i="16" s="1"/>
  <c r="P1354" i="16"/>
  <c r="Q3561" i="16"/>
  <c r="R3561" i="16" s="1"/>
  <c r="N3561" i="16" s="1"/>
  <c r="P3561" i="16"/>
  <c r="P1840" i="16"/>
  <c r="Q1840" i="16"/>
  <c r="R1840" i="16" s="1"/>
  <c r="N1840" i="16" s="1"/>
  <c r="P1576" i="16"/>
  <c r="Q1576" i="16"/>
  <c r="R1576" i="16" s="1"/>
  <c r="N1576" i="16" s="1"/>
  <c r="Q1312" i="16"/>
  <c r="R1312" i="16" s="1"/>
  <c r="N1312" i="16" s="1"/>
  <c r="P1312" i="16"/>
  <c r="P3041" i="16"/>
  <c r="Q3041" i="16"/>
  <c r="R3041" i="16" s="1"/>
  <c r="N3041" i="16" s="1"/>
  <c r="P2143" i="16"/>
  <c r="Q2143" i="16"/>
  <c r="R2143" i="16" s="1"/>
  <c r="N2143" i="16" s="1"/>
  <c r="P2589" i="16"/>
  <c r="Q2589" i="16"/>
  <c r="R2589" i="16" s="1"/>
  <c r="N2589" i="16" s="1"/>
  <c r="P1440" i="16"/>
  <c r="Q1440" i="16"/>
  <c r="R1440" i="16" s="1"/>
  <c r="N1440" i="16" s="1"/>
  <c r="P2427" i="16"/>
  <c r="Q2427" i="16"/>
  <c r="R2427" i="16" s="1"/>
  <c r="N2427" i="16" s="1"/>
  <c r="Q2165" i="16"/>
  <c r="R2165" i="16" s="1"/>
  <c r="N2165" i="16" s="1"/>
  <c r="P2165" i="16"/>
  <c r="Q1900" i="16"/>
  <c r="R1900" i="16" s="1"/>
  <c r="N1900" i="16" s="1"/>
  <c r="P1900" i="16"/>
  <c r="Q1002" i="16"/>
  <c r="R1002" i="16" s="1"/>
  <c r="N1002" i="16" s="1"/>
  <c r="P1002" i="16"/>
  <c r="P2851" i="16"/>
  <c r="Q2851" i="16"/>
  <c r="R2851" i="16" s="1"/>
  <c r="N2851" i="16" s="1"/>
  <c r="P1933" i="16"/>
  <c r="Q1933" i="16"/>
  <c r="R1933" i="16" s="1"/>
  <c r="N1933" i="16" s="1"/>
  <c r="Q2486" i="16"/>
  <c r="R2486" i="16" s="1"/>
  <c r="N2486" i="16" s="1"/>
  <c r="P2486" i="16"/>
  <c r="Q2152" i="16"/>
  <c r="R2152" i="16" s="1"/>
  <c r="N2152" i="16" s="1"/>
  <c r="P2152" i="16"/>
  <c r="P1888" i="16"/>
  <c r="Q1888" i="16"/>
  <c r="R1888" i="16" s="1"/>
  <c r="N1888" i="16" s="1"/>
  <c r="Q1626" i="16"/>
  <c r="R1626" i="16" s="1"/>
  <c r="N1626" i="16" s="1"/>
  <c r="P1626" i="16"/>
  <c r="P702" i="16"/>
  <c r="Q702" i="16"/>
  <c r="R702" i="16" s="1"/>
  <c r="N702" i="16" s="1"/>
  <c r="P2515" i="16"/>
  <c r="Q2515" i="16"/>
  <c r="R2515" i="16" s="1"/>
  <c r="N2515" i="16" s="1"/>
  <c r="Q2398" i="16"/>
  <c r="R2398" i="16" s="1"/>
  <c r="N2398" i="16" s="1"/>
  <c r="P2398" i="16"/>
  <c r="Q833" i="16"/>
  <c r="R833" i="16" s="1"/>
  <c r="N833" i="16" s="1"/>
  <c r="P833" i="16"/>
  <c r="P2467" i="16"/>
  <c r="Q2467" i="16"/>
  <c r="R2467" i="16" s="1"/>
  <c r="N2467" i="16" s="1"/>
  <c r="P2169" i="16"/>
  <c r="Q2169" i="16"/>
  <c r="R2169" i="16" s="1"/>
  <c r="N2169" i="16" s="1"/>
  <c r="P1904" i="16"/>
  <c r="Q1904" i="16"/>
  <c r="R1904" i="16" s="1"/>
  <c r="N1904" i="16" s="1"/>
  <c r="Q1570" i="16"/>
  <c r="R1570" i="16" s="1"/>
  <c r="N1570" i="16" s="1"/>
  <c r="P1570" i="16"/>
  <c r="Q1140" i="16"/>
  <c r="R1140" i="16" s="1"/>
  <c r="N1140" i="16" s="1"/>
  <c r="P1140" i="16"/>
  <c r="Q2880" i="16"/>
  <c r="R2880" i="16" s="1"/>
  <c r="N2880" i="16" s="1"/>
  <c r="P2880" i="16"/>
  <c r="P3591" i="16"/>
  <c r="Q3591" i="16"/>
  <c r="R3591" i="16" s="1"/>
  <c r="N3591" i="16" s="1"/>
  <c r="Q3268" i="16"/>
  <c r="R3268" i="16" s="1"/>
  <c r="N3268" i="16" s="1"/>
  <c r="P3268" i="16"/>
  <c r="Q3234" i="16"/>
  <c r="R3234" i="16" s="1"/>
  <c r="N3234" i="16" s="1"/>
  <c r="P3234" i="16"/>
  <c r="Q1787" i="16"/>
  <c r="R1787" i="16" s="1"/>
  <c r="N1787" i="16" s="1"/>
  <c r="P1787" i="16"/>
  <c r="Q3766" i="16"/>
  <c r="R3766" i="16" s="1"/>
  <c r="N3766" i="16" s="1"/>
  <c r="P3766" i="16"/>
  <c r="P3515" i="16"/>
  <c r="Q3515" i="16"/>
  <c r="R3515" i="16" s="1"/>
  <c r="N3515" i="16" s="1"/>
  <c r="P2334" i="16"/>
  <c r="Q2334" i="16"/>
  <c r="R2334" i="16" s="1"/>
  <c r="N2334" i="16" s="1"/>
  <c r="P2633" i="16"/>
  <c r="Q2633" i="16"/>
  <c r="R2633" i="16" s="1"/>
  <c r="N2633" i="16" s="1"/>
  <c r="P1582" i="16"/>
  <c r="Q1582" i="16"/>
  <c r="R1582" i="16" s="1"/>
  <c r="N1582" i="16" s="1"/>
  <c r="P1152" i="16"/>
  <c r="Q1152" i="16"/>
  <c r="R1152" i="16" s="1"/>
  <c r="N1152" i="16" s="1"/>
  <c r="P2892" i="16"/>
  <c r="Q2892" i="16"/>
  <c r="R2892" i="16" s="1"/>
  <c r="N2892" i="16" s="1"/>
  <c r="P3603" i="16"/>
  <c r="Q3603" i="16"/>
  <c r="R3603" i="16" s="1"/>
  <c r="N3603" i="16" s="1"/>
  <c r="Q3280" i="16"/>
  <c r="R3280" i="16" s="1"/>
  <c r="N3280" i="16" s="1"/>
  <c r="P3280" i="16"/>
  <c r="Q3247" i="16"/>
  <c r="R3247" i="16" s="1"/>
  <c r="N3247" i="16" s="1"/>
  <c r="P3247" i="16"/>
  <c r="Q1847" i="16"/>
  <c r="R1847" i="16" s="1"/>
  <c r="N1847" i="16" s="1"/>
  <c r="P1847" i="16"/>
  <c r="Q3779" i="16"/>
  <c r="R3779" i="16" s="1"/>
  <c r="N3779" i="16" s="1"/>
  <c r="P3779" i="16"/>
  <c r="Q3528" i="16"/>
  <c r="R3528" i="16" s="1"/>
  <c r="N3528" i="16" s="1"/>
  <c r="P3528" i="16"/>
  <c r="Q2502" i="16"/>
  <c r="R2502" i="16" s="1"/>
  <c r="N2502" i="16" s="1"/>
  <c r="P2502" i="16"/>
  <c r="P2683" i="16"/>
  <c r="Q2683" i="16"/>
  <c r="R2683" i="16" s="1"/>
  <c r="N2683" i="16" s="1"/>
  <c r="Q1497" i="16"/>
  <c r="R1497" i="16" s="1"/>
  <c r="N1497" i="16" s="1"/>
  <c r="P1497" i="16"/>
  <c r="P1163" i="16"/>
  <c r="Q1163" i="16"/>
  <c r="R1163" i="16" s="1"/>
  <c r="N1163" i="16" s="1"/>
  <c r="Q2914" i="16"/>
  <c r="R2914" i="16" s="1"/>
  <c r="N2914" i="16" s="1"/>
  <c r="P2914" i="16"/>
  <c r="P2461" i="16"/>
  <c r="Q2461" i="16"/>
  <c r="R2461" i="16" s="1"/>
  <c r="N2461" i="16" s="1"/>
  <c r="Q3182" i="16"/>
  <c r="R3182" i="16" s="1"/>
  <c r="N3182" i="16" s="1"/>
  <c r="P3182" i="16"/>
  <c r="Q3519" i="16"/>
  <c r="R3519" i="16" s="1"/>
  <c r="N3519" i="16" s="1"/>
  <c r="P3519" i="16"/>
  <c r="Q1373" i="16"/>
  <c r="R1373" i="16" s="1"/>
  <c r="N1373" i="16" s="1"/>
  <c r="P1373" i="16"/>
  <c r="Q3584" i="16"/>
  <c r="R3584" i="16" s="1"/>
  <c r="N3584" i="16" s="1"/>
  <c r="P3584" i="16"/>
  <c r="Q3358" i="16"/>
  <c r="R3358" i="16" s="1"/>
  <c r="N3358" i="16" s="1"/>
  <c r="P3358" i="16"/>
  <c r="Q3107" i="16"/>
  <c r="R3107" i="16" s="1"/>
  <c r="N3107" i="16" s="1"/>
  <c r="P3107" i="16"/>
  <c r="Q2478" i="16"/>
  <c r="R2478" i="16" s="1"/>
  <c r="N2478" i="16" s="1"/>
  <c r="P2478" i="16"/>
  <c r="Q3659" i="16"/>
  <c r="R3659" i="16" s="1"/>
  <c r="N3659" i="16" s="1"/>
  <c r="P3659" i="16"/>
  <c r="P2925" i="16"/>
  <c r="Q2925" i="16"/>
  <c r="R2925" i="16" s="1"/>
  <c r="N2925" i="16" s="1"/>
  <c r="P2673" i="16"/>
  <c r="Q2673" i="16"/>
  <c r="R2673" i="16" s="1"/>
  <c r="N2673" i="16" s="1"/>
  <c r="P2338" i="16"/>
  <c r="Q2338" i="16"/>
  <c r="R2338" i="16" s="1"/>
  <c r="N2338" i="16" s="1"/>
  <c r="Q1897" i="16"/>
  <c r="R1897" i="16" s="1"/>
  <c r="N1897" i="16" s="1"/>
  <c r="P1897" i="16"/>
  <c r="P3626" i="16"/>
  <c r="Q3626" i="16"/>
  <c r="R3626" i="16" s="1"/>
  <c r="N3626" i="16" s="1"/>
  <c r="P3304" i="16"/>
  <c r="Q3304" i="16"/>
  <c r="R3304" i="16" s="1"/>
  <c r="N3304" i="16" s="1"/>
  <c r="Q3725" i="16"/>
  <c r="R3725" i="16" s="1"/>
  <c r="N3725" i="16" s="1"/>
  <c r="P3725" i="16"/>
  <c r="Q1860" i="16"/>
  <c r="R1860" i="16" s="1"/>
  <c r="N1860" i="16" s="1"/>
  <c r="P1860" i="16"/>
  <c r="Q3789" i="16"/>
  <c r="R3789" i="16" s="1"/>
  <c r="N3789" i="16" s="1"/>
  <c r="P3789" i="16"/>
  <c r="Q743" i="16"/>
  <c r="R743" i="16" s="1"/>
  <c r="N743" i="16" s="1"/>
  <c r="P743" i="16"/>
  <c r="Q2694" i="16"/>
  <c r="R2694" i="16" s="1"/>
  <c r="N2694" i="16" s="1"/>
  <c r="P2694" i="16"/>
  <c r="P3731" i="16"/>
  <c r="Q3731" i="16"/>
  <c r="R3731" i="16" s="1"/>
  <c r="N3731" i="16" s="1"/>
  <c r="Q1496" i="16"/>
  <c r="R1496" i="16" s="1"/>
  <c r="N1496" i="16" s="1"/>
  <c r="P1496" i="16"/>
  <c r="P1233" i="16"/>
  <c r="Q1233" i="16"/>
  <c r="R1233" i="16" s="1"/>
  <c r="N1233" i="16" s="1"/>
  <c r="P2973" i="16"/>
  <c r="Q2973" i="16"/>
  <c r="R2973" i="16" s="1"/>
  <c r="N2973" i="16" s="1"/>
  <c r="Q2638" i="16"/>
  <c r="R2638" i="16" s="1"/>
  <c r="N2638" i="16" s="1"/>
  <c r="P2638" i="16"/>
  <c r="Q2196" i="16"/>
  <c r="R2196" i="16" s="1"/>
  <c r="N2196" i="16" s="1"/>
  <c r="P2196" i="16"/>
  <c r="Q3628" i="16"/>
  <c r="R3628" i="16" s="1"/>
  <c r="N3628" i="16" s="1"/>
  <c r="P3628" i="16"/>
  <c r="Q3602" i="16"/>
  <c r="R3602" i="16" s="1"/>
  <c r="N3602" i="16" s="1"/>
  <c r="P3602" i="16"/>
  <c r="Q1962" i="16"/>
  <c r="R1962" i="16" s="1"/>
  <c r="N1962" i="16" s="1"/>
  <c r="P1962" i="16"/>
  <c r="Q3308" i="16"/>
  <c r="R3308" i="16" s="1"/>
  <c r="N3308" i="16" s="1"/>
  <c r="P3308" i="16"/>
  <c r="Q3093" i="16"/>
  <c r="R3093" i="16" s="1"/>
  <c r="N3093" i="16" s="1"/>
  <c r="P3093" i="16"/>
  <c r="Q1067" i="16"/>
  <c r="R1067" i="16" s="1"/>
  <c r="N1067" i="16" s="1"/>
  <c r="P1067" i="16"/>
  <c r="P2765" i="16"/>
  <c r="Q2765" i="16"/>
  <c r="R2765" i="16" s="1"/>
  <c r="N2765" i="16" s="1"/>
  <c r="Q3778" i="16"/>
  <c r="R3778" i="16" s="1"/>
  <c r="N3778" i="16" s="1"/>
  <c r="P3778" i="16"/>
  <c r="Q2959" i="16"/>
  <c r="R2959" i="16" s="1"/>
  <c r="N2959" i="16" s="1"/>
  <c r="P2959" i="16"/>
  <c r="Q2660" i="16"/>
  <c r="R2660" i="16" s="1"/>
  <c r="N2660" i="16" s="1"/>
  <c r="P2660" i="16"/>
  <c r="Q2397" i="16"/>
  <c r="R2397" i="16" s="1"/>
  <c r="N2397" i="16" s="1"/>
  <c r="P2397" i="16"/>
  <c r="Q2074" i="16"/>
  <c r="R2074" i="16" s="1"/>
  <c r="N2074" i="16" s="1"/>
  <c r="P2074" i="16"/>
  <c r="P1631" i="16"/>
  <c r="Q1631" i="16"/>
  <c r="R1631" i="16" s="1"/>
  <c r="N1631" i="16" s="1"/>
  <c r="Q3361" i="16"/>
  <c r="R3361" i="16" s="1"/>
  <c r="N3361" i="16" s="1"/>
  <c r="P3361" i="16"/>
  <c r="Q2381" i="16"/>
  <c r="R2381" i="16" s="1"/>
  <c r="N2381" i="16" s="1"/>
  <c r="P2381" i="16"/>
  <c r="P3461" i="16"/>
  <c r="Q3461" i="16"/>
  <c r="R3461" i="16" s="1"/>
  <c r="N3461" i="16" s="1"/>
  <c r="Q3726" i="16"/>
  <c r="R3726" i="16" s="1"/>
  <c r="N3726" i="16" s="1"/>
  <c r="P3726" i="16"/>
  <c r="Q3525" i="16"/>
  <c r="R3525" i="16" s="1"/>
  <c r="N3525" i="16" s="1"/>
  <c r="P3525" i="16"/>
  <c r="Q466" i="16"/>
  <c r="R466" i="16" s="1"/>
  <c r="N466" i="16" s="1"/>
  <c r="P466" i="16"/>
  <c r="P2010" i="16"/>
  <c r="Q2010" i="16"/>
  <c r="R2010" i="16" s="1"/>
  <c r="N2010" i="16" s="1"/>
  <c r="Q2088" i="16"/>
  <c r="R2088" i="16" s="1"/>
  <c r="N2088" i="16" s="1"/>
  <c r="P2088" i="16"/>
  <c r="Q3188" i="16"/>
  <c r="R3188" i="16" s="1"/>
  <c r="N3188" i="16" s="1"/>
  <c r="P3188" i="16"/>
  <c r="Q1762" i="16"/>
  <c r="R1762" i="16" s="1"/>
  <c r="N1762" i="16" s="1"/>
  <c r="P1762" i="16"/>
  <c r="Q923" i="16"/>
  <c r="R923" i="16" s="1"/>
  <c r="N923" i="16" s="1"/>
  <c r="P923" i="16"/>
  <c r="Q3558" i="16"/>
  <c r="R3558" i="16" s="1"/>
  <c r="N3558" i="16" s="1"/>
  <c r="P3558" i="16"/>
  <c r="Q2986" i="16"/>
  <c r="R2986" i="16" s="1"/>
  <c r="N2986" i="16" s="1"/>
  <c r="P2986" i="16"/>
  <c r="Q1532" i="16"/>
  <c r="R1532" i="16" s="1"/>
  <c r="N1532" i="16" s="1"/>
  <c r="P1532" i="16"/>
  <c r="P1268" i="16"/>
  <c r="Q1268" i="16"/>
  <c r="R1268" i="16" s="1"/>
  <c r="N1268" i="16" s="1"/>
  <c r="Q3009" i="16"/>
  <c r="R3009" i="16" s="1"/>
  <c r="N3009" i="16" s="1"/>
  <c r="P3009" i="16"/>
  <c r="Q2674" i="16"/>
  <c r="R2674" i="16" s="1"/>
  <c r="N2674" i="16" s="1"/>
  <c r="P2674" i="16"/>
  <c r="Q2233" i="16"/>
  <c r="R2233" i="16" s="1"/>
  <c r="N2233" i="16" s="1"/>
  <c r="P2233" i="16"/>
  <c r="P3772" i="16"/>
  <c r="Q3772" i="16"/>
  <c r="R3772" i="16" s="1"/>
  <c r="N3772" i="16" s="1"/>
  <c r="Q3651" i="16"/>
  <c r="R3651" i="16" s="1"/>
  <c r="N3651" i="16" s="1"/>
  <c r="P3651" i="16"/>
  <c r="P2142" i="16"/>
  <c r="Q2142" i="16"/>
  <c r="R2142" i="16" s="1"/>
  <c r="N2142" i="16" s="1"/>
  <c r="Q3344" i="16"/>
  <c r="R3344" i="16" s="1"/>
  <c r="N3344" i="16" s="1"/>
  <c r="P3344" i="16"/>
  <c r="P3131" i="16"/>
  <c r="Q3131" i="16"/>
  <c r="R3131" i="16" s="1"/>
  <c r="N3131" i="16" s="1"/>
  <c r="Q1127" i="16"/>
  <c r="R1127" i="16" s="1"/>
  <c r="N1127" i="16" s="1"/>
  <c r="P1127" i="16"/>
  <c r="P2897" i="16"/>
  <c r="Q2897" i="16"/>
  <c r="R2897" i="16" s="1"/>
  <c r="N2897" i="16" s="1"/>
  <c r="P2412" i="16"/>
  <c r="Q2412" i="16"/>
  <c r="R2412" i="16" s="1"/>
  <c r="N2412" i="16" s="1"/>
  <c r="P1151" i="16"/>
  <c r="Q1151" i="16"/>
  <c r="R1151" i="16" s="1"/>
  <c r="N1151" i="16" s="1"/>
  <c r="P3611" i="16"/>
  <c r="Q3611" i="16"/>
  <c r="R3611" i="16" s="1"/>
  <c r="N3611" i="16" s="1"/>
  <c r="Q3762" i="16"/>
  <c r="R3762" i="16" s="1"/>
  <c r="N3762" i="16" s="1"/>
  <c r="P3762" i="16"/>
  <c r="Q3006" i="16"/>
  <c r="R3006" i="16" s="1"/>
  <c r="N3006" i="16" s="1"/>
  <c r="P3006" i="16"/>
  <c r="P2564" i="16"/>
  <c r="Q2564" i="16"/>
  <c r="R2564" i="16" s="1"/>
  <c r="N2564" i="16" s="1"/>
  <c r="P2302" i="16"/>
  <c r="Q2302" i="16"/>
  <c r="R2302" i="16" s="1"/>
  <c r="N2302" i="16" s="1"/>
  <c r="Q1978" i="16"/>
  <c r="R1978" i="16" s="1"/>
  <c r="N1978" i="16" s="1"/>
  <c r="P1978" i="16"/>
  <c r="Q1536" i="16"/>
  <c r="R1536" i="16" s="1"/>
  <c r="N1536" i="16" s="1"/>
  <c r="P1536" i="16"/>
  <c r="P3264" i="16"/>
  <c r="Q3264" i="16"/>
  <c r="R3264" i="16" s="1"/>
  <c r="N3264" i="16" s="1"/>
  <c r="P1854" i="16"/>
  <c r="Q1854" i="16"/>
  <c r="R1854" i="16" s="1"/>
  <c r="N1854" i="16" s="1"/>
  <c r="Q3365" i="16"/>
  <c r="R3365" i="16" s="1"/>
  <c r="N3365" i="16" s="1"/>
  <c r="P3365" i="16"/>
  <c r="P3631" i="16"/>
  <c r="Q3631" i="16"/>
  <c r="R3631" i="16" s="1"/>
  <c r="N3631" i="16" s="1"/>
  <c r="P3429" i="16"/>
  <c r="Q3429" i="16"/>
  <c r="R3429" i="16" s="1"/>
  <c r="N3429" i="16" s="1"/>
  <c r="Q371" i="16"/>
  <c r="R371" i="16" s="1"/>
  <c r="N371" i="16" s="1"/>
  <c r="P371" i="16"/>
  <c r="Q3652" i="16"/>
  <c r="R3652" i="16" s="1"/>
  <c r="N3652" i="16" s="1"/>
  <c r="P3652" i="16"/>
  <c r="P3144" i="16"/>
  <c r="Q3144" i="16"/>
  <c r="R3144" i="16" s="1"/>
  <c r="N3144" i="16" s="1"/>
  <c r="Q3019" i="16"/>
  <c r="R3019" i="16" s="1"/>
  <c r="N3019" i="16" s="1"/>
  <c r="P3019" i="16"/>
  <c r="Q2720" i="16"/>
  <c r="R2720" i="16" s="1"/>
  <c r="N2720" i="16" s="1"/>
  <c r="P2720" i="16"/>
  <c r="P2468" i="16"/>
  <c r="Q2468" i="16"/>
  <c r="R2468" i="16" s="1"/>
  <c r="N2468" i="16" s="1"/>
  <c r="Q2133" i="16"/>
  <c r="R2133" i="16" s="1"/>
  <c r="N2133" i="16" s="1"/>
  <c r="P2133" i="16"/>
  <c r="Q1693" i="16"/>
  <c r="R1693" i="16" s="1"/>
  <c r="N1693" i="16" s="1"/>
  <c r="P1693" i="16"/>
  <c r="P3421" i="16"/>
  <c r="Q3421" i="16"/>
  <c r="R3421" i="16" s="1"/>
  <c r="N3421" i="16" s="1"/>
  <c r="Q3099" i="16"/>
  <c r="R3099" i="16" s="1"/>
  <c r="N3099" i="16" s="1"/>
  <c r="P3099" i="16"/>
  <c r="Q3521" i="16"/>
  <c r="R3521" i="16" s="1"/>
  <c r="N3521" i="16" s="1"/>
  <c r="P3521" i="16"/>
  <c r="Q3787" i="16"/>
  <c r="R3787" i="16" s="1"/>
  <c r="N3787" i="16" s="1"/>
  <c r="P3787" i="16"/>
  <c r="P3585" i="16"/>
  <c r="Q3585" i="16"/>
  <c r="R3585" i="16" s="1"/>
  <c r="N3585" i="16" s="1"/>
  <c r="Q528" i="16"/>
  <c r="R528" i="16" s="1"/>
  <c r="N528" i="16" s="1"/>
  <c r="P528" i="16"/>
  <c r="P2394" i="16"/>
  <c r="Q2394" i="16"/>
  <c r="R2394" i="16" s="1"/>
  <c r="N2394" i="16" s="1"/>
  <c r="Q2531" i="16"/>
  <c r="R2531" i="16" s="1"/>
  <c r="N2531" i="16" s="1"/>
  <c r="P2531" i="16"/>
  <c r="P1148" i="16"/>
  <c r="Q1148" i="16"/>
  <c r="R1148" i="16" s="1"/>
  <c r="N1148" i="16" s="1"/>
  <c r="P2876" i="16"/>
  <c r="Q2876" i="16"/>
  <c r="R2876" i="16" s="1"/>
  <c r="N2876" i="16" s="1"/>
  <c r="P2625" i="16"/>
  <c r="Q2625" i="16"/>
  <c r="R2625" i="16" s="1"/>
  <c r="N2625" i="16" s="1"/>
  <c r="P2290" i="16"/>
  <c r="Q2290" i="16"/>
  <c r="R2290" i="16" s="1"/>
  <c r="N2290" i="16" s="1"/>
  <c r="Q1848" i="16"/>
  <c r="R1848" i="16" s="1"/>
  <c r="N1848" i="16" s="1"/>
  <c r="P1848" i="16"/>
  <c r="Q3577" i="16"/>
  <c r="R3577" i="16" s="1"/>
  <c r="N3577" i="16" s="1"/>
  <c r="P3577" i="16"/>
  <c r="Q3255" i="16"/>
  <c r="R3255" i="16" s="1"/>
  <c r="N3255" i="16" s="1"/>
  <c r="P3255" i="16"/>
  <c r="P3677" i="16"/>
  <c r="Q3677" i="16"/>
  <c r="R3677" i="16" s="1"/>
  <c r="N3677" i="16" s="1"/>
  <c r="Q1618" i="16"/>
  <c r="R1618" i="16" s="1"/>
  <c r="N1618" i="16" s="1"/>
  <c r="P1618" i="16"/>
  <c r="Q3741" i="16"/>
  <c r="R3741" i="16" s="1"/>
  <c r="N3741" i="16" s="1"/>
  <c r="P3741" i="16"/>
  <c r="Q695" i="16"/>
  <c r="R695" i="16" s="1"/>
  <c r="N695" i="16" s="1"/>
  <c r="P695" i="16"/>
  <c r="Q3612" i="16"/>
  <c r="R3612" i="16" s="1"/>
  <c r="N3612" i="16" s="1"/>
  <c r="P3612" i="16"/>
  <c r="P3298" i="16"/>
  <c r="Q3298" i="16"/>
  <c r="R3298" i="16" s="1"/>
  <c r="N3298" i="16" s="1"/>
  <c r="Q552" i="16"/>
  <c r="R552" i="16" s="1"/>
  <c r="N552" i="16" s="1"/>
  <c r="P552" i="16"/>
  <c r="Q835" i="16"/>
  <c r="R835" i="16" s="1"/>
  <c r="N835" i="16" s="1"/>
  <c r="P835" i="16"/>
  <c r="Q1729" i="16"/>
  <c r="R1729" i="16" s="1"/>
  <c r="N1729" i="16" s="1"/>
  <c r="P1729" i="16"/>
  <c r="Q2341" i="16"/>
  <c r="R2341" i="16" s="1"/>
  <c r="N2341" i="16" s="1"/>
  <c r="P2341" i="16"/>
  <c r="Q260" i="16"/>
  <c r="R260" i="16" s="1"/>
  <c r="N260" i="16" s="1"/>
  <c r="P260" i="16"/>
  <c r="Q549" i="16"/>
  <c r="R549" i="16" s="1"/>
  <c r="N549" i="16" s="1"/>
  <c r="P549" i="16"/>
  <c r="Q2750" i="16"/>
  <c r="R2750" i="16" s="1"/>
  <c r="N2750" i="16" s="1"/>
  <c r="P2750" i="16"/>
  <c r="P297" i="16"/>
  <c r="Q297" i="16"/>
  <c r="R297" i="16" s="1"/>
  <c r="N297" i="16" s="1"/>
  <c r="Q517" i="16"/>
  <c r="R517" i="16" s="1"/>
  <c r="N517" i="16" s="1"/>
  <c r="P517" i="16"/>
  <c r="Q138" i="16"/>
  <c r="R138" i="16" s="1"/>
  <c r="N138" i="16" s="1"/>
  <c r="P138" i="16"/>
  <c r="P2044" i="16"/>
  <c r="Q2044" i="16"/>
  <c r="R2044" i="16" s="1"/>
  <c r="N2044" i="16" s="1"/>
  <c r="P2749" i="16"/>
  <c r="Q2749" i="16"/>
  <c r="R2749" i="16" s="1"/>
  <c r="N2749" i="16" s="1"/>
  <c r="Q2068" i="16"/>
  <c r="R2068" i="16" s="1"/>
  <c r="N2068" i="16" s="1"/>
  <c r="P2068" i="16"/>
  <c r="Q2343" i="16"/>
  <c r="R2343" i="16" s="1"/>
  <c r="N2343" i="16" s="1"/>
  <c r="P2343" i="16"/>
  <c r="P1108" i="16"/>
  <c r="Q1108" i="16"/>
  <c r="R1108" i="16" s="1"/>
  <c r="N1108" i="16" s="1"/>
  <c r="P2405" i="16"/>
  <c r="Q2405" i="16"/>
  <c r="R2405" i="16" s="1"/>
  <c r="N2405" i="16" s="1"/>
  <c r="Q1997" i="16"/>
  <c r="R1997" i="16" s="1"/>
  <c r="N1997" i="16" s="1"/>
  <c r="P1997" i="16"/>
  <c r="P2390" i="16"/>
  <c r="Q2390" i="16"/>
  <c r="R2390" i="16" s="1"/>
  <c r="N2390" i="16" s="1"/>
  <c r="P954" i="16"/>
  <c r="Q954" i="16"/>
  <c r="R954" i="16" s="1"/>
  <c r="N954" i="16" s="1"/>
  <c r="P1564" i="16"/>
  <c r="Q1564" i="16"/>
  <c r="R1564" i="16" s="1"/>
  <c r="N1564" i="16" s="1"/>
  <c r="Q2131" i="16"/>
  <c r="R2131" i="16" s="1"/>
  <c r="N2131" i="16" s="1"/>
  <c r="P2131" i="16"/>
  <c r="Q1695" i="16"/>
  <c r="R1695" i="16" s="1"/>
  <c r="N1695" i="16" s="1"/>
  <c r="P1695" i="16"/>
  <c r="Q2898" i="16"/>
  <c r="R2898" i="16" s="1"/>
  <c r="N2898" i="16" s="1"/>
  <c r="P2898" i="16"/>
  <c r="Q2283" i="16"/>
  <c r="R2283" i="16" s="1"/>
  <c r="N2283" i="16" s="1"/>
  <c r="P2283" i="16"/>
  <c r="Q845" i="16"/>
  <c r="R845" i="16" s="1"/>
  <c r="N845" i="16" s="1"/>
  <c r="P845" i="16"/>
  <c r="P2342" i="16"/>
  <c r="Q2342" i="16"/>
  <c r="R2342" i="16" s="1"/>
  <c r="N2342" i="16" s="1"/>
  <c r="Q557" i="16"/>
  <c r="R557" i="16" s="1"/>
  <c r="N557" i="16" s="1"/>
  <c r="P557" i="16"/>
  <c r="Q1871" i="16"/>
  <c r="R1871" i="16" s="1"/>
  <c r="N1871" i="16" s="1"/>
  <c r="P1871" i="16"/>
  <c r="P1760" i="16"/>
  <c r="Q1760" i="16"/>
  <c r="R1760" i="16" s="1"/>
  <c r="N1760" i="16" s="1"/>
  <c r="Q3446" i="16"/>
  <c r="R3446" i="16" s="1"/>
  <c r="N3446" i="16" s="1"/>
  <c r="P3446" i="16"/>
  <c r="Q1031" i="16"/>
  <c r="R1031" i="16" s="1"/>
  <c r="N1031" i="16" s="1"/>
  <c r="P1031" i="16"/>
  <c r="Q3834" i="16"/>
  <c r="R3834" i="16" s="1"/>
  <c r="N3834" i="16" s="1"/>
  <c r="P3834" i="16"/>
  <c r="P2748" i="16"/>
  <c r="Q2748" i="16"/>
  <c r="R2748" i="16" s="1"/>
  <c r="N2748" i="16" s="1"/>
  <c r="Q3102" i="16"/>
  <c r="R3102" i="16" s="1"/>
  <c r="N3102" i="16" s="1"/>
  <c r="P3102" i="16"/>
  <c r="Q3383" i="16"/>
  <c r="R3383" i="16" s="1"/>
  <c r="N3383" i="16" s="1"/>
  <c r="P3383" i="16"/>
  <c r="Q1018" i="16"/>
  <c r="R1018" i="16" s="1"/>
  <c r="N1018" i="16" s="1"/>
  <c r="P1018" i="16"/>
  <c r="P3735" i="16"/>
  <c r="Q3735" i="16"/>
  <c r="R3735" i="16" s="1"/>
  <c r="N3735" i="16" s="1"/>
  <c r="P3214" i="16"/>
  <c r="Q3214" i="16"/>
  <c r="R3214" i="16" s="1"/>
  <c r="N3214" i="16" s="1"/>
  <c r="P2819" i="16"/>
  <c r="Q2819" i="16"/>
  <c r="R2819" i="16" s="1"/>
  <c r="N2819" i="16" s="1"/>
  <c r="Q2194" i="16"/>
  <c r="R2194" i="16" s="1"/>
  <c r="N2194" i="16" s="1"/>
  <c r="P2194" i="16"/>
  <c r="Q3160" i="16"/>
  <c r="R3160" i="16" s="1"/>
  <c r="N3160" i="16" s="1"/>
  <c r="P3160" i="16"/>
  <c r="Q3331" i="16"/>
  <c r="R3331" i="16" s="1"/>
  <c r="N3331" i="16" s="1"/>
  <c r="P3331" i="16"/>
  <c r="P2828" i="16"/>
  <c r="Q2828" i="16"/>
  <c r="R2828" i="16" s="1"/>
  <c r="N2828" i="16" s="1"/>
  <c r="P1650" i="16"/>
  <c r="Q1650" i="16"/>
  <c r="R1650" i="16" s="1"/>
  <c r="N1650" i="16" s="1"/>
  <c r="P3425" i="16"/>
  <c r="Q3425" i="16"/>
  <c r="R3425" i="16" s="1"/>
  <c r="N3425" i="16" s="1"/>
  <c r="Q1930" i="16"/>
  <c r="R1930" i="16" s="1"/>
  <c r="N1930" i="16" s="1"/>
  <c r="P1930" i="16"/>
  <c r="Q3583" i="16"/>
  <c r="R3583" i="16" s="1"/>
  <c r="N3583" i="16" s="1"/>
  <c r="P3583" i="16"/>
  <c r="P323" i="16"/>
  <c r="Q323" i="16"/>
  <c r="R323" i="16" s="1"/>
  <c r="N323" i="16" s="1"/>
  <c r="P2904" i="16"/>
  <c r="Q2904" i="16"/>
  <c r="R2904" i="16" s="1"/>
  <c r="N2904" i="16" s="1"/>
  <c r="Q2838" i="16"/>
  <c r="R2838" i="16" s="1"/>
  <c r="N2838" i="16" s="1"/>
  <c r="P2838" i="16"/>
  <c r="P3845" i="16"/>
  <c r="Q3845" i="16"/>
  <c r="R3845" i="16" s="1"/>
  <c r="N3845" i="16" s="1"/>
  <c r="P758" i="16"/>
  <c r="Q758" i="16"/>
  <c r="R758" i="16" s="1"/>
  <c r="N758" i="16" s="1"/>
  <c r="Q999" i="16"/>
  <c r="R999" i="16" s="1"/>
  <c r="N999" i="16" s="1"/>
  <c r="P999" i="16"/>
  <c r="Q1351" i="16"/>
  <c r="R1351" i="16" s="1"/>
  <c r="N1351" i="16" s="1"/>
  <c r="P1351" i="16"/>
  <c r="Q2639" i="16"/>
  <c r="R2639" i="16" s="1"/>
  <c r="N2639" i="16" s="1"/>
  <c r="P2639" i="16"/>
  <c r="Q1044" i="16"/>
  <c r="R1044" i="16" s="1"/>
  <c r="N1044" i="16" s="1"/>
  <c r="P1044" i="16"/>
  <c r="P57" i="16"/>
  <c r="Q57" i="16"/>
  <c r="R57" i="16" s="1"/>
  <c r="N57" i="16" s="1"/>
  <c r="Q616" i="16"/>
  <c r="R616" i="16" s="1"/>
  <c r="N616" i="16" s="1"/>
  <c r="P616" i="16"/>
  <c r="Q62" i="16"/>
  <c r="R62" i="16" s="1"/>
  <c r="N62" i="16" s="1"/>
  <c r="P62" i="16"/>
  <c r="P189" i="16"/>
  <c r="Q189" i="16"/>
  <c r="R189" i="16" s="1"/>
  <c r="N189" i="16" s="1"/>
  <c r="Q736" i="16"/>
  <c r="R736" i="16" s="1"/>
  <c r="N736" i="16" s="1"/>
  <c r="P736" i="16"/>
  <c r="Q110" i="16"/>
  <c r="R110" i="16" s="1"/>
  <c r="N110" i="16" s="1"/>
  <c r="P110" i="16"/>
  <c r="P333" i="16"/>
  <c r="Q333" i="16"/>
  <c r="R333" i="16" s="1"/>
  <c r="N333" i="16" s="1"/>
  <c r="Q220" i="16"/>
  <c r="R220" i="16" s="1"/>
  <c r="N220" i="16" s="1"/>
  <c r="P220" i="16"/>
  <c r="Q901" i="16"/>
  <c r="R901" i="16" s="1"/>
  <c r="N901" i="16" s="1"/>
  <c r="P901" i="16"/>
  <c r="Q631" i="16"/>
  <c r="R631" i="16" s="1"/>
  <c r="N631" i="16" s="1"/>
  <c r="P631" i="16"/>
  <c r="Q711" i="16"/>
  <c r="R711" i="16" s="1"/>
  <c r="N711" i="16" s="1"/>
  <c r="P711" i="16"/>
  <c r="Q73" i="16"/>
  <c r="R73" i="16" s="1"/>
  <c r="N73" i="16" s="1"/>
  <c r="P73" i="16"/>
  <c r="P66" i="16"/>
  <c r="Q66" i="16"/>
  <c r="R66" i="16" s="1"/>
  <c r="N66" i="16" s="1"/>
  <c r="P601" i="16"/>
  <c r="Q601" i="16"/>
  <c r="R601" i="16" s="1"/>
  <c r="N601" i="16" s="1"/>
  <c r="P754" i="16"/>
  <c r="Q754" i="16"/>
  <c r="R754" i="16" s="1"/>
  <c r="N754" i="16" s="1"/>
  <c r="Q1048" i="16"/>
  <c r="R1048" i="16" s="1"/>
  <c r="N1048" i="16" s="1"/>
  <c r="P1048" i="16"/>
  <c r="Q721" i="16"/>
  <c r="R721" i="16" s="1"/>
  <c r="N721" i="16" s="1"/>
  <c r="P721" i="16"/>
  <c r="Q104" i="16"/>
  <c r="R104" i="16" s="1"/>
  <c r="N104" i="16" s="1"/>
  <c r="P104" i="16"/>
  <c r="P1022" i="16"/>
  <c r="Q1022" i="16"/>
  <c r="R1022" i="16" s="1"/>
  <c r="N1022" i="16" s="1"/>
  <c r="Q723" i="16"/>
  <c r="R723" i="16" s="1"/>
  <c r="N723" i="16" s="1"/>
  <c r="P723" i="16"/>
  <c r="P486" i="16"/>
  <c r="Q486" i="16"/>
  <c r="R486" i="16" s="1"/>
  <c r="N486" i="16" s="1"/>
  <c r="Q799" i="16"/>
  <c r="R799" i="16" s="1"/>
  <c r="N799" i="16" s="1"/>
  <c r="P799" i="16"/>
  <c r="P514" i="16"/>
  <c r="Q514" i="16"/>
  <c r="R514" i="16" s="1"/>
  <c r="N514" i="16" s="1"/>
  <c r="P288" i="16"/>
  <c r="Q288" i="16"/>
  <c r="R288" i="16" s="1"/>
  <c r="N288" i="16" s="1"/>
  <c r="Q2041" i="16"/>
  <c r="R2041" i="16" s="1"/>
  <c r="N2041" i="16" s="1"/>
  <c r="P2041" i="16"/>
  <c r="Q1921" i="16"/>
  <c r="R1921" i="16" s="1"/>
  <c r="N1921" i="16" s="1"/>
  <c r="P1921" i="16"/>
  <c r="Q2371" i="16"/>
  <c r="R2371" i="16" s="1"/>
  <c r="N2371" i="16" s="1"/>
  <c r="P2371" i="16"/>
  <c r="Q591" i="16"/>
  <c r="R591" i="16" s="1"/>
  <c r="N591" i="16" s="1"/>
  <c r="P591" i="16"/>
  <c r="Q352" i="16"/>
  <c r="R352" i="16" s="1"/>
  <c r="N352" i="16" s="1"/>
  <c r="P352" i="16"/>
  <c r="P55" i="16"/>
  <c r="Q55" i="16"/>
  <c r="R55" i="16" s="1"/>
  <c r="N55" i="16" s="1"/>
  <c r="Q392" i="16"/>
  <c r="R392" i="16" s="1"/>
  <c r="N392" i="16" s="1"/>
  <c r="P392" i="16"/>
  <c r="P82" i="16"/>
  <c r="Q82" i="16"/>
  <c r="R82" i="16" s="1"/>
  <c r="N82" i="16" s="1"/>
  <c r="Q875" i="16"/>
  <c r="R875" i="16" s="1"/>
  <c r="N875" i="16" s="1"/>
  <c r="P875" i="16"/>
  <c r="P2641" i="16"/>
  <c r="Q2641" i="16"/>
  <c r="R2641" i="16" s="1"/>
  <c r="N2641" i="16" s="1"/>
  <c r="P1599" i="16"/>
  <c r="Q1599" i="16"/>
  <c r="R1599" i="16" s="1"/>
  <c r="N1599" i="16" s="1"/>
  <c r="P670" i="16"/>
  <c r="Q670" i="16"/>
  <c r="R670" i="16" s="1"/>
  <c r="N670" i="16" s="1"/>
  <c r="Q1464" i="16"/>
  <c r="R1464" i="16" s="1"/>
  <c r="N1464" i="16" s="1"/>
  <c r="P1464" i="16"/>
  <c r="Q1213" i="16"/>
  <c r="R1213" i="16" s="1"/>
  <c r="N1213" i="16" s="1"/>
  <c r="P1213" i="16"/>
  <c r="Q1085" i="16"/>
  <c r="R1085" i="16" s="1"/>
  <c r="N1085" i="16" s="1"/>
  <c r="P1085" i="16"/>
  <c r="Q769" i="16"/>
  <c r="R769" i="16" s="1"/>
  <c r="N769" i="16" s="1"/>
  <c r="P769" i="16"/>
  <c r="P470" i="16"/>
  <c r="Q470" i="16"/>
  <c r="R470" i="16" s="1"/>
  <c r="N470" i="16" s="1"/>
  <c r="Q233" i="16"/>
  <c r="R233" i="16" s="1"/>
  <c r="N233" i="16" s="1"/>
  <c r="P233" i="16"/>
  <c r="P548" i="16"/>
  <c r="Q548" i="16"/>
  <c r="R548" i="16" s="1"/>
  <c r="N548" i="16" s="1"/>
  <c r="P261" i="16"/>
  <c r="Q261" i="16"/>
  <c r="R261" i="16" s="1"/>
  <c r="N261" i="16" s="1"/>
  <c r="Q982" i="16"/>
  <c r="R982" i="16" s="1"/>
  <c r="N982" i="16" s="1"/>
  <c r="P982" i="16"/>
  <c r="Q1766" i="16"/>
  <c r="R1766" i="16" s="1"/>
  <c r="N1766" i="16" s="1"/>
  <c r="P1766" i="16"/>
  <c r="P1562" i="16"/>
  <c r="Q1562" i="16"/>
  <c r="R1562" i="16" s="1"/>
  <c r="N1562" i="16" s="1"/>
  <c r="P2945" i="16"/>
  <c r="Q2945" i="16"/>
  <c r="R2945" i="16" s="1"/>
  <c r="N2945" i="16" s="1"/>
  <c r="Q339" i="16"/>
  <c r="R339" i="16" s="1"/>
  <c r="N339" i="16" s="1"/>
  <c r="P339" i="16"/>
  <c r="P101" i="16"/>
  <c r="Q101" i="16"/>
  <c r="R101" i="16" s="1"/>
  <c r="N101" i="16" s="1"/>
  <c r="Q415" i="16"/>
  <c r="R415" i="16" s="1"/>
  <c r="N415" i="16" s="1"/>
  <c r="P415" i="16"/>
  <c r="P129" i="16"/>
  <c r="Q129" i="16"/>
  <c r="R129" i="16" s="1"/>
  <c r="N129" i="16" s="1"/>
  <c r="Q849" i="16"/>
  <c r="R849" i="16" s="1"/>
  <c r="N849" i="16" s="1"/>
  <c r="P849" i="16"/>
  <c r="Q1633" i="16"/>
  <c r="R1633" i="16" s="1"/>
  <c r="N1633" i="16" s="1"/>
  <c r="P1633" i="16"/>
  <c r="P1406" i="16"/>
  <c r="Q1406" i="16"/>
  <c r="R1406" i="16" s="1"/>
  <c r="N1406" i="16" s="1"/>
  <c r="Q2093" i="16"/>
  <c r="R2093" i="16" s="1"/>
  <c r="N2093" i="16" s="1"/>
  <c r="P2093" i="16"/>
  <c r="Q832" i="16"/>
  <c r="R832" i="16" s="1"/>
  <c r="N832" i="16" s="1"/>
  <c r="P832" i="16"/>
  <c r="Q140" i="16"/>
  <c r="R140" i="16" s="1"/>
  <c r="N140" i="16" s="1"/>
  <c r="P140" i="16"/>
  <c r="Q871" i="16"/>
  <c r="R871" i="16" s="1"/>
  <c r="N871" i="16" s="1"/>
  <c r="P871" i="16"/>
  <c r="Q561" i="16"/>
  <c r="R561" i="16" s="1"/>
  <c r="N561" i="16" s="1"/>
  <c r="P561" i="16"/>
  <c r="P1358" i="16"/>
  <c r="Q1358" i="16"/>
  <c r="R1358" i="16" s="1"/>
  <c r="N1358" i="16" s="1"/>
  <c r="Q1106" i="16"/>
  <c r="R1106" i="16" s="1"/>
  <c r="N1106" i="16" s="1"/>
  <c r="P1106" i="16"/>
  <c r="P2501" i="16"/>
  <c r="Q2501" i="16"/>
  <c r="R2501" i="16" s="1"/>
  <c r="N2501" i="16" s="1"/>
  <c r="Q795" i="16"/>
  <c r="R795" i="16" s="1"/>
  <c r="N795" i="16" s="1"/>
  <c r="P795" i="16"/>
  <c r="Q558" i="16"/>
  <c r="R558" i="16" s="1"/>
  <c r="N558" i="16" s="1"/>
  <c r="P558" i="16"/>
  <c r="Q872" i="16"/>
  <c r="R872" i="16" s="1"/>
  <c r="N872" i="16" s="1"/>
  <c r="P872" i="16"/>
  <c r="P584" i="16"/>
  <c r="Q584" i="16"/>
  <c r="R584" i="16" s="1"/>
  <c r="N584" i="16" s="1"/>
  <c r="Q360" i="16"/>
  <c r="R360" i="16" s="1"/>
  <c r="N360" i="16" s="1"/>
  <c r="P360" i="16"/>
  <c r="Q2112" i="16"/>
  <c r="R2112" i="16" s="1"/>
  <c r="N2112" i="16" s="1"/>
  <c r="P2112" i="16"/>
  <c r="Q2030" i="16"/>
  <c r="R2030" i="16" s="1"/>
  <c r="N2030" i="16" s="1"/>
  <c r="P2030" i="16"/>
  <c r="Q1807" i="16"/>
  <c r="R1807" i="16" s="1"/>
  <c r="N1807" i="16" s="1"/>
  <c r="P1807" i="16"/>
  <c r="P518" i="16"/>
  <c r="Q518" i="16"/>
  <c r="R518" i="16" s="1"/>
  <c r="N518" i="16" s="1"/>
  <c r="P280" i="16"/>
  <c r="Q280" i="16"/>
  <c r="R280" i="16" s="1"/>
  <c r="N280" i="16" s="1"/>
  <c r="Q1000" i="16"/>
  <c r="R1000" i="16" s="1"/>
  <c r="N1000" i="16" s="1"/>
  <c r="P1000" i="16"/>
  <c r="Q308" i="16"/>
  <c r="R308" i="16" s="1"/>
  <c r="N308" i="16" s="1"/>
  <c r="P308" i="16"/>
  <c r="Q1028" i="16"/>
  <c r="R1028" i="16" s="1"/>
  <c r="N1028" i="16" s="1"/>
  <c r="P1028" i="16"/>
  <c r="Q804" i="16"/>
  <c r="R804" i="16" s="1"/>
  <c r="N804" i="16" s="1"/>
  <c r="P804" i="16"/>
  <c r="P2569" i="16"/>
  <c r="Q2569" i="16"/>
  <c r="R2569" i="16" s="1"/>
  <c r="N2569" i="16" s="1"/>
  <c r="P1251" i="16"/>
  <c r="Q1251" i="16"/>
  <c r="R1251" i="16" s="1"/>
  <c r="N1251" i="16" s="1"/>
  <c r="Q253" i="16"/>
  <c r="R253" i="16" s="1"/>
  <c r="N253" i="16" s="1"/>
  <c r="P253" i="16"/>
  <c r="Q962" i="16"/>
  <c r="R962" i="16" s="1"/>
  <c r="N962" i="16" s="1"/>
  <c r="P962" i="16"/>
  <c r="Q724" i="16"/>
  <c r="R724" i="16" s="1"/>
  <c r="N724" i="16" s="1"/>
  <c r="P724" i="16"/>
  <c r="Q426" i="16"/>
  <c r="R426" i="16" s="1"/>
  <c r="N426" i="16" s="1"/>
  <c r="P426" i="16"/>
  <c r="Q764" i="16"/>
  <c r="R764" i="16" s="1"/>
  <c r="N764" i="16" s="1"/>
  <c r="P764" i="16"/>
  <c r="P454" i="16"/>
  <c r="Q454" i="16"/>
  <c r="R454" i="16" s="1"/>
  <c r="N454" i="16" s="1"/>
  <c r="Q1249" i="16"/>
  <c r="R1249" i="16" s="1"/>
  <c r="N1249" i="16" s="1"/>
  <c r="P1249" i="16"/>
  <c r="Q3013" i="16"/>
  <c r="R3013" i="16" s="1"/>
  <c r="N3013" i="16" s="1"/>
  <c r="P3013" i="16"/>
  <c r="P1779" i="16"/>
  <c r="Q1779" i="16"/>
  <c r="R1779" i="16" s="1"/>
  <c r="N1779" i="16" s="1"/>
  <c r="Q2593" i="16"/>
  <c r="R2593" i="16" s="1"/>
  <c r="N2593" i="16" s="1"/>
  <c r="P2593" i="16"/>
  <c r="Q1322" i="16"/>
  <c r="R1322" i="16" s="1"/>
  <c r="N1322" i="16" s="1"/>
  <c r="P1322" i="16"/>
  <c r="P278" i="16"/>
  <c r="Q278" i="16"/>
  <c r="R278" i="16" s="1"/>
  <c r="N278" i="16" s="1"/>
  <c r="Q987" i="16"/>
  <c r="R987" i="16" s="1"/>
  <c r="N987" i="16" s="1"/>
  <c r="P987" i="16"/>
  <c r="Q749" i="16"/>
  <c r="R749" i="16" s="1"/>
  <c r="N749" i="16" s="1"/>
  <c r="P749" i="16"/>
  <c r="Q50" i="16"/>
  <c r="R50" i="16" s="1"/>
  <c r="N50" i="16" s="1"/>
  <c r="P50" i="16"/>
  <c r="P789" i="16"/>
  <c r="Q789" i="16"/>
  <c r="R789" i="16" s="1"/>
  <c r="N789" i="16" s="1"/>
  <c r="P478" i="16"/>
  <c r="Q478" i="16"/>
  <c r="R478" i="16" s="1"/>
  <c r="N478" i="16" s="1"/>
  <c r="Q1272" i="16"/>
  <c r="R1272" i="16" s="1"/>
  <c r="N1272" i="16" s="1"/>
  <c r="P1272" i="16"/>
  <c r="Q3037" i="16"/>
  <c r="R3037" i="16" s="1"/>
  <c r="N3037" i="16" s="1"/>
  <c r="P3037" i="16"/>
  <c r="P1923" i="16"/>
  <c r="Q1923" i="16"/>
  <c r="R1923" i="16" s="1"/>
  <c r="N1923" i="16" s="1"/>
  <c r="Q368" i="16"/>
  <c r="R368" i="16" s="1"/>
  <c r="N368" i="16" s="1"/>
  <c r="P368" i="16"/>
  <c r="P59" i="16"/>
  <c r="Q59" i="16"/>
  <c r="R59" i="16" s="1"/>
  <c r="N59" i="16" s="1"/>
  <c r="Q851" i="16"/>
  <c r="R851" i="16" s="1"/>
  <c r="N851" i="16" s="1"/>
  <c r="P851" i="16"/>
  <c r="P2617" i="16"/>
  <c r="Q2617" i="16"/>
  <c r="R2617" i="16" s="1"/>
  <c r="N2617" i="16" s="1"/>
  <c r="P1455" i="16"/>
  <c r="Q1455" i="16"/>
  <c r="R1455" i="16" s="1"/>
  <c r="N1455" i="16" s="1"/>
  <c r="Q1479" i="16"/>
  <c r="R1479" i="16" s="1"/>
  <c r="N1479" i="16" s="1"/>
  <c r="P1479" i="16"/>
  <c r="Q1156" i="16"/>
  <c r="R1156" i="16" s="1"/>
  <c r="N1156" i="16" s="1"/>
  <c r="P1156" i="16"/>
  <c r="Q2883" i="16"/>
  <c r="R2883" i="16" s="1"/>
  <c r="N2883" i="16" s="1"/>
  <c r="P2883" i="16"/>
  <c r="Q2632" i="16"/>
  <c r="R2632" i="16" s="1"/>
  <c r="N2632" i="16" s="1"/>
  <c r="P2632" i="16"/>
  <c r="P2357" i="16"/>
  <c r="Q2357" i="16"/>
  <c r="R2357" i="16" s="1"/>
  <c r="N2357" i="16" s="1"/>
  <c r="Q1387" i="16"/>
  <c r="R1387" i="16" s="1"/>
  <c r="N1387" i="16" s="1"/>
  <c r="P1387" i="16"/>
  <c r="P1772" i="16"/>
  <c r="Q1772" i="16"/>
  <c r="R1772" i="16" s="1"/>
  <c r="N1772" i="16" s="1"/>
  <c r="Q3663" i="16"/>
  <c r="R3663" i="16" s="1"/>
  <c r="N3663" i="16" s="1"/>
  <c r="P3663" i="16"/>
  <c r="Q2216" i="16"/>
  <c r="R2216" i="16" s="1"/>
  <c r="N2216" i="16" s="1"/>
  <c r="P2216" i="16"/>
  <c r="Q2997" i="16"/>
  <c r="R2997" i="16" s="1"/>
  <c r="N2997" i="16" s="1"/>
  <c r="P2997" i="16"/>
  <c r="Q3655" i="16"/>
  <c r="R3655" i="16" s="1"/>
  <c r="N3655" i="16" s="1"/>
  <c r="P3655" i="16"/>
  <c r="P2990" i="16"/>
  <c r="Q2990" i="16"/>
  <c r="R2990" i="16" s="1"/>
  <c r="N2990" i="16" s="1"/>
  <c r="Q2631" i="16"/>
  <c r="R2631" i="16" s="1"/>
  <c r="N2631" i="16" s="1"/>
  <c r="P2631" i="16"/>
  <c r="Q2380" i="16"/>
  <c r="R2380" i="16" s="1"/>
  <c r="N2380" i="16" s="1"/>
  <c r="P2380" i="16"/>
  <c r="Q2105" i="16"/>
  <c r="R2105" i="16" s="1"/>
  <c r="N2105" i="16" s="1"/>
  <c r="P2105" i="16"/>
  <c r="Q1087" i="16"/>
  <c r="R1087" i="16" s="1"/>
  <c r="N1087" i="16" s="1"/>
  <c r="P1087" i="16"/>
  <c r="Q1184" i="16"/>
  <c r="R1184" i="16" s="1"/>
  <c r="N1184" i="16" s="1"/>
  <c r="P1184" i="16"/>
  <c r="Q3109" i="16"/>
  <c r="R3109" i="16" s="1"/>
  <c r="N3109" i="16" s="1"/>
  <c r="P3109" i="16"/>
  <c r="Q2258" i="16"/>
  <c r="R2258" i="16" s="1"/>
  <c r="N2258" i="16" s="1"/>
  <c r="P2258" i="16"/>
  <c r="P1924" i="16"/>
  <c r="Q1924" i="16"/>
  <c r="R1924" i="16" s="1"/>
  <c r="N1924" i="16" s="1"/>
  <c r="Q1661" i="16"/>
  <c r="R1661" i="16" s="1"/>
  <c r="N1661" i="16" s="1"/>
  <c r="P1661" i="16"/>
  <c r="P1397" i="16"/>
  <c r="Q1397" i="16"/>
  <c r="R1397" i="16" s="1"/>
  <c r="N1397" i="16" s="1"/>
  <c r="Q473" i="16"/>
  <c r="R473" i="16" s="1"/>
  <c r="N473" i="16" s="1"/>
  <c r="P473" i="16"/>
  <c r="Q2252" i="16"/>
  <c r="R2252" i="16" s="1"/>
  <c r="N2252" i="16" s="1"/>
  <c r="P2252" i="16"/>
  <c r="Q1066" i="16"/>
  <c r="R1066" i="16" s="1"/>
  <c r="N1066" i="16" s="1"/>
  <c r="P1066" i="16"/>
  <c r="Q1571" i="16"/>
  <c r="R1571" i="16" s="1"/>
  <c r="N1571" i="16" s="1"/>
  <c r="P1571" i="16"/>
  <c r="P1215" i="16"/>
  <c r="Q1215" i="16"/>
  <c r="R1215" i="16" s="1"/>
  <c r="N1215" i="16" s="1"/>
  <c r="Q2943" i="16"/>
  <c r="R2943" i="16" s="1"/>
  <c r="N2943" i="16" s="1"/>
  <c r="P2943" i="16"/>
  <c r="Q2692" i="16"/>
  <c r="R2692" i="16" s="1"/>
  <c r="N2692" i="16" s="1"/>
  <c r="P2692" i="16"/>
  <c r="P2417" i="16"/>
  <c r="Q2417" i="16"/>
  <c r="R2417" i="16" s="1"/>
  <c r="N2417" i="16" s="1"/>
  <c r="Q1459" i="16"/>
  <c r="R1459" i="16" s="1"/>
  <c r="N1459" i="16" s="1"/>
  <c r="P1459" i="16"/>
  <c r="P1951" i="16"/>
  <c r="Q1951" i="16"/>
  <c r="R1951" i="16" s="1"/>
  <c r="N1951" i="16" s="1"/>
  <c r="Q1758" i="16"/>
  <c r="R1758" i="16" s="1"/>
  <c r="N1758" i="16" s="1"/>
  <c r="P1758" i="16"/>
  <c r="Q1083" i="16"/>
  <c r="R1083" i="16" s="1"/>
  <c r="N1083" i="16" s="1"/>
  <c r="P1083" i="16"/>
  <c r="Q2810" i="16"/>
  <c r="R2810" i="16" s="1"/>
  <c r="N2810" i="16" s="1"/>
  <c r="P2810" i="16"/>
  <c r="P2561" i="16"/>
  <c r="Q2561" i="16"/>
  <c r="R2561" i="16" s="1"/>
  <c r="N2561" i="16" s="1"/>
  <c r="Q2284" i="16"/>
  <c r="R2284" i="16" s="1"/>
  <c r="N2284" i="16" s="1"/>
  <c r="P2284" i="16"/>
  <c r="P1302" i="16"/>
  <c r="Q1302" i="16"/>
  <c r="R1302" i="16" s="1"/>
  <c r="N1302" i="16" s="1"/>
  <c r="Q1615" i="16"/>
  <c r="R1615" i="16" s="1"/>
  <c r="N1615" i="16" s="1"/>
  <c r="P1615" i="16"/>
  <c r="P3230" i="16"/>
  <c r="Q3230" i="16"/>
  <c r="R3230" i="16" s="1"/>
  <c r="N3230" i="16" s="1"/>
  <c r="Q3038" i="16"/>
  <c r="R3038" i="16" s="1"/>
  <c r="N3038" i="16" s="1"/>
  <c r="P3038" i="16"/>
  <c r="Q2679" i="16"/>
  <c r="R2679" i="16" s="1"/>
  <c r="N2679" i="16" s="1"/>
  <c r="P2679" i="16"/>
  <c r="Q2428" i="16"/>
  <c r="R2428" i="16" s="1"/>
  <c r="N2428" i="16" s="1"/>
  <c r="P2428" i="16"/>
  <c r="Q2153" i="16"/>
  <c r="R2153" i="16" s="1"/>
  <c r="N2153" i="16" s="1"/>
  <c r="P2153" i="16"/>
  <c r="Q1147" i="16"/>
  <c r="R1147" i="16" s="1"/>
  <c r="N1147" i="16" s="1"/>
  <c r="P1147" i="16"/>
  <c r="Q1317" i="16"/>
  <c r="R1317" i="16" s="1"/>
  <c r="N1317" i="16" s="1"/>
  <c r="P1317" i="16"/>
  <c r="Q3397" i="16"/>
  <c r="R3397" i="16" s="1"/>
  <c r="N3397" i="16" s="1"/>
  <c r="P3397" i="16"/>
  <c r="Q2115" i="16"/>
  <c r="R2115" i="16" s="1"/>
  <c r="N2115" i="16" s="1"/>
  <c r="P2115" i="16"/>
  <c r="P1853" i="16"/>
  <c r="Q1853" i="16"/>
  <c r="R1853" i="16" s="1"/>
  <c r="N1853" i="16" s="1"/>
  <c r="Q1589" i="16"/>
  <c r="R1589" i="16" s="1"/>
  <c r="N1589" i="16" s="1"/>
  <c r="P1589" i="16"/>
  <c r="P666" i="16"/>
  <c r="Q666" i="16"/>
  <c r="R666" i="16" s="1"/>
  <c r="N666" i="16" s="1"/>
  <c r="P2479" i="16"/>
  <c r="Q2479" i="16"/>
  <c r="R2479" i="16" s="1"/>
  <c r="N2479" i="16" s="1"/>
  <c r="Q2230" i="16"/>
  <c r="R2230" i="16" s="1"/>
  <c r="N2230" i="16" s="1"/>
  <c r="P2230" i="16"/>
  <c r="Q2317" i="16"/>
  <c r="R2317" i="16" s="1"/>
  <c r="N2317" i="16" s="1"/>
  <c r="P2317" i="16"/>
  <c r="P1984" i="16"/>
  <c r="Q1984" i="16"/>
  <c r="R1984" i="16" s="1"/>
  <c r="N1984" i="16" s="1"/>
  <c r="P1720" i="16"/>
  <c r="Q1720" i="16"/>
  <c r="R1720" i="16" s="1"/>
  <c r="N1720" i="16" s="1"/>
  <c r="P1458" i="16"/>
  <c r="Q1458" i="16"/>
  <c r="R1458" i="16" s="1"/>
  <c r="N1458" i="16" s="1"/>
  <c r="P534" i="16"/>
  <c r="Q534" i="16"/>
  <c r="R534" i="16" s="1"/>
  <c r="N534" i="16" s="1"/>
  <c r="P2311" i="16"/>
  <c r="Q2311" i="16"/>
  <c r="R2311" i="16" s="1"/>
  <c r="N2311" i="16" s="1"/>
  <c r="Q1378" i="16"/>
  <c r="R1378" i="16" s="1"/>
  <c r="N1378" i="16" s="1"/>
  <c r="P1378" i="16"/>
  <c r="P3706" i="16"/>
  <c r="Q3706" i="16"/>
  <c r="R3706" i="16" s="1"/>
  <c r="N3706" i="16" s="1"/>
  <c r="P2571" i="16"/>
  <c r="Q2571" i="16"/>
  <c r="R2571" i="16" s="1"/>
  <c r="N2571" i="16" s="1"/>
  <c r="Q2308" i="16"/>
  <c r="R2308" i="16" s="1"/>
  <c r="N2308" i="16" s="1"/>
  <c r="P2308" i="16"/>
  <c r="P2046" i="16"/>
  <c r="Q2046" i="16"/>
  <c r="R2046" i="16" s="1"/>
  <c r="N2046" i="16" s="1"/>
  <c r="P1158" i="16"/>
  <c r="Q1158" i="16"/>
  <c r="R1158" i="16" s="1"/>
  <c r="N1158" i="16" s="1"/>
  <c r="Q3066" i="16"/>
  <c r="R3066" i="16" s="1"/>
  <c r="N3066" i="16" s="1"/>
  <c r="P3066" i="16"/>
  <c r="Q2808" i="16"/>
  <c r="R2808" i="16" s="1"/>
  <c r="N2808" i="16" s="1"/>
  <c r="P2808" i="16"/>
  <c r="Q2630" i="16"/>
  <c r="R2630" i="16" s="1"/>
  <c r="N2630" i="16" s="1"/>
  <c r="P2630" i="16"/>
  <c r="P2294" i="16"/>
  <c r="Q2294" i="16"/>
  <c r="R2294" i="16" s="1"/>
  <c r="N2294" i="16" s="1"/>
  <c r="P2031" i="16"/>
  <c r="Q2031" i="16"/>
  <c r="R2031" i="16" s="1"/>
  <c r="N2031" i="16" s="1"/>
  <c r="Q1770" i="16"/>
  <c r="R1770" i="16" s="1"/>
  <c r="N1770" i="16" s="1"/>
  <c r="P1770" i="16"/>
  <c r="P859" i="16"/>
  <c r="Q859" i="16"/>
  <c r="R859" i="16" s="1"/>
  <c r="N859" i="16" s="1"/>
  <c r="Q2695" i="16"/>
  <c r="R2695" i="16" s="1"/>
  <c r="N2695" i="16" s="1"/>
  <c r="P2695" i="16"/>
  <c r="Q1092" i="16"/>
  <c r="R1092" i="16" s="1"/>
  <c r="N1092" i="16" s="1"/>
  <c r="P1092" i="16"/>
  <c r="P978" i="16"/>
  <c r="Q978" i="16"/>
  <c r="R978" i="16" s="1"/>
  <c r="N978" i="16" s="1"/>
  <c r="P2611" i="16"/>
  <c r="Q2611" i="16"/>
  <c r="R2611" i="16" s="1"/>
  <c r="N2611" i="16" s="1"/>
  <c r="P2312" i="16"/>
  <c r="Q2312" i="16"/>
  <c r="R2312" i="16" s="1"/>
  <c r="N2312" i="16" s="1"/>
  <c r="Q2049" i="16"/>
  <c r="R2049" i="16" s="1"/>
  <c r="N2049" i="16" s="1"/>
  <c r="P2049" i="16"/>
  <c r="P1714" i="16"/>
  <c r="Q1714" i="16"/>
  <c r="R1714" i="16" s="1"/>
  <c r="N1714" i="16" s="1"/>
  <c r="Q1284" i="16"/>
  <c r="R1284" i="16" s="1"/>
  <c r="N1284" i="16" s="1"/>
  <c r="P1284" i="16"/>
  <c r="P3023" i="16"/>
  <c r="Q3023" i="16"/>
  <c r="R3023" i="16" s="1"/>
  <c r="N3023" i="16" s="1"/>
  <c r="Q3734" i="16"/>
  <c r="R3734" i="16" s="1"/>
  <c r="N3734" i="16" s="1"/>
  <c r="P3734" i="16"/>
  <c r="P3114" i="16"/>
  <c r="Q3114" i="16"/>
  <c r="R3114" i="16" s="1"/>
  <c r="N3114" i="16" s="1"/>
  <c r="P3379" i="16"/>
  <c r="Q3379" i="16"/>
  <c r="R3379" i="16" s="1"/>
  <c r="N3379" i="16" s="1"/>
  <c r="Q3177" i="16"/>
  <c r="R3177" i="16" s="1"/>
  <c r="N3177" i="16" s="1"/>
  <c r="P3177" i="16"/>
  <c r="Q1391" i="16"/>
  <c r="R1391" i="16" s="1"/>
  <c r="N1391" i="16" s="1"/>
  <c r="P1391" i="16"/>
  <c r="Q3660" i="16"/>
  <c r="R3660" i="16" s="1"/>
  <c r="N3660" i="16" s="1"/>
  <c r="P3660" i="16"/>
  <c r="Q2124" i="16"/>
  <c r="R2124" i="16" s="1"/>
  <c r="N2124" i="16" s="1"/>
  <c r="P2124" i="16"/>
  <c r="Q3235" i="16"/>
  <c r="R3235" i="16" s="1"/>
  <c r="N3235" i="16" s="1"/>
  <c r="P3235" i="16"/>
  <c r="P1725" i="16"/>
  <c r="Q1725" i="16"/>
  <c r="R1725" i="16" s="1"/>
  <c r="N1725" i="16" s="1"/>
  <c r="Q1296" i="16"/>
  <c r="R1296" i="16" s="1"/>
  <c r="N1296" i="16" s="1"/>
  <c r="P1296" i="16"/>
  <c r="P3036" i="16"/>
  <c r="Q3036" i="16"/>
  <c r="R3036" i="16" s="1"/>
  <c r="N3036" i="16" s="1"/>
  <c r="Q3746" i="16"/>
  <c r="R3746" i="16" s="1"/>
  <c r="N3746" i="16" s="1"/>
  <c r="P3746" i="16"/>
  <c r="Q3125" i="16"/>
  <c r="R3125" i="16" s="1"/>
  <c r="N3125" i="16" s="1"/>
  <c r="P3125" i="16"/>
  <c r="P3392" i="16"/>
  <c r="Q3392" i="16"/>
  <c r="R3392" i="16" s="1"/>
  <c r="N3392" i="16" s="1"/>
  <c r="Q3190" i="16"/>
  <c r="R3190" i="16" s="1"/>
  <c r="N3190" i="16" s="1"/>
  <c r="P3190" i="16"/>
  <c r="P1451" i="16"/>
  <c r="Q1451" i="16"/>
  <c r="R1451" i="16" s="1"/>
  <c r="N1451" i="16" s="1"/>
  <c r="Q3672" i="16"/>
  <c r="R3672" i="16" s="1"/>
  <c r="N3672" i="16" s="1"/>
  <c r="P3672" i="16"/>
  <c r="Q2147" i="16"/>
  <c r="R2147" i="16" s="1"/>
  <c r="N2147" i="16" s="1"/>
  <c r="P2147" i="16"/>
  <c r="Q3306" i="16"/>
  <c r="R3306" i="16" s="1"/>
  <c r="N3306" i="16" s="1"/>
  <c r="P3306" i="16"/>
  <c r="P1640" i="16"/>
  <c r="Q1640" i="16"/>
  <c r="R1640" i="16" s="1"/>
  <c r="N1640" i="16" s="1"/>
  <c r="Q1306" i="16"/>
  <c r="R1306" i="16" s="1"/>
  <c r="N1306" i="16" s="1"/>
  <c r="P1306" i="16"/>
  <c r="P58" i="16"/>
  <c r="Q58" i="16"/>
  <c r="R58" i="16" s="1"/>
  <c r="N58" i="16" s="1"/>
  <c r="P2603" i="16"/>
  <c r="Q2603" i="16"/>
  <c r="R2603" i="16" s="1"/>
  <c r="N2603" i="16" s="1"/>
  <c r="P3326" i="16"/>
  <c r="Q3326" i="16"/>
  <c r="R3326" i="16" s="1"/>
  <c r="N3326" i="16" s="1"/>
  <c r="Q2045" i="16"/>
  <c r="R2045" i="16" s="1"/>
  <c r="N2045" i="16" s="1"/>
  <c r="P2045" i="16"/>
  <c r="Q1517" i="16"/>
  <c r="R1517" i="16" s="1"/>
  <c r="N1517" i="16" s="1"/>
  <c r="P1517" i="16"/>
  <c r="Q3728" i="16"/>
  <c r="R3728" i="16" s="1"/>
  <c r="N3728" i="16" s="1"/>
  <c r="P3728" i="16"/>
  <c r="Q3502" i="16"/>
  <c r="R3502" i="16" s="1"/>
  <c r="N3502" i="16" s="1"/>
  <c r="P3502" i="16"/>
  <c r="Q3252" i="16"/>
  <c r="R3252" i="16" s="1"/>
  <c r="N3252" i="16" s="1"/>
  <c r="P3252" i="16"/>
  <c r="Q3030" i="16"/>
  <c r="R3030" i="16" s="1"/>
  <c r="N3030" i="16" s="1"/>
  <c r="P3030" i="16"/>
  <c r="P2604" i="16"/>
  <c r="Q2604" i="16"/>
  <c r="R2604" i="16" s="1"/>
  <c r="N2604" i="16" s="1"/>
  <c r="Q1077" i="16"/>
  <c r="R1077" i="16" s="1"/>
  <c r="N1077" i="16" s="1"/>
  <c r="P1077" i="16"/>
  <c r="P2817" i="16"/>
  <c r="Q2817" i="16"/>
  <c r="R2817" i="16" s="1"/>
  <c r="N2817" i="16" s="1"/>
  <c r="Q2482" i="16"/>
  <c r="R2482" i="16" s="1"/>
  <c r="N2482" i="16" s="1"/>
  <c r="P2482" i="16"/>
  <c r="P2039" i="16"/>
  <c r="Q2039" i="16"/>
  <c r="R2039" i="16" s="1"/>
  <c r="N2039" i="16" s="1"/>
  <c r="P3769" i="16"/>
  <c r="Q3769" i="16"/>
  <c r="R3769" i="16" s="1"/>
  <c r="N3769" i="16" s="1"/>
  <c r="P3447" i="16"/>
  <c r="Q3447" i="16"/>
  <c r="R3447" i="16" s="1"/>
  <c r="N3447" i="16" s="1"/>
  <c r="Q1625" i="16"/>
  <c r="R1625" i="16" s="1"/>
  <c r="N1625" i="16" s="1"/>
  <c r="P1625" i="16"/>
  <c r="Q3151" i="16"/>
  <c r="R3151" i="16" s="1"/>
  <c r="N3151" i="16" s="1"/>
  <c r="P3151" i="16"/>
  <c r="Q1584" i="16"/>
  <c r="R1584" i="16" s="1"/>
  <c r="N1584" i="16" s="1"/>
  <c r="P1584" i="16"/>
  <c r="Q888" i="16"/>
  <c r="R888" i="16" s="1"/>
  <c r="N888" i="16" s="1"/>
  <c r="P888" i="16"/>
  <c r="Q3342" i="16"/>
  <c r="R3342" i="16" s="1"/>
  <c r="N3342" i="16" s="1"/>
  <c r="P3342" i="16"/>
  <c r="P2807" i="16"/>
  <c r="Q2807" i="16"/>
  <c r="R2807" i="16" s="1"/>
  <c r="N2807" i="16" s="1"/>
  <c r="Q1641" i="16"/>
  <c r="R1641" i="16" s="1"/>
  <c r="N1641" i="16" s="1"/>
  <c r="P1641" i="16"/>
  <c r="P1377" i="16"/>
  <c r="Q1377" i="16"/>
  <c r="R1377" i="16" s="1"/>
  <c r="N1377" i="16" s="1"/>
  <c r="Q1041" i="16"/>
  <c r="R1041" i="16" s="1"/>
  <c r="N1041" i="16" s="1"/>
  <c r="P1041" i="16"/>
  <c r="P2794" i="16"/>
  <c r="Q2794" i="16"/>
  <c r="R2794" i="16" s="1"/>
  <c r="N2794" i="16" s="1"/>
  <c r="Q2340" i="16"/>
  <c r="R2340" i="16" s="1"/>
  <c r="N2340" i="16" s="1"/>
  <c r="P2340" i="16"/>
  <c r="P2214" i="16"/>
  <c r="Q2214" i="16"/>
  <c r="R2214" i="16" s="1"/>
  <c r="N2214" i="16" s="1"/>
  <c r="Q3759" i="16"/>
  <c r="R3759" i="16" s="1"/>
  <c r="N3759" i="16" s="1"/>
  <c r="P3759" i="16"/>
  <c r="Q1255" i="16"/>
  <c r="R1255" i="16" s="1"/>
  <c r="N1255" i="16" s="1"/>
  <c r="P1255" i="16"/>
  <c r="Q3453" i="16"/>
  <c r="R3453" i="16" s="1"/>
  <c r="N3453" i="16" s="1"/>
  <c r="P3453" i="16"/>
  <c r="Q3237" i="16"/>
  <c r="R3237" i="16" s="1"/>
  <c r="N3237" i="16" s="1"/>
  <c r="P3237" i="16"/>
  <c r="P1595" i="16"/>
  <c r="Q1595" i="16"/>
  <c r="R1595" i="16" s="1"/>
  <c r="N1595" i="16" s="1"/>
  <c r="Q3499" i="16"/>
  <c r="R3499" i="16" s="1"/>
  <c r="N3499" i="16" s="1"/>
  <c r="P3499" i="16"/>
  <c r="Q2938" i="16"/>
  <c r="R2938" i="16" s="1"/>
  <c r="N2938" i="16" s="1"/>
  <c r="P2938" i="16"/>
  <c r="P1076" i="16"/>
  <c r="Q1076" i="16"/>
  <c r="R1076" i="16" s="1"/>
  <c r="N1076" i="16" s="1"/>
  <c r="Q2804" i="16"/>
  <c r="R2804" i="16" s="1"/>
  <c r="N2804" i="16" s="1"/>
  <c r="P2804" i="16"/>
  <c r="P2553" i="16"/>
  <c r="Q2553" i="16"/>
  <c r="R2553" i="16" s="1"/>
  <c r="N2553" i="16" s="1"/>
  <c r="Q2218" i="16"/>
  <c r="R2218" i="16" s="1"/>
  <c r="N2218" i="16" s="1"/>
  <c r="P2218" i="16"/>
  <c r="Q1776" i="16"/>
  <c r="R1776" i="16" s="1"/>
  <c r="N1776" i="16" s="1"/>
  <c r="P1776" i="16"/>
  <c r="Q3505" i="16"/>
  <c r="R3505" i="16" s="1"/>
  <c r="N3505" i="16" s="1"/>
  <c r="P3505" i="16"/>
  <c r="P3184" i="16"/>
  <c r="Q3184" i="16"/>
  <c r="R3184" i="16" s="1"/>
  <c r="N3184" i="16" s="1"/>
  <c r="P3605" i="16"/>
  <c r="Q3605" i="16"/>
  <c r="R3605" i="16" s="1"/>
  <c r="N3605" i="16" s="1"/>
  <c r="P1259" i="16"/>
  <c r="Q1259" i="16"/>
  <c r="R1259" i="16" s="1"/>
  <c r="N1259" i="16" s="1"/>
  <c r="Q3669" i="16"/>
  <c r="R3669" i="16" s="1"/>
  <c r="N3669" i="16" s="1"/>
  <c r="P3669" i="16"/>
  <c r="Q623" i="16"/>
  <c r="R623" i="16" s="1"/>
  <c r="N623" i="16" s="1"/>
  <c r="P623" i="16"/>
  <c r="P3486" i="16"/>
  <c r="Q3486" i="16"/>
  <c r="R3486" i="16" s="1"/>
  <c r="N3486" i="16" s="1"/>
  <c r="P2952" i="16"/>
  <c r="Q2952" i="16"/>
  <c r="R2952" i="16" s="1"/>
  <c r="N2952" i="16" s="1"/>
  <c r="P3332" i="16"/>
  <c r="Q3332" i="16"/>
  <c r="R3332" i="16" s="1"/>
  <c r="N3332" i="16" s="1"/>
  <c r="Q3119" i="16"/>
  <c r="R3119" i="16" s="1"/>
  <c r="N3119" i="16" s="1"/>
  <c r="P3119" i="16"/>
  <c r="P1115" i="16"/>
  <c r="Q1115" i="16"/>
  <c r="R1115" i="16" s="1"/>
  <c r="N1115" i="16" s="1"/>
  <c r="P2850" i="16"/>
  <c r="Q2850" i="16"/>
  <c r="R2850" i="16" s="1"/>
  <c r="N2850" i="16" s="1"/>
  <c r="P2327" i="16"/>
  <c r="Q2327" i="16"/>
  <c r="R2327" i="16" s="1"/>
  <c r="N2327" i="16" s="1"/>
  <c r="P1676" i="16"/>
  <c r="Q1676" i="16"/>
  <c r="R1676" i="16" s="1"/>
  <c r="N1676" i="16" s="1"/>
  <c r="P1413" i="16"/>
  <c r="Q1413" i="16"/>
  <c r="R1413" i="16" s="1"/>
  <c r="N1413" i="16" s="1"/>
  <c r="Q1078" i="16"/>
  <c r="R1078" i="16" s="1"/>
  <c r="N1078" i="16" s="1"/>
  <c r="P1078" i="16"/>
  <c r="P2830" i="16"/>
  <c r="Q2830" i="16"/>
  <c r="R2830" i="16" s="1"/>
  <c r="N2830" i="16" s="1"/>
  <c r="Q2376" i="16"/>
  <c r="R2376" i="16" s="1"/>
  <c r="N2376" i="16" s="1"/>
  <c r="P2376" i="16"/>
  <c r="Q3098" i="16"/>
  <c r="R3098" i="16" s="1"/>
  <c r="N3098" i="16" s="1"/>
  <c r="P3098" i="16"/>
  <c r="P3795" i="16"/>
  <c r="Q3795" i="16"/>
  <c r="R3795" i="16" s="1"/>
  <c r="N3795" i="16" s="1"/>
  <c r="Q1290" i="16"/>
  <c r="R1290" i="16" s="1"/>
  <c r="N1290" i="16" s="1"/>
  <c r="P1290" i="16"/>
  <c r="P3489" i="16"/>
  <c r="Q3489" i="16"/>
  <c r="R3489" i="16" s="1"/>
  <c r="N3489" i="16" s="1"/>
  <c r="P3275" i="16"/>
  <c r="Q3275" i="16"/>
  <c r="R3275" i="16" s="1"/>
  <c r="N3275" i="16" s="1"/>
  <c r="Q1775" i="16"/>
  <c r="R1775" i="16" s="1"/>
  <c r="N1775" i="16" s="1"/>
  <c r="P1775" i="16"/>
  <c r="Q3715" i="16"/>
  <c r="R3715" i="16" s="1"/>
  <c r="N3715" i="16" s="1"/>
  <c r="P3715" i="16"/>
  <c r="Q3095" i="16"/>
  <c r="R3095" i="16" s="1"/>
  <c r="N3095" i="16" s="1"/>
  <c r="P3095" i="16"/>
  <c r="P1895" i="16"/>
  <c r="Q1895" i="16"/>
  <c r="R1895" i="16" s="1"/>
  <c r="N1895" i="16" s="1"/>
  <c r="P3756" i="16"/>
  <c r="Q3756" i="16"/>
  <c r="R3756" i="16" s="1"/>
  <c r="N3756" i="16" s="1"/>
  <c r="P2387" i="16"/>
  <c r="Q2387" i="16"/>
  <c r="R2387" i="16" s="1"/>
  <c r="N2387" i="16" s="1"/>
  <c r="P3432" i="16"/>
  <c r="Q3432" i="16"/>
  <c r="R3432" i="16" s="1"/>
  <c r="N3432" i="16" s="1"/>
  <c r="P2708" i="16"/>
  <c r="Q2708" i="16"/>
  <c r="R2708" i="16" s="1"/>
  <c r="N2708" i="16" s="1"/>
  <c r="P2457" i="16"/>
  <c r="Q2457" i="16"/>
  <c r="R2457" i="16" s="1"/>
  <c r="N2457" i="16" s="1"/>
  <c r="Q2122" i="16"/>
  <c r="R2122" i="16" s="1"/>
  <c r="N2122" i="16" s="1"/>
  <c r="P2122" i="16"/>
  <c r="Q1679" i="16"/>
  <c r="R1679" i="16" s="1"/>
  <c r="N1679" i="16" s="1"/>
  <c r="P1679" i="16"/>
  <c r="Q3408" i="16"/>
  <c r="R3408" i="16" s="1"/>
  <c r="N3408" i="16" s="1"/>
  <c r="P3408" i="16"/>
  <c r="Q3088" i="16"/>
  <c r="R3088" i="16" s="1"/>
  <c r="N3088" i="16" s="1"/>
  <c r="P3088" i="16"/>
  <c r="Q3509" i="16"/>
  <c r="R3509" i="16" s="1"/>
  <c r="N3509" i="16" s="1"/>
  <c r="P3509" i="16"/>
  <c r="P3776" i="16"/>
  <c r="Q3776" i="16"/>
  <c r="R3776" i="16" s="1"/>
  <c r="N3776" i="16" s="1"/>
  <c r="P3573" i="16"/>
  <c r="Q3573" i="16"/>
  <c r="R3573" i="16" s="1"/>
  <c r="N3573" i="16" s="1"/>
  <c r="Q515" i="16"/>
  <c r="R515" i="16" s="1"/>
  <c r="N515" i="16" s="1"/>
  <c r="P515" i="16"/>
  <c r="P2310" i="16"/>
  <c r="Q2310" i="16"/>
  <c r="R2310" i="16" s="1"/>
  <c r="N2310" i="16" s="1"/>
  <c r="P2435" i="16"/>
  <c r="Q2435" i="16"/>
  <c r="R2435" i="16" s="1"/>
  <c r="N2435" i="16" s="1"/>
  <c r="Q1135" i="16"/>
  <c r="R1135" i="16" s="1"/>
  <c r="N1135" i="16" s="1"/>
  <c r="P1135" i="16"/>
  <c r="P2863" i="16"/>
  <c r="Q2863" i="16"/>
  <c r="R2863" i="16" s="1"/>
  <c r="N2863" i="16" s="1"/>
  <c r="Q2613" i="16"/>
  <c r="R2613" i="16" s="1"/>
  <c r="N2613" i="16" s="1"/>
  <c r="P2613" i="16"/>
  <c r="Q2277" i="16"/>
  <c r="R2277" i="16" s="1"/>
  <c r="N2277" i="16" s="1"/>
  <c r="P2277" i="16"/>
  <c r="P1835" i="16"/>
  <c r="Q1835" i="16"/>
  <c r="R1835" i="16" s="1"/>
  <c r="N1835" i="16" s="1"/>
  <c r="P3565" i="16"/>
  <c r="Q3565" i="16"/>
  <c r="R3565" i="16" s="1"/>
  <c r="N3565" i="16" s="1"/>
  <c r="Q3243" i="16"/>
  <c r="R3243" i="16" s="1"/>
  <c r="N3243" i="16" s="1"/>
  <c r="P3243" i="16"/>
  <c r="Q3665" i="16"/>
  <c r="R3665" i="16" s="1"/>
  <c r="N3665" i="16" s="1"/>
  <c r="P3665" i="16"/>
  <c r="P1558" i="16"/>
  <c r="Q1558" i="16"/>
  <c r="R1558" i="16" s="1"/>
  <c r="N1558" i="16" s="1"/>
  <c r="P3730" i="16"/>
  <c r="Q3730" i="16"/>
  <c r="R3730" i="16" s="1"/>
  <c r="N3730" i="16" s="1"/>
  <c r="P683" i="16"/>
  <c r="Q683" i="16"/>
  <c r="R683" i="16" s="1"/>
  <c r="N683" i="16" s="1"/>
  <c r="Q3492" i="16"/>
  <c r="R3492" i="16" s="1"/>
  <c r="N3492" i="16" s="1"/>
  <c r="P3492" i="16"/>
  <c r="P3250" i="16"/>
  <c r="Q3250" i="16"/>
  <c r="R3250" i="16" s="1"/>
  <c r="N3250" i="16" s="1"/>
  <c r="P1292" i="16"/>
  <c r="Q1292" i="16"/>
  <c r="R1292" i="16" s="1"/>
  <c r="N1292" i="16" s="1"/>
  <c r="P3020" i="16"/>
  <c r="Q3020" i="16"/>
  <c r="R3020" i="16" s="1"/>
  <c r="N3020" i="16" s="1"/>
  <c r="P2769" i="16"/>
  <c r="Q2769" i="16"/>
  <c r="R2769" i="16" s="1"/>
  <c r="N2769" i="16" s="1"/>
  <c r="Q2434" i="16"/>
  <c r="R2434" i="16" s="1"/>
  <c r="N2434" i="16" s="1"/>
  <c r="P2434" i="16"/>
  <c r="P1993" i="16"/>
  <c r="Q1993" i="16"/>
  <c r="R1993" i="16" s="1"/>
  <c r="N1993" i="16" s="1"/>
  <c r="Q3720" i="16"/>
  <c r="R3720" i="16" s="1"/>
  <c r="N3720" i="16" s="1"/>
  <c r="P3720" i="16"/>
  <c r="Q3399" i="16"/>
  <c r="R3399" i="16" s="1"/>
  <c r="N3399" i="16" s="1"/>
  <c r="P3399" i="16"/>
  <c r="P3821" i="16"/>
  <c r="Q3821" i="16"/>
  <c r="R3821" i="16" s="1"/>
  <c r="N3821" i="16" s="1"/>
  <c r="P3104" i="16"/>
  <c r="Q3104" i="16"/>
  <c r="R3104" i="16" s="1"/>
  <c r="N3104" i="16" s="1"/>
  <c r="P1307" i="16"/>
  <c r="Q1307" i="16"/>
  <c r="R1307" i="16" s="1"/>
  <c r="N1307" i="16" s="1"/>
  <c r="Q839" i="16"/>
  <c r="R839" i="16" s="1"/>
  <c r="N839" i="16" s="1"/>
  <c r="P839" i="16"/>
  <c r="Q3067" i="16"/>
  <c r="R3067" i="16" s="1"/>
  <c r="N3067" i="16" s="1"/>
  <c r="P3067" i="16"/>
  <c r="Q2579" i="16"/>
  <c r="R2579" i="16" s="1"/>
  <c r="N2579" i="16" s="1"/>
  <c r="P2579" i="16"/>
  <c r="Q566" i="16"/>
  <c r="R566" i="16" s="1"/>
  <c r="N566" i="16" s="1"/>
  <c r="P566" i="16"/>
  <c r="Q1261" i="16"/>
  <c r="R1261" i="16" s="1"/>
  <c r="N1261" i="16" s="1"/>
  <c r="P1261" i="16"/>
  <c r="Q512" i="16"/>
  <c r="R512" i="16" s="1"/>
  <c r="N512" i="16" s="1"/>
  <c r="P512" i="16"/>
  <c r="Q93" i="16"/>
  <c r="R93" i="16" s="1"/>
  <c r="N93" i="16" s="1"/>
  <c r="P93" i="16"/>
  <c r="P172" i="16"/>
  <c r="Q172" i="16"/>
  <c r="R172" i="16" s="1"/>
  <c r="N172" i="16" s="1"/>
  <c r="P128" i="16"/>
  <c r="Q128" i="16"/>
  <c r="R128" i="16" s="1"/>
  <c r="N128" i="16" s="1"/>
  <c r="Q1069" i="16"/>
  <c r="R1069" i="16" s="1"/>
  <c r="N1069" i="16" s="1"/>
  <c r="P1069" i="16"/>
  <c r="P951" i="16"/>
  <c r="Q951" i="16"/>
  <c r="R951" i="16" s="1"/>
  <c r="N951" i="16" s="1"/>
  <c r="Q460" i="16"/>
  <c r="R460" i="16" s="1"/>
  <c r="N460" i="16" s="1"/>
  <c r="P460" i="16"/>
  <c r="Q564" i="16"/>
  <c r="R564" i="16" s="1"/>
  <c r="N564" i="16" s="1"/>
  <c r="P564" i="16"/>
  <c r="Q2951" i="16"/>
  <c r="R2951" i="16" s="1"/>
  <c r="N2951" i="16" s="1"/>
  <c r="P2951" i="16"/>
  <c r="Q1817" i="16"/>
  <c r="R1817" i="16" s="1"/>
  <c r="N1817" i="16" s="1"/>
  <c r="P1817" i="16"/>
  <c r="P2836" i="16"/>
  <c r="Q2836" i="16"/>
  <c r="R2836" i="16" s="1"/>
  <c r="N2836" i="16" s="1"/>
  <c r="P1110" i="16"/>
  <c r="Q1110" i="16"/>
  <c r="R1110" i="16" s="1"/>
  <c r="N1110" i="16" s="1"/>
  <c r="P1098" i="16"/>
  <c r="Q1098" i="16"/>
  <c r="R1098" i="16" s="1"/>
  <c r="N1098" i="16" s="1"/>
  <c r="P2127" i="16"/>
  <c r="Q2127" i="16"/>
  <c r="R2127" i="16" s="1"/>
  <c r="N2127" i="16" s="1"/>
  <c r="Q2803" i="16"/>
  <c r="R2803" i="16" s="1"/>
  <c r="N2803" i="16" s="1"/>
  <c r="P2803" i="16"/>
  <c r="P1826" i="16"/>
  <c r="Q1826" i="16"/>
  <c r="R1826" i="16" s="1"/>
  <c r="N1826" i="16" s="1"/>
  <c r="Q3029" i="16"/>
  <c r="R3029" i="16" s="1"/>
  <c r="N3029" i="16" s="1"/>
  <c r="P3029" i="16"/>
  <c r="Q1319" i="16"/>
  <c r="R1319" i="16" s="1"/>
  <c r="N1319" i="16" s="1"/>
  <c r="P1319" i="16"/>
  <c r="Q1169" i="16"/>
  <c r="R1169" i="16" s="1"/>
  <c r="N1169" i="16" s="1"/>
  <c r="P1169" i="16"/>
  <c r="Q1614" i="16"/>
  <c r="R1614" i="16" s="1"/>
  <c r="N1614" i="16" s="1"/>
  <c r="P1614" i="16"/>
  <c r="Q1756" i="16"/>
  <c r="R1756" i="16" s="1"/>
  <c r="N1756" i="16" s="1"/>
  <c r="P1756" i="16"/>
  <c r="P1068" i="16"/>
  <c r="Q1068" i="16"/>
  <c r="R1068" i="16" s="1"/>
  <c r="N1068" i="16" s="1"/>
  <c r="Q1481" i="16"/>
  <c r="R1481" i="16" s="1"/>
  <c r="N1481" i="16" s="1"/>
  <c r="P1481" i="16"/>
  <c r="Q1522" i="16"/>
  <c r="R1522" i="16" s="1"/>
  <c r="N1522" i="16" s="1"/>
  <c r="P1522" i="16"/>
  <c r="P2023" i="16"/>
  <c r="Q2023" i="16"/>
  <c r="R2023" i="16" s="1"/>
  <c r="N2023" i="16" s="1"/>
  <c r="P178" i="16"/>
  <c r="Q178" i="16"/>
  <c r="R178" i="16" s="1"/>
  <c r="N178" i="16" s="1"/>
  <c r="P3124" i="16"/>
  <c r="Q3124" i="16"/>
  <c r="R3124" i="16" s="1"/>
  <c r="N3124" i="16" s="1"/>
  <c r="Q3621" i="16"/>
  <c r="R3621" i="16" s="1"/>
  <c r="N3621" i="16" s="1"/>
  <c r="P3621" i="16"/>
  <c r="P1437" i="16"/>
  <c r="Q1437" i="16"/>
  <c r="R1437" i="16" s="1"/>
  <c r="N1437" i="16" s="1"/>
  <c r="Q3458" i="16"/>
  <c r="R3458" i="16" s="1"/>
  <c r="N3458" i="16" s="1"/>
  <c r="P3458" i="16"/>
  <c r="Q1162" i="16"/>
  <c r="R1162" i="16" s="1"/>
  <c r="N1162" i="16" s="1"/>
  <c r="P1162" i="16"/>
  <c r="P3539" i="16"/>
  <c r="Q3539" i="16"/>
  <c r="R3539" i="16" s="1"/>
  <c r="N3539" i="16" s="1"/>
  <c r="P2770" i="16"/>
  <c r="Q2770" i="16"/>
  <c r="R2770" i="16" s="1"/>
  <c r="N2770" i="16" s="1"/>
  <c r="P2081" i="16"/>
  <c r="Q2081" i="16"/>
  <c r="R2081" i="16" s="1"/>
  <c r="N2081" i="16" s="1"/>
  <c r="P3428" i="16"/>
  <c r="Q3428" i="16"/>
  <c r="R3428" i="16" s="1"/>
  <c r="N3428" i="16" s="1"/>
  <c r="Q3354" i="16"/>
  <c r="R3354" i="16" s="1"/>
  <c r="N3354" i="16" s="1"/>
  <c r="P3354" i="16"/>
  <c r="Q2528" i="16"/>
  <c r="R2528" i="16" s="1"/>
  <c r="N2528" i="16" s="1"/>
  <c r="P2528" i="16"/>
  <c r="P3481" i="16"/>
  <c r="Q3481" i="16"/>
  <c r="R3481" i="16" s="1"/>
  <c r="N3481" i="16" s="1"/>
  <c r="Q3645" i="16"/>
  <c r="R3645" i="16" s="1"/>
  <c r="N3645" i="16" s="1"/>
  <c r="P3645" i="16"/>
  <c r="Q1090" i="16"/>
  <c r="R1090" i="16" s="1"/>
  <c r="N1090" i="16" s="1"/>
  <c r="P1090" i="16"/>
  <c r="Q3459" i="16"/>
  <c r="R3459" i="16" s="1"/>
  <c r="N3459" i="16" s="1"/>
  <c r="P3459" i="16"/>
  <c r="P900" i="16"/>
  <c r="Q900" i="16"/>
  <c r="R900" i="16" s="1"/>
  <c r="N900" i="16" s="1"/>
  <c r="Q2253" i="16"/>
  <c r="R2253" i="16" s="1"/>
  <c r="N2253" i="16" s="1"/>
  <c r="P2253" i="16"/>
  <c r="Q3737" i="16"/>
  <c r="R3737" i="16" s="1"/>
  <c r="N3737" i="16" s="1"/>
  <c r="P3737" i="16"/>
  <c r="Q779" i="16"/>
  <c r="R779" i="16" s="1"/>
  <c r="N779" i="16" s="1"/>
  <c r="P779" i="16"/>
  <c r="P1872" i="16"/>
  <c r="Q1872" i="16"/>
  <c r="R1872" i="16" s="1"/>
  <c r="N1872" i="16" s="1"/>
  <c r="Q910" i="16"/>
  <c r="R910" i="16" s="1"/>
  <c r="N910" i="16" s="1"/>
  <c r="P910" i="16"/>
  <c r="P398" i="16"/>
  <c r="Q398" i="16"/>
  <c r="R398" i="16" s="1"/>
  <c r="N398" i="16" s="1"/>
  <c r="P306" i="16"/>
  <c r="Q306" i="16"/>
  <c r="R306" i="16" s="1"/>
  <c r="N306" i="16" s="1"/>
  <c r="Q179" i="16"/>
  <c r="R179" i="16" s="1"/>
  <c r="N179" i="16" s="1"/>
  <c r="P179" i="16"/>
  <c r="Q797" i="16"/>
  <c r="R797" i="16" s="1"/>
  <c r="N797" i="16" s="1"/>
  <c r="P797" i="16"/>
  <c r="P476" i="16"/>
  <c r="Q476" i="16"/>
  <c r="R476" i="16" s="1"/>
  <c r="N476" i="16" s="1"/>
  <c r="Q328" i="16"/>
  <c r="R328" i="16" s="1"/>
  <c r="N328" i="16" s="1"/>
  <c r="P328" i="16"/>
  <c r="Q361" i="16"/>
  <c r="R361" i="16" s="1"/>
  <c r="N361" i="16" s="1"/>
  <c r="P361" i="16"/>
  <c r="P247" i="16"/>
  <c r="Q247" i="16"/>
  <c r="R247" i="16" s="1"/>
  <c r="N247" i="16" s="1"/>
  <c r="P938" i="16"/>
  <c r="Q938" i="16"/>
  <c r="R938" i="16" s="1"/>
  <c r="N938" i="16" s="1"/>
  <c r="P1550" i="16"/>
  <c r="Q1550" i="16"/>
  <c r="R1550" i="16" s="1"/>
  <c r="N1550" i="16" s="1"/>
  <c r="Q617" i="16"/>
  <c r="R617" i="16" s="1"/>
  <c r="N617" i="16" s="1"/>
  <c r="P617" i="16"/>
  <c r="P1010" i="16"/>
  <c r="Q1010" i="16"/>
  <c r="R1010" i="16" s="1"/>
  <c r="N1010" i="16" s="1"/>
  <c r="Q980" i="16"/>
  <c r="R980" i="16" s="1"/>
  <c r="N980" i="16" s="1"/>
  <c r="P980" i="16"/>
  <c r="P146" i="16"/>
  <c r="Q146" i="16"/>
  <c r="R146" i="16" s="1"/>
  <c r="N146" i="16" s="1"/>
  <c r="Q867" i="16"/>
  <c r="R867" i="16" s="1"/>
  <c r="N867" i="16" s="1"/>
  <c r="P867" i="16"/>
  <c r="Q629" i="16"/>
  <c r="R629" i="16" s="1"/>
  <c r="N629" i="16" s="1"/>
  <c r="P629" i="16"/>
  <c r="Q944" i="16"/>
  <c r="R944" i="16" s="1"/>
  <c r="N944" i="16" s="1"/>
  <c r="P944" i="16"/>
  <c r="P657" i="16"/>
  <c r="Q657" i="16"/>
  <c r="R657" i="16" s="1"/>
  <c r="N657" i="16" s="1"/>
  <c r="Q432" i="16"/>
  <c r="R432" i="16" s="1"/>
  <c r="N432" i="16" s="1"/>
  <c r="P432" i="16"/>
  <c r="Q2185" i="16"/>
  <c r="R2185" i="16" s="1"/>
  <c r="N2185" i="16" s="1"/>
  <c r="P2185" i="16"/>
  <c r="Q2150" i="16"/>
  <c r="R2150" i="16" s="1"/>
  <c r="N2150" i="16" s="1"/>
  <c r="P2150" i="16"/>
  <c r="P1667" i="16"/>
  <c r="Q1667" i="16"/>
  <c r="R1667" i="16" s="1"/>
  <c r="N1667" i="16" s="1"/>
  <c r="P734" i="16"/>
  <c r="Q734" i="16"/>
  <c r="R734" i="16" s="1"/>
  <c r="N734" i="16" s="1"/>
  <c r="Q497" i="16"/>
  <c r="R497" i="16" s="1"/>
  <c r="N497" i="16" s="1"/>
  <c r="P497" i="16"/>
  <c r="P198" i="16"/>
  <c r="Q198" i="16"/>
  <c r="R198" i="16" s="1"/>
  <c r="N198" i="16" s="1"/>
  <c r="Q535" i="16"/>
  <c r="R535" i="16" s="1"/>
  <c r="N535" i="16" s="1"/>
  <c r="P535" i="16"/>
  <c r="Q226" i="16"/>
  <c r="R226" i="16" s="1"/>
  <c r="N226" i="16" s="1"/>
  <c r="P226" i="16"/>
  <c r="Q1020" i="16"/>
  <c r="R1020" i="16" s="1"/>
  <c r="N1020" i="16" s="1"/>
  <c r="P1020" i="16"/>
  <c r="P2785" i="16"/>
  <c r="Q2785" i="16"/>
  <c r="R2785" i="16" s="1"/>
  <c r="N2785" i="16" s="1"/>
  <c r="P2463" i="16"/>
  <c r="Q2463" i="16"/>
  <c r="R2463" i="16" s="1"/>
  <c r="N2463" i="16" s="1"/>
  <c r="Q825" i="16"/>
  <c r="R825" i="16" s="1"/>
  <c r="N825" i="16" s="1"/>
  <c r="P825" i="16"/>
  <c r="Q1609" i="16"/>
  <c r="R1609" i="16" s="1"/>
  <c r="N1609" i="16" s="1"/>
  <c r="P1609" i="16"/>
  <c r="Q1383" i="16"/>
  <c r="R1383" i="16" s="1"/>
  <c r="N1383" i="16" s="1"/>
  <c r="P1383" i="16"/>
  <c r="Q1949" i="16"/>
  <c r="R1949" i="16" s="1"/>
  <c r="N1949" i="16" s="1"/>
  <c r="P1949" i="16"/>
  <c r="Q913" i="16"/>
  <c r="R913" i="16" s="1"/>
  <c r="N913" i="16" s="1"/>
  <c r="P913" i="16"/>
  <c r="Q615" i="16"/>
  <c r="R615" i="16" s="1"/>
  <c r="N615" i="16" s="1"/>
  <c r="P615" i="16"/>
  <c r="P378" i="16"/>
  <c r="Q378" i="16"/>
  <c r="R378" i="16" s="1"/>
  <c r="N378" i="16" s="1"/>
  <c r="P691" i="16"/>
  <c r="Q691" i="16"/>
  <c r="R691" i="16" s="1"/>
  <c r="N691" i="16" s="1"/>
  <c r="P405" i="16"/>
  <c r="Q405" i="16"/>
  <c r="R405" i="16" s="1"/>
  <c r="N405" i="16" s="1"/>
  <c r="P168" i="16"/>
  <c r="Q168" i="16"/>
  <c r="R168" i="16" s="1"/>
  <c r="N168" i="16" s="1"/>
  <c r="Q1922" i="16"/>
  <c r="R1922" i="16" s="1"/>
  <c r="N1922" i="16" s="1"/>
  <c r="P1922" i="16"/>
  <c r="P1753" i="16"/>
  <c r="Q1753" i="16"/>
  <c r="R1753" i="16" s="1"/>
  <c r="N1753" i="16" s="1"/>
  <c r="Q1063" i="16"/>
  <c r="R1063" i="16" s="1"/>
  <c r="N1063" i="16" s="1"/>
  <c r="P1063" i="16"/>
  <c r="P482" i="16"/>
  <c r="Q482" i="16"/>
  <c r="R482" i="16" s="1"/>
  <c r="N482" i="16" s="1"/>
  <c r="Q246" i="16"/>
  <c r="R246" i="16" s="1"/>
  <c r="N246" i="16" s="1"/>
  <c r="P246" i="16"/>
  <c r="Q560" i="16"/>
  <c r="R560" i="16" s="1"/>
  <c r="N560" i="16" s="1"/>
  <c r="P560" i="16"/>
  <c r="P274" i="16"/>
  <c r="Q274" i="16"/>
  <c r="R274" i="16" s="1"/>
  <c r="N274" i="16" s="1"/>
  <c r="P993" i="16"/>
  <c r="Q993" i="16"/>
  <c r="R993" i="16" s="1"/>
  <c r="N993" i="16" s="1"/>
  <c r="Q1777" i="16"/>
  <c r="R1777" i="16" s="1"/>
  <c r="N1777" i="16" s="1"/>
  <c r="P1777" i="16"/>
  <c r="Q1575" i="16"/>
  <c r="R1575" i="16" s="1"/>
  <c r="N1575" i="16" s="1"/>
  <c r="P1575" i="16"/>
  <c r="Q2957" i="16"/>
  <c r="R2957" i="16" s="1"/>
  <c r="N2957" i="16" s="1"/>
  <c r="P2957" i="16"/>
  <c r="Q976" i="16"/>
  <c r="R976" i="16" s="1"/>
  <c r="N976" i="16" s="1"/>
  <c r="P976" i="16"/>
  <c r="Q283" i="16"/>
  <c r="R283" i="16" s="1"/>
  <c r="N283" i="16" s="1"/>
  <c r="P283" i="16"/>
  <c r="Q1017" i="16"/>
  <c r="R1017" i="16" s="1"/>
  <c r="N1017" i="16" s="1"/>
  <c r="P1017" i="16"/>
  <c r="P706" i="16"/>
  <c r="Q706" i="16"/>
  <c r="R706" i="16" s="1"/>
  <c r="N706" i="16" s="1"/>
  <c r="Q1501" i="16"/>
  <c r="R1501" i="16" s="1"/>
  <c r="N1501" i="16" s="1"/>
  <c r="P1501" i="16"/>
  <c r="Q1250" i="16"/>
  <c r="R1250" i="16" s="1"/>
  <c r="N1250" i="16" s="1"/>
  <c r="P1250" i="16"/>
  <c r="Q1361" i="16"/>
  <c r="R1361" i="16" s="1"/>
  <c r="N1361" i="16" s="1"/>
  <c r="P1361" i="16"/>
  <c r="Q939" i="16"/>
  <c r="R939" i="16" s="1"/>
  <c r="N939" i="16" s="1"/>
  <c r="P939" i="16"/>
  <c r="Q700" i="16"/>
  <c r="R700" i="16" s="1"/>
  <c r="N700" i="16" s="1"/>
  <c r="P700" i="16"/>
  <c r="Q1015" i="16"/>
  <c r="R1015" i="16" s="1"/>
  <c r="N1015" i="16" s="1"/>
  <c r="P1015" i="16"/>
  <c r="P729" i="16"/>
  <c r="Q729" i="16"/>
  <c r="R729" i="16" s="1"/>
  <c r="N729" i="16" s="1"/>
  <c r="Q504" i="16"/>
  <c r="R504" i="16" s="1"/>
  <c r="N504" i="16" s="1"/>
  <c r="P504" i="16"/>
  <c r="Q2257" i="16"/>
  <c r="R2257" i="16" s="1"/>
  <c r="N2257" i="16" s="1"/>
  <c r="P2257" i="16"/>
  <c r="P2330" i="16"/>
  <c r="Q2330" i="16"/>
  <c r="R2330" i="16" s="1"/>
  <c r="N2330" i="16" s="1"/>
  <c r="P3686" i="16"/>
  <c r="Q3686" i="16"/>
  <c r="R3686" i="16" s="1"/>
  <c r="N3686" i="16" s="1"/>
  <c r="P662" i="16"/>
  <c r="Q662" i="16"/>
  <c r="R662" i="16" s="1"/>
  <c r="N662" i="16" s="1"/>
  <c r="Q424" i="16"/>
  <c r="R424" i="16" s="1"/>
  <c r="N424" i="16" s="1"/>
  <c r="P424" i="16"/>
  <c r="P126" i="16"/>
  <c r="Q126" i="16"/>
  <c r="R126" i="16" s="1"/>
  <c r="N126" i="16" s="1"/>
  <c r="Q464" i="16"/>
  <c r="R464" i="16" s="1"/>
  <c r="N464" i="16" s="1"/>
  <c r="P464" i="16"/>
  <c r="P153" i="16"/>
  <c r="Q153" i="16"/>
  <c r="R153" i="16" s="1"/>
  <c r="N153" i="16" s="1"/>
  <c r="Q948" i="16"/>
  <c r="R948" i="16" s="1"/>
  <c r="N948" i="16" s="1"/>
  <c r="P948" i="16"/>
  <c r="Q2714" i="16"/>
  <c r="R2714" i="16" s="1"/>
  <c r="N2714" i="16" s="1"/>
  <c r="P2714" i="16"/>
  <c r="Q2032" i="16"/>
  <c r="R2032" i="16" s="1"/>
  <c r="N2032" i="16" s="1"/>
  <c r="P2032" i="16"/>
  <c r="Q397" i="16"/>
  <c r="R397" i="16" s="1"/>
  <c r="N397" i="16" s="1"/>
  <c r="P397" i="16"/>
  <c r="P87" i="16"/>
  <c r="Q87" i="16"/>
  <c r="R87" i="16" s="1"/>
  <c r="N87" i="16" s="1"/>
  <c r="Q868" i="16"/>
  <c r="R868" i="16" s="1"/>
  <c r="N868" i="16" s="1"/>
  <c r="P868" i="16"/>
  <c r="Q175" i="16"/>
  <c r="R175" i="16" s="1"/>
  <c r="N175" i="16" s="1"/>
  <c r="P175" i="16"/>
  <c r="Q908" i="16"/>
  <c r="R908" i="16" s="1"/>
  <c r="N908" i="16" s="1"/>
  <c r="P908" i="16"/>
  <c r="Q599" i="16"/>
  <c r="R599" i="16" s="1"/>
  <c r="N599" i="16" s="1"/>
  <c r="P599" i="16"/>
  <c r="P1394" i="16"/>
  <c r="Q1394" i="16"/>
  <c r="R1394" i="16" s="1"/>
  <c r="N1394" i="16" s="1"/>
  <c r="P1142" i="16"/>
  <c r="Q1142" i="16"/>
  <c r="R1142" i="16" s="1"/>
  <c r="N1142" i="16" s="1"/>
  <c r="P2655" i="16"/>
  <c r="Q2655" i="16"/>
  <c r="R2655" i="16" s="1"/>
  <c r="N2655" i="16" s="1"/>
  <c r="Q2737" i="16"/>
  <c r="R2737" i="16" s="1"/>
  <c r="N2737" i="16" s="1"/>
  <c r="P2737" i="16"/>
  <c r="Q2176" i="16"/>
  <c r="R2176" i="16" s="1"/>
  <c r="N2176" i="16" s="1"/>
  <c r="P2176" i="16"/>
  <c r="Q421" i="16"/>
  <c r="R421" i="16" s="1"/>
  <c r="N421" i="16" s="1"/>
  <c r="P421" i="16"/>
  <c r="P111" i="16"/>
  <c r="Q111" i="16"/>
  <c r="R111" i="16" s="1"/>
  <c r="N111" i="16" s="1"/>
  <c r="Q892" i="16"/>
  <c r="R892" i="16" s="1"/>
  <c r="N892" i="16" s="1"/>
  <c r="P892" i="16"/>
  <c r="P199" i="16"/>
  <c r="Q199" i="16"/>
  <c r="R199" i="16" s="1"/>
  <c r="N199" i="16" s="1"/>
  <c r="P933" i="16"/>
  <c r="Q933" i="16"/>
  <c r="R933" i="16" s="1"/>
  <c r="N933" i="16" s="1"/>
  <c r="P622" i="16"/>
  <c r="Q622" i="16"/>
  <c r="R622" i="16" s="1"/>
  <c r="N622" i="16" s="1"/>
  <c r="Q1417" i="16"/>
  <c r="R1417" i="16" s="1"/>
  <c r="N1417" i="16" s="1"/>
  <c r="P1417" i="16"/>
  <c r="Q1165" i="16"/>
  <c r="R1165" i="16" s="1"/>
  <c r="N1165" i="16" s="1"/>
  <c r="P1165" i="16"/>
  <c r="P2800" i="16"/>
  <c r="Q2800" i="16"/>
  <c r="R2800" i="16" s="1"/>
  <c r="N2800" i="16" s="1"/>
  <c r="Q511" i="16"/>
  <c r="R511" i="16" s="1"/>
  <c r="N511" i="16" s="1"/>
  <c r="P511" i="16"/>
  <c r="P202" i="16"/>
  <c r="Q202" i="16"/>
  <c r="R202" i="16" s="1"/>
  <c r="N202" i="16" s="1"/>
  <c r="Q997" i="16"/>
  <c r="R997" i="16" s="1"/>
  <c r="N997" i="16" s="1"/>
  <c r="P997" i="16"/>
  <c r="P2761" i="16"/>
  <c r="Q2761" i="16"/>
  <c r="R2761" i="16" s="1"/>
  <c r="N2761" i="16" s="1"/>
  <c r="Q2319" i="16"/>
  <c r="R2319" i="16" s="1"/>
  <c r="N2319" i="16" s="1"/>
  <c r="P2319" i="16"/>
  <c r="Q1622" i="16"/>
  <c r="R1622" i="16" s="1"/>
  <c r="N1622" i="16" s="1"/>
  <c r="P1622" i="16"/>
  <c r="Q1299" i="16"/>
  <c r="R1299" i="16" s="1"/>
  <c r="N1299" i="16" s="1"/>
  <c r="P1299" i="16"/>
  <c r="P3028" i="16"/>
  <c r="Q3028" i="16"/>
  <c r="R3028" i="16" s="1"/>
  <c r="N3028" i="16" s="1"/>
  <c r="Q2776" i="16"/>
  <c r="R2776" i="16" s="1"/>
  <c r="N2776" i="16" s="1"/>
  <c r="P2776" i="16"/>
  <c r="Q2500" i="16"/>
  <c r="R2500" i="16" s="1"/>
  <c r="N2500" i="16" s="1"/>
  <c r="P2500" i="16"/>
  <c r="P1556" i="16"/>
  <c r="Q1556" i="16"/>
  <c r="R1556" i="16" s="1"/>
  <c r="N1556" i="16" s="1"/>
  <c r="P2263" i="16"/>
  <c r="Q2263" i="16"/>
  <c r="R2263" i="16" s="1"/>
  <c r="N2263" i="16" s="1"/>
  <c r="P3483" i="16"/>
  <c r="Q3483" i="16"/>
  <c r="R3483" i="16" s="1"/>
  <c r="N3483" i="16" s="1"/>
  <c r="Q2395" i="16"/>
  <c r="R2395" i="16" s="1"/>
  <c r="N2395" i="16" s="1"/>
  <c r="P2395" i="16"/>
  <c r="P1786" i="16"/>
  <c r="Q1786" i="16"/>
  <c r="R1786" i="16" s="1"/>
  <c r="N1786" i="16" s="1"/>
  <c r="P1370" i="16"/>
  <c r="Q1370" i="16"/>
  <c r="R1370" i="16" s="1"/>
  <c r="N1370" i="16" s="1"/>
  <c r="Q1047" i="16"/>
  <c r="R1047" i="16" s="1"/>
  <c r="N1047" i="16" s="1"/>
  <c r="P1047" i="16"/>
  <c r="Q2774" i="16"/>
  <c r="R2774" i="16" s="1"/>
  <c r="N2774" i="16" s="1"/>
  <c r="P2774" i="16"/>
  <c r="P2525" i="16"/>
  <c r="Q2525" i="16"/>
  <c r="R2525" i="16" s="1"/>
  <c r="N2525" i="16" s="1"/>
  <c r="Q2249" i="16"/>
  <c r="R2249" i="16" s="1"/>
  <c r="N2249" i="16" s="1"/>
  <c r="P2249" i="16"/>
  <c r="P1254" i="16"/>
  <c r="Q1254" i="16"/>
  <c r="R1254" i="16" s="1"/>
  <c r="N1254" i="16" s="1"/>
  <c r="Q1520" i="16"/>
  <c r="R1520" i="16" s="1"/>
  <c r="N1520" i="16" s="1"/>
  <c r="P1520" i="16"/>
  <c r="P3819" i="16"/>
  <c r="Q3819" i="16"/>
  <c r="R3819" i="16" s="1"/>
  <c r="N3819" i="16" s="1"/>
  <c r="P2403" i="16"/>
  <c r="Q2403" i="16"/>
  <c r="R2403" i="16" s="1"/>
  <c r="N2403" i="16" s="1"/>
  <c r="P2067" i="16"/>
  <c r="Q2067" i="16"/>
  <c r="R2067" i="16" s="1"/>
  <c r="N2067" i="16" s="1"/>
  <c r="Q1805" i="16"/>
  <c r="R1805" i="16" s="1"/>
  <c r="N1805" i="16" s="1"/>
  <c r="P1805" i="16"/>
  <c r="P1541" i="16"/>
  <c r="Q1541" i="16"/>
  <c r="R1541" i="16" s="1"/>
  <c r="N1541" i="16" s="1"/>
  <c r="P618" i="16"/>
  <c r="Q618" i="16"/>
  <c r="R618" i="16" s="1"/>
  <c r="N618" i="16" s="1"/>
  <c r="P2419" i="16"/>
  <c r="Q2419" i="16"/>
  <c r="R2419" i="16" s="1"/>
  <c r="N2419" i="16" s="1"/>
  <c r="Q1942" i="16"/>
  <c r="R1942" i="16" s="1"/>
  <c r="N1942" i="16" s="1"/>
  <c r="P1942" i="16"/>
  <c r="P1683" i="16"/>
  <c r="Q1683" i="16"/>
  <c r="R1683" i="16" s="1"/>
  <c r="N1683" i="16" s="1"/>
  <c r="Q1359" i="16"/>
  <c r="R1359" i="16" s="1"/>
  <c r="N1359" i="16" s="1"/>
  <c r="P1359" i="16"/>
  <c r="Q1097" i="16"/>
  <c r="R1097" i="16" s="1"/>
  <c r="N1097" i="16" s="1"/>
  <c r="P1097" i="16"/>
  <c r="P2837" i="16"/>
  <c r="Q2837" i="16"/>
  <c r="R2837" i="16" s="1"/>
  <c r="N2837" i="16" s="1"/>
  <c r="Q2560" i="16"/>
  <c r="R2560" i="16" s="1"/>
  <c r="N2560" i="16" s="1"/>
  <c r="P2560" i="16"/>
  <c r="P1627" i="16"/>
  <c r="Q1627" i="16"/>
  <c r="R1627" i="16" s="1"/>
  <c r="N1627" i="16" s="1"/>
  <c r="Q2529" i="16"/>
  <c r="R2529" i="16" s="1"/>
  <c r="N2529" i="16" s="1"/>
  <c r="P2529" i="16"/>
  <c r="P3806" i="16"/>
  <c r="Q3806" i="16"/>
  <c r="R3806" i="16" s="1"/>
  <c r="N3806" i="16" s="1"/>
  <c r="P1226" i="16"/>
  <c r="Q1226" i="16"/>
  <c r="R1226" i="16" s="1"/>
  <c r="N1226" i="16" s="1"/>
  <c r="Q2955" i="16"/>
  <c r="R2955" i="16" s="1"/>
  <c r="N2955" i="16" s="1"/>
  <c r="P2955" i="16"/>
  <c r="Q2704" i="16"/>
  <c r="R2704" i="16" s="1"/>
  <c r="N2704" i="16" s="1"/>
  <c r="P2704" i="16"/>
  <c r="P2429" i="16"/>
  <c r="Q2429" i="16"/>
  <c r="R2429" i="16" s="1"/>
  <c r="N2429" i="16" s="1"/>
  <c r="Q1471" i="16"/>
  <c r="R1471" i="16" s="1"/>
  <c r="N1471" i="16" s="1"/>
  <c r="P1471" i="16"/>
  <c r="Q1976" i="16"/>
  <c r="R1976" i="16" s="1"/>
  <c r="N1976" i="16" s="1"/>
  <c r="P1976" i="16"/>
  <c r="Q3051" i="16"/>
  <c r="R3051" i="16" s="1"/>
  <c r="N3051" i="16" s="1"/>
  <c r="P3051" i="16"/>
  <c r="Q1094" i="16"/>
  <c r="R1094" i="16" s="1"/>
  <c r="N1094" i="16" s="1"/>
  <c r="P1094" i="16"/>
  <c r="Q2823" i="16"/>
  <c r="R2823" i="16" s="1"/>
  <c r="N2823" i="16" s="1"/>
  <c r="P2823" i="16"/>
  <c r="Q2572" i="16"/>
  <c r="R2572" i="16" s="1"/>
  <c r="N2572" i="16" s="1"/>
  <c r="P2572" i="16"/>
  <c r="P2297" i="16"/>
  <c r="Q2297" i="16"/>
  <c r="R2297" i="16" s="1"/>
  <c r="N2297" i="16" s="1"/>
  <c r="P1315" i="16"/>
  <c r="Q1315" i="16"/>
  <c r="R1315" i="16" s="1"/>
  <c r="N1315" i="16" s="1"/>
  <c r="Q1629" i="16"/>
  <c r="R1629" i="16" s="1"/>
  <c r="N1629" i="16" s="1"/>
  <c r="P1629" i="16"/>
  <c r="P3254" i="16"/>
  <c r="Q3254" i="16"/>
  <c r="R3254" i="16" s="1"/>
  <c r="N3254" i="16" s="1"/>
  <c r="Q2259" i="16"/>
  <c r="R2259" i="16" s="1"/>
  <c r="N2259" i="16" s="1"/>
  <c r="P2259" i="16"/>
  <c r="P1996" i="16"/>
  <c r="Q1996" i="16"/>
  <c r="R1996" i="16" s="1"/>
  <c r="N1996" i="16" s="1"/>
  <c r="P1732" i="16"/>
  <c r="Q1732" i="16"/>
  <c r="R1732" i="16" s="1"/>
  <c r="N1732" i="16" s="1"/>
  <c r="P810" i="16"/>
  <c r="Q810" i="16"/>
  <c r="R810" i="16" s="1"/>
  <c r="N810" i="16" s="1"/>
  <c r="Q2647" i="16"/>
  <c r="R2647" i="16" s="1"/>
  <c r="N2647" i="16" s="1"/>
  <c r="P2647" i="16"/>
  <c r="Q108" i="16"/>
  <c r="R108" i="16" s="1"/>
  <c r="N108" i="16" s="1"/>
  <c r="P108" i="16"/>
  <c r="Q2462" i="16"/>
  <c r="R2462" i="16" s="1"/>
  <c r="N2462" i="16" s="1"/>
  <c r="P2462" i="16"/>
  <c r="Q2128" i="16"/>
  <c r="R2128" i="16" s="1"/>
  <c r="N2128" i="16" s="1"/>
  <c r="P2128" i="16"/>
  <c r="P1864" i="16"/>
  <c r="Q1864" i="16"/>
  <c r="R1864" i="16" s="1"/>
  <c r="N1864" i="16" s="1"/>
  <c r="P1600" i="16"/>
  <c r="Q1600" i="16"/>
  <c r="R1600" i="16" s="1"/>
  <c r="N1600" i="16" s="1"/>
  <c r="P678" i="16"/>
  <c r="Q678" i="16"/>
  <c r="R678" i="16" s="1"/>
  <c r="N678" i="16" s="1"/>
  <c r="P2491" i="16"/>
  <c r="Q2491" i="16"/>
  <c r="R2491" i="16" s="1"/>
  <c r="N2491" i="16" s="1"/>
  <c r="P2254" i="16"/>
  <c r="Q2254" i="16"/>
  <c r="R2254" i="16" s="1"/>
  <c r="N2254" i="16" s="1"/>
  <c r="Q3074" i="16"/>
  <c r="R3074" i="16" s="1"/>
  <c r="N3074" i="16" s="1"/>
  <c r="P3074" i="16"/>
  <c r="Q2715" i="16"/>
  <c r="R2715" i="16" s="1"/>
  <c r="N2715" i="16" s="1"/>
  <c r="P2715" i="16"/>
  <c r="P2465" i="16"/>
  <c r="Q2465" i="16"/>
  <c r="R2465" i="16" s="1"/>
  <c r="N2465" i="16" s="1"/>
  <c r="P2190" i="16"/>
  <c r="Q2190" i="16"/>
  <c r="R2190" i="16" s="1"/>
  <c r="N2190" i="16" s="1"/>
  <c r="Q1195" i="16"/>
  <c r="R1195" i="16" s="1"/>
  <c r="N1195" i="16" s="1"/>
  <c r="P1195" i="16"/>
  <c r="Q1376" i="16"/>
  <c r="R1376" i="16" s="1"/>
  <c r="N1376" i="16" s="1"/>
  <c r="P1376" i="16"/>
  <c r="Q3661" i="16"/>
  <c r="R3661" i="16" s="1"/>
  <c r="N3661" i="16" s="1"/>
  <c r="P3661" i="16"/>
  <c r="Q2775" i="16"/>
  <c r="R2775" i="16" s="1"/>
  <c r="N2775" i="16" s="1"/>
  <c r="P2775" i="16"/>
  <c r="P2439" i="16"/>
  <c r="Q2439" i="16"/>
  <c r="R2439" i="16" s="1"/>
  <c r="N2439" i="16" s="1"/>
  <c r="P2175" i="16"/>
  <c r="Q2175" i="16"/>
  <c r="R2175" i="16" s="1"/>
  <c r="N2175" i="16" s="1"/>
  <c r="Q1913" i="16"/>
  <c r="R1913" i="16" s="1"/>
  <c r="N1913" i="16" s="1"/>
  <c r="P1913" i="16"/>
  <c r="P1014" i="16"/>
  <c r="Q1014" i="16"/>
  <c r="R1014" i="16" s="1"/>
  <c r="N1014" i="16" s="1"/>
  <c r="Q2864" i="16"/>
  <c r="R2864" i="16" s="1"/>
  <c r="N2864" i="16" s="1"/>
  <c r="P2864" i="16"/>
  <c r="P1957" i="16"/>
  <c r="Q1957" i="16"/>
  <c r="R1957" i="16" s="1"/>
  <c r="N1957" i="16" s="1"/>
  <c r="P1122" i="16"/>
  <c r="Q1122" i="16"/>
  <c r="R1122" i="16" s="1"/>
  <c r="N1122" i="16" s="1"/>
  <c r="Q2755" i="16"/>
  <c r="R2755" i="16" s="1"/>
  <c r="N2755" i="16" s="1"/>
  <c r="P2755" i="16"/>
  <c r="P2456" i="16"/>
  <c r="Q2456" i="16"/>
  <c r="R2456" i="16" s="1"/>
  <c r="N2456" i="16" s="1"/>
  <c r="Q2193" i="16"/>
  <c r="R2193" i="16" s="1"/>
  <c r="N2193" i="16" s="1"/>
  <c r="P2193" i="16"/>
  <c r="P1858" i="16"/>
  <c r="Q1858" i="16"/>
  <c r="R1858" i="16" s="1"/>
  <c r="N1858" i="16" s="1"/>
  <c r="Q1428" i="16"/>
  <c r="R1428" i="16" s="1"/>
  <c r="N1428" i="16" s="1"/>
  <c r="P1428" i="16"/>
  <c r="Q3157" i="16"/>
  <c r="R3157" i="16" s="1"/>
  <c r="N3157" i="16" s="1"/>
  <c r="P3157" i="16"/>
  <c r="Q3473" i="16"/>
  <c r="R3473" i="16" s="1"/>
  <c r="N3473" i="16" s="1"/>
  <c r="P3473" i="16"/>
  <c r="P3257" i="16"/>
  <c r="Q3257" i="16"/>
  <c r="R3257" i="16" s="1"/>
  <c r="N3257" i="16" s="1"/>
  <c r="Q3523" i="16"/>
  <c r="R3523" i="16" s="1"/>
  <c r="N3523" i="16" s="1"/>
  <c r="P3523" i="16"/>
  <c r="Q3321" i="16"/>
  <c r="R3321" i="16" s="1"/>
  <c r="N3321" i="16" s="1"/>
  <c r="P3321" i="16"/>
  <c r="Q263" i="16"/>
  <c r="R263" i="16" s="1"/>
  <c r="N263" i="16" s="1"/>
  <c r="P263" i="16"/>
  <c r="Q3804" i="16"/>
  <c r="R3804" i="16" s="1"/>
  <c r="N3804" i="16" s="1"/>
  <c r="P3804" i="16"/>
  <c r="P2615" i="16"/>
  <c r="Q2615" i="16"/>
  <c r="R2615" i="16" s="1"/>
  <c r="N2615" i="16" s="1"/>
  <c r="P2205" i="16"/>
  <c r="Q2205" i="16"/>
  <c r="R2205" i="16" s="1"/>
  <c r="N2205" i="16" s="1"/>
  <c r="P1870" i="16"/>
  <c r="Q1870" i="16"/>
  <c r="R1870" i="16" s="1"/>
  <c r="N1870" i="16" s="1"/>
  <c r="Q1439" i="16"/>
  <c r="R1439" i="16" s="1"/>
  <c r="N1439" i="16" s="1"/>
  <c r="P1439" i="16"/>
  <c r="Q3169" i="16"/>
  <c r="R3169" i="16" s="1"/>
  <c r="N3169" i="16" s="1"/>
  <c r="P3169" i="16"/>
  <c r="P3543" i="16"/>
  <c r="Q3543" i="16"/>
  <c r="R3543" i="16" s="1"/>
  <c r="N3543" i="16" s="1"/>
  <c r="Q3269" i="16"/>
  <c r="R3269" i="16" s="1"/>
  <c r="N3269" i="16" s="1"/>
  <c r="P3269" i="16"/>
  <c r="Q3535" i="16"/>
  <c r="R3535" i="16" s="1"/>
  <c r="N3535" i="16" s="1"/>
  <c r="P3535" i="16"/>
  <c r="Q3333" i="16"/>
  <c r="R3333" i="16" s="1"/>
  <c r="N3333" i="16" s="1"/>
  <c r="P3333" i="16"/>
  <c r="P276" i="16"/>
  <c r="Q276" i="16"/>
  <c r="R276" i="16" s="1"/>
  <c r="N276" i="16" s="1"/>
  <c r="Q3816" i="16"/>
  <c r="R3816" i="16" s="1"/>
  <c r="N3816" i="16" s="1"/>
  <c r="P3816" i="16"/>
  <c r="P2676" i="16"/>
  <c r="Q2676" i="16"/>
  <c r="R2676" i="16" s="1"/>
  <c r="N2676" i="16" s="1"/>
  <c r="P2047" i="16"/>
  <c r="Q2047" i="16"/>
  <c r="R2047" i="16" s="1"/>
  <c r="N2047" i="16" s="1"/>
  <c r="Q1785" i="16"/>
  <c r="R1785" i="16" s="1"/>
  <c r="N1785" i="16" s="1"/>
  <c r="P1785" i="16"/>
  <c r="Q1450" i="16"/>
  <c r="R1450" i="16" s="1"/>
  <c r="N1450" i="16" s="1"/>
  <c r="P1450" i="16"/>
  <c r="P203" i="16"/>
  <c r="Q203" i="16"/>
  <c r="R203" i="16" s="1"/>
  <c r="N203" i="16" s="1"/>
  <c r="Q2760" i="16"/>
  <c r="R2760" i="16" s="1"/>
  <c r="N2760" i="16" s="1"/>
  <c r="P2760" i="16"/>
  <c r="Q3470" i="16"/>
  <c r="R3470" i="16" s="1"/>
  <c r="N3470" i="16" s="1"/>
  <c r="P3470" i="16"/>
  <c r="Q3149" i="16"/>
  <c r="R3149" i="16" s="1"/>
  <c r="N3149" i="16" s="1"/>
  <c r="P3149" i="16"/>
  <c r="P3116" i="16"/>
  <c r="Q3116" i="16"/>
  <c r="R3116" i="16" s="1"/>
  <c r="N3116" i="16" s="1"/>
  <c r="P1224" i="16"/>
  <c r="Q1224" i="16"/>
  <c r="R1224" i="16" s="1"/>
  <c r="N1224" i="16" s="1"/>
  <c r="Q3647" i="16"/>
  <c r="R3647" i="16" s="1"/>
  <c r="N3647" i="16" s="1"/>
  <c r="P3647" i="16"/>
  <c r="P3396" i="16"/>
  <c r="Q3396" i="16"/>
  <c r="R3396" i="16" s="1"/>
  <c r="N3396" i="16" s="1"/>
  <c r="P3695" i="16"/>
  <c r="Q3695" i="16"/>
  <c r="R3695" i="16" s="1"/>
  <c r="N3695" i="16" s="1"/>
  <c r="P3384" i="16"/>
  <c r="Q3384" i="16"/>
  <c r="R3384" i="16" s="1"/>
  <c r="N3384" i="16" s="1"/>
  <c r="Q1221" i="16"/>
  <c r="R1221" i="16" s="1"/>
  <c r="N1221" i="16" s="1"/>
  <c r="P1221" i="16"/>
  <c r="P2962" i="16"/>
  <c r="Q2962" i="16"/>
  <c r="R2962" i="16" s="1"/>
  <c r="N2962" i="16" s="1"/>
  <c r="Q2626" i="16"/>
  <c r="R2626" i="16" s="1"/>
  <c r="N2626" i="16" s="1"/>
  <c r="P2626" i="16"/>
  <c r="P2184" i="16"/>
  <c r="Q2184" i="16"/>
  <c r="R2184" i="16" s="1"/>
  <c r="N2184" i="16" s="1"/>
  <c r="Q3580" i="16"/>
  <c r="R3580" i="16" s="1"/>
  <c r="N3580" i="16" s="1"/>
  <c r="P3580" i="16"/>
  <c r="P3590" i="16"/>
  <c r="Q3590" i="16"/>
  <c r="R3590" i="16" s="1"/>
  <c r="N3590" i="16" s="1"/>
  <c r="Q1902" i="16"/>
  <c r="R1902" i="16" s="1"/>
  <c r="N1902" i="16" s="1"/>
  <c r="P1902" i="16"/>
  <c r="P3295" i="16"/>
  <c r="Q3295" i="16"/>
  <c r="R3295" i="16" s="1"/>
  <c r="N3295" i="16" s="1"/>
  <c r="Q3083" i="16"/>
  <c r="R3083" i="16" s="1"/>
  <c r="N3083" i="16" s="1"/>
  <c r="P3083" i="16"/>
  <c r="P1043" i="16"/>
  <c r="Q1043" i="16"/>
  <c r="R1043" i="16" s="1"/>
  <c r="N1043" i="16" s="1"/>
  <c r="Q2719" i="16"/>
  <c r="R2719" i="16" s="1"/>
  <c r="N2719" i="16" s="1"/>
  <c r="P2719" i="16"/>
  <c r="Q3634" i="16"/>
  <c r="R3634" i="16" s="1"/>
  <c r="N3634" i="16" s="1"/>
  <c r="P3634" i="16"/>
  <c r="Q1783" i="16"/>
  <c r="R1783" i="16" s="1"/>
  <c r="N1783" i="16" s="1"/>
  <c r="P1783" i="16"/>
  <c r="P1521" i="16"/>
  <c r="Q1521" i="16"/>
  <c r="R1521" i="16" s="1"/>
  <c r="N1521" i="16" s="1"/>
  <c r="P1186" i="16"/>
  <c r="Q1186" i="16"/>
  <c r="R1186" i="16" s="1"/>
  <c r="N1186" i="16" s="1"/>
  <c r="P2939" i="16"/>
  <c r="Q2939" i="16"/>
  <c r="R2939" i="16" s="1"/>
  <c r="N2939" i="16" s="1"/>
  <c r="Q2484" i="16"/>
  <c r="R2484" i="16" s="1"/>
  <c r="N2484" i="16" s="1"/>
  <c r="P2484" i="16"/>
  <c r="Q3206" i="16"/>
  <c r="R3206" i="16" s="1"/>
  <c r="N3206" i="16" s="1"/>
  <c r="P3206" i="16"/>
  <c r="Q3616" i="16"/>
  <c r="R3616" i="16" s="1"/>
  <c r="N3616" i="16" s="1"/>
  <c r="P3616" i="16"/>
  <c r="P1398" i="16"/>
  <c r="Q1398" i="16"/>
  <c r="R1398" i="16" s="1"/>
  <c r="N1398" i="16" s="1"/>
  <c r="P3608" i="16"/>
  <c r="Q3608" i="16"/>
  <c r="R3608" i="16" s="1"/>
  <c r="N3608" i="16" s="1"/>
  <c r="Q3382" i="16"/>
  <c r="R3382" i="16" s="1"/>
  <c r="N3382" i="16" s="1"/>
  <c r="P3382" i="16"/>
  <c r="P3132" i="16"/>
  <c r="Q3132" i="16"/>
  <c r="R3132" i="16" s="1"/>
  <c r="N3132" i="16" s="1"/>
  <c r="Q2550" i="16"/>
  <c r="R2550" i="16" s="1"/>
  <c r="N2550" i="16" s="1"/>
  <c r="P2550" i="16"/>
  <c r="P2111" i="16"/>
  <c r="Q2111" i="16"/>
  <c r="R2111" i="16" s="1"/>
  <c r="N2111" i="16" s="1"/>
  <c r="P1220" i="16"/>
  <c r="Q1220" i="16"/>
  <c r="R1220" i="16" s="1"/>
  <c r="N1220" i="16" s="1"/>
  <c r="Q2947" i="16"/>
  <c r="R2947" i="16" s="1"/>
  <c r="N2947" i="16" s="1"/>
  <c r="P2947" i="16"/>
  <c r="P2698" i="16"/>
  <c r="Q2698" i="16"/>
  <c r="R2698" i="16" s="1"/>
  <c r="N2698" i="16" s="1"/>
  <c r="P2362" i="16"/>
  <c r="Q2362" i="16"/>
  <c r="R2362" i="16" s="1"/>
  <c r="N2362" i="16" s="1"/>
  <c r="Q1920" i="16"/>
  <c r="R1920" i="16" s="1"/>
  <c r="N1920" i="16" s="1"/>
  <c r="P1920" i="16"/>
  <c r="Q3649" i="16"/>
  <c r="R3649" i="16" s="1"/>
  <c r="N3649" i="16" s="1"/>
  <c r="P3649" i="16"/>
  <c r="Q3327" i="16"/>
  <c r="R3327" i="16" s="1"/>
  <c r="N3327" i="16" s="1"/>
  <c r="P3327" i="16"/>
  <c r="P3750" i="16"/>
  <c r="Q3750" i="16"/>
  <c r="R3750" i="16" s="1"/>
  <c r="N3750" i="16" s="1"/>
  <c r="Q2002" i="16"/>
  <c r="R2002" i="16" s="1"/>
  <c r="N2002" i="16" s="1"/>
  <c r="P2002" i="16"/>
  <c r="Q3812" i="16"/>
  <c r="R3812" i="16" s="1"/>
  <c r="N3812" i="16" s="1"/>
  <c r="P3812" i="16"/>
  <c r="P766" i="16"/>
  <c r="Q766" i="16"/>
  <c r="R766" i="16" s="1"/>
  <c r="N766" i="16" s="1"/>
  <c r="P2789" i="16"/>
  <c r="Q2789" i="16"/>
  <c r="R2789" i="16" s="1"/>
  <c r="N2789" i="16" s="1"/>
  <c r="Q2243" i="16"/>
  <c r="R2243" i="16" s="1"/>
  <c r="N2243" i="16" s="1"/>
  <c r="P2243" i="16"/>
  <c r="Q3476" i="16"/>
  <c r="R3476" i="16" s="1"/>
  <c r="N3476" i="16" s="1"/>
  <c r="P3476" i="16"/>
  <c r="P3262" i="16"/>
  <c r="Q3262" i="16"/>
  <c r="R3262" i="16" s="1"/>
  <c r="N3262" i="16" s="1"/>
  <c r="P1715" i="16"/>
  <c r="Q1715" i="16"/>
  <c r="R1715" i="16" s="1"/>
  <c r="N1715" i="16" s="1"/>
  <c r="P3653" i="16"/>
  <c r="Q3653" i="16"/>
  <c r="R3653" i="16" s="1"/>
  <c r="N3653" i="16" s="1"/>
  <c r="Q3048" i="16"/>
  <c r="R3048" i="16" s="1"/>
  <c r="N3048" i="16" s="1"/>
  <c r="P3048" i="16"/>
  <c r="Q1819" i="16"/>
  <c r="R1819" i="16" s="1"/>
  <c r="N1819" i="16" s="1"/>
  <c r="P1819" i="16"/>
  <c r="P1557" i="16"/>
  <c r="Q1557" i="16"/>
  <c r="R1557" i="16" s="1"/>
  <c r="N1557" i="16" s="1"/>
  <c r="Q1222" i="16"/>
  <c r="R1222" i="16" s="1"/>
  <c r="N1222" i="16" s="1"/>
  <c r="P1222" i="16"/>
  <c r="P2974" i="16"/>
  <c r="Q2974" i="16"/>
  <c r="R2974" i="16" s="1"/>
  <c r="N2974" i="16" s="1"/>
  <c r="Q2520" i="16"/>
  <c r="R2520" i="16" s="1"/>
  <c r="N2520" i="16" s="1"/>
  <c r="P2520" i="16"/>
  <c r="P3242" i="16"/>
  <c r="Q3242" i="16"/>
  <c r="R3242" i="16" s="1"/>
  <c r="N3242" i="16" s="1"/>
  <c r="Q3760" i="16"/>
  <c r="R3760" i="16" s="1"/>
  <c r="N3760" i="16" s="1"/>
  <c r="P3760" i="16"/>
  <c r="Q1434" i="16"/>
  <c r="R1434" i="16" s="1"/>
  <c r="N1434" i="16" s="1"/>
  <c r="P1434" i="16"/>
  <c r="Q3644" i="16"/>
  <c r="R3644" i="16" s="1"/>
  <c r="N3644" i="16" s="1"/>
  <c r="P3644" i="16"/>
  <c r="P3418" i="16"/>
  <c r="Q3418" i="16"/>
  <c r="R3418" i="16" s="1"/>
  <c r="N3418" i="16" s="1"/>
  <c r="Q3167" i="16"/>
  <c r="R3167" i="16" s="1"/>
  <c r="N3167" i="16" s="1"/>
  <c r="P3167" i="16"/>
  <c r="Q2658" i="16"/>
  <c r="R2658" i="16" s="1"/>
  <c r="N2658" i="16" s="1"/>
  <c r="P2658" i="16"/>
  <c r="Q2208" i="16"/>
  <c r="R2208" i="16" s="1"/>
  <c r="N2208" i="16" s="1"/>
  <c r="P2208" i="16"/>
  <c r="Q359" i="16"/>
  <c r="R359" i="16" s="1"/>
  <c r="N359" i="16" s="1"/>
  <c r="P359" i="16"/>
  <c r="P3604" i="16"/>
  <c r="Q3604" i="16"/>
  <c r="R3604" i="16" s="1"/>
  <c r="N3604" i="16" s="1"/>
  <c r="Q3082" i="16"/>
  <c r="R3082" i="16" s="1"/>
  <c r="N3082" i="16" s="1"/>
  <c r="P3082" i="16"/>
  <c r="Q1124" i="16"/>
  <c r="R1124" i="16" s="1"/>
  <c r="N1124" i="16" s="1"/>
  <c r="P1124" i="16"/>
  <c r="P2852" i="16"/>
  <c r="Q2852" i="16"/>
  <c r="R2852" i="16" s="1"/>
  <c r="N2852" i="16" s="1"/>
  <c r="P2601" i="16"/>
  <c r="Q2601" i="16"/>
  <c r="R2601" i="16" s="1"/>
  <c r="N2601" i="16" s="1"/>
  <c r="Q2266" i="16"/>
  <c r="R2266" i="16" s="1"/>
  <c r="N2266" i="16" s="1"/>
  <c r="P2266" i="16"/>
  <c r="P1824" i="16"/>
  <c r="Q1824" i="16"/>
  <c r="R1824" i="16" s="1"/>
  <c r="N1824" i="16" s="1"/>
  <c r="P3553" i="16"/>
  <c r="Q3553" i="16"/>
  <c r="R3553" i="16" s="1"/>
  <c r="N3553" i="16" s="1"/>
  <c r="P3231" i="16"/>
  <c r="Q3231" i="16"/>
  <c r="R3231" i="16" s="1"/>
  <c r="N3231" i="16" s="1"/>
  <c r="P3654" i="16"/>
  <c r="Q3654" i="16"/>
  <c r="R3654" i="16" s="1"/>
  <c r="N3654" i="16" s="1"/>
  <c r="Q1499" i="16"/>
  <c r="R1499" i="16" s="1"/>
  <c r="N1499" i="16" s="1"/>
  <c r="P1499" i="16"/>
  <c r="Q3716" i="16"/>
  <c r="R3716" i="16" s="1"/>
  <c r="N3716" i="16" s="1"/>
  <c r="P3716" i="16"/>
  <c r="Q671" i="16"/>
  <c r="R671" i="16" s="1"/>
  <c r="N671" i="16" s="1"/>
  <c r="P671" i="16"/>
  <c r="P3810" i="16"/>
  <c r="Q3810" i="16"/>
  <c r="R3810" i="16" s="1"/>
  <c r="N3810" i="16" s="1"/>
  <c r="P3192" i="16"/>
  <c r="Q3192" i="16"/>
  <c r="R3192" i="16" s="1"/>
  <c r="N3192" i="16" s="1"/>
  <c r="Q1280" i="16"/>
  <c r="R1280" i="16" s="1"/>
  <c r="N1280" i="16" s="1"/>
  <c r="P1280" i="16"/>
  <c r="Q3007" i="16"/>
  <c r="R3007" i="16" s="1"/>
  <c r="N3007" i="16" s="1"/>
  <c r="P3007" i="16"/>
  <c r="P2757" i="16"/>
  <c r="Q2757" i="16"/>
  <c r="R2757" i="16" s="1"/>
  <c r="N2757" i="16" s="1"/>
  <c r="Q2422" i="16"/>
  <c r="R2422" i="16" s="1"/>
  <c r="N2422" i="16" s="1"/>
  <c r="P2422" i="16"/>
  <c r="P1979" i="16"/>
  <c r="Q1979" i="16"/>
  <c r="R1979" i="16" s="1"/>
  <c r="N1979" i="16" s="1"/>
  <c r="P3708" i="16"/>
  <c r="Q3708" i="16"/>
  <c r="R3708" i="16" s="1"/>
  <c r="N3708" i="16" s="1"/>
  <c r="Q3387" i="16"/>
  <c r="R3387" i="16" s="1"/>
  <c r="N3387" i="16" s="1"/>
  <c r="P3387" i="16"/>
  <c r="Q3809" i="16"/>
  <c r="R3809" i="16" s="1"/>
  <c r="N3809" i="16" s="1"/>
  <c r="P3809" i="16"/>
  <c r="P3092" i="16"/>
  <c r="Q3092" i="16"/>
  <c r="R3092" i="16" s="1"/>
  <c r="N3092" i="16" s="1"/>
  <c r="Q1247" i="16"/>
  <c r="R1247" i="16" s="1"/>
  <c r="N1247" i="16" s="1"/>
  <c r="P1247" i="16"/>
  <c r="P827" i="16"/>
  <c r="Q827" i="16"/>
  <c r="R827" i="16" s="1"/>
  <c r="N827" i="16" s="1"/>
  <c r="Q3018" i="16"/>
  <c r="R3018" i="16" s="1"/>
  <c r="N3018" i="16" s="1"/>
  <c r="P3018" i="16"/>
  <c r="P2519" i="16"/>
  <c r="Q2519" i="16"/>
  <c r="R2519" i="16" s="1"/>
  <c r="N2519" i="16" s="1"/>
  <c r="P1436" i="16"/>
  <c r="Q1436" i="16"/>
  <c r="R1436" i="16" s="1"/>
  <c r="N1436" i="16" s="1"/>
  <c r="Q1173" i="16"/>
  <c r="R1173" i="16" s="1"/>
  <c r="N1173" i="16" s="1"/>
  <c r="P1173" i="16"/>
  <c r="Q2913" i="16"/>
  <c r="R2913" i="16" s="1"/>
  <c r="N2913" i="16" s="1"/>
  <c r="P2913" i="16"/>
  <c r="Q2578" i="16"/>
  <c r="R2578" i="16" s="1"/>
  <c r="N2578" i="16" s="1"/>
  <c r="P2578" i="16"/>
  <c r="Q2135" i="16"/>
  <c r="R2135" i="16" s="1"/>
  <c r="N2135" i="16" s="1"/>
  <c r="P2135" i="16"/>
  <c r="Q3376" i="16"/>
  <c r="R3376" i="16" s="1"/>
  <c r="N3376" i="16" s="1"/>
  <c r="P3376" i="16"/>
  <c r="Q3544" i="16"/>
  <c r="R3544" i="16" s="1"/>
  <c r="N3544" i="16" s="1"/>
  <c r="P3544" i="16"/>
  <c r="P1782" i="16"/>
  <c r="Q1782" i="16"/>
  <c r="R1782" i="16" s="1"/>
  <c r="N1782" i="16" s="1"/>
  <c r="Q3248" i="16"/>
  <c r="R3248" i="16" s="1"/>
  <c r="N3248" i="16" s="1"/>
  <c r="P3248" i="16"/>
  <c r="Q2040" i="16"/>
  <c r="R2040" i="16" s="1"/>
  <c r="N2040" i="16" s="1"/>
  <c r="P2040" i="16"/>
  <c r="Q983" i="16"/>
  <c r="R983" i="16" s="1"/>
  <c r="N983" i="16" s="1"/>
  <c r="P983" i="16"/>
  <c r="Q3600" i="16"/>
  <c r="R3600" i="16" s="1"/>
  <c r="N3600" i="16" s="1"/>
  <c r="P3600" i="16"/>
  <c r="P3274" i="16"/>
  <c r="Q3274" i="16"/>
  <c r="R3274" i="16" s="1"/>
  <c r="N3274" i="16" s="1"/>
  <c r="Q195" i="16"/>
  <c r="R195" i="16" s="1"/>
  <c r="N195" i="16" s="1"/>
  <c r="P195" i="16"/>
  <c r="Q144" i="16"/>
  <c r="R144" i="16" s="1"/>
  <c r="N144" i="16" s="1"/>
  <c r="P144" i="16"/>
  <c r="P2669" i="16"/>
  <c r="Q2669" i="16"/>
  <c r="R2669" i="16" s="1"/>
  <c r="N2669" i="16" s="1"/>
  <c r="Q2594" i="16"/>
  <c r="R2594" i="16" s="1"/>
  <c r="N2594" i="16" s="1"/>
  <c r="P2594" i="16"/>
  <c r="Q991" i="16"/>
  <c r="R991" i="16" s="1"/>
  <c r="N991" i="16" s="1"/>
  <c r="P991" i="16"/>
  <c r="Q1345" i="16"/>
  <c r="R1345" i="16" s="1"/>
  <c r="N1345" i="16" s="1"/>
  <c r="P1345" i="16"/>
  <c r="P506" i="16"/>
  <c r="Q506" i="16"/>
  <c r="R506" i="16" s="1"/>
  <c r="N506" i="16" s="1"/>
  <c r="Q2367" i="16"/>
  <c r="R2367" i="16" s="1"/>
  <c r="N2367" i="16" s="1"/>
  <c r="P2367" i="16"/>
  <c r="P1091" i="16"/>
  <c r="Q1091" i="16"/>
  <c r="R1091" i="16" s="1"/>
  <c r="N1091" i="16" s="1"/>
  <c r="Q1352" i="16"/>
  <c r="R1352" i="16" s="1"/>
  <c r="N1352" i="16" s="1"/>
  <c r="P1352" i="16"/>
  <c r="P3781" i="16"/>
  <c r="Q3781" i="16"/>
  <c r="R3781" i="16" s="1"/>
  <c r="N3781" i="16" s="1"/>
  <c r="Q1643" i="16"/>
  <c r="R1643" i="16" s="1"/>
  <c r="N1643" i="16" s="1"/>
  <c r="P1643" i="16"/>
  <c r="Q2516" i="16"/>
  <c r="R2516" i="16" s="1"/>
  <c r="N2516" i="16" s="1"/>
  <c r="P2516" i="16"/>
  <c r="Q3217" i="16"/>
  <c r="R3217" i="16" s="1"/>
  <c r="N3217" i="16" s="1"/>
  <c r="P3217" i="16"/>
  <c r="Q2064" i="16"/>
  <c r="R2064" i="16" s="1"/>
  <c r="N2064" i="16" s="1"/>
  <c r="P2064" i="16"/>
  <c r="Q2445" i="16"/>
  <c r="R2445" i="16" s="1"/>
  <c r="N2445" i="16" s="1"/>
  <c r="P2445" i="16"/>
  <c r="P350" i="16"/>
  <c r="Q350" i="16"/>
  <c r="R350" i="16" s="1"/>
  <c r="N350" i="16" s="1"/>
  <c r="Q185" i="16"/>
  <c r="R185" i="16" s="1"/>
  <c r="N185" i="16" s="1"/>
  <c r="P185" i="16"/>
  <c r="Q1054" i="16"/>
  <c r="R1054" i="16" s="1"/>
  <c r="N1054" i="16" s="1"/>
  <c r="P1054" i="16"/>
  <c r="Q458" i="16"/>
  <c r="R458" i="16" s="1"/>
  <c r="N458" i="16" s="1"/>
  <c r="P458" i="16"/>
  <c r="Q170" i="16"/>
  <c r="R170" i="16" s="1"/>
  <c r="N170" i="16" s="1"/>
  <c r="P170" i="16"/>
  <c r="Q1159" i="16"/>
  <c r="R1159" i="16" s="1"/>
  <c r="N1159" i="16" s="1"/>
  <c r="P1159" i="16"/>
  <c r="Q1956" i="16"/>
  <c r="R1956" i="16" s="1"/>
  <c r="N1956" i="16" s="1"/>
  <c r="P1956" i="16"/>
  <c r="P686" i="16"/>
  <c r="Q686" i="16"/>
  <c r="R686" i="16" s="1"/>
  <c r="N686" i="16" s="1"/>
  <c r="Q240" i="16"/>
  <c r="R240" i="16" s="1"/>
  <c r="N240" i="16" s="1"/>
  <c r="P240" i="16"/>
  <c r="P761" i="16"/>
  <c r="Q761" i="16"/>
  <c r="R761" i="16" s="1"/>
  <c r="N761" i="16" s="1"/>
  <c r="Q746" i="16"/>
  <c r="R746" i="16" s="1"/>
  <c r="N746" i="16" s="1"/>
  <c r="P746" i="16"/>
  <c r="P539" i="16"/>
  <c r="Q539" i="16"/>
  <c r="R539" i="16" s="1"/>
  <c r="N539" i="16" s="1"/>
  <c r="Q881" i="16"/>
  <c r="R881" i="16" s="1"/>
  <c r="N881" i="16" s="1"/>
  <c r="P881" i="16"/>
  <c r="P794" i="16"/>
  <c r="Q794" i="16"/>
  <c r="R794" i="16" s="1"/>
  <c r="N794" i="16" s="1"/>
  <c r="Q829" i="16"/>
  <c r="R829" i="16" s="1"/>
  <c r="N829" i="16" s="1"/>
  <c r="P829" i="16"/>
  <c r="Q365" i="16"/>
  <c r="R365" i="16" s="1"/>
  <c r="N365" i="16" s="1"/>
  <c r="P365" i="16"/>
  <c r="Q507" i="16"/>
  <c r="R507" i="16" s="1"/>
  <c r="N507" i="16" s="1"/>
  <c r="P507" i="16"/>
  <c r="P321" i="16"/>
  <c r="Q321" i="16"/>
  <c r="R321" i="16" s="1"/>
  <c r="N321" i="16" s="1"/>
  <c r="Q904" i="16"/>
  <c r="R904" i="16" s="1"/>
  <c r="N904" i="16" s="1"/>
  <c r="P904" i="16"/>
  <c r="Q649" i="16"/>
  <c r="R649" i="16" s="1"/>
  <c r="N649" i="16" s="1"/>
  <c r="P649" i="16"/>
  <c r="P907" i="16"/>
  <c r="Q907" i="16"/>
  <c r="R907" i="16" s="1"/>
  <c r="N907" i="16" s="1"/>
  <c r="P351" i="16"/>
  <c r="Q351" i="16"/>
  <c r="R351" i="16" s="1"/>
  <c r="N351" i="16" s="1"/>
  <c r="P121" i="16"/>
  <c r="Q121" i="16"/>
  <c r="R121" i="16" s="1"/>
  <c r="N121" i="16" s="1"/>
  <c r="Q173" i="16"/>
  <c r="R173" i="16" s="1"/>
  <c r="N173" i="16" s="1"/>
  <c r="P173" i="16"/>
  <c r="Q314" i="16"/>
  <c r="R314" i="16" s="1"/>
  <c r="N314" i="16" s="1"/>
  <c r="P314" i="16"/>
  <c r="P826" i="16"/>
  <c r="Q826" i="16"/>
  <c r="R826" i="16" s="1"/>
  <c r="N826" i="16" s="1"/>
  <c r="Q291" i="16"/>
  <c r="R291" i="16" s="1"/>
  <c r="N291" i="16" s="1"/>
  <c r="P291" i="16"/>
  <c r="Q53" i="16"/>
  <c r="R53" i="16" s="1"/>
  <c r="N53" i="16" s="1"/>
  <c r="P53" i="16"/>
  <c r="Q773" i="16"/>
  <c r="R773" i="16" s="1"/>
  <c r="N773" i="16" s="1"/>
  <c r="P773" i="16"/>
  <c r="Q80" i="16"/>
  <c r="R80" i="16" s="1"/>
  <c r="N80" i="16" s="1"/>
  <c r="P80" i="16"/>
  <c r="P801" i="16"/>
  <c r="Q801" i="16"/>
  <c r="R801" i="16" s="1"/>
  <c r="N801" i="16" s="1"/>
  <c r="Q576" i="16"/>
  <c r="R576" i="16" s="1"/>
  <c r="N576" i="16" s="1"/>
  <c r="P576" i="16"/>
  <c r="Q2329" i="16"/>
  <c r="R2329" i="16" s="1"/>
  <c r="N2329" i="16" s="1"/>
  <c r="P2329" i="16"/>
  <c r="P2523" i="16"/>
  <c r="Q2523" i="16"/>
  <c r="R2523" i="16" s="1"/>
  <c r="N2523" i="16" s="1"/>
  <c r="P169" i="16"/>
  <c r="Q169" i="16"/>
  <c r="R169" i="16" s="1"/>
  <c r="N169" i="16" s="1"/>
  <c r="P878" i="16"/>
  <c r="Q878" i="16"/>
  <c r="R878" i="16" s="1"/>
  <c r="N878" i="16" s="1"/>
  <c r="Q640" i="16"/>
  <c r="R640" i="16" s="1"/>
  <c r="N640" i="16" s="1"/>
  <c r="P640" i="16"/>
  <c r="P342" i="16"/>
  <c r="Q342" i="16"/>
  <c r="R342" i="16" s="1"/>
  <c r="N342" i="16" s="1"/>
  <c r="Q679" i="16"/>
  <c r="R679" i="16" s="1"/>
  <c r="N679" i="16" s="1"/>
  <c r="P679" i="16"/>
  <c r="Q370" i="16"/>
  <c r="R370" i="16" s="1"/>
  <c r="N370" i="16" s="1"/>
  <c r="P370" i="16"/>
  <c r="P1166" i="16"/>
  <c r="Q1166" i="16"/>
  <c r="R1166" i="16" s="1"/>
  <c r="N1166" i="16" s="1"/>
  <c r="Q2929" i="16"/>
  <c r="R2929" i="16" s="1"/>
  <c r="N2929" i="16" s="1"/>
  <c r="P2929" i="16"/>
  <c r="Q1336" i="16"/>
  <c r="R1336" i="16" s="1"/>
  <c r="N1336" i="16" s="1"/>
  <c r="P1336" i="16"/>
  <c r="P970" i="16"/>
  <c r="Q970" i="16"/>
  <c r="R970" i="16" s="1"/>
  <c r="N970" i="16" s="1"/>
  <c r="Q1754" i="16"/>
  <c r="R1754" i="16" s="1"/>
  <c r="N1754" i="16" s="1"/>
  <c r="P1754" i="16"/>
  <c r="Q1549" i="16"/>
  <c r="R1549" i="16" s="1"/>
  <c r="N1549" i="16" s="1"/>
  <c r="P1549" i="16"/>
  <c r="Q2812" i="16"/>
  <c r="R2812" i="16" s="1"/>
  <c r="N2812" i="16" s="1"/>
  <c r="P2812" i="16"/>
  <c r="Q1057" i="16"/>
  <c r="R1057" i="16" s="1"/>
  <c r="N1057" i="16" s="1"/>
  <c r="P1057" i="16"/>
  <c r="Q759" i="16"/>
  <c r="R759" i="16" s="1"/>
  <c r="N759" i="16" s="1"/>
  <c r="P759" i="16"/>
  <c r="P522" i="16"/>
  <c r="Q522" i="16"/>
  <c r="R522" i="16" s="1"/>
  <c r="N522" i="16" s="1"/>
  <c r="P836" i="16"/>
  <c r="Q836" i="16"/>
  <c r="R836" i="16" s="1"/>
  <c r="N836" i="16" s="1"/>
  <c r="Q550" i="16"/>
  <c r="R550" i="16" s="1"/>
  <c r="N550" i="16" s="1"/>
  <c r="P550" i="16"/>
  <c r="Q324" i="16"/>
  <c r="R324" i="16" s="1"/>
  <c r="N324" i="16" s="1"/>
  <c r="P324" i="16"/>
  <c r="Q2077" i="16"/>
  <c r="R2077" i="16" s="1"/>
  <c r="N2077" i="16" s="1"/>
  <c r="P2077" i="16"/>
  <c r="P1995" i="16"/>
  <c r="Q1995" i="16"/>
  <c r="R1995" i="16" s="1"/>
  <c r="N1995" i="16" s="1"/>
  <c r="Q2888" i="16"/>
  <c r="R2888" i="16" s="1"/>
  <c r="N2888" i="16" s="1"/>
  <c r="P2888" i="16"/>
  <c r="Q628" i="16"/>
  <c r="R628" i="16" s="1"/>
  <c r="N628" i="16" s="1"/>
  <c r="P628" i="16"/>
  <c r="P389" i="16"/>
  <c r="Q389" i="16"/>
  <c r="R389" i="16" s="1"/>
  <c r="N389" i="16" s="1"/>
  <c r="Q703" i="16"/>
  <c r="R703" i="16" s="1"/>
  <c r="N703" i="16" s="1"/>
  <c r="P703" i="16"/>
  <c r="Q417" i="16"/>
  <c r="R417" i="16" s="1"/>
  <c r="N417" i="16" s="1"/>
  <c r="P417" i="16"/>
  <c r="Q180" i="16"/>
  <c r="R180" i="16" s="1"/>
  <c r="N180" i="16" s="1"/>
  <c r="P180" i="16"/>
  <c r="Q1932" i="16"/>
  <c r="R1932" i="16" s="1"/>
  <c r="N1932" i="16" s="1"/>
  <c r="P1932" i="16"/>
  <c r="Q1778" i="16"/>
  <c r="R1778" i="16" s="1"/>
  <c r="N1778" i="16" s="1"/>
  <c r="P1778" i="16"/>
  <c r="Q1075" i="16"/>
  <c r="R1075" i="16" s="1"/>
  <c r="N1075" i="16" s="1"/>
  <c r="P1075" i="16"/>
  <c r="Q112" i="16"/>
  <c r="R112" i="16" s="1"/>
  <c r="N112" i="16" s="1"/>
  <c r="P112" i="16"/>
  <c r="Q427" i="16"/>
  <c r="R427" i="16" s="1"/>
  <c r="N427" i="16" s="1"/>
  <c r="P427" i="16"/>
  <c r="P142" i="16"/>
  <c r="Q142" i="16"/>
  <c r="R142" i="16" s="1"/>
  <c r="N142" i="16" s="1"/>
  <c r="Q862" i="16"/>
  <c r="R862" i="16" s="1"/>
  <c r="N862" i="16" s="1"/>
  <c r="P862" i="16"/>
  <c r="Q1646" i="16"/>
  <c r="R1646" i="16" s="1"/>
  <c r="N1646" i="16" s="1"/>
  <c r="P1646" i="16"/>
  <c r="P1418" i="16"/>
  <c r="Q1418" i="16"/>
  <c r="R1418" i="16" s="1"/>
  <c r="N1418" i="16" s="1"/>
  <c r="Q2226" i="16"/>
  <c r="R2226" i="16" s="1"/>
  <c r="N2226" i="16" s="1"/>
  <c r="P2226" i="16"/>
  <c r="P123" i="16"/>
  <c r="Q123" i="16"/>
  <c r="R123" i="16" s="1"/>
  <c r="N123" i="16" s="1"/>
  <c r="P846" i="16"/>
  <c r="Q846" i="16"/>
  <c r="R846" i="16" s="1"/>
  <c r="N846" i="16" s="1"/>
  <c r="Q152" i="16"/>
  <c r="R152" i="16" s="1"/>
  <c r="N152" i="16" s="1"/>
  <c r="P152" i="16"/>
  <c r="P873" i="16"/>
  <c r="Q873" i="16"/>
  <c r="R873" i="16" s="1"/>
  <c r="N873" i="16" s="1"/>
  <c r="Q648" i="16"/>
  <c r="R648" i="16" s="1"/>
  <c r="N648" i="16" s="1"/>
  <c r="P648" i="16"/>
  <c r="P2413" i="16"/>
  <c r="Q2413" i="16"/>
  <c r="R2413" i="16" s="1"/>
  <c r="N2413" i="16" s="1"/>
  <c r="P2763" i="16"/>
  <c r="Q2763" i="16"/>
  <c r="R2763" i="16" s="1"/>
  <c r="N2763" i="16" s="1"/>
  <c r="Q96" i="16"/>
  <c r="R96" i="16" s="1"/>
  <c r="N96" i="16" s="1"/>
  <c r="P96" i="16"/>
  <c r="P806" i="16"/>
  <c r="Q806" i="16"/>
  <c r="R806" i="16" s="1"/>
  <c r="N806" i="16" s="1"/>
  <c r="Q568" i="16"/>
  <c r="R568" i="16" s="1"/>
  <c r="N568" i="16" s="1"/>
  <c r="P568" i="16"/>
  <c r="P270" i="16"/>
  <c r="Q270" i="16"/>
  <c r="R270" i="16" s="1"/>
  <c r="N270" i="16" s="1"/>
  <c r="Q608" i="16"/>
  <c r="R608" i="16" s="1"/>
  <c r="N608" i="16" s="1"/>
  <c r="P608" i="16"/>
  <c r="Q298" i="16"/>
  <c r="R298" i="16" s="1"/>
  <c r="N298" i="16" s="1"/>
  <c r="P298" i="16"/>
  <c r="Q1093" i="16"/>
  <c r="R1093" i="16" s="1"/>
  <c r="N1093" i="16" s="1"/>
  <c r="P1093" i="16"/>
  <c r="Q2857" i="16"/>
  <c r="R2857" i="16" s="1"/>
  <c r="N2857" i="16" s="1"/>
  <c r="P2857" i="16"/>
  <c r="P2896" i="16"/>
  <c r="Q2896" i="16"/>
  <c r="R2896" i="16" s="1"/>
  <c r="N2896" i="16" s="1"/>
  <c r="P542" i="16"/>
  <c r="Q542" i="16"/>
  <c r="R542" i="16" s="1"/>
  <c r="N542" i="16" s="1"/>
  <c r="Q232" i="16"/>
  <c r="R232" i="16" s="1"/>
  <c r="N232" i="16" s="1"/>
  <c r="P232" i="16"/>
  <c r="Q1012" i="16"/>
  <c r="R1012" i="16" s="1"/>
  <c r="N1012" i="16" s="1"/>
  <c r="P1012" i="16"/>
  <c r="Q319" i="16"/>
  <c r="R319" i="16" s="1"/>
  <c r="N319" i="16" s="1"/>
  <c r="P319" i="16"/>
  <c r="Q1052" i="16"/>
  <c r="R1052" i="16" s="1"/>
  <c r="N1052" i="16" s="1"/>
  <c r="P1052" i="16"/>
  <c r="P742" i="16"/>
  <c r="Q742" i="16"/>
  <c r="R742" i="16" s="1"/>
  <c r="N742" i="16" s="1"/>
  <c r="Q1537" i="16"/>
  <c r="R1537" i="16" s="1"/>
  <c r="N1537" i="16" s="1"/>
  <c r="P1537" i="16"/>
  <c r="P1286" i="16"/>
  <c r="Q1286" i="16"/>
  <c r="R1286" i="16" s="1"/>
  <c r="N1286" i="16" s="1"/>
  <c r="P1518" i="16"/>
  <c r="Q1518" i="16"/>
  <c r="R1518" i="16" s="1"/>
  <c r="N1518" i="16" s="1"/>
  <c r="P2881" i="16"/>
  <c r="Q2881" i="16"/>
  <c r="R2881" i="16" s="1"/>
  <c r="N2881" i="16" s="1"/>
  <c r="P3040" i="16"/>
  <c r="Q3040" i="16"/>
  <c r="R3040" i="16" s="1"/>
  <c r="N3040" i="16" s="1"/>
  <c r="Q565" i="16"/>
  <c r="R565" i="16" s="1"/>
  <c r="N565" i="16" s="1"/>
  <c r="P565" i="16"/>
  <c r="Q256" i="16"/>
  <c r="R256" i="16" s="1"/>
  <c r="N256" i="16" s="1"/>
  <c r="P256" i="16"/>
  <c r="Q1036" i="16"/>
  <c r="R1036" i="16" s="1"/>
  <c r="N1036" i="16" s="1"/>
  <c r="P1036" i="16"/>
  <c r="Q343" i="16"/>
  <c r="R343" i="16" s="1"/>
  <c r="N343" i="16" s="1"/>
  <c r="P343" i="16"/>
  <c r="Q45" i="16"/>
  <c r="R45" i="16" s="1"/>
  <c r="N45" i="16" s="1"/>
  <c r="P45" i="16"/>
  <c r="Q767" i="16"/>
  <c r="R767" i="16" s="1"/>
  <c r="N767" i="16" s="1"/>
  <c r="P767" i="16"/>
  <c r="Q1560" i="16"/>
  <c r="R1560" i="16" s="1"/>
  <c r="N1560" i="16" s="1"/>
  <c r="P1560" i="16"/>
  <c r="Q1309" i="16"/>
  <c r="R1309" i="16" s="1"/>
  <c r="N1309" i="16" s="1"/>
  <c r="P1309" i="16"/>
  <c r="P1660" i="16"/>
  <c r="Q1660" i="16"/>
  <c r="R1660" i="16" s="1"/>
  <c r="N1660" i="16" s="1"/>
  <c r="Q656" i="16"/>
  <c r="R656" i="16" s="1"/>
  <c r="N656" i="16" s="1"/>
  <c r="P656" i="16"/>
  <c r="P346" i="16"/>
  <c r="Q346" i="16"/>
  <c r="R346" i="16" s="1"/>
  <c r="N346" i="16" s="1"/>
  <c r="Q1141" i="16"/>
  <c r="R1141" i="16" s="1"/>
  <c r="N1141" i="16" s="1"/>
  <c r="P1141" i="16"/>
  <c r="Q2905" i="16"/>
  <c r="R2905" i="16" s="1"/>
  <c r="N2905" i="16" s="1"/>
  <c r="P2905" i="16"/>
  <c r="Q1192" i="16"/>
  <c r="R1192" i="16" s="1"/>
  <c r="N1192" i="16" s="1"/>
  <c r="P1192" i="16"/>
  <c r="Q1765" i="16"/>
  <c r="R1765" i="16" s="1"/>
  <c r="N1765" i="16" s="1"/>
  <c r="P1765" i="16"/>
  <c r="Q1443" i="16"/>
  <c r="R1443" i="16" s="1"/>
  <c r="N1443" i="16" s="1"/>
  <c r="P1443" i="16"/>
  <c r="Q1180" i="16"/>
  <c r="R1180" i="16" s="1"/>
  <c r="N1180" i="16" s="1"/>
  <c r="P1180" i="16"/>
  <c r="Q2919" i="16"/>
  <c r="R2919" i="16" s="1"/>
  <c r="N2919" i="16" s="1"/>
  <c r="P2919" i="16"/>
  <c r="P2645" i="16"/>
  <c r="Q2645" i="16"/>
  <c r="R2645" i="16" s="1"/>
  <c r="N2645" i="16" s="1"/>
  <c r="Q1711" i="16"/>
  <c r="R1711" i="16" s="1"/>
  <c r="N1711" i="16" s="1"/>
  <c r="P1711" i="16"/>
  <c r="Q2840" i="16"/>
  <c r="R2840" i="16" s="1"/>
  <c r="N2840" i="16" s="1"/>
  <c r="P2840" i="16"/>
  <c r="P3364" i="16"/>
  <c r="Q3364" i="16"/>
  <c r="R3364" i="16" s="1"/>
  <c r="N3364" i="16" s="1"/>
  <c r="P2563" i="16"/>
  <c r="Q2563" i="16"/>
  <c r="R2563" i="16" s="1"/>
  <c r="N2563" i="16" s="1"/>
  <c r="Q2662" i="16"/>
  <c r="R2662" i="16" s="1"/>
  <c r="N2662" i="16" s="1"/>
  <c r="P2662" i="16"/>
  <c r="P1514" i="16"/>
  <c r="Q1514" i="16"/>
  <c r="R1514" i="16" s="1"/>
  <c r="N1514" i="16" s="1"/>
  <c r="Q1191" i="16"/>
  <c r="R1191" i="16" s="1"/>
  <c r="N1191" i="16" s="1"/>
  <c r="P1191" i="16"/>
  <c r="P2920" i="16"/>
  <c r="Q2920" i="16"/>
  <c r="R2920" i="16" s="1"/>
  <c r="N2920" i="16" s="1"/>
  <c r="Q2668" i="16"/>
  <c r="R2668" i="16" s="1"/>
  <c r="N2668" i="16" s="1"/>
  <c r="P2668" i="16"/>
  <c r="Q2393" i="16"/>
  <c r="R2393" i="16" s="1"/>
  <c r="N2393" i="16" s="1"/>
  <c r="P2393" i="16"/>
  <c r="P1423" i="16"/>
  <c r="Q1423" i="16"/>
  <c r="R1423" i="16" s="1"/>
  <c r="N1423" i="16" s="1"/>
  <c r="P1892" i="16"/>
  <c r="Q1892" i="16"/>
  <c r="R1892" i="16" s="1"/>
  <c r="N1892" i="16" s="1"/>
  <c r="P3831" i="16"/>
  <c r="Q3831" i="16"/>
  <c r="R3831" i="16" s="1"/>
  <c r="N3831" i="16" s="1"/>
  <c r="Q2546" i="16"/>
  <c r="R2546" i="16" s="1"/>
  <c r="N2546" i="16" s="1"/>
  <c r="P2546" i="16"/>
  <c r="P2211" i="16"/>
  <c r="Q2211" i="16"/>
  <c r="R2211" i="16" s="1"/>
  <c r="N2211" i="16" s="1"/>
  <c r="P1947" i="16"/>
  <c r="Q1947" i="16"/>
  <c r="R1947" i="16" s="1"/>
  <c r="N1947" i="16" s="1"/>
  <c r="P1685" i="16"/>
  <c r="Q1685" i="16"/>
  <c r="R1685" i="16" s="1"/>
  <c r="N1685" i="16" s="1"/>
  <c r="P762" i="16"/>
  <c r="Q762" i="16"/>
  <c r="R762" i="16" s="1"/>
  <c r="N762" i="16" s="1"/>
  <c r="Q2586" i="16"/>
  <c r="R2586" i="16" s="1"/>
  <c r="N2586" i="16" s="1"/>
  <c r="P2586" i="16"/>
  <c r="Q2818" i="16"/>
  <c r="R2818" i="16" s="1"/>
  <c r="N2818" i="16" s="1"/>
  <c r="P2818" i="16"/>
  <c r="P1827" i="16"/>
  <c r="Q1827" i="16"/>
  <c r="R1827" i="16" s="1"/>
  <c r="N1827" i="16" s="1"/>
  <c r="P1502" i="16"/>
  <c r="Q1502" i="16"/>
  <c r="R1502" i="16" s="1"/>
  <c r="N1502" i="16" s="1"/>
  <c r="Q1240" i="16"/>
  <c r="R1240" i="16" s="1"/>
  <c r="N1240" i="16" s="1"/>
  <c r="P1240" i="16"/>
  <c r="Q2979" i="16"/>
  <c r="R2979" i="16" s="1"/>
  <c r="N2979" i="16" s="1"/>
  <c r="P2979" i="16"/>
  <c r="Q2706" i="16"/>
  <c r="R2706" i="16" s="1"/>
  <c r="N2706" i="16" s="1"/>
  <c r="P2706" i="16"/>
  <c r="P1784" i="16"/>
  <c r="Q1784" i="16"/>
  <c r="R1784" i="16" s="1"/>
  <c r="N1784" i="16" s="1"/>
  <c r="Q1113" i="16"/>
  <c r="R1113" i="16" s="1"/>
  <c r="N1113" i="16" s="1"/>
  <c r="P1113" i="16"/>
  <c r="Q3353" i="16"/>
  <c r="R3353" i="16" s="1"/>
  <c r="N3353" i="16" s="1"/>
  <c r="P3353" i="16"/>
  <c r="Q1371" i="16"/>
  <c r="R1371" i="16" s="1"/>
  <c r="N1371" i="16" s="1"/>
  <c r="P1371" i="16"/>
  <c r="Q1109" i="16"/>
  <c r="R1109" i="16" s="1"/>
  <c r="N1109" i="16" s="1"/>
  <c r="P1109" i="16"/>
  <c r="Q2848" i="16"/>
  <c r="R2848" i="16" s="1"/>
  <c r="N2848" i="16" s="1"/>
  <c r="P2848" i="16"/>
  <c r="P2573" i="16"/>
  <c r="Q2573" i="16"/>
  <c r="R2573" i="16" s="1"/>
  <c r="N2573" i="16" s="1"/>
  <c r="Q1638" i="16"/>
  <c r="R1638" i="16" s="1"/>
  <c r="N1638" i="16" s="1"/>
  <c r="P1638" i="16"/>
  <c r="P2552" i="16"/>
  <c r="Q2552" i="16"/>
  <c r="R2552" i="16" s="1"/>
  <c r="N2552" i="16" s="1"/>
  <c r="Q3712" i="16"/>
  <c r="R3712" i="16" s="1"/>
  <c r="N3712" i="16" s="1"/>
  <c r="P3712" i="16"/>
  <c r="Q1238" i="16"/>
  <c r="R1238" i="16" s="1"/>
  <c r="N1238" i="16" s="1"/>
  <c r="P1238" i="16"/>
  <c r="Q2967" i="16"/>
  <c r="R2967" i="16" s="1"/>
  <c r="N2967" i="16" s="1"/>
  <c r="P2967" i="16"/>
  <c r="Q2716" i="16"/>
  <c r="R2716" i="16" s="1"/>
  <c r="N2716" i="16" s="1"/>
  <c r="P2716" i="16"/>
  <c r="Q2441" i="16"/>
  <c r="R2441" i="16" s="1"/>
  <c r="N2441" i="16" s="1"/>
  <c r="P2441" i="16"/>
  <c r="Q1483" i="16"/>
  <c r="R1483" i="16" s="1"/>
  <c r="N1483" i="16" s="1"/>
  <c r="P1483" i="16"/>
  <c r="Q2036" i="16"/>
  <c r="R2036" i="16" s="1"/>
  <c r="N2036" i="16" s="1"/>
  <c r="P2036" i="16"/>
  <c r="Q3076" i="16"/>
  <c r="R3076" i="16" s="1"/>
  <c r="N3076" i="16" s="1"/>
  <c r="P3076" i="16"/>
  <c r="P2402" i="16"/>
  <c r="Q2402" i="16"/>
  <c r="R2402" i="16" s="1"/>
  <c r="N2402" i="16" s="1"/>
  <c r="Q2139" i="16"/>
  <c r="R2139" i="16" s="1"/>
  <c r="N2139" i="16" s="1"/>
  <c r="P2139" i="16"/>
  <c r="Q1878" i="16"/>
  <c r="R1878" i="16" s="1"/>
  <c r="N1878" i="16" s="1"/>
  <c r="P1878" i="16"/>
  <c r="Q967" i="16"/>
  <c r="R967" i="16" s="1"/>
  <c r="N967" i="16" s="1"/>
  <c r="P967" i="16"/>
  <c r="Q2827" i="16"/>
  <c r="R2827" i="16" s="1"/>
  <c r="N2827" i="16" s="1"/>
  <c r="P2827" i="16"/>
  <c r="P1788" i="16"/>
  <c r="Q1788" i="16"/>
  <c r="R1788" i="16" s="1"/>
  <c r="N1788" i="16" s="1"/>
  <c r="Q2606" i="16"/>
  <c r="R2606" i="16" s="1"/>
  <c r="N2606" i="16" s="1"/>
  <c r="P2606" i="16"/>
  <c r="P2271" i="16"/>
  <c r="Q2271" i="16"/>
  <c r="R2271" i="16" s="1"/>
  <c r="N2271" i="16" s="1"/>
  <c r="Q2007" i="16"/>
  <c r="R2007" i="16" s="1"/>
  <c r="N2007" i="16" s="1"/>
  <c r="P2007" i="16"/>
  <c r="Q1745" i="16"/>
  <c r="R1745" i="16" s="1"/>
  <c r="N1745" i="16" s="1"/>
  <c r="P1745" i="16"/>
  <c r="Q821" i="16"/>
  <c r="R821" i="16" s="1"/>
  <c r="N821" i="16" s="1"/>
  <c r="P821" i="16"/>
  <c r="Q2659" i="16"/>
  <c r="R2659" i="16" s="1"/>
  <c r="N2659" i="16" s="1"/>
  <c r="P2659" i="16"/>
  <c r="P132" i="16"/>
  <c r="Q132" i="16"/>
  <c r="R132" i="16" s="1"/>
  <c r="N132" i="16" s="1"/>
  <c r="Q1131" i="16"/>
  <c r="R1131" i="16" s="1"/>
  <c r="N1131" i="16" s="1"/>
  <c r="P1131" i="16"/>
  <c r="Q2858" i="16"/>
  <c r="R2858" i="16" s="1"/>
  <c r="N2858" i="16" s="1"/>
  <c r="P2858" i="16"/>
  <c r="Q2608" i="16"/>
  <c r="R2608" i="16" s="1"/>
  <c r="N2608" i="16" s="1"/>
  <c r="P2608" i="16"/>
  <c r="P2333" i="16"/>
  <c r="Q2333" i="16"/>
  <c r="R2333" i="16" s="1"/>
  <c r="N2333" i="16" s="1"/>
  <c r="P1364" i="16"/>
  <c r="Q1364" i="16"/>
  <c r="R1364" i="16" s="1"/>
  <c r="N1364" i="16" s="1"/>
  <c r="Q1747" i="16"/>
  <c r="R1747" i="16" s="1"/>
  <c r="N1747" i="16" s="1"/>
  <c r="P1747" i="16"/>
  <c r="Q3518" i="16"/>
  <c r="R3518" i="16" s="1"/>
  <c r="N3518" i="16" s="1"/>
  <c r="P3518" i="16"/>
  <c r="Q2942" i="16"/>
  <c r="R2942" i="16" s="1"/>
  <c r="N2942" i="16" s="1"/>
  <c r="P2942" i="16"/>
  <c r="P2583" i="16"/>
  <c r="Q2583" i="16"/>
  <c r="R2583" i="16" s="1"/>
  <c r="N2583" i="16" s="1"/>
  <c r="Q2320" i="16"/>
  <c r="R2320" i="16" s="1"/>
  <c r="N2320" i="16" s="1"/>
  <c r="P2320" i="16"/>
  <c r="Q2057" i="16"/>
  <c r="R2057" i="16" s="1"/>
  <c r="N2057" i="16" s="1"/>
  <c r="P2057" i="16"/>
  <c r="P1170" i="16"/>
  <c r="Q1170" i="16"/>
  <c r="R1170" i="16" s="1"/>
  <c r="N1170" i="16" s="1"/>
  <c r="P3080" i="16"/>
  <c r="Q3080" i="16"/>
  <c r="R3080" i="16" s="1"/>
  <c r="N3080" i="16" s="1"/>
  <c r="P2833" i="16"/>
  <c r="Q2833" i="16"/>
  <c r="R2833" i="16" s="1"/>
  <c r="N2833" i="16" s="1"/>
  <c r="Q1136" i="16"/>
  <c r="R1136" i="16" s="1"/>
  <c r="N1136" i="16" s="1"/>
  <c r="P1136" i="16"/>
  <c r="Q2899" i="16"/>
  <c r="R2899" i="16" s="1"/>
  <c r="N2899" i="16" s="1"/>
  <c r="P2899" i="16"/>
  <c r="P2600" i="16"/>
  <c r="Q2600" i="16"/>
  <c r="R2600" i="16" s="1"/>
  <c r="N2600" i="16" s="1"/>
  <c r="Q2337" i="16"/>
  <c r="R2337" i="16" s="1"/>
  <c r="N2337" i="16" s="1"/>
  <c r="P2337" i="16"/>
  <c r="Q2014" i="16"/>
  <c r="R2014" i="16" s="1"/>
  <c r="N2014" i="16" s="1"/>
  <c r="P2014" i="16"/>
  <c r="Q1573" i="16"/>
  <c r="R1573" i="16" s="1"/>
  <c r="N1573" i="16" s="1"/>
  <c r="P1573" i="16"/>
  <c r="Q3301" i="16"/>
  <c r="R3301" i="16" s="1"/>
  <c r="N3301" i="16" s="1"/>
  <c r="P3301" i="16"/>
  <c r="Q2034" i="16"/>
  <c r="R2034" i="16" s="1"/>
  <c r="N2034" i="16" s="1"/>
  <c r="P2034" i="16"/>
  <c r="P3401" i="16"/>
  <c r="Q3401" i="16"/>
  <c r="R3401" i="16" s="1"/>
  <c r="N3401" i="16" s="1"/>
  <c r="P3667" i="16"/>
  <c r="Q3667" i="16"/>
  <c r="R3667" i="16" s="1"/>
  <c r="N3667" i="16" s="1"/>
  <c r="Q3465" i="16"/>
  <c r="R3465" i="16" s="1"/>
  <c r="N3465" i="16" s="1"/>
  <c r="P3465" i="16"/>
  <c r="Q407" i="16"/>
  <c r="R407" i="16" s="1"/>
  <c r="N407" i="16" s="1"/>
  <c r="P407" i="16"/>
  <c r="Q3808" i="16"/>
  <c r="R3808" i="16" s="1"/>
  <c r="N3808" i="16" s="1"/>
  <c r="P3808" i="16"/>
  <c r="Q3311" i="16"/>
  <c r="R3311" i="16" s="1"/>
  <c r="N3311" i="16" s="1"/>
  <c r="P3311" i="16"/>
  <c r="Q2350" i="16"/>
  <c r="R2350" i="16" s="1"/>
  <c r="N2350" i="16" s="1"/>
  <c r="P2350" i="16"/>
  <c r="Q2026" i="16"/>
  <c r="R2026" i="16" s="1"/>
  <c r="N2026" i="16" s="1"/>
  <c r="P2026" i="16"/>
  <c r="P1583" i="16"/>
  <c r="Q1583" i="16"/>
  <c r="R1583" i="16" s="1"/>
  <c r="N1583" i="16" s="1"/>
  <c r="Q3313" i="16"/>
  <c r="R3313" i="16" s="1"/>
  <c r="N3313" i="16" s="1"/>
  <c r="P3313" i="16"/>
  <c r="Q2130" i="16"/>
  <c r="R2130" i="16" s="1"/>
  <c r="N2130" i="16" s="1"/>
  <c r="P2130" i="16"/>
  <c r="Q3413" i="16"/>
  <c r="R3413" i="16" s="1"/>
  <c r="N3413" i="16" s="1"/>
  <c r="P3413" i="16"/>
  <c r="P3678" i="16"/>
  <c r="Q3678" i="16"/>
  <c r="R3678" i="16" s="1"/>
  <c r="N3678" i="16" s="1"/>
  <c r="Q3477" i="16"/>
  <c r="R3477" i="16" s="1"/>
  <c r="N3477" i="16" s="1"/>
  <c r="P3477" i="16"/>
  <c r="Q419" i="16"/>
  <c r="R419" i="16" s="1"/>
  <c r="N419" i="16" s="1"/>
  <c r="P419" i="16"/>
  <c r="Q1734" i="16"/>
  <c r="R1734" i="16" s="1"/>
  <c r="N1734" i="16" s="1"/>
  <c r="P1734" i="16"/>
  <c r="Q3371" i="16"/>
  <c r="R3371" i="16" s="1"/>
  <c r="N3371" i="16" s="1"/>
  <c r="P3371" i="16"/>
  <c r="P2191" i="16"/>
  <c r="Q2191" i="16"/>
  <c r="R2191" i="16" s="1"/>
  <c r="N2191" i="16" s="1"/>
  <c r="Q1929" i="16"/>
  <c r="R1929" i="16" s="1"/>
  <c r="N1929" i="16" s="1"/>
  <c r="P1929" i="16"/>
  <c r="P1593" i="16"/>
  <c r="Q1593" i="16"/>
  <c r="R1593" i="16" s="1"/>
  <c r="N1593" i="16" s="1"/>
  <c r="Q1164" i="16"/>
  <c r="R1164" i="16" s="1"/>
  <c r="N1164" i="16" s="1"/>
  <c r="P1164" i="16"/>
  <c r="Q2903" i="16"/>
  <c r="R2903" i="16" s="1"/>
  <c r="N2903" i="16" s="1"/>
  <c r="P2903" i="16"/>
  <c r="Q3614" i="16"/>
  <c r="R3614" i="16" s="1"/>
  <c r="N3614" i="16" s="1"/>
  <c r="P3614" i="16"/>
  <c r="Q3291" i="16"/>
  <c r="R3291" i="16" s="1"/>
  <c r="N3291" i="16" s="1"/>
  <c r="P3291" i="16"/>
  <c r="Q3259" i="16"/>
  <c r="R3259" i="16" s="1"/>
  <c r="N3259" i="16" s="1"/>
  <c r="P3259" i="16"/>
  <c r="Q1906" i="16"/>
  <c r="R1906" i="16" s="1"/>
  <c r="N1906" i="16" s="1"/>
  <c r="P1906" i="16"/>
  <c r="P3791" i="16"/>
  <c r="Q3791" i="16"/>
  <c r="R3791" i="16" s="1"/>
  <c r="N3791" i="16" s="1"/>
  <c r="Q3540" i="16"/>
  <c r="R3540" i="16" s="1"/>
  <c r="N3540" i="16" s="1"/>
  <c r="P3540" i="16"/>
  <c r="Q3090" i="16"/>
  <c r="R3090" i="16" s="1"/>
  <c r="N3090" i="16" s="1"/>
  <c r="P3090" i="16"/>
  <c r="Q2730" i="16"/>
  <c r="R2730" i="16" s="1"/>
  <c r="N2730" i="16" s="1"/>
  <c r="P2730" i="16"/>
  <c r="Q1365" i="16"/>
  <c r="R1365" i="16" s="1"/>
  <c r="N1365" i="16" s="1"/>
  <c r="P1365" i="16"/>
  <c r="P1030" i="16"/>
  <c r="Q1030" i="16"/>
  <c r="R1030" i="16" s="1"/>
  <c r="N1030" i="16" s="1"/>
  <c r="Q2782" i="16"/>
  <c r="R2782" i="16" s="1"/>
  <c r="N2782" i="16" s="1"/>
  <c r="P2782" i="16"/>
  <c r="Q2328" i="16"/>
  <c r="R2328" i="16" s="1"/>
  <c r="N2328" i="16" s="1"/>
  <c r="P2328" i="16"/>
  <c r="P2154" i="16"/>
  <c r="Q2154" i="16"/>
  <c r="R2154" i="16" s="1"/>
  <c r="N2154" i="16" s="1"/>
  <c r="Q3748" i="16"/>
  <c r="R3748" i="16" s="1"/>
  <c r="N3748" i="16" s="1"/>
  <c r="P3748" i="16"/>
  <c r="P1242" i="16"/>
  <c r="Q1242" i="16"/>
  <c r="R1242" i="16" s="1"/>
  <c r="N1242" i="16" s="1"/>
  <c r="P3440" i="16"/>
  <c r="Q3440" i="16"/>
  <c r="R3440" i="16" s="1"/>
  <c r="N3440" i="16" s="1"/>
  <c r="P3226" i="16"/>
  <c r="Q3226" i="16"/>
  <c r="R3226" i="16" s="1"/>
  <c r="N3226" i="16" s="1"/>
  <c r="Q1535" i="16"/>
  <c r="R1535" i="16" s="1"/>
  <c r="N1535" i="16" s="1"/>
  <c r="P1535" i="16"/>
  <c r="P3438" i="16"/>
  <c r="Q3438" i="16"/>
  <c r="R3438" i="16" s="1"/>
  <c r="N3438" i="16" s="1"/>
  <c r="Q2879" i="16"/>
  <c r="R2879" i="16" s="1"/>
  <c r="N2879" i="16" s="1"/>
  <c r="P2879" i="16"/>
  <c r="P1928" i="16"/>
  <c r="Q1928" i="16"/>
  <c r="R1928" i="16" s="1"/>
  <c r="N1928" i="16" s="1"/>
  <c r="P1665" i="16"/>
  <c r="Q1665" i="16"/>
  <c r="R1665" i="16" s="1"/>
  <c r="N1665" i="16" s="1"/>
  <c r="P1330" i="16"/>
  <c r="Q1330" i="16"/>
  <c r="R1330" i="16" s="1"/>
  <c r="N1330" i="16" s="1"/>
  <c r="Q84" i="16"/>
  <c r="R84" i="16" s="1"/>
  <c r="N84" i="16" s="1"/>
  <c r="P84" i="16"/>
  <c r="P2628" i="16"/>
  <c r="Q2628" i="16"/>
  <c r="R2628" i="16" s="1"/>
  <c r="N2628" i="16" s="1"/>
  <c r="P3351" i="16"/>
  <c r="Q3351" i="16"/>
  <c r="R3351" i="16" s="1"/>
  <c r="N3351" i="16" s="1"/>
  <c r="Q2178" i="16"/>
  <c r="R2178" i="16" s="1"/>
  <c r="N2178" i="16" s="1"/>
  <c r="P2178" i="16"/>
  <c r="P1542" i="16"/>
  <c r="Q1542" i="16"/>
  <c r="R1542" i="16" s="1"/>
  <c r="N1542" i="16" s="1"/>
  <c r="Q3752" i="16"/>
  <c r="R3752" i="16" s="1"/>
  <c r="N3752" i="16" s="1"/>
  <c r="P3752" i="16"/>
  <c r="Q3526" i="16"/>
  <c r="R3526" i="16" s="1"/>
  <c r="N3526" i="16" s="1"/>
  <c r="P3526" i="16"/>
  <c r="Q3276" i="16"/>
  <c r="R3276" i="16" s="1"/>
  <c r="N3276" i="16" s="1"/>
  <c r="P3276" i="16"/>
  <c r="Q3161" i="16"/>
  <c r="R3161" i="16" s="1"/>
  <c r="N3161" i="16" s="1"/>
  <c r="P3161" i="16"/>
  <c r="P2723" i="16"/>
  <c r="Q2723" i="16"/>
  <c r="R2723" i="16" s="1"/>
  <c r="N2723" i="16" s="1"/>
  <c r="P1363" i="16"/>
  <c r="Q1363" i="16"/>
  <c r="R1363" i="16" s="1"/>
  <c r="N1363" i="16" s="1"/>
  <c r="Q1101" i="16"/>
  <c r="R1101" i="16" s="1"/>
  <c r="N1101" i="16" s="1"/>
  <c r="P1101" i="16"/>
  <c r="P2841" i="16"/>
  <c r="Q2841" i="16"/>
  <c r="R2841" i="16" s="1"/>
  <c r="N2841" i="16" s="1"/>
  <c r="Q2506" i="16"/>
  <c r="R2506" i="16" s="1"/>
  <c r="N2506" i="16" s="1"/>
  <c r="P2506" i="16"/>
  <c r="Q2063" i="16"/>
  <c r="R2063" i="16" s="1"/>
  <c r="N2063" i="16" s="1"/>
  <c r="P2063" i="16"/>
  <c r="Q3793" i="16"/>
  <c r="R3793" i="16" s="1"/>
  <c r="N3793" i="16" s="1"/>
  <c r="P3793" i="16"/>
  <c r="Q3471" i="16"/>
  <c r="R3471" i="16" s="1"/>
  <c r="N3471" i="16" s="1"/>
  <c r="P3471" i="16"/>
  <c r="Q1662" i="16"/>
  <c r="R1662" i="16" s="1"/>
  <c r="N1662" i="16" s="1"/>
  <c r="P1662" i="16"/>
  <c r="P3176" i="16"/>
  <c r="Q3176" i="16"/>
  <c r="R3176" i="16" s="1"/>
  <c r="N3176" i="16" s="1"/>
  <c r="Q1703" i="16"/>
  <c r="R1703" i="16" s="1"/>
  <c r="N1703" i="16" s="1"/>
  <c r="P1703" i="16"/>
  <c r="Q911" i="16"/>
  <c r="R911" i="16" s="1"/>
  <c r="N911" i="16" s="1"/>
  <c r="P911" i="16"/>
  <c r="Q3474" i="16"/>
  <c r="R3474" i="16" s="1"/>
  <c r="N3474" i="16" s="1"/>
  <c r="P3474" i="16"/>
  <c r="P2928" i="16"/>
  <c r="Q2928" i="16"/>
  <c r="R2928" i="16" s="1"/>
  <c r="N2928" i="16" s="1"/>
  <c r="Q3633" i="16"/>
  <c r="R3633" i="16" s="1"/>
  <c r="N3633" i="16" s="1"/>
  <c r="P3633" i="16"/>
  <c r="Q3406" i="16"/>
  <c r="R3406" i="16" s="1"/>
  <c r="N3406" i="16" s="1"/>
  <c r="P3406" i="16"/>
  <c r="Q3155" i="16"/>
  <c r="R3155" i="16" s="1"/>
  <c r="N3155" i="16" s="1"/>
  <c r="P3155" i="16"/>
  <c r="Q2622" i="16"/>
  <c r="R2622" i="16" s="1"/>
  <c r="N2622" i="16" s="1"/>
  <c r="P2622" i="16"/>
  <c r="P2183" i="16"/>
  <c r="Q2183" i="16"/>
  <c r="R2183" i="16" s="1"/>
  <c r="N2183" i="16" s="1"/>
  <c r="P1963" i="16"/>
  <c r="Q1963" i="16"/>
  <c r="R1963" i="16" s="1"/>
  <c r="N1963" i="16" s="1"/>
  <c r="P1702" i="16"/>
  <c r="Q1702" i="16"/>
  <c r="R1702" i="16" s="1"/>
  <c r="N1702" i="16" s="1"/>
  <c r="Q1366" i="16"/>
  <c r="R1366" i="16" s="1"/>
  <c r="N1366" i="16" s="1"/>
  <c r="P1366" i="16"/>
  <c r="Q120" i="16"/>
  <c r="R120" i="16" s="1"/>
  <c r="N120" i="16" s="1"/>
  <c r="P120" i="16"/>
  <c r="Q2675" i="16"/>
  <c r="R2675" i="16" s="1"/>
  <c r="N2675" i="16" s="1"/>
  <c r="P2675" i="16"/>
  <c r="Q3386" i="16"/>
  <c r="R3386" i="16" s="1"/>
  <c r="N3386" i="16" s="1"/>
  <c r="P3386" i="16"/>
  <c r="Q2370" i="16"/>
  <c r="R2370" i="16" s="1"/>
  <c r="N2370" i="16" s="1"/>
  <c r="P2370" i="16"/>
  <c r="Q1590" i="16"/>
  <c r="R1590" i="16" s="1"/>
  <c r="N1590" i="16" s="1"/>
  <c r="P1590" i="16"/>
  <c r="Q3788" i="16"/>
  <c r="R3788" i="16" s="1"/>
  <c r="N3788" i="16" s="1"/>
  <c r="P3788" i="16"/>
  <c r="P3562" i="16"/>
  <c r="Q3562" i="16"/>
  <c r="R3562" i="16" s="1"/>
  <c r="N3562" i="16" s="1"/>
  <c r="Q3312" i="16"/>
  <c r="R3312" i="16" s="1"/>
  <c r="N3312" i="16" s="1"/>
  <c r="P3312" i="16"/>
  <c r="Q3450" i="16"/>
  <c r="R3450" i="16" s="1"/>
  <c r="N3450" i="16" s="1"/>
  <c r="P3450" i="16"/>
  <c r="Q2915" i="16"/>
  <c r="R2915" i="16" s="1"/>
  <c r="N2915" i="16" s="1"/>
  <c r="P2915" i="16"/>
  <c r="Q503" i="16"/>
  <c r="R503" i="16" s="1"/>
  <c r="N503" i="16" s="1"/>
  <c r="P503" i="16"/>
  <c r="Q2237" i="16"/>
  <c r="R2237" i="16" s="1"/>
  <c r="N2237" i="16" s="1"/>
  <c r="P2237" i="16"/>
  <c r="P2375" i="16"/>
  <c r="Q2375" i="16"/>
  <c r="R2375" i="16" s="1"/>
  <c r="N2375" i="16" s="1"/>
  <c r="Q1269" i="16"/>
  <c r="R1269" i="16" s="1"/>
  <c r="N1269" i="16" s="1"/>
  <c r="P1269" i="16"/>
  <c r="P2995" i="16"/>
  <c r="Q2995" i="16"/>
  <c r="R2995" i="16" s="1"/>
  <c r="N2995" i="16" s="1"/>
  <c r="Q2746" i="16"/>
  <c r="R2746" i="16" s="1"/>
  <c r="N2746" i="16" s="1"/>
  <c r="P2746" i="16"/>
  <c r="Q2410" i="16"/>
  <c r="R2410" i="16" s="1"/>
  <c r="N2410" i="16" s="1"/>
  <c r="P2410" i="16"/>
  <c r="Q1968" i="16"/>
  <c r="R1968" i="16" s="1"/>
  <c r="N1968" i="16" s="1"/>
  <c r="P1968" i="16"/>
  <c r="P3697" i="16"/>
  <c r="Q3697" i="16"/>
  <c r="R3697" i="16" s="1"/>
  <c r="N3697" i="16" s="1"/>
  <c r="P3375" i="16"/>
  <c r="Q3375" i="16"/>
  <c r="R3375" i="16" s="1"/>
  <c r="N3375" i="16" s="1"/>
  <c r="P3798" i="16"/>
  <c r="Q3798" i="16"/>
  <c r="R3798" i="16" s="1"/>
  <c r="N3798" i="16" s="1"/>
  <c r="Q3079" i="16"/>
  <c r="R3079" i="16" s="1"/>
  <c r="N3079" i="16" s="1"/>
  <c r="P3079" i="16"/>
  <c r="P1187" i="16"/>
  <c r="Q1187" i="16"/>
  <c r="R1187" i="16" s="1"/>
  <c r="N1187" i="16" s="1"/>
  <c r="P815" i="16"/>
  <c r="Q815" i="16"/>
  <c r="R815" i="16" s="1"/>
  <c r="N815" i="16" s="1"/>
  <c r="P2971" i="16"/>
  <c r="Q2971" i="16"/>
  <c r="R2971" i="16" s="1"/>
  <c r="N2971" i="16" s="1"/>
  <c r="P2458" i="16"/>
  <c r="Q2458" i="16"/>
  <c r="R2458" i="16" s="1"/>
  <c r="N2458" i="16" s="1"/>
  <c r="Q1424" i="16"/>
  <c r="R1424" i="16" s="1"/>
  <c r="N1424" i="16" s="1"/>
  <c r="P1424" i="16"/>
  <c r="P1161" i="16"/>
  <c r="Q1161" i="16"/>
  <c r="R1161" i="16" s="1"/>
  <c r="N1161" i="16" s="1"/>
  <c r="P2901" i="16"/>
  <c r="Q2901" i="16"/>
  <c r="R2901" i="16" s="1"/>
  <c r="N2901" i="16" s="1"/>
  <c r="Q2566" i="16"/>
  <c r="R2566" i="16" s="1"/>
  <c r="N2566" i="16" s="1"/>
  <c r="P2566" i="16"/>
  <c r="P2123" i="16"/>
  <c r="Q2123" i="16"/>
  <c r="R2123" i="16" s="1"/>
  <c r="N2123" i="16" s="1"/>
  <c r="P3842" i="16"/>
  <c r="Q3842" i="16"/>
  <c r="R3842" i="16" s="1"/>
  <c r="N3842" i="16" s="1"/>
  <c r="P3531" i="16"/>
  <c r="Q3531" i="16"/>
  <c r="R3531" i="16" s="1"/>
  <c r="N3531" i="16" s="1"/>
  <c r="P1721" i="16"/>
  <c r="Q1721" i="16"/>
  <c r="R1721" i="16" s="1"/>
  <c r="N1721" i="16" s="1"/>
  <c r="Q3236" i="16"/>
  <c r="R3236" i="16" s="1"/>
  <c r="N3236" i="16" s="1"/>
  <c r="P3236" i="16"/>
  <c r="P1980" i="16"/>
  <c r="Q1980" i="16"/>
  <c r="R1980" i="16" s="1"/>
  <c r="N1980" i="16" s="1"/>
  <c r="P971" i="16"/>
  <c r="Q971" i="16"/>
  <c r="R971" i="16" s="1"/>
  <c r="N971" i="16" s="1"/>
  <c r="Q3480" i="16"/>
  <c r="R3480" i="16" s="1"/>
  <c r="N3480" i="16" s="1"/>
  <c r="P3480" i="16"/>
  <c r="Q3216" i="16"/>
  <c r="R3216" i="16" s="1"/>
  <c r="N3216" i="16" s="1"/>
  <c r="P3216" i="16"/>
  <c r="P1581" i="16"/>
  <c r="Q1581" i="16"/>
  <c r="R1581" i="16" s="1"/>
  <c r="N1581" i="16" s="1"/>
  <c r="Q1316" i="16"/>
  <c r="R1316" i="16" s="1"/>
  <c r="N1316" i="16" s="1"/>
  <c r="P1316" i="16"/>
  <c r="Q3057" i="16"/>
  <c r="R3057" i="16" s="1"/>
  <c r="N3057" i="16" s="1"/>
  <c r="P3057" i="16"/>
  <c r="P2734" i="16"/>
  <c r="Q2734" i="16"/>
  <c r="R2734" i="16" s="1"/>
  <c r="N2734" i="16" s="1"/>
  <c r="P2280" i="16"/>
  <c r="Q2280" i="16"/>
  <c r="R2280" i="16" s="1"/>
  <c r="N2280" i="16" s="1"/>
  <c r="Q1877" i="16"/>
  <c r="R1877" i="16" s="1"/>
  <c r="N1877" i="16" s="1"/>
  <c r="P1877" i="16"/>
  <c r="P3699" i="16"/>
  <c r="Q3699" i="16"/>
  <c r="R3699" i="16" s="1"/>
  <c r="N3699" i="16" s="1"/>
  <c r="P1194" i="16"/>
  <c r="Q1194" i="16"/>
  <c r="R1194" i="16" s="1"/>
  <c r="N1194" i="16" s="1"/>
  <c r="P3391" i="16"/>
  <c r="Q3391" i="16"/>
  <c r="R3391" i="16" s="1"/>
  <c r="N3391" i="16" s="1"/>
  <c r="Q3179" i="16"/>
  <c r="R3179" i="16" s="1"/>
  <c r="N3179" i="16" s="1"/>
  <c r="P3179" i="16"/>
  <c r="P1295" i="16"/>
  <c r="Q1295" i="16"/>
  <c r="R1295" i="16" s="1"/>
  <c r="N1295" i="16" s="1"/>
  <c r="Q3150" i="16"/>
  <c r="R3150" i="16" s="1"/>
  <c r="N3150" i="16" s="1"/>
  <c r="P3150" i="16"/>
  <c r="P2640" i="16"/>
  <c r="Q2640" i="16"/>
  <c r="R2640" i="16" s="1"/>
  <c r="N2640" i="16" s="1"/>
  <c r="P1058" i="16"/>
  <c r="Q1058" i="16"/>
  <c r="R1058" i="16" s="1"/>
  <c r="N1058" i="16" s="1"/>
  <c r="Q1597" i="16"/>
  <c r="R1597" i="16" s="1"/>
  <c r="N1597" i="16" s="1"/>
  <c r="P1597" i="16"/>
  <c r="Q165" i="16"/>
  <c r="R165" i="16" s="1"/>
  <c r="N165" i="16" s="1"/>
  <c r="P165" i="16"/>
  <c r="Q2510" i="16"/>
  <c r="R2510" i="16" s="1"/>
  <c r="N2510" i="16" s="1"/>
  <c r="P2510" i="16"/>
  <c r="Q1021" i="16"/>
  <c r="R1021" i="16" s="1"/>
  <c r="N1021" i="16" s="1"/>
  <c r="P1021" i="16"/>
  <c r="Q1587" i="16"/>
  <c r="R1587" i="16" s="1"/>
  <c r="N1587" i="16" s="1"/>
  <c r="P1587" i="16"/>
  <c r="Q201" i="16"/>
  <c r="R201" i="16" s="1"/>
  <c r="N201" i="16" s="1"/>
  <c r="P201" i="16"/>
  <c r="Q2991" i="16"/>
  <c r="R2991" i="16" s="1"/>
  <c r="N2991" i="16" s="1"/>
  <c r="P2991" i="16"/>
  <c r="Q1889" i="16"/>
  <c r="R1889" i="16" s="1"/>
  <c r="N1889" i="16" s="1"/>
  <c r="P1889" i="16"/>
  <c r="Q2336" i="16"/>
  <c r="R2336" i="16" s="1"/>
  <c r="N2336" i="16" s="1"/>
  <c r="P2336" i="16"/>
  <c r="Q3758" i="16"/>
  <c r="R3758" i="16" s="1"/>
  <c r="N3758" i="16" s="1"/>
  <c r="P3758" i="16"/>
  <c r="P2172" i="16"/>
  <c r="Q2172" i="16"/>
  <c r="R2172" i="16" s="1"/>
  <c r="N2172" i="16" s="1"/>
  <c r="Q3194" i="16"/>
  <c r="R3194" i="16" s="1"/>
  <c r="N3194" i="16" s="1"/>
  <c r="P3194" i="16"/>
  <c r="P1386" i="16"/>
  <c r="Q1386" i="16"/>
  <c r="R1386" i="16" s="1"/>
  <c r="N1386" i="16" s="1"/>
  <c r="P3595" i="16"/>
  <c r="Q3595" i="16"/>
  <c r="R3595" i="16" s="1"/>
  <c r="N3595" i="16" s="1"/>
  <c r="Q3370" i="16"/>
  <c r="R3370" i="16" s="1"/>
  <c r="N3370" i="16" s="1"/>
  <c r="P3370" i="16"/>
  <c r="Q3120" i="16"/>
  <c r="R3120" i="16" s="1"/>
  <c r="N3120" i="16" s="1"/>
  <c r="P3120" i="16"/>
  <c r="Q2514" i="16"/>
  <c r="R2514" i="16" s="1"/>
  <c r="N2514" i="16" s="1"/>
  <c r="P2514" i="16"/>
  <c r="P3802" i="16"/>
  <c r="Q3802" i="16"/>
  <c r="R3802" i="16" s="1"/>
  <c r="N3802" i="16" s="1"/>
  <c r="P2071" i="16"/>
  <c r="Q2071" i="16"/>
  <c r="R2071" i="16" s="1"/>
  <c r="N2071" i="16" s="1"/>
  <c r="P1809" i="16"/>
  <c r="Q1809" i="16"/>
  <c r="R1809" i="16" s="1"/>
  <c r="N1809" i="16" s="1"/>
  <c r="Q1473" i="16"/>
  <c r="R1473" i="16" s="1"/>
  <c r="N1473" i="16" s="1"/>
  <c r="P1473" i="16"/>
  <c r="Q239" i="16"/>
  <c r="R239" i="16" s="1"/>
  <c r="N239" i="16" s="1"/>
  <c r="P239" i="16"/>
  <c r="Q2784" i="16"/>
  <c r="R2784" i="16" s="1"/>
  <c r="N2784" i="16" s="1"/>
  <c r="P2784" i="16"/>
  <c r="Q3495" i="16"/>
  <c r="R3495" i="16" s="1"/>
  <c r="N3495" i="16" s="1"/>
  <c r="P3495" i="16"/>
  <c r="Q3172" i="16"/>
  <c r="R3172" i="16" s="1"/>
  <c r="N3172" i="16" s="1"/>
  <c r="P3172" i="16"/>
  <c r="P3140" i="16"/>
  <c r="Q3140" i="16"/>
  <c r="R3140" i="16" s="1"/>
  <c r="N3140" i="16" s="1"/>
  <c r="Q1343" i="16"/>
  <c r="R1343" i="16" s="1"/>
  <c r="N1343" i="16" s="1"/>
  <c r="P1343" i="16"/>
  <c r="P3670" i="16"/>
  <c r="Q3670" i="16"/>
  <c r="R3670" i="16" s="1"/>
  <c r="N3670" i="16" s="1"/>
  <c r="P3420" i="16"/>
  <c r="Q3420" i="16"/>
  <c r="R3420" i="16" s="1"/>
  <c r="N3420" i="16" s="1"/>
  <c r="P2526" i="16"/>
  <c r="Q2526" i="16"/>
  <c r="R2526" i="16" s="1"/>
  <c r="N2526" i="16" s="1"/>
  <c r="P3624" i="16"/>
  <c r="Q3624" i="16"/>
  <c r="R3624" i="16" s="1"/>
  <c r="N3624" i="16" s="1"/>
  <c r="P1508" i="16"/>
  <c r="Q1508" i="16"/>
  <c r="R1508" i="16" s="1"/>
  <c r="N1508" i="16" s="1"/>
  <c r="P1246" i="16"/>
  <c r="Q1246" i="16"/>
  <c r="R1246" i="16" s="1"/>
  <c r="N1246" i="16" s="1"/>
  <c r="P2984" i="16"/>
  <c r="Q2984" i="16"/>
  <c r="R2984" i="16" s="1"/>
  <c r="N2984" i="16" s="1"/>
  <c r="Q2650" i="16"/>
  <c r="R2650" i="16" s="1"/>
  <c r="N2650" i="16" s="1"/>
  <c r="P2650" i="16"/>
  <c r="Q2207" i="16"/>
  <c r="R2207" i="16" s="1"/>
  <c r="N2207" i="16" s="1"/>
  <c r="P2207" i="16"/>
  <c r="P3676" i="16"/>
  <c r="Q3676" i="16"/>
  <c r="R3676" i="16" s="1"/>
  <c r="N3676" i="16" s="1"/>
  <c r="P3615" i="16"/>
  <c r="Q3615" i="16"/>
  <c r="R3615" i="16" s="1"/>
  <c r="N3615" i="16" s="1"/>
  <c r="Q2022" i="16"/>
  <c r="R2022" i="16" s="1"/>
  <c r="N2022" i="16" s="1"/>
  <c r="P2022" i="16"/>
  <c r="Q3320" i="16"/>
  <c r="R3320" i="16" s="1"/>
  <c r="N3320" i="16" s="1"/>
  <c r="P3320" i="16"/>
  <c r="Q3106" i="16"/>
  <c r="R3106" i="16" s="1"/>
  <c r="N3106" i="16" s="1"/>
  <c r="P3106" i="16"/>
  <c r="P1079" i="16"/>
  <c r="Q1079" i="16"/>
  <c r="R1079" i="16" s="1"/>
  <c r="N1079" i="16" s="1"/>
  <c r="Q2802" i="16"/>
  <c r="R2802" i="16" s="1"/>
  <c r="N2802" i="16" s="1"/>
  <c r="P2802" i="16"/>
  <c r="Q2136" i="16"/>
  <c r="R2136" i="16" s="1"/>
  <c r="N2136" i="16" s="1"/>
  <c r="P2136" i="16"/>
  <c r="Q3775" i="16"/>
  <c r="R3775" i="16" s="1"/>
  <c r="N3775" i="16" s="1"/>
  <c r="P3775" i="16"/>
  <c r="P3551" i="16"/>
  <c r="Q3551" i="16"/>
  <c r="R3551" i="16" s="1"/>
  <c r="N3551" i="16" s="1"/>
  <c r="Q3300" i="16"/>
  <c r="R3300" i="16" s="1"/>
  <c r="N3300" i="16" s="1"/>
  <c r="P3300" i="16"/>
  <c r="Q3367" i="16"/>
  <c r="R3367" i="16" s="1"/>
  <c r="N3367" i="16" s="1"/>
  <c r="P3367" i="16"/>
  <c r="Q2854" i="16"/>
  <c r="R2854" i="16" s="1"/>
  <c r="N2854" i="16" s="1"/>
  <c r="P2854" i="16"/>
  <c r="P2107" i="16"/>
  <c r="Q2107" i="16"/>
  <c r="R2107" i="16" s="1"/>
  <c r="N2107" i="16" s="1"/>
  <c r="P1845" i="16"/>
  <c r="Q1845" i="16"/>
  <c r="R1845" i="16" s="1"/>
  <c r="N1845" i="16" s="1"/>
  <c r="Q1510" i="16"/>
  <c r="R1510" i="16" s="1"/>
  <c r="N1510" i="16" s="1"/>
  <c r="P1510" i="16"/>
  <c r="Q1080" i="16"/>
  <c r="R1080" i="16" s="1"/>
  <c r="N1080" i="16" s="1"/>
  <c r="P1080" i="16"/>
  <c r="Q2820" i="16"/>
  <c r="R2820" i="16" s="1"/>
  <c r="N2820" i="16" s="1"/>
  <c r="P2820" i="16"/>
  <c r="Q3530" i="16"/>
  <c r="R3530" i="16" s="1"/>
  <c r="N3530" i="16" s="1"/>
  <c r="P3530" i="16"/>
  <c r="Q3208" i="16"/>
  <c r="R3208" i="16" s="1"/>
  <c r="N3208" i="16" s="1"/>
  <c r="P3208" i="16"/>
  <c r="Q3174" i="16"/>
  <c r="R3174" i="16" s="1"/>
  <c r="N3174" i="16" s="1"/>
  <c r="P3174" i="16"/>
  <c r="P1523" i="16"/>
  <c r="Q1523" i="16"/>
  <c r="R1523" i="16" s="1"/>
  <c r="N1523" i="16" s="1"/>
  <c r="P3705" i="16"/>
  <c r="Q3705" i="16"/>
  <c r="R3705" i="16" s="1"/>
  <c r="N3705" i="16" s="1"/>
  <c r="P3456" i="16"/>
  <c r="Q3456" i="16"/>
  <c r="R3456" i="16" s="1"/>
  <c r="N3456" i="16" s="1"/>
  <c r="Q3546" i="16"/>
  <c r="R3546" i="16" s="1"/>
  <c r="N3546" i="16" s="1"/>
  <c r="P3546" i="16"/>
  <c r="Q2490" i="16"/>
  <c r="R2490" i="16" s="1"/>
  <c r="N2490" i="16" s="1"/>
  <c r="P2490" i="16"/>
  <c r="P659" i="16"/>
  <c r="Q659" i="16"/>
  <c r="R659" i="16" s="1"/>
  <c r="N659" i="16" s="1"/>
  <c r="Q3727" i="16"/>
  <c r="R3727" i="16" s="1"/>
  <c r="N3727" i="16" s="1"/>
  <c r="P3727" i="16"/>
  <c r="Q3130" i="16"/>
  <c r="R3130" i="16" s="1"/>
  <c r="N3130" i="16" s="1"/>
  <c r="P3130" i="16"/>
  <c r="Q1412" i="16"/>
  <c r="R1412" i="16" s="1"/>
  <c r="N1412" i="16" s="1"/>
  <c r="P1412" i="16"/>
  <c r="Q1149" i="16"/>
  <c r="R1149" i="16" s="1"/>
  <c r="N1149" i="16" s="1"/>
  <c r="P1149" i="16"/>
  <c r="Q2890" i="16"/>
  <c r="R2890" i="16" s="1"/>
  <c r="N2890" i="16" s="1"/>
  <c r="P2890" i="16"/>
  <c r="Q2554" i="16"/>
  <c r="R2554" i="16" s="1"/>
  <c r="N2554" i="16" s="1"/>
  <c r="P2554" i="16"/>
  <c r="Q2113" i="16"/>
  <c r="R2113" i="16" s="1"/>
  <c r="N2113" i="16" s="1"/>
  <c r="P2113" i="16"/>
  <c r="Q3841" i="16"/>
  <c r="R3841" i="16" s="1"/>
  <c r="N3841" i="16" s="1"/>
  <c r="P3841" i="16"/>
  <c r="P3520" i="16"/>
  <c r="Q3520" i="16"/>
  <c r="R3520" i="16" s="1"/>
  <c r="N3520" i="16" s="1"/>
  <c r="Q1709" i="16"/>
  <c r="R1709" i="16" s="1"/>
  <c r="N1709" i="16" s="1"/>
  <c r="P1709" i="16"/>
  <c r="Q3224" i="16"/>
  <c r="R3224" i="16" s="1"/>
  <c r="N3224" i="16" s="1"/>
  <c r="P3224" i="16"/>
  <c r="Q1919" i="16"/>
  <c r="R1919" i="16" s="1"/>
  <c r="N1919" i="16" s="1"/>
  <c r="P1919" i="16"/>
  <c r="Q960" i="16"/>
  <c r="R960" i="16" s="1"/>
  <c r="N960" i="16" s="1"/>
  <c r="P960" i="16"/>
  <c r="Q3774" i="16"/>
  <c r="R3774" i="16" s="1"/>
  <c r="N3774" i="16" s="1"/>
  <c r="P3774" i="16"/>
  <c r="P3156" i="16"/>
  <c r="Q3156" i="16"/>
  <c r="R3156" i="16" s="1"/>
  <c r="N3156" i="16" s="1"/>
  <c r="Q1568" i="16"/>
  <c r="R1568" i="16" s="1"/>
  <c r="N1568" i="16" s="1"/>
  <c r="P1568" i="16"/>
  <c r="P1304" i="16"/>
  <c r="Q1304" i="16"/>
  <c r="R1304" i="16" s="1"/>
  <c r="N1304" i="16" s="1"/>
  <c r="Q3045" i="16"/>
  <c r="R3045" i="16" s="1"/>
  <c r="N3045" i="16" s="1"/>
  <c r="P3045" i="16"/>
  <c r="P2722" i="16"/>
  <c r="Q2722" i="16"/>
  <c r="R2722" i="16" s="1"/>
  <c r="N2722" i="16" s="1"/>
  <c r="Q2267" i="16"/>
  <c r="R2267" i="16" s="1"/>
  <c r="N2267" i="16" s="1"/>
  <c r="P2267" i="16"/>
  <c r="Q1818" i="16"/>
  <c r="R1818" i="16" s="1"/>
  <c r="N1818" i="16" s="1"/>
  <c r="P1818" i="16"/>
  <c r="Q3687" i="16"/>
  <c r="R3687" i="16" s="1"/>
  <c r="N3687" i="16" s="1"/>
  <c r="P3687" i="16"/>
  <c r="P2346" i="16"/>
  <c r="Q2346" i="16"/>
  <c r="R2346" i="16" s="1"/>
  <c r="N2346" i="16" s="1"/>
  <c r="P3380" i="16"/>
  <c r="Q3380" i="16"/>
  <c r="R3380" i="16" s="1"/>
  <c r="N3380" i="16" s="1"/>
  <c r="Q3166" i="16"/>
  <c r="R3166" i="16" s="1"/>
  <c r="N3166" i="16" s="1"/>
  <c r="P3166" i="16"/>
  <c r="P1235" i="16"/>
  <c r="Q1235" i="16"/>
  <c r="R1235" i="16" s="1"/>
  <c r="N1235" i="16" s="1"/>
  <c r="Q3054" i="16"/>
  <c r="R3054" i="16" s="1"/>
  <c r="N3054" i="16" s="1"/>
  <c r="P3054" i="16"/>
  <c r="P2567" i="16"/>
  <c r="Q2567" i="16"/>
  <c r="R2567" i="16" s="1"/>
  <c r="N2567" i="16" s="1"/>
  <c r="Q1724" i="16"/>
  <c r="R1724" i="16" s="1"/>
  <c r="N1724" i="16" s="1"/>
  <c r="P1724" i="16"/>
  <c r="Q1461" i="16"/>
  <c r="R1461" i="16" s="1"/>
  <c r="N1461" i="16" s="1"/>
  <c r="P1461" i="16"/>
  <c r="Q1126" i="16"/>
  <c r="R1126" i="16" s="1"/>
  <c r="N1126" i="16" s="1"/>
  <c r="P1126" i="16"/>
  <c r="P2878" i="16"/>
  <c r="Q2878" i="16"/>
  <c r="R2878" i="16" s="1"/>
  <c r="N2878" i="16" s="1"/>
  <c r="P2424" i="16"/>
  <c r="Q2424" i="16"/>
  <c r="R2424" i="16" s="1"/>
  <c r="N2424" i="16" s="1"/>
  <c r="Q3146" i="16"/>
  <c r="R3146" i="16" s="1"/>
  <c r="N3146" i="16" s="1"/>
  <c r="P3146" i="16"/>
  <c r="P3389" i="16"/>
  <c r="Q3389" i="16"/>
  <c r="R3389" i="16" s="1"/>
  <c r="N3389" i="16" s="1"/>
  <c r="P1338" i="16"/>
  <c r="Q1338" i="16"/>
  <c r="R1338" i="16" s="1"/>
  <c r="N1338" i="16" s="1"/>
  <c r="P3548" i="16"/>
  <c r="Q3548" i="16"/>
  <c r="R3548" i="16" s="1"/>
  <c r="N3548" i="16" s="1"/>
  <c r="P3322" i="16"/>
  <c r="Q3322" i="16"/>
  <c r="R3322" i="16" s="1"/>
  <c r="N3322" i="16" s="1"/>
  <c r="P1991" i="16"/>
  <c r="Q1991" i="16"/>
  <c r="R1991" i="16" s="1"/>
  <c r="N1991" i="16" s="1"/>
  <c r="Q3707" i="16"/>
  <c r="R3707" i="16" s="1"/>
  <c r="N3707" i="16" s="1"/>
  <c r="P3707" i="16"/>
  <c r="Q3347" i="16"/>
  <c r="R3347" i="16" s="1"/>
  <c r="N3347" i="16" s="1"/>
  <c r="P3347" i="16"/>
  <c r="Q494" i="16"/>
  <c r="R494" i="16" s="1"/>
  <c r="N494" i="16" s="1"/>
  <c r="P494" i="16"/>
  <c r="Q940" i="16"/>
  <c r="R940" i="16" s="1"/>
  <c r="N940" i="16" s="1"/>
  <c r="P940" i="16"/>
  <c r="Q197" i="16"/>
  <c r="R197" i="16" s="1"/>
  <c r="N197" i="16" s="1"/>
  <c r="P197" i="16"/>
  <c r="Q785" i="16"/>
  <c r="R785" i="16" s="1"/>
  <c r="N785" i="16" s="1"/>
  <c r="P785" i="16"/>
  <c r="P1348" i="16"/>
  <c r="Q1348" i="16"/>
  <c r="R1348" i="16" s="1"/>
  <c r="N1348" i="16" s="1"/>
  <c r="Q1217" i="16"/>
  <c r="R1217" i="16" s="1"/>
  <c r="N1217" i="16" s="1"/>
  <c r="P1217" i="16"/>
  <c r="Q585" i="16"/>
  <c r="R585" i="16" s="1"/>
  <c r="N585" i="16" s="1"/>
  <c r="P585" i="16"/>
  <c r="P230" i="16"/>
  <c r="Q230" i="16"/>
  <c r="R230" i="16" s="1"/>
  <c r="N230" i="16" s="1"/>
  <c r="P500" i="16"/>
  <c r="Q500" i="16"/>
  <c r="R500" i="16" s="1"/>
  <c r="N500" i="16" s="1"/>
  <c r="Q3501" i="16"/>
  <c r="R3501" i="16" s="1"/>
  <c r="N3501" i="16" s="1"/>
  <c r="P3501" i="16"/>
  <c r="Q1545" i="16"/>
  <c r="R1545" i="16" s="1"/>
  <c r="N1545" i="16" s="1"/>
  <c r="P1545" i="16"/>
  <c r="Q1381" i="16"/>
  <c r="R1381" i="16" s="1"/>
  <c r="N1381" i="16" s="1"/>
  <c r="P1381" i="16"/>
  <c r="Q3015" i="16"/>
  <c r="R3015" i="16" s="1"/>
  <c r="N3015" i="16" s="1"/>
  <c r="P3015" i="16"/>
  <c r="Q2970" i="16"/>
  <c r="R2970" i="16" s="1"/>
  <c r="N2970" i="16" s="1"/>
  <c r="P2970" i="16"/>
  <c r="Q205" i="16"/>
  <c r="R205" i="16" s="1"/>
  <c r="N205" i="16" s="1"/>
  <c r="P205" i="16"/>
  <c r="Q160" i="16"/>
  <c r="R160" i="16" s="1"/>
  <c r="N160" i="16" s="1"/>
  <c r="P160" i="16"/>
  <c r="P474" i="16"/>
  <c r="Q474" i="16"/>
  <c r="R474" i="16" s="1"/>
  <c r="N474" i="16" s="1"/>
  <c r="Q355" i="16"/>
  <c r="R355" i="16" s="1"/>
  <c r="N355" i="16" s="1"/>
  <c r="P355" i="16"/>
  <c r="Q916" i="16"/>
  <c r="R916" i="16" s="1"/>
  <c r="N916" i="16" s="1"/>
  <c r="P916" i="16"/>
  <c r="Q2978" i="16"/>
  <c r="R2978" i="16" s="1"/>
  <c r="N2978" i="16" s="1"/>
  <c r="P2978" i="16"/>
  <c r="P513" i="16"/>
  <c r="Q513" i="16"/>
  <c r="R513" i="16" s="1"/>
  <c r="N513" i="16" s="1"/>
  <c r="P155" i="16"/>
  <c r="Q155" i="16"/>
  <c r="R155" i="16" s="1"/>
  <c r="N155" i="16" s="1"/>
  <c r="P902" i="16"/>
  <c r="Q902" i="16"/>
  <c r="R902" i="16" s="1"/>
  <c r="N902" i="16" s="1"/>
  <c r="Q2210" i="16"/>
  <c r="R2210" i="16" s="1"/>
  <c r="N2210" i="16" s="1"/>
  <c r="P2210" i="16"/>
  <c r="P562" i="16"/>
  <c r="Q562" i="16"/>
  <c r="R562" i="16" s="1"/>
  <c r="N562" i="16" s="1"/>
  <c r="Q257" i="16"/>
  <c r="R257" i="16" s="1"/>
  <c r="N257" i="16" s="1"/>
  <c r="P257" i="16"/>
  <c r="Q439" i="16"/>
  <c r="R439" i="16" s="1"/>
  <c r="N439" i="16" s="1"/>
  <c r="P439" i="16"/>
  <c r="Q792" i="16"/>
  <c r="R792" i="16" s="1"/>
  <c r="N792" i="16" s="1"/>
  <c r="P792" i="16"/>
  <c r="P712" i="16"/>
  <c r="Q712" i="16"/>
  <c r="R712" i="16" s="1"/>
  <c r="N712" i="16" s="1"/>
  <c r="Q3001" i="16"/>
  <c r="R3001" i="16" s="1"/>
  <c r="N3001" i="16" s="1"/>
  <c r="P3001" i="16"/>
  <c r="Q177" i="16"/>
  <c r="R177" i="16" s="1"/>
  <c r="N177" i="16" s="1"/>
  <c r="P177" i="16"/>
  <c r="P3025" i="16"/>
  <c r="Q3025" i="16"/>
  <c r="R3025" i="16" s="1"/>
  <c r="N3025" i="16" s="1"/>
  <c r="P487" i="16"/>
  <c r="Q487" i="16"/>
  <c r="R487" i="16" s="1"/>
  <c r="N487" i="16" s="1"/>
  <c r="Q800" i="16"/>
  <c r="R800" i="16" s="1"/>
  <c r="N800" i="16" s="1"/>
  <c r="P800" i="16"/>
  <c r="Q2056" i="16"/>
  <c r="R2056" i="16" s="1"/>
  <c r="N2056" i="16" s="1"/>
  <c r="P2056" i="16"/>
  <c r="Q1867" i="16"/>
  <c r="R1867" i="16" s="1"/>
  <c r="N1867" i="16" s="1"/>
  <c r="P1867" i="16"/>
  <c r="Q1356" i="16"/>
  <c r="R1356" i="16" s="1"/>
  <c r="N1356" i="16" s="1"/>
  <c r="P1356" i="16"/>
  <c r="P2813" i="16"/>
  <c r="Q2813" i="16"/>
  <c r="R2813" i="16" s="1"/>
  <c r="N2813" i="16" s="1"/>
  <c r="Q2690" i="16"/>
  <c r="R2690" i="16" s="1"/>
  <c r="N2690" i="16" s="1"/>
  <c r="P2690" i="16"/>
  <c r="P1500" i="16"/>
  <c r="Q1500" i="16"/>
  <c r="R1500" i="16" s="1"/>
  <c r="N1500" i="16" s="1"/>
  <c r="Q1938" i="16"/>
  <c r="R1938" i="16" s="1"/>
  <c r="N1938" i="16" s="1"/>
  <c r="P1938" i="16"/>
  <c r="Q1795" i="16"/>
  <c r="R1795" i="16" s="1"/>
  <c r="N1795" i="16" s="1"/>
  <c r="P1795" i="16"/>
  <c r="P2585" i="16"/>
  <c r="Q2585" i="16"/>
  <c r="R2585" i="16" s="1"/>
  <c r="N2585" i="16" s="1"/>
  <c r="Q2020" i="16"/>
  <c r="R2020" i="16" s="1"/>
  <c r="N2020" i="16" s="1"/>
  <c r="P2020" i="16"/>
  <c r="P2151" i="16"/>
  <c r="Q2151" i="16"/>
  <c r="R2151" i="16" s="1"/>
  <c r="N2151" i="16" s="1"/>
  <c r="Q2752" i="16"/>
  <c r="R2752" i="16" s="1"/>
  <c r="N2752" i="16" s="1"/>
  <c r="P2752" i="16"/>
  <c r="Q2727" i="16"/>
  <c r="R2727" i="16" s="1"/>
  <c r="N2727" i="16" s="1"/>
  <c r="P2727" i="16"/>
  <c r="P1291" i="16"/>
  <c r="Q1291" i="16"/>
  <c r="R1291" i="16" s="1"/>
  <c r="N1291" i="16" s="1"/>
  <c r="Q3445" i="16"/>
  <c r="R3445" i="16" s="1"/>
  <c r="N3445" i="16" s="1"/>
  <c r="P3445" i="16"/>
  <c r="Q551" i="16"/>
  <c r="R551" i="16" s="1"/>
  <c r="N551" i="16" s="1"/>
  <c r="P551" i="16"/>
  <c r="Q3457" i="16"/>
  <c r="R3457" i="16" s="1"/>
  <c r="N3457" i="16" s="1"/>
  <c r="P3457" i="16"/>
  <c r="Q3622" i="16"/>
  <c r="R3622" i="16" s="1"/>
  <c r="N3622" i="16" s="1"/>
  <c r="P3622" i="16"/>
  <c r="Q2073" i="16"/>
  <c r="R2073" i="16" s="1"/>
  <c r="N2073" i="16" s="1"/>
  <c r="P2073" i="16"/>
  <c r="P1737" i="16"/>
  <c r="Q1737" i="16"/>
  <c r="R1737" i="16" s="1"/>
  <c r="N1737" i="16" s="1"/>
  <c r="Q1487" i="16"/>
  <c r="R1487" i="16" s="1"/>
  <c r="N1487" i="16" s="1"/>
  <c r="P1487" i="16"/>
  <c r="Q3684" i="16"/>
  <c r="R3684" i="16" s="1"/>
  <c r="N3684" i="16" s="1"/>
  <c r="P3684" i="16"/>
  <c r="Q3463" i="16"/>
  <c r="R3463" i="16" s="1"/>
  <c r="N3463" i="16" s="1"/>
  <c r="P3463" i="16"/>
  <c r="Q1509" i="16"/>
  <c r="R1509" i="16" s="1"/>
  <c r="N1509" i="16" s="1"/>
  <c r="P1509" i="16"/>
  <c r="P1174" i="16"/>
  <c r="Q1174" i="16"/>
  <c r="R1174" i="16" s="1"/>
  <c r="N1174" i="16" s="1"/>
  <c r="Q2926" i="16"/>
  <c r="R2926" i="16" s="1"/>
  <c r="N2926" i="16" s="1"/>
  <c r="P2926" i="16"/>
  <c r="Q2472" i="16"/>
  <c r="R2472" i="16" s="1"/>
  <c r="N2472" i="16" s="1"/>
  <c r="P2472" i="16"/>
  <c r="Q3568" i="16"/>
  <c r="R3568" i="16" s="1"/>
  <c r="N3568" i="16" s="1"/>
  <c r="P3568" i="16"/>
  <c r="Q1543" i="16"/>
  <c r="R1543" i="16" s="1"/>
  <c r="N1543" i="16" s="1"/>
  <c r="P1543" i="16"/>
  <c r="Q2221" i="16"/>
  <c r="R2221" i="16" s="1"/>
  <c r="N2221" i="16" s="1"/>
  <c r="P2221" i="16"/>
  <c r="P459" i="16"/>
  <c r="Q459" i="16"/>
  <c r="R459" i="16" s="1"/>
  <c r="N459" i="16" s="1"/>
  <c r="Q493" i="16"/>
  <c r="R493" i="16" s="1"/>
  <c r="N493" i="16" s="1"/>
  <c r="P493" i="16"/>
  <c r="P498" i="16"/>
  <c r="Q498" i="16"/>
  <c r="R498" i="16" s="1"/>
  <c r="N498" i="16" s="1"/>
  <c r="P544" i="16"/>
  <c r="Q544" i="16"/>
  <c r="R544" i="16" s="1"/>
  <c r="N544" i="16" s="1"/>
  <c r="P516" i="16"/>
  <c r="Q516" i="16"/>
  <c r="R516" i="16" s="1"/>
  <c r="N516" i="16" s="1"/>
  <c r="P619" i="16"/>
  <c r="Q619" i="16"/>
  <c r="R619" i="16" s="1"/>
  <c r="N619" i="16" s="1"/>
  <c r="P603" i="16"/>
  <c r="Q603" i="16"/>
  <c r="R603" i="16" s="1"/>
  <c r="N603" i="16" s="1"/>
  <c r="Q289" i="16"/>
  <c r="R289" i="16" s="1"/>
  <c r="N289" i="16" s="1"/>
  <c r="P289" i="16"/>
  <c r="Q102" i="16"/>
  <c r="R102" i="16" s="1"/>
  <c r="N102" i="16" s="1"/>
  <c r="P102" i="16"/>
  <c r="P243" i="16"/>
  <c r="Q243" i="16"/>
  <c r="R243" i="16" s="1"/>
  <c r="N243" i="16" s="1"/>
  <c r="Q61" i="16"/>
  <c r="R61" i="16" s="1"/>
  <c r="N61" i="16" s="1"/>
  <c r="P61" i="16"/>
  <c r="Q1049" i="16"/>
  <c r="R1049" i="16" s="1"/>
  <c r="N1049" i="16" s="1"/>
  <c r="P1049" i="16"/>
  <c r="P218" i="16"/>
  <c r="Q218" i="16"/>
  <c r="R218" i="16" s="1"/>
  <c r="N218" i="16" s="1"/>
  <c r="P621" i="16"/>
  <c r="Q621" i="16"/>
  <c r="R621" i="16" s="1"/>
  <c r="N621" i="16" s="1"/>
  <c r="Q448" i="16"/>
  <c r="R448" i="16" s="1"/>
  <c r="N448" i="16" s="1"/>
  <c r="P448" i="16"/>
  <c r="Q697" i="16"/>
  <c r="R697" i="16" s="1"/>
  <c r="N697" i="16" s="1"/>
  <c r="P697" i="16"/>
  <c r="P1051" i="16"/>
  <c r="Q1051" i="16"/>
  <c r="R1051" i="16" s="1"/>
  <c r="N1051" i="16" s="1"/>
  <c r="P998" i="16"/>
  <c r="Q998" i="16"/>
  <c r="R998" i="16" s="1"/>
  <c r="N998" i="16" s="1"/>
  <c r="Q1838" i="16"/>
  <c r="R1838" i="16" s="1"/>
  <c r="N1838" i="16" s="1"/>
  <c r="P1838" i="16"/>
  <c r="Q579" i="16"/>
  <c r="R579" i="16" s="1"/>
  <c r="N579" i="16" s="1"/>
  <c r="P579" i="16"/>
  <c r="P340" i="16"/>
  <c r="Q340" i="16"/>
  <c r="R340" i="16" s="1"/>
  <c r="N340" i="16" s="1"/>
  <c r="Q1061" i="16"/>
  <c r="R1061" i="16" s="1"/>
  <c r="N1061" i="16" s="1"/>
  <c r="P1061" i="16"/>
  <c r="Q379" i="16"/>
  <c r="R379" i="16" s="1"/>
  <c r="N379" i="16" s="1"/>
  <c r="P379" i="16"/>
  <c r="Q70" i="16"/>
  <c r="R70" i="16" s="1"/>
  <c r="N70" i="16" s="1"/>
  <c r="P70" i="16"/>
  <c r="Q865" i="16"/>
  <c r="R865" i="16" s="1"/>
  <c r="N865" i="16" s="1"/>
  <c r="P865" i="16"/>
  <c r="P2629" i="16"/>
  <c r="Q2629" i="16"/>
  <c r="R2629" i="16" s="1"/>
  <c r="N2629" i="16" s="1"/>
  <c r="P1467" i="16"/>
  <c r="Q1467" i="16"/>
  <c r="R1467" i="16" s="1"/>
  <c r="N1467" i="16" s="1"/>
  <c r="P457" i="16"/>
  <c r="Q457" i="16"/>
  <c r="R457" i="16" s="1"/>
  <c r="N457" i="16" s="1"/>
  <c r="Q148" i="16"/>
  <c r="R148" i="16" s="1"/>
  <c r="N148" i="16" s="1"/>
  <c r="P148" i="16"/>
  <c r="Q928" i="16"/>
  <c r="R928" i="16" s="1"/>
  <c r="N928" i="16" s="1"/>
  <c r="P928" i="16"/>
  <c r="Q235" i="16"/>
  <c r="R235" i="16" s="1"/>
  <c r="N235" i="16" s="1"/>
  <c r="P235" i="16"/>
  <c r="Q968" i="16"/>
  <c r="R968" i="16" s="1"/>
  <c r="N968" i="16" s="1"/>
  <c r="P968" i="16"/>
  <c r="Q658" i="16"/>
  <c r="R658" i="16" s="1"/>
  <c r="N658" i="16" s="1"/>
  <c r="P658" i="16"/>
  <c r="Q1453" i="16"/>
  <c r="R1453" i="16" s="1"/>
  <c r="N1453" i="16" s="1"/>
  <c r="P1453" i="16"/>
  <c r="P1202" i="16"/>
  <c r="Q1202" i="16"/>
  <c r="R1202" i="16" s="1"/>
  <c r="N1202" i="16" s="1"/>
  <c r="Q1073" i="16"/>
  <c r="R1073" i="16" s="1"/>
  <c r="N1073" i="16" s="1"/>
  <c r="P1073" i="16"/>
  <c r="Q311" i="16"/>
  <c r="R311" i="16" s="1"/>
  <c r="N311" i="16" s="1"/>
  <c r="P311" i="16"/>
  <c r="Q2065" i="16"/>
  <c r="R2065" i="16" s="1"/>
  <c r="N2065" i="16" s="1"/>
  <c r="P2065" i="16"/>
  <c r="Q1981" i="16"/>
  <c r="R1981" i="16" s="1"/>
  <c r="N1981" i="16" s="1"/>
  <c r="P1981" i="16"/>
  <c r="Q2718" i="16"/>
  <c r="R2718" i="16" s="1"/>
  <c r="N2718" i="16" s="1"/>
  <c r="P2718" i="16"/>
  <c r="Q325" i="16"/>
  <c r="R325" i="16" s="1"/>
  <c r="N325" i="16" s="1"/>
  <c r="P325" i="16"/>
  <c r="Q89" i="16"/>
  <c r="R89" i="16" s="1"/>
  <c r="N89" i="16" s="1"/>
  <c r="P89" i="16"/>
  <c r="Q809" i="16"/>
  <c r="R809" i="16" s="1"/>
  <c r="N809" i="16" s="1"/>
  <c r="P809" i="16"/>
  <c r="P115" i="16"/>
  <c r="Q115" i="16"/>
  <c r="R115" i="16" s="1"/>
  <c r="N115" i="16" s="1"/>
  <c r="Q838" i="16"/>
  <c r="R838" i="16" s="1"/>
  <c r="N838" i="16" s="1"/>
  <c r="P838" i="16"/>
  <c r="Q612" i="16"/>
  <c r="R612" i="16" s="1"/>
  <c r="N612" i="16" s="1"/>
  <c r="P612" i="16"/>
  <c r="Q2364" i="16"/>
  <c r="R2364" i="16" s="1"/>
  <c r="N2364" i="16" s="1"/>
  <c r="P2364" i="16"/>
  <c r="P2653" i="16"/>
  <c r="Q2653" i="16"/>
  <c r="R2653" i="16" s="1"/>
  <c r="N2653" i="16" s="1"/>
  <c r="P194" i="16"/>
  <c r="Q194" i="16"/>
  <c r="R194" i="16" s="1"/>
  <c r="N194" i="16" s="1"/>
  <c r="Q915" i="16"/>
  <c r="R915" i="16" s="1"/>
  <c r="N915" i="16" s="1"/>
  <c r="P915" i="16"/>
  <c r="P677" i="16"/>
  <c r="Q677" i="16"/>
  <c r="R677" i="16" s="1"/>
  <c r="N677" i="16" s="1"/>
  <c r="P992" i="16"/>
  <c r="Q992" i="16"/>
  <c r="R992" i="16" s="1"/>
  <c r="N992" i="16" s="1"/>
  <c r="Q704" i="16"/>
  <c r="R704" i="16" s="1"/>
  <c r="N704" i="16" s="1"/>
  <c r="P704" i="16"/>
  <c r="P479" i="16"/>
  <c r="Q479" i="16"/>
  <c r="R479" i="16" s="1"/>
  <c r="N479" i="16" s="1"/>
  <c r="Q2232" i="16"/>
  <c r="R2232" i="16" s="1"/>
  <c r="N2232" i="16" s="1"/>
  <c r="P2232" i="16"/>
  <c r="Q2234" i="16"/>
  <c r="R2234" i="16" s="1"/>
  <c r="N2234" i="16" s="1"/>
  <c r="P2234" i="16"/>
  <c r="Q2975" i="16"/>
  <c r="R2975" i="16" s="1"/>
  <c r="N2975" i="16" s="1"/>
  <c r="P2975" i="16"/>
  <c r="Q401" i="16"/>
  <c r="R401" i="16" s="1"/>
  <c r="N401" i="16" s="1"/>
  <c r="P401" i="16"/>
  <c r="Q715" i="16"/>
  <c r="R715" i="16" s="1"/>
  <c r="N715" i="16" s="1"/>
  <c r="P715" i="16"/>
  <c r="Q429" i="16"/>
  <c r="R429" i="16" s="1"/>
  <c r="N429" i="16" s="1"/>
  <c r="P429" i="16"/>
  <c r="P192" i="16"/>
  <c r="Q192" i="16"/>
  <c r="R192" i="16" s="1"/>
  <c r="N192" i="16" s="1"/>
  <c r="Q1945" i="16"/>
  <c r="R1945" i="16" s="1"/>
  <c r="N1945" i="16" s="1"/>
  <c r="P1945" i="16"/>
  <c r="Q1790" i="16"/>
  <c r="R1790" i="16" s="1"/>
  <c r="N1790" i="16" s="1"/>
  <c r="P1790" i="16"/>
  <c r="Q1231" i="16"/>
  <c r="R1231" i="16" s="1"/>
  <c r="N1231" i="16" s="1"/>
  <c r="P1231" i="16"/>
  <c r="P412" i="16"/>
  <c r="Q412" i="16"/>
  <c r="R412" i="16" s="1"/>
  <c r="N412" i="16" s="1"/>
  <c r="Q114" i="16"/>
  <c r="R114" i="16" s="1"/>
  <c r="N114" i="16" s="1"/>
  <c r="P114" i="16"/>
  <c r="Q452" i="16"/>
  <c r="R452" i="16" s="1"/>
  <c r="N452" i="16" s="1"/>
  <c r="P452" i="16"/>
  <c r="Q141" i="16"/>
  <c r="R141" i="16" s="1"/>
  <c r="N141" i="16" s="1"/>
  <c r="P141" i="16"/>
  <c r="Q936" i="16"/>
  <c r="R936" i="16" s="1"/>
  <c r="N936" i="16" s="1"/>
  <c r="P936" i="16"/>
  <c r="P2701" i="16"/>
  <c r="Q2701" i="16"/>
  <c r="R2701" i="16" s="1"/>
  <c r="N2701" i="16" s="1"/>
  <c r="P1899" i="16"/>
  <c r="Q1899" i="16"/>
  <c r="R1899" i="16" s="1"/>
  <c r="N1899" i="16" s="1"/>
  <c r="P385" i="16"/>
  <c r="Q385" i="16"/>
  <c r="R385" i="16" s="1"/>
  <c r="N385" i="16" s="1"/>
  <c r="P75" i="16"/>
  <c r="Q75" i="16"/>
  <c r="R75" i="16" s="1"/>
  <c r="N75" i="16" s="1"/>
  <c r="Q857" i="16"/>
  <c r="R857" i="16" s="1"/>
  <c r="N857" i="16" s="1"/>
  <c r="P857" i="16"/>
  <c r="P163" i="16"/>
  <c r="Q163" i="16"/>
  <c r="R163" i="16" s="1"/>
  <c r="N163" i="16" s="1"/>
  <c r="Q896" i="16"/>
  <c r="R896" i="16" s="1"/>
  <c r="N896" i="16" s="1"/>
  <c r="P896" i="16"/>
  <c r="P587" i="16"/>
  <c r="Q587" i="16"/>
  <c r="R587" i="16" s="1"/>
  <c r="N587" i="16" s="1"/>
  <c r="Q1380" i="16"/>
  <c r="R1380" i="16" s="1"/>
  <c r="N1380" i="16" s="1"/>
  <c r="P1380" i="16"/>
  <c r="P1130" i="16"/>
  <c r="Q1130" i="16"/>
  <c r="R1130" i="16" s="1"/>
  <c r="N1130" i="16" s="1"/>
  <c r="Q2644" i="16"/>
  <c r="R2644" i="16" s="1"/>
  <c r="N2644" i="16" s="1"/>
  <c r="P2644" i="16"/>
  <c r="Q828" i="16"/>
  <c r="R828" i="16" s="1"/>
  <c r="N828" i="16" s="1"/>
  <c r="P828" i="16"/>
  <c r="P532" i="16"/>
  <c r="Q532" i="16"/>
  <c r="R532" i="16" s="1"/>
  <c r="N532" i="16" s="1"/>
  <c r="Q293" i="16"/>
  <c r="R293" i="16" s="1"/>
  <c r="N293" i="16" s="1"/>
  <c r="P293" i="16"/>
  <c r="P606" i="16"/>
  <c r="Q606" i="16"/>
  <c r="R606" i="16" s="1"/>
  <c r="N606" i="16" s="1"/>
  <c r="P322" i="16"/>
  <c r="Q322" i="16"/>
  <c r="R322" i="16" s="1"/>
  <c r="N322" i="16" s="1"/>
  <c r="Q83" i="16"/>
  <c r="R83" i="16" s="1"/>
  <c r="N83" i="16" s="1"/>
  <c r="P83" i="16"/>
  <c r="Q1825" i="16"/>
  <c r="R1825" i="16" s="1"/>
  <c r="N1825" i="16" s="1"/>
  <c r="P1825" i="16"/>
  <c r="Q1635" i="16"/>
  <c r="R1635" i="16" s="1"/>
  <c r="N1635" i="16" s="1"/>
  <c r="P1635" i="16"/>
  <c r="P594" i="16"/>
  <c r="Q594" i="16"/>
  <c r="R594" i="16" s="1"/>
  <c r="N594" i="16" s="1"/>
  <c r="P1154" i="16"/>
  <c r="Q1154" i="16"/>
  <c r="R1154" i="16" s="1"/>
  <c r="N1154" i="16" s="1"/>
  <c r="Q2788" i="16"/>
  <c r="R2788" i="16" s="1"/>
  <c r="N2788" i="16" s="1"/>
  <c r="P2788" i="16"/>
  <c r="P854" i="16"/>
  <c r="Q854" i="16"/>
  <c r="R854" i="16" s="1"/>
  <c r="N854" i="16" s="1"/>
  <c r="P554" i="16"/>
  <c r="Q554" i="16"/>
  <c r="R554" i="16" s="1"/>
  <c r="N554" i="16" s="1"/>
  <c r="P317" i="16"/>
  <c r="Q317" i="16"/>
  <c r="R317" i="16" s="1"/>
  <c r="N317" i="16" s="1"/>
  <c r="Q632" i="16"/>
  <c r="R632" i="16" s="1"/>
  <c r="N632" i="16" s="1"/>
  <c r="P632" i="16"/>
  <c r="Q345" i="16"/>
  <c r="R345" i="16" s="1"/>
  <c r="N345" i="16" s="1"/>
  <c r="P345" i="16"/>
  <c r="P107" i="16"/>
  <c r="Q107" i="16"/>
  <c r="R107" i="16" s="1"/>
  <c r="N107" i="16" s="1"/>
  <c r="Q1849" i="16"/>
  <c r="R1849" i="16" s="1"/>
  <c r="N1849" i="16" s="1"/>
  <c r="P1849" i="16"/>
  <c r="Q1694" i="16"/>
  <c r="R1694" i="16" s="1"/>
  <c r="N1694" i="16" s="1"/>
  <c r="P1694" i="16"/>
  <c r="P738" i="16"/>
  <c r="Q738" i="16"/>
  <c r="R738" i="16" s="1"/>
  <c r="N738" i="16" s="1"/>
  <c r="Q943" i="16"/>
  <c r="R943" i="16" s="1"/>
  <c r="N943" i="16" s="1"/>
  <c r="P943" i="16"/>
  <c r="P634" i="16"/>
  <c r="Q634" i="16"/>
  <c r="R634" i="16" s="1"/>
  <c r="N634" i="16" s="1"/>
  <c r="Q1429" i="16"/>
  <c r="R1429" i="16" s="1"/>
  <c r="N1429" i="16" s="1"/>
  <c r="P1429" i="16"/>
  <c r="Q1178" i="16"/>
  <c r="R1178" i="16" s="1"/>
  <c r="N1178" i="16" s="1"/>
  <c r="P1178" i="16"/>
  <c r="P2932" i="16"/>
  <c r="Q2932" i="16"/>
  <c r="R2932" i="16" s="1"/>
  <c r="N2932" i="16" s="1"/>
  <c r="Q2053" i="16"/>
  <c r="R2053" i="16" s="1"/>
  <c r="N2053" i="16" s="1"/>
  <c r="P2053" i="16"/>
  <c r="Q1731" i="16"/>
  <c r="R1731" i="16" s="1"/>
  <c r="N1731" i="16" s="1"/>
  <c r="P1731" i="16"/>
  <c r="Q1468" i="16"/>
  <c r="R1468" i="16" s="1"/>
  <c r="N1468" i="16" s="1"/>
  <c r="P1468" i="16"/>
  <c r="Q1205" i="16"/>
  <c r="R1205" i="16" s="1"/>
  <c r="N1205" i="16" s="1"/>
  <c r="P1205" i="16"/>
  <c r="Q2933" i="16"/>
  <c r="R2933" i="16" s="1"/>
  <c r="N2933" i="16" s="1"/>
  <c r="P2933" i="16"/>
  <c r="Q2024" i="16"/>
  <c r="R2024" i="16" s="1"/>
  <c r="N2024" i="16" s="1"/>
  <c r="P2024" i="16"/>
  <c r="Q2001" i="16"/>
  <c r="R2001" i="16" s="1"/>
  <c r="N2001" i="16" s="1"/>
  <c r="P2001" i="16"/>
  <c r="P3307" i="16"/>
  <c r="Q3307" i="16"/>
  <c r="R3307" i="16" s="1"/>
  <c r="N3307" i="16" s="1"/>
  <c r="P2912" i="16"/>
  <c r="Q2912" i="16"/>
  <c r="R2912" i="16" s="1"/>
  <c r="N2912" i="16" s="1"/>
  <c r="P2219" i="16"/>
  <c r="Q2219" i="16"/>
  <c r="R2219" i="16" s="1"/>
  <c r="N2219" i="16" s="1"/>
  <c r="Q1801" i="16"/>
  <c r="R1801" i="16" s="1"/>
  <c r="N1801" i="16" s="1"/>
  <c r="P1801" i="16"/>
  <c r="P1478" i="16"/>
  <c r="Q1478" i="16"/>
  <c r="R1478" i="16" s="1"/>
  <c r="N1478" i="16" s="1"/>
  <c r="Q1216" i="16"/>
  <c r="R1216" i="16" s="1"/>
  <c r="N1216" i="16" s="1"/>
  <c r="P1216" i="16"/>
  <c r="P2956" i="16"/>
  <c r="Q2956" i="16"/>
  <c r="R2956" i="16" s="1"/>
  <c r="N2956" i="16" s="1"/>
  <c r="P2681" i="16"/>
  <c r="Q2681" i="16"/>
  <c r="R2681" i="16" s="1"/>
  <c r="N2681" i="16" s="1"/>
  <c r="Q1759" i="16"/>
  <c r="R1759" i="16" s="1"/>
  <c r="N1759" i="16" s="1"/>
  <c r="P1759" i="16"/>
  <c r="Q2985" i="16"/>
  <c r="R2985" i="16" s="1"/>
  <c r="N2985" i="16" s="1"/>
  <c r="P2985" i="16"/>
  <c r="Q3209" i="16"/>
  <c r="R3209" i="16" s="1"/>
  <c r="N3209" i="16" s="1"/>
  <c r="P3209" i="16"/>
  <c r="P2859" i="16"/>
  <c r="Q2859" i="16"/>
  <c r="R2859" i="16" s="1"/>
  <c r="N2859" i="16" s="1"/>
  <c r="P2499" i="16"/>
  <c r="Q2499" i="16"/>
  <c r="R2499" i="16" s="1"/>
  <c r="N2499" i="16" s="1"/>
  <c r="Q2236" i="16"/>
  <c r="R2236" i="16" s="1"/>
  <c r="N2236" i="16" s="1"/>
  <c r="P2236" i="16"/>
  <c r="P1974" i="16"/>
  <c r="Q1974" i="16"/>
  <c r="R1974" i="16" s="1"/>
  <c r="N1974" i="16" s="1"/>
  <c r="Q1074" i="16"/>
  <c r="R1074" i="16" s="1"/>
  <c r="N1074" i="16" s="1"/>
  <c r="P1074" i="16"/>
  <c r="Q2934" i="16"/>
  <c r="R2934" i="16" s="1"/>
  <c r="N2934" i="16" s="1"/>
  <c r="P2934" i="16"/>
  <c r="P2365" i="16"/>
  <c r="Q2365" i="16"/>
  <c r="R2365" i="16" s="1"/>
  <c r="N2365" i="16" s="1"/>
  <c r="P2114" i="16"/>
  <c r="Q2114" i="16"/>
  <c r="R2114" i="16" s="1"/>
  <c r="N2114" i="16" s="1"/>
  <c r="P1792" i="16"/>
  <c r="Q1792" i="16"/>
  <c r="R1792" i="16" s="1"/>
  <c r="N1792" i="16" s="1"/>
  <c r="Q1528" i="16"/>
  <c r="R1528" i="16" s="1"/>
  <c r="N1528" i="16" s="1"/>
  <c r="P1528" i="16"/>
  <c r="P1266" i="16"/>
  <c r="Q1266" i="16"/>
  <c r="R1266" i="16" s="1"/>
  <c r="N1266" i="16" s="1"/>
  <c r="Q2993" i="16"/>
  <c r="R2993" i="16" s="1"/>
  <c r="N2993" i="16" s="1"/>
  <c r="P2993" i="16"/>
  <c r="P2096" i="16"/>
  <c r="Q2096" i="16"/>
  <c r="R2096" i="16" s="1"/>
  <c r="N2096" i="16" s="1"/>
  <c r="Q2288" i="16"/>
  <c r="R2288" i="16" s="1"/>
  <c r="N2288" i="16" s="1"/>
  <c r="P2288" i="16"/>
  <c r="Q3618" i="16"/>
  <c r="R3618" i="16" s="1"/>
  <c r="N3618" i="16" s="1"/>
  <c r="P3618" i="16"/>
  <c r="Q1659" i="16"/>
  <c r="R1659" i="16" s="1"/>
  <c r="N1659" i="16" s="1"/>
  <c r="P1659" i="16"/>
  <c r="Q1396" i="16"/>
  <c r="R1396" i="16" s="1"/>
  <c r="N1396" i="16" s="1"/>
  <c r="P1396" i="16"/>
  <c r="P1134" i="16"/>
  <c r="Q1134" i="16"/>
  <c r="R1134" i="16" s="1"/>
  <c r="N1134" i="16" s="1"/>
  <c r="P2861" i="16"/>
  <c r="Q2861" i="16"/>
  <c r="R2861" i="16" s="1"/>
  <c r="N2861" i="16" s="1"/>
  <c r="P1952" i="16"/>
  <c r="Q1952" i="16"/>
  <c r="R1952" i="16" s="1"/>
  <c r="N1952" i="16" s="1"/>
  <c r="Q1713" i="16"/>
  <c r="R1713" i="16" s="1"/>
  <c r="N1713" i="16" s="1"/>
  <c r="P1713" i="16"/>
  <c r="Q1421" i="16"/>
  <c r="R1421" i="16" s="1"/>
  <c r="N1421" i="16" s="1"/>
  <c r="P1421" i="16"/>
  <c r="Q1526" i="16"/>
  <c r="R1526" i="16" s="1"/>
  <c r="N1526" i="16" s="1"/>
  <c r="P1526" i="16"/>
  <c r="Q1263" i="16"/>
  <c r="R1263" i="16" s="1"/>
  <c r="N1263" i="16" s="1"/>
  <c r="P1263" i="16"/>
  <c r="Q3005" i="16"/>
  <c r="R3005" i="16" s="1"/>
  <c r="N3005" i="16" s="1"/>
  <c r="P3005" i="16"/>
  <c r="P2729" i="16"/>
  <c r="Q2729" i="16"/>
  <c r="R2729" i="16" s="1"/>
  <c r="N2729" i="16" s="1"/>
  <c r="P1808" i="16"/>
  <c r="Q1808" i="16"/>
  <c r="R1808" i="16" s="1"/>
  <c r="N1808" i="16" s="1"/>
  <c r="P1197" i="16"/>
  <c r="Q1197" i="16"/>
  <c r="R1197" i="16" s="1"/>
  <c r="N1197" i="16" s="1"/>
  <c r="Q3497" i="16"/>
  <c r="R3497" i="16" s="1"/>
  <c r="N3497" i="16" s="1"/>
  <c r="P3497" i="16"/>
  <c r="P2691" i="16"/>
  <c r="Q2691" i="16"/>
  <c r="R2691" i="16" s="1"/>
  <c r="N2691" i="16" s="1"/>
  <c r="P2440" i="16"/>
  <c r="Q2440" i="16"/>
  <c r="R2440" i="16" s="1"/>
  <c r="N2440" i="16" s="1"/>
  <c r="Q2164" i="16"/>
  <c r="R2164" i="16" s="1"/>
  <c r="N2164" i="16" s="1"/>
  <c r="P2164" i="16"/>
  <c r="Q1171" i="16"/>
  <c r="R1171" i="16" s="1"/>
  <c r="N1171" i="16" s="1"/>
  <c r="P1171" i="16"/>
  <c r="Q1328" i="16"/>
  <c r="R1328" i="16" s="1"/>
  <c r="N1328" i="16" s="1"/>
  <c r="P1328" i="16"/>
  <c r="Q3517" i="16"/>
  <c r="R3517" i="16" s="1"/>
  <c r="N3517" i="16" s="1"/>
  <c r="P3517" i="16"/>
  <c r="P2918" i="16"/>
  <c r="Q2918" i="16"/>
  <c r="R2918" i="16" s="1"/>
  <c r="N2918" i="16" s="1"/>
  <c r="P2559" i="16"/>
  <c r="Q2559" i="16"/>
  <c r="R2559" i="16" s="1"/>
  <c r="N2559" i="16" s="1"/>
  <c r="P2296" i="16"/>
  <c r="Q2296" i="16"/>
  <c r="R2296" i="16" s="1"/>
  <c r="N2296" i="16" s="1"/>
  <c r="Q2033" i="16"/>
  <c r="R2033" i="16" s="1"/>
  <c r="N2033" i="16" s="1"/>
  <c r="P2033" i="16"/>
  <c r="Q1146" i="16"/>
  <c r="R1146" i="16" s="1"/>
  <c r="N1146" i="16" s="1"/>
  <c r="P1146" i="16"/>
  <c r="P3056" i="16"/>
  <c r="Q3056" i="16"/>
  <c r="R3056" i="16" s="1"/>
  <c r="N3056" i="16" s="1"/>
  <c r="P2688" i="16"/>
  <c r="Q2688" i="16"/>
  <c r="R2688" i="16" s="1"/>
  <c r="N2688" i="16" s="1"/>
  <c r="Q1419" i="16"/>
  <c r="R1419" i="16" s="1"/>
  <c r="N1419" i="16" s="1"/>
  <c r="P1419" i="16"/>
  <c r="Q1155" i="16"/>
  <c r="R1155" i="16" s="1"/>
  <c r="N1155" i="16" s="1"/>
  <c r="P1155" i="16"/>
  <c r="Q2895" i="16"/>
  <c r="R2895" i="16" s="1"/>
  <c r="N2895" i="16" s="1"/>
  <c r="P2895" i="16"/>
  <c r="Q2621" i="16"/>
  <c r="R2621" i="16" s="1"/>
  <c r="N2621" i="16" s="1"/>
  <c r="P2621" i="16"/>
  <c r="Q1687" i="16"/>
  <c r="R1687" i="16" s="1"/>
  <c r="N1687" i="16" s="1"/>
  <c r="P1687" i="16"/>
  <c r="Q2756" i="16"/>
  <c r="R2756" i="16" s="1"/>
  <c r="N2756" i="16" s="1"/>
  <c r="P2756" i="16"/>
  <c r="Q3196" i="16"/>
  <c r="R3196" i="16" s="1"/>
  <c r="N3196" i="16" s="1"/>
  <c r="P3196" i="16"/>
  <c r="Q1143" i="16"/>
  <c r="R1143" i="16" s="1"/>
  <c r="N1143" i="16" s="1"/>
  <c r="P1143" i="16"/>
  <c r="P2871" i="16"/>
  <c r="Q2871" i="16"/>
  <c r="R2871" i="16" s="1"/>
  <c r="N2871" i="16" s="1"/>
  <c r="Q2620" i="16"/>
  <c r="R2620" i="16" s="1"/>
  <c r="N2620" i="16" s="1"/>
  <c r="P2620" i="16"/>
  <c r="Q2345" i="16"/>
  <c r="R2345" i="16" s="1"/>
  <c r="N2345" i="16" s="1"/>
  <c r="P2345" i="16"/>
  <c r="Q1375" i="16"/>
  <c r="R1375" i="16" s="1"/>
  <c r="N1375" i="16" s="1"/>
  <c r="P1375" i="16"/>
  <c r="Q1761" i="16"/>
  <c r="R1761" i="16" s="1"/>
  <c r="N1761" i="16" s="1"/>
  <c r="P1761" i="16"/>
  <c r="Q3542" i="16"/>
  <c r="R3542" i="16" s="1"/>
  <c r="N3542" i="16" s="1"/>
  <c r="P3542" i="16"/>
  <c r="P1446" i="16"/>
  <c r="Q1446" i="16"/>
  <c r="R1446" i="16" s="1"/>
  <c r="N1446" i="16" s="1"/>
  <c r="Q1160" i="16"/>
  <c r="R1160" i="16" s="1"/>
  <c r="N1160" i="16" s="1"/>
  <c r="P1160" i="16"/>
  <c r="P2887" i="16"/>
  <c r="Q2887" i="16"/>
  <c r="R2887" i="16" s="1"/>
  <c r="N2887" i="16" s="1"/>
  <c r="P2637" i="16"/>
  <c r="Q2637" i="16"/>
  <c r="R2637" i="16" s="1"/>
  <c r="N2637" i="16" s="1"/>
  <c r="Q2301" i="16"/>
  <c r="R2301" i="16" s="1"/>
  <c r="N2301" i="16" s="1"/>
  <c r="P2301" i="16"/>
  <c r="Q1859" i="16"/>
  <c r="R1859" i="16" s="1"/>
  <c r="N1859" i="16" s="1"/>
  <c r="P1859" i="16"/>
  <c r="Q3589" i="16"/>
  <c r="R3589" i="16" s="1"/>
  <c r="N3589" i="16" s="1"/>
  <c r="P3589" i="16"/>
  <c r="P3266" i="16"/>
  <c r="Q3266" i="16"/>
  <c r="R3266" i="16" s="1"/>
  <c r="N3266" i="16" s="1"/>
  <c r="P3688" i="16"/>
  <c r="Q3688" i="16"/>
  <c r="R3688" i="16" s="1"/>
  <c r="N3688" i="16" s="1"/>
  <c r="Q1691" i="16"/>
  <c r="R1691" i="16" s="1"/>
  <c r="N1691" i="16" s="1"/>
  <c r="P1691" i="16"/>
  <c r="Q3753" i="16"/>
  <c r="R3753" i="16" s="1"/>
  <c r="N3753" i="16" s="1"/>
  <c r="P3753" i="16"/>
  <c r="Q707" i="16"/>
  <c r="R707" i="16" s="1"/>
  <c r="N707" i="16" s="1"/>
  <c r="P707" i="16"/>
  <c r="Q3755" i="16"/>
  <c r="R3755" i="16" s="1"/>
  <c r="N3755" i="16" s="1"/>
  <c r="P3755" i="16"/>
  <c r="Q3359" i="16"/>
  <c r="R3359" i="16" s="1"/>
  <c r="N3359" i="16" s="1"/>
  <c r="P3359" i="16"/>
  <c r="P2649" i="16"/>
  <c r="Q2649" i="16"/>
  <c r="R2649" i="16" s="1"/>
  <c r="N2649" i="16" s="1"/>
  <c r="Q2315" i="16"/>
  <c r="R2315" i="16" s="1"/>
  <c r="N2315" i="16" s="1"/>
  <c r="P2315" i="16"/>
  <c r="P1873" i="16"/>
  <c r="Q1873" i="16"/>
  <c r="R1873" i="16" s="1"/>
  <c r="N1873" i="16" s="1"/>
  <c r="Q3601" i="16"/>
  <c r="R3601" i="16" s="1"/>
  <c r="N3601" i="16" s="1"/>
  <c r="P3601" i="16"/>
  <c r="Q3279" i="16"/>
  <c r="R3279" i="16" s="1"/>
  <c r="N3279" i="16" s="1"/>
  <c r="P3279" i="16"/>
  <c r="Q3701" i="16"/>
  <c r="R3701" i="16" s="1"/>
  <c r="N3701" i="16" s="1"/>
  <c r="P3701" i="16"/>
  <c r="Q1751" i="16"/>
  <c r="R1751" i="16" s="1"/>
  <c r="N1751" i="16" s="1"/>
  <c r="P1751" i="16"/>
  <c r="P3764" i="16"/>
  <c r="Q3764" i="16"/>
  <c r="R3764" i="16" s="1"/>
  <c r="N3764" i="16" s="1"/>
  <c r="Q718" i="16"/>
  <c r="R718" i="16" s="1"/>
  <c r="N718" i="16" s="1"/>
  <c r="P718" i="16"/>
  <c r="P2599" i="16"/>
  <c r="Q2599" i="16"/>
  <c r="R2599" i="16" s="1"/>
  <c r="N2599" i="16" s="1"/>
  <c r="Q3443" i="16"/>
  <c r="R3443" i="16" s="1"/>
  <c r="N3443" i="16" s="1"/>
  <c r="P3443" i="16"/>
  <c r="Q2480" i="16"/>
  <c r="R2480" i="16" s="1"/>
  <c r="N2480" i="16" s="1"/>
  <c r="P2480" i="16"/>
  <c r="Q2217" i="16"/>
  <c r="R2217" i="16" s="1"/>
  <c r="N2217" i="16" s="1"/>
  <c r="P2217" i="16"/>
  <c r="P1882" i="16"/>
  <c r="Q1882" i="16"/>
  <c r="R1882" i="16" s="1"/>
  <c r="N1882" i="16" s="1"/>
  <c r="Q1452" i="16"/>
  <c r="R1452" i="16" s="1"/>
  <c r="N1452" i="16" s="1"/>
  <c r="P1452" i="16"/>
  <c r="Q3181" i="16"/>
  <c r="R3181" i="16" s="1"/>
  <c r="N3181" i="16" s="1"/>
  <c r="P3181" i="16"/>
  <c r="P3592" i="16"/>
  <c r="Q3592" i="16"/>
  <c r="R3592" i="16" s="1"/>
  <c r="N3592" i="16" s="1"/>
  <c r="Q3281" i="16"/>
  <c r="R3281" i="16" s="1"/>
  <c r="N3281" i="16" s="1"/>
  <c r="P3281" i="16"/>
  <c r="P3547" i="16"/>
  <c r="Q3547" i="16"/>
  <c r="R3547" i="16" s="1"/>
  <c r="N3547" i="16" s="1"/>
  <c r="Q3345" i="16"/>
  <c r="R3345" i="16" s="1"/>
  <c r="N3345" i="16" s="1"/>
  <c r="P3345" i="16"/>
  <c r="Q287" i="16"/>
  <c r="R287" i="16" s="1"/>
  <c r="N287" i="16" s="1"/>
  <c r="P287" i="16"/>
  <c r="Q3828" i="16"/>
  <c r="R3828" i="16" s="1"/>
  <c r="N3828" i="16" s="1"/>
  <c r="P3828" i="16"/>
  <c r="Q2735" i="16"/>
  <c r="R2735" i="16" s="1"/>
  <c r="N2735" i="16" s="1"/>
  <c r="P2735" i="16"/>
  <c r="Q1917" i="16"/>
  <c r="R1917" i="16" s="1"/>
  <c r="N1917" i="16" s="1"/>
  <c r="P1917" i="16"/>
  <c r="Q1653" i="16"/>
  <c r="R1653" i="16" s="1"/>
  <c r="N1653" i="16" s="1"/>
  <c r="P1653" i="16"/>
  <c r="P1318" i="16"/>
  <c r="Q1318" i="16"/>
  <c r="R1318" i="16" s="1"/>
  <c r="N1318" i="16" s="1"/>
  <c r="Q72" i="16"/>
  <c r="R72" i="16" s="1"/>
  <c r="N72" i="16" s="1"/>
  <c r="P72" i="16"/>
  <c r="Q2616" i="16"/>
  <c r="R2616" i="16" s="1"/>
  <c r="N2616" i="16" s="1"/>
  <c r="P2616" i="16"/>
  <c r="P3338" i="16"/>
  <c r="Q3338" i="16"/>
  <c r="R3338" i="16" s="1"/>
  <c r="N3338" i="16" s="1"/>
  <c r="Q2118" i="16"/>
  <c r="R2118" i="16" s="1"/>
  <c r="N2118" i="16" s="1"/>
  <c r="P2118" i="16"/>
  <c r="P1530" i="16"/>
  <c r="Q1530" i="16"/>
  <c r="R1530" i="16" s="1"/>
  <c r="N1530" i="16" s="1"/>
  <c r="Q3740" i="16"/>
  <c r="R3740" i="16" s="1"/>
  <c r="N3740" i="16" s="1"/>
  <c r="P3740" i="16"/>
  <c r="Q3513" i="16"/>
  <c r="R3513" i="16" s="1"/>
  <c r="N3513" i="16" s="1"/>
  <c r="P3513" i="16"/>
  <c r="P3265" i="16"/>
  <c r="Q3265" i="16"/>
  <c r="R3265" i="16" s="1"/>
  <c r="N3265" i="16" s="1"/>
  <c r="Q3103" i="16"/>
  <c r="R3103" i="16" s="1"/>
  <c r="N3103" i="16" s="1"/>
  <c r="P3103" i="16"/>
  <c r="P2663" i="16"/>
  <c r="Q2663" i="16"/>
  <c r="R2663" i="16" s="1"/>
  <c r="N2663" i="16" s="1"/>
  <c r="P2215" i="16"/>
  <c r="Q2215" i="16"/>
  <c r="R2215" i="16" s="1"/>
  <c r="N2215" i="16" s="1"/>
  <c r="P1953" i="16"/>
  <c r="Q1953" i="16"/>
  <c r="R1953" i="16" s="1"/>
  <c r="N1953" i="16" s="1"/>
  <c r="Q1619" i="16"/>
  <c r="R1619" i="16" s="1"/>
  <c r="N1619" i="16" s="1"/>
  <c r="P1619" i="16"/>
  <c r="Q1188" i="16"/>
  <c r="R1188" i="16" s="1"/>
  <c r="N1188" i="16" s="1"/>
  <c r="P1188" i="16"/>
  <c r="Q2927" i="16"/>
  <c r="R2927" i="16" s="1"/>
  <c r="N2927" i="16" s="1"/>
  <c r="P2927" i="16"/>
  <c r="P3637" i="16"/>
  <c r="Q3637" i="16"/>
  <c r="R3637" i="16" s="1"/>
  <c r="N3637" i="16" s="1"/>
  <c r="P3315" i="16"/>
  <c r="Q3315" i="16"/>
  <c r="R3315" i="16" s="1"/>
  <c r="N3315" i="16" s="1"/>
  <c r="Q3283" i="16"/>
  <c r="R3283" i="16" s="1"/>
  <c r="N3283" i="16" s="1"/>
  <c r="P3283" i="16"/>
  <c r="Q2027" i="16"/>
  <c r="R2027" i="16" s="1"/>
  <c r="N2027" i="16" s="1"/>
  <c r="P2027" i="16"/>
  <c r="P3814" i="16"/>
  <c r="Q3814" i="16"/>
  <c r="R3814" i="16" s="1"/>
  <c r="N3814" i="16" s="1"/>
  <c r="Q3564" i="16"/>
  <c r="R3564" i="16" s="1"/>
  <c r="N3564" i="16" s="1"/>
  <c r="P3564" i="16"/>
  <c r="P3317" i="16"/>
  <c r="Q3317" i="16"/>
  <c r="R3317" i="16" s="1"/>
  <c r="N3317" i="16" s="1"/>
  <c r="P2826" i="16"/>
  <c r="Q2826" i="16"/>
  <c r="R2826" i="16" s="1"/>
  <c r="N2826" i="16" s="1"/>
  <c r="P1651" i="16"/>
  <c r="Q1651" i="16"/>
  <c r="R1651" i="16" s="1"/>
  <c r="N1651" i="16" s="1"/>
  <c r="Q1389" i="16"/>
  <c r="R1389" i="16" s="1"/>
  <c r="N1389" i="16" s="1"/>
  <c r="P1389" i="16"/>
  <c r="P1053" i="16"/>
  <c r="Q1053" i="16"/>
  <c r="R1053" i="16" s="1"/>
  <c r="N1053" i="16" s="1"/>
  <c r="Q2805" i="16"/>
  <c r="R2805" i="16" s="1"/>
  <c r="N2805" i="16" s="1"/>
  <c r="P2805" i="16"/>
  <c r="P2352" i="16"/>
  <c r="Q2352" i="16"/>
  <c r="R2352" i="16" s="1"/>
  <c r="N2352" i="16" s="1"/>
  <c r="Q2286" i="16"/>
  <c r="R2286" i="16" s="1"/>
  <c r="N2286" i="16" s="1"/>
  <c r="P2286" i="16"/>
  <c r="P3771" i="16"/>
  <c r="Q3771" i="16"/>
  <c r="R3771" i="16" s="1"/>
  <c r="N3771" i="16" s="1"/>
  <c r="Q1265" i="16"/>
  <c r="R1265" i="16" s="1"/>
  <c r="N1265" i="16" s="1"/>
  <c r="P1265" i="16"/>
  <c r="P3464" i="16"/>
  <c r="Q3464" i="16"/>
  <c r="R3464" i="16" s="1"/>
  <c r="N3464" i="16" s="1"/>
  <c r="Q3251" i="16"/>
  <c r="R3251" i="16" s="1"/>
  <c r="N3251" i="16" s="1"/>
  <c r="P3251" i="16"/>
  <c r="Q1655" i="16"/>
  <c r="R1655" i="16" s="1"/>
  <c r="N1655" i="16" s="1"/>
  <c r="P1655" i="16"/>
  <c r="P3582" i="16"/>
  <c r="Q3582" i="16"/>
  <c r="R3582" i="16" s="1"/>
  <c r="N3582" i="16" s="1"/>
  <c r="P3000" i="16"/>
  <c r="Q3000" i="16"/>
  <c r="R3000" i="16" s="1"/>
  <c r="N3000" i="16" s="1"/>
  <c r="Q1463" i="16"/>
  <c r="R1463" i="16" s="1"/>
  <c r="N1463" i="16" s="1"/>
  <c r="P1463" i="16"/>
  <c r="P3694" i="16"/>
  <c r="Q3694" i="16"/>
  <c r="R3694" i="16" s="1"/>
  <c r="N3694" i="16" s="1"/>
  <c r="P3444" i="16"/>
  <c r="Q3444" i="16"/>
  <c r="R3444" i="16" s="1"/>
  <c r="N3444" i="16" s="1"/>
  <c r="P3378" i="16"/>
  <c r="Q3378" i="16"/>
  <c r="R3378" i="16" s="1"/>
  <c r="N3378" i="16" s="1"/>
  <c r="P2466" i="16"/>
  <c r="Q2466" i="16"/>
  <c r="R2466" i="16" s="1"/>
  <c r="N2466" i="16" s="1"/>
  <c r="P2251" i="16"/>
  <c r="Q2251" i="16"/>
  <c r="R2251" i="16" s="1"/>
  <c r="N2251" i="16" s="1"/>
  <c r="P1990" i="16"/>
  <c r="Q1990" i="16"/>
  <c r="R1990" i="16" s="1"/>
  <c r="N1990" i="16" s="1"/>
  <c r="P1654" i="16"/>
  <c r="Q1654" i="16"/>
  <c r="R1654" i="16" s="1"/>
  <c r="N1654" i="16" s="1"/>
  <c r="Q1223" i="16"/>
  <c r="R1223" i="16" s="1"/>
  <c r="N1223" i="16" s="1"/>
  <c r="P1223" i="16"/>
  <c r="Q2963" i="16"/>
  <c r="R2963" i="16" s="1"/>
  <c r="N2963" i="16" s="1"/>
  <c r="P2963" i="16"/>
  <c r="Q3673" i="16"/>
  <c r="R3673" i="16" s="1"/>
  <c r="N3673" i="16" s="1"/>
  <c r="P3673" i="16"/>
  <c r="P3400" i="16"/>
  <c r="Q3400" i="16"/>
  <c r="R3400" i="16" s="1"/>
  <c r="N3400" i="16" s="1"/>
  <c r="Q3319" i="16"/>
  <c r="R3319" i="16" s="1"/>
  <c r="N3319" i="16" s="1"/>
  <c r="P3319" i="16"/>
  <c r="Q3117" i="16"/>
  <c r="R3117" i="16" s="1"/>
  <c r="N3117" i="16" s="1"/>
  <c r="P3117" i="16"/>
  <c r="Q1056" i="16"/>
  <c r="R1056" i="16" s="1"/>
  <c r="N1056" i="16" s="1"/>
  <c r="P1056" i="16"/>
  <c r="P3599" i="16"/>
  <c r="Q3599" i="16"/>
  <c r="R3599" i="16" s="1"/>
  <c r="N3599" i="16" s="1"/>
  <c r="Q3629" i="16"/>
  <c r="R3629" i="16" s="1"/>
  <c r="N3629" i="16" s="1"/>
  <c r="P3629" i="16"/>
  <c r="P2958" i="16"/>
  <c r="Q2958" i="16"/>
  <c r="R2958" i="16" s="1"/>
  <c r="N2958" i="16" s="1"/>
  <c r="P803" i="16"/>
  <c r="Q803" i="16"/>
  <c r="R803" i="16" s="1"/>
  <c r="N803" i="16" s="1"/>
  <c r="Q2935" i="16"/>
  <c r="R2935" i="16" s="1"/>
  <c r="N2935" i="16" s="1"/>
  <c r="P2935" i="16"/>
  <c r="Q2399" i="16"/>
  <c r="R2399" i="16" s="1"/>
  <c r="N2399" i="16" s="1"/>
  <c r="P2399" i="16"/>
  <c r="Q1555" i="16"/>
  <c r="R1555" i="16" s="1"/>
  <c r="N1555" i="16" s="1"/>
  <c r="P1555" i="16"/>
  <c r="P1294" i="16"/>
  <c r="Q1294" i="16"/>
  <c r="R1294" i="16" s="1"/>
  <c r="N1294" i="16" s="1"/>
  <c r="P3032" i="16"/>
  <c r="Q3032" i="16"/>
  <c r="R3032" i="16" s="1"/>
  <c r="N3032" i="16" s="1"/>
  <c r="Q2710" i="16"/>
  <c r="R2710" i="16" s="1"/>
  <c r="N2710" i="16" s="1"/>
  <c r="P2710" i="16"/>
  <c r="P2255" i="16"/>
  <c r="Q2255" i="16"/>
  <c r="R2255" i="16" s="1"/>
  <c r="N2255" i="16" s="1"/>
  <c r="Q1746" i="16"/>
  <c r="R1746" i="16" s="1"/>
  <c r="N1746" i="16" s="1"/>
  <c r="P1746" i="16"/>
  <c r="Q3675" i="16"/>
  <c r="R3675" i="16" s="1"/>
  <c r="N3675" i="16" s="1"/>
  <c r="P3675" i="16"/>
  <c r="P2274" i="16"/>
  <c r="Q2274" i="16"/>
  <c r="R2274" i="16" s="1"/>
  <c r="N2274" i="16" s="1"/>
  <c r="P3368" i="16"/>
  <c r="Q3368" i="16"/>
  <c r="R3368" i="16" s="1"/>
  <c r="N3368" i="16" s="1"/>
  <c r="Q3154" i="16"/>
  <c r="R3154" i="16" s="1"/>
  <c r="N3154" i="16" s="1"/>
  <c r="P3154" i="16"/>
  <c r="Q1175" i="16"/>
  <c r="R1175" i="16" s="1"/>
  <c r="N1175" i="16" s="1"/>
  <c r="P1175" i="16"/>
  <c r="Q2994" i="16"/>
  <c r="R2994" i="16" s="1"/>
  <c r="N2994" i="16" s="1"/>
  <c r="P2994" i="16"/>
  <c r="Q2508" i="16"/>
  <c r="R2508" i="16" s="1"/>
  <c r="N2508" i="16" s="1"/>
  <c r="P2508" i="16"/>
  <c r="P1712" i="16"/>
  <c r="Q1712" i="16"/>
  <c r="R1712" i="16" s="1"/>
  <c r="N1712" i="16" s="1"/>
  <c r="P1448" i="16"/>
  <c r="Q1448" i="16"/>
  <c r="R1448" i="16" s="1"/>
  <c r="N1448" i="16" s="1"/>
  <c r="P1114" i="16"/>
  <c r="Q1114" i="16"/>
  <c r="R1114" i="16" s="1"/>
  <c r="N1114" i="16" s="1"/>
  <c r="P2866" i="16"/>
  <c r="Q2866" i="16"/>
  <c r="R2866" i="16" s="1"/>
  <c r="N2866" i="16" s="1"/>
  <c r="P2411" i="16"/>
  <c r="Q2411" i="16"/>
  <c r="R2411" i="16" s="1"/>
  <c r="N2411" i="16" s="1"/>
  <c r="P3134" i="16"/>
  <c r="Q3134" i="16"/>
  <c r="R3134" i="16" s="1"/>
  <c r="N3134" i="16" s="1"/>
  <c r="Q3830" i="16"/>
  <c r="R3830" i="16" s="1"/>
  <c r="N3830" i="16" s="1"/>
  <c r="P3830" i="16"/>
  <c r="P1326" i="16"/>
  <c r="Q1326" i="16"/>
  <c r="R1326" i="16" s="1"/>
  <c r="N1326" i="16" s="1"/>
  <c r="P3536" i="16"/>
  <c r="Q3536" i="16"/>
  <c r="R3536" i="16" s="1"/>
  <c r="N3536" i="16" s="1"/>
  <c r="P3310" i="16"/>
  <c r="Q3310" i="16"/>
  <c r="R3310" i="16" s="1"/>
  <c r="N3310" i="16" s="1"/>
  <c r="Q1943" i="16"/>
  <c r="R1943" i="16" s="1"/>
  <c r="N1943" i="16" s="1"/>
  <c r="P1943" i="16"/>
  <c r="P3587" i="16"/>
  <c r="Q3587" i="16"/>
  <c r="R3587" i="16" s="1"/>
  <c r="N3587" i="16" s="1"/>
  <c r="Q3287" i="16"/>
  <c r="R3287" i="16" s="1"/>
  <c r="N3287" i="16" s="1"/>
  <c r="P3287" i="16"/>
  <c r="P1869" i="16"/>
  <c r="Q1869" i="16"/>
  <c r="R1869" i="16" s="1"/>
  <c r="N1869" i="16" s="1"/>
  <c r="Q1605" i="16"/>
  <c r="R1605" i="16" s="1"/>
  <c r="N1605" i="16" s="1"/>
  <c r="P1605" i="16"/>
  <c r="P1271" i="16"/>
  <c r="Q1271" i="16"/>
  <c r="R1271" i="16" s="1"/>
  <c r="N1271" i="16" s="1"/>
  <c r="Q3022" i="16"/>
  <c r="R3022" i="16" s="1"/>
  <c r="N3022" i="16" s="1"/>
  <c r="P3022" i="16"/>
  <c r="P2568" i="16"/>
  <c r="Q2568" i="16"/>
  <c r="R2568" i="16" s="1"/>
  <c r="N2568" i="16" s="1"/>
  <c r="P3290" i="16"/>
  <c r="Q3290" i="16"/>
  <c r="R3290" i="16" s="1"/>
  <c r="N3290" i="16" s="1"/>
  <c r="P1865" i="16"/>
  <c r="Q1865" i="16"/>
  <c r="R1865" i="16" s="1"/>
  <c r="N1865" i="16" s="1"/>
  <c r="P1482" i="16"/>
  <c r="Q1482" i="16"/>
  <c r="R1482" i="16" s="1"/>
  <c r="N1482" i="16" s="1"/>
  <c r="P3693" i="16"/>
  <c r="Q3693" i="16"/>
  <c r="R3693" i="16" s="1"/>
  <c r="N3693" i="16" s="1"/>
  <c r="Q3466" i="16"/>
  <c r="R3466" i="16" s="1"/>
  <c r="N3466" i="16" s="1"/>
  <c r="P3466" i="16"/>
  <c r="Q3215" i="16"/>
  <c r="R3215" i="16" s="1"/>
  <c r="N3215" i="16" s="1"/>
  <c r="P3215" i="16"/>
  <c r="Q2875" i="16"/>
  <c r="R2875" i="16" s="1"/>
  <c r="N2875" i="16" s="1"/>
  <c r="P2875" i="16"/>
  <c r="P2423" i="16"/>
  <c r="Q2423" i="16"/>
  <c r="R2423" i="16" s="1"/>
  <c r="N2423" i="16" s="1"/>
  <c r="P598" i="16"/>
  <c r="Q598" i="16"/>
  <c r="R598" i="16" s="1"/>
  <c r="N598" i="16" s="1"/>
  <c r="Q643" i="16"/>
  <c r="R643" i="16" s="1"/>
  <c r="N643" i="16" s="1"/>
  <c r="P643" i="16"/>
  <c r="Q855" i="16"/>
  <c r="R855" i="16" s="1"/>
  <c r="N855" i="16" s="1"/>
  <c r="P855" i="16"/>
  <c r="Q946" i="16"/>
  <c r="R946" i="16" s="1"/>
  <c r="N946" i="16" s="1"/>
  <c r="P946" i="16"/>
  <c r="Q588" i="16"/>
  <c r="R588" i="16" s="1"/>
  <c r="N588" i="16" s="1"/>
  <c r="P588" i="16"/>
  <c r="Q952" i="16"/>
  <c r="R952" i="16" s="1"/>
  <c r="N952" i="16" s="1"/>
  <c r="P952" i="16"/>
  <c r="P861" i="16"/>
  <c r="Q861" i="16"/>
  <c r="R861" i="16" s="1"/>
  <c r="N861" i="16" s="1"/>
  <c r="Q2832" i="16"/>
  <c r="R2832" i="16" s="1"/>
  <c r="N2832" i="16" s="1"/>
  <c r="P2832" i="16"/>
  <c r="Q56" i="16"/>
  <c r="R56" i="16" s="1"/>
  <c r="N56" i="16" s="1"/>
  <c r="P56" i="16"/>
  <c r="Q2269" i="16"/>
  <c r="R2269" i="16" s="1"/>
  <c r="N2269" i="16" s="1"/>
  <c r="P2269" i="16"/>
  <c r="Q477" i="16"/>
  <c r="R477" i="16" s="1"/>
  <c r="N477" i="16" s="1"/>
  <c r="P477" i="16"/>
  <c r="P2725" i="16"/>
  <c r="Q2725" i="16"/>
  <c r="R2725" i="16" s="1"/>
  <c r="N2725" i="16" s="1"/>
  <c r="P984" i="16"/>
  <c r="Q984" i="16"/>
  <c r="R984" i="16" s="1"/>
  <c r="N984" i="16" s="1"/>
  <c r="Q2331" i="16"/>
  <c r="R2331" i="16" s="1"/>
  <c r="N2331" i="16" s="1"/>
  <c r="P2331" i="16"/>
  <c r="Q2678" i="16"/>
  <c r="R2678" i="16" s="1"/>
  <c r="N2678" i="16" s="1"/>
  <c r="P2678" i="16"/>
  <c r="Q1372" i="16"/>
  <c r="R1372" i="16" s="1"/>
  <c r="N1372" i="16" s="1"/>
  <c r="P1372" i="16"/>
  <c r="P2882" i="16"/>
  <c r="Q2882" i="16"/>
  <c r="R2882" i="16" s="1"/>
  <c r="N2882" i="16" s="1"/>
  <c r="P320" i="16"/>
  <c r="Q320" i="16"/>
  <c r="R320" i="16" s="1"/>
  <c r="N320" i="16" s="1"/>
  <c r="Q99" i="16"/>
  <c r="R99" i="16" s="1"/>
  <c r="N99" i="16" s="1"/>
  <c r="P99" i="16"/>
  <c r="Q941" i="16"/>
  <c r="R941" i="16" s="1"/>
  <c r="N941" i="16" s="1"/>
  <c r="P941" i="16"/>
  <c r="Q775" i="16"/>
  <c r="R775" i="16" s="1"/>
  <c r="N775" i="16" s="1"/>
  <c r="P775" i="16"/>
  <c r="Q97" i="16"/>
  <c r="R97" i="16" s="1"/>
  <c r="N97" i="16" s="1"/>
  <c r="P97" i="16"/>
  <c r="P945" i="16"/>
  <c r="Q945" i="16"/>
  <c r="R945" i="16" s="1"/>
  <c r="N945" i="16" s="1"/>
  <c r="Q784" i="16"/>
  <c r="R784" i="16" s="1"/>
  <c r="N784" i="16" s="1"/>
  <c r="P784" i="16"/>
  <c r="Q3073" i="16"/>
  <c r="R3073" i="16" s="1"/>
  <c r="N3073" i="16" s="1"/>
  <c r="P3073" i="16"/>
  <c r="P1050" i="16"/>
  <c r="Q1050" i="16"/>
  <c r="R1050" i="16" s="1"/>
  <c r="N1050" i="16" s="1"/>
  <c r="P693" i="16"/>
  <c r="Q693" i="16"/>
  <c r="R693" i="16" s="1"/>
  <c r="N693" i="16" s="1"/>
  <c r="Q847" i="16"/>
  <c r="R847" i="16" s="1"/>
  <c r="N847" i="16" s="1"/>
  <c r="P847" i="16"/>
  <c r="Q1112" i="16"/>
  <c r="R1112" i="16" s="1"/>
  <c r="N1112" i="16" s="1"/>
  <c r="P1112" i="16"/>
  <c r="Q1789" i="16"/>
  <c r="R1789" i="16" s="1"/>
  <c r="N1789" i="16" s="1"/>
  <c r="P1789" i="16"/>
  <c r="P1016" i="16"/>
  <c r="Q1016" i="16"/>
  <c r="R1016" i="16" s="1"/>
  <c r="N1016" i="16" s="1"/>
  <c r="P950" i="16"/>
  <c r="Q950" i="16"/>
  <c r="R950" i="16" s="1"/>
  <c r="N950" i="16" s="1"/>
  <c r="Q1237" i="16"/>
  <c r="R1237" i="16" s="1"/>
  <c r="N1237" i="16" s="1"/>
  <c r="P1237" i="16"/>
  <c r="P150" i="16"/>
  <c r="Q150" i="16"/>
  <c r="R150" i="16" s="1"/>
  <c r="N150" i="16" s="1"/>
  <c r="P1454" i="16"/>
  <c r="Q1454" i="16"/>
  <c r="R1454" i="16" s="1"/>
  <c r="N1454" i="16" s="1"/>
  <c r="P174" i="16"/>
  <c r="Q174" i="16"/>
  <c r="R174" i="16" s="1"/>
  <c r="N174" i="16" s="1"/>
  <c r="Q2524" i="16"/>
  <c r="R2524" i="16" s="1"/>
  <c r="N2524" i="16" s="1"/>
  <c r="P2524" i="16"/>
  <c r="Q1910" i="16"/>
  <c r="R1910" i="16" s="1"/>
  <c r="N1910" i="16" s="1"/>
  <c r="P1910" i="16"/>
  <c r="Q2790" i="16"/>
  <c r="R2790" i="16" s="1"/>
  <c r="N2790" i="16" s="1"/>
  <c r="P2790" i="16"/>
  <c r="Q1658" i="16"/>
  <c r="R1658" i="16" s="1"/>
  <c r="N1658" i="16" s="1"/>
  <c r="P1658" i="16"/>
  <c r="P1591" i="16"/>
  <c r="Q1591" i="16"/>
  <c r="R1591" i="16" s="1"/>
  <c r="N1591" i="16" s="1"/>
  <c r="P2091" i="16"/>
  <c r="Q2091" i="16"/>
  <c r="R2091" i="16" s="1"/>
  <c r="N2091" i="16" s="1"/>
  <c r="Q1647" i="16"/>
  <c r="R1647" i="16" s="1"/>
  <c r="N1647" i="16" s="1"/>
  <c r="P1647" i="16"/>
  <c r="Q1303" i="16"/>
  <c r="R1303" i="16" s="1"/>
  <c r="N1303" i="16" s="1"/>
  <c r="P1303" i="16"/>
  <c r="Q3472" i="16"/>
  <c r="R3472" i="16" s="1"/>
  <c r="N3472" i="16" s="1"/>
  <c r="P3472" i="16"/>
  <c r="Q2612" i="16"/>
  <c r="R2612" i="16" s="1"/>
  <c r="N2612" i="16" s="1"/>
  <c r="P2612" i="16"/>
  <c r="P3008" i="16"/>
  <c r="Q3008" i="16"/>
  <c r="R3008" i="16" s="1"/>
  <c r="N3008" i="16" s="1"/>
  <c r="Q2839" i="16"/>
  <c r="R2839" i="16" s="1"/>
  <c r="N2839" i="16" s="1"/>
  <c r="P2839" i="16"/>
  <c r="Q1519" i="16"/>
  <c r="R1519" i="16" s="1"/>
  <c r="N1519" i="16" s="1"/>
  <c r="P1519" i="16"/>
  <c r="P2201" i="16"/>
  <c r="Q2201" i="16"/>
  <c r="R2201" i="16" s="1"/>
  <c r="N2201" i="16" s="1"/>
  <c r="P2743" i="16"/>
  <c r="Q2743" i="16"/>
  <c r="R2743" i="16" s="1"/>
  <c r="N2743" i="16" s="1"/>
  <c r="Q3122" i="16"/>
  <c r="R3122" i="16" s="1"/>
  <c r="N3122" i="16" s="1"/>
  <c r="P3122" i="16"/>
  <c r="Q2652" i="16"/>
  <c r="R2652" i="16" s="1"/>
  <c r="N2652" i="16" s="1"/>
  <c r="P2652" i="16"/>
  <c r="Q3557" i="16"/>
  <c r="R3557" i="16" s="1"/>
  <c r="N3557" i="16" s="1"/>
  <c r="P3557" i="16"/>
  <c r="Q1308" i="16"/>
  <c r="R1308" i="16" s="1"/>
  <c r="N1308" i="16" s="1"/>
  <c r="P1308" i="16"/>
  <c r="P71" i="16"/>
  <c r="Q71" i="16"/>
  <c r="R71" i="16" s="1"/>
  <c r="N71" i="16" s="1"/>
  <c r="Q975" i="16"/>
  <c r="R975" i="16" s="1"/>
  <c r="N975" i="16" s="1"/>
  <c r="P975" i="16"/>
  <c r="Q780" i="16"/>
  <c r="R780" i="16" s="1"/>
  <c r="N780" i="16" s="1"/>
  <c r="P780" i="16"/>
  <c r="Q248" i="16"/>
  <c r="R248" i="16" s="1"/>
  <c r="N248" i="16" s="1"/>
  <c r="P248" i="16"/>
  <c r="Q77" i="16"/>
  <c r="R77" i="16" s="1"/>
  <c r="N77" i="16" s="1"/>
  <c r="P77" i="16"/>
  <c r="P805" i="16"/>
  <c r="Q805" i="16"/>
  <c r="R805" i="16" s="1"/>
  <c r="N805" i="16" s="1"/>
  <c r="Q404" i="16"/>
  <c r="R404" i="16" s="1"/>
  <c r="N404" i="16" s="1"/>
  <c r="P404" i="16"/>
  <c r="Q184" i="16"/>
  <c r="R184" i="16" s="1"/>
  <c r="N184" i="16" s="1"/>
  <c r="P184" i="16"/>
  <c r="Q577" i="16"/>
  <c r="R577" i="16" s="1"/>
  <c r="N577" i="16" s="1"/>
  <c r="P577" i="16"/>
  <c r="Q680" i="16"/>
  <c r="R680" i="16" s="1"/>
  <c r="N680" i="16" s="1"/>
  <c r="P680" i="16"/>
  <c r="Q687" i="16"/>
  <c r="R687" i="16" s="1"/>
  <c r="N687" i="16" s="1"/>
  <c r="P687" i="16"/>
  <c r="Q349" i="16"/>
  <c r="R349" i="16" s="1"/>
  <c r="N349" i="16" s="1"/>
  <c r="P349" i="16"/>
  <c r="Q211" i="16"/>
  <c r="R211" i="16" s="1"/>
  <c r="N211" i="16" s="1"/>
  <c r="P211" i="16"/>
  <c r="Q567" i="16"/>
  <c r="R567" i="16" s="1"/>
  <c r="N567" i="16" s="1"/>
  <c r="P567" i="16"/>
  <c r="Q609" i="16"/>
  <c r="R609" i="16" s="1"/>
  <c r="N609" i="16" s="1"/>
  <c r="P609" i="16"/>
  <c r="Q1024" i="16"/>
  <c r="R1024" i="16" s="1"/>
  <c r="N1024" i="16" s="1"/>
  <c r="P1024" i="16"/>
  <c r="Q985" i="16"/>
  <c r="R985" i="16" s="1"/>
  <c r="N985" i="16" s="1"/>
  <c r="P985" i="16"/>
  <c r="Q921" i="16"/>
  <c r="R921" i="16" s="1"/>
  <c r="N921" i="16" s="1"/>
  <c r="P921" i="16"/>
  <c r="P423" i="16"/>
  <c r="Q423" i="16"/>
  <c r="R423" i="16" s="1"/>
  <c r="N423" i="16" s="1"/>
  <c r="P3294" i="16"/>
  <c r="Q3294" i="16"/>
  <c r="R3294" i="16" s="1"/>
  <c r="N3294" i="16" s="1"/>
  <c r="P722" i="16"/>
  <c r="Q722" i="16"/>
  <c r="R722" i="16" s="1"/>
  <c r="N722" i="16" s="1"/>
  <c r="P484" i="16"/>
  <c r="Q484" i="16"/>
  <c r="R484" i="16" s="1"/>
  <c r="N484" i="16" s="1"/>
  <c r="P186" i="16"/>
  <c r="Q186" i="16"/>
  <c r="R186" i="16" s="1"/>
  <c r="N186" i="16" s="1"/>
  <c r="Q523" i="16"/>
  <c r="R523" i="16" s="1"/>
  <c r="N523" i="16" s="1"/>
  <c r="P523" i="16"/>
  <c r="P214" i="16"/>
  <c r="Q214" i="16"/>
  <c r="R214" i="16" s="1"/>
  <c r="N214" i="16" s="1"/>
  <c r="Q1007" i="16"/>
  <c r="R1007" i="16" s="1"/>
  <c r="N1007" i="16" s="1"/>
  <c r="P1007" i="16"/>
  <c r="P2773" i="16"/>
  <c r="Q2773" i="16"/>
  <c r="R2773" i="16" s="1"/>
  <c r="N2773" i="16" s="1"/>
  <c r="P2332" i="16"/>
  <c r="Q2332" i="16"/>
  <c r="R2332" i="16" s="1"/>
  <c r="N2332" i="16" s="1"/>
  <c r="Q602" i="16"/>
  <c r="R602" i="16" s="1"/>
  <c r="N602" i="16" s="1"/>
  <c r="P602" i="16"/>
  <c r="P290" i="16"/>
  <c r="Q290" i="16"/>
  <c r="R290" i="16" s="1"/>
  <c r="N290" i="16" s="1"/>
  <c r="Q65" i="16"/>
  <c r="R65" i="16" s="1"/>
  <c r="N65" i="16" s="1"/>
  <c r="P65" i="16"/>
  <c r="Q380" i="16"/>
  <c r="R380" i="16" s="1"/>
  <c r="N380" i="16" s="1"/>
  <c r="P380" i="16"/>
  <c r="Q92" i="16"/>
  <c r="R92" i="16" s="1"/>
  <c r="N92" i="16" s="1"/>
  <c r="P92" i="16"/>
  <c r="Q802" i="16"/>
  <c r="R802" i="16" s="1"/>
  <c r="N802" i="16" s="1"/>
  <c r="P802" i="16"/>
  <c r="Q1598" i="16"/>
  <c r="R1598" i="16" s="1"/>
  <c r="N1598" i="16" s="1"/>
  <c r="P1598" i="16"/>
  <c r="Q1357" i="16"/>
  <c r="R1357" i="16" s="1"/>
  <c r="N1357" i="16" s="1"/>
  <c r="P1357" i="16"/>
  <c r="Q1937" i="16"/>
  <c r="R1937" i="16" s="1"/>
  <c r="N1937" i="16" s="1"/>
  <c r="P1937" i="16"/>
  <c r="P456" i="16"/>
  <c r="Q456" i="16"/>
  <c r="R456" i="16" s="1"/>
  <c r="N456" i="16" s="1"/>
  <c r="Q2209" i="16"/>
  <c r="R2209" i="16" s="1"/>
  <c r="N2209" i="16" s="1"/>
  <c r="P2209" i="16"/>
  <c r="Q2173" i="16"/>
  <c r="R2173" i="16" s="1"/>
  <c r="N2173" i="16" s="1"/>
  <c r="P2173" i="16"/>
  <c r="Q1236" i="16"/>
  <c r="R1236" i="16" s="1"/>
  <c r="N1236" i="16" s="1"/>
  <c r="P1236" i="16"/>
  <c r="Q471" i="16"/>
  <c r="R471" i="16" s="1"/>
  <c r="N471" i="16" s="1"/>
  <c r="P471" i="16"/>
  <c r="Q231" i="16"/>
  <c r="R231" i="16" s="1"/>
  <c r="N231" i="16" s="1"/>
  <c r="P231" i="16"/>
  <c r="Q953" i="16"/>
  <c r="R953" i="16" s="1"/>
  <c r="N953" i="16" s="1"/>
  <c r="P953" i="16"/>
  <c r="Q259" i="16"/>
  <c r="R259" i="16" s="1"/>
  <c r="N259" i="16" s="1"/>
  <c r="P259" i="16"/>
  <c r="P981" i="16"/>
  <c r="Q981" i="16"/>
  <c r="R981" i="16" s="1"/>
  <c r="N981" i="16" s="1"/>
  <c r="Q755" i="16"/>
  <c r="R755" i="16" s="1"/>
  <c r="N755" i="16" s="1"/>
  <c r="P755" i="16"/>
  <c r="Q2521" i="16"/>
  <c r="R2521" i="16" s="1"/>
  <c r="N2521" i="16" s="1"/>
  <c r="P2521" i="16"/>
  <c r="P1035" i="16"/>
  <c r="Q1035" i="16"/>
  <c r="R1035" i="16" s="1"/>
  <c r="N1035" i="16" s="1"/>
  <c r="P338" i="16"/>
  <c r="Q338" i="16"/>
  <c r="R338" i="16" s="1"/>
  <c r="N338" i="16" s="1"/>
  <c r="Q100" i="16"/>
  <c r="R100" i="16" s="1"/>
  <c r="N100" i="16" s="1"/>
  <c r="P100" i="16"/>
  <c r="Q822" i="16"/>
  <c r="R822" i="16" s="1"/>
  <c r="N822" i="16" s="1"/>
  <c r="P822" i="16"/>
  <c r="Q127" i="16"/>
  <c r="R127" i="16" s="1"/>
  <c r="N127" i="16" s="1"/>
  <c r="P127" i="16"/>
  <c r="P850" i="16"/>
  <c r="Q850" i="16"/>
  <c r="R850" i="16" s="1"/>
  <c r="N850" i="16" s="1"/>
  <c r="P624" i="16"/>
  <c r="Q624" i="16"/>
  <c r="R624" i="16" s="1"/>
  <c r="N624" i="16" s="1"/>
  <c r="Q2377" i="16"/>
  <c r="R2377" i="16" s="1"/>
  <c r="N2377" i="16" s="1"/>
  <c r="P2377" i="16"/>
  <c r="Q2666" i="16"/>
  <c r="R2666" i="16" s="1"/>
  <c r="N2666" i="16" s="1"/>
  <c r="P2666" i="16"/>
  <c r="Q783" i="16"/>
  <c r="R783" i="16" s="1"/>
  <c r="N783" i="16" s="1"/>
  <c r="P783" i="16"/>
  <c r="P546" i="16"/>
  <c r="Q546" i="16"/>
  <c r="R546" i="16" s="1"/>
  <c r="N546" i="16" s="1"/>
  <c r="P858" i="16"/>
  <c r="Q858" i="16"/>
  <c r="R858" i="16" s="1"/>
  <c r="N858" i="16" s="1"/>
  <c r="Q573" i="16"/>
  <c r="R573" i="16" s="1"/>
  <c r="N573" i="16" s="1"/>
  <c r="P573" i="16"/>
  <c r="Q348" i="16"/>
  <c r="R348" i="16" s="1"/>
  <c r="N348" i="16" s="1"/>
  <c r="P348" i="16"/>
  <c r="Q2101" i="16"/>
  <c r="R2101" i="16" s="1"/>
  <c r="N2101" i="16" s="1"/>
  <c r="P2101" i="16"/>
  <c r="Q2018" i="16"/>
  <c r="R2018" i="16" s="1"/>
  <c r="N2018" i="16" s="1"/>
  <c r="P2018" i="16"/>
  <c r="Q1472" i="16"/>
  <c r="R1472" i="16" s="1"/>
  <c r="N1472" i="16" s="1"/>
  <c r="P1472" i="16"/>
  <c r="P556" i="16"/>
  <c r="Q556" i="16"/>
  <c r="R556" i="16" s="1"/>
  <c r="N556" i="16" s="1"/>
  <c r="P258" i="16"/>
  <c r="Q258" i="16"/>
  <c r="R258" i="16" s="1"/>
  <c r="N258" i="16" s="1"/>
  <c r="Q595" i="16"/>
  <c r="R595" i="16" s="1"/>
  <c r="N595" i="16" s="1"/>
  <c r="P595" i="16"/>
  <c r="Q285" i="16"/>
  <c r="R285" i="16" s="1"/>
  <c r="N285" i="16" s="1"/>
  <c r="P285" i="16"/>
  <c r="Q1081" i="16"/>
  <c r="R1081" i="16" s="1"/>
  <c r="N1081" i="16" s="1"/>
  <c r="P1081" i="16"/>
  <c r="Q2844" i="16"/>
  <c r="R2844" i="16" s="1"/>
  <c r="N2844" i="16" s="1"/>
  <c r="P2844" i="16"/>
  <c r="P2762" i="16"/>
  <c r="Q2762" i="16"/>
  <c r="R2762" i="16" s="1"/>
  <c r="N2762" i="16" s="1"/>
  <c r="P529" i="16"/>
  <c r="Q529" i="16"/>
  <c r="R529" i="16" s="1"/>
  <c r="N529" i="16" s="1"/>
  <c r="Q219" i="16"/>
  <c r="R219" i="16" s="1"/>
  <c r="N219" i="16" s="1"/>
  <c r="P219" i="16"/>
  <c r="Q1001" i="16"/>
  <c r="R1001" i="16" s="1"/>
  <c r="N1001" i="16" s="1"/>
  <c r="P1001" i="16"/>
  <c r="P307" i="16"/>
  <c r="Q307" i="16"/>
  <c r="R307" i="16" s="1"/>
  <c r="N307" i="16" s="1"/>
  <c r="Q1039" i="16"/>
  <c r="R1039" i="16" s="1"/>
  <c r="N1039" i="16" s="1"/>
  <c r="P1039" i="16"/>
  <c r="Q730" i="16"/>
  <c r="R730" i="16" s="1"/>
  <c r="N730" i="16" s="1"/>
  <c r="P730" i="16"/>
  <c r="Q1525" i="16"/>
  <c r="R1525" i="16" s="1"/>
  <c r="N1525" i="16" s="1"/>
  <c r="P1525" i="16"/>
  <c r="P1274" i="16"/>
  <c r="Q1274" i="16"/>
  <c r="R1274" i="16" s="1"/>
  <c r="N1274" i="16" s="1"/>
  <c r="Q1505" i="16"/>
  <c r="R1505" i="16" s="1"/>
  <c r="N1505" i="16" s="1"/>
  <c r="P1505" i="16"/>
  <c r="P974" i="16"/>
  <c r="Q974" i="16"/>
  <c r="R974" i="16" s="1"/>
  <c r="N974" i="16" s="1"/>
  <c r="P675" i="16"/>
  <c r="Q675" i="16"/>
  <c r="R675" i="16" s="1"/>
  <c r="N675" i="16" s="1"/>
  <c r="Q437" i="16"/>
  <c r="R437" i="16" s="1"/>
  <c r="N437" i="16" s="1"/>
  <c r="P437" i="16"/>
  <c r="Q751" i="16"/>
  <c r="R751" i="16" s="1"/>
  <c r="N751" i="16" s="1"/>
  <c r="P751" i="16"/>
  <c r="Q465" i="16"/>
  <c r="R465" i="16" s="1"/>
  <c r="N465" i="16" s="1"/>
  <c r="P465" i="16"/>
  <c r="P229" i="16"/>
  <c r="Q229" i="16"/>
  <c r="R229" i="16" s="1"/>
  <c r="N229" i="16" s="1"/>
  <c r="Q1992" i="16"/>
  <c r="R1992" i="16" s="1"/>
  <c r="N1992" i="16" s="1"/>
  <c r="P1992" i="16"/>
  <c r="Q1862" i="16"/>
  <c r="R1862" i="16" s="1"/>
  <c r="N1862" i="16" s="1"/>
  <c r="P1862" i="16"/>
  <c r="Q1723" i="16"/>
  <c r="R1723" i="16" s="1"/>
  <c r="N1723" i="16" s="1"/>
  <c r="P1723" i="16"/>
  <c r="P1298" i="16"/>
  <c r="Q1298" i="16"/>
  <c r="R1298" i="16" s="1"/>
  <c r="N1298" i="16" s="1"/>
  <c r="P1648" i="16"/>
  <c r="Q1648" i="16"/>
  <c r="R1648" i="16" s="1"/>
  <c r="N1648" i="16" s="1"/>
  <c r="Q996" i="16"/>
  <c r="R996" i="16" s="1"/>
  <c r="N996" i="16" s="1"/>
  <c r="P996" i="16"/>
  <c r="Q699" i="16"/>
  <c r="R699" i="16" s="1"/>
  <c r="N699" i="16" s="1"/>
  <c r="P699" i="16"/>
  <c r="P461" i="16"/>
  <c r="Q461" i="16"/>
  <c r="R461" i="16" s="1"/>
  <c r="N461" i="16" s="1"/>
  <c r="P776" i="16"/>
  <c r="Q776" i="16"/>
  <c r="R776" i="16" s="1"/>
  <c r="N776" i="16" s="1"/>
  <c r="Q489" i="16"/>
  <c r="R489" i="16" s="1"/>
  <c r="N489" i="16" s="1"/>
  <c r="P489" i="16"/>
  <c r="Q252" i="16"/>
  <c r="R252" i="16" s="1"/>
  <c r="N252" i="16" s="1"/>
  <c r="P252" i="16"/>
  <c r="Q2017" i="16"/>
  <c r="R2017" i="16" s="1"/>
  <c r="N2017" i="16" s="1"/>
  <c r="P2017" i="16"/>
  <c r="Q1885" i="16"/>
  <c r="R1885" i="16" s="1"/>
  <c r="N1885" i="16" s="1"/>
  <c r="P1885" i="16"/>
  <c r="Q2048" i="16"/>
  <c r="R2048" i="16" s="1"/>
  <c r="N2048" i="16" s="1"/>
  <c r="P2048" i="16"/>
  <c r="Q69" i="16"/>
  <c r="R69" i="16" s="1"/>
  <c r="N69" i="16" s="1"/>
  <c r="P69" i="16"/>
  <c r="P778" i="16"/>
  <c r="Q778" i="16"/>
  <c r="R778" i="16" s="1"/>
  <c r="N778" i="16" s="1"/>
  <c r="Q1572" i="16"/>
  <c r="R1572" i="16" s="1"/>
  <c r="N1572" i="16" s="1"/>
  <c r="P1572" i="16"/>
  <c r="P1323" i="16"/>
  <c r="Q1323" i="16"/>
  <c r="R1323" i="16" s="1"/>
  <c r="N1323" i="16" s="1"/>
  <c r="Q1793" i="16"/>
  <c r="R1793" i="16" s="1"/>
  <c r="N1793" i="16" s="1"/>
  <c r="P1793" i="16"/>
  <c r="Q2198" i="16"/>
  <c r="R2198" i="16" s="1"/>
  <c r="N2198" i="16" s="1"/>
  <c r="P2198" i="16"/>
  <c r="P1876" i="16"/>
  <c r="Q1876" i="16"/>
  <c r="R1876" i="16" s="1"/>
  <c r="N1876" i="16" s="1"/>
  <c r="Q1613" i="16"/>
  <c r="R1613" i="16" s="1"/>
  <c r="N1613" i="16" s="1"/>
  <c r="P1613" i="16"/>
  <c r="Q1349" i="16"/>
  <c r="R1349" i="16" s="1"/>
  <c r="N1349" i="16" s="1"/>
  <c r="P1349" i="16"/>
  <c r="Q3077" i="16"/>
  <c r="R3077" i="16" s="1"/>
  <c r="N3077" i="16" s="1"/>
  <c r="P3077" i="16"/>
  <c r="Q2192" i="16"/>
  <c r="R2192" i="16" s="1"/>
  <c r="N2192" i="16" s="1"/>
  <c r="P2192" i="16"/>
  <c r="Q2853" i="16"/>
  <c r="R2853" i="16" s="1"/>
  <c r="N2853" i="16" s="1"/>
  <c r="P2853" i="16"/>
  <c r="P3356" i="16"/>
  <c r="Q3356" i="16"/>
  <c r="R3356" i="16" s="1"/>
  <c r="N3356" i="16" s="1"/>
  <c r="Q1172" i="16"/>
  <c r="R1172" i="16" s="1"/>
  <c r="N1172" i="16" s="1"/>
  <c r="P1172" i="16"/>
  <c r="Q3085" i="16"/>
  <c r="R3085" i="16" s="1"/>
  <c r="N3085" i="16" s="1"/>
  <c r="P3085" i="16"/>
  <c r="Q1946" i="16"/>
  <c r="R1946" i="16" s="1"/>
  <c r="N1946" i="16" s="1"/>
  <c r="P1946" i="16"/>
  <c r="Q1623" i="16"/>
  <c r="R1623" i="16" s="1"/>
  <c r="N1623" i="16" s="1"/>
  <c r="P1623" i="16"/>
  <c r="Q1360" i="16"/>
  <c r="R1360" i="16" s="1"/>
  <c r="N1360" i="16" s="1"/>
  <c r="P1360" i="16"/>
  <c r="Q1096" i="16"/>
  <c r="R1096" i="16" s="1"/>
  <c r="N1096" i="16" s="1"/>
  <c r="P1096" i="16"/>
  <c r="Q2825" i="16"/>
  <c r="R2825" i="16" s="1"/>
  <c r="N2825" i="16" s="1"/>
  <c r="P2825" i="16"/>
  <c r="Q1915" i="16"/>
  <c r="R1915" i="16" s="1"/>
  <c r="N1915" i="16" s="1"/>
  <c r="P1915" i="16"/>
  <c r="Q1569" i="16"/>
  <c r="R1569" i="16" s="1"/>
  <c r="N1569" i="16" s="1"/>
  <c r="P1569" i="16"/>
  <c r="Q2202" i="16"/>
  <c r="R2202" i="16" s="1"/>
  <c r="N2202" i="16" s="1"/>
  <c r="P2202" i="16"/>
  <c r="Q3003" i="16"/>
  <c r="R3003" i="16" s="1"/>
  <c r="N3003" i="16" s="1"/>
  <c r="P3003" i="16"/>
  <c r="Q2643" i="16"/>
  <c r="R2643" i="16" s="1"/>
  <c r="N2643" i="16" s="1"/>
  <c r="P2643" i="16"/>
  <c r="Q2392" i="16"/>
  <c r="R2392" i="16" s="1"/>
  <c r="N2392" i="16" s="1"/>
  <c r="P2392" i="16"/>
  <c r="P2117" i="16"/>
  <c r="Q2117" i="16"/>
  <c r="R2117" i="16" s="1"/>
  <c r="N2117" i="16" s="1"/>
  <c r="P1099" i="16"/>
  <c r="Q1099" i="16"/>
  <c r="R1099" i="16" s="1"/>
  <c r="N1099" i="16" s="1"/>
  <c r="Q1196" i="16"/>
  <c r="R1196" i="16" s="1"/>
  <c r="N1196" i="16" s="1"/>
  <c r="P1196" i="16"/>
  <c r="Q3229" i="16"/>
  <c r="R3229" i="16" s="1"/>
  <c r="N3229" i="16" s="1"/>
  <c r="P3229" i="16"/>
  <c r="Q2270" i="16"/>
  <c r="R2270" i="16" s="1"/>
  <c r="N2270" i="16" s="1"/>
  <c r="P2270" i="16"/>
  <c r="P1936" i="16"/>
  <c r="Q1936" i="16"/>
  <c r="R1936" i="16" s="1"/>
  <c r="N1936" i="16" s="1"/>
  <c r="P1672" i="16"/>
  <c r="Q1672" i="16"/>
  <c r="R1672" i="16" s="1"/>
  <c r="N1672" i="16" s="1"/>
  <c r="P1410" i="16"/>
  <c r="Q1410" i="16"/>
  <c r="R1410" i="16" s="1"/>
  <c r="N1410" i="16" s="1"/>
  <c r="Q485" i="16"/>
  <c r="R485" i="16" s="1"/>
  <c r="N485" i="16" s="1"/>
  <c r="P485" i="16"/>
  <c r="Q2264" i="16"/>
  <c r="R2264" i="16" s="1"/>
  <c r="N2264" i="16" s="1"/>
  <c r="P2264" i="16"/>
  <c r="P1089" i="16"/>
  <c r="Q1089" i="16"/>
  <c r="R1089" i="16" s="1"/>
  <c r="N1089" i="16" s="1"/>
  <c r="P3128" i="16"/>
  <c r="Q3128" i="16"/>
  <c r="R3128" i="16" s="1"/>
  <c r="N3128" i="16" s="1"/>
  <c r="Q1803" i="16"/>
  <c r="R1803" i="16" s="1"/>
  <c r="N1803" i="16" s="1"/>
  <c r="P1803" i="16"/>
  <c r="Q1539" i="16"/>
  <c r="R1539" i="16" s="1"/>
  <c r="N1539" i="16" s="1"/>
  <c r="P1539" i="16"/>
  <c r="Q1277" i="16"/>
  <c r="R1277" i="16" s="1"/>
  <c r="N1277" i="16" s="1"/>
  <c r="P1277" i="16"/>
  <c r="P3004" i="16"/>
  <c r="Q3004" i="16"/>
  <c r="R3004" i="16" s="1"/>
  <c r="N3004" i="16" s="1"/>
  <c r="Q2108" i="16"/>
  <c r="R2108" i="16" s="1"/>
  <c r="N2108" i="16" s="1"/>
  <c r="P2108" i="16"/>
  <c r="P2409" i="16"/>
  <c r="Q2409" i="16"/>
  <c r="R2409" i="16" s="1"/>
  <c r="N2409" i="16" s="1"/>
  <c r="Q3739" i="16"/>
  <c r="R3739" i="16" s="1"/>
  <c r="N3739" i="16" s="1"/>
  <c r="P3739" i="16"/>
  <c r="Q1671" i="16"/>
  <c r="R1671" i="16" s="1"/>
  <c r="N1671" i="16" s="1"/>
  <c r="P1671" i="16"/>
  <c r="Q1408" i="16"/>
  <c r="R1408" i="16" s="1"/>
  <c r="N1408" i="16" s="1"/>
  <c r="P1408" i="16"/>
  <c r="Q1145" i="16"/>
  <c r="R1145" i="16" s="1"/>
  <c r="N1145" i="16" s="1"/>
  <c r="P1145" i="16"/>
  <c r="Q2873" i="16"/>
  <c r="R2873" i="16" s="1"/>
  <c r="N2873" i="16" s="1"/>
  <c r="P2873" i="16"/>
  <c r="Q1964" i="16"/>
  <c r="R1964" i="16" s="1"/>
  <c r="N1964" i="16" s="1"/>
  <c r="P1964" i="16"/>
  <c r="P1774" i="16"/>
  <c r="Q1774" i="16"/>
  <c r="R1774" i="16" s="1"/>
  <c r="N1774" i="16" s="1"/>
  <c r="Q1447" i="16"/>
  <c r="R1447" i="16" s="1"/>
  <c r="N1447" i="16" s="1"/>
  <c r="P1447" i="16"/>
  <c r="Q2835" i="16"/>
  <c r="R2835" i="16" s="1"/>
  <c r="N2835" i="16" s="1"/>
  <c r="P2835" i="16"/>
  <c r="P2584" i="16"/>
  <c r="Q2584" i="16"/>
  <c r="R2584" i="16" s="1"/>
  <c r="N2584" i="16" s="1"/>
  <c r="Q2309" i="16"/>
  <c r="R2309" i="16" s="1"/>
  <c r="N2309" i="16" s="1"/>
  <c r="P2309" i="16"/>
  <c r="P1327" i="16"/>
  <c r="Q1327" i="16"/>
  <c r="R1327" i="16" s="1"/>
  <c r="N1327" i="16" s="1"/>
  <c r="P1664" i="16"/>
  <c r="Q1664" i="16"/>
  <c r="R1664" i="16" s="1"/>
  <c r="N1664" i="16" s="1"/>
  <c r="Q3374" i="16"/>
  <c r="R3374" i="16" s="1"/>
  <c r="N3374" i="16" s="1"/>
  <c r="P3374" i="16"/>
  <c r="P3063" i="16"/>
  <c r="Q3063" i="16"/>
  <c r="R3063" i="16" s="1"/>
  <c r="N3063" i="16" s="1"/>
  <c r="Q2703" i="16"/>
  <c r="R2703" i="16" s="1"/>
  <c r="N2703" i="16" s="1"/>
  <c r="P2703" i="16"/>
  <c r="Q2452" i="16"/>
  <c r="R2452" i="16" s="1"/>
  <c r="N2452" i="16" s="1"/>
  <c r="P2452" i="16"/>
  <c r="Q2177" i="16"/>
  <c r="R2177" i="16" s="1"/>
  <c r="N2177" i="16" s="1"/>
  <c r="P2177" i="16"/>
  <c r="Q1183" i="16"/>
  <c r="R1183" i="16" s="1"/>
  <c r="N1183" i="16" s="1"/>
  <c r="P1183" i="16"/>
  <c r="Q1340" i="16"/>
  <c r="R1340" i="16" s="1"/>
  <c r="N1340" i="16" s="1"/>
  <c r="P1340" i="16"/>
  <c r="Q3541" i="16"/>
  <c r="R3541" i="16" s="1"/>
  <c r="N3541" i="16" s="1"/>
  <c r="P3541" i="16"/>
  <c r="Q1563" i="16"/>
  <c r="R1563" i="16" s="1"/>
  <c r="N1563" i="16" s="1"/>
  <c r="P1563" i="16"/>
  <c r="Q1300" i="16"/>
  <c r="R1300" i="16" s="1"/>
  <c r="N1300" i="16" s="1"/>
  <c r="P1300" i="16"/>
  <c r="Q3039" i="16"/>
  <c r="R3039" i="16" s="1"/>
  <c r="N3039" i="16" s="1"/>
  <c r="P3039" i="16"/>
  <c r="P2766" i="16"/>
  <c r="Q2766" i="16"/>
  <c r="R2766" i="16" s="1"/>
  <c r="N2766" i="16" s="1"/>
  <c r="P1844" i="16"/>
  <c r="Q1844" i="16"/>
  <c r="R1844" i="16" s="1"/>
  <c r="N1844" i="16" s="1"/>
  <c r="Q1342" i="16"/>
  <c r="R1342" i="16" s="1"/>
  <c r="N1342" i="16" s="1"/>
  <c r="P1342" i="16"/>
  <c r="P3761" i="16"/>
  <c r="Q3761" i="16"/>
  <c r="R3761" i="16" s="1"/>
  <c r="N3761" i="16" s="1"/>
  <c r="Q1287" i="16"/>
  <c r="R1287" i="16" s="1"/>
  <c r="N1287" i="16" s="1"/>
  <c r="P1287" i="16"/>
  <c r="Q3014" i="16"/>
  <c r="R3014" i="16" s="1"/>
  <c r="N3014" i="16" s="1"/>
  <c r="P3014" i="16"/>
  <c r="Q2764" i="16"/>
  <c r="R2764" i="16" s="1"/>
  <c r="N2764" i="16" s="1"/>
  <c r="P2764" i="16"/>
  <c r="P2489" i="16"/>
  <c r="Q2489" i="16"/>
  <c r="R2489" i="16" s="1"/>
  <c r="N2489" i="16" s="1"/>
  <c r="Q1531" i="16"/>
  <c r="R1531" i="16" s="1"/>
  <c r="N1531" i="16" s="1"/>
  <c r="P1531" i="16"/>
  <c r="Q2239" i="16"/>
  <c r="R2239" i="16" s="1"/>
  <c r="N2239" i="16" s="1"/>
  <c r="P2239" i="16"/>
  <c r="P3363" i="16"/>
  <c r="Q3363" i="16"/>
  <c r="R3363" i="16" s="1"/>
  <c r="N3363" i="16" s="1"/>
  <c r="Q1603" i="16"/>
  <c r="R1603" i="16" s="1"/>
  <c r="N1603" i="16" s="1"/>
  <c r="P1603" i="16"/>
  <c r="Q1305" i="16"/>
  <c r="R1305" i="16" s="1"/>
  <c r="N1305" i="16" s="1"/>
  <c r="P1305" i="16"/>
  <c r="P3033" i="16"/>
  <c r="Q3033" i="16"/>
  <c r="R3033" i="16" s="1"/>
  <c r="N3033" i="16" s="1"/>
  <c r="P2781" i="16"/>
  <c r="Q2781" i="16"/>
  <c r="R2781" i="16" s="1"/>
  <c r="N2781" i="16" s="1"/>
  <c r="P2446" i="16"/>
  <c r="Q2446" i="16"/>
  <c r="R2446" i="16" s="1"/>
  <c r="N2446" i="16" s="1"/>
  <c r="Q2004" i="16"/>
  <c r="R2004" i="16" s="1"/>
  <c r="N2004" i="16" s="1"/>
  <c r="P2004" i="16"/>
  <c r="Q3733" i="16"/>
  <c r="R3733" i="16" s="1"/>
  <c r="N3733" i="16" s="1"/>
  <c r="P3733" i="16"/>
  <c r="Q3411" i="16"/>
  <c r="R3411" i="16" s="1"/>
  <c r="N3411" i="16" s="1"/>
  <c r="P3411" i="16"/>
  <c r="P3833" i="16"/>
  <c r="Q3833" i="16"/>
  <c r="R3833" i="16" s="1"/>
  <c r="N3833" i="16" s="1"/>
  <c r="Q3115" i="16"/>
  <c r="R3115" i="16" s="1"/>
  <c r="N3115" i="16" s="1"/>
  <c r="P3115" i="16"/>
  <c r="P1367" i="16"/>
  <c r="Q1367" i="16"/>
  <c r="R1367" i="16" s="1"/>
  <c r="N1367" i="16" s="1"/>
  <c r="Q852" i="16"/>
  <c r="R852" i="16" s="1"/>
  <c r="N852" i="16" s="1"/>
  <c r="P852" i="16"/>
  <c r="P3138" i="16"/>
  <c r="Q3138" i="16"/>
  <c r="R3138" i="16" s="1"/>
  <c r="N3138" i="16" s="1"/>
  <c r="Q2627" i="16"/>
  <c r="R2627" i="16" s="1"/>
  <c r="N2627" i="16" s="1"/>
  <c r="P2627" i="16"/>
  <c r="P2793" i="16"/>
  <c r="Q2793" i="16"/>
  <c r="R2793" i="16" s="1"/>
  <c r="N2793" i="16" s="1"/>
  <c r="P2459" i="16"/>
  <c r="Q2459" i="16"/>
  <c r="R2459" i="16" s="1"/>
  <c r="N2459" i="16" s="1"/>
  <c r="Q2015" i="16"/>
  <c r="R2015" i="16" s="1"/>
  <c r="N2015" i="16" s="1"/>
  <c r="P2015" i="16"/>
  <c r="Q3745" i="16"/>
  <c r="R3745" i="16" s="1"/>
  <c r="N3745" i="16" s="1"/>
  <c r="P3745" i="16"/>
  <c r="Q3423" i="16"/>
  <c r="R3423" i="16" s="1"/>
  <c r="N3423" i="16" s="1"/>
  <c r="P3423" i="16"/>
  <c r="P1554" i="16"/>
  <c r="Q1554" i="16"/>
  <c r="R1554" i="16" s="1"/>
  <c r="N1554" i="16" s="1"/>
  <c r="P3129" i="16"/>
  <c r="Q3129" i="16"/>
  <c r="R3129" i="16" s="1"/>
  <c r="N3129" i="16" s="1"/>
  <c r="Q1427" i="16"/>
  <c r="R1427" i="16" s="1"/>
  <c r="N1427" i="16" s="1"/>
  <c r="P1427" i="16"/>
  <c r="P863" i="16"/>
  <c r="Q863" i="16"/>
  <c r="R863" i="16" s="1"/>
  <c r="N863" i="16" s="1"/>
  <c r="Q3210" i="16"/>
  <c r="R3210" i="16" s="1"/>
  <c r="N3210" i="16" s="1"/>
  <c r="P3210" i="16"/>
  <c r="Q2687" i="16"/>
  <c r="R2687" i="16" s="1"/>
  <c r="N2687" i="16" s="1"/>
  <c r="P2687" i="16"/>
  <c r="Q2624" i="16"/>
  <c r="R2624" i="16" s="1"/>
  <c r="N2624" i="16" s="1"/>
  <c r="P2624" i="16"/>
  <c r="Q2361" i="16"/>
  <c r="R2361" i="16" s="1"/>
  <c r="N2361" i="16" s="1"/>
  <c r="P2361" i="16"/>
  <c r="P2037" i="16"/>
  <c r="Q2037" i="16"/>
  <c r="R2037" i="16" s="1"/>
  <c r="N2037" i="16" s="1"/>
  <c r="P1596" i="16"/>
  <c r="Q1596" i="16"/>
  <c r="R1596" i="16" s="1"/>
  <c r="N1596" i="16" s="1"/>
  <c r="Q3324" i="16"/>
  <c r="R3324" i="16" s="1"/>
  <c r="N3324" i="16" s="1"/>
  <c r="P3324" i="16"/>
  <c r="Q2189" i="16"/>
  <c r="R2189" i="16" s="1"/>
  <c r="N2189" i="16" s="1"/>
  <c r="P2189" i="16"/>
  <c r="Q3426" i="16"/>
  <c r="R3426" i="16" s="1"/>
  <c r="N3426" i="16" s="1"/>
  <c r="P3426" i="16"/>
  <c r="Q3691" i="16"/>
  <c r="R3691" i="16" s="1"/>
  <c r="N3691" i="16" s="1"/>
  <c r="P3691" i="16"/>
  <c r="Q3488" i="16"/>
  <c r="R3488" i="16" s="1"/>
  <c r="N3488" i="16" s="1"/>
  <c r="P3488" i="16"/>
  <c r="Q431" i="16"/>
  <c r="R431" i="16" s="1"/>
  <c r="N431" i="16" s="1"/>
  <c r="P431" i="16"/>
  <c r="Q1830" i="16"/>
  <c r="R1830" i="16" s="1"/>
  <c r="N1830" i="16" s="1"/>
  <c r="P1830" i="16"/>
  <c r="Q3455" i="16"/>
  <c r="R3455" i="16" s="1"/>
  <c r="N3455" i="16" s="1"/>
  <c r="P3455" i="16"/>
  <c r="Q2060" i="16"/>
  <c r="R2060" i="16" s="1"/>
  <c r="N2060" i="16" s="1"/>
  <c r="P2060" i="16"/>
  <c r="Q1797" i="16"/>
  <c r="R1797" i="16" s="1"/>
  <c r="N1797" i="16" s="1"/>
  <c r="P1797" i="16"/>
  <c r="P1462" i="16"/>
  <c r="Q1462" i="16"/>
  <c r="R1462" i="16" s="1"/>
  <c r="N1462" i="16" s="1"/>
  <c r="P215" i="16"/>
  <c r="Q215" i="16"/>
  <c r="R215" i="16" s="1"/>
  <c r="N215" i="16" s="1"/>
  <c r="Q2772" i="16"/>
  <c r="R2772" i="16" s="1"/>
  <c r="N2772" i="16" s="1"/>
  <c r="P2772" i="16"/>
  <c r="P3482" i="16"/>
  <c r="Q3482" i="16"/>
  <c r="R3482" i="16" s="1"/>
  <c r="N3482" i="16" s="1"/>
  <c r="P3159" i="16"/>
  <c r="Q3159" i="16"/>
  <c r="R3159" i="16" s="1"/>
  <c r="N3159" i="16" s="1"/>
  <c r="Q3127" i="16"/>
  <c r="R3127" i="16" s="1"/>
  <c r="N3127" i="16" s="1"/>
  <c r="P3127" i="16"/>
  <c r="Q1283" i="16"/>
  <c r="R1283" i="16" s="1"/>
  <c r="N1283" i="16" s="1"/>
  <c r="P1283" i="16"/>
  <c r="Q3657" i="16"/>
  <c r="R3657" i="16" s="1"/>
  <c r="N3657" i="16" s="1"/>
  <c r="P3657" i="16"/>
  <c r="P3409" i="16"/>
  <c r="Q3409" i="16"/>
  <c r="R3409" i="16" s="1"/>
  <c r="N3409" i="16" s="1"/>
  <c r="Q2406" i="16"/>
  <c r="R2406" i="16" s="1"/>
  <c r="N2406" i="16" s="1"/>
  <c r="P2406" i="16"/>
  <c r="P3503" i="16"/>
  <c r="Q3503" i="16"/>
  <c r="R3503" i="16" s="1"/>
  <c r="N3503" i="16" s="1"/>
  <c r="Q2360" i="16"/>
  <c r="R2360" i="16" s="1"/>
  <c r="N2360" i="16" s="1"/>
  <c r="P2360" i="16"/>
  <c r="P2098" i="16"/>
  <c r="Q2098" i="16"/>
  <c r="R2098" i="16" s="1"/>
  <c r="N2098" i="16" s="1"/>
  <c r="Q1763" i="16"/>
  <c r="R1763" i="16" s="1"/>
  <c r="N1763" i="16" s="1"/>
  <c r="P1763" i="16"/>
  <c r="Q1332" i="16"/>
  <c r="R1332" i="16" s="1"/>
  <c r="N1332" i="16" s="1"/>
  <c r="P1332" i="16"/>
  <c r="P3072" i="16"/>
  <c r="Q3072" i="16"/>
  <c r="R3072" i="16" s="1"/>
  <c r="N3072" i="16" s="1"/>
  <c r="P3782" i="16"/>
  <c r="Q3782" i="16"/>
  <c r="R3782" i="16" s="1"/>
  <c r="N3782" i="16" s="1"/>
  <c r="Q3162" i="16"/>
  <c r="R3162" i="16" s="1"/>
  <c r="N3162" i="16" s="1"/>
  <c r="P3162" i="16"/>
  <c r="Q3427" i="16"/>
  <c r="R3427" i="16" s="1"/>
  <c r="N3427" i="16" s="1"/>
  <c r="P3427" i="16"/>
  <c r="P3225" i="16"/>
  <c r="Q3225" i="16"/>
  <c r="R3225" i="16" s="1"/>
  <c r="N3225" i="16" s="1"/>
  <c r="Q1607" i="16"/>
  <c r="R1607" i="16" s="1"/>
  <c r="N1607" i="16" s="1"/>
  <c r="P1607" i="16"/>
  <c r="Q3709" i="16"/>
  <c r="R3709" i="16" s="1"/>
  <c r="N3709" i="16" s="1"/>
  <c r="P3709" i="16"/>
  <c r="Q2220" i="16"/>
  <c r="R2220" i="16" s="1"/>
  <c r="N2220" i="16" s="1"/>
  <c r="P2220" i="16"/>
  <c r="Q3594" i="16"/>
  <c r="R3594" i="16" s="1"/>
  <c r="N3594" i="16" s="1"/>
  <c r="P3594" i="16"/>
  <c r="Q1796" i="16"/>
  <c r="R1796" i="16" s="1"/>
  <c r="N1796" i="16" s="1"/>
  <c r="P1796" i="16"/>
  <c r="P1534" i="16"/>
  <c r="Q1534" i="16"/>
  <c r="R1534" i="16" s="1"/>
  <c r="N1534" i="16" s="1"/>
  <c r="Q1198" i="16"/>
  <c r="R1198" i="16" s="1"/>
  <c r="N1198" i="16" s="1"/>
  <c r="P1198" i="16"/>
  <c r="P2950" i="16"/>
  <c r="Q2950" i="16"/>
  <c r="R2950" i="16" s="1"/>
  <c r="N2950" i="16" s="1"/>
  <c r="Q2497" i="16"/>
  <c r="R2497" i="16" s="1"/>
  <c r="N2497" i="16" s="1"/>
  <c r="P2497" i="16"/>
  <c r="P3218" i="16"/>
  <c r="Q3218" i="16"/>
  <c r="R3218" i="16" s="1"/>
  <c r="N3218" i="16" s="1"/>
  <c r="P3664" i="16"/>
  <c r="Q3664" i="16"/>
  <c r="R3664" i="16" s="1"/>
  <c r="N3664" i="16" s="1"/>
  <c r="Q1409" i="16"/>
  <c r="R1409" i="16" s="1"/>
  <c r="N1409" i="16" s="1"/>
  <c r="P1409" i="16"/>
  <c r="P3620" i="16"/>
  <c r="Q3620" i="16"/>
  <c r="R3620" i="16" s="1"/>
  <c r="N3620" i="16" s="1"/>
  <c r="Q3393" i="16"/>
  <c r="R3393" i="16" s="1"/>
  <c r="N3393" i="16" s="1"/>
  <c r="P3393" i="16"/>
  <c r="Q3143" i="16"/>
  <c r="R3143" i="16" s="1"/>
  <c r="N3143" i="16" s="1"/>
  <c r="P3143" i="16"/>
  <c r="Q2574" i="16"/>
  <c r="R2574" i="16" s="1"/>
  <c r="N2574" i="16" s="1"/>
  <c r="P2574" i="16"/>
  <c r="P2159" i="16"/>
  <c r="Q2159" i="16"/>
  <c r="R2159" i="16" s="1"/>
  <c r="N2159" i="16" s="1"/>
  <c r="Q3105" i="16"/>
  <c r="R3105" i="16" s="1"/>
  <c r="N3105" i="16" s="1"/>
  <c r="P3105" i="16"/>
  <c r="P3837" i="16"/>
  <c r="Q3837" i="16"/>
  <c r="R3837" i="16" s="1"/>
  <c r="N3837" i="16" s="1"/>
  <c r="Q3588" i="16"/>
  <c r="R3588" i="16" s="1"/>
  <c r="N3588" i="16" s="1"/>
  <c r="P3588" i="16"/>
  <c r="Q3534" i="16"/>
  <c r="R3534" i="16" s="1"/>
  <c r="N3534" i="16" s="1"/>
  <c r="P3534" i="16"/>
  <c r="Q2909" i="16"/>
  <c r="R2909" i="16" s="1"/>
  <c r="N2909" i="16" s="1"/>
  <c r="P2909" i="16"/>
  <c r="Q2396" i="16"/>
  <c r="R2396" i="16" s="1"/>
  <c r="N2396" i="16" s="1"/>
  <c r="P2396" i="16"/>
  <c r="P2134" i="16"/>
  <c r="Q2134" i="16"/>
  <c r="R2134" i="16" s="1"/>
  <c r="N2134" i="16" s="1"/>
  <c r="P1799" i="16"/>
  <c r="Q1799" i="16"/>
  <c r="R1799" i="16" s="1"/>
  <c r="N1799" i="16" s="1"/>
  <c r="Q1368" i="16"/>
  <c r="R1368" i="16" s="1"/>
  <c r="N1368" i="16" s="1"/>
  <c r="P1368" i="16"/>
  <c r="P3096" i="16"/>
  <c r="Q3096" i="16"/>
  <c r="R3096" i="16" s="1"/>
  <c r="N3096" i="16" s="1"/>
  <c r="P3818" i="16"/>
  <c r="Q3818" i="16"/>
  <c r="R3818" i="16" s="1"/>
  <c r="N3818" i="16" s="1"/>
  <c r="Q3197" i="16"/>
  <c r="R3197" i="16" s="1"/>
  <c r="N3197" i="16" s="1"/>
  <c r="P3197" i="16"/>
  <c r="Q3462" i="16"/>
  <c r="R3462" i="16" s="1"/>
  <c r="N3462" i="16" s="1"/>
  <c r="P3462" i="16"/>
  <c r="Q3260" i="16"/>
  <c r="R3260" i="16" s="1"/>
  <c r="N3260" i="16" s="1"/>
  <c r="P3260" i="16"/>
  <c r="P1798" i="16"/>
  <c r="Q1798" i="16"/>
  <c r="R1798" i="16" s="1"/>
  <c r="N1798" i="16" s="1"/>
  <c r="Q3744" i="16"/>
  <c r="R3744" i="16" s="1"/>
  <c r="N3744" i="16" s="1"/>
  <c r="P3744" i="16"/>
  <c r="Q2339" i="16"/>
  <c r="R2339" i="16" s="1"/>
  <c r="N2339" i="16" s="1"/>
  <c r="P2339" i="16"/>
  <c r="P3797" i="16"/>
  <c r="Q3797" i="16"/>
  <c r="R3797" i="16" s="1"/>
  <c r="N3797" i="16" s="1"/>
  <c r="P947" i="16"/>
  <c r="Q947" i="16"/>
  <c r="R947" i="16" s="1"/>
  <c r="N947" i="16" s="1"/>
  <c r="P3702" i="16"/>
  <c r="Q3702" i="16"/>
  <c r="R3702" i="16" s="1"/>
  <c r="N3702" i="16" s="1"/>
  <c r="P3108" i="16"/>
  <c r="Q3108" i="16"/>
  <c r="R3108" i="16" s="1"/>
  <c r="N3108" i="16" s="1"/>
  <c r="P1700" i="16"/>
  <c r="Q1700" i="16"/>
  <c r="R1700" i="16" s="1"/>
  <c r="N1700" i="16" s="1"/>
  <c r="P1438" i="16"/>
  <c r="Q1438" i="16"/>
  <c r="R1438" i="16" s="1"/>
  <c r="N1438" i="16" s="1"/>
  <c r="P1102" i="16"/>
  <c r="Q1102" i="16"/>
  <c r="R1102" i="16" s="1"/>
  <c r="N1102" i="16" s="1"/>
  <c r="P2855" i="16"/>
  <c r="Q2855" i="16"/>
  <c r="R2855" i="16" s="1"/>
  <c r="N2855" i="16" s="1"/>
  <c r="Q2401" i="16"/>
  <c r="R2401" i="16" s="1"/>
  <c r="N2401" i="16" s="1"/>
  <c r="P2401" i="16"/>
  <c r="P3123" i="16"/>
  <c r="Q3123" i="16"/>
  <c r="R3123" i="16" s="1"/>
  <c r="N3123" i="16" s="1"/>
  <c r="Q3820" i="16"/>
  <c r="R3820" i="16" s="1"/>
  <c r="N3820" i="16" s="1"/>
  <c r="P3820" i="16"/>
  <c r="P1314" i="16"/>
  <c r="Q1314" i="16"/>
  <c r="R1314" i="16" s="1"/>
  <c r="N1314" i="16" s="1"/>
  <c r="P3511" i="16"/>
  <c r="Q3511" i="16"/>
  <c r="R3511" i="16" s="1"/>
  <c r="N3511" i="16" s="1"/>
  <c r="Q3299" i="16"/>
  <c r="R3299" i="16" s="1"/>
  <c r="N3299" i="16" s="1"/>
  <c r="P3299" i="16"/>
  <c r="P1883" i="16"/>
  <c r="Q1883" i="16"/>
  <c r="R1883" i="16" s="1"/>
  <c r="N1883" i="16" s="1"/>
  <c r="Q3467" i="16"/>
  <c r="R3467" i="16" s="1"/>
  <c r="N3467" i="16" s="1"/>
  <c r="P3467" i="16"/>
  <c r="Q3227" i="16"/>
  <c r="R3227" i="16" s="1"/>
  <c r="N3227" i="16" s="1"/>
  <c r="P3227" i="16"/>
  <c r="Q1855" i="16"/>
  <c r="R1855" i="16" s="1"/>
  <c r="N1855" i="16" s="1"/>
  <c r="P1855" i="16"/>
  <c r="P1594" i="16"/>
  <c r="Q1594" i="16"/>
  <c r="R1594" i="16" s="1"/>
  <c r="N1594" i="16" s="1"/>
  <c r="P1258" i="16"/>
  <c r="Q1258" i="16"/>
  <c r="R1258" i="16" s="1"/>
  <c r="N1258" i="16" s="1"/>
  <c r="Q3010" i="16"/>
  <c r="R3010" i="16" s="1"/>
  <c r="N3010" i="16" s="1"/>
  <c r="P3010" i="16"/>
  <c r="Q2556" i="16"/>
  <c r="R2556" i="16" s="1"/>
  <c r="N2556" i="16" s="1"/>
  <c r="P2556" i="16"/>
  <c r="Q3278" i="16"/>
  <c r="R3278" i="16" s="1"/>
  <c r="N3278" i="16" s="1"/>
  <c r="P3278" i="16"/>
  <c r="Q1769" i="16"/>
  <c r="R1769" i="16" s="1"/>
  <c r="N1769" i="16" s="1"/>
  <c r="P1769" i="16"/>
  <c r="Q1469" i="16"/>
  <c r="R1469" i="16" s="1"/>
  <c r="N1469" i="16" s="1"/>
  <c r="P1469" i="16"/>
  <c r="P3680" i="16"/>
  <c r="Q3680" i="16"/>
  <c r="R3680" i="16" s="1"/>
  <c r="N3680" i="16" s="1"/>
  <c r="Q3454" i="16"/>
  <c r="R3454" i="16" s="1"/>
  <c r="N3454" i="16" s="1"/>
  <c r="P3454" i="16"/>
  <c r="Q3203" i="16"/>
  <c r="R3203" i="16" s="1"/>
  <c r="N3203" i="16" s="1"/>
  <c r="P3203" i="16"/>
  <c r="Q2814" i="16"/>
  <c r="R2814" i="16" s="1"/>
  <c r="N2814" i="16" s="1"/>
  <c r="P2814" i="16"/>
  <c r="P2363" i="16"/>
  <c r="Q2363" i="16"/>
  <c r="R2363" i="16" s="1"/>
  <c r="N2363" i="16" s="1"/>
  <c r="Q2011" i="16"/>
  <c r="R2011" i="16" s="1"/>
  <c r="N2011" i="16" s="1"/>
  <c r="P2011" i="16"/>
  <c r="Q1749" i="16"/>
  <c r="R1749" i="16" s="1"/>
  <c r="N1749" i="16" s="1"/>
  <c r="P1749" i="16"/>
  <c r="Q1414" i="16"/>
  <c r="R1414" i="16" s="1"/>
  <c r="N1414" i="16" s="1"/>
  <c r="P1414" i="16"/>
  <c r="P167" i="16"/>
  <c r="Q167" i="16"/>
  <c r="R167" i="16" s="1"/>
  <c r="N167" i="16" s="1"/>
  <c r="Q2724" i="16"/>
  <c r="R2724" i="16" s="1"/>
  <c r="N2724" i="16" s="1"/>
  <c r="P2724" i="16"/>
  <c r="Q3434" i="16"/>
  <c r="R3434" i="16" s="1"/>
  <c r="N3434" i="16" s="1"/>
  <c r="P3434" i="16"/>
  <c r="P3112" i="16"/>
  <c r="Q3112" i="16"/>
  <c r="R3112" i="16" s="1"/>
  <c r="N3112" i="16" s="1"/>
  <c r="Q2262" i="16"/>
  <c r="R2262" i="16" s="1"/>
  <c r="N2262" i="16" s="1"/>
  <c r="P2262" i="16"/>
  <c r="P3836" i="16"/>
  <c r="Q3836" i="16"/>
  <c r="R3836" i="16" s="1"/>
  <c r="N3836" i="16" s="1"/>
  <c r="Q3609" i="16"/>
  <c r="R3609" i="16" s="1"/>
  <c r="N3609" i="16" s="1"/>
  <c r="P3609" i="16"/>
  <c r="P3360" i="16"/>
  <c r="Q3360" i="16"/>
  <c r="R3360" i="16" s="1"/>
  <c r="N3360" i="16" s="1"/>
  <c r="Q3749" i="16"/>
  <c r="R3749" i="16" s="1"/>
  <c r="N3749" i="16" s="1"/>
  <c r="P3749" i="16"/>
  <c r="Q3178" i="16"/>
  <c r="R3178" i="16" s="1"/>
  <c r="N3178" i="16" s="1"/>
  <c r="P3178" i="16"/>
  <c r="Q536" i="16"/>
  <c r="R536" i="16" s="1"/>
  <c r="N536" i="16" s="1"/>
  <c r="P536" i="16"/>
  <c r="Q949" i="16"/>
  <c r="R949" i="16" s="1"/>
  <c r="N949" i="16" s="1"/>
  <c r="P949" i="16"/>
  <c r="P225" i="16"/>
  <c r="Q225" i="16"/>
  <c r="R225" i="16" s="1"/>
  <c r="N225" i="16" s="1"/>
  <c r="Q813" i="16"/>
  <c r="R813" i="16" s="1"/>
  <c r="N813" i="16" s="1"/>
  <c r="P813" i="16"/>
  <c r="Q481" i="16"/>
  <c r="R481" i="16" s="1"/>
  <c r="N481" i="16" s="1"/>
  <c r="P481" i="16"/>
  <c r="Q820" i="16"/>
  <c r="R820" i="16" s="1"/>
  <c r="N820" i="16" s="1"/>
  <c r="P820" i="16"/>
  <c r="Q273" i="16"/>
  <c r="R273" i="16" s="1"/>
  <c r="N273" i="16" s="1"/>
  <c r="P273" i="16"/>
  <c r="Q713" i="16"/>
  <c r="R713" i="16" s="1"/>
  <c r="N713" i="16" s="1"/>
  <c r="P713" i="16"/>
  <c r="Q1698" i="16"/>
  <c r="R1698" i="16" s="1"/>
  <c r="N1698" i="16" s="1"/>
  <c r="P1698" i="16"/>
  <c r="Q68" i="16"/>
  <c r="R68" i="16" s="1"/>
  <c r="N68" i="16" s="1"/>
  <c r="P68" i="16"/>
  <c r="Q1088" i="16"/>
  <c r="R1088" i="16" s="1"/>
  <c r="N1088" i="16" s="1"/>
  <c r="P1088" i="16"/>
  <c r="P906" i="16"/>
  <c r="Q906" i="16"/>
  <c r="R906" i="16" s="1"/>
  <c r="N906" i="16" s="1"/>
  <c r="Q1628" i="16"/>
  <c r="R1628" i="16" s="1"/>
  <c r="N1628" i="16" s="1"/>
  <c r="P1628" i="16"/>
  <c r="Q2522" i="16"/>
  <c r="R2522" i="16" s="1"/>
  <c r="N2522" i="16" s="1"/>
  <c r="P2522" i="16"/>
  <c r="Q2400" i="16"/>
  <c r="R2400" i="16" s="1"/>
  <c r="N2400" i="16" s="1"/>
  <c r="P2400" i="16"/>
  <c r="Q228" i="16"/>
  <c r="R228" i="16" s="1"/>
  <c r="N228" i="16" s="1"/>
  <c r="P228" i="16"/>
  <c r="Q853" i="16"/>
  <c r="R853" i="16" s="1"/>
  <c r="N853" i="16" s="1"/>
  <c r="P853" i="16"/>
  <c r="Q409" i="16"/>
  <c r="R409" i="16" s="1"/>
  <c r="N409" i="16" s="1"/>
  <c r="P409" i="16"/>
  <c r="P196" i="16"/>
  <c r="Q196" i="16"/>
  <c r="R196" i="16" s="1"/>
  <c r="N196" i="16" s="1"/>
  <c r="P2485" i="16"/>
  <c r="Q2485" i="16"/>
  <c r="R2485" i="16" s="1"/>
  <c r="N2485" i="16" s="1"/>
  <c r="Q824" i="16"/>
  <c r="R824" i="16" s="1"/>
  <c r="N824" i="16" s="1"/>
  <c r="P824" i="16"/>
  <c r="Q1909" i="16"/>
  <c r="R1909" i="16" s="1"/>
  <c r="N1909" i="16" s="1"/>
  <c r="P1909" i="16"/>
  <c r="P979" i="16"/>
  <c r="Q979" i="16"/>
  <c r="R979" i="16" s="1"/>
  <c r="N979" i="16" s="1"/>
  <c r="Q771" i="16"/>
  <c r="R771" i="16" s="1"/>
  <c r="N771" i="16" s="1"/>
  <c r="P771" i="16"/>
  <c r="Q2089" i="16"/>
  <c r="R2089" i="16" s="1"/>
  <c r="N2089" i="16" s="1"/>
  <c r="P2089" i="16"/>
  <c r="P286" i="16"/>
  <c r="Q286" i="16"/>
  <c r="R286" i="16" s="1"/>
  <c r="N286" i="16" s="1"/>
  <c r="P990" i="16"/>
  <c r="Q990" i="16"/>
  <c r="R990" i="16" s="1"/>
  <c r="N990" i="16" s="1"/>
  <c r="P1179" i="16"/>
  <c r="Q1179" i="16"/>
  <c r="R1179" i="16" s="1"/>
  <c r="N1179" i="16" s="1"/>
  <c r="Q752" i="16"/>
  <c r="R752" i="16" s="1"/>
  <c r="N752" i="16" s="1"/>
  <c r="P752" i="16"/>
  <c r="Q685" i="16"/>
  <c r="R685" i="16" s="1"/>
  <c r="N685" i="16" s="1"/>
  <c r="P685" i="16"/>
  <c r="Q1681" i="16"/>
  <c r="R1681" i="16" s="1"/>
  <c r="N1681" i="16" s="1"/>
  <c r="P1681" i="16"/>
  <c r="Q709" i="16"/>
  <c r="R709" i="16" s="1"/>
  <c r="N709" i="16" s="1"/>
  <c r="P709" i="16"/>
  <c r="Q1706" i="16"/>
  <c r="R1706" i="16" s="1"/>
  <c r="N1706" i="16" s="1"/>
  <c r="P1706" i="16"/>
  <c r="Q1285" i="16"/>
  <c r="R1285" i="16" s="1"/>
  <c r="N1285" i="16" s="1"/>
  <c r="P1285" i="16"/>
  <c r="Q1324" i="16"/>
  <c r="R1324" i="16" s="1"/>
  <c r="N1324" i="16" s="1"/>
  <c r="P1324" i="16"/>
  <c r="Q2731" i="16"/>
  <c r="R2731" i="16" s="1"/>
  <c r="N2731" i="16" s="1"/>
  <c r="P2731" i="16"/>
  <c r="P2537" i="16"/>
  <c r="Q2537" i="16"/>
  <c r="R2537" i="16" s="1"/>
  <c r="N2537" i="16" s="1"/>
  <c r="Q2356" i="16"/>
  <c r="R2356" i="16" s="1"/>
  <c r="N2356" i="16" s="1"/>
  <c r="P2356" i="16"/>
  <c r="P1969" i="16"/>
  <c r="Q1969" i="16"/>
  <c r="R1969" i="16" s="1"/>
  <c r="N1969" i="16" s="1"/>
  <c r="Q1689" i="16"/>
  <c r="R1689" i="16" s="1"/>
  <c r="N1689" i="16" s="1"/>
  <c r="P1689" i="16"/>
  <c r="P1138" i="16"/>
  <c r="Q1138" i="16"/>
  <c r="R1138" i="16" s="1"/>
  <c r="N1138" i="16" s="1"/>
  <c r="P1652" i="16"/>
  <c r="Q1652" i="16"/>
  <c r="R1652" i="16" s="1"/>
  <c r="N1652" i="16" s="1"/>
  <c r="Q1133" i="16"/>
  <c r="R1133" i="16" s="1"/>
  <c r="N1133" i="16" s="1"/>
  <c r="P1133" i="16"/>
  <c r="Q989" i="16"/>
  <c r="R989" i="16" s="1"/>
  <c r="N989" i="16" s="1"/>
  <c r="P989" i="16"/>
  <c r="Q2477" i="16"/>
  <c r="R2477" i="16" s="1"/>
  <c r="N2477" i="16" s="1"/>
  <c r="P2477" i="16"/>
  <c r="P2475" i="16"/>
  <c r="Q2475" i="16"/>
  <c r="R2475" i="16" s="1"/>
  <c r="N2475" i="16" s="1"/>
  <c r="Q3042" i="16"/>
  <c r="R3042" i="16" s="1"/>
  <c r="N3042" i="16" s="1"/>
  <c r="P3042" i="16"/>
  <c r="P3545" i="16"/>
  <c r="Q3545" i="16"/>
  <c r="R3545" i="16" s="1"/>
  <c r="N3545" i="16" s="1"/>
  <c r="Q2170" i="16"/>
  <c r="R2170" i="16" s="1"/>
  <c r="N2170" i="16" s="1"/>
  <c r="P2170" i="16"/>
  <c r="Q3185" i="16"/>
  <c r="R3185" i="16" s="1"/>
  <c r="N3185" i="16" s="1"/>
  <c r="P3185" i="16"/>
  <c r="Q3137" i="16"/>
  <c r="R3137" i="16" s="1"/>
  <c r="N3137" i="16" s="1"/>
  <c r="P3137" i="16"/>
  <c r="Q1893" i="16"/>
  <c r="R1893" i="16" s="1"/>
  <c r="N1893" i="16" s="1"/>
  <c r="P1893" i="16"/>
  <c r="Q651" i="16"/>
  <c r="R651" i="16" s="1"/>
  <c r="N651" i="16" s="1"/>
  <c r="P651" i="16"/>
  <c r="Q760" i="16"/>
  <c r="R760" i="16" s="1"/>
  <c r="N760" i="16" s="1"/>
  <c r="P760" i="16"/>
  <c r="Q864" i="16"/>
  <c r="R864" i="16" s="1"/>
  <c r="N864" i="16" s="1"/>
  <c r="P864" i="16"/>
  <c r="Q547" i="16"/>
  <c r="R547" i="16" s="1"/>
  <c r="N547" i="16" s="1"/>
  <c r="P547" i="16"/>
  <c r="P304" i="16"/>
  <c r="Q304" i="16"/>
  <c r="R304" i="16" s="1"/>
  <c r="N304" i="16" s="1"/>
  <c r="Q636" i="16"/>
  <c r="R636" i="16" s="1"/>
  <c r="N636" i="16" s="1"/>
  <c r="P636" i="16"/>
  <c r="P823" i="16"/>
  <c r="Q823" i="16"/>
  <c r="R823" i="16" s="1"/>
  <c r="N823" i="16" s="1"/>
  <c r="P926" i="16"/>
  <c r="Q926" i="16"/>
  <c r="R926" i="16" s="1"/>
  <c r="N926" i="16" s="1"/>
  <c r="Q1405" i="16"/>
  <c r="R1405" i="16" s="1"/>
  <c r="N1405" i="16" s="1"/>
  <c r="P1405" i="16"/>
  <c r="Q593" i="16"/>
  <c r="R593" i="16" s="1"/>
  <c r="N593" i="16" s="1"/>
  <c r="P593" i="16"/>
  <c r="Q277" i="16"/>
  <c r="R277" i="16" s="1"/>
  <c r="N277" i="16" s="1"/>
  <c r="P277" i="16"/>
  <c r="P765" i="16"/>
  <c r="Q765" i="16"/>
  <c r="R765" i="16" s="1"/>
  <c r="N765" i="16" s="1"/>
  <c r="Q890" i="16"/>
  <c r="R890" i="16" s="1"/>
  <c r="N890" i="16" s="1"/>
  <c r="P890" i="16"/>
  <c r="P157" i="16"/>
  <c r="Q157" i="16"/>
  <c r="R157" i="16" s="1"/>
  <c r="N157" i="16" s="1"/>
  <c r="P866" i="16"/>
  <c r="Q866" i="16"/>
  <c r="R866" i="16" s="1"/>
  <c r="N866" i="16" s="1"/>
  <c r="P627" i="16"/>
  <c r="Q627" i="16"/>
  <c r="R627" i="16" s="1"/>
  <c r="N627" i="16" s="1"/>
  <c r="P330" i="16"/>
  <c r="Q330" i="16"/>
  <c r="R330" i="16" s="1"/>
  <c r="N330" i="16" s="1"/>
  <c r="Q668" i="16"/>
  <c r="R668" i="16" s="1"/>
  <c r="N668" i="16" s="1"/>
  <c r="P668" i="16"/>
  <c r="P358" i="16"/>
  <c r="Q358" i="16"/>
  <c r="R358" i="16" s="1"/>
  <c r="N358" i="16" s="1"/>
  <c r="Q1153" i="16"/>
  <c r="R1153" i="16" s="1"/>
  <c r="N1153" i="16" s="1"/>
  <c r="P1153" i="16"/>
  <c r="Q2917" i="16"/>
  <c r="R2917" i="16" s="1"/>
  <c r="N2917" i="16" s="1"/>
  <c r="P2917" i="16"/>
  <c r="P1203" i="16"/>
  <c r="Q1203" i="16"/>
  <c r="R1203" i="16" s="1"/>
  <c r="N1203" i="16" s="1"/>
  <c r="P745" i="16"/>
  <c r="Q745" i="16"/>
  <c r="R745" i="16" s="1"/>
  <c r="N745" i="16" s="1"/>
  <c r="P447" i="16"/>
  <c r="Q447" i="16"/>
  <c r="R447" i="16" s="1"/>
  <c r="N447" i="16" s="1"/>
  <c r="Q209" i="16"/>
  <c r="R209" i="16" s="1"/>
  <c r="N209" i="16" s="1"/>
  <c r="P209" i="16"/>
  <c r="Q524" i="16"/>
  <c r="R524" i="16" s="1"/>
  <c r="N524" i="16" s="1"/>
  <c r="P524" i="16"/>
  <c r="Q237" i="16"/>
  <c r="R237" i="16" s="1"/>
  <c r="N237" i="16" s="1"/>
  <c r="P237" i="16"/>
  <c r="P958" i="16"/>
  <c r="Q958" i="16"/>
  <c r="R958" i="16" s="1"/>
  <c r="N958" i="16" s="1"/>
  <c r="Q1742" i="16"/>
  <c r="R1742" i="16" s="1"/>
  <c r="N1742" i="16" s="1"/>
  <c r="P1742" i="16"/>
  <c r="Q1538" i="16"/>
  <c r="R1538" i="16" s="1"/>
  <c r="N1538" i="16" s="1"/>
  <c r="P1538" i="16"/>
  <c r="P2801" i="16"/>
  <c r="Q2801" i="16"/>
  <c r="R2801" i="16" s="1"/>
  <c r="N2801" i="16" s="1"/>
  <c r="P600" i="16"/>
  <c r="Q600" i="16"/>
  <c r="R600" i="16" s="1"/>
  <c r="N600" i="16" s="1"/>
  <c r="Q2353" i="16"/>
  <c r="R2353" i="16" s="1"/>
  <c r="N2353" i="16" s="1"/>
  <c r="P2353" i="16"/>
  <c r="P2619" i="16"/>
  <c r="Q2619" i="16"/>
  <c r="R2619" i="16" s="1"/>
  <c r="N2619" i="16" s="1"/>
  <c r="P3390" i="16"/>
  <c r="Q3390" i="16"/>
  <c r="R3390" i="16" s="1"/>
  <c r="N3390" i="16" s="1"/>
  <c r="P614" i="16"/>
  <c r="Q614" i="16"/>
  <c r="R614" i="16" s="1"/>
  <c r="N614" i="16" s="1"/>
  <c r="Q376" i="16"/>
  <c r="R376" i="16" s="1"/>
  <c r="N376" i="16" s="1"/>
  <c r="P376" i="16"/>
  <c r="Q78" i="16"/>
  <c r="R78" i="16" s="1"/>
  <c r="N78" i="16" s="1"/>
  <c r="P78" i="16"/>
  <c r="Q416" i="16"/>
  <c r="R416" i="16" s="1"/>
  <c r="N416" i="16" s="1"/>
  <c r="P416" i="16"/>
  <c r="Q106" i="16"/>
  <c r="R106" i="16" s="1"/>
  <c r="N106" i="16" s="1"/>
  <c r="P106" i="16"/>
  <c r="Q899" i="16"/>
  <c r="R899" i="16" s="1"/>
  <c r="N899" i="16" s="1"/>
  <c r="P899" i="16"/>
  <c r="Q2665" i="16"/>
  <c r="R2665" i="16" s="1"/>
  <c r="N2665" i="16" s="1"/>
  <c r="P2665" i="16"/>
  <c r="P1744" i="16"/>
  <c r="Q1744" i="16"/>
  <c r="R1744" i="16" s="1"/>
  <c r="N1744" i="16" s="1"/>
  <c r="Q483" i="16"/>
  <c r="R483" i="16" s="1"/>
  <c r="N483" i="16" s="1"/>
  <c r="P483" i="16"/>
  <c r="Q244" i="16"/>
  <c r="R244" i="16" s="1"/>
  <c r="N244" i="16" s="1"/>
  <c r="P244" i="16"/>
  <c r="P965" i="16"/>
  <c r="Q965" i="16"/>
  <c r="R965" i="16" s="1"/>
  <c r="N965" i="16" s="1"/>
  <c r="Q272" i="16"/>
  <c r="R272" i="16" s="1"/>
  <c r="N272" i="16" s="1"/>
  <c r="P272" i="16"/>
  <c r="P994" i="16"/>
  <c r="Q994" i="16"/>
  <c r="R994" i="16" s="1"/>
  <c r="N994" i="16" s="1"/>
  <c r="P768" i="16"/>
  <c r="Q768" i="16"/>
  <c r="R768" i="16" s="1"/>
  <c r="N768" i="16" s="1"/>
  <c r="Q2532" i="16"/>
  <c r="R2532" i="16" s="1"/>
  <c r="N2532" i="16" s="1"/>
  <c r="P2532" i="16"/>
  <c r="P1107" i="16"/>
  <c r="Q1107" i="16"/>
  <c r="R1107" i="16" s="1"/>
  <c r="N1107" i="16" s="1"/>
  <c r="Q927" i="16"/>
  <c r="R927" i="16" s="1"/>
  <c r="N927" i="16" s="1"/>
  <c r="P927" i="16"/>
  <c r="Q689" i="16"/>
  <c r="R689" i="16" s="1"/>
  <c r="N689" i="16" s="1"/>
  <c r="P689" i="16"/>
  <c r="Q1003" i="16"/>
  <c r="R1003" i="16" s="1"/>
  <c r="N1003" i="16" s="1"/>
  <c r="P1003" i="16"/>
  <c r="Q717" i="16"/>
  <c r="R717" i="16" s="1"/>
  <c r="N717" i="16" s="1"/>
  <c r="P717" i="16"/>
  <c r="Q492" i="16"/>
  <c r="R492" i="16" s="1"/>
  <c r="N492" i="16" s="1"/>
  <c r="P492" i="16"/>
  <c r="Q2246" i="16"/>
  <c r="R2246" i="16" s="1"/>
  <c r="N2246" i="16" s="1"/>
  <c r="P2246" i="16"/>
  <c r="Q2307" i="16"/>
  <c r="R2307" i="16" s="1"/>
  <c r="N2307" i="16" s="1"/>
  <c r="P2307" i="16"/>
  <c r="P3829" i="16"/>
  <c r="Q3829" i="16"/>
  <c r="R3829" i="16" s="1"/>
  <c r="N3829" i="16" s="1"/>
  <c r="P701" i="16"/>
  <c r="Q701" i="16"/>
  <c r="R701" i="16" s="1"/>
  <c r="N701" i="16" s="1"/>
  <c r="P402" i="16"/>
  <c r="Q402" i="16"/>
  <c r="R402" i="16" s="1"/>
  <c r="N402" i="16" s="1"/>
  <c r="Q740" i="16"/>
  <c r="R740" i="16" s="1"/>
  <c r="N740" i="16" s="1"/>
  <c r="P740" i="16"/>
  <c r="P430" i="16"/>
  <c r="Q430" i="16"/>
  <c r="R430" i="16" s="1"/>
  <c r="N430" i="16" s="1"/>
  <c r="Q1225" i="16"/>
  <c r="R1225" i="16" s="1"/>
  <c r="N1225" i="16" s="1"/>
  <c r="P1225" i="16"/>
  <c r="P2988" i="16"/>
  <c r="Q2988" i="16"/>
  <c r="R2988" i="16" s="1"/>
  <c r="N2988" i="16" s="1"/>
  <c r="Q1636" i="16"/>
  <c r="R1636" i="16" s="1"/>
  <c r="N1636" i="16" s="1"/>
  <c r="P1636" i="16"/>
  <c r="P673" i="16"/>
  <c r="Q673" i="16"/>
  <c r="R673" i="16" s="1"/>
  <c r="N673" i="16" s="1"/>
  <c r="P375" i="16"/>
  <c r="Q375" i="16"/>
  <c r="R375" i="16" s="1"/>
  <c r="N375" i="16" s="1"/>
  <c r="Q136" i="16"/>
  <c r="R136" i="16" s="1"/>
  <c r="N136" i="16" s="1"/>
  <c r="P136" i="16"/>
  <c r="P451" i="16"/>
  <c r="Q451" i="16"/>
  <c r="R451" i="16" s="1"/>
  <c r="N451" i="16" s="1"/>
  <c r="P166" i="16"/>
  <c r="Q166" i="16"/>
  <c r="R166" i="16" s="1"/>
  <c r="N166" i="16" s="1"/>
  <c r="P886" i="16"/>
  <c r="Q886" i="16"/>
  <c r="R886" i="16" s="1"/>
  <c r="N886" i="16" s="1"/>
  <c r="Q1669" i="16"/>
  <c r="R1669" i="16" s="1"/>
  <c r="N1669" i="16" s="1"/>
  <c r="P1669" i="16"/>
  <c r="Q1441" i="16"/>
  <c r="R1441" i="16" s="1"/>
  <c r="N1441" i="16" s="1"/>
  <c r="P1441" i="16"/>
  <c r="Q2369" i="16"/>
  <c r="R2369" i="16" s="1"/>
  <c r="N2369" i="16" s="1"/>
  <c r="P2369" i="16"/>
  <c r="P98" i="16"/>
  <c r="Q98" i="16"/>
  <c r="R98" i="16" s="1"/>
  <c r="N98" i="16" s="1"/>
  <c r="P819" i="16"/>
  <c r="Q819" i="16"/>
  <c r="R819" i="16" s="1"/>
  <c r="N819" i="16" s="1"/>
  <c r="Q580" i="16"/>
  <c r="R580" i="16" s="1"/>
  <c r="N580" i="16" s="1"/>
  <c r="P580" i="16"/>
  <c r="Q895" i="16"/>
  <c r="R895" i="16" s="1"/>
  <c r="N895" i="16" s="1"/>
  <c r="P895" i="16"/>
  <c r="P610" i="16"/>
  <c r="Q610" i="16"/>
  <c r="R610" i="16" s="1"/>
  <c r="N610" i="16" s="1"/>
  <c r="Q384" i="16"/>
  <c r="R384" i="16" s="1"/>
  <c r="N384" i="16" s="1"/>
  <c r="P384" i="16"/>
  <c r="Q2137" i="16"/>
  <c r="R2137" i="16" s="1"/>
  <c r="N2137" i="16" s="1"/>
  <c r="P2137" i="16"/>
  <c r="Q2066" i="16"/>
  <c r="R2066" i="16" s="1"/>
  <c r="N2066" i="16" s="1"/>
  <c r="P2066" i="16"/>
  <c r="P2900" i="16"/>
  <c r="Q2900" i="16"/>
  <c r="R2900" i="16" s="1"/>
  <c r="N2900" i="16" s="1"/>
  <c r="Q1466" i="16"/>
  <c r="R1466" i="16" s="1"/>
  <c r="N1466" i="16" s="1"/>
  <c r="P1466" i="16"/>
  <c r="P2513" i="16"/>
  <c r="Q2513" i="16"/>
  <c r="R2513" i="16" s="1"/>
  <c r="N2513" i="16" s="1"/>
  <c r="P122" i="16"/>
  <c r="Q122" i="16"/>
  <c r="R122" i="16" s="1"/>
  <c r="N122" i="16" s="1"/>
  <c r="Q843" i="16"/>
  <c r="R843" i="16" s="1"/>
  <c r="N843" i="16" s="1"/>
  <c r="P843" i="16"/>
  <c r="P605" i="16"/>
  <c r="Q605" i="16"/>
  <c r="R605" i="16" s="1"/>
  <c r="N605" i="16" s="1"/>
  <c r="Q919" i="16"/>
  <c r="R919" i="16" s="1"/>
  <c r="N919" i="16" s="1"/>
  <c r="P919" i="16"/>
  <c r="Q633" i="16"/>
  <c r="R633" i="16" s="1"/>
  <c r="N633" i="16" s="1"/>
  <c r="P633" i="16"/>
  <c r="P408" i="16"/>
  <c r="Q408" i="16"/>
  <c r="R408" i="16" s="1"/>
  <c r="N408" i="16" s="1"/>
  <c r="Q2160" i="16"/>
  <c r="R2160" i="16" s="1"/>
  <c r="N2160" i="16" s="1"/>
  <c r="P2160" i="16"/>
  <c r="Q2125" i="16"/>
  <c r="R2125" i="16" s="1"/>
  <c r="N2125" i="16" s="1"/>
  <c r="P2125" i="16"/>
  <c r="P2061" i="16"/>
  <c r="Q2061" i="16"/>
  <c r="R2061" i="16" s="1"/>
  <c r="N2061" i="16" s="1"/>
  <c r="Q213" i="16"/>
  <c r="R213" i="16" s="1"/>
  <c r="N213" i="16" s="1"/>
  <c r="P213" i="16"/>
  <c r="Q934" i="16"/>
  <c r="R934" i="16" s="1"/>
  <c r="N934" i="16" s="1"/>
  <c r="P934" i="16"/>
  <c r="Q1717" i="16"/>
  <c r="R1717" i="16" s="1"/>
  <c r="N1717" i="16" s="1"/>
  <c r="P1717" i="16"/>
  <c r="Q1503" i="16"/>
  <c r="R1503" i="16" s="1"/>
  <c r="N1503" i="16" s="1"/>
  <c r="P1503" i="16"/>
  <c r="P2657" i="16"/>
  <c r="Q2657" i="16"/>
  <c r="R2657" i="16" s="1"/>
  <c r="N2657" i="16" s="1"/>
  <c r="P2354" i="16"/>
  <c r="Q2354" i="16"/>
  <c r="R2354" i="16" s="1"/>
  <c r="N2354" i="16" s="1"/>
  <c r="P2019" i="16"/>
  <c r="Q2019" i="16"/>
  <c r="R2019" i="16" s="1"/>
  <c r="N2019" i="16" s="1"/>
  <c r="Q1757" i="16"/>
  <c r="R1757" i="16" s="1"/>
  <c r="N1757" i="16" s="1"/>
  <c r="P1757" i="16"/>
  <c r="Q1493" i="16"/>
  <c r="R1493" i="16" s="1"/>
  <c r="N1493" i="16" s="1"/>
  <c r="P1493" i="16"/>
  <c r="P571" i="16"/>
  <c r="Q571" i="16"/>
  <c r="R571" i="16" s="1"/>
  <c r="N571" i="16" s="1"/>
  <c r="P2358" i="16"/>
  <c r="Q2358" i="16"/>
  <c r="R2358" i="16" s="1"/>
  <c r="N2358" i="16" s="1"/>
  <c r="P1642" i="16"/>
  <c r="Q1642" i="16"/>
  <c r="R1642" i="16" s="1"/>
  <c r="N1642" i="16" s="1"/>
  <c r="P1243" i="16"/>
  <c r="Q1243" i="16"/>
  <c r="R1243" i="16" s="1"/>
  <c r="N1243" i="16" s="1"/>
  <c r="Q1484" i="16"/>
  <c r="R1484" i="16" s="1"/>
  <c r="N1484" i="16" s="1"/>
  <c r="P1484" i="16"/>
  <c r="P3724" i="16"/>
  <c r="Q3724" i="16"/>
  <c r="R3724" i="16" s="1"/>
  <c r="N3724" i="16" s="1"/>
  <c r="Q2090" i="16"/>
  <c r="R2090" i="16" s="1"/>
  <c r="N2090" i="16" s="1"/>
  <c r="P2090" i="16"/>
  <c r="Q1767" i="16"/>
  <c r="R1767" i="16" s="1"/>
  <c r="N1767" i="16" s="1"/>
  <c r="P1767" i="16"/>
  <c r="Q1504" i="16"/>
  <c r="R1504" i="16" s="1"/>
  <c r="N1504" i="16" s="1"/>
  <c r="P1504" i="16"/>
  <c r="Q1241" i="16"/>
  <c r="R1241" i="16" s="1"/>
  <c r="N1241" i="16" s="1"/>
  <c r="P1241" i="16"/>
  <c r="P2968" i="16"/>
  <c r="Q2968" i="16"/>
  <c r="R2968" i="16" s="1"/>
  <c r="N2968" i="16" s="1"/>
  <c r="Q2072" i="16"/>
  <c r="R2072" i="16" s="1"/>
  <c r="N2072" i="16" s="1"/>
  <c r="P2072" i="16"/>
  <c r="Q2144" i="16"/>
  <c r="R2144" i="16" s="1"/>
  <c r="N2144" i="16" s="1"/>
  <c r="P2144" i="16"/>
  <c r="Q3475" i="16"/>
  <c r="R3475" i="16" s="1"/>
  <c r="N3475" i="16" s="1"/>
  <c r="P3475" i="16"/>
  <c r="Q1059" i="16"/>
  <c r="R1059" i="16" s="1"/>
  <c r="N1059" i="16" s="1"/>
  <c r="P1059" i="16"/>
  <c r="Q2787" i="16"/>
  <c r="R2787" i="16" s="1"/>
  <c r="N2787" i="16" s="1"/>
  <c r="P2787" i="16"/>
  <c r="Q2536" i="16"/>
  <c r="R2536" i="16" s="1"/>
  <c r="N2536" i="16" s="1"/>
  <c r="P2536" i="16"/>
  <c r="P2260" i="16"/>
  <c r="Q2260" i="16"/>
  <c r="R2260" i="16" s="1"/>
  <c r="N2260" i="16" s="1"/>
  <c r="Q1267" i="16"/>
  <c r="R1267" i="16" s="1"/>
  <c r="N1267" i="16" s="1"/>
  <c r="P1267" i="16"/>
  <c r="Q1544" i="16"/>
  <c r="R1544" i="16" s="1"/>
  <c r="N1544" i="16" s="1"/>
  <c r="P1544" i="16"/>
  <c r="P2359" i="16"/>
  <c r="Q2359" i="16"/>
  <c r="R2359" i="16" s="1"/>
  <c r="N2359" i="16" s="1"/>
  <c r="Q2414" i="16"/>
  <c r="R2414" i="16" s="1"/>
  <c r="N2414" i="16" s="1"/>
  <c r="P2414" i="16"/>
  <c r="Q2080" i="16"/>
  <c r="R2080" i="16" s="1"/>
  <c r="N2080" i="16" s="1"/>
  <c r="P2080" i="16"/>
  <c r="P1816" i="16"/>
  <c r="Q1816" i="16"/>
  <c r="R1816" i="16" s="1"/>
  <c r="N1816" i="16" s="1"/>
  <c r="Q1553" i="16"/>
  <c r="R1553" i="16" s="1"/>
  <c r="N1553" i="16" s="1"/>
  <c r="P1553" i="16"/>
  <c r="P630" i="16"/>
  <c r="Q630" i="16"/>
  <c r="R630" i="16" s="1"/>
  <c r="N630" i="16" s="1"/>
  <c r="P2431" i="16"/>
  <c r="Q2431" i="16"/>
  <c r="R2431" i="16" s="1"/>
  <c r="N2431" i="16" s="1"/>
  <c r="P1966" i="16"/>
  <c r="Q1966" i="16"/>
  <c r="R1966" i="16" s="1"/>
  <c r="N1966" i="16" s="1"/>
  <c r="P2282" i="16"/>
  <c r="Q2282" i="16"/>
  <c r="R2282" i="16" s="1"/>
  <c r="N2282" i="16" s="1"/>
  <c r="Q1948" i="16"/>
  <c r="R1948" i="16" s="1"/>
  <c r="N1948" i="16" s="1"/>
  <c r="P1948" i="16"/>
  <c r="P1684" i="16"/>
  <c r="Q1684" i="16"/>
  <c r="R1684" i="16" s="1"/>
  <c r="N1684" i="16" s="1"/>
  <c r="P1422" i="16"/>
  <c r="Q1422" i="16"/>
  <c r="R1422" i="16" s="1"/>
  <c r="N1422" i="16" s="1"/>
  <c r="P499" i="16"/>
  <c r="Q499" i="16"/>
  <c r="R499" i="16" s="1"/>
  <c r="N499" i="16" s="1"/>
  <c r="Q2275" i="16"/>
  <c r="R2275" i="16" s="1"/>
  <c r="N2275" i="16" s="1"/>
  <c r="P2275" i="16"/>
  <c r="Q1210" i="16"/>
  <c r="R1210" i="16" s="1"/>
  <c r="N1210" i="16" s="1"/>
  <c r="P1210" i="16"/>
  <c r="Q3273" i="16"/>
  <c r="R3273" i="16" s="1"/>
  <c r="N3273" i="16" s="1"/>
  <c r="P3273" i="16"/>
  <c r="Q1815" i="16"/>
  <c r="R1815" i="16" s="1"/>
  <c r="N1815" i="16" s="1"/>
  <c r="P1815" i="16"/>
  <c r="Q1551" i="16"/>
  <c r="R1551" i="16" s="1"/>
  <c r="N1551" i="16" s="1"/>
  <c r="P1551" i="16"/>
  <c r="Q1288" i="16"/>
  <c r="R1288" i="16" s="1"/>
  <c r="N1288" i="16" s="1"/>
  <c r="P1288" i="16"/>
  <c r="Q3017" i="16"/>
  <c r="R3017" i="16" s="1"/>
  <c r="N3017" i="16" s="1"/>
  <c r="P3017" i="16"/>
  <c r="Q2120" i="16"/>
  <c r="R2120" i="16" s="1"/>
  <c r="N2120" i="16" s="1"/>
  <c r="P2120" i="16"/>
  <c r="P2433" i="16"/>
  <c r="Q2433" i="16"/>
  <c r="R2433" i="16" s="1"/>
  <c r="N2433" i="16" s="1"/>
  <c r="Q3763" i="16"/>
  <c r="R3763" i="16" s="1"/>
  <c r="N3763" i="16" s="1"/>
  <c r="P3763" i="16"/>
  <c r="Q2980" i="16"/>
  <c r="R2980" i="16" s="1"/>
  <c r="N2980" i="16" s="1"/>
  <c r="P2980" i="16"/>
  <c r="P2728" i="16"/>
  <c r="Q2728" i="16"/>
  <c r="R2728" i="16" s="1"/>
  <c r="N2728" i="16" s="1"/>
  <c r="P2453" i="16"/>
  <c r="Q2453" i="16"/>
  <c r="R2453" i="16" s="1"/>
  <c r="N2453" i="16" s="1"/>
  <c r="Q1494" i="16"/>
  <c r="R1494" i="16" s="1"/>
  <c r="N1494" i="16" s="1"/>
  <c r="P1494" i="16"/>
  <c r="P2095" i="16"/>
  <c r="Q2095" i="16"/>
  <c r="R2095" i="16" s="1"/>
  <c r="N2095" i="16" s="1"/>
  <c r="Q3195" i="16"/>
  <c r="R3195" i="16" s="1"/>
  <c r="N3195" i="16" s="1"/>
  <c r="P3195" i="16"/>
  <c r="Q1119" i="16"/>
  <c r="R1119" i="16" s="1"/>
  <c r="N1119" i="16" s="1"/>
  <c r="P1119" i="16"/>
  <c r="P2847" i="16"/>
  <c r="Q2847" i="16"/>
  <c r="R2847" i="16" s="1"/>
  <c r="N2847" i="16" s="1"/>
  <c r="P2597" i="16"/>
  <c r="Q2597" i="16"/>
  <c r="R2597" i="16" s="1"/>
  <c r="N2597" i="16" s="1"/>
  <c r="Q2321" i="16"/>
  <c r="R2321" i="16" s="1"/>
  <c r="N2321" i="16" s="1"/>
  <c r="P2321" i="16"/>
  <c r="Q1339" i="16"/>
  <c r="R1339" i="16" s="1"/>
  <c r="N1339" i="16" s="1"/>
  <c r="P1339" i="16"/>
  <c r="P1688" i="16"/>
  <c r="Q1688" i="16"/>
  <c r="R1688" i="16" s="1"/>
  <c r="N1688" i="16" s="1"/>
  <c r="Q3398" i="16"/>
  <c r="R3398" i="16" s="1"/>
  <c r="N3398" i="16" s="1"/>
  <c r="P3398" i="16"/>
  <c r="Q1707" i="16"/>
  <c r="R1707" i="16" s="1"/>
  <c r="N1707" i="16" s="1"/>
  <c r="P1707" i="16"/>
  <c r="Q1445" i="16"/>
  <c r="R1445" i="16" s="1"/>
  <c r="N1445" i="16" s="1"/>
  <c r="P1445" i="16"/>
  <c r="Q1182" i="16"/>
  <c r="R1182" i="16" s="1"/>
  <c r="N1182" i="16" s="1"/>
  <c r="P1182" i="16"/>
  <c r="P2910" i="16"/>
  <c r="Q2910" i="16"/>
  <c r="R2910" i="16" s="1"/>
  <c r="N2910" i="16" s="1"/>
  <c r="Q1998" i="16"/>
  <c r="R1998" i="16" s="1"/>
  <c r="N1998" i="16" s="1"/>
  <c r="P1998" i="16"/>
  <c r="Q1916" i="16"/>
  <c r="R1916" i="16" s="1"/>
  <c r="N1916" i="16" s="1"/>
  <c r="P1916" i="16"/>
  <c r="P3163" i="16"/>
  <c r="Q3163" i="16"/>
  <c r="R3163" i="16" s="1"/>
  <c r="N3163" i="16" s="1"/>
  <c r="Q1431" i="16"/>
  <c r="R1431" i="16" s="1"/>
  <c r="N1431" i="16" s="1"/>
  <c r="P1431" i="16"/>
  <c r="Q1168" i="16"/>
  <c r="R1168" i="16" s="1"/>
  <c r="N1168" i="16" s="1"/>
  <c r="P1168" i="16"/>
  <c r="P2908" i="16"/>
  <c r="Q2908" i="16"/>
  <c r="R2908" i="16" s="1"/>
  <c r="N2908" i="16" s="1"/>
  <c r="Q2634" i="16"/>
  <c r="R2634" i="16" s="1"/>
  <c r="N2634" i="16" s="1"/>
  <c r="P2634" i="16"/>
  <c r="Q1699" i="16"/>
  <c r="R1699" i="16" s="1"/>
  <c r="N1699" i="16" s="1"/>
  <c r="P1699" i="16"/>
  <c r="P2816" i="16"/>
  <c r="Q2816" i="16"/>
  <c r="R2816" i="16" s="1"/>
  <c r="N2816" i="16" s="1"/>
  <c r="Q3220" i="16"/>
  <c r="R3220" i="16" s="1"/>
  <c r="N3220" i="16" s="1"/>
  <c r="P3220" i="16"/>
  <c r="P1748" i="16"/>
  <c r="Q1748" i="16"/>
  <c r="R1748" i="16" s="1"/>
  <c r="N1748" i="16" s="1"/>
  <c r="Q1449" i="16"/>
  <c r="R1449" i="16" s="1"/>
  <c r="N1449" i="16" s="1"/>
  <c r="P1449" i="16"/>
  <c r="Q1185" i="16"/>
  <c r="R1185" i="16" s="1"/>
  <c r="N1185" i="16" s="1"/>
  <c r="P1185" i="16"/>
  <c r="P2924" i="16"/>
  <c r="Q2924" i="16"/>
  <c r="R2924" i="16" s="1"/>
  <c r="N2924" i="16" s="1"/>
  <c r="Q2590" i="16"/>
  <c r="R2590" i="16" s="1"/>
  <c r="N2590" i="16" s="1"/>
  <c r="P2590" i="16"/>
  <c r="Q2149" i="16"/>
  <c r="R2149" i="16" s="1"/>
  <c r="N2149" i="16" s="1"/>
  <c r="P2149" i="16"/>
  <c r="Q3448" i="16"/>
  <c r="R3448" i="16" s="1"/>
  <c r="N3448" i="16" s="1"/>
  <c r="P3448" i="16"/>
  <c r="P3555" i="16"/>
  <c r="Q3555" i="16"/>
  <c r="R3555" i="16" s="1"/>
  <c r="N3555" i="16" s="1"/>
  <c r="P1794" i="16"/>
  <c r="Q1794" i="16"/>
  <c r="R1794" i="16" s="1"/>
  <c r="N1794" i="16" s="1"/>
  <c r="P3261" i="16"/>
  <c r="Q3261" i="16"/>
  <c r="R3261" i="16" s="1"/>
  <c r="N3261" i="16" s="1"/>
  <c r="Q3046" i="16"/>
  <c r="R3046" i="16" s="1"/>
  <c r="N3046" i="16" s="1"/>
  <c r="P3046" i="16"/>
  <c r="Q995" i="16"/>
  <c r="R995" i="16" s="1"/>
  <c r="N995" i="16" s="1"/>
  <c r="P995" i="16"/>
  <c r="Q3742" i="16"/>
  <c r="R3742" i="16" s="1"/>
  <c r="N3742" i="16" s="1"/>
  <c r="P3742" i="16"/>
  <c r="P3335" i="16"/>
  <c r="Q3335" i="16"/>
  <c r="R3335" i="16" s="1"/>
  <c r="N3335" i="16" s="1"/>
  <c r="Q2937" i="16"/>
  <c r="R2937" i="16" s="1"/>
  <c r="N2937" i="16" s="1"/>
  <c r="P2937" i="16"/>
  <c r="Q2602" i="16"/>
  <c r="R2602" i="16" s="1"/>
  <c r="N2602" i="16" s="1"/>
  <c r="P2602" i="16"/>
  <c r="Q2161" i="16"/>
  <c r="R2161" i="16" s="1"/>
  <c r="N2161" i="16" s="1"/>
  <c r="P2161" i="16"/>
  <c r="Q3484" i="16"/>
  <c r="R3484" i="16" s="1"/>
  <c r="N3484" i="16" s="1"/>
  <c r="P3484" i="16"/>
  <c r="P3567" i="16"/>
  <c r="Q3567" i="16"/>
  <c r="R3567" i="16" s="1"/>
  <c r="N3567" i="16" s="1"/>
  <c r="Q1806" i="16"/>
  <c r="R1806" i="16" s="1"/>
  <c r="N1806" i="16" s="1"/>
  <c r="P1806" i="16"/>
  <c r="P3272" i="16"/>
  <c r="Q3272" i="16"/>
  <c r="R3272" i="16" s="1"/>
  <c r="N3272" i="16" s="1"/>
  <c r="P3058" i="16"/>
  <c r="Q3058" i="16"/>
  <c r="R3058" i="16" s="1"/>
  <c r="N3058" i="16" s="1"/>
  <c r="P1008" i="16"/>
  <c r="Q1008" i="16"/>
  <c r="R1008" i="16" s="1"/>
  <c r="N1008" i="16" s="1"/>
  <c r="Q2418" i="16"/>
  <c r="R2418" i="16" s="1"/>
  <c r="N2418" i="16" s="1"/>
  <c r="P2418" i="16"/>
  <c r="Q3395" i="16"/>
  <c r="R3395" i="16" s="1"/>
  <c r="N3395" i="16" s="1"/>
  <c r="P3395" i="16"/>
  <c r="Q2768" i="16"/>
  <c r="R2768" i="16" s="1"/>
  <c r="N2768" i="16" s="1"/>
  <c r="P2768" i="16"/>
  <c r="P2517" i="16"/>
  <c r="Q2517" i="16"/>
  <c r="R2517" i="16" s="1"/>
  <c r="N2517" i="16" s="1"/>
  <c r="P2181" i="16"/>
  <c r="Q2181" i="16"/>
  <c r="R2181" i="16" s="1"/>
  <c r="N2181" i="16" s="1"/>
  <c r="P1740" i="16"/>
  <c r="Q1740" i="16"/>
  <c r="R1740" i="16" s="1"/>
  <c r="N1740" i="16" s="1"/>
  <c r="P3468" i="16"/>
  <c r="Q3468" i="16"/>
  <c r="R3468" i="16" s="1"/>
  <c r="N3468" i="16" s="1"/>
  <c r="P3147" i="16"/>
  <c r="Q3147" i="16"/>
  <c r="R3147" i="16" s="1"/>
  <c r="N3147" i="16" s="1"/>
  <c r="Q3569" i="16"/>
  <c r="R3569" i="16" s="1"/>
  <c r="N3569" i="16" s="1"/>
  <c r="P3569" i="16"/>
  <c r="P3835" i="16"/>
  <c r="Q3835" i="16"/>
  <c r="R3835" i="16" s="1"/>
  <c r="N3835" i="16" s="1"/>
  <c r="Q3632" i="16"/>
  <c r="R3632" i="16" s="1"/>
  <c r="N3632" i="16" s="1"/>
  <c r="P3632" i="16"/>
  <c r="P574" i="16"/>
  <c r="Q574" i="16"/>
  <c r="R574" i="16" s="1"/>
  <c r="N574" i="16" s="1"/>
  <c r="P3246" i="16"/>
  <c r="Q3246" i="16"/>
  <c r="R3246" i="16" s="1"/>
  <c r="N3246" i="16" s="1"/>
  <c r="Q2771" i="16"/>
  <c r="R2771" i="16" s="1"/>
  <c r="N2771" i="16" s="1"/>
  <c r="P2771" i="16"/>
  <c r="Q2203" i="16"/>
  <c r="R2203" i="16" s="1"/>
  <c r="N2203" i="16" s="1"/>
  <c r="P2203" i="16"/>
  <c r="Q1941" i="16"/>
  <c r="R1941" i="16" s="1"/>
  <c r="N1941" i="16" s="1"/>
  <c r="P1941" i="16"/>
  <c r="Q1606" i="16"/>
  <c r="R1606" i="16" s="1"/>
  <c r="N1606" i="16" s="1"/>
  <c r="P1606" i="16"/>
  <c r="Q1176" i="16"/>
  <c r="R1176" i="16" s="1"/>
  <c r="N1176" i="16" s="1"/>
  <c r="P1176" i="16"/>
  <c r="P2916" i="16"/>
  <c r="Q2916" i="16"/>
  <c r="R2916" i="16" s="1"/>
  <c r="N2916" i="16" s="1"/>
  <c r="P3625" i="16"/>
  <c r="Q3625" i="16"/>
  <c r="R3625" i="16" s="1"/>
  <c r="N3625" i="16" s="1"/>
  <c r="P3303" i="16"/>
  <c r="Q3303" i="16"/>
  <c r="R3303" i="16" s="1"/>
  <c r="N3303" i="16" s="1"/>
  <c r="Q3271" i="16"/>
  <c r="R3271" i="16" s="1"/>
  <c r="N3271" i="16" s="1"/>
  <c r="P3271" i="16"/>
  <c r="P1967" i="16"/>
  <c r="Q1967" i="16"/>
  <c r="R1967" i="16" s="1"/>
  <c r="N1967" i="16" s="1"/>
  <c r="Q3803" i="16"/>
  <c r="R3803" i="16" s="1"/>
  <c r="N3803" i="16" s="1"/>
  <c r="P3803" i="16"/>
  <c r="P3552" i="16"/>
  <c r="Q3552" i="16"/>
  <c r="R3552" i="16" s="1"/>
  <c r="N3552" i="16" s="1"/>
  <c r="Q3198" i="16"/>
  <c r="R3198" i="16" s="1"/>
  <c r="N3198" i="16" s="1"/>
  <c r="P3198" i="16"/>
  <c r="P2779" i="16"/>
  <c r="Q2779" i="16"/>
  <c r="R2779" i="16" s="1"/>
  <c r="N2779" i="16" s="1"/>
  <c r="Q2504" i="16"/>
  <c r="R2504" i="16" s="1"/>
  <c r="N2504" i="16" s="1"/>
  <c r="P2504" i="16"/>
  <c r="P2241" i="16"/>
  <c r="Q2241" i="16"/>
  <c r="R2241" i="16" s="1"/>
  <c r="N2241" i="16" s="1"/>
  <c r="Q1918" i="16"/>
  <c r="R1918" i="16" s="1"/>
  <c r="N1918" i="16" s="1"/>
  <c r="P1918" i="16"/>
  <c r="Q1477" i="16"/>
  <c r="R1477" i="16" s="1"/>
  <c r="N1477" i="16" s="1"/>
  <c r="P1477" i="16"/>
  <c r="P3205" i="16"/>
  <c r="Q3205" i="16"/>
  <c r="R3205" i="16" s="1"/>
  <c r="N3205" i="16" s="1"/>
  <c r="Q3689" i="16"/>
  <c r="R3689" i="16" s="1"/>
  <c r="N3689" i="16" s="1"/>
  <c r="P3689" i="16"/>
  <c r="Q3305" i="16"/>
  <c r="R3305" i="16" s="1"/>
  <c r="N3305" i="16" s="1"/>
  <c r="P3305" i="16"/>
  <c r="Q3570" i="16"/>
  <c r="R3570" i="16" s="1"/>
  <c r="N3570" i="16" s="1"/>
  <c r="P3570" i="16"/>
  <c r="P3369" i="16"/>
  <c r="Q3369" i="16"/>
  <c r="R3369" i="16" s="1"/>
  <c r="N3369" i="16" s="1"/>
  <c r="Q312" i="16"/>
  <c r="R312" i="16" s="1"/>
  <c r="N312" i="16" s="1"/>
  <c r="P312" i="16"/>
  <c r="P3352" i="16"/>
  <c r="Q3352" i="16"/>
  <c r="R3352" i="16" s="1"/>
  <c r="N3352" i="16" s="1"/>
  <c r="P2843" i="16"/>
  <c r="Q2843" i="16"/>
  <c r="R2843" i="16" s="1"/>
  <c r="N2843" i="16" s="1"/>
  <c r="Q2240" i="16"/>
  <c r="R2240" i="16" s="1"/>
  <c r="N2240" i="16" s="1"/>
  <c r="P2240" i="16"/>
  <c r="Q1940" i="16"/>
  <c r="R1940" i="16" s="1"/>
  <c r="N1940" i="16" s="1"/>
  <c r="P1940" i="16"/>
  <c r="Q1678" i="16"/>
  <c r="R1678" i="16" s="1"/>
  <c r="N1678" i="16" s="1"/>
  <c r="P1678" i="16"/>
  <c r="P1341" i="16"/>
  <c r="Q1341" i="16"/>
  <c r="R1341" i="16" s="1"/>
  <c r="N1341" i="16" s="1"/>
  <c r="Q95" i="16"/>
  <c r="R95" i="16" s="1"/>
  <c r="N95" i="16" s="1"/>
  <c r="P95" i="16"/>
  <c r="P2651" i="16"/>
  <c r="Q2651" i="16"/>
  <c r="R2651" i="16" s="1"/>
  <c r="N2651" i="16" s="1"/>
  <c r="Q3362" i="16"/>
  <c r="R3362" i="16" s="1"/>
  <c r="N3362" i="16" s="1"/>
  <c r="P3362" i="16"/>
  <c r="P2225" i="16"/>
  <c r="Q2225" i="16"/>
  <c r="R2225" i="16" s="1"/>
  <c r="N2225" i="16" s="1"/>
  <c r="Q1565" i="16"/>
  <c r="R1565" i="16" s="1"/>
  <c r="N1565" i="16" s="1"/>
  <c r="P1565" i="16"/>
  <c r="P3765" i="16"/>
  <c r="Q3765" i="16"/>
  <c r="R3765" i="16" s="1"/>
  <c r="N3765" i="16" s="1"/>
  <c r="Q3538" i="16"/>
  <c r="R3538" i="16" s="1"/>
  <c r="N3538" i="16" s="1"/>
  <c r="P3538" i="16"/>
  <c r="Q3288" i="16"/>
  <c r="R3288" i="16" s="1"/>
  <c r="N3288" i="16" s="1"/>
  <c r="P3288" i="16"/>
  <c r="Q3270" i="16"/>
  <c r="R3270" i="16" s="1"/>
  <c r="N3270" i="16" s="1"/>
  <c r="P3270" i="16"/>
  <c r="Q2795" i="16"/>
  <c r="R2795" i="16" s="1"/>
  <c r="N2795" i="16" s="1"/>
  <c r="P2795" i="16"/>
  <c r="Q3249" i="16"/>
  <c r="R3249" i="16" s="1"/>
  <c r="N3249" i="16" s="1"/>
  <c r="P3249" i="16"/>
  <c r="P1728" i="16"/>
  <c r="Q1728" i="16"/>
  <c r="R1728" i="16" s="1"/>
  <c r="N1728" i="16" s="1"/>
  <c r="Q3732" i="16"/>
  <c r="R3732" i="16" s="1"/>
  <c r="N3732" i="16" s="1"/>
  <c r="P3732" i="16"/>
  <c r="Q2303" i="16"/>
  <c r="R2303" i="16" s="1"/>
  <c r="N2303" i="16" s="1"/>
  <c r="P2303" i="16"/>
  <c r="Q3738" i="16"/>
  <c r="R3738" i="16" s="1"/>
  <c r="N3738" i="16" s="1"/>
  <c r="P3738" i="16"/>
  <c r="P2539" i="16"/>
  <c r="Q2539" i="16"/>
  <c r="R2539" i="16" s="1"/>
  <c r="N2539" i="16" s="1"/>
  <c r="Q2278" i="16"/>
  <c r="R2278" i="16" s="1"/>
  <c r="N2278" i="16" s="1"/>
  <c r="P2278" i="16"/>
  <c r="Q1954" i="16"/>
  <c r="R1954" i="16" s="1"/>
  <c r="N1954" i="16" s="1"/>
  <c r="P1954" i="16"/>
  <c r="Q1512" i="16"/>
  <c r="R1512" i="16" s="1"/>
  <c r="N1512" i="16" s="1"/>
  <c r="P1512" i="16"/>
  <c r="Q3240" i="16"/>
  <c r="R3240" i="16" s="1"/>
  <c r="N3240" i="16" s="1"/>
  <c r="P3240" i="16"/>
  <c r="Q3832" i="16"/>
  <c r="R3832" i="16" s="1"/>
  <c r="N3832" i="16" s="1"/>
  <c r="P3832" i="16"/>
  <c r="Q3341" i="16"/>
  <c r="R3341" i="16" s="1"/>
  <c r="N3341" i="16" s="1"/>
  <c r="P3341" i="16"/>
  <c r="Q3606" i="16"/>
  <c r="R3606" i="16" s="1"/>
  <c r="N3606" i="16" s="1"/>
  <c r="P3606" i="16"/>
  <c r="P3404" i="16"/>
  <c r="Q3404" i="16"/>
  <c r="R3404" i="16" s="1"/>
  <c r="N3404" i="16" s="1"/>
  <c r="Q347" i="16"/>
  <c r="R347" i="16" s="1"/>
  <c r="N347" i="16" s="1"/>
  <c r="P347" i="16"/>
  <c r="Q3556" i="16"/>
  <c r="R3556" i="16" s="1"/>
  <c r="N3556" i="16" s="1"/>
  <c r="P3556" i="16"/>
  <c r="P3024" i="16"/>
  <c r="Q3024" i="16"/>
  <c r="R3024" i="16" s="1"/>
  <c r="N3024" i="16" s="1"/>
  <c r="Q3142" i="16"/>
  <c r="R3142" i="16" s="1"/>
  <c r="N3142" i="16" s="1"/>
  <c r="P3142" i="16"/>
  <c r="Q1139" i="16"/>
  <c r="R1139" i="16" s="1"/>
  <c r="N1139" i="16" s="1"/>
  <c r="P1139" i="16"/>
  <c r="Q2946" i="16"/>
  <c r="R2946" i="16" s="1"/>
  <c r="N2946" i="16" s="1"/>
  <c r="P2946" i="16"/>
  <c r="P2471" i="16"/>
  <c r="Q2471" i="16"/>
  <c r="R2471" i="16" s="1"/>
  <c r="N2471" i="16" s="1"/>
  <c r="Q1843" i="16"/>
  <c r="R1843" i="16" s="1"/>
  <c r="N1843" i="16" s="1"/>
  <c r="P1843" i="16"/>
  <c r="P1580" i="16"/>
  <c r="Q1580" i="16"/>
  <c r="R1580" i="16" s="1"/>
  <c r="N1580" i="16" s="1"/>
  <c r="Q1245" i="16"/>
  <c r="R1245" i="16" s="1"/>
  <c r="N1245" i="16" s="1"/>
  <c r="P1245" i="16"/>
  <c r="Q2998" i="16"/>
  <c r="R2998" i="16" s="1"/>
  <c r="N2998" i="16" s="1"/>
  <c r="P2998" i="16"/>
  <c r="Q2544" i="16"/>
  <c r="R2544" i="16" s="1"/>
  <c r="N2544" i="16" s="1"/>
  <c r="P2544" i="16"/>
  <c r="P3267" i="16"/>
  <c r="Q3267" i="16"/>
  <c r="R3267" i="16" s="1"/>
  <c r="N3267" i="16" s="1"/>
  <c r="Q3844" i="16"/>
  <c r="R3844" i="16" s="1"/>
  <c r="N3844" i="16" s="1"/>
  <c r="P3844" i="16"/>
  <c r="Q1457" i="16"/>
  <c r="R1457" i="16" s="1"/>
  <c r="N1457" i="16" s="1"/>
  <c r="P1457" i="16"/>
  <c r="Q3668" i="16"/>
  <c r="R3668" i="16" s="1"/>
  <c r="N3668" i="16" s="1"/>
  <c r="P3668" i="16"/>
  <c r="Q3442" i="16"/>
  <c r="R3442" i="16" s="1"/>
  <c r="N3442" i="16" s="1"/>
  <c r="P3442" i="16"/>
  <c r="Q3191" i="16"/>
  <c r="R3191" i="16" s="1"/>
  <c r="N3191" i="16" s="1"/>
  <c r="P3191" i="16"/>
  <c r="P2754" i="16"/>
  <c r="Q2754" i="16"/>
  <c r="R2754" i="16" s="1"/>
  <c r="N2754" i="16" s="1"/>
  <c r="Q2314" i="16"/>
  <c r="R2314" i="16" s="1"/>
  <c r="N2314" i="16" s="1"/>
  <c r="P2314" i="16"/>
  <c r="Q2000" i="16"/>
  <c r="R2000" i="16" s="1"/>
  <c r="N2000" i="16" s="1"/>
  <c r="P2000" i="16"/>
  <c r="P1738" i="16"/>
  <c r="Q1738" i="16"/>
  <c r="R1738" i="16" s="1"/>
  <c r="N1738" i="16" s="1"/>
  <c r="P1402" i="16"/>
  <c r="Q1402" i="16"/>
  <c r="R1402" i="16" s="1"/>
  <c r="N1402" i="16" s="1"/>
  <c r="Q156" i="16"/>
  <c r="R156" i="16" s="1"/>
  <c r="N156" i="16" s="1"/>
  <c r="P156" i="16"/>
  <c r="Q2712" i="16"/>
  <c r="R2712" i="16" s="1"/>
  <c r="N2712" i="16" s="1"/>
  <c r="P2712" i="16"/>
  <c r="P3422" i="16"/>
  <c r="Q3422" i="16"/>
  <c r="R3422" i="16" s="1"/>
  <c r="N3422" i="16" s="1"/>
  <c r="Q3100" i="16"/>
  <c r="R3100" i="16" s="1"/>
  <c r="N3100" i="16" s="1"/>
  <c r="P3100" i="16"/>
  <c r="Q2058" i="16"/>
  <c r="R2058" i="16" s="1"/>
  <c r="N2058" i="16" s="1"/>
  <c r="P2058" i="16"/>
  <c r="P3824" i="16"/>
  <c r="Q3824" i="16"/>
  <c r="R3824" i="16" s="1"/>
  <c r="N3824" i="16" s="1"/>
  <c r="Q3598" i="16"/>
  <c r="R3598" i="16" s="1"/>
  <c r="N3598" i="16" s="1"/>
  <c r="P3598" i="16"/>
  <c r="Q3349" i="16"/>
  <c r="R3349" i="16" s="1"/>
  <c r="N3349" i="16" s="1"/>
  <c r="P3349" i="16"/>
  <c r="P3690" i="16"/>
  <c r="Q3690" i="16"/>
  <c r="R3690" i="16" s="1"/>
  <c r="N3690" i="16" s="1"/>
  <c r="P3118" i="16"/>
  <c r="Q3118" i="16"/>
  <c r="R3118" i="16" s="1"/>
  <c r="N3118" i="16" s="1"/>
  <c r="Q2155" i="16"/>
  <c r="R2155" i="16" s="1"/>
  <c r="N2155" i="16" s="1"/>
  <c r="P2155" i="16"/>
  <c r="Q1894" i="16"/>
  <c r="R1894" i="16" s="1"/>
  <c r="N1894" i="16" s="1"/>
  <c r="P1894" i="16"/>
  <c r="P1559" i="16"/>
  <c r="Q1559" i="16"/>
  <c r="R1559" i="16" s="1"/>
  <c r="N1559" i="16" s="1"/>
  <c r="P1128" i="16"/>
  <c r="Q1128" i="16"/>
  <c r="R1128" i="16" s="1"/>
  <c r="N1128" i="16" s="1"/>
  <c r="Q2868" i="16"/>
  <c r="R2868" i="16" s="1"/>
  <c r="N2868" i="16" s="1"/>
  <c r="P2868" i="16"/>
  <c r="Q3578" i="16"/>
  <c r="R3578" i="16" s="1"/>
  <c r="N3578" i="16" s="1"/>
  <c r="P3578" i="16"/>
  <c r="Q3256" i="16"/>
  <c r="R3256" i="16" s="1"/>
  <c r="N3256" i="16" s="1"/>
  <c r="P3256" i="16"/>
  <c r="Q3223" i="16"/>
  <c r="R3223" i="16" s="1"/>
  <c r="N3223" i="16" s="1"/>
  <c r="P3223" i="16"/>
  <c r="P1739" i="16"/>
  <c r="Q1739" i="16"/>
  <c r="R1739" i="16" s="1"/>
  <c r="N1739" i="16" s="1"/>
  <c r="Q3754" i="16"/>
  <c r="R3754" i="16" s="1"/>
  <c r="N3754" i="16" s="1"/>
  <c r="P3754" i="16"/>
  <c r="Q3504" i="16"/>
  <c r="R3504" i="16" s="1"/>
  <c r="N3504" i="16" s="1"/>
  <c r="P3504" i="16"/>
  <c r="P3790" i="16"/>
  <c r="Q3790" i="16"/>
  <c r="R3790" i="16" s="1"/>
  <c r="N3790" i="16" s="1"/>
  <c r="P2610" i="16"/>
  <c r="Q2610" i="16"/>
  <c r="R2610" i="16" s="1"/>
  <c r="N2610" i="16" s="1"/>
  <c r="P326" i="16"/>
  <c r="Q326" i="16"/>
  <c r="R326" i="16" s="1"/>
  <c r="N326" i="16" s="1"/>
  <c r="Q210" i="16"/>
  <c r="R210" i="16" s="1"/>
  <c r="N210" i="16" s="1"/>
  <c r="P210" i="16"/>
  <c r="Q1527" i="16"/>
  <c r="R1527" i="16" s="1"/>
  <c r="N1527" i="16" s="1"/>
  <c r="P1527" i="16"/>
  <c r="P382" i="16"/>
  <c r="Q382" i="16"/>
  <c r="R382" i="16" s="1"/>
  <c r="N382" i="16" s="1"/>
  <c r="P682" i="16"/>
  <c r="Q682" i="16"/>
  <c r="R682" i="16" s="1"/>
  <c r="N682" i="16" s="1"/>
  <c r="Q1095" i="16"/>
  <c r="R1095" i="16" s="1"/>
  <c r="N1095" i="16" s="1"/>
  <c r="P1095" i="16"/>
  <c r="P269" i="16"/>
  <c r="Q269" i="16"/>
  <c r="R269" i="16" s="1"/>
  <c r="N269" i="16" s="1"/>
  <c r="Q1027" i="16"/>
  <c r="R1027" i="16" s="1"/>
  <c r="N1027" i="16" s="1"/>
  <c r="P1027" i="16"/>
  <c r="Q3507" i="16"/>
  <c r="R3507" i="16" s="1"/>
  <c r="N3507" i="16" s="1"/>
  <c r="P3507" i="16"/>
  <c r="P162" i="16"/>
  <c r="Q162" i="16"/>
  <c r="R162" i="16" s="1"/>
  <c r="N162" i="16" s="1"/>
  <c r="P2318" i="16"/>
  <c r="Q2318" i="16"/>
  <c r="R2318" i="16" s="1"/>
  <c r="N2318" i="16" s="1"/>
  <c r="Q1903" i="16"/>
  <c r="R1903" i="16" s="1"/>
  <c r="N1903" i="16" s="1"/>
  <c r="P1903" i="16"/>
  <c r="P2744" i="16"/>
  <c r="Q2744" i="16"/>
  <c r="R2744" i="16" s="1"/>
  <c r="N2744" i="16" s="1"/>
  <c r="P1278" i="16"/>
  <c r="Q1278" i="16"/>
  <c r="R1278" i="16" s="1"/>
  <c r="N1278" i="16" s="1"/>
  <c r="Q2261" i="16"/>
  <c r="R2261" i="16" s="1"/>
  <c r="N2261" i="16" s="1"/>
  <c r="P2261" i="16"/>
  <c r="Q1034" i="16"/>
  <c r="R1034" i="16" s="1"/>
  <c r="N1034" i="16" s="1"/>
  <c r="P1034" i="16"/>
  <c r="Q49" i="16"/>
  <c r="R49" i="16" s="1"/>
  <c r="N49" i="16" s="1"/>
  <c r="P49" i="16"/>
  <c r="P1118" i="16"/>
  <c r="Q1118" i="16"/>
  <c r="R1118" i="16" s="1"/>
  <c r="N1118" i="16" s="1"/>
  <c r="Q831" i="16"/>
  <c r="R831" i="16" s="1"/>
  <c r="N831" i="16" s="1"/>
  <c r="P831" i="16"/>
  <c r="P434" i="16"/>
  <c r="Q434" i="16"/>
  <c r="R434" i="16" s="1"/>
  <c r="N434" i="16" s="1"/>
  <c r="P720" i="16"/>
  <c r="Q720" i="16"/>
  <c r="R720" i="16" s="1"/>
  <c r="N720" i="16" s="1"/>
  <c r="P91" i="16"/>
  <c r="Q91" i="16"/>
  <c r="R91" i="16" s="1"/>
  <c r="N91" i="16" s="1"/>
  <c r="P2199" i="16"/>
  <c r="Q2199" i="16"/>
  <c r="R2199" i="16" s="1"/>
  <c r="N2199" i="16" s="1"/>
  <c r="Q181" i="16"/>
  <c r="R181" i="16" s="1"/>
  <c r="N181" i="16" s="1"/>
  <c r="P181" i="16"/>
  <c r="Q468" i="16"/>
  <c r="R468" i="16" s="1"/>
  <c r="N468" i="16" s="1"/>
  <c r="P468" i="16"/>
  <c r="P533" i="16"/>
  <c r="Q533" i="16"/>
  <c r="R533" i="16" s="1"/>
  <c r="N533" i="16" s="1"/>
  <c r="Q2005" i="16"/>
  <c r="R2005" i="16" s="1"/>
  <c r="N2005" i="16" s="1"/>
  <c r="P2005" i="16"/>
  <c r="P1005" i="16"/>
  <c r="Q1005" i="16"/>
  <c r="R1005" i="16" s="1"/>
  <c r="N1005" i="16" s="1"/>
  <c r="Q295" i="16"/>
  <c r="R295" i="16" s="1"/>
  <c r="N295" i="16" s="1"/>
  <c r="P295" i="16"/>
  <c r="P241" i="16"/>
  <c r="Q241" i="16"/>
  <c r="R241" i="16" s="1"/>
  <c r="N241" i="16" s="1"/>
  <c r="Q442" i="16"/>
  <c r="R442" i="16" s="1"/>
  <c r="N442" i="16" s="1"/>
  <c r="P442" i="16"/>
  <c r="P387" i="16"/>
  <c r="Q387" i="16"/>
  <c r="R387" i="16" s="1"/>
  <c r="N387" i="16" s="1"/>
  <c r="P898" i="16"/>
  <c r="Q898" i="16"/>
  <c r="R898" i="16" s="1"/>
  <c r="N898" i="16" s="1"/>
  <c r="Q1912" i="16"/>
  <c r="R1912" i="16" s="1"/>
  <c r="N1912" i="16" s="1"/>
  <c r="P1912" i="16"/>
  <c r="Q922" i="16"/>
  <c r="R922" i="16" s="1"/>
  <c r="N922" i="16" s="1"/>
  <c r="P922" i="16"/>
  <c r="Q490" i="16"/>
  <c r="R490" i="16" s="1"/>
  <c r="N490" i="16" s="1"/>
  <c r="P490" i="16"/>
  <c r="Q1586" i="16"/>
  <c r="R1586" i="16" s="1"/>
  <c r="N1586" i="16" s="1"/>
  <c r="P1586" i="16"/>
  <c r="Q1425" i="16"/>
  <c r="R1425" i="16" s="1"/>
  <c r="N1425" i="16" s="1"/>
  <c r="P1425" i="16"/>
  <c r="Q1335" i="16"/>
  <c r="R1335" i="16" s="1"/>
  <c r="N1335" i="16" s="1"/>
  <c r="P1335" i="16"/>
  <c r="Q2408" i="16"/>
  <c r="R2408" i="16" s="1"/>
  <c r="N2408" i="16" s="1"/>
  <c r="P2408" i="16"/>
  <c r="P918" i="16"/>
  <c r="Q918" i="16"/>
  <c r="R918" i="16" s="1"/>
  <c r="N918" i="16" s="1"/>
  <c r="Q1121" i="16"/>
  <c r="R1121" i="16" s="1"/>
  <c r="N1121" i="16" s="1"/>
  <c r="P1121" i="16"/>
  <c r="Q1252" i="16"/>
  <c r="R1252" i="16" s="1"/>
  <c r="N1252" i="16" s="1"/>
  <c r="P1252" i="16"/>
  <c r="Q1120" i="16"/>
  <c r="R1120" i="16" s="1"/>
  <c r="N1120" i="16" s="1"/>
  <c r="P1120" i="16"/>
  <c r="Q2547" i="16"/>
  <c r="R2547" i="16" s="1"/>
  <c r="N2547" i="16" s="1"/>
  <c r="P2547" i="16"/>
  <c r="Q2751" i="16"/>
  <c r="R2751" i="16" s="1"/>
  <c r="N2751" i="16" s="1"/>
  <c r="P2751" i="16"/>
  <c r="Q1275" i="16"/>
  <c r="R1275" i="16" s="1"/>
  <c r="N1275" i="16" s="1"/>
  <c r="P1275" i="16"/>
  <c r="P3340" i="16"/>
  <c r="Q3340" i="16"/>
  <c r="R3340" i="16" s="1"/>
  <c r="N3340" i="16" s="1"/>
  <c r="Q3685" i="16"/>
  <c r="R3685" i="16" s="1"/>
  <c r="N3685" i="16" s="1"/>
  <c r="P3685" i="16"/>
  <c r="Q2158" i="16"/>
  <c r="R2158" i="16" s="1"/>
  <c r="N2158" i="16" s="1"/>
  <c r="P2158" i="16"/>
  <c r="Q3610" i="16"/>
  <c r="R3610" i="16" s="1"/>
  <c r="N3610" i="16" s="1"/>
  <c r="P3610" i="16"/>
  <c r="Q1727" i="16"/>
  <c r="R1727" i="16" s="1"/>
  <c r="N1727" i="16" s="1"/>
  <c r="P1727" i="16"/>
  <c r="Q563" i="16"/>
  <c r="R563" i="16" s="1"/>
  <c r="N563" i="16" s="1"/>
  <c r="P563" i="16"/>
  <c r="Q3403" i="16"/>
  <c r="R3403" i="16" s="1"/>
  <c r="N3403" i="16" s="1"/>
  <c r="P3403" i="16"/>
  <c r="Q303" i="16"/>
  <c r="R303" i="16" s="1"/>
  <c r="N303" i="16" s="1"/>
  <c r="P303" i="16"/>
  <c r="Q105" i="16"/>
  <c r="R105" i="16" s="1"/>
  <c r="N105" i="16" s="1"/>
  <c r="P105" i="16"/>
  <c r="P814" i="16"/>
  <c r="Q814" i="16"/>
  <c r="R814" i="16" s="1"/>
  <c r="N814" i="16" s="1"/>
  <c r="Q161" i="16"/>
  <c r="R161" i="16" s="1"/>
  <c r="N161" i="16" s="1"/>
  <c r="P161" i="16"/>
  <c r="P362" i="16"/>
  <c r="Q362" i="16"/>
  <c r="R362" i="16" s="1"/>
  <c r="N362" i="16" s="1"/>
  <c r="Q969" i="16"/>
  <c r="R969" i="16" s="1"/>
  <c r="N969" i="16" s="1"/>
  <c r="P969" i="16"/>
  <c r="P222" i="16"/>
  <c r="Q222" i="16"/>
  <c r="R222" i="16" s="1"/>
  <c r="N222" i="16" s="1"/>
  <c r="P422" i="16"/>
  <c r="Q422" i="16"/>
  <c r="R422" i="16" s="1"/>
  <c r="N422" i="16" s="1"/>
  <c r="P94" i="16"/>
  <c r="Q94" i="16"/>
  <c r="R94" i="16" s="1"/>
  <c r="N94" i="16" s="1"/>
  <c r="Q329" i="16"/>
  <c r="R329" i="16" s="1"/>
  <c r="N329" i="16" s="1"/>
  <c r="P329" i="16"/>
  <c r="P134" i="16"/>
  <c r="Q134" i="16"/>
  <c r="R134" i="16" s="1"/>
  <c r="N134" i="16" s="1"/>
  <c r="Q393" i="16"/>
  <c r="R393" i="16" s="1"/>
  <c r="N393" i="16" s="1"/>
  <c r="P393" i="16"/>
  <c r="Q880" i="16"/>
  <c r="R880" i="16" s="1"/>
  <c r="N880" i="16" s="1"/>
  <c r="P880" i="16"/>
  <c r="Q925" i="16"/>
  <c r="R925" i="16" s="1"/>
  <c r="N925" i="16" s="1"/>
  <c r="P925" i="16"/>
  <c r="Q692" i="16"/>
  <c r="R692" i="16" s="1"/>
  <c r="N692" i="16" s="1"/>
  <c r="P692" i="16"/>
  <c r="P316" i="16"/>
  <c r="Q316" i="16"/>
  <c r="R316" i="16" s="1"/>
  <c r="N316" i="16" s="1"/>
  <c r="P85" i="16"/>
  <c r="Q85" i="16"/>
  <c r="R85" i="16" s="1"/>
  <c r="N85" i="16" s="1"/>
  <c r="Q149" i="16"/>
  <c r="R149" i="16" s="1"/>
  <c r="N149" i="16" s="1"/>
  <c r="P149" i="16"/>
  <c r="P638" i="16"/>
  <c r="Q638" i="16"/>
  <c r="R638" i="16" s="1"/>
  <c r="N638" i="16" s="1"/>
  <c r="P909" i="16"/>
  <c r="Q909" i="16"/>
  <c r="R909" i="16" s="1"/>
  <c r="N909" i="16" s="1"/>
  <c r="Q508" i="16"/>
  <c r="R508" i="16" s="1"/>
  <c r="N508" i="16" s="1"/>
  <c r="P508" i="16"/>
  <c r="P301" i="16"/>
  <c r="Q301" i="16"/>
  <c r="R301" i="16" s="1"/>
  <c r="N301" i="16" s="1"/>
  <c r="Q1009" i="16"/>
  <c r="R1009" i="16" s="1"/>
  <c r="N1009" i="16" s="1"/>
  <c r="P1009" i="16"/>
  <c r="P772" i="16"/>
  <c r="Q772" i="16"/>
  <c r="R772" i="16" s="1"/>
  <c r="N772" i="16" s="1"/>
  <c r="P79" i="16"/>
  <c r="Q79" i="16"/>
  <c r="R79" i="16" s="1"/>
  <c r="N79" i="16" s="1"/>
  <c r="Q812" i="16"/>
  <c r="R812" i="16" s="1"/>
  <c r="N812" i="16" s="1"/>
  <c r="P812" i="16"/>
  <c r="P502" i="16"/>
  <c r="Q502" i="16"/>
  <c r="R502" i="16" s="1"/>
  <c r="N502" i="16" s="1"/>
  <c r="Q1297" i="16"/>
  <c r="R1297" i="16" s="1"/>
  <c r="N1297" i="16" s="1"/>
  <c r="P1297" i="16"/>
  <c r="Q3061" i="16"/>
  <c r="R3061" i="16" s="1"/>
  <c r="N3061" i="16" s="1"/>
  <c r="P3061" i="16"/>
  <c r="P2069" i="16"/>
  <c r="Q2069" i="16"/>
  <c r="R2069" i="16" s="1"/>
  <c r="N2069" i="16" s="1"/>
  <c r="P889" i="16"/>
  <c r="Q889" i="16"/>
  <c r="R889" i="16" s="1"/>
  <c r="N889" i="16" s="1"/>
  <c r="Q590" i="16"/>
  <c r="R590" i="16" s="1"/>
  <c r="N590" i="16" s="1"/>
  <c r="P590" i="16"/>
  <c r="Q353" i="16"/>
  <c r="R353" i="16" s="1"/>
  <c r="N353" i="16" s="1"/>
  <c r="P353" i="16"/>
  <c r="P667" i="16"/>
  <c r="Q667" i="16"/>
  <c r="R667" i="16" s="1"/>
  <c r="N667" i="16" s="1"/>
  <c r="Q381" i="16"/>
  <c r="R381" i="16" s="1"/>
  <c r="N381" i="16" s="1"/>
  <c r="P381" i="16"/>
  <c r="Q145" i="16"/>
  <c r="R145" i="16" s="1"/>
  <c r="N145" i="16" s="1"/>
  <c r="P145" i="16"/>
  <c r="P1896" i="16"/>
  <c r="Q1896" i="16"/>
  <c r="R1896" i="16" s="1"/>
  <c r="N1896" i="16" s="1"/>
  <c r="Q1730" i="16"/>
  <c r="R1730" i="16" s="1"/>
  <c r="N1730" i="16" s="1"/>
  <c r="P1730" i="16"/>
  <c r="Q1037" i="16"/>
  <c r="R1037" i="16" s="1"/>
  <c r="N1037" i="16" s="1"/>
  <c r="P1037" i="16"/>
  <c r="Q744" i="16"/>
  <c r="R744" i="16" s="1"/>
  <c r="N744" i="16" s="1"/>
  <c r="P744" i="16"/>
  <c r="P2509" i="16"/>
  <c r="Q2509" i="16"/>
  <c r="R2509" i="16" s="1"/>
  <c r="N2509" i="16" s="1"/>
  <c r="P1023" i="16"/>
  <c r="Q1023" i="16"/>
  <c r="R1023" i="16" s="1"/>
  <c r="N1023" i="16" s="1"/>
  <c r="P54" i="16"/>
  <c r="Q54" i="16"/>
  <c r="R54" i="16" s="1"/>
  <c r="N54" i="16" s="1"/>
  <c r="Q757" i="16"/>
  <c r="R757" i="16" s="1"/>
  <c r="N757" i="16" s="1"/>
  <c r="P757" i="16"/>
  <c r="Q520" i="16"/>
  <c r="R520" i="16" s="1"/>
  <c r="N520" i="16" s="1"/>
  <c r="P520" i="16"/>
  <c r="Q221" i="16"/>
  <c r="R221" i="16" s="1"/>
  <c r="N221" i="16" s="1"/>
  <c r="P221" i="16"/>
  <c r="Q559" i="16"/>
  <c r="R559" i="16" s="1"/>
  <c r="N559" i="16" s="1"/>
  <c r="P559" i="16"/>
  <c r="P250" i="16"/>
  <c r="Q250" i="16"/>
  <c r="R250" i="16" s="1"/>
  <c r="N250" i="16" s="1"/>
  <c r="Q1045" i="16"/>
  <c r="R1045" i="16" s="1"/>
  <c r="N1045" i="16" s="1"/>
  <c r="P1045" i="16"/>
  <c r="Q2809" i="16"/>
  <c r="R2809" i="16" s="1"/>
  <c r="N2809" i="16" s="1"/>
  <c r="P2809" i="16"/>
  <c r="P2607" i="16"/>
  <c r="Q2607" i="16"/>
  <c r="R2607" i="16" s="1"/>
  <c r="N2607" i="16" s="1"/>
  <c r="P626" i="16"/>
  <c r="Q626" i="16"/>
  <c r="R626" i="16" s="1"/>
  <c r="N626" i="16" s="1"/>
  <c r="Q388" i="16"/>
  <c r="R388" i="16" s="1"/>
  <c r="N388" i="16" s="1"/>
  <c r="P388" i="16"/>
  <c r="Q90" i="16"/>
  <c r="R90" i="16" s="1"/>
  <c r="N90" i="16" s="1"/>
  <c r="P90" i="16"/>
  <c r="P428" i="16"/>
  <c r="Q428" i="16"/>
  <c r="R428" i="16" s="1"/>
  <c r="N428" i="16" s="1"/>
  <c r="Q118" i="16"/>
  <c r="R118" i="16" s="1"/>
  <c r="N118" i="16" s="1"/>
  <c r="P118" i="16"/>
  <c r="P912" i="16"/>
  <c r="Q912" i="16"/>
  <c r="R912" i="16" s="1"/>
  <c r="N912" i="16" s="1"/>
  <c r="P2677" i="16"/>
  <c r="Q2677" i="16"/>
  <c r="R2677" i="16" s="1"/>
  <c r="N2677" i="16" s="1"/>
  <c r="P1755" i="16"/>
  <c r="Q1755" i="16"/>
  <c r="R1755" i="16" s="1"/>
  <c r="N1755" i="16" s="1"/>
  <c r="Q113" i="16"/>
  <c r="R113" i="16" s="1"/>
  <c r="N113" i="16" s="1"/>
  <c r="P113" i="16"/>
  <c r="P834" i="16"/>
  <c r="Q834" i="16"/>
  <c r="R834" i="16" s="1"/>
  <c r="N834" i="16" s="1"/>
  <c r="Q139" i="16"/>
  <c r="R139" i="16" s="1"/>
  <c r="N139" i="16" s="1"/>
  <c r="P139" i="16"/>
  <c r="Q860" i="16"/>
  <c r="R860" i="16" s="1"/>
  <c r="N860" i="16" s="1"/>
  <c r="P860" i="16"/>
  <c r="P637" i="16"/>
  <c r="Q637" i="16"/>
  <c r="R637" i="16" s="1"/>
  <c r="N637" i="16" s="1"/>
  <c r="Q2389" i="16"/>
  <c r="R2389" i="16" s="1"/>
  <c r="N2389" i="16" s="1"/>
  <c r="P2389" i="16"/>
  <c r="Q2738" i="16"/>
  <c r="R2738" i="16" s="1"/>
  <c r="N2738" i="16" s="1"/>
  <c r="P2738" i="16"/>
  <c r="Q64" i="16"/>
  <c r="R64" i="16" s="1"/>
  <c r="N64" i="16" s="1"/>
  <c r="P64" i="16"/>
  <c r="P844" i="16"/>
  <c r="Q844" i="16"/>
  <c r="R844" i="16" s="1"/>
  <c r="N844" i="16" s="1"/>
  <c r="Q151" i="16"/>
  <c r="R151" i="16" s="1"/>
  <c r="N151" i="16" s="1"/>
  <c r="P151" i="16"/>
  <c r="Q884" i="16"/>
  <c r="R884" i="16" s="1"/>
  <c r="N884" i="16" s="1"/>
  <c r="P884" i="16"/>
  <c r="Q575" i="16"/>
  <c r="R575" i="16" s="1"/>
  <c r="N575" i="16" s="1"/>
  <c r="P575" i="16"/>
  <c r="Q1369" i="16"/>
  <c r="R1369" i="16" s="1"/>
  <c r="N1369" i="16" s="1"/>
  <c r="P1369" i="16"/>
  <c r="Q1117" i="16"/>
  <c r="R1117" i="16" s="1"/>
  <c r="N1117" i="16" s="1"/>
  <c r="P1117" i="16"/>
  <c r="P2512" i="16"/>
  <c r="Q2512" i="16"/>
  <c r="R2512" i="16" s="1"/>
  <c r="N2512" i="16" s="1"/>
  <c r="P817" i="16"/>
  <c r="Q817" i="16"/>
  <c r="R817" i="16" s="1"/>
  <c r="N817" i="16" s="1"/>
  <c r="P519" i="16"/>
  <c r="Q519" i="16"/>
  <c r="R519" i="16" s="1"/>
  <c r="N519" i="16" s="1"/>
  <c r="P282" i="16"/>
  <c r="Q282" i="16"/>
  <c r="R282" i="16" s="1"/>
  <c r="N282" i="16" s="1"/>
  <c r="Q596" i="16"/>
  <c r="R596" i="16" s="1"/>
  <c r="N596" i="16" s="1"/>
  <c r="P596" i="16"/>
  <c r="Q309" i="16"/>
  <c r="R309" i="16" s="1"/>
  <c r="N309" i="16" s="1"/>
  <c r="P309" i="16"/>
  <c r="P60" i="16"/>
  <c r="Q60" i="16"/>
  <c r="R60" i="16" s="1"/>
  <c r="N60" i="16" s="1"/>
  <c r="Q1813" i="16"/>
  <c r="R1813" i="16" s="1"/>
  <c r="N1813" i="16" s="1"/>
  <c r="P1813" i="16"/>
  <c r="P1610" i="16"/>
  <c r="Q1610" i="16"/>
  <c r="R1610" i="16" s="1"/>
  <c r="N1610" i="16" s="1"/>
  <c r="Q583" i="16"/>
  <c r="R583" i="16" s="1"/>
  <c r="N583" i="16" s="1"/>
  <c r="P583" i="16"/>
  <c r="Q242" i="16"/>
  <c r="R242" i="16" s="1"/>
  <c r="N242" i="16" s="1"/>
  <c r="P242" i="16"/>
  <c r="P963" i="16"/>
  <c r="Q963" i="16"/>
  <c r="R963" i="16" s="1"/>
  <c r="N963" i="16" s="1"/>
  <c r="Q725" i="16"/>
  <c r="R725" i="16" s="1"/>
  <c r="N725" i="16" s="1"/>
  <c r="P725" i="16"/>
  <c r="Q1040" i="16"/>
  <c r="R1040" i="16" s="1"/>
  <c r="N1040" i="16" s="1"/>
  <c r="P1040" i="16"/>
  <c r="Q753" i="16"/>
  <c r="R753" i="16" s="1"/>
  <c r="N753" i="16" s="1"/>
  <c r="P753" i="16"/>
  <c r="Q527" i="16"/>
  <c r="R527" i="16" s="1"/>
  <c r="N527" i="16" s="1"/>
  <c r="P527" i="16"/>
  <c r="P2281" i="16"/>
  <c r="Q2281" i="16"/>
  <c r="R2281" i="16" s="1"/>
  <c r="N2281" i="16" s="1"/>
  <c r="P2378" i="16"/>
  <c r="Q2378" i="16"/>
  <c r="R2378" i="16" s="1"/>
  <c r="N2378" i="16" s="1"/>
  <c r="Q3508" i="16"/>
  <c r="R3508" i="16" s="1"/>
  <c r="N3508" i="16" s="1"/>
  <c r="P3508" i="16"/>
  <c r="Q1645" i="16"/>
  <c r="R1645" i="16" s="1"/>
  <c r="N1645" i="16" s="1"/>
  <c r="P1645" i="16"/>
  <c r="P726" i="16"/>
  <c r="Q726" i="16"/>
  <c r="R726" i="16" s="1"/>
  <c r="N726" i="16" s="1"/>
  <c r="P266" i="16"/>
  <c r="Q266" i="16"/>
  <c r="R266" i="16" s="1"/>
  <c r="N266" i="16" s="1"/>
  <c r="P986" i="16"/>
  <c r="Q986" i="16"/>
  <c r="R986" i="16" s="1"/>
  <c r="N986" i="16" s="1"/>
  <c r="P748" i="16"/>
  <c r="Q748" i="16"/>
  <c r="R748" i="16" s="1"/>
  <c r="N748" i="16" s="1"/>
  <c r="P47" i="16"/>
  <c r="Q47" i="16"/>
  <c r="R47" i="16" s="1"/>
  <c r="N47" i="16" s="1"/>
  <c r="Q777" i="16"/>
  <c r="R777" i="16" s="1"/>
  <c r="N777" i="16" s="1"/>
  <c r="P777" i="16"/>
  <c r="P553" i="16"/>
  <c r="Q553" i="16"/>
  <c r="R553" i="16" s="1"/>
  <c r="N553" i="16" s="1"/>
  <c r="P2305" i="16"/>
  <c r="Q2305" i="16"/>
  <c r="R2305" i="16" s="1"/>
  <c r="N2305" i="16" s="1"/>
  <c r="Q2474" i="16"/>
  <c r="R2474" i="16" s="1"/>
  <c r="N2474" i="16" s="1"/>
  <c r="P2474" i="16"/>
  <c r="P3330" i="16"/>
  <c r="Q3330" i="16"/>
  <c r="R3330" i="16" s="1"/>
  <c r="N3330" i="16" s="1"/>
  <c r="Q357" i="16"/>
  <c r="R357" i="16" s="1"/>
  <c r="N357" i="16" s="1"/>
  <c r="P357" i="16"/>
  <c r="P119" i="16"/>
  <c r="Q119" i="16"/>
  <c r="R119" i="16" s="1"/>
  <c r="N119" i="16" s="1"/>
  <c r="Q1861" i="16"/>
  <c r="R1861" i="16" s="1"/>
  <c r="N1861" i="16" s="1"/>
  <c r="P1861" i="16"/>
  <c r="Q1705" i="16"/>
  <c r="R1705" i="16" s="1"/>
  <c r="N1705" i="16" s="1"/>
  <c r="P1705" i="16"/>
  <c r="Q883" i="16"/>
  <c r="R883" i="16" s="1"/>
  <c r="N883" i="16" s="1"/>
  <c r="P883" i="16"/>
  <c r="Q2498" i="16"/>
  <c r="R2498" i="16" s="1"/>
  <c r="N2498" i="16" s="1"/>
  <c r="P2498" i="16"/>
  <c r="P2163" i="16"/>
  <c r="Q2163" i="16"/>
  <c r="R2163" i="16" s="1"/>
  <c r="N2163" i="16" s="1"/>
  <c r="Q1901" i="16"/>
  <c r="R1901" i="16" s="1"/>
  <c r="N1901" i="16" s="1"/>
  <c r="P1901" i="16"/>
  <c r="Q1637" i="16"/>
  <c r="R1637" i="16" s="1"/>
  <c r="N1637" i="16" s="1"/>
  <c r="P1637" i="16"/>
  <c r="Q714" i="16"/>
  <c r="R714" i="16" s="1"/>
  <c r="N714" i="16" s="1"/>
  <c r="P714" i="16"/>
  <c r="Q2540" i="16"/>
  <c r="R2540" i="16" s="1"/>
  <c r="N2540" i="16" s="1"/>
  <c r="P2540" i="16"/>
  <c r="Q2518" i="16"/>
  <c r="R2518" i="16" s="1"/>
  <c r="N2518" i="16" s="1"/>
  <c r="P2518" i="16"/>
  <c r="Q1411" i="16"/>
  <c r="R1411" i="16" s="1"/>
  <c r="N1411" i="16" s="1"/>
  <c r="P1411" i="16"/>
  <c r="P1832" i="16"/>
  <c r="Q1832" i="16"/>
  <c r="R1832" i="16" s="1"/>
  <c r="N1832" i="16" s="1"/>
  <c r="Q3807" i="16"/>
  <c r="R3807" i="16" s="1"/>
  <c r="N3807" i="16" s="1"/>
  <c r="P3807" i="16"/>
  <c r="Q2245" i="16"/>
  <c r="R2245" i="16" s="1"/>
  <c r="N2245" i="16" s="1"/>
  <c r="P2245" i="16"/>
  <c r="Q1911" i="16"/>
  <c r="R1911" i="16" s="1"/>
  <c r="N1911" i="16" s="1"/>
  <c r="P1911" i="16"/>
  <c r="Q1649" i="16"/>
  <c r="R1649" i="16" s="1"/>
  <c r="N1649" i="16" s="1"/>
  <c r="P1649" i="16"/>
  <c r="Q1385" i="16"/>
  <c r="R1385" i="16" s="1"/>
  <c r="N1385" i="16" s="1"/>
  <c r="P1385" i="16"/>
  <c r="P462" i="16"/>
  <c r="Q462" i="16"/>
  <c r="R462" i="16" s="1"/>
  <c r="N462" i="16" s="1"/>
  <c r="P2227" i="16"/>
  <c r="Q2227" i="16"/>
  <c r="R2227" i="16" s="1"/>
  <c r="N2227" i="16" s="1"/>
  <c r="Q3021" i="16"/>
  <c r="R3021" i="16" s="1"/>
  <c r="N3021" i="16" s="1"/>
  <c r="P3021" i="16"/>
  <c r="Q3801" i="16"/>
  <c r="R3801" i="16" s="1"/>
  <c r="N3801" i="16" s="1"/>
  <c r="P3801" i="16"/>
  <c r="Q1204" i="16"/>
  <c r="R1204" i="16" s="1"/>
  <c r="N1204" i="16" s="1"/>
  <c r="P1204" i="16"/>
  <c r="Q2931" i="16"/>
  <c r="R2931" i="16" s="1"/>
  <c r="N2931" i="16" s="1"/>
  <c r="P2931" i="16"/>
  <c r="Q2680" i="16"/>
  <c r="R2680" i="16" s="1"/>
  <c r="N2680" i="16" s="1"/>
  <c r="P2680" i="16"/>
  <c r="Q2404" i="16"/>
  <c r="R2404" i="16" s="1"/>
  <c r="N2404" i="16" s="1"/>
  <c r="P2404" i="16"/>
  <c r="Q1435" i="16"/>
  <c r="R1435" i="16" s="1"/>
  <c r="N1435" i="16" s="1"/>
  <c r="P1435" i="16"/>
  <c r="Q1905" i="16"/>
  <c r="R1905" i="16" s="1"/>
  <c r="N1905" i="16" s="1"/>
  <c r="P1905" i="16"/>
  <c r="P3785" i="16"/>
  <c r="Q3785" i="16"/>
  <c r="R3785" i="16" s="1"/>
  <c r="N3785" i="16" s="1"/>
  <c r="Q2558" i="16"/>
  <c r="R2558" i="16" s="1"/>
  <c r="N2558" i="16" s="1"/>
  <c r="P2558" i="16"/>
  <c r="P2223" i="16"/>
  <c r="Q2223" i="16"/>
  <c r="R2223" i="16" s="1"/>
  <c r="N2223" i="16" s="1"/>
  <c r="P1959" i="16"/>
  <c r="Q1959" i="16"/>
  <c r="R1959" i="16" s="1"/>
  <c r="N1959" i="16" s="1"/>
  <c r="P1696" i="16"/>
  <c r="Q1696" i="16"/>
  <c r="R1696" i="16" s="1"/>
  <c r="N1696" i="16" s="1"/>
  <c r="P774" i="16"/>
  <c r="Q774" i="16"/>
  <c r="R774" i="16" s="1"/>
  <c r="N774" i="16" s="1"/>
  <c r="Q2598" i="16"/>
  <c r="R2598" i="16" s="1"/>
  <c r="N2598" i="16" s="1"/>
  <c r="P2598" i="16"/>
  <c r="Q2842" i="16"/>
  <c r="R2842" i="16" s="1"/>
  <c r="N2842" i="16" s="1"/>
  <c r="P2842" i="16"/>
  <c r="Q2426" i="16"/>
  <c r="R2426" i="16" s="1"/>
  <c r="N2426" i="16" s="1"/>
  <c r="P2426" i="16"/>
  <c r="Q2092" i="16"/>
  <c r="R2092" i="16" s="1"/>
  <c r="N2092" i="16" s="1"/>
  <c r="P2092" i="16"/>
  <c r="P1828" i="16"/>
  <c r="Q1828" i="16"/>
  <c r="R1828" i="16" s="1"/>
  <c r="N1828" i="16" s="1"/>
  <c r="P1566" i="16"/>
  <c r="Q1566" i="16"/>
  <c r="R1566" i="16" s="1"/>
  <c r="N1566" i="16" s="1"/>
  <c r="Q642" i="16"/>
  <c r="R642" i="16" s="1"/>
  <c r="N642" i="16" s="1"/>
  <c r="P642" i="16"/>
  <c r="Q2443" i="16"/>
  <c r="R2443" i="16" s="1"/>
  <c r="N2443" i="16" s="1"/>
  <c r="P2443" i="16"/>
  <c r="Q2086" i="16"/>
  <c r="R2086" i="16" s="1"/>
  <c r="N2086" i="16" s="1"/>
  <c r="P2086" i="16"/>
  <c r="P2295" i="16"/>
  <c r="Q2295" i="16"/>
  <c r="R2295" i="16" s="1"/>
  <c r="N2295" i="16" s="1"/>
  <c r="Q1960" i="16"/>
  <c r="R1960" i="16" s="1"/>
  <c r="N1960" i="16" s="1"/>
  <c r="P1960" i="16"/>
  <c r="Q1697" i="16"/>
  <c r="R1697" i="16" s="1"/>
  <c r="N1697" i="16" s="1"/>
  <c r="P1697" i="16"/>
  <c r="Q1433" i="16"/>
  <c r="R1433" i="16" s="1"/>
  <c r="N1433" i="16" s="1"/>
  <c r="P1433" i="16"/>
  <c r="Q509" i="16"/>
  <c r="R509" i="16" s="1"/>
  <c r="N509" i="16" s="1"/>
  <c r="P509" i="16"/>
  <c r="Q2287" i="16"/>
  <c r="R2287" i="16" s="1"/>
  <c r="N2287" i="16" s="1"/>
  <c r="P2287" i="16"/>
  <c r="Q1234" i="16"/>
  <c r="R1234" i="16" s="1"/>
  <c r="N1234" i="16" s="1"/>
  <c r="P1234" i="16"/>
  <c r="Q3417" i="16"/>
  <c r="R3417" i="16" s="1"/>
  <c r="N3417" i="16" s="1"/>
  <c r="P3417" i="16"/>
  <c r="P1132" i="16"/>
  <c r="Q1132" i="16"/>
  <c r="R1132" i="16" s="1"/>
  <c r="N1132" i="16" s="1"/>
  <c r="P2872" i="16"/>
  <c r="Q2872" i="16"/>
  <c r="R2872" i="16" s="1"/>
  <c r="N2872" i="16" s="1"/>
  <c r="Q2596" i="16"/>
  <c r="R2596" i="16" s="1"/>
  <c r="N2596" i="16" s="1"/>
  <c r="P2596" i="16"/>
  <c r="Q1663" i="16"/>
  <c r="R1663" i="16" s="1"/>
  <c r="N1663" i="16" s="1"/>
  <c r="P1663" i="16"/>
  <c r="P2672" i="16"/>
  <c r="Q2672" i="16"/>
  <c r="R2672" i="16" s="1"/>
  <c r="N2672" i="16" s="1"/>
  <c r="Q2298" i="16"/>
  <c r="R2298" i="16" s="1"/>
  <c r="N2298" i="16" s="1"/>
  <c r="P2298" i="16"/>
  <c r="Q1264" i="16"/>
  <c r="R1264" i="16" s="1"/>
  <c r="N1264" i="16" s="1"/>
  <c r="P1264" i="16"/>
  <c r="P2992" i="16"/>
  <c r="Q2992" i="16"/>
  <c r="R2992" i="16" s="1"/>
  <c r="N2992" i="16" s="1"/>
  <c r="Q2740" i="16"/>
  <c r="R2740" i="16" s="1"/>
  <c r="N2740" i="16" s="1"/>
  <c r="P2740" i="16"/>
  <c r="Q2464" i="16"/>
  <c r="R2464" i="16" s="1"/>
  <c r="N2464" i="16" s="1"/>
  <c r="P2464" i="16"/>
  <c r="Q1507" i="16"/>
  <c r="R1507" i="16" s="1"/>
  <c r="N1507" i="16" s="1"/>
  <c r="P1507" i="16"/>
  <c r="P2119" i="16"/>
  <c r="Q2119" i="16"/>
  <c r="R2119" i="16" s="1"/>
  <c r="N2119" i="16" s="1"/>
  <c r="P3219" i="16"/>
  <c r="Q3219" i="16"/>
  <c r="R3219" i="16" s="1"/>
  <c r="N3219" i="16" s="1"/>
  <c r="Q1850" i="16"/>
  <c r="R1850" i="16" s="1"/>
  <c r="N1850" i="16" s="1"/>
  <c r="P1850" i="16"/>
  <c r="P1588" i="16"/>
  <c r="Q1588" i="16"/>
  <c r="R1588" i="16" s="1"/>
  <c r="N1588" i="16" s="1"/>
  <c r="P1325" i="16"/>
  <c r="Q1325" i="16"/>
  <c r="R1325" i="16" s="1"/>
  <c r="N1325" i="16" s="1"/>
  <c r="P3052" i="16"/>
  <c r="Q3052" i="16"/>
  <c r="R3052" i="16" s="1"/>
  <c r="N3052" i="16" s="1"/>
  <c r="Q2156" i="16"/>
  <c r="R2156" i="16" s="1"/>
  <c r="N2156" i="16" s="1"/>
  <c r="P2156" i="16"/>
  <c r="P2709" i="16"/>
  <c r="Q2709" i="16"/>
  <c r="R2709" i="16" s="1"/>
  <c r="N2709" i="16" s="1"/>
  <c r="Q3068" i="16"/>
  <c r="R3068" i="16" s="1"/>
  <c r="N3068" i="16" s="1"/>
  <c r="P3068" i="16"/>
  <c r="P1574" i="16"/>
  <c r="Q1574" i="16"/>
  <c r="R1574" i="16" s="1"/>
  <c r="N1574" i="16" s="1"/>
  <c r="Q1313" i="16"/>
  <c r="R1313" i="16" s="1"/>
  <c r="N1313" i="16" s="1"/>
  <c r="P1313" i="16"/>
  <c r="Q3053" i="16"/>
  <c r="R3053" i="16" s="1"/>
  <c r="N3053" i="16" s="1"/>
  <c r="P3053" i="16"/>
  <c r="P2777" i="16"/>
  <c r="Q2777" i="16"/>
  <c r="R2777" i="16" s="1"/>
  <c r="N2777" i="16" s="1"/>
  <c r="P1856" i="16"/>
  <c r="Q1856" i="16"/>
  <c r="R1856" i="16" s="1"/>
  <c r="N1856" i="16" s="1"/>
  <c r="Q1401" i="16"/>
  <c r="R1401" i="16" s="1"/>
  <c r="N1401" i="16" s="1"/>
  <c r="P1401" i="16"/>
  <c r="Q3784" i="16"/>
  <c r="R3784" i="16" s="1"/>
  <c r="N3784" i="16" s="1"/>
  <c r="P3784" i="16"/>
  <c r="Q1891" i="16"/>
  <c r="R1891" i="16" s="1"/>
  <c r="N1891" i="16" s="1"/>
  <c r="P1891" i="16"/>
  <c r="P1592" i="16"/>
  <c r="Q1592" i="16"/>
  <c r="R1592" i="16" s="1"/>
  <c r="N1592" i="16" s="1"/>
  <c r="Q1329" i="16"/>
  <c r="R1329" i="16" s="1"/>
  <c r="N1329" i="16" s="1"/>
  <c r="P1329" i="16"/>
  <c r="Q3069" i="16"/>
  <c r="R3069" i="16" s="1"/>
  <c r="N3069" i="16" s="1"/>
  <c r="P3069" i="16"/>
  <c r="P2745" i="16"/>
  <c r="Q2745" i="16"/>
  <c r="R2745" i="16" s="1"/>
  <c r="N2745" i="16" s="1"/>
  <c r="Q2292" i="16"/>
  <c r="R2292" i="16" s="1"/>
  <c r="N2292" i="16" s="1"/>
  <c r="P2292" i="16"/>
  <c r="P1939" i="16"/>
  <c r="Q1939" i="16"/>
  <c r="R1939" i="16" s="1"/>
  <c r="N1939" i="16" s="1"/>
  <c r="P3711" i="16"/>
  <c r="Q3711" i="16"/>
  <c r="R3711" i="16" s="1"/>
  <c r="N3711" i="16" s="1"/>
  <c r="Q1207" i="16"/>
  <c r="R1207" i="16" s="1"/>
  <c r="N1207" i="16" s="1"/>
  <c r="P1207" i="16"/>
  <c r="Q3405" i="16"/>
  <c r="R3405" i="16" s="1"/>
  <c r="N3405" i="16" s="1"/>
  <c r="P3405" i="16"/>
  <c r="Q3189" i="16"/>
  <c r="R3189" i="16" s="1"/>
  <c r="N3189" i="16" s="1"/>
  <c r="P3189" i="16"/>
  <c r="Q1355" i="16"/>
  <c r="R1355" i="16" s="1"/>
  <c r="N1355" i="16" s="1"/>
  <c r="P1355" i="16"/>
  <c r="Q3221" i="16"/>
  <c r="R3221" i="16" s="1"/>
  <c r="N3221" i="16" s="1"/>
  <c r="P3221" i="16"/>
  <c r="Q2699" i="16"/>
  <c r="R2699" i="16" s="1"/>
  <c r="N2699" i="16" s="1"/>
  <c r="P2699" i="16"/>
  <c r="P3081" i="16"/>
  <c r="Q3081" i="16"/>
  <c r="R3081" i="16" s="1"/>
  <c r="N3081" i="16" s="1"/>
  <c r="Q2758" i="16"/>
  <c r="R2758" i="16" s="1"/>
  <c r="N2758" i="16" s="1"/>
  <c r="P2758" i="16"/>
  <c r="Q2304" i="16"/>
  <c r="R2304" i="16" s="1"/>
  <c r="N2304" i="16" s="1"/>
  <c r="P2304" i="16"/>
  <c r="Q1999" i="16"/>
  <c r="R1999" i="16" s="1"/>
  <c r="N1999" i="16" s="1"/>
  <c r="P1999" i="16"/>
  <c r="P3723" i="16"/>
  <c r="Q3723" i="16"/>
  <c r="R3723" i="16" s="1"/>
  <c r="N3723" i="16" s="1"/>
  <c r="Q1218" i="16"/>
  <c r="R1218" i="16" s="1"/>
  <c r="N1218" i="16" s="1"/>
  <c r="P1218" i="16"/>
  <c r="Q3416" i="16"/>
  <c r="R3416" i="16" s="1"/>
  <c r="N3416" i="16" s="1"/>
  <c r="P3416" i="16"/>
  <c r="Q3202" i="16"/>
  <c r="R3202" i="16" s="1"/>
  <c r="N3202" i="16" s="1"/>
  <c r="P3202" i="16"/>
  <c r="Q1415" i="16"/>
  <c r="R1415" i="16" s="1"/>
  <c r="N1415" i="16" s="1"/>
  <c r="P1415" i="16"/>
  <c r="Q3282" i="16"/>
  <c r="R3282" i="16" s="1"/>
  <c r="N3282" i="16" s="1"/>
  <c r="P3282" i="16"/>
  <c r="P2759" i="16"/>
  <c r="Q2759" i="16"/>
  <c r="R2759" i="16" s="1"/>
  <c r="N2759" i="16" s="1"/>
  <c r="P2911" i="16"/>
  <c r="Q2911" i="16"/>
  <c r="R2911" i="16" s="1"/>
  <c r="N2911" i="16" s="1"/>
  <c r="P2661" i="16"/>
  <c r="Q2661" i="16"/>
  <c r="R2661" i="16" s="1"/>
  <c r="N2661" i="16" s="1"/>
  <c r="Q2326" i="16"/>
  <c r="R2326" i="16" s="1"/>
  <c r="N2326" i="16" s="1"/>
  <c r="P2326" i="16"/>
  <c r="P1884" i="16"/>
  <c r="Q1884" i="16"/>
  <c r="R1884" i="16" s="1"/>
  <c r="N1884" i="16" s="1"/>
  <c r="Q3613" i="16"/>
  <c r="R3613" i="16" s="1"/>
  <c r="N3613" i="16" s="1"/>
  <c r="P3613" i="16"/>
  <c r="P3292" i="16"/>
  <c r="Q3292" i="16"/>
  <c r="R3292" i="16" s="1"/>
  <c r="N3292" i="16" s="1"/>
  <c r="Q3713" i="16"/>
  <c r="R3713" i="16" s="1"/>
  <c r="N3713" i="16" s="1"/>
  <c r="P3713" i="16"/>
  <c r="P1810" i="16"/>
  <c r="Q1810" i="16"/>
  <c r="R1810" i="16" s="1"/>
  <c r="N1810" i="16" s="1"/>
  <c r="Q3777" i="16"/>
  <c r="R3777" i="16" s="1"/>
  <c r="N3777" i="16" s="1"/>
  <c r="P3777" i="16"/>
  <c r="P731" i="16"/>
  <c r="Q731" i="16"/>
  <c r="R731" i="16" s="1"/>
  <c r="N731" i="16" s="1"/>
  <c r="Q2670" i="16"/>
  <c r="R2670" i="16" s="1"/>
  <c r="N2670" i="16" s="1"/>
  <c r="P2670" i="16"/>
  <c r="P3550" i="16"/>
  <c r="Q3550" i="16"/>
  <c r="R3550" i="16" s="1"/>
  <c r="N3550" i="16" s="1"/>
  <c r="P2348" i="16"/>
  <c r="Q2348" i="16"/>
  <c r="R2348" i="16" s="1"/>
  <c r="N2348" i="16" s="1"/>
  <c r="Q2085" i="16"/>
  <c r="R2085" i="16" s="1"/>
  <c r="N2085" i="16" s="1"/>
  <c r="P2085" i="16"/>
  <c r="Q1750" i="16"/>
  <c r="R1750" i="16" s="1"/>
  <c r="N1750" i="16" s="1"/>
  <c r="P1750" i="16"/>
  <c r="P1321" i="16"/>
  <c r="Q1321" i="16"/>
  <c r="R1321" i="16" s="1"/>
  <c r="N1321" i="16" s="1"/>
  <c r="Q3059" i="16"/>
  <c r="R3059" i="16" s="1"/>
  <c r="N3059" i="16" s="1"/>
  <c r="P3059" i="16"/>
  <c r="P3770" i="16"/>
  <c r="Q3770" i="16"/>
  <c r="R3770" i="16" s="1"/>
  <c r="N3770" i="16" s="1"/>
  <c r="P3148" i="16"/>
  <c r="Q3148" i="16"/>
  <c r="R3148" i="16" s="1"/>
  <c r="N3148" i="16" s="1"/>
  <c r="Q3414" i="16"/>
  <c r="R3414" i="16" s="1"/>
  <c r="N3414" i="16" s="1"/>
  <c r="P3414" i="16"/>
  <c r="P3213" i="16"/>
  <c r="Q3213" i="16"/>
  <c r="R3213" i="16" s="1"/>
  <c r="N3213" i="16" s="1"/>
  <c r="P1547" i="16"/>
  <c r="Q1547" i="16"/>
  <c r="R1547" i="16" s="1"/>
  <c r="N1547" i="16" s="1"/>
  <c r="P3696" i="16"/>
  <c r="Q3696" i="16"/>
  <c r="R3696" i="16" s="1"/>
  <c r="N3696" i="16" s="1"/>
  <c r="P2195" i="16"/>
  <c r="Q2195" i="16"/>
  <c r="R2195" i="16" s="1"/>
  <c r="N2195" i="16" s="1"/>
  <c r="Q3510" i="16"/>
  <c r="R3510" i="16" s="1"/>
  <c r="N3510" i="16" s="1"/>
  <c r="P3510" i="16"/>
  <c r="Q2648" i="16"/>
  <c r="R2648" i="16" s="1"/>
  <c r="N2648" i="16" s="1"/>
  <c r="P2648" i="16"/>
  <c r="Q2386" i="16"/>
  <c r="R2386" i="16" s="1"/>
  <c r="N2386" i="16" s="1"/>
  <c r="P2386" i="16"/>
  <c r="Q2062" i="16"/>
  <c r="R2062" i="16" s="1"/>
  <c r="N2062" i="16" s="1"/>
  <c r="P2062" i="16"/>
  <c r="P1620" i="16"/>
  <c r="Q1620" i="16"/>
  <c r="R1620" i="16" s="1"/>
  <c r="N1620" i="16" s="1"/>
  <c r="Q3348" i="16"/>
  <c r="R3348" i="16" s="1"/>
  <c r="N3348" i="16" s="1"/>
  <c r="P3348" i="16"/>
  <c r="P2322" i="16"/>
  <c r="Q2322" i="16"/>
  <c r="R2322" i="16" s="1"/>
  <c r="N2322" i="16" s="1"/>
  <c r="Q3449" i="16"/>
  <c r="R3449" i="16" s="1"/>
  <c r="N3449" i="16" s="1"/>
  <c r="P3449" i="16"/>
  <c r="P3714" i="16"/>
  <c r="Q3714" i="16"/>
  <c r="R3714" i="16" s="1"/>
  <c r="N3714" i="16" s="1"/>
  <c r="P3514" i="16"/>
  <c r="Q3514" i="16"/>
  <c r="R3514" i="16" s="1"/>
  <c r="N3514" i="16" s="1"/>
  <c r="Q455" i="16"/>
  <c r="R455" i="16" s="1"/>
  <c r="N455" i="16" s="1"/>
  <c r="P455" i="16"/>
  <c r="Q1950" i="16"/>
  <c r="R1950" i="16" s="1"/>
  <c r="N1950" i="16" s="1"/>
  <c r="P1950" i="16"/>
  <c r="P3719" i="16"/>
  <c r="Q3719" i="16"/>
  <c r="R3719" i="16" s="1"/>
  <c r="N3719" i="16" s="1"/>
  <c r="Q2383" i="16"/>
  <c r="R2383" i="16" s="1"/>
  <c r="N2383" i="16" s="1"/>
  <c r="P2383" i="16"/>
  <c r="P2084" i="16"/>
  <c r="Q2084" i="16"/>
  <c r="R2084" i="16" s="1"/>
  <c r="N2084" i="16" s="1"/>
  <c r="Q1821" i="16"/>
  <c r="R1821" i="16" s="1"/>
  <c r="N1821" i="16" s="1"/>
  <c r="P1821" i="16"/>
  <c r="P1485" i="16"/>
  <c r="Q1485" i="16"/>
  <c r="R1485" i="16" s="1"/>
  <c r="N1485" i="16" s="1"/>
  <c r="P251" i="16"/>
  <c r="Q251" i="16"/>
  <c r="R251" i="16" s="1"/>
  <c r="N251" i="16" s="1"/>
  <c r="Q2796" i="16"/>
  <c r="R2796" i="16" s="1"/>
  <c r="N2796" i="16" s="1"/>
  <c r="P2796" i="16"/>
  <c r="Q3506" i="16"/>
  <c r="R3506" i="16" s="1"/>
  <c r="N3506" i="16" s="1"/>
  <c r="P3506" i="16"/>
  <c r="Q3183" i="16"/>
  <c r="R3183" i="16" s="1"/>
  <c r="N3183" i="16" s="1"/>
  <c r="P3183" i="16"/>
  <c r="Q3152" i="16"/>
  <c r="R3152" i="16" s="1"/>
  <c r="N3152" i="16" s="1"/>
  <c r="P3152" i="16"/>
  <c r="P1403" i="16"/>
  <c r="Q1403" i="16"/>
  <c r="R1403" i="16" s="1"/>
  <c r="N1403" i="16" s="1"/>
  <c r="P3682" i="16"/>
  <c r="Q3682" i="16"/>
  <c r="R3682" i="16" s="1"/>
  <c r="N3682" i="16" s="1"/>
  <c r="Q3431" i="16"/>
  <c r="R3431" i="16" s="1"/>
  <c r="N3431" i="16" s="1"/>
  <c r="P3431" i="16"/>
  <c r="Q3113" i="16"/>
  <c r="R3113" i="16" s="1"/>
  <c r="N3113" i="16" s="1"/>
  <c r="P3113" i="16"/>
  <c r="P3767" i="16"/>
  <c r="Q3767" i="16"/>
  <c r="R3767" i="16" s="1"/>
  <c r="N3767" i="16" s="1"/>
  <c r="Q3394" i="16"/>
  <c r="R3394" i="16" s="1"/>
  <c r="N3394" i="16" s="1"/>
  <c r="P3394" i="16"/>
  <c r="P334" i="16"/>
  <c r="Q334" i="16"/>
  <c r="R334" i="16" s="1"/>
  <c r="N334" i="16" s="1"/>
  <c r="Q3496" i="16"/>
  <c r="R3496" i="16" s="1"/>
  <c r="N3496" i="16" s="1"/>
  <c r="P3496" i="16"/>
  <c r="Q2964" i="16"/>
  <c r="R2964" i="16" s="1"/>
  <c r="N2964" i="16" s="1"/>
  <c r="P2964" i="16"/>
  <c r="Q2983" i="16"/>
  <c r="R2983" i="16" s="1"/>
  <c r="N2983" i="16" s="1"/>
  <c r="P2983" i="16"/>
  <c r="Q2684" i="16"/>
  <c r="R2684" i="16" s="1"/>
  <c r="N2684" i="16" s="1"/>
  <c r="P2684" i="16"/>
  <c r="Q2421" i="16"/>
  <c r="R2421" i="16" s="1"/>
  <c r="N2421" i="16" s="1"/>
  <c r="P2421" i="16"/>
  <c r="Q2097" i="16"/>
  <c r="R2097" i="16" s="1"/>
  <c r="N2097" i="16" s="1"/>
  <c r="P2097" i="16"/>
  <c r="P1656" i="16"/>
  <c r="Q1656" i="16"/>
  <c r="R1656" i="16" s="1"/>
  <c r="N1656" i="16" s="1"/>
  <c r="Q3385" i="16"/>
  <c r="R3385" i="16" s="1"/>
  <c r="N3385" i="16" s="1"/>
  <c r="P3385" i="16"/>
  <c r="Q3062" i="16"/>
  <c r="R3062" i="16" s="1"/>
  <c r="N3062" i="16" s="1"/>
  <c r="P3062" i="16"/>
  <c r="Q3485" i="16"/>
  <c r="R3485" i="16" s="1"/>
  <c r="N3485" i="16" s="1"/>
  <c r="P3485" i="16"/>
  <c r="Q3751" i="16"/>
  <c r="R3751" i="16" s="1"/>
  <c r="N3751" i="16" s="1"/>
  <c r="P3751" i="16"/>
  <c r="Q3549" i="16"/>
  <c r="R3549" i="16" s="1"/>
  <c r="N3549" i="16" s="1"/>
  <c r="P3549" i="16"/>
  <c r="Q491" i="16"/>
  <c r="R491" i="16" s="1"/>
  <c r="N491" i="16" s="1"/>
  <c r="P491" i="16"/>
  <c r="Q2166" i="16"/>
  <c r="R2166" i="16" s="1"/>
  <c r="N2166" i="16" s="1"/>
  <c r="P2166" i="16"/>
  <c r="Q2279" i="16"/>
  <c r="R2279" i="16" s="1"/>
  <c r="N2279" i="16" s="1"/>
  <c r="P2279" i="16"/>
  <c r="P3286" i="16"/>
  <c r="Q3286" i="16"/>
  <c r="R3286" i="16" s="1"/>
  <c r="N3286" i="16" s="1"/>
  <c r="P1836" i="16"/>
  <c r="Q1836" i="16"/>
  <c r="R1836" i="16" s="1"/>
  <c r="N1836" i="16" s="1"/>
  <c r="Q3786" i="16"/>
  <c r="R3786" i="16" s="1"/>
  <c r="N3786" i="16" s="1"/>
  <c r="P3786" i="16"/>
  <c r="P3168" i="16"/>
  <c r="Q3168" i="16"/>
  <c r="R3168" i="16" s="1"/>
  <c r="N3168" i="16" s="1"/>
  <c r="Q1988" i="16"/>
  <c r="R1988" i="16" s="1"/>
  <c r="N1988" i="16" s="1"/>
  <c r="P1988" i="16"/>
  <c r="Q1726" i="16"/>
  <c r="R1726" i="16" s="1"/>
  <c r="N1726" i="16" s="1"/>
  <c r="P1726" i="16"/>
  <c r="P1390" i="16"/>
  <c r="Q1390" i="16"/>
  <c r="R1390" i="16" s="1"/>
  <c r="N1390" i="16" s="1"/>
  <c r="P143" i="16"/>
  <c r="Q143" i="16"/>
  <c r="R143" i="16" s="1"/>
  <c r="N143" i="16" s="1"/>
  <c r="Q2700" i="16"/>
  <c r="R2700" i="16" s="1"/>
  <c r="N2700" i="16" s="1"/>
  <c r="P2700" i="16"/>
  <c r="P3410" i="16"/>
  <c r="Q3410" i="16"/>
  <c r="R3410" i="16" s="1"/>
  <c r="N3410" i="16" s="1"/>
  <c r="P3087" i="16"/>
  <c r="Q3087" i="16"/>
  <c r="R3087" i="16" s="1"/>
  <c r="N3087" i="16" s="1"/>
  <c r="Q1639" i="16"/>
  <c r="R1639" i="16" s="1"/>
  <c r="N1639" i="16" s="1"/>
  <c r="P1639" i="16"/>
  <c r="Q3813" i="16"/>
  <c r="R3813" i="16" s="1"/>
  <c r="N3813" i="16" s="1"/>
  <c r="P3813" i="16"/>
  <c r="Q3586" i="16"/>
  <c r="R3586" i="16" s="1"/>
  <c r="N3586" i="16" s="1"/>
  <c r="P3586" i="16"/>
  <c r="Q3336" i="16"/>
  <c r="R3336" i="16" s="1"/>
  <c r="N3336" i="16" s="1"/>
  <c r="P3336" i="16"/>
  <c r="P3607" i="16"/>
  <c r="Q3607" i="16"/>
  <c r="R3607" i="16" s="1"/>
  <c r="N3607" i="16" s="1"/>
  <c r="P3060" i="16"/>
  <c r="Q3060" i="16"/>
  <c r="R3060" i="16" s="1"/>
  <c r="N3060" i="16" s="1"/>
  <c r="Q2145" i="16"/>
  <c r="R2145" i="16" s="1"/>
  <c r="N2145" i="16" s="1"/>
  <c r="P2145" i="16"/>
  <c r="Q1880" i="16"/>
  <c r="R1880" i="16" s="1"/>
  <c r="N1880" i="16" s="1"/>
  <c r="P1880" i="16"/>
  <c r="P1546" i="16"/>
  <c r="Q1546" i="16"/>
  <c r="R1546" i="16" s="1"/>
  <c r="N1546" i="16" s="1"/>
  <c r="P1116" i="16"/>
  <c r="Q1116" i="16"/>
  <c r="R1116" i="16" s="1"/>
  <c r="N1116" i="16" s="1"/>
  <c r="Q2856" i="16"/>
  <c r="R2856" i="16" s="1"/>
  <c r="N2856" i="16" s="1"/>
  <c r="P2856" i="16"/>
  <c r="P3566" i="16"/>
  <c r="Q3566" i="16"/>
  <c r="R3566" i="16" s="1"/>
  <c r="N3566" i="16" s="1"/>
  <c r="P3244" i="16"/>
  <c r="Q3244" i="16"/>
  <c r="R3244" i="16" s="1"/>
  <c r="N3244" i="16" s="1"/>
  <c r="Q3211" i="16"/>
  <c r="R3211" i="16" s="1"/>
  <c r="N3211" i="16" s="1"/>
  <c r="P3211" i="16"/>
  <c r="P1680" i="16"/>
  <c r="Q1680" i="16"/>
  <c r="R1680" i="16" s="1"/>
  <c r="N1680" i="16" s="1"/>
  <c r="P3743" i="16"/>
  <c r="Q3743" i="16"/>
  <c r="R3743" i="16" s="1"/>
  <c r="N3743" i="16" s="1"/>
  <c r="P3491" i="16"/>
  <c r="Q3491" i="16"/>
  <c r="R3491" i="16" s="1"/>
  <c r="N3491" i="16" s="1"/>
  <c r="P3646" i="16"/>
  <c r="Q3646" i="16"/>
  <c r="R3646" i="16" s="1"/>
  <c r="N3646" i="16" s="1"/>
  <c r="P2587" i="16"/>
  <c r="Q2587" i="16"/>
  <c r="R2587" i="16" s="1"/>
  <c r="N2587" i="16" s="1"/>
  <c r="Q2300" i="16"/>
  <c r="R2300" i="16" s="1"/>
  <c r="N2300" i="16" s="1"/>
  <c r="P2300" i="16"/>
  <c r="Q2038" i="16"/>
  <c r="R2038" i="16" s="1"/>
  <c r="N2038" i="16" s="1"/>
  <c r="P2038" i="16"/>
  <c r="P1701" i="16"/>
  <c r="Q1701" i="16"/>
  <c r="R1701" i="16" s="1"/>
  <c r="N1701" i="16" s="1"/>
  <c r="P1273" i="16"/>
  <c r="Q1273" i="16"/>
  <c r="R1273" i="16" s="1"/>
  <c r="N1273" i="16" s="1"/>
  <c r="P3011" i="16"/>
  <c r="Q3011" i="16"/>
  <c r="R3011" i="16" s="1"/>
  <c r="N3011" i="16" s="1"/>
  <c r="Q3722" i="16"/>
  <c r="R3722" i="16" s="1"/>
  <c r="N3722" i="16" s="1"/>
  <c r="P3722" i="16"/>
  <c r="P3101" i="16"/>
  <c r="Q3101" i="16"/>
  <c r="R3101" i="16" s="1"/>
  <c r="N3101" i="16" s="1"/>
  <c r="P3366" i="16"/>
  <c r="Q3366" i="16"/>
  <c r="R3366" i="16" s="1"/>
  <c r="N3366" i="16" s="1"/>
  <c r="Q3165" i="16"/>
  <c r="R3165" i="16" s="1"/>
  <c r="N3165" i="16" s="1"/>
  <c r="P3165" i="16"/>
  <c r="P1331" i="16"/>
  <c r="Q1331" i="16"/>
  <c r="R1331" i="16" s="1"/>
  <c r="N1331" i="16" s="1"/>
  <c r="Q3648" i="16"/>
  <c r="R3648" i="16" s="1"/>
  <c r="N3648" i="16" s="1"/>
  <c r="P3648" i="16"/>
  <c r="P3827" i="16"/>
  <c r="Q3827" i="16"/>
  <c r="R3827" i="16" s="1"/>
  <c r="N3827" i="16" s="1"/>
  <c r="Q3175" i="16"/>
  <c r="R3175" i="16" s="1"/>
  <c r="N3175" i="16" s="1"/>
  <c r="P3175" i="16"/>
  <c r="Q2834" i="16"/>
  <c r="R2834" i="16" s="1"/>
  <c r="N2834" i="16" s="1"/>
  <c r="P2834" i="16"/>
  <c r="P187" i="16"/>
  <c r="Q187" i="16"/>
  <c r="R187" i="16" s="1"/>
  <c r="N187" i="16" s="1"/>
  <c r="P732" i="16"/>
  <c r="Q732" i="16"/>
  <c r="R732" i="16" s="1"/>
  <c r="N732" i="16" s="1"/>
  <c r="P302" i="16"/>
  <c r="Q302" i="16"/>
  <c r="R302" i="16" s="1"/>
  <c r="N302" i="16" s="1"/>
  <c r="P1177" i="16"/>
  <c r="Q1177" i="16"/>
  <c r="R1177" i="16" s="1"/>
  <c r="N1177" i="16" s="1"/>
  <c r="Q1476" i="16"/>
  <c r="R1476" i="16" s="1"/>
  <c r="N1476" i="16" s="1"/>
  <c r="P1476" i="16"/>
  <c r="Q543" i="16"/>
  <c r="R543" i="16" s="1"/>
  <c r="N543" i="16" s="1"/>
  <c r="P543" i="16"/>
  <c r="P582" i="16"/>
  <c r="Q582" i="16"/>
  <c r="R582" i="16" s="1"/>
  <c r="N582" i="16" s="1"/>
  <c r="Q741" i="16"/>
  <c r="R741" i="16" s="1"/>
  <c r="N741" i="16" s="1"/>
  <c r="P741" i="16"/>
  <c r="Q436" i="16"/>
  <c r="R436" i="16" s="1"/>
  <c r="N436" i="16" s="1"/>
  <c r="P436" i="16"/>
  <c r="Q959" i="16"/>
  <c r="R959" i="16" s="1"/>
  <c r="N959" i="16" s="1"/>
  <c r="P959" i="16"/>
  <c r="P698" i="16"/>
  <c r="Q698" i="16"/>
  <c r="R698" i="16" s="1"/>
  <c r="N698" i="16" s="1"/>
  <c r="Q2954" i="16"/>
  <c r="R2954" i="16" s="1"/>
  <c r="N2954" i="16" s="1"/>
  <c r="P2954" i="16"/>
  <c r="Q2129" i="16"/>
  <c r="R2129" i="16" s="1"/>
  <c r="N2129" i="16" s="1"/>
  <c r="P2129" i="16"/>
  <c r="P2222" i="16"/>
  <c r="Q2222" i="16"/>
  <c r="R2222" i="16" s="1"/>
  <c r="N2222" i="16" s="1"/>
  <c r="Q1829" i="16"/>
  <c r="R1829" i="16" s="1"/>
  <c r="N1829" i="16" s="1"/>
  <c r="P1829" i="16"/>
  <c r="Q1384" i="16"/>
  <c r="R1384" i="16" s="1"/>
  <c r="N1384" i="16" s="1"/>
  <c r="P1384" i="16"/>
  <c r="Q1515" i="16"/>
  <c r="R1515" i="16" s="1"/>
  <c r="N1515" i="16" s="1"/>
  <c r="P1515" i="16"/>
  <c r="Q1382" i="16"/>
  <c r="R1382" i="16" s="1"/>
  <c r="N1382" i="16" s="1"/>
  <c r="P1382" i="16"/>
  <c r="P3796" i="16"/>
  <c r="Q3796" i="16"/>
  <c r="R3796" i="16" s="1"/>
  <c r="N3796" i="16" s="1"/>
  <c r="Q2664" i="16"/>
  <c r="R2664" i="16" s="1"/>
  <c r="N2664" i="16" s="1"/>
  <c r="P2664" i="16"/>
  <c r="P1812" i="16"/>
  <c r="Q1812" i="16"/>
  <c r="R1812" i="16" s="1"/>
  <c r="N1812" i="16" s="1"/>
  <c r="Q2180" i="16"/>
  <c r="R2180" i="16" s="1"/>
  <c r="N2180" i="16" s="1"/>
  <c r="P2180" i="16"/>
  <c r="P1206" i="16"/>
  <c r="Q1206" i="16"/>
  <c r="R1206" i="16" s="1"/>
  <c r="N1206" i="16" s="1"/>
  <c r="Q2494" i="16"/>
  <c r="R2494" i="16" s="1"/>
  <c r="N2494" i="16" s="1"/>
  <c r="P2494" i="16"/>
  <c r="P3811" i="16"/>
  <c r="Q3811" i="16"/>
  <c r="R3811" i="16" s="1"/>
  <c r="N3811" i="16" s="1"/>
  <c r="P2505" i="16"/>
  <c r="Q2505" i="16"/>
  <c r="R2505" i="16" s="1"/>
  <c r="N2505" i="16" s="1"/>
  <c r="P3823" i="16"/>
  <c r="Q3823" i="16"/>
  <c r="R3823" i="16" s="1"/>
  <c r="N3823" i="16" s="1"/>
  <c r="Q3047" i="16"/>
  <c r="R3047" i="16" s="1"/>
  <c r="N3047" i="16" s="1"/>
  <c r="P3047" i="16"/>
  <c r="Q2798" i="16"/>
  <c r="R2798" i="16" s="1"/>
  <c r="N2798" i="16" s="1"/>
  <c r="P2798" i="16"/>
  <c r="Q44" i="16"/>
  <c r="R44" i="16" s="1"/>
  <c r="N44" i="16" s="1"/>
  <c r="P44" i="16"/>
  <c r="Q249" i="16"/>
  <c r="R249" i="16" s="1"/>
  <c r="N249" i="16" s="1"/>
  <c r="P249" i="16"/>
  <c r="Q2697" i="16"/>
  <c r="R2697" i="16" s="1"/>
  <c r="N2697" i="16" s="1"/>
  <c r="P2697" i="16"/>
  <c r="Q737" i="16"/>
  <c r="R737" i="16" s="1"/>
  <c r="N737" i="16" s="1"/>
  <c r="P737" i="16"/>
  <c r="P710" i="16"/>
  <c r="Q710" i="16"/>
  <c r="R710" i="16" s="1"/>
  <c r="N710" i="16" s="1"/>
  <c r="Q396" i="16"/>
  <c r="R396" i="16" s="1"/>
  <c r="N396" i="16" s="1"/>
  <c r="P396" i="16"/>
  <c r="Q796" i="16"/>
  <c r="R796" i="16" s="1"/>
  <c r="N796" i="16" s="1"/>
  <c r="P796" i="16"/>
  <c r="P782" i="16"/>
  <c r="Q782" i="16"/>
  <c r="R782" i="16" s="1"/>
  <c r="N782" i="16" s="1"/>
  <c r="P684" i="16"/>
  <c r="Q684" i="16"/>
  <c r="R684" i="16" s="1"/>
  <c r="N684" i="16" s="1"/>
  <c r="Q905" i="16"/>
  <c r="R905" i="16" s="1"/>
  <c r="N905" i="16" s="1"/>
  <c r="P905" i="16"/>
  <c r="P495" i="16"/>
  <c r="Q495" i="16"/>
  <c r="R495" i="16" s="1"/>
  <c r="N495" i="16" s="1"/>
  <c r="P238" i="16"/>
  <c r="Q238" i="16"/>
  <c r="R238" i="16" s="1"/>
  <c r="N238" i="16" s="1"/>
  <c r="Q449" i="16"/>
  <c r="R449" i="16" s="1"/>
  <c r="N449" i="16" s="1"/>
  <c r="P449" i="16"/>
  <c r="P206" i="16"/>
  <c r="Q206" i="16"/>
  <c r="R206" i="16" s="1"/>
  <c r="N206" i="16" s="1"/>
  <c r="Q538" i="16"/>
  <c r="R538" i="16" s="1"/>
  <c r="N538" i="16" s="1"/>
  <c r="P538" i="16"/>
  <c r="P747" i="16"/>
  <c r="Q747" i="16"/>
  <c r="R747" i="16" s="1"/>
  <c r="N747" i="16" s="1"/>
  <c r="P373" i="16"/>
  <c r="Q373" i="16"/>
  <c r="R373" i="16" s="1"/>
  <c r="N373" i="16" s="1"/>
  <c r="P331" i="16"/>
  <c r="Q331" i="16"/>
  <c r="R331" i="16" s="1"/>
  <c r="N331" i="16" s="1"/>
  <c r="Q973" i="16"/>
  <c r="R973" i="16" s="1"/>
  <c r="N973" i="16" s="1"/>
  <c r="P973" i="16"/>
  <c r="P1692" i="16"/>
  <c r="Q1692" i="16"/>
  <c r="R1692" i="16" s="1"/>
  <c r="N1692" i="16" s="1"/>
  <c r="Q76" i="16"/>
  <c r="R76" i="16" s="1"/>
  <c r="N76" i="16" s="1"/>
  <c r="P76" i="16"/>
  <c r="P445" i="16"/>
  <c r="Q445" i="16"/>
  <c r="R445" i="16" s="1"/>
  <c r="N445" i="16" s="1"/>
  <c r="Q135" i="16"/>
  <c r="R135" i="16" s="1"/>
  <c r="N135" i="16" s="1"/>
  <c r="P135" i="16"/>
  <c r="P917" i="16"/>
  <c r="Q917" i="16"/>
  <c r="R917" i="16" s="1"/>
  <c r="N917" i="16" s="1"/>
  <c r="Q223" i="16"/>
  <c r="R223" i="16" s="1"/>
  <c r="N223" i="16" s="1"/>
  <c r="P223" i="16"/>
  <c r="Q957" i="16"/>
  <c r="R957" i="16" s="1"/>
  <c r="N957" i="16" s="1"/>
  <c r="P957" i="16"/>
  <c r="P646" i="16"/>
  <c r="Q646" i="16"/>
  <c r="R646" i="16" s="1"/>
  <c r="N646" i="16" s="1"/>
  <c r="P1442" i="16"/>
  <c r="Q1442" i="16"/>
  <c r="R1442" i="16" s="1"/>
  <c r="N1442" i="16" s="1"/>
  <c r="P1190" i="16"/>
  <c r="Q1190" i="16"/>
  <c r="R1190" i="16" s="1"/>
  <c r="N1190" i="16" s="1"/>
  <c r="Q2944" i="16"/>
  <c r="R2944" i="16" s="1"/>
  <c r="N2944" i="16" s="1"/>
  <c r="P2944" i="16"/>
  <c r="P1032" i="16"/>
  <c r="Q1032" i="16"/>
  <c r="R1032" i="16" s="1"/>
  <c r="N1032" i="16" s="1"/>
  <c r="P735" i="16"/>
  <c r="Q735" i="16"/>
  <c r="R735" i="16" s="1"/>
  <c r="N735" i="16" s="1"/>
  <c r="Q496" i="16"/>
  <c r="R496" i="16" s="1"/>
  <c r="N496" i="16" s="1"/>
  <c r="P496" i="16"/>
  <c r="P811" i="16"/>
  <c r="Q811" i="16"/>
  <c r="R811" i="16" s="1"/>
  <c r="N811" i="16" s="1"/>
  <c r="P526" i="16"/>
  <c r="Q526" i="16"/>
  <c r="R526" i="16" s="1"/>
  <c r="N526" i="16" s="1"/>
  <c r="Q299" i="16"/>
  <c r="R299" i="16" s="1"/>
  <c r="N299" i="16" s="1"/>
  <c r="P299" i="16"/>
  <c r="Q2054" i="16"/>
  <c r="R2054" i="16" s="1"/>
  <c r="N2054" i="16" s="1"/>
  <c r="P2054" i="16"/>
  <c r="Q1934" i="16"/>
  <c r="R1934" i="16" s="1"/>
  <c r="N1934" i="16" s="1"/>
  <c r="P1934" i="16"/>
  <c r="P2551" i="16"/>
  <c r="Q2551" i="16"/>
  <c r="R2551" i="16" s="1"/>
  <c r="N2551" i="16" s="1"/>
  <c r="P887" i="16"/>
  <c r="Q887" i="16"/>
  <c r="R887" i="16" s="1"/>
  <c r="N887" i="16" s="1"/>
  <c r="Q2654" i="16"/>
  <c r="R2654" i="16" s="1"/>
  <c r="N2654" i="16" s="1"/>
  <c r="P2654" i="16"/>
  <c r="P1611" i="16"/>
  <c r="Q1611" i="16"/>
  <c r="R1611" i="16" s="1"/>
  <c r="N1611" i="16" s="1"/>
  <c r="Q193" i="16"/>
  <c r="R193" i="16" s="1"/>
  <c r="N193" i="16" s="1"/>
  <c r="P193" i="16"/>
  <c r="Q903" i="16"/>
  <c r="R903" i="16" s="1"/>
  <c r="N903" i="16" s="1"/>
  <c r="P903" i="16"/>
  <c r="Q664" i="16"/>
  <c r="R664" i="16" s="1"/>
  <c r="N664" i="16" s="1"/>
  <c r="P664" i="16"/>
  <c r="P366" i="16"/>
  <c r="Q366" i="16"/>
  <c r="R366" i="16" s="1"/>
  <c r="N366" i="16" s="1"/>
  <c r="Q705" i="16"/>
  <c r="R705" i="16" s="1"/>
  <c r="N705" i="16" s="1"/>
  <c r="P705" i="16"/>
  <c r="P394" i="16"/>
  <c r="Q394" i="16"/>
  <c r="R394" i="16" s="1"/>
  <c r="N394" i="16" s="1"/>
  <c r="Q1189" i="16"/>
  <c r="R1189" i="16" s="1"/>
  <c r="N1189" i="16" s="1"/>
  <c r="P1189" i="16"/>
  <c r="P2953" i="16"/>
  <c r="Q2953" i="16"/>
  <c r="R2953" i="16" s="1"/>
  <c r="N2953" i="16" s="1"/>
  <c r="Q1480" i="16"/>
  <c r="R1480" i="16" s="1"/>
  <c r="N1480" i="16" s="1"/>
  <c r="P1480" i="16"/>
  <c r="P770" i="16"/>
  <c r="Q770" i="16"/>
  <c r="R770" i="16" s="1"/>
  <c r="N770" i="16" s="1"/>
  <c r="Q531" i="16"/>
  <c r="R531" i="16" s="1"/>
  <c r="N531" i="16" s="1"/>
  <c r="P531" i="16"/>
  <c r="P234" i="16"/>
  <c r="Q234" i="16"/>
  <c r="R234" i="16" s="1"/>
  <c r="N234" i="16" s="1"/>
  <c r="P572" i="16"/>
  <c r="Q572" i="16"/>
  <c r="R572" i="16" s="1"/>
  <c r="N572" i="16" s="1"/>
  <c r="P262" i="16"/>
  <c r="Q262" i="16"/>
  <c r="R262" i="16" s="1"/>
  <c r="N262" i="16" s="1"/>
  <c r="P1055" i="16"/>
  <c r="Q1055" i="16"/>
  <c r="R1055" i="16" s="1"/>
  <c r="N1055" i="16" s="1"/>
  <c r="P2821" i="16"/>
  <c r="Q2821" i="16"/>
  <c r="R2821" i="16" s="1"/>
  <c r="N2821" i="16" s="1"/>
  <c r="P2618" i="16"/>
  <c r="Q2618" i="16"/>
  <c r="R2618" i="16" s="1"/>
  <c r="N2618" i="16" s="1"/>
  <c r="Q255" i="16"/>
  <c r="R255" i="16" s="1"/>
  <c r="N255" i="16" s="1"/>
  <c r="P255" i="16"/>
  <c r="Q977" i="16"/>
  <c r="R977" i="16" s="1"/>
  <c r="N977" i="16" s="1"/>
  <c r="P977" i="16"/>
  <c r="Q284" i="16"/>
  <c r="R284" i="16" s="1"/>
  <c r="N284" i="16" s="1"/>
  <c r="P284" i="16"/>
  <c r="P1006" i="16"/>
  <c r="Q1006" i="16"/>
  <c r="R1006" i="16" s="1"/>
  <c r="N1006" i="16" s="1"/>
  <c r="Q781" i="16"/>
  <c r="R781" i="16" s="1"/>
  <c r="N781" i="16" s="1"/>
  <c r="P781" i="16"/>
  <c r="P2545" i="16"/>
  <c r="Q2545" i="16"/>
  <c r="R2545" i="16" s="1"/>
  <c r="N2545" i="16" s="1"/>
  <c r="P1167" i="16"/>
  <c r="Q1167" i="16"/>
  <c r="R1167" i="16" s="1"/>
  <c r="N1167" i="16" s="1"/>
  <c r="Q207" i="16"/>
  <c r="R207" i="16" s="1"/>
  <c r="N207" i="16" s="1"/>
  <c r="P207" i="16"/>
  <c r="P988" i="16"/>
  <c r="Q988" i="16"/>
  <c r="R988" i="16" s="1"/>
  <c r="N988" i="16" s="1"/>
  <c r="Q296" i="16"/>
  <c r="R296" i="16" s="1"/>
  <c r="N296" i="16" s="1"/>
  <c r="P296" i="16"/>
  <c r="Q1029" i="16"/>
  <c r="R1029" i="16" s="1"/>
  <c r="N1029" i="16" s="1"/>
  <c r="P1029" i="16"/>
  <c r="Q719" i="16"/>
  <c r="R719" i="16" s="1"/>
  <c r="N719" i="16" s="1"/>
  <c r="P719" i="16"/>
  <c r="Q1513" i="16"/>
  <c r="R1513" i="16" s="1"/>
  <c r="N1513" i="16" s="1"/>
  <c r="P1513" i="16"/>
  <c r="P1262" i="16"/>
  <c r="Q1262" i="16"/>
  <c r="R1262" i="16" s="1"/>
  <c r="N1262" i="16" s="1"/>
  <c r="P1374" i="16"/>
  <c r="Q1374" i="16"/>
  <c r="R1374" i="16" s="1"/>
  <c r="N1374" i="16" s="1"/>
  <c r="P961" i="16"/>
  <c r="Q961" i="16"/>
  <c r="R961" i="16" s="1"/>
  <c r="N961" i="16" s="1"/>
  <c r="P663" i="16"/>
  <c r="Q663" i="16"/>
  <c r="R663" i="16" s="1"/>
  <c r="N663" i="16" s="1"/>
  <c r="Q425" i="16"/>
  <c r="R425" i="16" s="1"/>
  <c r="N425" i="16" s="1"/>
  <c r="P425" i="16"/>
  <c r="Q739" i="16"/>
  <c r="R739" i="16" s="1"/>
  <c r="N739" i="16" s="1"/>
  <c r="P739" i="16"/>
  <c r="Q453" i="16"/>
  <c r="R453" i="16" s="1"/>
  <c r="N453" i="16" s="1"/>
  <c r="P453" i="16"/>
  <c r="Q217" i="16"/>
  <c r="R217" i="16" s="1"/>
  <c r="N217" i="16" s="1"/>
  <c r="P217" i="16"/>
  <c r="P1982" i="16"/>
  <c r="Q1982" i="16"/>
  <c r="R1982" i="16" s="1"/>
  <c r="N1982" i="16" s="1"/>
  <c r="Q1851" i="16"/>
  <c r="R1851" i="16" s="1"/>
  <c r="N1851" i="16" s="1"/>
  <c r="P1851" i="16"/>
  <c r="Q1567" i="16"/>
  <c r="R1567" i="16" s="1"/>
  <c r="N1567" i="16" s="1"/>
  <c r="P1567" i="16"/>
  <c r="Q386" i="16"/>
  <c r="R386" i="16" s="1"/>
  <c r="N386" i="16" s="1"/>
  <c r="P386" i="16"/>
  <c r="Q147" i="16"/>
  <c r="R147" i="16" s="1"/>
  <c r="N147" i="16" s="1"/>
  <c r="P147" i="16"/>
  <c r="P870" i="16"/>
  <c r="Q870" i="16"/>
  <c r="R870" i="16" s="1"/>
  <c r="N870" i="16" s="1"/>
  <c r="Q176" i="16"/>
  <c r="R176" i="16" s="1"/>
  <c r="N176" i="16" s="1"/>
  <c r="P176" i="16"/>
  <c r="Q897" i="16"/>
  <c r="R897" i="16" s="1"/>
  <c r="N897" i="16" s="1"/>
  <c r="P897" i="16"/>
  <c r="Q672" i="16"/>
  <c r="R672" i="16" s="1"/>
  <c r="N672" i="16" s="1"/>
  <c r="P672" i="16"/>
  <c r="P2437" i="16"/>
  <c r="Q2437" i="16"/>
  <c r="R2437" i="16" s="1"/>
  <c r="N2437" i="16" s="1"/>
  <c r="P2822" i="16"/>
  <c r="Q2822" i="16"/>
  <c r="R2822" i="16" s="1"/>
  <c r="N2822" i="16" s="1"/>
  <c r="Q2006" i="16"/>
  <c r="R2006" i="16" s="1"/>
  <c r="N2006" i="16" s="1"/>
  <c r="P2006" i="16"/>
  <c r="Q1874" i="16"/>
  <c r="R1874" i="16" s="1"/>
  <c r="N1874" i="16" s="1"/>
  <c r="P1874" i="16"/>
  <c r="Q1879" i="16"/>
  <c r="R1879" i="16" s="1"/>
  <c r="N1879" i="16" s="1"/>
  <c r="P1879" i="16"/>
  <c r="P410" i="16"/>
  <c r="Q410" i="16"/>
  <c r="R410" i="16" s="1"/>
  <c r="N410" i="16" s="1"/>
  <c r="Q171" i="16"/>
  <c r="R171" i="16" s="1"/>
  <c r="N171" i="16" s="1"/>
  <c r="P171" i="16"/>
  <c r="P893" i="16"/>
  <c r="Q893" i="16"/>
  <c r="R893" i="16" s="1"/>
  <c r="N893" i="16" s="1"/>
  <c r="Q200" i="16"/>
  <c r="R200" i="16" s="1"/>
  <c r="N200" i="16" s="1"/>
  <c r="P200" i="16"/>
  <c r="Q920" i="16"/>
  <c r="R920" i="16" s="1"/>
  <c r="N920" i="16" s="1"/>
  <c r="P920" i="16"/>
  <c r="P696" i="16"/>
  <c r="Q696" i="16"/>
  <c r="R696" i="16" s="1"/>
  <c r="N696" i="16" s="1"/>
  <c r="Q2460" i="16"/>
  <c r="R2460" i="16" s="1"/>
  <c r="N2460" i="16" s="1"/>
  <c r="P2460" i="16"/>
  <c r="Q2930" i="16"/>
  <c r="R2930" i="16" s="1"/>
  <c r="N2930" i="16" s="1"/>
  <c r="P2930" i="16"/>
  <c r="Q787" i="16"/>
  <c r="R787" i="16" s="1"/>
  <c r="N787" i="16" s="1"/>
  <c r="P787" i="16"/>
  <c r="Q501" i="16"/>
  <c r="R501" i="16" s="1"/>
  <c r="N501" i="16" s="1"/>
  <c r="P501" i="16"/>
  <c r="Q265" i="16"/>
  <c r="R265" i="16" s="1"/>
  <c r="N265" i="16" s="1"/>
  <c r="P265" i="16"/>
  <c r="Q2029" i="16"/>
  <c r="R2029" i="16" s="1"/>
  <c r="N2029" i="16" s="1"/>
  <c r="P2029" i="16"/>
  <c r="P1898" i="16"/>
  <c r="Q1898" i="16"/>
  <c r="R1898" i="16" s="1"/>
  <c r="N1898" i="16" s="1"/>
  <c r="Q2204" i="16"/>
  <c r="R2204" i="16" s="1"/>
  <c r="N2204" i="16" s="1"/>
  <c r="P2204" i="16"/>
  <c r="Q2642" i="16"/>
  <c r="R2642" i="16" s="1"/>
  <c r="N2642" i="16" s="1"/>
  <c r="P2642" i="16"/>
  <c r="P2306" i="16"/>
  <c r="Q2306" i="16"/>
  <c r="R2306" i="16" s="1"/>
  <c r="N2306" i="16" s="1"/>
  <c r="P2043" i="16"/>
  <c r="Q2043" i="16"/>
  <c r="R2043" i="16" s="1"/>
  <c r="N2043" i="16" s="1"/>
  <c r="Q1781" i="16"/>
  <c r="R1781" i="16" s="1"/>
  <c r="N1781" i="16" s="1"/>
  <c r="P1781" i="16"/>
  <c r="Q869" i="16"/>
  <c r="R869" i="16" s="1"/>
  <c r="N869" i="16" s="1"/>
  <c r="P869" i="16"/>
  <c r="Q2707" i="16"/>
  <c r="R2707" i="16" s="1"/>
  <c r="N2707" i="16" s="1"/>
  <c r="P2707" i="16"/>
  <c r="Q1212" i="16"/>
  <c r="R1212" i="16" s="1"/>
  <c r="N1212" i="16" s="1"/>
  <c r="P1212" i="16"/>
  <c r="Q1579" i="16"/>
  <c r="R1579" i="16" s="1"/>
  <c r="N1579" i="16" s="1"/>
  <c r="P1579" i="16"/>
  <c r="P2384" i="16"/>
  <c r="Q2384" i="16"/>
  <c r="R2384" i="16" s="1"/>
  <c r="N2384" i="16" s="1"/>
  <c r="P3627" i="16"/>
  <c r="Q3627" i="16"/>
  <c r="R3627" i="16" s="1"/>
  <c r="N3627" i="16" s="1"/>
  <c r="Q2391" i="16"/>
  <c r="R2391" i="16" s="1"/>
  <c r="N2391" i="16" s="1"/>
  <c r="P2391" i="16"/>
  <c r="P2055" i="16"/>
  <c r="Q2055" i="16"/>
  <c r="R2055" i="16" s="1"/>
  <c r="N2055" i="16" s="1"/>
  <c r="Q1791" i="16"/>
  <c r="R1791" i="16" s="1"/>
  <c r="N1791" i="16" s="1"/>
  <c r="P1791" i="16"/>
  <c r="Q1529" i="16"/>
  <c r="R1529" i="16" s="1"/>
  <c r="N1529" i="16" s="1"/>
  <c r="P1529" i="16"/>
  <c r="Q607" i="16"/>
  <c r="R607" i="16" s="1"/>
  <c r="N607" i="16" s="1"/>
  <c r="P607" i="16"/>
  <c r="P2407" i="16"/>
  <c r="Q2407" i="16"/>
  <c r="R2407" i="16" s="1"/>
  <c r="N2407" i="16" s="1"/>
  <c r="P1811" i="16"/>
  <c r="Q1811" i="16"/>
  <c r="R1811" i="16" s="1"/>
  <c r="N1811" i="16" s="1"/>
  <c r="Q1670" i="16"/>
  <c r="R1670" i="16" s="1"/>
  <c r="N1670" i="16" s="1"/>
  <c r="P1670" i="16"/>
  <c r="Q1347" i="16"/>
  <c r="R1347" i="16" s="1"/>
  <c r="N1347" i="16" s="1"/>
  <c r="P1347" i="16"/>
  <c r="Q1084" i="16"/>
  <c r="R1084" i="16" s="1"/>
  <c r="N1084" i="16" s="1"/>
  <c r="P1084" i="16"/>
  <c r="Q2824" i="16"/>
  <c r="R2824" i="16" s="1"/>
  <c r="N2824" i="16" s="1"/>
  <c r="P2824" i="16"/>
  <c r="Q2549" i="16"/>
  <c r="R2549" i="16" s="1"/>
  <c r="N2549" i="16" s="1"/>
  <c r="P2549" i="16"/>
  <c r="P1616" i="16"/>
  <c r="Q1616" i="16"/>
  <c r="R1616" i="16" s="1"/>
  <c r="N1616" i="16" s="1"/>
  <c r="P2469" i="16"/>
  <c r="Q2469" i="16"/>
  <c r="R2469" i="16" s="1"/>
  <c r="N2469" i="16" s="1"/>
  <c r="P3783" i="16"/>
  <c r="Q3783" i="16"/>
  <c r="R3783" i="16" s="1"/>
  <c r="N3783" i="16" s="1"/>
  <c r="Q2702" i="16"/>
  <c r="R2702" i="16" s="1"/>
  <c r="N2702" i="16" s="1"/>
  <c r="P2702" i="16"/>
  <c r="P2366" i="16"/>
  <c r="Q2366" i="16"/>
  <c r="R2366" i="16" s="1"/>
  <c r="N2366" i="16" s="1"/>
  <c r="Q2104" i="16"/>
  <c r="R2104" i="16" s="1"/>
  <c r="N2104" i="16" s="1"/>
  <c r="P2104" i="16"/>
  <c r="Q1841" i="16"/>
  <c r="R1841" i="16" s="1"/>
  <c r="N1841" i="16" s="1"/>
  <c r="P1841" i="16"/>
  <c r="Q930" i="16"/>
  <c r="R930" i="16" s="1"/>
  <c r="N930" i="16" s="1"/>
  <c r="P930" i="16"/>
  <c r="Q2778" i="16"/>
  <c r="R2778" i="16" s="1"/>
  <c r="N2778" i="16" s="1"/>
  <c r="P2778" i="16"/>
  <c r="Q1524" i="16"/>
  <c r="R1524" i="16" s="1"/>
  <c r="N1524" i="16" s="1"/>
  <c r="P1524" i="16"/>
  <c r="Q2570" i="16"/>
  <c r="R2570" i="16" s="1"/>
  <c r="N2570" i="16" s="1"/>
  <c r="P2570" i="16"/>
  <c r="P2235" i="16"/>
  <c r="Q2235" i="16"/>
  <c r="R2235" i="16" s="1"/>
  <c r="N2235" i="16" s="1"/>
  <c r="Q1972" i="16"/>
  <c r="R1972" i="16" s="1"/>
  <c r="N1972" i="16" s="1"/>
  <c r="P1972" i="16"/>
  <c r="Q1710" i="16"/>
  <c r="R1710" i="16" s="1"/>
  <c r="N1710" i="16" s="1"/>
  <c r="P1710" i="16"/>
  <c r="Q786" i="16"/>
  <c r="R786" i="16" s="1"/>
  <c r="N786" i="16" s="1"/>
  <c r="P786" i="16"/>
  <c r="Q2623" i="16"/>
  <c r="R2623" i="16" s="1"/>
  <c r="N2623" i="16" s="1"/>
  <c r="P2623" i="16"/>
  <c r="Q2961" i="16"/>
  <c r="R2961" i="16" s="1"/>
  <c r="N2961" i="16" s="1"/>
  <c r="P2961" i="16"/>
  <c r="Q2438" i="16"/>
  <c r="R2438" i="16" s="1"/>
  <c r="N2438" i="16" s="1"/>
  <c r="P2438" i="16"/>
  <c r="P2103" i="16"/>
  <c r="Q2103" i="16"/>
  <c r="R2103" i="16" s="1"/>
  <c r="N2103" i="16" s="1"/>
  <c r="Q1839" i="16"/>
  <c r="R1839" i="16" s="1"/>
  <c r="N1839" i="16" s="1"/>
  <c r="P1839" i="16"/>
  <c r="Q1578" i="16"/>
  <c r="R1578" i="16" s="1"/>
  <c r="N1578" i="16" s="1"/>
  <c r="P1578" i="16"/>
  <c r="P654" i="16"/>
  <c r="Q654" i="16"/>
  <c r="R654" i="16" s="1"/>
  <c r="N654" i="16" s="1"/>
  <c r="Q2455" i="16"/>
  <c r="R2455" i="16" s="1"/>
  <c r="N2455" i="16" s="1"/>
  <c r="P2455" i="16"/>
  <c r="P2110" i="16"/>
  <c r="Q2110" i="16"/>
  <c r="R2110" i="16" s="1"/>
  <c r="N2110" i="16" s="1"/>
  <c r="P1540" i="16"/>
  <c r="Q1540" i="16"/>
  <c r="R1540" i="16" s="1"/>
  <c r="N1540" i="16" s="1"/>
  <c r="P1276" i="16"/>
  <c r="Q1276" i="16"/>
  <c r="R1276" i="16" s="1"/>
  <c r="N1276" i="16" s="1"/>
  <c r="Q3016" i="16"/>
  <c r="R3016" i="16" s="1"/>
  <c r="N3016" i="16" s="1"/>
  <c r="P3016" i="16"/>
  <c r="P2741" i="16"/>
  <c r="Q2741" i="16"/>
  <c r="R2741" i="16" s="1"/>
  <c r="N2741" i="16" s="1"/>
  <c r="P1820" i="16"/>
  <c r="Q1820" i="16"/>
  <c r="R1820" i="16" s="1"/>
  <c r="N1820" i="16" s="1"/>
  <c r="Q1257" i="16"/>
  <c r="R1257" i="16" s="1"/>
  <c r="N1257" i="16" s="1"/>
  <c r="P1257" i="16"/>
  <c r="P3617" i="16"/>
  <c r="Q3617" i="16"/>
  <c r="R3617" i="16" s="1"/>
  <c r="N3617" i="16" s="1"/>
  <c r="Q1407" i="16"/>
  <c r="R1407" i="16" s="1"/>
  <c r="N1407" i="16" s="1"/>
  <c r="P1407" i="16"/>
  <c r="P1144" i="16"/>
  <c r="Q1144" i="16"/>
  <c r="R1144" i="16" s="1"/>
  <c r="N1144" i="16" s="1"/>
  <c r="P2884" i="16"/>
  <c r="Q2884" i="16"/>
  <c r="R2884" i="16" s="1"/>
  <c r="N2884" i="16" s="1"/>
  <c r="P2609" i="16"/>
  <c r="Q2609" i="16"/>
  <c r="R2609" i="16" s="1"/>
  <c r="N2609" i="16" s="1"/>
  <c r="Q1675" i="16"/>
  <c r="R1675" i="16" s="1"/>
  <c r="N1675" i="16" s="1"/>
  <c r="P1675" i="16"/>
  <c r="Q2696" i="16"/>
  <c r="R2696" i="16" s="1"/>
  <c r="N2696" i="16" s="1"/>
  <c r="P2696" i="16"/>
  <c r="Q3075" i="16"/>
  <c r="R3075" i="16" s="1"/>
  <c r="N3075" i="16" s="1"/>
  <c r="P3075" i="16"/>
  <c r="Q1994" i="16"/>
  <c r="R1994" i="16" s="1"/>
  <c r="N1994" i="16" s="1"/>
  <c r="P1994" i="16"/>
  <c r="Q1733" i="16"/>
  <c r="R1733" i="16" s="1"/>
  <c r="N1733" i="16" s="1"/>
  <c r="P1733" i="16"/>
  <c r="Q1470" i="16"/>
  <c r="R1470" i="16" s="1"/>
  <c r="N1470" i="16" s="1"/>
  <c r="P1470" i="16"/>
  <c r="Q545" i="16"/>
  <c r="R545" i="16" s="1"/>
  <c r="N545" i="16" s="1"/>
  <c r="P545" i="16"/>
  <c r="Q2335" i="16"/>
  <c r="R2335" i="16" s="1"/>
  <c r="N2335" i="16" s="1"/>
  <c r="P2335" i="16"/>
  <c r="Q1498" i="16"/>
  <c r="R1498" i="16" s="1"/>
  <c r="N1498" i="16" s="1"/>
  <c r="P1498" i="16"/>
  <c r="Q1103" i="16"/>
  <c r="R1103" i="16" s="1"/>
  <c r="N1103" i="16" s="1"/>
  <c r="P1103" i="16"/>
  <c r="Q1719" i="16"/>
  <c r="R1719" i="16" s="1"/>
  <c r="N1719" i="16" s="1"/>
  <c r="P1719" i="16"/>
  <c r="Q1456" i="16"/>
  <c r="R1456" i="16" s="1"/>
  <c r="N1456" i="16" s="1"/>
  <c r="P1456" i="16"/>
  <c r="Q1193" i="16"/>
  <c r="R1193" i="16" s="1"/>
  <c r="N1193" i="16" s="1"/>
  <c r="P1193" i="16"/>
  <c r="Q2922" i="16"/>
  <c r="R2922" i="16" s="1"/>
  <c r="N2922" i="16" s="1"/>
  <c r="P2922" i="16"/>
  <c r="Q2012" i="16"/>
  <c r="R2012" i="16" s="1"/>
  <c r="N2012" i="16" s="1"/>
  <c r="P2012" i="16"/>
  <c r="Q1977" i="16"/>
  <c r="R1977" i="16" s="1"/>
  <c r="N1977" i="16" s="1"/>
  <c r="P1977" i="16"/>
  <c r="Q3187" i="16"/>
  <c r="R3187" i="16" s="1"/>
  <c r="N3187" i="16" s="1"/>
  <c r="P3187" i="16"/>
  <c r="P2035" i="16"/>
  <c r="Q2035" i="16"/>
  <c r="R2035" i="16" s="1"/>
  <c r="N2035" i="16" s="1"/>
  <c r="P1736" i="16"/>
  <c r="Q1736" i="16"/>
  <c r="R1736" i="16" s="1"/>
  <c r="N1736" i="16" s="1"/>
  <c r="P1474" i="16"/>
  <c r="Q1474" i="16"/>
  <c r="R1474" i="16" s="1"/>
  <c r="N1474" i="16" s="1"/>
  <c r="P1137" i="16"/>
  <c r="Q1137" i="16"/>
  <c r="R1137" i="16" s="1"/>
  <c r="N1137" i="16" s="1"/>
  <c r="Q2889" i="16"/>
  <c r="R2889" i="16" s="1"/>
  <c r="N2889" i="16" s="1"/>
  <c r="P2889" i="16"/>
  <c r="Q2436" i="16"/>
  <c r="R2436" i="16" s="1"/>
  <c r="N2436" i="16" s="1"/>
  <c r="P2436" i="16"/>
  <c r="Q3158" i="16"/>
  <c r="R3158" i="16" s="1"/>
  <c r="N3158" i="16" s="1"/>
  <c r="P3158" i="16"/>
  <c r="Q3437" i="16"/>
  <c r="R3437" i="16" s="1"/>
  <c r="N3437" i="16" s="1"/>
  <c r="P3437" i="16"/>
  <c r="P1350" i="16"/>
  <c r="Q1350" i="16"/>
  <c r="R1350" i="16" s="1"/>
  <c r="N1350" i="16" s="1"/>
  <c r="P3559" i="16"/>
  <c r="Q3559" i="16"/>
  <c r="R3559" i="16" s="1"/>
  <c r="N3559" i="16" s="1"/>
  <c r="Q3334" i="16"/>
  <c r="R3334" i="16" s="1"/>
  <c r="N3334" i="16" s="1"/>
  <c r="P3334" i="16"/>
  <c r="P2051" i="16"/>
  <c r="Q2051" i="16"/>
  <c r="R2051" i="16" s="1"/>
  <c r="N2051" i="16" s="1"/>
  <c r="P3839" i="16"/>
  <c r="Q3839" i="16"/>
  <c r="R3839" i="16" s="1"/>
  <c r="N3839" i="16" s="1"/>
  <c r="P3407" i="16"/>
  <c r="Q3407" i="16"/>
  <c r="R3407" i="16" s="1"/>
  <c r="N3407" i="16" s="1"/>
  <c r="Q1150" i="16"/>
  <c r="R1150" i="16" s="1"/>
  <c r="N1150" i="16" s="1"/>
  <c r="P1150" i="16"/>
  <c r="P2902" i="16"/>
  <c r="Q2902" i="16"/>
  <c r="R2902" i="16" s="1"/>
  <c r="N2902" i="16" s="1"/>
  <c r="P2448" i="16"/>
  <c r="Q2448" i="16"/>
  <c r="R2448" i="16" s="1"/>
  <c r="N2448" i="16" s="1"/>
  <c r="Q3171" i="16"/>
  <c r="R3171" i="16" s="1"/>
  <c r="N3171" i="16" s="1"/>
  <c r="P3171" i="16"/>
  <c r="Q3460" i="16"/>
  <c r="R3460" i="16" s="1"/>
  <c r="N3460" i="16" s="1"/>
  <c r="P3460" i="16"/>
  <c r="Q1362" i="16"/>
  <c r="R1362" i="16" s="1"/>
  <c r="N1362" i="16" s="1"/>
  <c r="P1362" i="16"/>
  <c r="Q3572" i="16"/>
  <c r="R3572" i="16" s="1"/>
  <c r="N3572" i="16" s="1"/>
  <c r="P3572" i="16"/>
  <c r="P3346" i="16"/>
  <c r="Q3346" i="16"/>
  <c r="R3346" i="16" s="1"/>
  <c r="N3346" i="16" s="1"/>
  <c r="Q3097" i="16"/>
  <c r="R3097" i="16" s="1"/>
  <c r="N3097" i="16" s="1"/>
  <c r="P3097" i="16"/>
  <c r="Q2454" i="16"/>
  <c r="R2454" i="16" s="1"/>
  <c r="N2454" i="16" s="1"/>
  <c r="P2454" i="16"/>
  <c r="P3527" i="16"/>
  <c r="Q3527" i="16"/>
  <c r="R3527" i="16" s="1"/>
  <c r="N3527" i="16" s="1"/>
  <c r="Q1065" i="16"/>
  <c r="R1065" i="16" s="1"/>
  <c r="N1065" i="16" s="1"/>
  <c r="P1065" i="16"/>
  <c r="Q2806" i="16"/>
  <c r="R2806" i="16" s="1"/>
  <c r="N2806" i="16" s="1"/>
  <c r="P2806" i="16"/>
  <c r="P2470" i="16"/>
  <c r="Q2470" i="16"/>
  <c r="R2470" i="16" s="1"/>
  <c r="N2470" i="16" s="1"/>
  <c r="Q2028" i="16"/>
  <c r="R2028" i="16" s="1"/>
  <c r="N2028" i="16" s="1"/>
  <c r="P2028" i="16"/>
  <c r="Q3757" i="16"/>
  <c r="R3757" i="16" s="1"/>
  <c r="N3757" i="16" s="1"/>
  <c r="P3757" i="16"/>
  <c r="P3435" i="16"/>
  <c r="Q3435" i="16"/>
  <c r="R3435" i="16" s="1"/>
  <c r="N3435" i="16" s="1"/>
  <c r="Q1602" i="16"/>
  <c r="R1602" i="16" s="1"/>
  <c r="N1602" i="16" s="1"/>
  <c r="P1602" i="16"/>
  <c r="Q3139" i="16"/>
  <c r="R3139" i="16" s="1"/>
  <c r="N3139" i="16" s="1"/>
  <c r="P3139" i="16"/>
  <c r="P1511" i="16"/>
  <c r="Q1511" i="16"/>
  <c r="R1511" i="16" s="1"/>
  <c r="N1511" i="16" s="1"/>
  <c r="P876" i="16"/>
  <c r="Q876" i="16"/>
  <c r="R876" i="16" s="1"/>
  <c r="N876" i="16" s="1"/>
  <c r="P3258" i="16"/>
  <c r="Q3258" i="16"/>
  <c r="R3258" i="16" s="1"/>
  <c r="N3258" i="16" s="1"/>
  <c r="P2747" i="16"/>
  <c r="Q2747" i="16"/>
  <c r="R2747" i="16" s="1"/>
  <c r="N2747" i="16" s="1"/>
  <c r="P2492" i="16"/>
  <c r="Q2492" i="16"/>
  <c r="R2492" i="16" s="1"/>
  <c r="N2492" i="16" s="1"/>
  <c r="Q2229" i="16"/>
  <c r="R2229" i="16" s="1"/>
  <c r="N2229" i="16" s="1"/>
  <c r="P2229" i="16"/>
  <c r="Q1907" i="16"/>
  <c r="R1907" i="16" s="1"/>
  <c r="N1907" i="16" s="1"/>
  <c r="P1907" i="16"/>
  <c r="Q1465" i="16"/>
  <c r="R1465" i="16" s="1"/>
  <c r="N1465" i="16" s="1"/>
  <c r="P1465" i="16"/>
  <c r="P3193" i="16"/>
  <c r="Q3193" i="16"/>
  <c r="R3193" i="16" s="1"/>
  <c r="N3193" i="16" s="1"/>
  <c r="Q3640" i="16"/>
  <c r="R3640" i="16" s="1"/>
  <c r="N3640" i="16" s="1"/>
  <c r="P3640" i="16"/>
  <c r="Q3293" i="16"/>
  <c r="R3293" i="16" s="1"/>
  <c r="N3293" i="16" s="1"/>
  <c r="P3293" i="16"/>
  <c r="Q3560" i="16"/>
  <c r="R3560" i="16" s="1"/>
  <c r="N3560" i="16" s="1"/>
  <c r="P3560" i="16"/>
  <c r="P3357" i="16"/>
  <c r="Q3357" i="16"/>
  <c r="R3357" i="16" s="1"/>
  <c r="N3357" i="16" s="1"/>
  <c r="Q300" i="16"/>
  <c r="R300" i="16" s="1"/>
  <c r="N300" i="16" s="1"/>
  <c r="P300" i="16"/>
  <c r="Q3840" i="16"/>
  <c r="R3840" i="16" s="1"/>
  <c r="N3840" i="16" s="1"/>
  <c r="P3840" i="16"/>
  <c r="Q2783" i="16"/>
  <c r="R2783" i="16" s="1"/>
  <c r="N2783" i="16" s="1"/>
  <c r="P2783" i="16"/>
  <c r="Q1064" i="16"/>
  <c r="R1064" i="16" s="1"/>
  <c r="N1064" i="16" s="1"/>
  <c r="P1064" i="16"/>
  <c r="Q2792" i="16"/>
  <c r="R2792" i="16" s="1"/>
  <c r="N2792" i="16" s="1"/>
  <c r="P2792" i="16"/>
  <c r="Q2541" i="16"/>
  <c r="R2541" i="16" s="1"/>
  <c r="N2541" i="16" s="1"/>
  <c r="P2541" i="16"/>
  <c r="Q2206" i="16"/>
  <c r="R2206" i="16" s="1"/>
  <c r="N2206" i="16" s="1"/>
  <c r="P2206" i="16"/>
  <c r="P1764" i="16"/>
  <c r="Q1764" i="16"/>
  <c r="R1764" i="16" s="1"/>
  <c r="N1764" i="16" s="1"/>
  <c r="P3493" i="16"/>
  <c r="Q3493" i="16"/>
  <c r="R3493" i="16" s="1"/>
  <c r="N3493" i="16" s="1"/>
  <c r="Q3170" i="16"/>
  <c r="R3170" i="16" s="1"/>
  <c r="N3170" i="16" s="1"/>
  <c r="P3170" i="16"/>
  <c r="Q3593" i="16"/>
  <c r="R3593" i="16" s="1"/>
  <c r="N3593" i="16" s="1"/>
  <c r="P3593" i="16"/>
  <c r="Q1200" i="16"/>
  <c r="R1200" i="16" s="1"/>
  <c r="N1200" i="16" s="1"/>
  <c r="P1200" i="16"/>
  <c r="Q3658" i="16"/>
  <c r="R3658" i="16" s="1"/>
  <c r="N3658" i="16" s="1"/>
  <c r="P3658" i="16"/>
  <c r="P611" i="16"/>
  <c r="Q611" i="16"/>
  <c r="R611" i="16" s="1"/>
  <c r="N611" i="16" s="1"/>
  <c r="Q3415" i="16"/>
  <c r="R3415" i="16" s="1"/>
  <c r="N3415" i="16" s="1"/>
  <c r="P3415" i="16"/>
  <c r="P2891" i="16"/>
  <c r="Q2891" i="16"/>
  <c r="R2891" i="16" s="1"/>
  <c r="N2891" i="16" s="1"/>
  <c r="Q2527" i="16"/>
  <c r="R2527" i="16" s="1"/>
  <c r="N2527" i="16" s="1"/>
  <c r="P2527" i="16"/>
  <c r="Q2228" i="16"/>
  <c r="R2228" i="16" s="1"/>
  <c r="N2228" i="16" s="1"/>
  <c r="P2228" i="16"/>
  <c r="Q1965" i="16"/>
  <c r="R1965" i="16" s="1"/>
  <c r="N1965" i="16" s="1"/>
  <c r="P1965" i="16"/>
  <c r="P1630" i="16"/>
  <c r="Q1630" i="16"/>
  <c r="R1630" i="16" s="1"/>
  <c r="N1630" i="16" s="1"/>
  <c r="P1199" i="16"/>
  <c r="Q1199" i="16"/>
  <c r="R1199" i="16" s="1"/>
  <c r="N1199" i="16" s="1"/>
  <c r="P2940" i="16"/>
  <c r="Q2940" i="16"/>
  <c r="R2940" i="16" s="1"/>
  <c r="N2940" i="16" s="1"/>
  <c r="P3650" i="16"/>
  <c r="Q3650" i="16"/>
  <c r="R3650" i="16" s="1"/>
  <c r="N3650" i="16" s="1"/>
  <c r="Q3328" i="16"/>
  <c r="R3328" i="16" s="1"/>
  <c r="N3328" i="16" s="1"/>
  <c r="P3328" i="16"/>
  <c r="Q3296" i="16"/>
  <c r="R3296" i="16" s="1"/>
  <c r="N3296" i="16" s="1"/>
  <c r="P3296" i="16"/>
  <c r="Q3094" i="16"/>
  <c r="R3094" i="16" s="1"/>
  <c r="N3094" i="16" s="1"/>
  <c r="P3094" i="16"/>
  <c r="Q3826" i="16"/>
  <c r="R3826" i="16" s="1"/>
  <c r="N3826" i="16" s="1"/>
  <c r="P3826" i="16"/>
  <c r="Q3576" i="16"/>
  <c r="R3576" i="16" s="1"/>
  <c r="N3576" i="16" s="1"/>
  <c r="P3576" i="16"/>
  <c r="Q3402" i="16"/>
  <c r="R3402" i="16" s="1"/>
  <c r="N3402" i="16" s="1"/>
  <c r="P3402" i="16"/>
  <c r="Q2862" i="16"/>
  <c r="R2862" i="16" s="1"/>
  <c r="N2862" i="16" s="1"/>
  <c r="P2862" i="16"/>
  <c r="Q3537" i="16"/>
  <c r="R3537" i="16" s="1"/>
  <c r="N3537" i="16" s="1"/>
  <c r="P3537" i="16"/>
  <c r="Q480" i="16"/>
  <c r="R480" i="16" s="1"/>
  <c r="N480" i="16" s="1"/>
  <c r="P480" i="16"/>
  <c r="Q2106" i="16"/>
  <c r="R2106" i="16" s="1"/>
  <c r="N2106" i="16" s="1"/>
  <c r="P2106" i="16"/>
  <c r="Q2231" i="16"/>
  <c r="R2231" i="16" s="1"/>
  <c r="N2231" i="16" s="1"/>
  <c r="P2231" i="16"/>
  <c r="Q1100" i="16"/>
  <c r="R1100" i="16" s="1"/>
  <c r="N1100" i="16" s="1"/>
  <c r="P1100" i="16"/>
  <c r="P2829" i="16"/>
  <c r="Q2829" i="16"/>
  <c r="R2829" i="16" s="1"/>
  <c r="N2829" i="16" s="1"/>
  <c r="P2577" i="16"/>
  <c r="Q2577" i="16"/>
  <c r="R2577" i="16" s="1"/>
  <c r="N2577" i="16" s="1"/>
  <c r="Q2242" i="16"/>
  <c r="R2242" i="16" s="1"/>
  <c r="N2242" i="16" s="1"/>
  <c r="P2242" i="16"/>
  <c r="P1800" i="16"/>
  <c r="Q1800" i="16"/>
  <c r="R1800" i="16" s="1"/>
  <c r="N1800" i="16" s="1"/>
  <c r="Q3529" i="16"/>
  <c r="R3529" i="16" s="1"/>
  <c r="N3529" i="16" s="1"/>
  <c r="P3529" i="16"/>
  <c r="Q3207" i="16"/>
  <c r="R3207" i="16" s="1"/>
  <c r="N3207" i="16" s="1"/>
  <c r="P3207" i="16"/>
  <c r="Q3630" i="16"/>
  <c r="R3630" i="16" s="1"/>
  <c r="N3630" i="16" s="1"/>
  <c r="P3630" i="16"/>
  <c r="P1379" i="16"/>
  <c r="Q1379" i="16"/>
  <c r="R1379" i="16" s="1"/>
  <c r="N1379" i="16" s="1"/>
  <c r="Q3692" i="16"/>
  <c r="R3692" i="16" s="1"/>
  <c r="N3692" i="16" s="1"/>
  <c r="P3692" i="16"/>
  <c r="P647" i="16"/>
  <c r="Q647" i="16"/>
  <c r="R647" i="16" s="1"/>
  <c r="N647" i="16" s="1"/>
  <c r="P3666" i="16"/>
  <c r="Q3666" i="16"/>
  <c r="R3666" i="16" s="1"/>
  <c r="N3666" i="16" s="1"/>
  <c r="Q3071" i="16"/>
  <c r="R3071" i="16" s="1"/>
  <c r="N3071" i="16" s="1"/>
  <c r="P3071" i="16"/>
  <c r="Q3430" i="16"/>
  <c r="R3430" i="16" s="1"/>
  <c r="N3430" i="16" s="1"/>
  <c r="P3430" i="16"/>
  <c r="P3180" i="16"/>
  <c r="Q3180" i="16"/>
  <c r="R3180" i="16" s="1"/>
  <c r="N3180" i="16" s="1"/>
  <c r="P2705" i="16"/>
  <c r="Q2705" i="16"/>
  <c r="R2705" i="16" s="1"/>
  <c r="N2705" i="16" s="1"/>
  <c r="Q2256" i="16"/>
  <c r="R2256" i="16" s="1"/>
  <c r="N2256" i="16" s="1"/>
  <c r="P2256" i="16"/>
  <c r="Q2132" i="16"/>
  <c r="R2132" i="16" s="1"/>
  <c r="N2132" i="16" s="1"/>
  <c r="P2132" i="16"/>
  <c r="P1868" i="16"/>
  <c r="Q1868" i="16"/>
  <c r="R1868" i="16" s="1"/>
  <c r="N1868" i="16" s="1"/>
  <c r="Q1533" i="16"/>
  <c r="R1533" i="16" s="1"/>
  <c r="N1533" i="16" s="1"/>
  <c r="P1533" i="16"/>
  <c r="Q1104" i="16"/>
  <c r="R1104" i="16" s="1"/>
  <c r="N1104" i="16" s="1"/>
  <c r="P1104" i="16"/>
  <c r="P2845" i="16"/>
  <c r="Q2845" i="16"/>
  <c r="R2845" i="16" s="1"/>
  <c r="N2845" i="16" s="1"/>
  <c r="P3554" i="16"/>
  <c r="Q3554" i="16"/>
  <c r="R3554" i="16" s="1"/>
  <c r="N3554" i="16" s="1"/>
  <c r="P3232" i="16"/>
  <c r="Q3232" i="16"/>
  <c r="R3232" i="16" s="1"/>
  <c r="N3232" i="16" s="1"/>
  <c r="Q3199" i="16"/>
  <c r="R3199" i="16" s="1"/>
  <c r="N3199" i="16" s="1"/>
  <c r="P3199" i="16"/>
  <c r="P1632" i="16"/>
  <c r="Q1632" i="16"/>
  <c r="R1632" i="16" s="1"/>
  <c r="N1632" i="16" s="1"/>
  <c r="Q3729" i="16"/>
  <c r="R3729" i="16" s="1"/>
  <c r="N3729" i="16" s="1"/>
  <c r="P3729" i="16"/>
  <c r="P3479" i="16"/>
  <c r="Q3479" i="16"/>
  <c r="R3479" i="16" s="1"/>
  <c r="N3479" i="16" s="1"/>
  <c r="P3822" i="16"/>
  <c r="Q3822" i="16"/>
  <c r="R3822" i="16" s="1"/>
  <c r="N3822" i="16" s="1"/>
  <c r="Q2562" i="16"/>
  <c r="R2562" i="16" s="1"/>
  <c r="N2562" i="16" s="1"/>
  <c r="P2562" i="16"/>
  <c r="P2289" i="16"/>
  <c r="Q2289" i="16"/>
  <c r="R2289" i="16" s="1"/>
  <c r="N2289" i="16" s="1"/>
  <c r="P2025" i="16"/>
  <c r="Q2025" i="16"/>
  <c r="R2025" i="16" s="1"/>
  <c r="N2025" i="16" s="1"/>
  <c r="Q1690" i="16"/>
  <c r="R1690" i="16" s="1"/>
  <c r="N1690" i="16" s="1"/>
  <c r="P1690" i="16"/>
  <c r="Q1260" i="16"/>
  <c r="R1260" i="16" s="1"/>
  <c r="N1260" i="16" s="1"/>
  <c r="P1260" i="16"/>
  <c r="Q2999" i="16"/>
  <c r="R2999" i="16" s="1"/>
  <c r="N2999" i="16" s="1"/>
  <c r="P2999" i="16"/>
  <c r="Q3710" i="16"/>
  <c r="R3710" i="16" s="1"/>
  <c r="N3710" i="16" s="1"/>
  <c r="P3710" i="16"/>
  <c r="Q3089" i="16"/>
  <c r="R3089" i="16" s="1"/>
  <c r="N3089" i="16" s="1"/>
  <c r="P3089" i="16"/>
  <c r="Q3355" i="16"/>
  <c r="R3355" i="16" s="1"/>
  <c r="N3355" i="16" s="1"/>
  <c r="P3355" i="16"/>
  <c r="P3153" i="16"/>
  <c r="Q3153" i="16"/>
  <c r="R3153" i="16" s="1"/>
  <c r="N3153" i="16" s="1"/>
  <c r="P1270" i="16"/>
  <c r="Q1270" i="16"/>
  <c r="R1270" i="16" s="1"/>
  <c r="N1270" i="16" s="1"/>
  <c r="Q3636" i="16"/>
  <c r="R3636" i="16" s="1"/>
  <c r="N3636" i="16" s="1"/>
  <c r="P3636" i="16"/>
  <c r="Q3671" i="16"/>
  <c r="R3671" i="16" s="1"/>
  <c r="N3671" i="16" s="1"/>
  <c r="P3671" i="16"/>
  <c r="P3126" i="16"/>
  <c r="Q3126" i="16"/>
  <c r="R3126" i="16" s="1"/>
  <c r="N3126" i="16" s="1"/>
  <c r="Q2444" i="16"/>
  <c r="R2444" i="16" s="1"/>
  <c r="N2444" i="16" s="1"/>
  <c r="P2444" i="16"/>
  <c r="Q2182" i="16"/>
  <c r="R2182" i="16" s="1"/>
  <c r="N2182" i="16" s="1"/>
  <c r="P2182" i="16"/>
  <c r="P1846" i="16"/>
  <c r="Q1846" i="16"/>
  <c r="R1846" i="16" s="1"/>
  <c r="N1846" i="16" s="1"/>
  <c r="P1416" i="16"/>
  <c r="Q1416" i="16"/>
  <c r="R1416" i="16" s="1"/>
  <c r="N1416" i="16" s="1"/>
  <c r="Q3145" i="16"/>
  <c r="R3145" i="16" s="1"/>
  <c r="N3145" i="16" s="1"/>
  <c r="P3145" i="16"/>
  <c r="P3412" i="16"/>
  <c r="Q3412" i="16"/>
  <c r="R3412" i="16" s="1"/>
  <c r="N3412" i="16" s="1"/>
  <c r="P3245" i="16"/>
  <c r="Q3245" i="16"/>
  <c r="R3245" i="16" s="1"/>
  <c r="N3245" i="16" s="1"/>
  <c r="Q3512" i="16"/>
  <c r="R3512" i="16" s="1"/>
  <c r="N3512" i="16" s="1"/>
  <c r="P3512" i="16"/>
  <c r="Q3309" i="16"/>
  <c r="R3309" i="16" s="1"/>
  <c r="N3309" i="16" s="1"/>
  <c r="P3309" i="16"/>
  <c r="Q2076" i="16"/>
  <c r="R2076" i="16" s="1"/>
  <c r="N2076" i="16" s="1"/>
  <c r="P2076" i="16"/>
  <c r="Q3792" i="16"/>
  <c r="R3792" i="16" s="1"/>
  <c r="N3792" i="16" s="1"/>
  <c r="P3792" i="16"/>
  <c r="P2555" i="16"/>
  <c r="Q2555" i="16"/>
  <c r="R2555" i="16" s="1"/>
  <c r="N2555" i="16" s="1"/>
  <c r="Q3815" i="16"/>
  <c r="R3815" i="16" s="1"/>
  <c r="N3815" i="16" s="1"/>
  <c r="P3815" i="16"/>
  <c r="A18" i="5"/>
  <c r="B18" i="5"/>
  <c r="E34" i="5"/>
  <c r="I18" i="5"/>
  <c r="A34" i="5"/>
  <c r="G18" i="5"/>
  <c r="B34" i="5"/>
  <c r="J18" i="5"/>
  <c r="H34" i="5"/>
  <c r="J34" i="5"/>
  <c r="C18" i="5"/>
  <c r="D18" i="5"/>
  <c r="E18" i="5"/>
  <c r="F18" i="5"/>
  <c r="C34" i="5"/>
  <c r="D34" i="5"/>
  <c r="F34" i="5"/>
  <c r="G34" i="5"/>
  <c r="F82" i="3"/>
  <c r="M6" i="13"/>
  <c r="M5" i="6"/>
  <c r="F133" i="3"/>
  <c r="N2" i="2"/>
  <c r="O2596" i="16" l="1"/>
  <c r="T2596" i="16"/>
  <c r="O2149" i="16"/>
  <c r="T2149" i="16"/>
  <c r="O3534" i="16"/>
  <c r="T3534" i="16"/>
  <c r="O1915" i="16"/>
  <c r="T1915" i="16"/>
  <c r="O3367" i="16"/>
  <c r="T3367" i="16"/>
  <c r="O3633" i="16"/>
  <c r="T3633" i="16"/>
  <c r="O2040" i="16"/>
  <c r="T2040" i="16"/>
  <c r="O1290" i="16"/>
  <c r="T1290" i="16"/>
  <c r="O1584" i="16"/>
  <c r="T1584" i="16"/>
  <c r="O3177" i="16"/>
  <c r="T3177" i="16"/>
  <c r="O2258" i="16"/>
  <c r="T2258" i="16"/>
  <c r="O1479" i="16"/>
  <c r="T1479" i="16"/>
  <c r="O749" i="16"/>
  <c r="T749" i="16"/>
  <c r="O3013" i="16"/>
  <c r="T3013" i="16"/>
  <c r="O962" i="16"/>
  <c r="T962" i="16"/>
  <c r="O308" i="16"/>
  <c r="T308" i="16"/>
  <c r="O2112" i="16"/>
  <c r="T2112" i="16"/>
  <c r="O832" i="16"/>
  <c r="T832" i="16"/>
  <c r="O415" i="16"/>
  <c r="T415" i="16"/>
  <c r="O982" i="16"/>
  <c r="T982" i="16"/>
  <c r="O901" i="16"/>
  <c r="T901" i="16"/>
  <c r="O62" i="16"/>
  <c r="T62" i="16"/>
  <c r="O999" i="16"/>
  <c r="T999" i="16"/>
  <c r="O3583" i="16"/>
  <c r="T3583" i="16"/>
  <c r="O3160" i="16"/>
  <c r="T3160" i="16"/>
  <c r="O3383" i="16"/>
  <c r="T3383" i="16"/>
  <c r="O2898" i="16"/>
  <c r="T2898" i="16"/>
  <c r="O1997" i="16"/>
  <c r="T1997" i="16"/>
  <c r="O260" i="16"/>
  <c r="T260" i="16"/>
  <c r="O3612" i="16"/>
  <c r="T3612" i="16"/>
  <c r="O3577" i="16"/>
  <c r="T3577" i="16"/>
  <c r="O2531" i="16"/>
  <c r="T2531" i="16"/>
  <c r="O3099" i="16"/>
  <c r="T3099" i="16"/>
  <c r="O3019" i="16"/>
  <c r="T3019" i="16"/>
  <c r="O3365" i="16"/>
  <c r="T3365" i="16"/>
  <c r="O2986" i="16"/>
  <c r="T2986" i="16"/>
  <c r="O3361" i="16"/>
  <c r="T3361" i="16"/>
  <c r="O3778" i="16"/>
  <c r="T3778" i="16"/>
  <c r="O3602" i="16"/>
  <c r="T3602" i="16"/>
  <c r="O1496" i="16"/>
  <c r="T1496" i="16"/>
  <c r="O3725" i="16"/>
  <c r="T3725" i="16"/>
  <c r="O1373" i="16"/>
  <c r="T1373" i="16"/>
  <c r="O1497" i="16"/>
  <c r="T1497" i="16"/>
  <c r="O3247" i="16"/>
  <c r="T3247" i="16"/>
  <c r="O3268" i="16"/>
  <c r="T3268" i="16"/>
  <c r="O1626" i="16"/>
  <c r="T1626" i="16"/>
  <c r="O1002" i="16"/>
  <c r="T1002" i="16"/>
  <c r="O1354" i="16"/>
  <c r="T1354" i="16"/>
  <c r="O2894" i="16"/>
  <c r="T2894" i="16"/>
  <c r="O2667" i="16"/>
  <c r="T2667" i="16"/>
  <c r="O2548" i="16"/>
  <c r="T2548" i="16"/>
  <c r="O2923" i="16"/>
  <c r="T2923" i="16"/>
  <c r="O2212" i="16"/>
  <c r="T2212" i="16"/>
  <c r="O1129" i="16"/>
  <c r="T1129" i="16"/>
  <c r="O2811" i="16"/>
  <c r="T2811" i="16"/>
  <c r="O1239" i="16"/>
  <c r="T1239" i="16"/>
  <c r="O183" i="16"/>
  <c r="T183" i="16"/>
  <c r="O1320" i="16"/>
  <c r="T1320" i="16"/>
  <c r="O1886" i="16"/>
  <c r="T1886" i="16"/>
  <c r="O877" i="16"/>
  <c r="T877" i="16"/>
  <c r="O488" i="16"/>
  <c r="T488" i="16"/>
  <c r="O275" i="16"/>
  <c r="T275" i="16"/>
  <c r="O2815" i="16"/>
  <c r="T2815" i="16"/>
  <c r="O2347" i="16"/>
  <c r="T2347" i="16"/>
  <c r="O1927" i="16"/>
  <c r="T1927" i="16"/>
  <c r="O245" i="16"/>
  <c r="T245" i="16"/>
  <c r="O505" i="16"/>
  <c r="T505" i="16"/>
  <c r="O2732" i="16"/>
  <c r="T2732" i="16"/>
  <c r="O1822" i="16"/>
  <c r="T1822" i="16"/>
  <c r="O3718" i="16"/>
  <c r="T3718" i="16"/>
  <c r="O1686" i="16"/>
  <c r="T1686" i="16"/>
  <c r="O3323" i="16"/>
  <c r="T3323" i="16"/>
  <c r="O1958" i="16"/>
  <c r="T1958" i="16"/>
  <c r="O3388" i="16"/>
  <c r="T3388" i="16"/>
  <c r="O2588" i="16"/>
  <c r="T2588" i="16"/>
  <c r="O3498" i="16"/>
  <c r="T3498" i="16"/>
  <c r="O1677" i="16"/>
  <c r="T1677" i="16"/>
  <c r="O3574" i="16"/>
  <c r="T3574" i="16"/>
  <c r="O3773" i="16"/>
  <c r="T3773" i="16"/>
  <c r="O3679" i="16"/>
  <c r="T3679" i="16"/>
  <c r="O2373" i="16"/>
  <c r="T2373" i="16"/>
  <c r="O2685" i="16"/>
  <c r="T2685" i="16"/>
  <c r="O2050" i="16"/>
  <c r="T2050" i="16"/>
  <c r="O3070" i="16"/>
  <c r="T3070" i="16"/>
  <c r="O3704" i="16"/>
  <c r="T3704" i="16"/>
  <c r="O3641" i="16"/>
  <c r="T3641" i="16"/>
  <c r="O1552" i="16"/>
  <c r="T1552" i="16"/>
  <c r="O1814" i="16"/>
  <c r="T1814" i="16"/>
  <c r="O2200" i="16"/>
  <c r="T2200" i="16"/>
  <c r="O2874" i="16"/>
  <c r="T2874" i="16"/>
  <c r="O2877" i="16"/>
  <c r="T2877" i="16"/>
  <c r="O315" i="16"/>
  <c r="T315" i="16"/>
  <c r="O530" i="16"/>
  <c r="T530" i="16"/>
  <c r="O882" i="16"/>
  <c r="T882" i="16"/>
  <c r="O1657" i="16"/>
  <c r="T1657" i="16"/>
  <c r="O1887" i="16"/>
  <c r="T1887" i="16"/>
  <c r="O400" i="16"/>
  <c r="T400" i="16"/>
  <c r="O377" i="16"/>
  <c r="T377" i="16"/>
  <c r="O537" i="16"/>
  <c r="T537" i="16"/>
  <c r="O2476" i="16"/>
  <c r="T2476" i="16"/>
  <c r="O444" i="16"/>
  <c r="T444" i="16"/>
  <c r="O1804" i="16"/>
  <c r="T1804" i="16"/>
  <c r="O51" i="16"/>
  <c r="T51" i="16"/>
  <c r="O216" i="16"/>
  <c r="T216" i="16"/>
  <c r="O2344" i="16"/>
  <c r="T2344" i="16"/>
  <c r="O3078" i="16"/>
  <c r="T3078" i="16"/>
  <c r="O1071" i="16"/>
  <c r="T1071" i="16"/>
  <c r="O2726" i="16"/>
  <c r="T2726" i="16"/>
  <c r="O1260" i="16"/>
  <c r="T1260" i="16"/>
  <c r="O1579" i="16"/>
  <c r="T1579" i="16"/>
  <c r="O284" i="16"/>
  <c r="T284" i="16"/>
  <c r="O2700" i="16"/>
  <c r="T2700" i="16"/>
  <c r="O3282" i="16"/>
  <c r="T3282" i="16"/>
  <c r="O725" i="16"/>
  <c r="T725" i="16"/>
  <c r="O139" i="16"/>
  <c r="T139" i="16"/>
  <c r="O1730" i="16"/>
  <c r="T1730" i="16"/>
  <c r="O2544" i="16"/>
  <c r="T2544" i="16"/>
  <c r="O3484" i="16"/>
  <c r="T3484" i="16"/>
  <c r="O1445" i="16"/>
  <c r="T1445" i="16"/>
  <c r="O2275" i="16"/>
  <c r="T2275" i="16"/>
  <c r="O2665" i="16"/>
  <c r="T2665" i="16"/>
  <c r="O668" i="16"/>
  <c r="T668" i="16"/>
  <c r="O1893" i="16"/>
  <c r="T1893" i="16"/>
  <c r="O1909" i="16"/>
  <c r="T1909" i="16"/>
  <c r="O2724" i="16"/>
  <c r="T2724" i="16"/>
  <c r="O2764" i="16"/>
  <c r="T2764" i="16"/>
  <c r="O3739" i="16"/>
  <c r="T3739" i="16"/>
  <c r="O1349" i="16"/>
  <c r="T1349" i="16"/>
  <c r="O3472" i="16"/>
  <c r="T3472" i="16"/>
  <c r="O2678" i="16"/>
  <c r="T2678" i="16"/>
  <c r="O1056" i="16"/>
  <c r="T1056" i="16"/>
  <c r="O3564" i="16"/>
  <c r="T3564" i="16"/>
  <c r="O1713" i="16"/>
  <c r="T1713" i="16"/>
  <c r="O3622" i="16"/>
  <c r="T3622" i="16"/>
  <c r="O792" i="16"/>
  <c r="T792" i="16"/>
  <c r="O785" i="16"/>
  <c r="T785" i="16"/>
  <c r="O3194" i="16"/>
  <c r="T3194" i="16"/>
  <c r="O1316" i="16"/>
  <c r="T1316" i="16"/>
  <c r="O2410" i="16"/>
  <c r="T2410" i="16"/>
  <c r="O1101" i="16"/>
  <c r="T1101" i="16"/>
  <c r="O3465" i="16"/>
  <c r="T3465" i="16"/>
  <c r="O2818" i="16"/>
  <c r="T2818" i="16"/>
  <c r="O2840" i="16"/>
  <c r="T2840" i="16"/>
  <c r="O232" i="16"/>
  <c r="T232" i="16"/>
  <c r="O703" i="16"/>
  <c r="T703" i="16"/>
  <c r="O170" i="16"/>
  <c r="T170" i="16"/>
  <c r="O3082" i="16"/>
  <c r="T3082" i="16"/>
  <c r="O3812" i="16"/>
  <c r="T3812" i="16"/>
  <c r="O2719" i="16"/>
  <c r="T2719" i="16"/>
  <c r="O3804" i="16"/>
  <c r="T3804" i="16"/>
  <c r="O1359" i="16"/>
  <c r="T1359" i="16"/>
  <c r="O2395" i="16"/>
  <c r="T2395" i="16"/>
  <c r="O175" i="16"/>
  <c r="T175" i="16"/>
  <c r="O3459" i="16"/>
  <c r="T3459" i="16"/>
  <c r="O1481" i="16"/>
  <c r="T1481" i="16"/>
  <c r="O566" i="16"/>
  <c r="T566" i="16"/>
  <c r="O3453" i="16"/>
  <c r="T3453" i="16"/>
  <c r="O3502" i="16"/>
  <c r="T3502" i="16"/>
  <c r="O2695" i="16"/>
  <c r="T2695" i="16"/>
  <c r="O2428" i="16"/>
  <c r="T2428" i="16"/>
  <c r="O1846" i="16"/>
  <c r="T1846" i="16"/>
  <c r="O1270" i="16"/>
  <c r="T1270" i="16"/>
  <c r="O3479" i="16"/>
  <c r="T3479" i="16"/>
  <c r="O2845" i="16"/>
  <c r="T2845" i="16"/>
  <c r="O2705" i="16"/>
  <c r="T2705" i="16"/>
  <c r="O1630" i="16"/>
  <c r="T1630" i="16"/>
  <c r="O611" i="16"/>
  <c r="T611" i="16"/>
  <c r="O1764" i="16"/>
  <c r="T1764" i="16"/>
  <c r="O3193" i="16"/>
  <c r="T3193" i="16"/>
  <c r="O3258" i="16"/>
  <c r="T3258" i="16"/>
  <c r="O2051" i="16"/>
  <c r="T2051" i="16"/>
  <c r="O2884" i="16"/>
  <c r="T2884" i="16"/>
  <c r="O2741" i="16"/>
  <c r="T2741" i="16"/>
  <c r="O654" i="16"/>
  <c r="T654" i="16"/>
  <c r="O2306" i="16"/>
  <c r="T2306" i="16"/>
  <c r="O870" i="16"/>
  <c r="T870" i="16"/>
  <c r="O1374" i="16"/>
  <c r="T1374" i="16"/>
  <c r="O988" i="16"/>
  <c r="T988" i="16"/>
  <c r="O262" i="16"/>
  <c r="T262" i="16"/>
  <c r="O2953" i="16"/>
  <c r="T2953" i="16"/>
  <c r="O735" i="16"/>
  <c r="T735" i="16"/>
  <c r="O1692" i="16"/>
  <c r="T1692" i="16"/>
  <c r="O206" i="16"/>
  <c r="T206" i="16"/>
  <c r="O782" i="16"/>
  <c r="T782" i="16"/>
  <c r="O3811" i="16"/>
  <c r="T3811" i="16"/>
  <c r="O3796" i="16"/>
  <c r="T3796" i="16"/>
  <c r="O582" i="16"/>
  <c r="T582" i="16"/>
  <c r="O187" i="16"/>
  <c r="T187" i="16"/>
  <c r="O1701" i="16"/>
  <c r="T1701" i="16"/>
  <c r="O3743" i="16"/>
  <c r="T3743" i="16"/>
  <c r="O1116" i="16"/>
  <c r="T1116" i="16"/>
  <c r="O334" i="16"/>
  <c r="T334" i="16"/>
  <c r="O1403" i="16"/>
  <c r="T1403" i="16"/>
  <c r="O1485" i="16"/>
  <c r="T1485" i="16"/>
  <c r="O1620" i="16"/>
  <c r="T1620" i="16"/>
  <c r="O3696" i="16"/>
  <c r="T3696" i="16"/>
  <c r="O1574" i="16"/>
  <c r="T1574" i="16"/>
  <c r="O1588" i="16"/>
  <c r="T1588" i="16"/>
  <c r="O2163" i="16"/>
  <c r="T2163" i="16"/>
  <c r="O47" i="16"/>
  <c r="T47" i="16"/>
  <c r="O60" i="16"/>
  <c r="T60" i="16"/>
  <c r="O2512" i="16"/>
  <c r="T2512" i="16"/>
  <c r="O844" i="16"/>
  <c r="T844" i="16"/>
  <c r="O909" i="16"/>
  <c r="T909" i="16"/>
  <c r="O422" i="16"/>
  <c r="T422" i="16"/>
  <c r="O387" i="16"/>
  <c r="T387" i="16"/>
  <c r="O533" i="16"/>
  <c r="T533" i="16"/>
  <c r="O434" i="16"/>
  <c r="T434" i="16"/>
  <c r="O1278" i="16"/>
  <c r="T1278" i="16"/>
  <c r="O1739" i="16"/>
  <c r="T1739" i="16"/>
  <c r="O1559" i="16"/>
  <c r="T1559" i="16"/>
  <c r="O3404" i="16"/>
  <c r="T3404" i="16"/>
  <c r="O1728" i="16"/>
  <c r="T1728" i="16"/>
  <c r="O3765" i="16"/>
  <c r="T3765" i="16"/>
  <c r="O1341" i="16"/>
  <c r="T1341" i="16"/>
  <c r="O3552" i="16"/>
  <c r="T3552" i="16"/>
  <c r="O2916" i="16"/>
  <c r="T2916" i="16"/>
  <c r="O3246" i="16"/>
  <c r="T3246" i="16"/>
  <c r="O3468" i="16"/>
  <c r="T3468" i="16"/>
  <c r="O2597" i="16"/>
  <c r="T2597" i="16"/>
  <c r="O2453" i="16"/>
  <c r="T2453" i="16"/>
  <c r="O1966" i="16"/>
  <c r="T1966" i="16"/>
  <c r="O1243" i="16"/>
  <c r="T1243" i="16"/>
  <c r="O2019" i="16"/>
  <c r="T2019" i="16"/>
  <c r="O2900" i="16"/>
  <c r="T2900" i="16"/>
  <c r="O886" i="16"/>
  <c r="T886" i="16"/>
  <c r="O701" i="16"/>
  <c r="T701" i="16"/>
  <c r="O994" i="16"/>
  <c r="T994" i="16"/>
  <c r="O614" i="16"/>
  <c r="T614" i="16"/>
  <c r="O447" i="16"/>
  <c r="T447" i="16"/>
  <c r="O765" i="16"/>
  <c r="T765" i="16"/>
  <c r="O2475" i="16"/>
  <c r="T2475" i="16"/>
  <c r="O1179" i="16"/>
  <c r="T1179" i="16"/>
  <c r="O3360" i="16"/>
  <c r="T3360" i="16"/>
  <c r="O1700" i="16"/>
  <c r="T1700" i="16"/>
  <c r="O3096" i="16"/>
  <c r="T3096" i="16"/>
  <c r="O3782" i="16"/>
  <c r="T3782" i="16"/>
  <c r="O3503" i="16"/>
  <c r="T3503" i="16"/>
  <c r="O3159" i="16"/>
  <c r="T3159" i="16"/>
  <c r="O1554" i="16"/>
  <c r="T1554" i="16"/>
  <c r="O2766" i="16"/>
  <c r="T2766" i="16"/>
  <c r="O1664" i="16"/>
  <c r="T1664" i="16"/>
  <c r="O1774" i="16"/>
  <c r="T1774" i="16"/>
  <c r="O1672" i="16"/>
  <c r="T1672" i="16"/>
  <c r="O2117" i="16"/>
  <c r="T2117" i="16"/>
  <c r="O1648" i="16"/>
  <c r="T1648" i="16"/>
  <c r="O1274" i="16"/>
  <c r="T1274" i="16"/>
  <c r="O338" i="16"/>
  <c r="T338" i="16"/>
  <c r="O456" i="16"/>
  <c r="T456" i="16"/>
  <c r="O3294" i="16"/>
  <c r="T3294" i="16"/>
  <c r="O2743" i="16"/>
  <c r="T2743" i="16"/>
  <c r="O693" i="16"/>
  <c r="T693" i="16"/>
  <c r="O2411" i="16"/>
  <c r="T2411" i="16"/>
  <c r="O3444" i="16"/>
  <c r="T3444" i="16"/>
  <c r="O3338" i="16"/>
  <c r="T3338" i="16"/>
  <c r="O3592" i="16"/>
  <c r="T3592" i="16"/>
  <c r="O1446" i="16"/>
  <c r="T1446" i="16"/>
  <c r="O2871" i="16"/>
  <c r="T2871" i="16"/>
  <c r="O1808" i="16"/>
  <c r="T1808" i="16"/>
  <c r="O1792" i="16"/>
  <c r="T1792" i="16"/>
  <c r="O2681" i="16"/>
  <c r="T2681" i="16"/>
  <c r="O2912" i="16"/>
  <c r="T2912" i="16"/>
  <c r="O634" i="16"/>
  <c r="T634" i="16"/>
  <c r="O1154" i="16"/>
  <c r="T1154" i="16"/>
  <c r="O606" i="16"/>
  <c r="T606" i="16"/>
  <c r="O385" i="16"/>
  <c r="T385" i="16"/>
  <c r="O479" i="16"/>
  <c r="T479" i="16"/>
  <c r="O2653" i="16"/>
  <c r="T2653" i="16"/>
  <c r="O998" i="16"/>
  <c r="T998" i="16"/>
  <c r="O619" i="16"/>
  <c r="T619" i="16"/>
  <c r="O1500" i="16"/>
  <c r="T1500" i="16"/>
  <c r="O155" i="16"/>
  <c r="T155" i="16"/>
  <c r="O1991" i="16"/>
  <c r="T1991" i="16"/>
  <c r="O2424" i="16"/>
  <c r="T2424" i="16"/>
  <c r="O3156" i="16"/>
  <c r="T3156" i="16"/>
  <c r="O3520" i="16"/>
  <c r="T3520" i="16"/>
  <c r="O3456" i="16"/>
  <c r="T3456" i="16"/>
  <c r="O1079" i="16"/>
  <c r="T1079" i="16"/>
  <c r="O2526" i="16"/>
  <c r="T2526" i="16"/>
  <c r="O3802" i="16"/>
  <c r="T3802" i="16"/>
  <c r="O1058" i="16"/>
  <c r="T1058" i="16"/>
  <c r="O1194" i="16"/>
  <c r="T1194" i="16"/>
  <c r="O2901" i="16"/>
  <c r="T2901" i="16"/>
  <c r="O1187" i="16"/>
  <c r="T1187" i="16"/>
  <c r="O1702" i="16"/>
  <c r="T1702" i="16"/>
  <c r="O1330" i="16"/>
  <c r="T1330" i="16"/>
  <c r="O3226" i="16"/>
  <c r="T3226" i="16"/>
  <c r="O3791" i="16"/>
  <c r="T3791" i="16"/>
  <c r="O1583" i="16"/>
  <c r="T1583" i="16"/>
  <c r="O3080" i="16"/>
  <c r="T3080" i="16"/>
  <c r="O2271" i="16"/>
  <c r="T2271" i="16"/>
  <c r="O2573" i="16"/>
  <c r="T2573" i="16"/>
  <c r="O1784" i="16"/>
  <c r="T1784" i="16"/>
  <c r="O2920" i="16"/>
  <c r="T2920" i="16"/>
  <c r="O1660" i="16"/>
  <c r="T1660" i="16"/>
  <c r="O1286" i="16"/>
  <c r="T1286" i="16"/>
  <c r="O2413" i="16"/>
  <c r="T2413" i="16"/>
  <c r="O1166" i="16"/>
  <c r="T1166" i="16"/>
  <c r="O169" i="16"/>
  <c r="T169" i="16"/>
  <c r="O121" i="16"/>
  <c r="T121" i="16"/>
  <c r="O1091" i="16"/>
  <c r="T1091" i="16"/>
  <c r="O2669" i="16"/>
  <c r="T2669" i="16"/>
  <c r="O827" i="16"/>
  <c r="T827" i="16"/>
  <c r="O1979" i="16"/>
  <c r="T1979" i="16"/>
  <c r="O3810" i="16"/>
  <c r="T3810" i="16"/>
  <c r="O3553" i="16"/>
  <c r="T3553" i="16"/>
  <c r="O3418" i="16"/>
  <c r="T3418" i="16"/>
  <c r="O2974" i="16"/>
  <c r="T2974" i="16"/>
  <c r="O1715" i="16"/>
  <c r="T1715" i="16"/>
  <c r="O2362" i="16"/>
  <c r="T2362" i="16"/>
  <c r="O3132" i="16"/>
  <c r="T3132" i="16"/>
  <c r="O3695" i="16"/>
  <c r="T3695" i="16"/>
  <c r="O2676" i="16"/>
  <c r="T2676" i="16"/>
  <c r="O3543" i="16"/>
  <c r="T3543" i="16"/>
  <c r="O1122" i="16"/>
  <c r="T1122" i="16"/>
  <c r="O2439" i="16"/>
  <c r="T2439" i="16"/>
  <c r="O2465" i="16"/>
  <c r="T2465" i="16"/>
  <c r="O1600" i="16"/>
  <c r="T1600" i="16"/>
  <c r="O810" i="16"/>
  <c r="T810" i="16"/>
  <c r="O1315" i="16"/>
  <c r="T1315" i="16"/>
  <c r="O3806" i="16"/>
  <c r="T3806" i="16"/>
  <c r="O3028" i="16"/>
  <c r="T3028" i="16"/>
  <c r="O202" i="16"/>
  <c r="T202" i="16"/>
  <c r="O933" i="16"/>
  <c r="T933" i="16"/>
  <c r="O3686" i="16"/>
  <c r="T3686" i="16"/>
  <c r="O993" i="16"/>
  <c r="T993" i="16"/>
  <c r="O1753" i="16"/>
  <c r="T1753" i="16"/>
  <c r="O2463" i="16"/>
  <c r="T2463" i="16"/>
  <c r="O657" i="16"/>
  <c r="T657" i="16"/>
  <c r="O1010" i="16"/>
  <c r="T1010" i="16"/>
  <c r="O3428" i="16"/>
  <c r="T3428" i="16"/>
  <c r="O1437" i="16"/>
  <c r="T1437" i="16"/>
  <c r="O2836" i="16"/>
  <c r="T2836" i="16"/>
  <c r="O3821" i="16"/>
  <c r="T3821" i="16"/>
  <c r="O3020" i="16"/>
  <c r="T3020" i="16"/>
  <c r="O1558" i="16"/>
  <c r="T1558" i="16"/>
  <c r="O3573" i="16"/>
  <c r="T3573" i="16"/>
  <c r="O1895" i="16"/>
  <c r="T1895" i="16"/>
  <c r="O1413" i="16"/>
  <c r="T1413" i="16"/>
  <c r="O3332" i="16"/>
  <c r="T3332" i="16"/>
  <c r="O3605" i="16"/>
  <c r="T3605" i="16"/>
  <c r="O58" i="16"/>
  <c r="T58" i="16"/>
  <c r="O1451" i="16"/>
  <c r="T1451" i="16"/>
  <c r="O1714" i="16"/>
  <c r="T1714" i="16"/>
  <c r="O3706" i="16"/>
  <c r="T3706" i="16"/>
  <c r="O1984" i="16"/>
  <c r="T1984" i="16"/>
  <c r="O1853" i="16"/>
  <c r="T1853" i="16"/>
  <c r="O1772" i="16"/>
  <c r="T1772" i="16"/>
  <c r="O1923" i="16"/>
  <c r="T1923" i="16"/>
  <c r="O2501" i="16"/>
  <c r="T2501" i="16"/>
  <c r="O486" i="16"/>
  <c r="T486" i="16"/>
  <c r="O754" i="16"/>
  <c r="T754" i="16"/>
  <c r="O1760" i="16"/>
  <c r="T1760" i="16"/>
  <c r="O2044" i="16"/>
  <c r="T2044" i="16"/>
  <c r="O2564" i="16"/>
  <c r="T2564" i="16"/>
  <c r="O2897" i="16"/>
  <c r="T2897" i="16"/>
  <c r="O3772" i="16"/>
  <c r="T3772" i="16"/>
  <c r="O2010" i="16"/>
  <c r="T2010" i="16"/>
  <c r="O2925" i="16"/>
  <c r="T2925" i="16"/>
  <c r="O2633" i="16"/>
  <c r="T2633" i="16"/>
  <c r="O2169" i="16"/>
  <c r="T2169" i="16"/>
  <c r="O2143" i="16"/>
  <c r="T2143" i="16"/>
  <c r="O2533" i="16"/>
  <c r="T2533" i="16"/>
  <c r="O2981" i="16"/>
  <c r="T2981" i="16"/>
  <c r="O3451" i="16"/>
  <c r="T3451" i="16"/>
  <c r="O2473" i="16"/>
  <c r="T2473" i="16"/>
  <c r="O133" i="16"/>
  <c r="T133" i="16"/>
  <c r="O310" i="16"/>
  <c r="T310" i="16"/>
  <c r="O137" i="16"/>
  <c r="T137" i="16"/>
  <c r="O441" i="16"/>
  <c r="T441" i="16"/>
  <c r="O1214" i="16"/>
  <c r="T1214" i="16"/>
  <c r="O403" i="16"/>
  <c r="T403" i="16"/>
  <c r="O236" i="16"/>
  <c r="T236" i="16"/>
  <c r="O510" i="16"/>
  <c r="T510" i="16"/>
  <c r="O2780" i="16"/>
  <c r="T2780" i="16"/>
  <c r="O3136" i="16"/>
  <c r="T3136" i="16"/>
  <c r="O2565" i="16"/>
  <c r="T2565" i="16"/>
  <c r="O3533" i="16"/>
  <c r="T3533" i="16"/>
  <c r="O3642" i="16"/>
  <c r="T3642" i="16"/>
  <c r="O2313" i="16"/>
  <c r="T2313" i="16"/>
  <c r="O3285" i="16"/>
  <c r="T3285" i="16"/>
  <c r="O1125" i="16"/>
  <c r="T1125" i="16"/>
  <c r="O475" i="16"/>
  <c r="T475" i="16"/>
  <c r="O2168" i="16"/>
  <c r="T2168" i="16"/>
  <c r="O3141" i="16"/>
  <c r="T3141" i="16"/>
  <c r="O2972" i="16"/>
  <c r="T2972" i="16"/>
  <c r="O3173" i="16"/>
  <c r="T3173" i="16"/>
  <c r="O1931" i="16"/>
  <c r="T1931" i="16"/>
  <c r="O3500" i="16"/>
  <c r="T3500" i="16"/>
  <c r="O2614" i="16"/>
  <c r="T2614" i="16"/>
  <c r="O3490" i="16"/>
  <c r="T3490" i="16"/>
  <c r="O46" i="16"/>
  <c r="T46" i="16"/>
  <c r="O1281" i="16"/>
  <c r="T1281" i="16"/>
  <c r="O2167" i="16"/>
  <c r="T2167" i="16"/>
  <c r="O2374" i="16"/>
  <c r="T2374" i="16"/>
  <c r="O1420" i="16"/>
  <c r="T1420" i="16"/>
  <c r="O1983" i="16"/>
  <c r="T1983" i="16"/>
  <c r="O1852" i="16"/>
  <c r="T1852" i="16"/>
  <c r="O1086" i="16"/>
  <c r="T1086" i="16"/>
  <c r="O3044" i="16"/>
  <c r="T3044" i="16"/>
  <c r="O1395" i="16"/>
  <c r="T1395" i="16"/>
  <c r="O2581" i="16"/>
  <c r="T2581" i="16"/>
  <c r="O966" i="16"/>
  <c r="T966" i="16"/>
  <c r="O972" i="16"/>
  <c r="T972" i="16"/>
  <c r="O2285" i="16"/>
  <c r="T2285" i="16"/>
  <c r="O2382" i="16"/>
  <c r="T2382" i="16"/>
  <c r="O570" i="16"/>
  <c r="T570" i="16"/>
  <c r="O313" i="16"/>
  <c r="T313" i="16"/>
  <c r="O1719" i="16"/>
  <c r="T1719" i="16"/>
  <c r="O1084" i="16"/>
  <c r="T1084" i="16"/>
  <c r="O217" i="16"/>
  <c r="T217" i="16"/>
  <c r="O3059" i="16"/>
  <c r="T3059" i="16"/>
  <c r="O3784" i="16"/>
  <c r="T3784" i="16"/>
  <c r="O1385" i="16"/>
  <c r="T1385" i="16"/>
  <c r="O757" i="16"/>
  <c r="T757" i="16"/>
  <c r="O925" i="16"/>
  <c r="T925" i="16"/>
  <c r="O1425" i="16"/>
  <c r="T1425" i="16"/>
  <c r="O1027" i="16"/>
  <c r="T1027" i="16"/>
  <c r="O156" i="16"/>
  <c r="T156" i="16"/>
  <c r="O1477" i="16"/>
  <c r="T1477" i="16"/>
  <c r="O2418" i="16"/>
  <c r="T2418" i="16"/>
  <c r="O2414" i="16"/>
  <c r="T2414" i="16"/>
  <c r="O919" i="16"/>
  <c r="T919" i="16"/>
  <c r="O1689" i="16"/>
  <c r="T1689" i="16"/>
  <c r="O2220" i="16"/>
  <c r="T2220" i="16"/>
  <c r="O2624" i="16"/>
  <c r="T2624" i="16"/>
  <c r="O348" i="16"/>
  <c r="T348" i="16"/>
  <c r="O380" i="16"/>
  <c r="T380" i="16"/>
  <c r="O975" i="16"/>
  <c r="T975" i="16"/>
  <c r="O3466" i="16"/>
  <c r="T3466" i="16"/>
  <c r="O2399" i="16"/>
  <c r="T2399" i="16"/>
  <c r="O2805" i="16"/>
  <c r="T2805" i="16"/>
  <c r="O2735" i="16"/>
  <c r="T2735" i="16"/>
  <c r="O3618" i="16"/>
  <c r="T3618" i="16"/>
  <c r="O89" i="16"/>
  <c r="T89" i="16"/>
  <c r="O1049" i="16"/>
  <c r="T1049" i="16"/>
  <c r="O1662" i="16"/>
  <c r="T1662" i="16"/>
  <c r="O2782" i="16"/>
  <c r="T2782" i="16"/>
  <c r="O2014" i="16"/>
  <c r="T2014" i="16"/>
  <c r="O2139" i="16"/>
  <c r="T2139" i="16"/>
  <c r="O2546" i="16"/>
  <c r="T2546" i="16"/>
  <c r="O112" i="16"/>
  <c r="T112" i="16"/>
  <c r="O3580" i="16"/>
  <c r="T3580" i="16"/>
  <c r="O3157" i="16"/>
  <c r="T3157" i="16"/>
  <c r="O1069" i="16"/>
  <c r="T1069" i="16"/>
  <c r="O2613" i="16"/>
  <c r="T2613" i="16"/>
  <c r="O1066" i="16"/>
  <c r="T1066" i="16"/>
  <c r="O875" i="16"/>
  <c r="T875" i="16"/>
  <c r="O1104" i="16"/>
  <c r="T1104" i="16"/>
  <c r="O1965" i="16"/>
  <c r="T1965" i="16"/>
  <c r="O3334" i="16"/>
  <c r="T3334" i="16"/>
  <c r="O1103" i="16"/>
  <c r="T1103" i="16"/>
  <c r="O1994" i="16"/>
  <c r="T1994" i="16"/>
  <c r="O3016" i="16"/>
  <c r="T3016" i="16"/>
  <c r="O1578" i="16"/>
  <c r="T1578" i="16"/>
  <c r="O786" i="16"/>
  <c r="T786" i="16"/>
  <c r="O2778" i="16"/>
  <c r="T2778" i="16"/>
  <c r="O1347" i="16"/>
  <c r="T1347" i="16"/>
  <c r="O1791" i="16"/>
  <c r="T1791" i="16"/>
  <c r="O1212" i="16"/>
  <c r="T1212" i="16"/>
  <c r="O2642" i="16"/>
  <c r="T2642" i="16"/>
  <c r="O787" i="16"/>
  <c r="T787" i="16"/>
  <c r="O147" i="16"/>
  <c r="T147" i="16"/>
  <c r="O453" i="16"/>
  <c r="T453" i="16"/>
  <c r="O207" i="16"/>
  <c r="T207" i="16"/>
  <c r="O977" i="16"/>
  <c r="T977" i="16"/>
  <c r="O1189" i="16"/>
  <c r="T1189" i="16"/>
  <c r="O193" i="16"/>
  <c r="T193" i="16"/>
  <c r="O2054" i="16"/>
  <c r="T2054" i="16"/>
  <c r="O223" i="16"/>
  <c r="T223" i="16"/>
  <c r="O973" i="16"/>
  <c r="T973" i="16"/>
  <c r="O449" i="16"/>
  <c r="T449" i="16"/>
  <c r="O796" i="16"/>
  <c r="T796" i="16"/>
  <c r="O44" i="16"/>
  <c r="T44" i="16"/>
  <c r="O2494" i="16"/>
  <c r="T2494" i="16"/>
  <c r="O1382" i="16"/>
  <c r="T1382" i="16"/>
  <c r="O2954" i="16"/>
  <c r="T2954" i="16"/>
  <c r="O543" i="16"/>
  <c r="T543" i="16"/>
  <c r="O2834" i="16"/>
  <c r="T2834" i="16"/>
  <c r="O2038" i="16"/>
  <c r="T2038" i="16"/>
  <c r="O3586" i="16"/>
  <c r="T3586" i="16"/>
  <c r="O3751" i="16"/>
  <c r="T3751" i="16"/>
  <c r="O2421" i="16"/>
  <c r="T2421" i="16"/>
  <c r="O3394" i="16"/>
  <c r="T3394" i="16"/>
  <c r="O3152" i="16"/>
  <c r="T3152" i="16"/>
  <c r="O1821" i="16"/>
  <c r="T1821" i="16"/>
  <c r="O2062" i="16"/>
  <c r="T2062" i="16"/>
  <c r="O1415" i="16"/>
  <c r="T1415" i="16"/>
  <c r="O2304" i="16"/>
  <c r="T2304" i="16"/>
  <c r="O3189" i="16"/>
  <c r="T3189" i="16"/>
  <c r="O1401" i="16"/>
  <c r="T1401" i="16"/>
  <c r="O3068" i="16"/>
  <c r="T3068" i="16"/>
  <c r="O1850" i="16"/>
  <c r="T1850" i="16"/>
  <c r="O1433" i="16"/>
  <c r="T1433" i="16"/>
  <c r="O642" i="16"/>
  <c r="T642" i="16"/>
  <c r="O2598" i="16"/>
  <c r="T2598" i="16"/>
  <c r="O1204" i="16"/>
  <c r="T1204" i="16"/>
  <c r="O1649" i="16"/>
  <c r="T1649" i="16"/>
  <c r="O2518" i="16"/>
  <c r="T2518" i="16"/>
  <c r="O2498" i="16"/>
  <c r="T2498" i="16"/>
  <c r="O309" i="16"/>
  <c r="T309" i="16"/>
  <c r="O1117" i="16"/>
  <c r="T1117" i="16"/>
  <c r="O64" i="16"/>
  <c r="T64" i="16"/>
  <c r="O1045" i="16"/>
  <c r="T1045" i="16"/>
  <c r="O880" i="16"/>
  <c r="T880" i="16"/>
  <c r="O303" i="16"/>
  <c r="T303" i="16"/>
  <c r="O3685" i="16"/>
  <c r="T3685" i="16"/>
  <c r="O1252" i="16"/>
  <c r="T1252" i="16"/>
  <c r="O1586" i="16"/>
  <c r="T1586" i="16"/>
  <c r="O442" i="16"/>
  <c r="T442" i="16"/>
  <c r="O468" i="16"/>
  <c r="T468" i="16"/>
  <c r="O831" i="16"/>
  <c r="T831" i="16"/>
  <c r="O3223" i="16"/>
  <c r="T3223" i="16"/>
  <c r="O1894" i="16"/>
  <c r="T1894" i="16"/>
  <c r="O3442" i="16"/>
  <c r="T3442" i="16"/>
  <c r="O2998" i="16"/>
  <c r="T2998" i="16"/>
  <c r="O1139" i="16"/>
  <c r="T1139" i="16"/>
  <c r="O3606" i="16"/>
  <c r="T3606" i="16"/>
  <c r="O2278" i="16"/>
  <c r="T2278" i="16"/>
  <c r="O3249" i="16"/>
  <c r="T3249" i="16"/>
  <c r="O1565" i="16"/>
  <c r="T1565" i="16"/>
  <c r="O1678" i="16"/>
  <c r="T1678" i="16"/>
  <c r="O1918" i="16"/>
  <c r="T1918" i="16"/>
  <c r="O3803" i="16"/>
  <c r="T3803" i="16"/>
  <c r="O1176" i="16"/>
  <c r="T1176" i="16"/>
  <c r="O2161" i="16"/>
  <c r="T2161" i="16"/>
  <c r="O3046" i="16"/>
  <c r="T3046" i="16"/>
  <c r="O2590" i="16"/>
  <c r="T2590" i="16"/>
  <c r="O1707" i="16"/>
  <c r="T1707" i="16"/>
  <c r="O1288" i="16"/>
  <c r="T1288" i="16"/>
  <c r="O1059" i="16"/>
  <c r="T1059" i="16"/>
  <c r="O1504" i="16"/>
  <c r="T1504" i="16"/>
  <c r="O2066" i="16"/>
  <c r="T2066" i="16"/>
  <c r="O689" i="16"/>
  <c r="T689" i="16"/>
  <c r="O272" i="16"/>
  <c r="T272" i="16"/>
  <c r="O899" i="16"/>
  <c r="T899" i="16"/>
  <c r="O1742" i="16"/>
  <c r="T1742" i="16"/>
  <c r="O277" i="16"/>
  <c r="T277" i="16"/>
  <c r="O3137" i="16"/>
  <c r="T3137" i="16"/>
  <c r="O2477" i="16"/>
  <c r="T2477" i="16"/>
  <c r="O1706" i="16"/>
  <c r="T1706" i="16"/>
  <c r="O824" i="16"/>
  <c r="T824" i="16"/>
  <c r="O2400" i="16"/>
  <c r="T2400" i="16"/>
  <c r="O1698" i="16"/>
  <c r="T1698" i="16"/>
  <c r="O3609" i="16"/>
  <c r="T3609" i="16"/>
  <c r="O3203" i="16"/>
  <c r="T3203" i="16"/>
  <c r="O2556" i="16"/>
  <c r="T2556" i="16"/>
  <c r="O3467" i="16"/>
  <c r="T3467" i="16"/>
  <c r="O1368" i="16"/>
  <c r="T1368" i="16"/>
  <c r="O3588" i="16"/>
  <c r="T3588" i="16"/>
  <c r="O3393" i="16"/>
  <c r="T3393" i="16"/>
  <c r="O3709" i="16"/>
  <c r="T3709" i="16"/>
  <c r="O2406" i="16"/>
  <c r="T2406" i="16"/>
  <c r="O3455" i="16"/>
  <c r="T3455" i="16"/>
  <c r="O2189" i="16"/>
  <c r="T2189" i="16"/>
  <c r="O2687" i="16"/>
  <c r="T2687" i="16"/>
  <c r="O3423" i="16"/>
  <c r="T3423" i="16"/>
  <c r="O3733" i="16"/>
  <c r="T3733" i="16"/>
  <c r="O1603" i="16"/>
  <c r="T1603" i="16"/>
  <c r="O3014" i="16"/>
  <c r="T3014" i="16"/>
  <c r="O3039" i="16"/>
  <c r="T3039" i="16"/>
  <c r="O2177" i="16"/>
  <c r="T2177" i="16"/>
  <c r="O1964" i="16"/>
  <c r="T1964" i="16"/>
  <c r="O2392" i="16"/>
  <c r="T2392" i="16"/>
  <c r="O2825" i="16"/>
  <c r="T2825" i="16"/>
  <c r="O1172" i="16"/>
  <c r="T1172" i="16"/>
  <c r="O1613" i="16"/>
  <c r="T1613" i="16"/>
  <c r="O489" i="16"/>
  <c r="T489" i="16"/>
  <c r="O751" i="16"/>
  <c r="T751" i="16"/>
  <c r="O1525" i="16"/>
  <c r="T1525" i="16"/>
  <c r="O573" i="16"/>
  <c r="T573" i="16"/>
  <c r="O231" i="16"/>
  <c r="T231" i="16"/>
  <c r="O1937" i="16"/>
  <c r="T1937" i="16"/>
  <c r="O65" i="16"/>
  <c r="T65" i="16"/>
  <c r="O211" i="16"/>
  <c r="T211" i="16"/>
  <c r="O404" i="16"/>
  <c r="T404" i="16"/>
  <c r="O1303" i="16"/>
  <c r="T1303" i="16"/>
  <c r="O1910" i="16"/>
  <c r="T1910" i="16"/>
  <c r="O941" i="16"/>
  <c r="T941" i="16"/>
  <c r="O2331" i="16"/>
  <c r="T2331" i="16"/>
  <c r="O2832" i="16"/>
  <c r="T2832" i="16"/>
  <c r="O643" i="16"/>
  <c r="T643" i="16"/>
  <c r="O1175" i="16"/>
  <c r="T1175" i="16"/>
  <c r="O2935" i="16"/>
  <c r="T2935" i="16"/>
  <c r="O3117" i="16"/>
  <c r="T3117" i="16"/>
  <c r="O1188" i="16"/>
  <c r="T1188" i="16"/>
  <c r="O2616" i="16"/>
  <c r="T2616" i="16"/>
  <c r="O3828" i="16"/>
  <c r="T3828" i="16"/>
  <c r="O3181" i="16"/>
  <c r="T3181" i="16"/>
  <c r="O3601" i="16"/>
  <c r="T3601" i="16"/>
  <c r="O707" i="16"/>
  <c r="T707" i="16"/>
  <c r="O1859" i="16"/>
  <c r="T1859" i="16"/>
  <c r="O3542" i="16"/>
  <c r="T3542" i="16"/>
  <c r="O1143" i="16"/>
  <c r="T1143" i="16"/>
  <c r="O1155" i="16"/>
  <c r="T1155" i="16"/>
  <c r="O2164" i="16"/>
  <c r="T2164" i="16"/>
  <c r="O2288" i="16"/>
  <c r="T2288" i="16"/>
  <c r="O1731" i="16"/>
  <c r="T1731" i="16"/>
  <c r="O943" i="16"/>
  <c r="T943" i="16"/>
  <c r="O632" i="16"/>
  <c r="T632" i="16"/>
  <c r="O293" i="16"/>
  <c r="T293" i="16"/>
  <c r="O715" i="16"/>
  <c r="T715" i="16"/>
  <c r="O704" i="16"/>
  <c r="T704" i="16"/>
  <c r="O2364" i="16"/>
  <c r="T2364" i="16"/>
  <c r="O325" i="16"/>
  <c r="T325" i="16"/>
  <c r="O148" i="16"/>
  <c r="T148" i="16"/>
  <c r="O379" i="16"/>
  <c r="T379" i="16"/>
  <c r="O61" i="16"/>
  <c r="T61" i="16"/>
  <c r="O1543" i="16"/>
  <c r="T1543" i="16"/>
  <c r="O3463" i="16"/>
  <c r="T3463" i="16"/>
  <c r="O3457" i="16"/>
  <c r="T3457" i="16"/>
  <c r="O2690" i="16"/>
  <c r="T2690" i="16"/>
  <c r="O439" i="16"/>
  <c r="T439" i="16"/>
  <c r="O205" i="16"/>
  <c r="T205" i="16"/>
  <c r="O197" i="16"/>
  <c r="T197" i="16"/>
  <c r="O2267" i="16"/>
  <c r="T2267" i="16"/>
  <c r="O3774" i="16"/>
  <c r="T3774" i="16"/>
  <c r="O3841" i="16"/>
  <c r="T3841" i="16"/>
  <c r="O3130" i="16"/>
  <c r="T3130" i="16"/>
  <c r="O1080" i="16"/>
  <c r="T1080" i="16"/>
  <c r="O3300" i="16"/>
  <c r="T3300" i="16"/>
  <c r="O3106" i="16"/>
  <c r="T3106" i="16"/>
  <c r="O2650" i="16"/>
  <c r="T2650" i="16"/>
  <c r="O2784" i="16"/>
  <c r="T2784" i="16"/>
  <c r="O2514" i="16"/>
  <c r="T2514" i="16"/>
  <c r="O1587" i="16"/>
  <c r="T1587" i="16"/>
  <c r="O3079" i="16"/>
  <c r="T3079" i="16"/>
  <c r="O2746" i="16"/>
  <c r="T2746" i="16"/>
  <c r="O2915" i="16"/>
  <c r="T2915" i="16"/>
  <c r="O2370" i="16"/>
  <c r="T2370" i="16"/>
  <c r="O3471" i="16"/>
  <c r="T3471" i="16"/>
  <c r="O1906" i="16"/>
  <c r="T1906" i="16"/>
  <c r="O3477" i="16"/>
  <c r="T3477" i="16"/>
  <c r="O2026" i="16"/>
  <c r="T2026" i="16"/>
  <c r="O2337" i="16"/>
  <c r="T2337" i="16"/>
  <c r="O1747" i="16"/>
  <c r="T1747" i="16"/>
  <c r="O2606" i="16"/>
  <c r="T2606" i="16"/>
  <c r="O2967" i="16"/>
  <c r="T2967" i="16"/>
  <c r="O2848" i="16"/>
  <c r="T2848" i="16"/>
  <c r="O2706" i="16"/>
  <c r="T2706" i="16"/>
  <c r="O2586" i="16"/>
  <c r="T2586" i="16"/>
  <c r="O1191" i="16"/>
  <c r="T1191" i="16"/>
  <c r="O1711" i="16"/>
  <c r="T1711" i="16"/>
  <c r="O1192" i="16"/>
  <c r="T1192" i="16"/>
  <c r="O1309" i="16"/>
  <c r="T1309" i="16"/>
  <c r="O256" i="16"/>
  <c r="T256" i="16"/>
  <c r="O1537" i="16"/>
  <c r="T1537" i="16"/>
  <c r="O648" i="16"/>
  <c r="T648" i="16"/>
  <c r="O1075" i="16"/>
  <c r="T1075" i="16"/>
  <c r="O550" i="16"/>
  <c r="T550" i="16"/>
  <c r="O1549" i="16"/>
  <c r="T1549" i="16"/>
  <c r="O370" i="16"/>
  <c r="T370" i="16"/>
  <c r="O53" i="16"/>
  <c r="T53" i="16"/>
  <c r="O365" i="16"/>
  <c r="T365" i="16"/>
  <c r="O458" i="16"/>
  <c r="T458" i="16"/>
  <c r="O3217" i="16"/>
  <c r="T3217" i="16"/>
  <c r="O2367" i="16"/>
  <c r="T2367" i="16"/>
  <c r="O144" i="16"/>
  <c r="T144" i="16"/>
  <c r="O3248" i="16"/>
  <c r="T3248" i="16"/>
  <c r="O2913" i="16"/>
  <c r="T2913" i="16"/>
  <c r="O1247" i="16"/>
  <c r="T1247" i="16"/>
  <c r="O2422" i="16"/>
  <c r="T2422" i="16"/>
  <c r="O671" i="16"/>
  <c r="T671" i="16"/>
  <c r="O3644" i="16"/>
  <c r="T3644" i="16"/>
  <c r="O1222" i="16"/>
  <c r="T1222" i="16"/>
  <c r="O2002" i="16"/>
  <c r="T2002" i="16"/>
  <c r="O3382" i="16"/>
  <c r="T3382" i="16"/>
  <c r="O2760" i="16"/>
  <c r="T2760" i="16"/>
  <c r="O3816" i="16"/>
  <c r="T3816" i="16"/>
  <c r="O3169" i="16"/>
  <c r="T3169" i="16"/>
  <c r="O263" i="16"/>
  <c r="T263" i="16"/>
  <c r="O1428" i="16"/>
  <c r="T1428" i="16"/>
  <c r="O2775" i="16"/>
  <c r="T2775" i="16"/>
  <c r="O2715" i="16"/>
  <c r="T2715" i="16"/>
  <c r="O1471" i="16"/>
  <c r="T1471" i="16"/>
  <c r="O2529" i="16"/>
  <c r="T2529" i="16"/>
  <c r="O1299" i="16"/>
  <c r="T1299" i="16"/>
  <c r="O511" i="16"/>
  <c r="T511" i="16"/>
  <c r="O868" i="16"/>
  <c r="T868" i="16"/>
  <c r="O939" i="16"/>
  <c r="T939" i="16"/>
  <c r="O283" i="16"/>
  <c r="T283" i="16"/>
  <c r="O1922" i="16"/>
  <c r="T1922" i="16"/>
  <c r="O913" i="16"/>
  <c r="T913" i="16"/>
  <c r="O944" i="16"/>
  <c r="T944" i="16"/>
  <c r="O617" i="16"/>
  <c r="T617" i="16"/>
  <c r="O1090" i="16"/>
  <c r="T1090" i="16"/>
  <c r="O3621" i="16"/>
  <c r="T3621" i="16"/>
  <c r="O1817" i="16"/>
  <c r="T1817" i="16"/>
  <c r="O2579" i="16"/>
  <c r="T2579" i="16"/>
  <c r="O3399" i="16"/>
  <c r="T3399" i="16"/>
  <c r="O3665" i="16"/>
  <c r="T3665" i="16"/>
  <c r="O3095" i="16"/>
  <c r="T3095" i="16"/>
  <c r="O1255" i="16"/>
  <c r="T1255" i="16"/>
  <c r="O3151" i="16"/>
  <c r="T3151" i="16"/>
  <c r="O3728" i="16"/>
  <c r="T3728" i="16"/>
  <c r="O1306" i="16"/>
  <c r="T1306" i="16"/>
  <c r="O3190" i="16"/>
  <c r="T3190" i="16"/>
  <c r="O2049" i="16"/>
  <c r="T2049" i="16"/>
  <c r="O3066" i="16"/>
  <c r="T3066" i="16"/>
  <c r="O1378" i="16"/>
  <c r="T1378" i="16"/>
  <c r="O2317" i="16"/>
  <c r="T2317" i="16"/>
  <c r="O2115" i="16"/>
  <c r="T2115" i="16"/>
  <c r="O2679" i="16"/>
  <c r="T2679" i="16"/>
  <c r="O2252" i="16"/>
  <c r="T2252" i="16"/>
  <c r="O3109" i="16"/>
  <c r="T3109" i="16"/>
  <c r="O1387" i="16"/>
  <c r="T1387" i="16"/>
  <c r="O3037" i="16"/>
  <c r="T3037" i="16"/>
  <c r="O987" i="16"/>
  <c r="T987" i="16"/>
  <c r="O1249" i="16"/>
  <c r="T1249" i="16"/>
  <c r="O253" i="16"/>
  <c r="T253" i="16"/>
  <c r="O1000" i="16"/>
  <c r="T1000" i="16"/>
  <c r="O360" i="16"/>
  <c r="T360" i="16"/>
  <c r="O1106" i="16"/>
  <c r="T1106" i="16"/>
  <c r="O2093" i="16"/>
  <c r="T2093" i="16"/>
  <c r="O1213" i="16"/>
  <c r="T1213" i="16"/>
  <c r="O1921" i="16"/>
  <c r="T1921" i="16"/>
  <c r="O723" i="16"/>
  <c r="T723" i="16"/>
  <c r="O220" i="16"/>
  <c r="T220" i="16"/>
  <c r="O616" i="16"/>
  <c r="T616" i="16"/>
  <c r="O1930" i="16"/>
  <c r="T1930" i="16"/>
  <c r="O2194" i="16"/>
  <c r="T2194" i="16"/>
  <c r="O3102" i="16"/>
  <c r="T3102" i="16"/>
  <c r="O1871" i="16"/>
  <c r="T1871" i="16"/>
  <c r="O1695" i="16"/>
  <c r="T1695" i="16"/>
  <c r="O138" i="16"/>
  <c r="T138" i="16"/>
  <c r="O2341" i="16"/>
  <c r="T2341" i="16"/>
  <c r="O695" i="16"/>
  <c r="T695" i="16"/>
  <c r="O1848" i="16"/>
  <c r="T1848" i="16"/>
  <c r="O3006" i="16"/>
  <c r="T3006" i="16"/>
  <c r="O1127" i="16"/>
  <c r="T1127" i="16"/>
  <c r="O2233" i="16"/>
  <c r="T2233" i="16"/>
  <c r="O3558" i="16"/>
  <c r="T3558" i="16"/>
  <c r="O466" i="16"/>
  <c r="T466" i="16"/>
  <c r="O3628" i="16"/>
  <c r="T3628" i="16"/>
  <c r="O3659" i="16"/>
  <c r="T3659" i="16"/>
  <c r="O3519" i="16"/>
  <c r="T3519" i="16"/>
  <c r="O3280" i="16"/>
  <c r="T3280" i="16"/>
  <c r="O1900" i="16"/>
  <c r="T1900" i="16"/>
  <c r="O2299" i="16"/>
  <c r="T2299" i="16"/>
  <c r="O3026" i="16"/>
  <c r="T3026" i="16"/>
  <c r="O2121" i="16"/>
  <c r="T2121" i="16"/>
  <c r="O2488" i="16"/>
  <c r="T2488" i="16"/>
  <c r="O708" i="16"/>
  <c r="T708" i="16"/>
  <c r="O335" i="16"/>
  <c r="T335" i="16"/>
  <c r="O2906" i="16"/>
  <c r="T2906" i="16"/>
  <c r="O620" i="16"/>
  <c r="T620" i="16"/>
  <c r="O727" i="16"/>
  <c r="T727" i="16"/>
  <c r="O1489" i="16"/>
  <c r="T1489" i="16"/>
  <c r="O2082" i="16"/>
  <c r="T2082" i="16"/>
  <c r="O88" i="16"/>
  <c r="T88" i="16"/>
  <c r="O525" i="16"/>
  <c r="T525" i="16"/>
  <c r="O929" i="16"/>
  <c r="T929" i="16"/>
  <c r="O131" i="16"/>
  <c r="T131" i="16"/>
  <c r="O391" i="16"/>
  <c r="T391" i="16"/>
  <c r="O2008" i="16"/>
  <c r="T2008" i="16"/>
  <c r="O1301" i="16"/>
  <c r="T1301" i="16"/>
  <c r="O1227" i="16"/>
  <c r="T1227" i="16"/>
  <c r="O3111" i="16"/>
  <c r="T3111" i="16"/>
  <c r="O3377" i="16"/>
  <c r="T3377" i="16"/>
  <c r="O2576" i="16"/>
  <c r="T2576" i="16"/>
  <c r="O2157" i="16"/>
  <c r="T2157" i="16"/>
  <c r="O1388" i="16"/>
  <c r="T1388" i="16"/>
  <c r="O3239" i="16"/>
  <c r="T3239" i="16"/>
  <c r="O788" i="16"/>
  <c r="T788" i="16"/>
  <c r="O1973" i="16"/>
  <c r="T1973" i="16"/>
  <c r="O3683" i="16"/>
  <c r="T3683" i="16"/>
  <c r="O3233" i="16"/>
  <c r="T3233" i="16"/>
  <c r="O2432" i="16"/>
  <c r="T2432" i="16"/>
  <c r="O3343" i="16"/>
  <c r="T3343" i="16"/>
  <c r="O2013" i="16"/>
  <c r="T2013" i="16"/>
  <c r="O2351" i="16"/>
  <c r="T2351" i="16"/>
  <c r="O3350" i="16"/>
  <c r="T3350" i="16"/>
  <c r="O1244" i="16"/>
  <c r="T1244" i="16"/>
  <c r="O2268" i="16"/>
  <c r="T2268" i="16"/>
  <c r="O2671" i="16"/>
  <c r="T2671" i="16"/>
  <c r="O3736" i="16"/>
  <c r="T3736" i="16"/>
  <c r="O3703" i="16"/>
  <c r="T3703" i="16"/>
  <c r="O2372" i="16"/>
  <c r="T2372" i="16"/>
  <c r="O3284" i="16"/>
  <c r="T3284" i="16"/>
  <c r="O2949" i="16"/>
  <c r="T2949" i="16"/>
  <c r="O3717" i="16"/>
  <c r="T3717" i="16"/>
  <c r="O1495" i="16"/>
  <c r="T1495" i="16"/>
  <c r="O1617" i="16"/>
  <c r="T1617" i="16"/>
  <c r="O3065" i="16"/>
  <c r="T3065" i="16"/>
  <c r="O2116" i="16"/>
  <c r="T2116" i="16"/>
  <c r="O1985" i="16"/>
  <c r="T1985" i="16"/>
  <c r="O1771" i="16"/>
  <c r="T1771" i="16"/>
  <c r="O2534" i="16"/>
  <c r="T2534" i="16"/>
  <c r="O1025" i="16"/>
  <c r="T1025" i="16"/>
  <c r="O2138" i="16"/>
  <c r="T2138" i="16"/>
  <c r="O555" i="16"/>
  <c r="T555" i="16"/>
  <c r="O816" i="16"/>
  <c r="T816" i="16"/>
  <c r="O2324" i="16"/>
  <c r="T2324" i="16"/>
  <c r="O569" i="16"/>
  <c r="T569" i="16"/>
  <c r="O874" i="16"/>
  <c r="T874" i="16"/>
  <c r="O676" i="16"/>
  <c r="T676" i="16"/>
  <c r="O848" i="16"/>
  <c r="T848" i="16"/>
  <c r="O669" i="16"/>
  <c r="T669" i="16"/>
  <c r="O279" i="16"/>
  <c r="T279" i="16"/>
  <c r="O48" i="16"/>
  <c r="T48" i="16"/>
  <c r="O74" i="16"/>
  <c r="T74" i="16"/>
  <c r="O2860" i="16"/>
  <c r="T2860" i="16"/>
  <c r="O1674" i="16"/>
  <c r="T1674" i="16"/>
  <c r="O463" i="16"/>
  <c r="T463" i="16"/>
  <c r="O2656" i="16"/>
  <c r="T2656" i="16"/>
  <c r="O200" i="16"/>
  <c r="T200" i="16"/>
  <c r="O2670" i="16"/>
  <c r="T2670" i="16"/>
  <c r="O1120" i="16"/>
  <c r="T1120" i="16"/>
  <c r="O3598" i="16"/>
  <c r="T3598" i="16"/>
  <c r="O995" i="16"/>
  <c r="T995" i="16"/>
  <c r="O2787" i="16"/>
  <c r="T2787" i="16"/>
  <c r="O213" i="16"/>
  <c r="T213" i="16"/>
  <c r="O1636" i="16"/>
  <c r="T1636" i="16"/>
  <c r="O636" i="16"/>
  <c r="T636" i="16"/>
  <c r="O813" i="16"/>
  <c r="T813" i="16"/>
  <c r="O3227" i="16"/>
  <c r="T3227" i="16"/>
  <c r="O3143" i="16"/>
  <c r="T3143" i="16"/>
  <c r="O2627" i="16"/>
  <c r="T2627" i="16"/>
  <c r="O1183" i="16"/>
  <c r="T1183" i="16"/>
  <c r="O1803" i="16"/>
  <c r="T1803" i="16"/>
  <c r="O1572" i="16"/>
  <c r="T1572" i="16"/>
  <c r="O219" i="16"/>
  <c r="T219" i="16"/>
  <c r="O184" i="16"/>
  <c r="T184" i="16"/>
  <c r="O1237" i="16"/>
  <c r="T1237" i="16"/>
  <c r="O855" i="16"/>
  <c r="T855" i="16"/>
  <c r="O2994" i="16"/>
  <c r="T2994" i="16"/>
  <c r="O3755" i="16"/>
  <c r="T3755" i="16"/>
  <c r="O2033" i="16"/>
  <c r="T2033" i="16"/>
  <c r="O345" i="16"/>
  <c r="T345" i="16"/>
  <c r="O114" i="16"/>
  <c r="T114" i="16"/>
  <c r="O1073" i="16"/>
  <c r="T1073" i="16"/>
  <c r="O2752" i="16"/>
  <c r="T2752" i="16"/>
  <c r="O3501" i="16"/>
  <c r="T3501" i="16"/>
  <c r="O1818" i="16"/>
  <c r="T1818" i="16"/>
  <c r="O2820" i="16"/>
  <c r="T2820" i="16"/>
  <c r="O3236" i="16"/>
  <c r="T3236" i="16"/>
  <c r="O419" i="16"/>
  <c r="T419" i="16"/>
  <c r="O3518" i="16"/>
  <c r="T3518" i="16"/>
  <c r="O608" i="16"/>
  <c r="T608" i="16"/>
  <c r="O324" i="16"/>
  <c r="T324" i="16"/>
  <c r="O773" i="16"/>
  <c r="T773" i="16"/>
  <c r="O2064" i="16"/>
  <c r="T2064" i="16"/>
  <c r="O1805" i="16"/>
  <c r="T1805" i="16"/>
  <c r="O700" i="16"/>
  <c r="T700" i="16"/>
  <c r="O615" i="16"/>
  <c r="T615" i="16"/>
  <c r="O328" i="16"/>
  <c r="T328" i="16"/>
  <c r="O3029" i="16"/>
  <c r="T3029" i="16"/>
  <c r="O2482" i="16"/>
  <c r="T2482" i="16"/>
  <c r="O2284" i="16"/>
  <c r="T2284" i="16"/>
  <c r="O2182" i="16"/>
  <c r="T2182" i="16"/>
  <c r="O3729" i="16"/>
  <c r="T3729" i="16"/>
  <c r="O3296" i="16"/>
  <c r="T3296" i="16"/>
  <c r="O2206" i="16"/>
  <c r="T2206" i="16"/>
  <c r="O1465" i="16"/>
  <c r="T1465" i="16"/>
  <c r="O3097" i="16"/>
  <c r="T3097" i="16"/>
  <c r="O2889" i="16"/>
  <c r="T2889" i="16"/>
  <c r="O3180" i="16"/>
  <c r="T3180" i="16"/>
  <c r="O1379" i="16"/>
  <c r="T1379" i="16"/>
  <c r="O2577" i="16"/>
  <c r="T2577" i="16"/>
  <c r="O876" i="16"/>
  <c r="T876" i="16"/>
  <c r="O2448" i="16"/>
  <c r="T2448" i="16"/>
  <c r="O1144" i="16"/>
  <c r="T1144" i="16"/>
  <c r="O3783" i="16"/>
  <c r="T3783" i="16"/>
  <c r="O893" i="16"/>
  <c r="T893" i="16"/>
  <c r="O2822" i="16"/>
  <c r="T2822" i="16"/>
  <c r="O1262" i="16"/>
  <c r="T1262" i="16"/>
  <c r="O572" i="16"/>
  <c r="T572" i="16"/>
  <c r="O1032" i="16"/>
  <c r="T1032" i="16"/>
  <c r="N39" i="16"/>
  <c r="N40" i="16" s="1"/>
  <c r="O3366" i="16"/>
  <c r="T3366" i="16"/>
  <c r="O1680" i="16"/>
  <c r="T1680" i="16"/>
  <c r="O1546" i="16"/>
  <c r="T1546" i="16"/>
  <c r="O143" i="16"/>
  <c r="T143" i="16"/>
  <c r="O1836" i="16"/>
  <c r="T1836" i="16"/>
  <c r="O3514" i="16"/>
  <c r="T3514" i="16"/>
  <c r="O1547" i="16"/>
  <c r="T1547" i="16"/>
  <c r="O1321" i="16"/>
  <c r="T1321" i="16"/>
  <c r="O731" i="16"/>
  <c r="T731" i="16"/>
  <c r="O1884" i="16"/>
  <c r="T1884" i="16"/>
  <c r="O2745" i="16"/>
  <c r="T2745" i="16"/>
  <c r="O2992" i="16"/>
  <c r="T2992" i="16"/>
  <c r="O2872" i="16"/>
  <c r="T2872" i="16"/>
  <c r="O3785" i="16"/>
  <c r="T3785" i="16"/>
  <c r="O3330" i="16"/>
  <c r="T3330" i="16"/>
  <c r="O748" i="16"/>
  <c r="T748" i="16"/>
  <c r="O2378" i="16"/>
  <c r="T2378" i="16"/>
  <c r="O963" i="16"/>
  <c r="T963" i="16"/>
  <c r="O834" i="16"/>
  <c r="T834" i="16"/>
  <c r="O428" i="16"/>
  <c r="T428" i="16"/>
  <c r="O54" i="16"/>
  <c r="T54" i="16"/>
  <c r="O1896" i="16"/>
  <c r="T1896" i="16"/>
  <c r="O889" i="16"/>
  <c r="T889" i="16"/>
  <c r="O79" i="16"/>
  <c r="T79" i="16"/>
  <c r="O638" i="16"/>
  <c r="T638" i="16"/>
  <c r="O222" i="16"/>
  <c r="T222" i="16"/>
  <c r="O2744" i="16"/>
  <c r="T2744" i="16"/>
  <c r="O269" i="16"/>
  <c r="T269" i="16"/>
  <c r="O326" i="16"/>
  <c r="T326" i="16"/>
  <c r="O3824" i="16"/>
  <c r="T3824" i="16"/>
  <c r="O1402" i="16"/>
  <c r="T1402" i="16"/>
  <c r="O3369" i="16"/>
  <c r="T3369" i="16"/>
  <c r="O574" i="16"/>
  <c r="T574" i="16"/>
  <c r="O1740" i="16"/>
  <c r="T1740" i="16"/>
  <c r="O1008" i="16"/>
  <c r="T1008" i="16"/>
  <c r="O2816" i="16"/>
  <c r="T2816" i="16"/>
  <c r="O3163" i="16"/>
  <c r="T3163" i="16"/>
  <c r="O2847" i="16"/>
  <c r="T2847" i="16"/>
  <c r="O2728" i="16"/>
  <c r="T2728" i="16"/>
  <c r="O499" i="16"/>
  <c r="T499" i="16"/>
  <c r="O2431" i="16"/>
  <c r="T2431" i="16"/>
  <c r="O2359" i="16"/>
  <c r="T2359" i="16"/>
  <c r="O1642" i="16"/>
  <c r="T1642" i="16"/>
  <c r="O2354" i="16"/>
  <c r="T2354" i="16"/>
  <c r="O2061" i="16"/>
  <c r="T2061" i="16"/>
  <c r="O605" i="16"/>
  <c r="T605" i="16"/>
  <c r="O819" i="16"/>
  <c r="T819" i="16"/>
  <c r="O166" i="16"/>
  <c r="T166" i="16"/>
  <c r="O2988" i="16"/>
  <c r="T2988" i="16"/>
  <c r="O3829" i="16"/>
  <c r="T3829" i="16"/>
  <c r="O3390" i="16"/>
  <c r="T3390" i="16"/>
  <c r="O745" i="16"/>
  <c r="T745" i="16"/>
  <c r="O330" i="16"/>
  <c r="T330" i="16"/>
  <c r="O304" i="16"/>
  <c r="T304" i="16"/>
  <c r="O1969" i="16"/>
  <c r="T1969" i="16"/>
  <c r="O990" i="16"/>
  <c r="T990" i="16"/>
  <c r="O225" i="16"/>
  <c r="T225" i="16"/>
  <c r="O167" i="16"/>
  <c r="T167" i="16"/>
  <c r="O3123" i="16"/>
  <c r="T3123" i="16"/>
  <c r="O3108" i="16"/>
  <c r="T3108" i="16"/>
  <c r="O1798" i="16"/>
  <c r="T1798" i="16"/>
  <c r="O2950" i="16"/>
  <c r="T2950" i="16"/>
  <c r="O3072" i="16"/>
  <c r="T3072" i="16"/>
  <c r="O3482" i="16"/>
  <c r="T3482" i="16"/>
  <c r="O3138" i="16"/>
  <c r="T3138" i="16"/>
  <c r="O1327" i="16"/>
  <c r="T1327" i="16"/>
  <c r="O2409" i="16"/>
  <c r="T2409" i="16"/>
  <c r="O3128" i="16"/>
  <c r="T3128" i="16"/>
  <c r="O1936" i="16"/>
  <c r="T1936" i="16"/>
  <c r="O778" i="16"/>
  <c r="T778" i="16"/>
  <c r="O1298" i="16"/>
  <c r="T1298" i="16"/>
  <c r="O529" i="16"/>
  <c r="T529" i="16"/>
  <c r="O258" i="16"/>
  <c r="T258" i="16"/>
  <c r="O624" i="16"/>
  <c r="T624" i="16"/>
  <c r="O1035" i="16"/>
  <c r="T1035" i="16"/>
  <c r="O214" i="16"/>
  <c r="T214" i="16"/>
  <c r="O423" i="16"/>
  <c r="T423" i="16"/>
  <c r="O71" i="16"/>
  <c r="T71" i="16"/>
  <c r="O2201" i="16"/>
  <c r="T2201" i="16"/>
  <c r="O950" i="16"/>
  <c r="T950" i="16"/>
  <c r="O1050" i="16"/>
  <c r="T1050" i="16"/>
  <c r="O3693" i="16"/>
  <c r="T3693" i="16"/>
  <c r="O1271" i="16"/>
  <c r="T1271" i="16"/>
  <c r="O3310" i="16"/>
  <c r="T3310" i="16"/>
  <c r="O2866" i="16"/>
  <c r="T2866" i="16"/>
  <c r="O2255" i="16"/>
  <c r="T2255" i="16"/>
  <c r="O1654" i="16"/>
  <c r="T1654" i="16"/>
  <c r="O3694" i="16"/>
  <c r="T3694" i="16"/>
  <c r="O3464" i="16"/>
  <c r="T3464" i="16"/>
  <c r="O1053" i="16"/>
  <c r="T1053" i="16"/>
  <c r="O3814" i="16"/>
  <c r="T3814" i="16"/>
  <c r="O3265" i="16"/>
  <c r="T3265" i="16"/>
  <c r="O2599" i="16"/>
  <c r="T2599" i="16"/>
  <c r="O2296" i="16"/>
  <c r="T2296" i="16"/>
  <c r="O2729" i="16"/>
  <c r="T2729" i="16"/>
  <c r="O1952" i="16"/>
  <c r="T1952" i="16"/>
  <c r="O2114" i="16"/>
  <c r="T2114" i="16"/>
  <c r="O2499" i="16"/>
  <c r="T2499" i="16"/>
  <c r="O2956" i="16"/>
  <c r="T2956" i="16"/>
  <c r="O3307" i="16"/>
  <c r="T3307" i="16"/>
  <c r="O594" i="16"/>
  <c r="T594" i="16"/>
  <c r="O587" i="16"/>
  <c r="T587" i="16"/>
  <c r="O1899" i="16"/>
  <c r="T1899" i="16"/>
  <c r="O412" i="16"/>
  <c r="T412" i="16"/>
  <c r="O1202" i="16"/>
  <c r="T1202" i="16"/>
  <c r="O1051" i="16"/>
  <c r="T1051" i="16"/>
  <c r="O516" i="16"/>
  <c r="T516" i="16"/>
  <c r="O2151" i="16"/>
  <c r="T2151" i="16"/>
  <c r="O487" i="16"/>
  <c r="T487" i="16"/>
  <c r="O513" i="16"/>
  <c r="T513" i="16"/>
  <c r="O500" i="16"/>
  <c r="T500" i="16"/>
  <c r="O3322" i="16"/>
  <c r="T3322" i="16"/>
  <c r="O2878" i="16"/>
  <c r="T2878" i="16"/>
  <c r="O1235" i="16"/>
  <c r="T1235" i="16"/>
  <c r="O3705" i="16"/>
  <c r="T3705" i="16"/>
  <c r="O3420" i="16"/>
  <c r="T3420" i="16"/>
  <c r="O2172" i="16"/>
  <c r="T2172" i="16"/>
  <c r="O2640" i="16"/>
  <c r="T2640" i="16"/>
  <c r="O3699" i="16"/>
  <c r="T3699" i="16"/>
  <c r="O1581" i="16"/>
  <c r="T1581" i="16"/>
  <c r="O1721" i="16"/>
  <c r="T1721" i="16"/>
  <c r="O1161" i="16"/>
  <c r="T1161" i="16"/>
  <c r="O1963" i="16"/>
  <c r="T1963" i="16"/>
  <c r="O2928" i="16"/>
  <c r="T2928" i="16"/>
  <c r="O1363" i="16"/>
  <c r="T1363" i="16"/>
  <c r="O1542" i="16"/>
  <c r="T1542" i="16"/>
  <c r="O1665" i="16"/>
  <c r="T1665" i="16"/>
  <c r="O3440" i="16"/>
  <c r="T3440" i="16"/>
  <c r="O1030" i="16"/>
  <c r="T1030" i="16"/>
  <c r="O1593" i="16"/>
  <c r="T1593" i="16"/>
  <c r="O3667" i="16"/>
  <c r="T3667" i="16"/>
  <c r="O1170" i="16"/>
  <c r="T1170" i="16"/>
  <c r="O132" i="16"/>
  <c r="T132" i="16"/>
  <c r="O2402" i="16"/>
  <c r="T2402" i="16"/>
  <c r="O3831" i="16"/>
  <c r="T3831" i="16"/>
  <c r="O542" i="16"/>
  <c r="T542" i="16"/>
  <c r="O270" i="16"/>
  <c r="T270" i="16"/>
  <c r="O1418" i="16"/>
  <c r="T1418" i="16"/>
  <c r="O389" i="16"/>
  <c r="T389" i="16"/>
  <c r="O2523" i="16"/>
  <c r="T2523" i="16"/>
  <c r="O351" i="16"/>
  <c r="T351" i="16"/>
  <c r="O761" i="16"/>
  <c r="T761" i="16"/>
  <c r="O1824" i="16"/>
  <c r="T1824" i="16"/>
  <c r="O3604" i="16"/>
  <c r="T3604" i="16"/>
  <c r="O3262" i="16"/>
  <c r="T3262" i="16"/>
  <c r="O2698" i="16"/>
  <c r="T2698" i="16"/>
  <c r="O2939" i="16"/>
  <c r="T2939" i="16"/>
  <c r="O1043" i="16"/>
  <c r="T1043" i="16"/>
  <c r="O2184" i="16"/>
  <c r="T2184" i="16"/>
  <c r="O3396" i="16"/>
  <c r="T3396" i="16"/>
  <c r="O1957" i="16"/>
  <c r="T1957" i="16"/>
  <c r="O1864" i="16"/>
  <c r="T1864" i="16"/>
  <c r="O1732" i="16"/>
  <c r="T1732" i="16"/>
  <c r="O2297" i="16"/>
  <c r="T2297" i="16"/>
  <c r="O1683" i="16"/>
  <c r="T1683" i="16"/>
  <c r="O2067" i="16"/>
  <c r="T2067" i="16"/>
  <c r="O2525" i="16"/>
  <c r="T2525" i="16"/>
  <c r="O3483" i="16"/>
  <c r="T3483" i="16"/>
  <c r="O199" i="16"/>
  <c r="T199" i="16"/>
  <c r="O2655" i="16"/>
  <c r="T2655" i="16"/>
  <c r="O153" i="16"/>
  <c r="T153" i="16"/>
  <c r="O2330" i="16"/>
  <c r="T2330" i="16"/>
  <c r="O274" i="16"/>
  <c r="T274" i="16"/>
  <c r="O2785" i="16"/>
  <c r="T2785" i="16"/>
  <c r="O734" i="16"/>
  <c r="T734" i="16"/>
  <c r="O476" i="16"/>
  <c r="T476" i="16"/>
  <c r="O1872" i="16"/>
  <c r="T1872" i="16"/>
  <c r="O2081" i="16"/>
  <c r="T2081" i="16"/>
  <c r="O1068" i="16"/>
  <c r="T1068" i="16"/>
  <c r="O1826" i="16"/>
  <c r="T1826" i="16"/>
  <c r="O128" i="16"/>
  <c r="T128" i="16"/>
  <c r="O1292" i="16"/>
  <c r="T1292" i="16"/>
  <c r="O2863" i="16"/>
  <c r="T2863" i="16"/>
  <c r="O3776" i="16"/>
  <c r="T3776" i="16"/>
  <c r="O2457" i="16"/>
  <c r="T2457" i="16"/>
  <c r="O3795" i="16"/>
  <c r="T3795" i="16"/>
  <c r="O1676" i="16"/>
  <c r="T1676" i="16"/>
  <c r="O2952" i="16"/>
  <c r="T2952" i="16"/>
  <c r="O3184" i="16"/>
  <c r="T3184" i="16"/>
  <c r="O1076" i="16"/>
  <c r="T1076" i="16"/>
  <c r="O1377" i="16"/>
  <c r="T1377" i="16"/>
  <c r="O2817" i="16"/>
  <c r="T2817" i="16"/>
  <c r="O1725" i="16"/>
  <c r="T1725" i="16"/>
  <c r="O3379" i="16"/>
  <c r="T3379" i="16"/>
  <c r="O859" i="16"/>
  <c r="T859" i="16"/>
  <c r="O2561" i="16"/>
  <c r="T2561" i="16"/>
  <c r="O2417" i="16"/>
  <c r="T2417" i="16"/>
  <c r="O2990" i="16"/>
  <c r="T2990" i="16"/>
  <c r="O1455" i="16"/>
  <c r="T1455" i="16"/>
  <c r="O101" i="16"/>
  <c r="T101" i="16"/>
  <c r="O261" i="16"/>
  <c r="T261" i="16"/>
  <c r="O82" i="16"/>
  <c r="T82" i="16"/>
  <c r="O601" i="16"/>
  <c r="T601" i="16"/>
  <c r="O758" i="16"/>
  <c r="T758" i="16"/>
  <c r="O2405" i="16"/>
  <c r="T2405" i="16"/>
  <c r="O2394" i="16"/>
  <c r="T2394" i="16"/>
  <c r="O3421" i="16"/>
  <c r="T3421" i="16"/>
  <c r="O3144" i="16"/>
  <c r="T3144" i="16"/>
  <c r="O1854" i="16"/>
  <c r="T1854" i="16"/>
  <c r="O1631" i="16"/>
  <c r="T1631" i="16"/>
  <c r="O2765" i="16"/>
  <c r="T2765" i="16"/>
  <c r="O3731" i="16"/>
  <c r="T3731" i="16"/>
  <c r="O3304" i="16"/>
  <c r="T3304" i="16"/>
  <c r="O2683" i="16"/>
  <c r="T2683" i="16"/>
  <c r="O2334" i="16"/>
  <c r="T2334" i="16"/>
  <c r="O3591" i="16"/>
  <c r="T3591" i="16"/>
  <c r="O2467" i="16"/>
  <c r="T2467" i="16"/>
  <c r="O1888" i="16"/>
  <c r="T1888" i="16"/>
  <c r="O3041" i="16"/>
  <c r="T3041" i="16"/>
  <c r="O2996" i="16"/>
  <c r="T2996" i="16"/>
  <c r="O3372" i="16"/>
  <c r="T3372" i="16"/>
  <c r="O2799" i="16"/>
  <c r="T2799" i="16"/>
  <c r="O1253" i="16"/>
  <c r="T1253" i="16"/>
  <c r="O1062" i="16"/>
  <c r="T1062" i="16"/>
  <c r="O2425" i="16"/>
  <c r="T2425" i="16"/>
  <c r="O374" i="16"/>
  <c r="T374" i="16"/>
  <c r="O418" i="16"/>
  <c r="T418" i="16"/>
  <c r="O3524" i="16"/>
  <c r="T3524" i="16"/>
  <c r="O842" i="16"/>
  <c r="T842" i="16"/>
  <c r="O2291" i="16"/>
  <c r="T2291" i="16"/>
  <c r="O3164" i="16"/>
  <c r="T3164" i="16"/>
  <c r="O1475" i="16"/>
  <c r="T1475" i="16"/>
  <c r="O190" i="16"/>
  <c r="T190" i="16"/>
  <c r="O2079" i="16"/>
  <c r="T2079" i="16"/>
  <c r="O2591" i="16"/>
  <c r="T2591" i="16"/>
  <c r="O3031" i="16"/>
  <c r="T3031" i="16"/>
  <c r="O3487" i="16"/>
  <c r="T3487" i="16"/>
  <c r="O3035" i="16"/>
  <c r="T3035" i="16"/>
  <c r="O3494" i="16"/>
  <c r="T3494" i="16"/>
  <c r="O3263" i="16"/>
  <c r="T3263" i="16"/>
  <c r="O3794" i="16"/>
  <c r="T3794" i="16"/>
  <c r="O2936" i="16"/>
  <c r="T2936" i="16"/>
  <c r="O1293" i="16"/>
  <c r="T1293" i="16"/>
  <c r="O2503" i="16"/>
  <c r="T2503" i="16"/>
  <c r="O1282" i="16"/>
  <c r="T1282" i="16"/>
  <c r="O1577" i="16"/>
  <c r="T1577" i="16"/>
  <c r="O1682" i="16"/>
  <c r="T1682" i="16"/>
  <c r="O2247" i="16"/>
  <c r="T2247" i="16"/>
  <c r="O2686" i="16"/>
  <c r="T2686" i="16"/>
  <c r="O2605" i="16"/>
  <c r="T2605" i="16"/>
  <c r="O2689" i="16"/>
  <c r="T2689" i="16"/>
  <c r="O1491" i="16"/>
  <c r="T1491" i="16"/>
  <c r="O2797" i="16"/>
  <c r="T2797" i="16"/>
  <c r="O1346" i="16"/>
  <c r="T1346" i="16"/>
  <c r="O661" i="16"/>
  <c r="T661" i="16"/>
  <c r="O830" i="16"/>
  <c r="T830" i="16"/>
  <c r="O1716" i="16"/>
  <c r="T1716" i="16"/>
  <c r="O336" i="16"/>
  <c r="T336" i="16"/>
  <c r="O224" i="16"/>
  <c r="T224" i="16"/>
  <c r="O3692" i="16"/>
  <c r="T3692" i="16"/>
  <c r="O3171" i="16"/>
  <c r="T3171" i="16"/>
  <c r="O1529" i="16"/>
  <c r="T1529" i="16"/>
  <c r="O3549" i="16"/>
  <c r="T3549" i="16"/>
  <c r="O1999" i="16"/>
  <c r="T1999" i="16"/>
  <c r="O2740" i="16"/>
  <c r="T2740" i="16"/>
  <c r="O1411" i="16"/>
  <c r="T1411" i="16"/>
  <c r="O2809" i="16"/>
  <c r="T2809" i="16"/>
  <c r="O812" i="16"/>
  <c r="T812" i="16"/>
  <c r="O2158" i="16"/>
  <c r="T2158" i="16"/>
  <c r="O210" i="16"/>
  <c r="T210" i="16"/>
  <c r="O3191" i="16"/>
  <c r="T3191" i="16"/>
  <c r="O1954" i="16"/>
  <c r="T1954" i="16"/>
  <c r="O312" i="16"/>
  <c r="T312" i="16"/>
  <c r="O3220" i="16"/>
  <c r="T3220" i="16"/>
  <c r="O580" i="16"/>
  <c r="T580" i="16"/>
  <c r="O1285" i="16"/>
  <c r="T1285" i="16"/>
  <c r="O68" i="16"/>
  <c r="T68" i="16"/>
  <c r="O3278" i="16"/>
  <c r="T3278" i="16"/>
  <c r="O3744" i="16"/>
  <c r="T3744" i="16"/>
  <c r="O3426" i="16"/>
  <c r="T3426" i="16"/>
  <c r="O3411" i="16"/>
  <c r="T3411" i="16"/>
  <c r="O252" i="16"/>
  <c r="T252" i="16"/>
  <c r="O595" i="16"/>
  <c r="T595" i="16"/>
  <c r="O953" i="16"/>
  <c r="T953" i="16"/>
  <c r="O567" i="16"/>
  <c r="T567" i="16"/>
  <c r="O2790" i="16"/>
  <c r="T2790" i="16"/>
  <c r="O56" i="16"/>
  <c r="T56" i="16"/>
  <c r="O3022" i="16"/>
  <c r="T3022" i="16"/>
  <c r="O1746" i="16"/>
  <c r="T1746" i="16"/>
  <c r="O3251" i="16"/>
  <c r="T3251" i="16"/>
  <c r="O3103" i="16"/>
  <c r="T3103" i="16"/>
  <c r="O3279" i="16"/>
  <c r="T3279" i="16"/>
  <c r="O2895" i="16"/>
  <c r="T2895" i="16"/>
  <c r="O1468" i="16"/>
  <c r="T1468" i="16"/>
  <c r="O1380" i="16"/>
  <c r="T1380" i="16"/>
  <c r="O70" i="16"/>
  <c r="T70" i="16"/>
  <c r="O1509" i="16"/>
  <c r="T1509" i="16"/>
  <c r="O800" i="16"/>
  <c r="T800" i="16"/>
  <c r="O160" i="16"/>
  <c r="T160" i="16"/>
  <c r="O3054" i="16"/>
  <c r="T3054" i="16"/>
  <c r="O1412" i="16"/>
  <c r="T1412" i="16"/>
  <c r="O2207" i="16"/>
  <c r="T2207" i="16"/>
  <c r="O201" i="16"/>
  <c r="T201" i="16"/>
  <c r="O1590" i="16"/>
  <c r="T1590" i="16"/>
  <c r="O3752" i="16"/>
  <c r="T3752" i="16"/>
  <c r="O1164" i="16"/>
  <c r="T1164" i="16"/>
  <c r="O2716" i="16"/>
  <c r="T2716" i="16"/>
  <c r="O1036" i="16"/>
  <c r="T1036" i="16"/>
  <c r="O2226" i="16"/>
  <c r="T2226" i="16"/>
  <c r="O2812" i="16"/>
  <c r="T2812" i="16"/>
  <c r="O507" i="16"/>
  <c r="T507" i="16"/>
  <c r="O2484" i="16"/>
  <c r="T2484" i="16"/>
  <c r="O1976" i="16"/>
  <c r="T1976" i="16"/>
  <c r="O948" i="16"/>
  <c r="T948" i="16"/>
  <c r="O497" i="16"/>
  <c r="T497" i="16"/>
  <c r="O910" i="16"/>
  <c r="T910" i="16"/>
  <c r="O2122" i="16"/>
  <c r="T2122" i="16"/>
  <c r="O2804" i="16"/>
  <c r="T2804" i="16"/>
  <c r="O2808" i="16"/>
  <c r="T2808" i="16"/>
  <c r="O1459" i="16"/>
  <c r="T1459" i="16"/>
  <c r="O2371" i="16"/>
  <c r="T2371" i="16"/>
  <c r="O3512" i="16"/>
  <c r="T3512" i="16"/>
  <c r="O1690" i="16"/>
  <c r="T1690" i="16"/>
  <c r="O3537" i="16"/>
  <c r="T3537" i="16"/>
  <c r="O3658" i="16"/>
  <c r="T3658" i="16"/>
  <c r="O300" i="16"/>
  <c r="T300" i="16"/>
  <c r="O2028" i="16"/>
  <c r="T2028" i="16"/>
  <c r="O1977" i="16"/>
  <c r="T1977" i="16"/>
  <c r="O3153" i="16"/>
  <c r="T3153" i="16"/>
  <c r="O3815" i="16"/>
  <c r="T3815" i="16"/>
  <c r="O2444" i="16"/>
  <c r="T2444" i="16"/>
  <c r="O3355" i="16"/>
  <c r="T3355" i="16"/>
  <c r="O1533" i="16"/>
  <c r="T1533" i="16"/>
  <c r="O3430" i="16"/>
  <c r="T3430" i="16"/>
  <c r="O3630" i="16"/>
  <c r="T3630" i="16"/>
  <c r="O2862" i="16"/>
  <c r="T2862" i="16"/>
  <c r="O3328" i="16"/>
  <c r="T3328" i="16"/>
  <c r="O2228" i="16"/>
  <c r="T2228" i="16"/>
  <c r="O1200" i="16"/>
  <c r="T1200" i="16"/>
  <c r="O2541" i="16"/>
  <c r="T2541" i="16"/>
  <c r="O1907" i="16"/>
  <c r="T1907" i="16"/>
  <c r="O2012" i="16"/>
  <c r="T2012" i="16"/>
  <c r="O1498" i="16"/>
  <c r="T1498" i="16"/>
  <c r="O3075" i="16"/>
  <c r="T3075" i="16"/>
  <c r="O1407" i="16"/>
  <c r="T1407" i="16"/>
  <c r="O1839" i="16"/>
  <c r="T1839" i="16"/>
  <c r="O1710" i="16"/>
  <c r="T1710" i="16"/>
  <c r="O930" i="16"/>
  <c r="T930" i="16"/>
  <c r="O1670" i="16"/>
  <c r="T1670" i="16"/>
  <c r="O2707" i="16"/>
  <c r="T2707" i="16"/>
  <c r="O2204" i="16"/>
  <c r="T2204" i="16"/>
  <c r="O2930" i="16"/>
  <c r="T2930" i="16"/>
  <c r="O171" i="16"/>
  <c r="T171" i="16"/>
  <c r="O386" i="16"/>
  <c r="T386" i="16"/>
  <c r="O739" i="16"/>
  <c r="T739" i="16"/>
  <c r="O1513" i="16"/>
  <c r="T1513" i="16"/>
  <c r="O255" i="16"/>
  <c r="T255" i="16"/>
  <c r="O299" i="16"/>
  <c r="T299" i="16"/>
  <c r="O2944" i="16"/>
  <c r="T2944" i="16"/>
  <c r="O396" i="16"/>
  <c r="T396" i="16"/>
  <c r="O2798" i="16"/>
  <c r="T2798" i="16"/>
  <c r="O1515" i="16"/>
  <c r="T1515" i="16"/>
  <c r="O1476" i="16"/>
  <c r="T1476" i="16"/>
  <c r="O3175" i="16"/>
  <c r="T3175" i="16"/>
  <c r="O2300" i="16"/>
  <c r="T2300" i="16"/>
  <c r="O3211" i="16"/>
  <c r="T3211" i="16"/>
  <c r="O1880" i="16"/>
  <c r="T1880" i="16"/>
  <c r="O3813" i="16"/>
  <c r="T3813" i="16"/>
  <c r="O3485" i="16"/>
  <c r="T3485" i="16"/>
  <c r="O2684" i="16"/>
  <c r="T2684" i="16"/>
  <c r="O3183" i="16"/>
  <c r="T3183" i="16"/>
  <c r="O2386" i="16"/>
  <c r="T2386" i="16"/>
  <c r="O1750" i="16"/>
  <c r="T1750" i="16"/>
  <c r="O3777" i="16"/>
  <c r="T3777" i="16"/>
  <c r="O2326" i="16"/>
  <c r="T2326" i="16"/>
  <c r="O3202" i="16"/>
  <c r="T3202" i="16"/>
  <c r="O2758" i="16"/>
  <c r="T2758" i="16"/>
  <c r="O3405" i="16"/>
  <c r="T3405" i="16"/>
  <c r="O3069" i="16"/>
  <c r="T3069" i="16"/>
  <c r="O1264" i="16"/>
  <c r="T1264" i="16"/>
  <c r="O1697" i="16"/>
  <c r="T1697" i="16"/>
  <c r="O1905" i="16"/>
  <c r="T1905" i="16"/>
  <c r="O3801" i="16"/>
  <c r="T3801" i="16"/>
  <c r="O1911" i="16"/>
  <c r="T1911" i="16"/>
  <c r="O2540" i="16"/>
  <c r="T2540" i="16"/>
  <c r="O883" i="16"/>
  <c r="T883" i="16"/>
  <c r="O2474" i="16"/>
  <c r="T2474" i="16"/>
  <c r="O242" i="16"/>
  <c r="T242" i="16"/>
  <c r="O596" i="16"/>
  <c r="T596" i="16"/>
  <c r="O1369" i="16"/>
  <c r="T1369" i="16"/>
  <c r="O2738" i="16"/>
  <c r="T2738" i="16"/>
  <c r="O113" i="16"/>
  <c r="T113" i="16"/>
  <c r="O90" i="16"/>
  <c r="T90" i="16"/>
  <c r="O145" i="16"/>
  <c r="T145" i="16"/>
  <c r="O149" i="16"/>
  <c r="T149" i="16"/>
  <c r="O393" i="16"/>
  <c r="T393" i="16"/>
  <c r="O969" i="16"/>
  <c r="T969" i="16"/>
  <c r="O3403" i="16"/>
  <c r="T3403" i="16"/>
  <c r="O1121" i="16"/>
  <c r="T1121" i="16"/>
  <c r="O490" i="16"/>
  <c r="T490" i="16"/>
  <c r="O181" i="16"/>
  <c r="T181" i="16"/>
  <c r="O1903" i="16"/>
  <c r="T1903" i="16"/>
  <c r="O1095" i="16"/>
  <c r="T1095" i="16"/>
  <c r="O3256" i="16"/>
  <c r="T3256" i="16"/>
  <c r="O2155" i="16"/>
  <c r="T2155" i="16"/>
  <c r="O2058" i="16"/>
  <c r="T2058" i="16"/>
  <c r="O3668" i="16"/>
  <c r="T3668" i="16"/>
  <c r="O1245" i="16"/>
  <c r="T1245" i="16"/>
  <c r="O3142" i="16"/>
  <c r="T3142" i="16"/>
  <c r="O3341" i="16"/>
  <c r="T3341" i="16"/>
  <c r="O2795" i="16"/>
  <c r="T2795" i="16"/>
  <c r="O1940" i="16"/>
  <c r="T1940" i="16"/>
  <c r="O3570" i="16"/>
  <c r="T3570" i="16"/>
  <c r="O1606" i="16"/>
  <c r="T1606" i="16"/>
  <c r="O3632" i="16"/>
  <c r="T3632" i="16"/>
  <c r="O2602" i="16"/>
  <c r="T2602" i="16"/>
  <c r="O1699" i="16"/>
  <c r="T1699" i="16"/>
  <c r="O1916" i="16"/>
  <c r="T1916" i="16"/>
  <c r="O3398" i="16"/>
  <c r="T3398" i="16"/>
  <c r="O1119" i="16"/>
  <c r="T1119" i="16"/>
  <c r="O2980" i="16"/>
  <c r="T2980" i="16"/>
  <c r="O1551" i="16"/>
  <c r="T1551" i="16"/>
  <c r="O1544" i="16"/>
  <c r="T1544" i="16"/>
  <c r="O3475" i="16"/>
  <c r="T3475" i="16"/>
  <c r="O1767" i="16"/>
  <c r="T1767" i="16"/>
  <c r="O2125" i="16"/>
  <c r="T2125" i="16"/>
  <c r="O843" i="16"/>
  <c r="T843" i="16"/>
  <c r="O2137" i="16"/>
  <c r="T2137" i="16"/>
  <c r="O1225" i="16"/>
  <c r="T1225" i="16"/>
  <c r="O2307" i="16"/>
  <c r="T2307" i="16"/>
  <c r="O927" i="16"/>
  <c r="T927" i="16"/>
  <c r="O106" i="16"/>
  <c r="T106" i="16"/>
  <c r="O593" i="16"/>
  <c r="T593" i="16"/>
  <c r="O547" i="16"/>
  <c r="T547" i="16"/>
  <c r="O3185" i="16"/>
  <c r="T3185" i="16"/>
  <c r="O989" i="16"/>
  <c r="T989" i="16"/>
  <c r="O2356" i="16"/>
  <c r="T2356" i="16"/>
  <c r="O709" i="16"/>
  <c r="T709" i="16"/>
  <c r="O2522" i="16"/>
  <c r="T2522" i="16"/>
  <c r="O713" i="16"/>
  <c r="T713" i="16"/>
  <c r="O949" i="16"/>
  <c r="T949" i="16"/>
  <c r="O1414" i="16"/>
  <c r="T1414" i="16"/>
  <c r="O3454" i="16"/>
  <c r="T3454" i="16"/>
  <c r="O3010" i="16"/>
  <c r="T3010" i="16"/>
  <c r="O2401" i="16"/>
  <c r="T2401" i="16"/>
  <c r="O3260" i="16"/>
  <c r="T3260" i="16"/>
  <c r="O1198" i="16"/>
  <c r="T1198" i="16"/>
  <c r="O1607" i="16"/>
  <c r="T1607" i="16"/>
  <c r="O1332" i="16"/>
  <c r="T1332" i="16"/>
  <c r="O2772" i="16"/>
  <c r="T2772" i="16"/>
  <c r="O1830" i="16"/>
  <c r="T1830" i="16"/>
  <c r="O3324" i="16"/>
  <c r="T3324" i="16"/>
  <c r="O3210" i="16"/>
  <c r="T3210" i="16"/>
  <c r="O3745" i="16"/>
  <c r="T3745" i="16"/>
  <c r="O852" i="16"/>
  <c r="T852" i="16"/>
  <c r="O2004" i="16"/>
  <c r="T2004" i="16"/>
  <c r="O1287" i="16"/>
  <c r="T1287" i="16"/>
  <c r="O1300" i="16"/>
  <c r="T1300" i="16"/>
  <c r="O2452" i="16"/>
  <c r="T2452" i="16"/>
  <c r="O2309" i="16"/>
  <c r="T2309" i="16"/>
  <c r="O2873" i="16"/>
  <c r="T2873" i="16"/>
  <c r="O2108" i="16"/>
  <c r="T2108" i="16"/>
  <c r="O2270" i="16"/>
  <c r="T2270" i="16"/>
  <c r="O2643" i="16"/>
  <c r="T2643" i="16"/>
  <c r="O1096" i="16"/>
  <c r="T1096" i="16"/>
  <c r="O69" i="16"/>
  <c r="T69" i="16"/>
  <c r="O1723" i="16"/>
  <c r="T1723" i="16"/>
  <c r="O437" i="16"/>
  <c r="T437" i="16"/>
  <c r="O730" i="16"/>
  <c r="T730" i="16"/>
  <c r="O2521" i="16"/>
  <c r="T2521" i="16"/>
  <c r="O471" i="16"/>
  <c r="T471" i="16"/>
  <c r="O1357" i="16"/>
  <c r="T1357" i="16"/>
  <c r="O523" i="16"/>
  <c r="T523" i="16"/>
  <c r="O921" i="16"/>
  <c r="T921" i="16"/>
  <c r="O349" i="16"/>
  <c r="T349" i="16"/>
  <c r="O1308" i="16"/>
  <c r="T1308" i="16"/>
  <c r="O1519" i="16"/>
  <c r="T1519" i="16"/>
  <c r="O1647" i="16"/>
  <c r="T1647" i="16"/>
  <c r="O2524" i="16"/>
  <c r="T2524" i="16"/>
  <c r="O3073" i="16"/>
  <c r="T3073" i="16"/>
  <c r="O99" i="16"/>
  <c r="T99" i="16"/>
  <c r="O1605" i="16"/>
  <c r="T1605" i="16"/>
  <c r="O3154" i="16"/>
  <c r="T3154" i="16"/>
  <c r="O2710" i="16"/>
  <c r="T2710" i="16"/>
  <c r="O3319" i="16"/>
  <c r="T3319" i="16"/>
  <c r="O1463" i="16"/>
  <c r="T1463" i="16"/>
  <c r="O1265" i="16"/>
  <c r="T1265" i="16"/>
  <c r="O1389" i="16"/>
  <c r="T1389" i="16"/>
  <c r="O2027" i="16"/>
  <c r="T2027" i="16"/>
  <c r="O1619" i="16"/>
  <c r="T1619" i="16"/>
  <c r="O3513" i="16"/>
  <c r="T3513" i="16"/>
  <c r="O72" i="16"/>
  <c r="T72" i="16"/>
  <c r="O287" i="16"/>
  <c r="T287" i="16"/>
  <c r="O1452" i="16"/>
  <c r="T1452" i="16"/>
  <c r="O718" i="16"/>
  <c r="T718" i="16"/>
  <c r="O3753" i="16"/>
  <c r="T3753" i="16"/>
  <c r="O2301" i="16"/>
  <c r="T2301" i="16"/>
  <c r="O1761" i="16"/>
  <c r="T1761" i="16"/>
  <c r="O3196" i="16"/>
  <c r="T3196" i="16"/>
  <c r="O1419" i="16"/>
  <c r="T1419" i="16"/>
  <c r="O3005" i="16"/>
  <c r="T3005" i="16"/>
  <c r="O1216" i="16"/>
  <c r="T1216" i="16"/>
  <c r="O2001" i="16"/>
  <c r="T2001" i="16"/>
  <c r="O2053" i="16"/>
  <c r="T2053" i="16"/>
  <c r="O1635" i="16"/>
  <c r="T1635" i="16"/>
  <c r="O896" i="16"/>
  <c r="T896" i="16"/>
  <c r="O1231" i="16"/>
  <c r="T1231" i="16"/>
  <c r="O401" i="16"/>
  <c r="T401" i="16"/>
  <c r="O612" i="16"/>
  <c r="T612" i="16"/>
  <c r="O2718" i="16"/>
  <c r="T2718" i="16"/>
  <c r="O1453" i="16"/>
  <c r="T1453" i="16"/>
  <c r="O1061" i="16"/>
  <c r="T1061" i="16"/>
  <c r="O697" i="16"/>
  <c r="T697" i="16"/>
  <c r="O3568" i="16"/>
  <c r="T3568" i="16"/>
  <c r="O3684" i="16"/>
  <c r="T3684" i="16"/>
  <c r="O551" i="16"/>
  <c r="T551" i="16"/>
  <c r="O2020" i="16"/>
  <c r="T2020" i="16"/>
  <c r="O257" i="16"/>
  <c r="T257" i="16"/>
  <c r="O2978" i="16"/>
  <c r="T2978" i="16"/>
  <c r="O2970" i="16"/>
  <c r="T2970" i="16"/>
  <c r="O940" i="16"/>
  <c r="T940" i="16"/>
  <c r="O1126" i="16"/>
  <c r="T1126" i="16"/>
  <c r="O3166" i="16"/>
  <c r="T3166" i="16"/>
  <c r="O960" i="16"/>
  <c r="T960" i="16"/>
  <c r="O2113" i="16"/>
  <c r="T2113" i="16"/>
  <c r="O3727" i="16"/>
  <c r="T3727" i="16"/>
  <c r="O1510" i="16"/>
  <c r="T1510" i="16"/>
  <c r="O3320" i="16"/>
  <c r="T3320" i="16"/>
  <c r="O239" i="16"/>
  <c r="T239" i="16"/>
  <c r="O3120" i="16"/>
  <c r="T3120" i="16"/>
  <c r="O3758" i="16"/>
  <c r="T3758" i="16"/>
  <c r="O1021" i="16"/>
  <c r="T1021" i="16"/>
  <c r="O3150" i="16"/>
  <c r="T3150" i="16"/>
  <c r="O1877" i="16"/>
  <c r="T1877" i="16"/>
  <c r="O3216" i="16"/>
  <c r="T3216" i="16"/>
  <c r="O1424" i="16"/>
  <c r="T1424" i="16"/>
  <c r="O3450" i="16"/>
  <c r="T3450" i="16"/>
  <c r="O3386" i="16"/>
  <c r="T3386" i="16"/>
  <c r="O3474" i="16"/>
  <c r="T3474" i="16"/>
  <c r="O3793" i="16"/>
  <c r="T3793" i="16"/>
  <c r="O2178" i="16"/>
  <c r="T2178" i="16"/>
  <c r="O1365" i="16"/>
  <c r="T1365" i="16"/>
  <c r="O3259" i="16"/>
  <c r="T3259" i="16"/>
  <c r="O1929" i="16"/>
  <c r="T1929" i="16"/>
  <c r="O2350" i="16"/>
  <c r="T2350" i="16"/>
  <c r="O2057" i="16"/>
  <c r="T2057" i="16"/>
  <c r="O2659" i="16"/>
  <c r="T2659" i="16"/>
  <c r="O3076" i="16"/>
  <c r="T3076" i="16"/>
  <c r="O1238" i="16"/>
  <c r="T1238" i="16"/>
  <c r="O1109" i="16"/>
  <c r="T1109" i="16"/>
  <c r="O2979" i="16"/>
  <c r="T2979" i="16"/>
  <c r="O2905" i="16"/>
  <c r="T2905" i="16"/>
  <c r="O1560" i="16"/>
  <c r="T1560" i="16"/>
  <c r="O565" i="16"/>
  <c r="T565" i="16"/>
  <c r="O568" i="16"/>
  <c r="T568" i="16"/>
  <c r="O1646" i="16"/>
  <c r="T1646" i="16"/>
  <c r="O1778" i="16"/>
  <c r="T1778" i="16"/>
  <c r="O628" i="16"/>
  <c r="T628" i="16"/>
  <c r="O1754" i="16"/>
  <c r="T1754" i="16"/>
  <c r="O679" i="16"/>
  <c r="T679" i="16"/>
  <c r="O2329" i="16"/>
  <c r="T2329" i="16"/>
  <c r="O291" i="16"/>
  <c r="T291" i="16"/>
  <c r="O829" i="16"/>
  <c r="T829" i="16"/>
  <c r="O240" i="16"/>
  <c r="T240" i="16"/>
  <c r="O1054" i="16"/>
  <c r="T1054" i="16"/>
  <c r="O2516" i="16"/>
  <c r="T2516" i="16"/>
  <c r="O195" i="16"/>
  <c r="T195" i="16"/>
  <c r="O1173" i="16"/>
  <c r="T1173" i="16"/>
  <c r="O3716" i="16"/>
  <c r="T3716" i="16"/>
  <c r="O2266" i="16"/>
  <c r="T2266" i="16"/>
  <c r="O359" i="16"/>
  <c r="T359" i="16"/>
  <c r="O1434" i="16"/>
  <c r="T1434" i="16"/>
  <c r="O3476" i="16"/>
  <c r="T3476" i="16"/>
  <c r="O2947" i="16"/>
  <c r="T2947" i="16"/>
  <c r="O3083" i="16"/>
  <c r="T3083" i="16"/>
  <c r="O2626" i="16"/>
  <c r="T2626" i="16"/>
  <c r="O3647" i="16"/>
  <c r="T3647" i="16"/>
  <c r="O1439" i="16"/>
  <c r="T1439" i="16"/>
  <c r="O3321" i="16"/>
  <c r="T3321" i="16"/>
  <c r="O2864" i="16"/>
  <c r="T2864" i="16"/>
  <c r="O3661" i="16"/>
  <c r="T3661" i="16"/>
  <c r="O3074" i="16"/>
  <c r="T3074" i="16"/>
  <c r="O2128" i="16"/>
  <c r="T2128" i="16"/>
  <c r="O2572" i="16"/>
  <c r="T2572" i="16"/>
  <c r="O1942" i="16"/>
  <c r="T1942" i="16"/>
  <c r="O2774" i="16"/>
  <c r="T2774" i="16"/>
  <c r="O1622" i="16"/>
  <c r="T1622" i="16"/>
  <c r="O892" i="16"/>
  <c r="T892" i="16"/>
  <c r="O464" i="16"/>
  <c r="T464" i="16"/>
  <c r="O2257" i="16"/>
  <c r="T2257" i="16"/>
  <c r="O1361" i="16"/>
  <c r="T1361" i="16"/>
  <c r="O976" i="16"/>
  <c r="T976" i="16"/>
  <c r="O560" i="16"/>
  <c r="T560" i="16"/>
  <c r="O1949" i="16"/>
  <c r="T1949" i="16"/>
  <c r="O1020" i="16"/>
  <c r="T1020" i="16"/>
  <c r="O629" i="16"/>
  <c r="T629" i="16"/>
  <c r="O797" i="16"/>
  <c r="T797" i="16"/>
  <c r="O779" i="16"/>
  <c r="T779" i="16"/>
  <c r="O3645" i="16"/>
  <c r="T3645" i="16"/>
  <c r="O1756" i="16"/>
  <c r="T1756" i="16"/>
  <c r="O2803" i="16"/>
  <c r="T2803" i="16"/>
  <c r="O2951" i="16"/>
  <c r="T2951" i="16"/>
  <c r="O3067" i="16"/>
  <c r="T3067" i="16"/>
  <c r="O3720" i="16"/>
  <c r="T3720" i="16"/>
  <c r="O3243" i="16"/>
  <c r="T3243" i="16"/>
  <c r="O1135" i="16"/>
  <c r="T1135" i="16"/>
  <c r="O3509" i="16"/>
  <c r="T3509" i="16"/>
  <c r="O3715" i="16"/>
  <c r="T3715" i="16"/>
  <c r="O3098" i="16"/>
  <c r="T3098" i="16"/>
  <c r="O3505" i="16"/>
  <c r="T3505" i="16"/>
  <c r="O2938" i="16"/>
  <c r="T2938" i="16"/>
  <c r="O3759" i="16"/>
  <c r="T3759" i="16"/>
  <c r="O1641" i="16"/>
  <c r="T1641" i="16"/>
  <c r="O1625" i="16"/>
  <c r="T1625" i="16"/>
  <c r="O1077" i="16"/>
  <c r="T1077" i="16"/>
  <c r="O1517" i="16"/>
  <c r="T1517" i="16"/>
  <c r="O3235" i="16"/>
  <c r="T3235" i="16"/>
  <c r="O1770" i="16"/>
  <c r="T1770" i="16"/>
  <c r="O2230" i="16"/>
  <c r="T2230" i="16"/>
  <c r="O3397" i="16"/>
  <c r="T3397" i="16"/>
  <c r="O3038" i="16"/>
  <c r="T3038" i="16"/>
  <c r="O2810" i="16"/>
  <c r="T2810" i="16"/>
  <c r="O2692" i="16"/>
  <c r="T2692" i="16"/>
  <c r="O473" i="16"/>
  <c r="T473" i="16"/>
  <c r="O1184" i="16"/>
  <c r="T1184" i="16"/>
  <c r="O3655" i="16"/>
  <c r="T3655" i="16"/>
  <c r="O1272" i="16"/>
  <c r="T1272" i="16"/>
  <c r="O339" i="16"/>
  <c r="T339" i="16"/>
  <c r="O1464" i="16"/>
  <c r="T1464" i="16"/>
  <c r="O392" i="16"/>
  <c r="T392" i="16"/>
  <c r="O2041" i="16"/>
  <c r="T2041" i="16"/>
  <c r="O557" i="16"/>
  <c r="T557" i="16"/>
  <c r="O2131" i="16"/>
  <c r="T2131" i="16"/>
  <c r="O517" i="16"/>
  <c r="T517" i="16"/>
  <c r="O1729" i="16"/>
  <c r="T1729" i="16"/>
  <c r="O3741" i="16"/>
  <c r="T3741" i="16"/>
  <c r="O528" i="16"/>
  <c r="T528" i="16"/>
  <c r="O1693" i="16"/>
  <c r="T1693" i="16"/>
  <c r="O3652" i="16"/>
  <c r="T3652" i="16"/>
  <c r="O3762" i="16"/>
  <c r="T3762" i="16"/>
  <c r="O2674" i="16"/>
  <c r="T2674" i="16"/>
  <c r="O923" i="16"/>
  <c r="T923" i="16"/>
  <c r="O3525" i="16"/>
  <c r="T3525" i="16"/>
  <c r="O2074" i="16"/>
  <c r="T2074" i="16"/>
  <c r="O1067" i="16"/>
  <c r="T1067" i="16"/>
  <c r="O2196" i="16"/>
  <c r="T2196" i="16"/>
  <c r="O2694" i="16"/>
  <c r="T2694" i="16"/>
  <c r="O2478" i="16"/>
  <c r="T2478" i="16"/>
  <c r="O3182" i="16"/>
  <c r="T3182" i="16"/>
  <c r="O2502" i="16"/>
  <c r="T2502" i="16"/>
  <c r="O2880" i="16"/>
  <c r="T2880" i="16"/>
  <c r="O833" i="16"/>
  <c r="T833" i="16"/>
  <c r="O2152" i="16"/>
  <c r="T2152" i="16"/>
  <c r="O2165" i="16"/>
  <c r="T2165" i="16"/>
  <c r="O1312" i="16"/>
  <c r="T1312" i="16"/>
  <c r="O521" i="16"/>
  <c r="T521" i="16"/>
  <c r="O1111" i="16"/>
  <c r="T1111" i="16"/>
  <c r="O1256" i="16"/>
  <c r="T1256" i="16"/>
  <c r="O3110" i="16"/>
  <c r="T3110" i="16"/>
  <c r="O1072" i="16"/>
  <c r="T1072" i="16"/>
  <c r="O1516" i="16"/>
  <c r="T1516" i="16"/>
  <c r="O1961" i="16"/>
  <c r="T1961" i="16"/>
  <c r="O2739" i="16"/>
  <c r="T2739" i="16"/>
  <c r="O932" i="16"/>
  <c r="T932" i="16"/>
  <c r="O2449" i="16"/>
  <c r="T2449" i="16"/>
  <c r="O660" i="16"/>
  <c r="T660" i="16"/>
  <c r="O413" i="16"/>
  <c r="T413" i="16"/>
  <c r="O728" i="16"/>
  <c r="T728" i="16"/>
  <c r="O3049" i="16"/>
  <c r="T3049" i="16"/>
  <c r="O208" i="16"/>
  <c r="T208" i="16"/>
  <c r="O433" i="16"/>
  <c r="T433" i="16"/>
  <c r="O267" i="16"/>
  <c r="T267" i="16"/>
  <c r="O159" i="16"/>
  <c r="T159" i="16"/>
  <c r="O3825" i="16"/>
  <c r="T3825" i="16"/>
  <c r="O2052" i="16"/>
  <c r="T2052" i="16"/>
  <c r="O1229" i="16"/>
  <c r="T1229" i="16"/>
  <c r="O3373" i="16"/>
  <c r="T3373" i="16"/>
  <c r="O2682" i="16"/>
  <c r="T2682" i="16"/>
  <c r="O1181" i="16"/>
  <c r="T1181" i="16"/>
  <c r="O2941" i="16"/>
  <c r="T2941" i="16"/>
  <c r="O3433" i="16"/>
  <c r="T3433" i="16"/>
  <c r="O3204" i="16"/>
  <c r="T3204" i="16"/>
  <c r="O1914" i="16"/>
  <c r="T1914" i="16"/>
  <c r="O3318" i="16"/>
  <c r="T3318" i="16"/>
  <c r="O2736" i="16"/>
  <c r="T2736" i="16"/>
  <c r="O2293" i="16"/>
  <c r="T2293" i="16"/>
  <c r="O3289" i="16"/>
  <c r="T3289" i="16"/>
  <c r="O3339" i="16"/>
  <c r="T3339" i="16"/>
  <c r="O2886" i="16"/>
  <c r="T2886" i="16"/>
  <c r="O3012" i="16"/>
  <c r="T3012" i="16"/>
  <c r="O3721" i="16"/>
  <c r="T3721" i="16"/>
  <c r="O2099" i="16"/>
  <c r="T2099" i="16"/>
  <c r="O3316" i="16"/>
  <c r="T3316" i="16"/>
  <c r="O1209" i="16"/>
  <c r="T1209" i="16"/>
  <c r="O1842" i="16"/>
  <c r="T1842" i="16"/>
  <c r="O1208" i="16"/>
  <c r="T1208" i="16"/>
  <c r="O1506" i="16"/>
  <c r="T1506" i="16"/>
  <c r="O1881" i="16"/>
  <c r="T1881" i="16"/>
  <c r="O1337" i="16"/>
  <c r="T1337" i="16"/>
  <c r="O1831" i="16"/>
  <c r="T1831" i="16"/>
  <c r="O2987" i="16"/>
  <c r="T2987" i="16"/>
  <c r="O2582" i="16"/>
  <c r="T2582" i="16"/>
  <c r="O2379" i="16"/>
  <c r="T2379" i="16"/>
  <c r="O2248" i="16"/>
  <c r="T2248" i="16"/>
  <c r="O2693" i="16"/>
  <c r="T2693" i="16"/>
  <c r="O1925" i="16"/>
  <c r="T1925" i="16"/>
  <c r="O2174" i="16"/>
  <c r="T2174" i="16"/>
  <c r="O1486" i="16"/>
  <c r="T1486" i="16"/>
  <c r="O154" i="16"/>
  <c r="T154" i="16"/>
  <c r="O924" i="16"/>
  <c r="T924" i="16"/>
  <c r="O2965" i="16"/>
  <c r="T2965" i="16"/>
  <c r="O955" i="16"/>
  <c r="T955" i="16"/>
  <c r="O1585" i="16"/>
  <c r="T1585" i="16"/>
  <c r="O364" i="16"/>
  <c r="T364" i="16"/>
  <c r="O592" i="16"/>
  <c r="T592" i="16"/>
  <c r="O1400" i="16"/>
  <c r="T1400" i="16"/>
  <c r="O2100" i="16"/>
  <c r="T2100" i="16"/>
  <c r="O1634" i="16"/>
  <c r="T1634" i="16"/>
  <c r="O480" i="16"/>
  <c r="T480" i="16"/>
  <c r="O2454" i="16"/>
  <c r="T2454" i="16"/>
  <c r="O1524" i="16"/>
  <c r="T1524" i="16"/>
  <c r="O455" i="16"/>
  <c r="T455" i="16"/>
  <c r="O3613" i="16"/>
  <c r="T3613" i="16"/>
  <c r="O2292" i="16"/>
  <c r="T2292" i="16"/>
  <c r="O2558" i="16"/>
  <c r="T2558" i="16"/>
  <c r="O3508" i="16"/>
  <c r="T3508" i="16"/>
  <c r="O118" i="16"/>
  <c r="T118" i="16"/>
  <c r="O590" i="16"/>
  <c r="T590" i="16"/>
  <c r="O105" i="16"/>
  <c r="T105" i="16"/>
  <c r="O2946" i="16"/>
  <c r="T2946" i="16"/>
  <c r="O1431" i="16"/>
  <c r="T1431" i="16"/>
  <c r="O3017" i="16"/>
  <c r="T3017" i="16"/>
  <c r="O1241" i="16"/>
  <c r="T1241" i="16"/>
  <c r="O1003" i="16"/>
  <c r="T1003" i="16"/>
  <c r="O1538" i="16"/>
  <c r="T1538" i="16"/>
  <c r="O228" i="16"/>
  <c r="T228" i="16"/>
  <c r="O2814" i="16"/>
  <c r="T2814" i="16"/>
  <c r="O3820" i="16"/>
  <c r="T3820" i="16"/>
  <c r="O2497" i="16"/>
  <c r="T2497" i="16"/>
  <c r="O2060" i="16"/>
  <c r="T2060" i="16"/>
  <c r="O1305" i="16"/>
  <c r="T1305" i="16"/>
  <c r="O3085" i="16"/>
  <c r="T3085" i="16"/>
  <c r="O465" i="16"/>
  <c r="T465" i="16"/>
  <c r="O2377" i="16"/>
  <c r="T2377" i="16"/>
  <c r="O1007" i="16"/>
  <c r="T1007" i="16"/>
  <c r="O775" i="16"/>
  <c r="T775" i="16"/>
  <c r="O1943" i="16"/>
  <c r="T1943" i="16"/>
  <c r="O1223" i="16"/>
  <c r="T1223" i="16"/>
  <c r="O2927" i="16"/>
  <c r="T2927" i="16"/>
  <c r="O3443" i="16"/>
  <c r="T3443" i="16"/>
  <c r="O3589" i="16"/>
  <c r="T3589" i="16"/>
  <c r="O1171" i="16"/>
  <c r="T1171" i="16"/>
  <c r="O2236" i="16"/>
  <c r="T2236" i="16"/>
  <c r="O429" i="16"/>
  <c r="T429" i="16"/>
  <c r="O928" i="16"/>
  <c r="T928" i="16"/>
  <c r="O2221" i="16"/>
  <c r="T2221" i="16"/>
  <c r="O3495" i="16"/>
  <c r="T3495" i="16"/>
  <c r="O503" i="16"/>
  <c r="T503" i="16"/>
  <c r="O1131" i="16"/>
  <c r="T1131" i="16"/>
  <c r="O1765" i="16"/>
  <c r="T1765" i="16"/>
  <c r="O746" i="16"/>
  <c r="T746" i="16"/>
  <c r="O2578" i="16"/>
  <c r="T2578" i="16"/>
  <c r="O3470" i="16"/>
  <c r="T3470" i="16"/>
  <c r="O2249" i="16"/>
  <c r="T2249" i="16"/>
  <c r="O2737" i="16"/>
  <c r="T2737" i="16"/>
  <c r="O1017" i="16"/>
  <c r="T1017" i="16"/>
  <c r="O1041" i="16"/>
  <c r="T1041" i="16"/>
  <c r="O1296" i="16"/>
  <c r="T1296" i="16"/>
  <c r="O2631" i="16"/>
  <c r="T2631" i="16"/>
  <c r="O1085" i="16"/>
  <c r="T1085" i="16"/>
  <c r="O3245" i="16"/>
  <c r="T3245" i="16"/>
  <c r="O2025" i="16"/>
  <c r="T2025" i="16"/>
  <c r="O1632" i="16"/>
  <c r="T1632" i="16"/>
  <c r="O2829" i="16"/>
  <c r="T2829" i="16"/>
  <c r="O3357" i="16"/>
  <c r="T3357" i="16"/>
  <c r="O1511" i="16"/>
  <c r="T1511" i="16"/>
  <c r="O2470" i="16"/>
  <c r="T2470" i="16"/>
  <c r="O3346" i="16"/>
  <c r="T3346" i="16"/>
  <c r="O2902" i="16"/>
  <c r="T2902" i="16"/>
  <c r="O3559" i="16"/>
  <c r="T3559" i="16"/>
  <c r="O1137" i="16"/>
  <c r="T1137" i="16"/>
  <c r="O1276" i="16"/>
  <c r="T1276" i="16"/>
  <c r="O2469" i="16"/>
  <c r="T2469" i="16"/>
  <c r="O2055" i="16"/>
  <c r="T2055" i="16"/>
  <c r="O2437" i="16"/>
  <c r="T2437" i="16"/>
  <c r="O1167" i="16"/>
  <c r="T1167" i="16"/>
  <c r="O234" i="16"/>
  <c r="T234" i="16"/>
  <c r="O394" i="16"/>
  <c r="T394" i="16"/>
  <c r="O1611" i="16"/>
  <c r="T1611" i="16"/>
  <c r="O917" i="16"/>
  <c r="T917" i="16"/>
  <c r="O331" i="16"/>
  <c r="T331" i="16"/>
  <c r="O238" i="16"/>
  <c r="T238" i="16"/>
  <c r="O1206" i="16"/>
  <c r="T1206" i="16"/>
  <c r="O698" i="16"/>
  <c r="T698" i="16"/>
  <c r="O3101" i="16"/>
  <c r="T3101" i="16"/>
  <c r="O1390" i="16"/>
  <c r="T1390" i="16"/>
  <c r="O3286" i="16"/>
  <c r="T3286" i="16"/>
  <c r="O3767" i="16"/>
  <c r="T3767" i="16"/>
  <c r="O2084" i="16"/>
  <c r="T2084" i="16"/>
  <c r="O3714" i="16"/>
  <c r="T3714" i="16"/>
  <c r="O3213" i="16"/>
  <c r="T3213" i="16"/>
  <c r="O1856" i="16"/>
  <c r="T1856" i="16"/>
  <c r="O2709" i="16"/>
  <c r="T2709" i="16"/>
  <c r="O3219" i="16"/>
  <c r="T3219" i="16"/>
  <c r="O1132" i="16"/>
  <c r="T1132" i="16"/>
  <c r="O1566" i="16"/>
  <c r="T1566" i="16"/>
  <c r="O774" i="16"/>
  <c r="T774" i="16"/>
  <c r="O986" i="16"/>
  <c r="T986" i="16"/>
  <c r="O2281" i="16"/>
  <c r="T2281" i="16"/>
  <c r="O250" i="16"/>
  <c r="T250" i="16"/>
  <c r="O1023" i="16"/>
  <c r="T1023" i="16"/>
  <c r="O2069" i="16"/>
  <c r="T2069" i="16"/>
  <c r="O772" i="16"/>
  <c r="T772" i="16"/>
  <c r="O3340" i="16"/>
  <c r="T3340" i="16"/>
  <c r="O241" i="16"/>
  <c r="T241" i="16"/>
  <c r="O1118" i="16"/>
  <c r="T1118" i="16"/>
  <c r="O2610" i="16"/>
  <c r="T2610" i="16"/>
  <c r="O1738" i="16"/>
  <c r="T1738" i="16"/>
  <c r="O2539" i="16"/>
  <c r="T2539" i="16"/>
  <c r="O2225" i="16"/>
  <c r="T2225" i="16"/>
  <c r="O2241" i="16"/>
  <c r="T2241" i="16"/>
  <c r="O1967" i="16"/>
  <c r="T1967" i="16"/>
  <c r="O2181" i="16"/>
  <c r="T2181" i="16"/>
  <c r="O3058" i="16"/>
  <c r="T3058" i="16"/>
  <c r="O3261" i="16"/>
  <c r="T3261" i="16"/>
  <c r="O2924" i="16"/>
  <c r="T2924" i="16"/>
  <c r="O1422" i="16"/>
  <c r="T1422" i="16"/>
  <c r="O630" i="16"/>
  <c r="T630" i="16"/>
  <c r="O2358" i="16"/>
  <c r="T2358" i="16"/>
  <c r="O2657" i="16"/>
  <c r="T2657" i="16"/>
  <c r="O98" i="16"/>
  <c r="T98" i="16"/>
  <c r="O451" i="16"/>
  <c r="T451" i="16"/>
  <c r="O965" i="16"/>
  <c r="T965" i="16"/>
  <c r="O2619" i="16"/>
  <c r="T2619" i="16"/>
  <c r="O958" i="16"/>
  <c r="T958" i="16"/>
  <c r="O1203" i="16"/>
  <c r="T1203" i="16"/>
  <c r="O627" i="16"/>
  <c r="T627" i="16"/>
  <c r="O286" i="16"/>
  <c r="T286" i="16"/>
  <c r="O2485" i="16"/>
  <c r="T2485" i="16"/>
  <c r="O3836" i="16"/>
  <c r="T3836" i="16"/>
  <c r="O1883" i="16"/>
  <c r="T1883" i="16"/>
  <c r="O3702" i="16"/>
  <c r="T3702" i="16"/>
  <c r="O1799" i="16"/>
  <c r="T1799" i="16"/>
  <c r="O3837" i="16"/>
  <c r="T3837" i="16"/>
  <c r="O3620" i="16"/>
  <c r="T3620" i="16"/>
  <c r="O3409" i="16"/>
  <c r="T3409" i="16"/>
  <c r="O3363" i="16"/>
  <c r="T3363" i="16"/>
  <c r="O1089" i="16"/>
  <c r="T1089" i="16"/>
  <c r="O3356" i="16"/>
  <c r="T3356" i="16"/>
  <c r="O1876" i="16"/>
  <c r="T1876" i="16"/>
  <c r="O776" i="16"/>
  <c r="T776" i="16"/>
  <c r="O2762" i="16"/>
  <c r="T2762" i="16"/>
  <c r="O556" i="16"/>
  <c r="T556" i="16"/>
  <c r="O858" i="16"/>
  <c r="T858" i="16"/>
  <c r="O850" i="16"/>
  <c r="T850" i="16"/>
  <c r="O290" i="16"/>
  <c r="T290" i="16"/>
  <c r="O805" i="16"/>
  <c r="T805" i="16"/>
  <c r="O1016" i="16"/>
  <c r="T1016" i="16"/>
  <c r="O984" i="16"/>
  <c r="T984" i="16"/>
  <c r="O861" i="16"/>
  <c r="T861" i="16"/>
  <c r="O598" i="16"/>
  <c r="T598" i="16"/>
  <c r="O1482" i="16"/>
  <c r="T1482" i="16"/>
  <c r="O3536" i="16"/>
  <c r="T3536" i="16"/>
  <c r="O1114" i="16"/>
  <c r="T1114" i="16"/>
  <c r="O803" i="16"/>
  <c r="T803" i="16"/>
  <c r="O1990" i="16"/>
  <c r="T1990" i="16"/>
  <c r="O1873" i="16"/>
  <c r="T1873" i="16"/>
  <c r="O2559" i="16"/>
  <c r="T2559" i="16"/>
  <c r="O2440" i="16"/>
  <c r="T2440" i="16"/>
  <c r="O2861" i="16"/>
  <c r="T2861" i="16"/>
  <c r="O2096" i="16"/>
  <c r="T2096" i="16"/>
  <c r="O2365" i="16"/>
  <c r="T2365" i="16"/>
  <c r="O2859" i="16"/>
  <c r="T2859" i="16"/>
  <c r="O738" i="16"/>
  <c r="T738" i="16"/>
  <c r="O317" i="16"/>
  <c r="T317" i="16"/>
  <c r="O532" i="16"/>
  <c r="T532" i="16"/>
  <c r="O2701" i="16"/>
  <c r="T2701" i="16"/>
  <c r="O992" i="16"/>
  <c r="T992" i="16"/>
  <c r="O457" i="16"/>
  <c r="T457" i="16"/>
  <c r="O243" i="16"/>
  <c r="T243" i="16"/>
  <c r="O544" i="16"/>
  <c r="T544" i="16"/>
  <c r="O2813" i="16"/>
  <c r="T2813" i="16"/>
  <c r="O3025" i="16"/>
  <c r="T3025" i="16"/>
  <c r="O230" i="16"/>
  <c r="T230" i="16"/>
  <c r="O3548" i="16"/>
  <c r="T3548" i="16"/>
  <c r="O2722" i="16"/>
  <c r="T2722" i="16"/>
  <c r="O1523" i="16"/>
  <c r="T1523" i="16"/>
  <c r="O3551" i="16"/>
  <c r="T3551" i="16"/>
  <c r="O2984" i="16"/>
  <c r="T2984" i="16"/>
  <c r="O3670" i="16"/>
  <c r="T3670" i="16"/>
  <c r="O3531" i="16"/>
  <c r="T3531" i="16"/>
  <c r="O3798" i="16"/>
  <c r="T3798" i="16"/>
  <c r="O2995" i="16"/>
  <c r="T2995" i="16"/>
  <c r="O2183" i="16"/>
  <c r="T2183" i="16"/>
  <c r="O2723" i="16"/>
  <c r="T2723" i="16"/>
  <c r="O1928" i="16"/>
  <c r="T1928" i="16"/>
  <c r="O1242" i="16"/>
  <c r="T1242" i="16"/>
  <c r="O3678" i="16"/>
  <c r="T3678" i="16"/>
  <c r="O3401" i="16"/>
  <c r="T3401" i="16"/>
  <c r="O2600" i="16"/>
  <c r="T2600" i="16"/>
  <c r="O1364" i="16"/>
  <c r="T1364" i="16"/>
  <c r="O1788" i="16"/>
  <c r="T1788" i="16"/>
  <c r="O762" i="16"/>
  <c r="T762" i="16"/>
  <c r="O1892" i="16"/>
  <c r="T1892" i="16"/>
  <c r="O1514" i="16"/>
  <c r="T1514" i="16"/>
  <c r="O2645" i="16"/>
  <c r="T2645" i="16"/>
  <c r="O742" i="16"/>
  <c r="T742" i="16"/>
  <c r="O2896" i="16"/>
  <c r="T2896" i="16"/>
  <c r="O873" i="16"/>
  <c r="T873" i="16"/>
  <c r="O836" i="16"/>
  <c r="T836" i="16"/>
  <c r="O907" i="16"/>
  <c r="T907" i="16"/>
  <c r="O506" i="16"/>
  <c r="T506" i="16"/>
  <c r="O1782" i="16"/>
  <c r="T1782" i="16"/>
  <c r="O3092" i="16"/>
  <c r="T3092" i="16"/>
  <c r="O2757" i="16"/>
  <c r="T2757" i="16"/>
  <c r="O1557" i="16"/>
  <c r="T1557" i="16"/>
  <c r="O3750" i="16"/>
  <c r="T3750" i="16"/>
  <c r="O3608" i="16"/>
  <c r="T3608" i="16"/>
  <c r="O1186" i="16"/>
  <c r="T1186" i="16"/>
  <c r="O203" i="16"/>
  <c r="T203" i="16"/>
  <c r="O276" i="16"/>
  <c r="T276" i="16"/>
  <c r="O1858" i="16"/>
  <c r="T1858" i="16"/>
  <c r="O1996" i="16"/>
  <c r="T1996" i="16"/>
  <c r="O2429" i="16"/>
  <c r="T2429" i="16"/>
  <c r="O1627" i="16"/>
  <c r="T1627" i="16"/>
  <c r="O2403" i="16"/>
  <c r="T2403" i="16"/>
  <c r="O2263" i="16"/>
  <c r="T2263" i="16"/>
  <c r="O2800" i="16"/>
  <c r="T2800" i="16"/>
  <c r="O1142" i="16"/>
  <c r="T1142" i="16"/>
  <c r="O87" i="16"/>
  <c r="T87" i="16"/>
  <c r="O168" i="16"/>
  <c r="T168" i="16"/>
  <c r="O1667" i="16"/>
  <c r="T1667" i="16"/>
  <c r="O1550" i="16"/>
  <c r="T1550" i="16"/>
  <c r="O2770" i="16"/>
  <c r="T2770" i="16"/>
  <c r="O3124" i="16"/>
  <c r="T3124" i="16"/>
  <c r="O172" i="16"/>
  <c r="T172" i="16"/>
  <c r="O3250" i="16"/>
  <c r="T3250" i="16"/>
  <c r="O2708" i="16"/>
  <c r="T2708" i="16"/>
  <c r="O2327" i="16"/>
  <c r="T2327" i="16"/>
  <c r="O3486" i="16"/>
  <c r="T3486" i="16"/>
  <c r="O1640" i="16"/>
  <c r="T1640" i="16"/>
  <c r="O3392" i="16"/>
  <c r="T3392" i="16"/>
  <c r="O3114" i="16"/>
  <c r="T3114" i="16"/>
  <c r="O2312" i="16"/>
  <c r="T2312" i="16"/>
  <c r="O1158" i="16"/>
  <c r="T1158" i="16"/>
  <c r="O2311" i="16"/>
  <c r="T2311" i="16"/>
  <c r="O2357" i="16"/>
  <c r="T2357" i="16"/>
  <c r="O2617" i="16"/>
  <c r="T2617" i="16"/>
  <c r="O278" i="16"/>
  <c r="T278" i="16"/>
  <c r="O454" i="16"/>
  <c r="T454" i="16"/>
  <c r="O1251" i="16"/>
  <c r="T1251" i="16"/>
  <c r="O280" i="16"/>
  <c r="T280" i="16"/>
  <c r="O584" i="16"/>
  <c r="T584" i="16"/>
  <c r="O1358" i="16"/>
  <c r="T1358" i="16"/>
  <c r="O1406" i="16"/>
  <c r="T1406" i="16"/>
  <c r="O548" i="16"/>
  <c r="T548" i="16"/>
  <c r="O1022" i="16"/>
  <c r="T1022" i="16"/>
  <c r="O66" i="16"/>
  <c r="T66" i="16"/>
  <c r="O333" i="16"/>
  <c r="T333" i="16"/>
  <c r="O57" i="16"/>
  <c r="T57" i="16"/>
  <c r="O3845" i="16"/>
  <c r="T3845" i="16"/>
  <c r="O3425" i="16"/>
  <c r="T3425" i="16"/>
  <c r="O2819" i="16"/>
  <c r="T2819" i="16"/>
  <c r="O2748" i="16"/>
  <c r="T2748" i="16"/>
  <c r="O1108" i="16"/>
  <c r="T1108" i="16"/>
  <c r="O2290" i="16"/>
  <c r="T2290" i="16"/>
  <c r="O3264" i="16"/>
  <c r="T3264" i="16"/>
  <c r="O3131" i="16"/>
  <c r="T3131" i="16"/>
  <c r="O3626" i="16"/>
  <c r="T3626" i="16"/>
  <c r="O3603" i="16"/>
  <c r="T3603" i="16"/>
  <c r="O3515" i="16"/>
  <c r="T3515" i="16"/>
  <c r="O2059" i="16"/>
  <c r="T2059" i="16"/>
  <c r="O644" i="16"/>
  <c r="T644" i="16"/>
  <c r="O281" i="16"/>
  <c r="T281" i="16"/>
  <c r="O1399" i="16"/>
  <c r="T1399" i="16"/>
  <c r="O694" i="16"/>
  <c r="T694" i="16"/>
  <c r="O1393" i="16"/>
  <c r="T1393" i="16"/>
  <c r="O327" i="16"/>
  <c r="T327" i="16"/>
  <c r="O369" i="16"/>
  <c r="T369" i="16"/>
  <c r="O1668" i="16"/>
  <c r="T1668" i="16"/>
  <c r="O2430" i="16"/>
  <c r="T2430" i="16"/>
  <c r="O3575" i="16"/>
  <c r="T3575" i="16"/>
  <c r="O3222" i="16"/>
  <c r="T3222" i="16"/>
  <c r="O2420" i="16"/>
  <c r="T2420" i="16"/>
  <c r="O3643" i="16"/>
  <c r="T3643" i="16"/>
  <c r="O3817" i="16"/>
  <c r="T3817" i="16"/>
  <c r="O3747" i="16"/>
  <c r="T3747" i="16"/>
  <c r="O2495" i="16"/>
  <c r="T2495" i="16"/>
  <c r="O3043" i="16"/>
  <c r="T3043" i="16"/>
  <c r="O2070" i="16"/>
  <c r="T2070" i="16"/>
  <c r="O2276" i="16"/>
  <c r="T2276" i="16"/>
  <c r="O3674" i="16"/>
  <c r="T3674" i="16"/>
  <c r="O3084" i="16"/>
  <c r="T3084" i="16"/>
  <c r="O3436" i="16"/>
  <c r="T3436" i="16"/>
  <c r="O2636" i="16"/>
  <c r="T2636" i="16"/>
  <c r="O2483" i="16"/>
  <c r="T2483" i="16"/>
  <c r="O1926" i="16"/>
  <c r="T1926" i="16"/>
  <c r="O690" i="16"/>
  <c r="T690" i="16"/>
  <c r="O1834" i="16"/>
  <c r="T1834" i="16"/>
  <c r="O2575" i="16"/>
  <c r="T2575" i="16"/>
  <c r="O3186" i="16"/>
  <c r="T3186" i="16"/>
  <c r="O840" i="16"/>
  <c r="T840" i="16"/>
  <c r="O1042" i="16"/>
  <c r="T1042" i="16"/>
  <c r="O2042" i="16"/>
  <c r="T2042" i="16"/>
  <c r="O807" i="16"/>
  <c r="T807" i="16"/>
  <c r="O914" i="16"/>
  <c r="T914" i="16"/>
  <c r="O116" i="16"/>
  <c r="T116" i="16"/>
  <c r="O1033" i="16"/>
  <c r="T1033" i="16"/>
  <c r="O589" i="16"/>
  <c r="T589" i="16"/>
  <c r="O67" i="16"/>
  <c r="T67" i="16"/>
  <c r="O294" i="16"/>
  <c r="T294" i="16"/>
  <c r="O2717" i="16"/>
  <c r="T2717" i="16"/>
  <c r="O3064" i="16"/>
  <c r="T3064" i="16"/>
  <c r="O1768" i="16"/>
  <c r="T1768" i="16"/>
  <c r="O650" i="16"/>
  <c r="T650" i="16"/>
  <c r="O1355" i="16"/>
  <c r="T1355" i="16"/>
  <c r="O2696" i="16"/>
  <c r="T2696" i="16"/>
  <c r="O2391" i="16"/>
  <c r="T2391" i="16"/>
  <c r="O531" i="16"/>
  <c r="T531" i="16"/>
  <c r="O583" i="16"/>
  <c r="T583" i="16"/>
  <c r="O381" i="16"/>
  <c r="T381" i="16"/>
  <c r="O922" i="16"/>
  <c r="T922" i="16"/>
  <c r="O3738" i="16"/>
  <c r="T3738" i="16"/>
  <c r="O136" i="16"/>
  <c r="T136" i="16"/>
  <c r="O273" i="16"/>
  <c r="T273" i="16"/>
  <c r="O1763" i="16"/>
  <c r="T1763" i="16"/>
  <c r="O2844" i="16"/>
  <c r="T2844" i="16"/>
  <c r="O602" i="16"/>
  <c r="T602" i="16"/>
  <c r="O1789" i="16"/>
  <c r="T1789" i="16"/>
  <c r="O1694" i="16"/>
  <c r="T1694" i="16"/>
  <c r="O1981" i="16"/>
  <c r="T1981" i="16"/>
  <c r="O1356" i="16"/>
  <c r="T1356" i="16"/>
  <c r="O2036" i="16"/>
  <c r="T2036" i="16"/>
  <c r="O2662" i="16"/>
  <c r="T2662" i="16"/>
  <c r="O152" i="16"/>
  <c r="T152" i="16"/>
  <c r="O576" i="16"/>
  <c r="T576" i="16"/>
  <c r="O1499" i="16"/>
  <c r="T1499" i="16"/>
  <c r="O2462" i="16"/>
  <c r="T2462" i="16"/>
  <c r="O2259" i="16"/>
  <c r="T2259" i="16"/>
  <c r="O2823" i="16"/>
  <c r="T2823" i="16"/>
  <c r="O2704" i="16"/>
  <c r="T2704" i="16"/>
  <c r="O2560" i="16"/>
  <c r="T2560" i="16"/>
  <c r="O1047" i="16"/>
  <c r="T1047" i="16"/>
  <c r="O2319" i="16"/>
  <c r="T2319" i="16"/>
  <c r="O1165" i="16"/>
  <c r="T1165" i="16"/>
  <c r="O397" i="16"/>
  <c r="T397" i="16"/>
  <c r="O504" i="16"/>
  <c r="T504" i="16"/>
  <c r="O226" i="16"/>
  <c r="T226" i="16"/>
  <c r="O2150" i="16"/>
  <c r="T2150" i="16"/>
  <c r="O867" i="16"/>
  <c r="T867" i="16"/>
  <c r="O179" i="16"/>
  <c r="T179" i="16"/>
  <c r="O3737" i="16"/>
  <c r="T3737" i="16"/>
  <c r="O1614" i="16"/>
  <c r="T1614" i="16"/>
  <c r="O564" i="16"/>
  <c r="T564" i="16"/>
  <c r="O93" i="16"/>
  <c r="T93" i="16"/>
  <c r="O839" i="16"/>
  <c r="T839" i="16"/>
  <c r="O3492" i="16"/>
  <c r="T3492" i="16"/>
  <c r="O3088" i="16"/>
  <c r="T3088" i="16"/>
  <c r="O1775" i="16"/>
  <c r="T1775" i="16"/>
  <c r="O2376" i="16"/>
  <c r="T2376" i="16"/>
  <c r="O623" i="16"/>
  <c r="T623" i="16"/>
  <c r="O1776" i="16"/>
  <c r="T1776" i="16"/>
  <c r="O3499" i="16"/>
  <c r="T3499" i="16"/>
  <c r="O2045" i="16"/>
  <c r="T2045" i="16"/>
  <c r="O3306" i="16"/>
  <c r="T3306" i="16"/>
  <c r="O3125" i="16"/>
  <c r="T3125" i="16"/>
  <c r="O2124" i="16"/>
  <c r="T2124" i="16"/>
  <c r="O3734" i="16"/>
  <c r="T3734" i="16"/>
  <c r="O1317" i="16"/>
  <c r="T1317" i="16"/>
  <c r="O1083" i="16"/>
  <c r="T1083" i="16"/>
  <c r="O2943" i="16"/>
  <c r="T2943" i="16"/>
  <c r="O1087" i="16"/>
  <c r="T1087" i="16"/>
  <c r="O2997" i="16"/>
  <c r="T2997" i="16"/>
  <c r="O2632" i="16"/>
  <c r="T2632" i="16"/>
  <c r="O851" i="16"/>
  <c r="T851" i="16"/>
  <c r="O1322" i="16"/>
  <c r="T1322" i="16"/>
  <c r="O764" i="16"/>
  <c r="T764" i="16"/>
  <c r="O872" i="16"/>
  <c r="T872" i="16"/>
  <c r="O561" i="16"/>
  <c r="T561" i="16"/>
  <c r="O1633" i="16"/>
  <c r="T1633" i="16"/>
  <c r="O233" i="16"/>
  <c r="T233" i="16"/>
  <c r="O104" i="16"/>
  <c r="T104" i="16"/>
  <c r="O73" i="16"/>
  <c r="T73" i="16"/>
  <c r="O110" i="16"/>
  <c r="T110" i="16"/>
  <c r="O1044" i="16"/>
  <c r="T1044" i="16"/>
  <c r="O2838" i="16"/>
  <c r="T2838" i="16"/>
  <c r="O3834" i="16"/>
  <c r="T3834" i="16"/>
  <c r="O2343" i="16"/>
  <c r="T2343" i="16"/>
  <c r="O835" i="16"/>
  <c r="T835" i="16"/>
  <c r="O1618" i="16"/>
  <c r="T1618" i="16"/>
  <c r="O2133" i="16"/>
  <c r="T2133" i="16"/>
  <c r="O371" i="16"/>
  <c r="T371" i="16"/>
  <c r="O1536" i="16"/>
  <c r="T1536" i="16"/>
  <c r="O3344" i="16"/>
  <c r="T3344" i="16"/>
  <c r="O3009" i="16"/>
  <c r="T3009" i="16"/>
  <c r="O1762" i="16"/>
  <c r="T1762" i="16"/>
  <c r="O3726" i="16"/>
  <c r="T3726" i="16"/>
  <c r="O2397" i="16"/>
  <c r="T2397" i="16"/>
  <c r="O3093" i="16"/>
  <c r="T3093" i="16"/>
  <c r="O2638" i="16"/>
  <c r="T2638" i="16"/>
  <c r="O743" i="16"/>
  <c r="T743" i="16"/>
  <c r="O1897" i="16"/>
  <c r="T1897" i="16"/>
  <c r="O3107" i="16"/>
  <c r="T3107" i="16"/>
  <c r="O3528" i="16"/>
  <c r="T3528" i="16"/>
  <c r="O3766" i="16"/>
  <c r="T3766" i="16"/>
  <c r="O1140" i="16"/>
  <c r="T1140" i="16"/>
  <c r="O2398" i="16"/>
  <c r="T2398" i="16"/>
  <c r="O2486" i="16"/>
  <c r="T2486" i="16"/>
  <c r="O1444" i="16"/>
  <c r="T1444" i="16"/>
  <c r="O2009" i="16"/>
  <c r="T2009" i="16"/>
  <c r="O2224" i="16"/>
  <c r="T2224" i="16"/>
  <c r="O3805" i="16"/>
  <c r="T3805" i="16"/>
  <c r="O1011" i="16"/>
  <c r="T1011" i="16"/>
  <c r="O212" i="16"/>
  <c r="T212" i="16"/>
  <c r="O305" i="16"/>
  <c r="T305" i="16"/>
  <c r="O581" i="16"/>
  <c r="T581" i="16"/>
  <c r="O885" i="16"/>
  <c r="T885" i="16"/>
  <c r="O1837" i="16"/>
  <c r="T1837" i="16"/>
  <c r="O652" i="16"/>
  <c r="T652" i="16"/>
  <c r="O1621" i="16"/>
  <c r="T1621" i="16"/>
  <c r="O625" i="16"/>
  <c r="T625" i="16"/>
  <c r="O2496" i="16"/>
  <c r="T2496" i="16"/>
  <c r="O655" i="16"/>
  <c r="T655" i="16"/>
  <c r="O472" i="16"/>
  <c r="T472" i="16"/>
  <c r="O344" i="16"/>
  <c r="T344" i="16"/>
  <c r="O2831" i="16"/>
  <c r="T2831" i="16"/>
  <c r="O2316" i="16"/>
  <c r="T2316" i="16"/>
  <c r="O2021" i="16"/>
  <c r="T2021" i="16"/>
  <c r="O1866" i="16"/>
  <c r="T1866" i="16"/>
  <c r="O1704" i="16"/>
  <c r="T1704" i="16"/>
  <c r="O3700" i="16"/>
  <c r="T3700" i="16"/>
  <c r="O2447" i="16"/>
  <c r="T2447" i="16"/>
  <c r="O3843" i="16"/>
  <c r="T3843" i="16"/>
  <c r="O1743" i="16"/>
  <c r="T1743" i="16"/>
  <c r="O674" i="16"/>
  <c r="T674" i="16"/>
  <c r="O3419" i="16"/>
  <c r="T3419" i="16"/>
  <c r="O3698" i="16"/>
  <c r="T3698" i="16"/>
  <c r="O790" i="16"/>
  <c r="T790" i="16"/>
  <c r="O1944" i="16"/>
  <c r="T1944" i="16"/>
  <c r="O3571" i="16"/>
  <c r="T3571" i="16"/>
  <c r="O3638" i="16"/>
  <c r="T3638" i="16"/>
  <c r="O2250" i="16"/>
  <c r="T2250" i="16"/>
  <c r="O3516" i="16"/>
  <c r="T3516" i="16"/>
  <c r="O3579" i="16"/>
  <c r="T3579" i="16"/>
  <c r="O1986" i="16"/>
  <c r="T1986" i="16"/>
  <c r="O2921" i="16"/>
  <c r="T2921" i="16"/>
  <c r="O1601" i="16"/>
  <c r="T1601" i="16"/>
  <c r="O1612" i="16"/>
  <c r="T1612" i="16"/>
  <c r="O2635" i="16"/>
  <c r="T2635" i="16"/>
  <c r="O2969" i="16"/>
  <c r="T2969" i="16"/>
  <c r="O2960" i="16"/>
  <c r="T2960" i="16"/>
  <c r="O420" i="16"/>
  <c r="T420" i="16"/>
  <c r="O52" i="16"/>
  <c r="T52" i="16"/>
  <c r="O2078" i="16"/>
  <c r="T2078" i="16"/>
  <c r="O332" i="16"/>
  <c r="T332" i="16"/>
  <c r="O2126" i="16"/>
  <c r="T2126" i="16"/>
  <c r="O86" i="16"/>
  <c r="T86" i="16"/>
  <c r="O1201" i="16"/>
  <c r="T1201" i="16"/>
  <c r="O2355" i="16"/>
  <c r="T2355" i="16"/>
  <c r="O808" i="16"/>
  <c r="T808" i="16"/>
  <c r="O641" i="16"/>
  <c r="T641" i="16"/>
  <c r="O791" i="16"/>
  <c r="T791" i="16"/>
  <c r="O653" i="16"/>
  <c r="T653" i="16"/>
  <c r="O467" i="16"/>
  <c r="T467" i="16"/>
  <c r="O264" i="16"/>
  <c r="T264" i="16"/>
  <c r="O469" i="16"/>
  <c r="T469" i="16"/>
  <c r="O3201" i="16"/>
  <c r="T3201" i="16"/>
  <c r="O3086" i="16"/>
  <c r="T3086" i="16"/>
  <c r="O3050" i="16"/>
  <c r="T3050" i="16"/>
  <c r="O665" i="16"/>
  <c r="T665" i="16"/>
  <c r="O937" i="16"/>
  <c r="T937" i="16"/>
  <c r="O2094" i="16"/>
  <c r="T2094" i="16"/>
  <c r="O2242" i="16"/>
  <c r="T2242" i="16"/>
  <c r="O3757" i="16"/>
  <c r="T3757" i="16"/>
  <c r="O3165" i="16"/>
  <c r="T3165" i="16"/>
  <c r="O2842" i="16"/>
  <c r="T2842" i="16"/>
  <c r="O3199" i="16"/>
  <c r="T3199" i="16"/>
  <c r="O3402" i="16"/>
  <c r="T3402" i="16"/>
  <c r="O3560" i="16"/>
  <c r="T3560" i="16"/>
  <c r="O3572" i="16"/>
  <c r="T3572" i="16"/>
  <c r="O425" i="16"/>
  <c r="T425" i="16"/>
  <c r="O705" i="16"/>
  <c r="T705" i="16"/>
  <c r="O1384" i="16"/>
  <c r="T1384" i="16"/>
  <c r="O3722" i="16"/>
  <c r="T3722" i="16"/>
  <c r="O1726" i="16"/>
  <c r="T1726" i="16"/>
  <c r="O3113" i="16"/>
  <c r="T3113" i="16"/>
  <c r="O3414" i="16"/>
  <c r="T3414" i="16"/>
  <c r="O2156" i="16"/>
  <c r="T2156" i="16"/>
  <c r="O49" i="16"/>
  <c r="T49" i="16"/>
  <c r="O2240" i="16"/>
  <c r="T2240" i="16"/>
  <c r="O1941" i="16"/>
  <c r="T1941" i="16"/>
  <c r="O3195" i="16"/>
  <c r="T3195" i="16"/>
  <c r="O1267" i="16"/>
  <c r="T1267" i="16"/>
  <c r="O2246" i="16"/>
  <c r="T2246" i="16"/>
  <c r="O237" i="16"/>
  <c r="T237" i="16"/>
  <c r="O1133" i="16"/>
  <c r="T1133" i="16"/>
  <c r="O1628" i="16"/>
  <c r="T1628" i="16"/>
  <c r="O3462" i="16"/>
  <c r="T3462" i="16"/>
  <c r="O2239" i="16"/>
  <c r="T2239" i="16"/>
  <c r="O2703" i="16"/>
  <c r="T2703" i="16"/>
  <c r="O3229" i="16"/>
  <c r="T3229" i="16"/>
  <c r="O2853" i="16"/>
  <c r="T2853" i="16"/>
  <c r="O127" i="16"/>
  <c r="T127" i="16"/>
  <c r="O985" i="16"/>
  <c r="T985" i="16"/>
  <c r="O2839" i="16"/>
  <c r="T2839" i="16"/>
  <c r="O2315" i="16"/>
  <c r="T2315" i="16"/>
  <c r="O2993" i="16"/>
  <c r="T2993" i="16"/>
  <c r="O2024" i="16"/>
  <c r="T2024" i="16"/>
  <c r="O828" i="16"/>
  <c r="T828" i="16"/>
  <c r="O2975" i="16"/>
  <c r="T2975" i="16"/>
  <c r="O2472" i="16"/>
  <c r="T2472" i="16"/>
  <c r="O1919" i="16"/>
  <c r="T1919" i="16"/>
  <c r="O3174" i="16"/>
  <c r="T3174" i="16"/>
  <c r="O1473" i="16"/>
  <c r="T1473" i="16"/>
  <c r="O911" i="16"/>
  <c r="T911" i="16"/>
  <c r="O2879" i="16"/>
  <c r="T2879" i="16"/>
  <c r="O3413" i="16"/>
  <c r="T3413" i="16"/>
  <c r="O2320" i="16"/>
  <c r="T2320" i="16"/>
  <c r="O1371" i="16"/>
  <c r="T1371" i="16"/>
  <c r="O1141" i="16"/>
  <c r="T1141" i="16"/>
  <c r="O3007" i="16"/>
  <c r="T3007" i="16"/>
  <c r="O1819" i="16"/>
  <c r="T1819" i="16"/>
  <c r="O2555" i="16"/>
  <c r="T2555" i="16"/>
  <c r="O1350" i="16"/>
  <c r="T1350" i="16"/>
  <c r="O1474" i="16"/>
  <c r="T1474" i="16"/>
  <c r="O3617" i="16"/>
  <c r="T3617" i="16"/>
  <c r="O1540" i="16"/>
  <c r="T1540" i="16"/>
  <c r="O2103" i="16"/>
  <c r="T2103" i="16"/>
  <c r="O1616" i="16"/>
  <c r="T1616" i="16"/>
  <c r="O1811" i="16"/>
  <c r="T1811" i="16"/>
  <c r="O1898" i="16"/>
  <c r="T1898" i="16"/>
  <c r="O410" i="16"/>
  <c r="T410" i="16"/>
  <c r="O2545" i="16"/>
  <c r="T2545" i="16"/>
  <c r="O2618" i="16"/>
  <c r="T2618" i="16"/>
  <c r="O526" i="16"/>
  <c r="T526" i="16"/>
  <c r="O1190" i="16"/>
  <c r="T1190" i="16"/>
  <c r="O373" i="16"/>
  <c r="T373" i="16"/>
  <c r="O495" i="16"/>
  <c r="T495" i="16"/>
  <c r="O710" i="16"/>
  <c r="T710" i="16"/>
  <c r="O1177" i="16"/>
  <c r="T1177" i="16"/>
  <c r="O3827" i="16"/>
  <c r="T3827" i="16"/>
  <c r="O2587" i="16"/>
  <c r="T2587" i="16"/>
  <c r="O3244" i="16"/>
  <c r="T3244" i="16"/>
  <c r="O1810" i="16"/>
  <c r="T1810" i="16"/>
  <c r="O2661" i="16"/>
  <c r="T2661" i="16"/>
  <c r="O3081" i="16"/>
  <c r="T3081" i="16"/>
  <c r="O2777" i="16"/>
  <c r="T2777" i="16"/>
  <c r="O2119" i="16"/>
  <c r="T2119" i="16"/>
  <c r="O1828" i="16"/>
  <c r="T1828" i="16"/>
  <c r="O1696" i="16"/>
  <c r="T1696" i="16"/>
  <c r="O2305" i="16"/>
  <c r="T2305" i="16"/>
  <c r="O266" i="16"/>
  <c r="T266" i="16"/>
  <c r="O282" i="16"/>
  <c r="T282" i="16"/>
  <c r="O1755" i="16"/>
  <c r="T1755" i="16"/>
  <c r="O2509" i="16"/>
  <c r="T2509" i="16"/>
  <c r="O85" i="16"/>
  <c r="T85" i="16"/>
  <c r="O134" i="16"/>
  <c r="T134" i="16"/>
  <c r="O362" i="16"/>
  <c r="T362" i="16"/>
  <c r="O918" i="16"/>
  <c r="T918" i="16"/>
  <c r="O2199" i="16"/>
  <c r="T2199" i="16"/>
  <c r="O2318" i="16"/>
  <c r="T2318" i="16"/>
  <c r="O682" i="16"/>
  <c r="T682" i="16"/>
  <c r="O3790" i="16"/>
  <c r="T3790" i="16"/>
  <c r="O3118" i="16"/>
  <c r="T3118" i="16"/>
  <c r="O1580" i="16"/>
  <c r="T1580" i="16"/>
  <c r="O3024" i="16"/>
  <c r="T3024" i="16"/>
  <c r="O3835" i="16"/>
  <c r="T3835" i="16"/>
  <c r="O2517" i="16"/>
  <c r="T2517" i="16"/>
  <c r="O3272" i="16"/>
  <c r="T3272" i="16"/>
  <c r="O1794" i="16"/>
  <c r="T1794" i="16"/>
  <c r="O1688" i="16"/>
  <c r="T1688" i="16"/>
  <c r="O1684" i="16"/>
  <c r="T1684" i="16"/>
  <c r="O571" i="16"/>
  <c r="T571" i="16"/>
  <c r="O122" i="16"/>
  <c r="T122" i="16"/>
  <c r="O430" i="16"/>
  <c r="T430" i="16"/>
  <c r="O1107" i="16"/>
  <c r="T1107" i="16"/>
  <c r="O866" i="16"/>
  <c r="T866" i="16"/>
  <c r="O2537" i="16"/>
  <c r="T2537" i="16"/>
  <c r="O196" i="16"/>
  <c r="T196" i="16"/>
  <c r="O3680" i="16"/>
  <c r="T3680" i="16"/>
  <c r="O1258" i="16"/>
  <c r="T1258" i="16"/>
  <c r="O2855" i="16"/>
  <c r="T2855" i="16"/>
  <c r="O947" i="16"/>
  <c r="T947" i="16"/>
  <c r="O2134" i="16"/>
  <c r="T2134" i="16"/>
  <c r="O1534" i="16"/>
  <c r="T1534" i="16"/>
  <c r="O3225" i="16"/>
  <c r="T3225" i="16"/>
  <c r="O215" i="16"/>
  <c r="T215" i="16"/>
  <c r="O1596" i="16"/>
  <c r="T1596" i="16"/>
  <c r="O863" i="16"/>
  <c r="T863" i="16"/>
  <c r="O1367" i="16"/>
  <c r="T1367" i="16"/>
  <c r="O2446" i="16"/>
  <c r="T2446" i="16"/>
  <c r="O3761" i="16"/>
  <c r="T3761" i="16"/>
  <c r="O2584" i="16"/>
  <c r="T2584" i="16"/>
  <c r="O3004" i="16"/>
  <c r="T3004" i="16"/>
  <c r="O461" i="16"/>
  <c r="T461" i="16"/>
  <c r="O675" i="16"/>
  <c r="T675" i="16"/>
  <c r="O546" i="16"/>
  <c r="T546" i="16"/>
  <c r="O186" i="16"/>
  <c r="T186" i="16"/>
  <c r="O2091" i="16"/>
  <c r="T2091" i="16"/>
  <c r="O174" i="16"/>
  <c r="T174" i="16"/>
  <c r="O320" i="16"/>
  <c r="T320" i="16"/>
  <c r="O2725" i="16"/>
  <c r="T2725" i="16"/>
  <c r="O2423" i="16"/>
  <c r="T2423" i="16"/>
  <c r="O1865" i="16"/>
  <c r="T1865" i="16"/>
  <c r="O1869" i="16"/>
  <c r="T1869" i="16"/>
  <c r="O1326" i="16"/>
  <c r="T1326" i="16"/>
  <c r="O1448" i="16"/>
  <c r="T1448" i="16"/>
  <c r="O3368" i="16"/>
  <c r="T3368" i="16"/>
  <c r="O3032" i="16"/>
  <c r="T3032" i="16"/>
  <c r="O2958" i="16"/>
  <c r="T2958" i="16"/>
  <c r="O3400" i="16"/>
  <c r="T3400" i="16"/>
  <c r="O2251" i="16"/>
  <c r="T2251" i="16"/>
  <c r="O3000" i="16"/>
  <c r="T3000" i="16"/>
  <c r="O3771" i="16"/>
  <c r="T3771" i="16"/>
  <c r="O1651" i="16"/>
  <c r="T1651" i="16"/>
  <c r="O1953" i="16"/>
  <c r="T1953" i="16"/>
  <c r="O1318" i="16"/>
  <c r="T1318" i="16"/>
  <c r="O1882" i="16"/>
  <c r="T1882" i="16"/>
  <c r="O3764" i="16"/>
  <c r="T3764" i="16"/>
  <c r="O2637" i="16"/>
  <c r="T2637" i="16"/>
  <c r="O2688" i="16"/>
  <c r="T2688" i="16"/>
  <c r="O2918" i="16"/>
  <c r="T2918" i="16"/>
  <c r="O2691" i="16"/>
  <c r="T2691" i="16"/>
  <c r="O1134" i="16"/>
  <c r="T1134" i="16"/>
  <c r="O1478" i="16"/>
  <c r="T1478" i="16"/>
  <c r="O2932" i="16"/>
  <c r="T2932" i="16"/>
  <c r="O554" i="16"/>
  <c r="T554" i="16"/>
  <c r="O163" i="16"/>
  <c r="T163" i="16"/>
  <c r="O677" i="16"/>
  <c r="T677" i="16"/>
  <c r="O1467" i="16"/>
  <c r="T1467" i="16"/>
  <c r="O340" i="16"/>
  <c r="T340" i="16"/>
  <c r="O498" i="16"/>
  <c r="T498" i="16"/>
  <c r="O2585" i="16"/>
  <c r="T2585" i="16"/>
  <c r="O562" i="16"/>
  <c r="T562" i="16"/>
  <c r="O1338" i="16"/>
  <c r="T1338" i="16"/>
  <c r="O3380" i="16"/>
  <c r="T3380" i="16"/>
  <c r="O659" i="16"/>
  <c r="T659" i="16"/>
  <c r="O1845" i="16"/>
  <c r="T1845" i="16"/>
  <c r="O1246" i="16"/>
  <c r="T1246" i="16"/>
  <c r="O1295" i="16"/>
  <c r="T1295" i="16"/>
  <c r="O2280" i="16"/>
  <c r="T2280" i="16"/>
  <c r="O3842" i="16"/>
  <c r="T3842" i="16"/>
  <c r="O2458" i="16"/>
  <c r="T2458" i="16"/>
  <c r="O3375" i="16"/>
  <c r="T3375" i="16"/>
  <c r="O3351" i="16"/>
  <c r="T3351" i="16"/>
  <c r="O2191" i="16"/>
  <c r="T2191" i="16"/>
  <c r="O2333" i="16"/>
  <c r="T2333" i="16"/>
  <c r="O1685" i="16"/>
  <c r="T1685" i="16"/>
  <c r="O1423" i="16"/>
  <c r="T1423" i="16"/>
  <c r="O3040" i="16"/>
  <c r="T3040" i="16"/>
  <c r="O806" i="16"/>
  <c r="T806" i="16"/>
  <c r="O522" i="16"/>
  <c r="T522" i="16"/>
  <c r="O970" i="16"/>
  <c r="T970" i="16"/>
  <c r="O342" i="16"/>
  <c r="T342" i="16"/>
  <c r="O826" i="16"/>
  <c r="T826" i="16"/>
  <c r="O794" i="16"/>
  <c r="T794" i="16"/>
  <c r="O686" i="16"/>
  <c r="T686" i="16"/>
  <c r="O3274" i="16"/>
  <c r="T3274" i="16"/>
  <c r="O1436" i="16"/>
  <c r="T1436" i="16"/>
  <c r="O2601" i="16"/>
  <c r="T2601" i="16"/>
  <c r="O1220" i="16"/>
  <c r="T1220" i="16"/>
  <c r="O1398" i="16"/>
  <c r="T1398" i="16"/>
  <c r="O1521" i="16"/>
  <c r="T1521" i="16"/>
  <c r="O3295" i="16"/>
  <c r="T3295" i="16"/>
  <c r="O2962" i="16"/>
  <c r="T2962" i="16"/>
  <c r="O1224" i="16"/>
  <c r="T1224" i="16"/>
  <c r="O1870" i="16"/>
  <c r="T1870" i="16"/>
  <c r="O1014" i="16"/>
  <c r="T1014" i="16"/>
  <c r="O2254" i="16"/>
  <c r="T2254" i="16"/>
  <c r="O2419" i="16"/>
  <c r="T2419" i="16"/>
  <c r="O3819" i="16"/>
  <c r="T3819" i="16"/>
  <c r="O1556" i="16"/>
  <c r="T1556" i="16"/>
  <c r="O111" i="16"/>
  <c r="T111" i="16"/>
  <c r="O1394" i="16"/>
  <c r="T1394" i="16"/>
  <c r="O126" i="16"/>
  <c r="T126" i="16"/>
  <c r="O405" i="16"/>
  <c r="T405" i="16"/>
  <c r="O938" i="16"/>
  <c r="T938" i="16"/>
  <c r="O3481" i="16"/>
  <c r="T3481" i="16"/>
  <c r="O3539" i="16"/>
  <c r="T3539" i="16"/>
  <c r="O178" i="16"/>
  <c r="T178" i="16"/>
  <c r="O2127" i="16"/>
  <c r="T2127" i="16"/>
  <c r="O1993" i="16"/>
  <c r="T1993" i="16"/>
  <c r="O3565" i="16"/>
  <c r="T3565" i="16"/>
  <c r="O2435" i="16"/>
  <c r="T2435" i="16"/>
  <c r="O3432" i="16"/>
  <c r="T3432" i="16"/>
  <c r="O2850" i="16"/>
  <c r="T2850" i="16"/>
  <c r="O2214" i="16"/>
  <c r="T2214" i="16"/>
  <c r="O2807" i="16"/>
  <c r="T2807" i="16"/>
  <c r="O3447" i="16"/>
  <c r="T3447" i="16"/>
  <c r="O2604" i="16"/>
  <c r="T2604" i="16"/>
  <c r="O2611" i="16"/>
  <c r="T2611" i="16"/>
  <c r="O2031" i="16"/>
  <c r="T2031" i="16"/>
  <c r="O2046" i="16"/>
  <c r="T2046" i="16"/>
  <c r="O534" i="16"/>
  <c r="T534" i="16"/>
  <c r="O2479" i="16"/>
  <c r="T2479" i="16"/>
  <c r="O3230" i="16"/>
  <c r="T3230" i="16"/>
  <c r="O1397" i="16"/>
  <c r="T1397" i="16"/>
  <c r="O478" i="16"/>
  <c r="T478" i="16"/>
  <c r="O2569" i="16"/>
  <c r="T2569" i="16"/>
  <c r="O518" i="16"/>
  <c r="T518" i="16"/>
  <c r="O2945" i="16"/>
  <c r="T2945" i="16"/>
  <c r="O670" i="16"/>
  <c r="T670" i="16"/>
  <c r="O55" i="16"/>
  <c r="T55" i="16"/>
  <c r="O288" i="16"/>
  <c r="T288" i="16"/>
  <c r="O1650" i="16"/>
  <c r="T1650" i="16"/>
  <c r="O3214" i="16"/>
  <c r="T3214" i="16"/>
  <c r="O2342" i="16"/>
  <c r="T2342" i="16"/>
  <c r="O1564" i="16"/>
  <c r="T1564" i="16"/>
  <c r="O297" i="16"/>
  <c r="T297" i="16"/>
  <c r="O2625" i="16"/>
  <c r="T2625" i="16"/>
  <c r="O3585" i="16"/>
  <c r="T3585" i="16"/>
  <c r="O3611" i="16"/>
  <c r="T3611" i="16"/>
  <c r="O2461" i="16"/>
  <c r="T2461" i="16"/>
  <c r="O2892" i="16"/>
  <c r="T2892" i="16"/>
  <c r="O2427" i="16"/>
  <c r="T2427" i="16"/>
  <c r="O1576" i="16"/>
  <c r="T1576" i="16"/>
  <c r="O1123" i="16"/>
  <c r="T1123" i="16"/>
  <c r="O1604" i="16"/>
  <c r="T1604" i="16"/>
  <c r="O3596" i="16"/>
  <c r="T3596" i="16"/>
  <c r="O1780" i="16"/>
  <c r="T1780" i="16"/>
  <c r="O2907" i="16"/>
  <c r="T2907" i="16"/>
  <c r="O390" i="16"/>
  <c r="T390" i="16"/>
  <c r="O1004" i="16"/>
  <c r="T1004" i="16"/>
  <c r="O446" i="16"/>
  <c r="T446" i="16"/>
  <c r="O763" i="16"/>
  <c r="T763" i="16"/>
  <c r="O3424" i="16"/>
  <c r="T3424" i="16"/>
  <c r="O3091" i="16"/>
  <c r="T3091" i="16"/>
  <c r="O2188" i="16"/>
  <c r="T2188" i="16"/>
  <c r="O63" i="16"/>
  <c r="T63" i="16"/>
  <c r="O540" i="16"/>
  <c r="T540" i="16"/>
  <c r="O3277" i="16"/>
  <c r="T3277" i="16"/>
  <c r="O2538" i="16"/>
  <c r="T2538" i="16"/>
  <c r="O935" i="16"/>
  <c r="T935" i="16"/>
  <c r="O2087" i="16"/>
  <c r="T2087" i="16"/>
  <c r="O2867" i="16"/>
  <c r="T2867" i="16"/>
  <c r="O395" i="16"/>
  <c r="T395" i="16"/>
  <c r="O1561" i="16"/>
  <c r="T1561" i="16"/>
  <c r="O3780" i="16"/>
  <c r="T3780" i="16"/>
  <c r="O3133" i="16"/>
  <c r="T3133" i="16"/>
  <c r="O2976" i="16"/>
  <c r="T2976" i="16"/>
  <c r="O1666" i="16"/>
  <c r="T1666" i="16"/>
  <c r="O1344" i="16"/>
  <c r="T1344" i="16"/>
  <c r="O2742" i="16"/>
  <c r="T2742" i="16"/>
  <c r="O3563" i="16"/>
  <c r="T3563" i="16"/>
  <c r="O2543" i="16"/>
  <c r="T2543" i="16"/>
  <c r="O3302" i="16"/>
  <c r="T3302" i="16"/>
  <c r="O2179" i="16"/>
  <c r="T2179" i="16"/>
  <c r="O2753" i="16"/>
  <c r="T2753" i="16"/>
  <c r="O1975" i="16"/>
  <c r="T1975" i="16"/>
  <c r="O1644" i="16"/>
  <c r="T1644" i="16"/>
  <c r="O2713" i="16"/>
  <c r="T2713" i="16"/>
  <c r="O2511" i="16"/>
  <c r="T2511" i="16"/>
  <c r="O750" i="16"/>
  <c r="T750" i="16"/>
  <c r="O2187" i="16"/>
  <c r="T2187" i="16"/>
  <c r="O438" i="16"/>
  <c r="T438" i="16"/>
  <c r="O130" i="16"/>
  <c r="T130" i="16"/>
  <c r="O2542" i="16"/>
  <c r="T2542" i="16"/>
  <c r="O2849" i="16"/>
  <c r="T2849" i="16"/>
  <c r="O414" i="16"/>
  <c r="T414" i="16"/>
  <c r="O501" i="16"/>
  <c r="T501" i="16"/>
  <c r="O903" i="16"/>
  <c r="T903" i="16"/>
  <c r="O509" i="16"/>
  <c r="T509" i="16"/>
  <c r="O3089" i="16"/>
  <c r="T3089" i="16"/>
  <c r="O3207" i="16"/>
  <c r="T3207" i="16"/>
  <c r="O3593" i="16"/>
  <c r="T3593" i="16"/>
  <c r="O2806" i="16"/>
  <c r="T2806" i="16"/>
  <c r="O2922" i="16"/>
  <c r="T2922" i="16"/>
  <c r="O1972" i="16"/>
  <c r="T1972" i="16"/>
  <c r="O2460" i="16"/>
  <c r="T2460" i="16"/>
  <c r="O135" i="16"/>
  <c r="T135" i="16"/>
  <c r="O2180" i="16"/>
  <c r="T2180" i="16"/>
  <c r="O3062" i="16"/>
  <c r="T3062" i="16"/>
  <c r="O2648" i="16"/>
  <c r="T2648" i="16"/>
  <c r="O3416" i="16"/>
  <c r="T3416" i="16"/>
  <c r="O3021" i="16"/>
  <c r="T3021" i="16"/>
  <c r="O2389" i="16"/>
  <c r="T2389" i="16"/>
  <c r="O3061" i="16"/>
  <c r="T3061" i="16"/>
  <c r="O1275" i="16"/>
  <c r="T1275" i="16"/>
  <c r="O2000" i="16"/>
  <c r="T2000" i="16"/>
  <c r="O3270" i="16"/>
  <c r="T3270" i="16"/>
  <c r="O1185" i="16"/>
  <c r="T1185" i="16"/>
  <c r="O1815" i="16"/>
  <c r="T1815" i="16"/>
  <c r="O2090" i="16"/>
  <c r="T2090" i="16"/>
  <c r="O384" i="16"/>
  <c r="T384" i="16"/>
  <c r="O244" i="16"/>
  <c r="T244" i="16"/>
  <c r="O1405" i="16"/>
  <c r="T1405" i="16"/>
  <c r="O2089" i="16"/>
  <c r="T2089" i="16"/>
  <c r="O3657" i="16"/>
  <c r="T3657" i="16"/>
  <c r="O2015" i="16"/>
  <c r="T2015" i="16"/>
  <c r="O1563" i="16"/>
  <c r="T1563" i="16"/>
  <c r="O2264" i="16"/>
  <c r="T2264" i="16"/>
  <c r="O2048" i="16"/>
  <c r="T2048" i="16"/>
  <c r="O1039" i="16"/>
  <c r="T1039" i="16"/>
  <c r="O1598" i="16"/>
  <c r="T1598" i="16"/>
  <c r="O3557" i="16"/>
  <c r="T3557" i="16"/>
  <c r="O3740" i="16"/>
  <c r="T3740" i="16"/>
  <c r="O1790" i="16"/>
  <c r="T1790" i="16"/>
  <c r="O1487" i="16"/>
  <c r="T1487" i="16"/>
  <c r="O585" i="16"/>
  <c r="T585" i="16"/>
  <c r="O3045" i="16"/>
  <c r="T3045" i="16"/>
  <c r="O3775" i="16"/>
  <c r="T3775" i="16"/>
  <c r="O2336" i="16"/>
  <c r="T2336" i="16"/>
  <c r="O3161" i="16"/>
  <c r="T3161" i="16"/>
  <c r="O1052" i="16"/>
  <c r="T1052" i="16"/>
  <c r="O2888" i="16"/>
  <c r="T2888" i="16"/>
  <c r="O3760" i="16"/>
  <c r="T3760" i="16"/>
  <c r="O1450" i="16"/>
  <c r="T1450" i="16"/>
  <c r="O2193" i="16"/>
  <c r="T2193" i="16"/>
  <c r="O1383" i="16"/>
  <c r="T1383" i="16"/>
  <c r="O3126" i="16"/>
  <c r="T3126" i="16"/>
  <c r="O1868" i="16"/>
  <c r="T1868" i="16"/>
  <c r="O3792" i="16"/>
  <c r="T3792" i="16"/>
  <c r="O3145" i="16"/>
  <c r="T3145" i="16"/>
  <c r="O3671" i="16"/>
  <c r="T3671" i="16"/>
  <c r="O3710" i="16"/>
  <c r="T3710" i="16"/>
  <c r="O2562" i="16"/>
  <c r="T2562" i="16"/>
  <c r="O2132" i="16"/>
  <c r="T2132" i="16"/>
  <c r="O3529" i="16"/>
  <c r="T3529" i="16"/>
  <c r="O2231" i="16"/>
  <c r="T2231" i="16"/>
  <c r="O3576" i="16"/>
  <c r="T3576" i="16"/>
  <c r="O3170" i="16"/>
  <c r="T3170" i="16"/>
  <c r="O1064" i="16"/>
  <c r="T1064" i="16"/>
  <c r="O3293" i="16"/>
  <c r="T3293" i="16"/>
  <c r="O1602" i="16"/>
  <c r="T1602" i="16"/>
  <c r="O1065" i="16"/>
  <c r="T1065" i="16"/>
  <c r="O1362" i="16"/>
  <c r="T1362" i="16"/>
  <c r="O3437" i="16"/>
  <c r="T3437" i="16"/>
  <c r="O1193" i="16"/>
  <c r="T1193" i="16"/>
  <c r="O545" i="16"/>
  <c r="T545" i="16"/>
  <c r="O1675" i="16"/>
  <c r="T1675" i="16"/>
  <c r="O1257" i="16"/>
  <c r="T1257" i="16"/>
  <c r="O2438" i="16"/>
  <c r="T2438" i="16"/>
  <c r="O2104" i="16"/>
  <c r="T2104" i="16"/>
  <c r="O2549" i="16"/>
  <c r="T2549" i="16"/>
  <c r="O1781" i="16"/>
  <c r="T1781" i="16"/>
  <c r="O2029" i="16"/>
  <c r="T2029" i="16"/>
  <c r="O1879" i="16"/>
  <c r="T1879" i="16"/>
  <c r="O897" i="16"/>
  <c r="T897" i="16"/>
  <c r="O1851" i="16"/>
  <c r="T1851" i="16"/>
  <c r="O1029" i="16"/>
  <c r="T1029" i="16"/>
  <c r="O781" i="16"/>
  <c r="T781" i="16"/>
  <c r="O905" i="16"/>
  <c r="T905" i="16"/>
  <c r="O737" i="16"/>
  <c r="T737" i="16"/>
  <c r="O1829" i="16"/>
  <c r="T1829" i="16"/>
  <c r="O436" i="16"/>
  <c r="T436" i="16"/>
  <c r="O3648" i="16"/>
  <c r="T3648" i="16"/>
  <c r="O1988" i="16"/>
  <c r="T1988" i="16"/>
  <c r="O2166" i="16"/>
  <c r="T2166" i="16"/>
  <c r="O3385" i="16"/>
  <c r="T3385" i="16"/>
  <c r="O2964" i="16"/>
  <c r="T2964" i="16"/>
  <c r="O3431" i="16"/>
  <c r="T3431" i="16"/>
  <c r="O2796" i="16"/>
  <c r="T2796" i="16"/>
  <c r="O3510" i="16"/>
  <c r="T3510" i="16"/>
  <c r="O3713" i="16"/>
  <c r="T3713" i="16"/>
  <c r="O1218" i="16"/>
  <c r="T1218" i="16"/>
  <c r="O2699" i="16"/>
  <c r="T2699" i="16"/>
  <c r="O3053" i="16"/>
  <c r="T3053" i="16"/>
  <c r="O1507" i="16"/>
  <c r="T1507" i="16"/>
  <c r="O1234" i="16"/>
  <c r="T1234" i="16"/>
  <c r="O2092" i="16"/>
  <c r="T2092" i="16"/>
  <c r="O2404" i="16"/>
  <c r="T2404" i="16"/>
  <c r="O3807" i="16"/>
  <c r="T3807" i="16"/>
  <c r="O1637" i="16"/>
  <c r="T1637" i="16"/>
  <c r="O1861" i="16"/>
  <c r="T1861" i="16"/>
  <c r="O753" i="16"/>
  <c r="T753" i="16"/>
  <c r="O884" i="16"/>
  <c r="T884" i="16"/>
  <c r="O221" i="16"/>
  <c r="T221" i="16"/>
  <c r="O744" i="16"/>
  <c r="T744" i="16"/>
  <c r="O1297" i="16"/>
  <c r="T1297" i="16"/>
  <c r="O329" i="16"/>
  <c r="T329" i="16"/>
  <c r="O161" i="16"/>
  <c r="T161" i="16"/>
  <c r="O1727" i="16"/>
  <c r="T1727" i="16"/>
  <c r="O2751" i="16"/>
  <c r="T2751" i="16"/>
  <c r="O2408" i="16"/>
  <c r="T2408" i="16"/>
  <c r="O1912" i="16"/>
  <c r="T1912" i="16"/>
  <c r="O1034" i="16"/>
  <c r="T1034" i="16"/>
  <c r="O3504" i="16"/>
  <c r="T3504" i="16"/>
  <c r="O2868" i="16"/>
  <c r="T2868" i="16"/>
  <c r="O2314" i="16"/>
  <c r="T2314" i="16"/>
  <c r="O3844" i="16"/>
  <c r="T3844" i="16"/>
  <c r="O1843" i="16"/>
  <c r="T1843" i="16"/>
  <c r="O3556" i="16"/>
  <c r="T3556" i="16"/>
  <c r="O3240" i="16"/>
  <c r="T3240" i="16"/>
  <c r="O2303" i="16"/>
  <c r="T2303" i="16"/>
  <c r="O3288" i="16"/>
  <c r="T3288" i="16"/>
  <c r="O3689" i="16"/>
  <c r="T3689" i="16"/>
  <c r="O2203" i="16"/>
  <c r="T2203" i="16"/>
  <c r="O3569" i="16"/>
  <c r="T3569" i="16"/>
  <c r="O2768" i="16"/>
  <c r="T2768" i="16"/>
  <c r="O1806" i="16"/>
  <c r="T1806" i="16"/>
  <c r="O1449" i="16"/>
  <c r="T1449" i="16"/>
  <c r="O1339" i="16"/>
  <c r="T1339" i="16"/>
  <c r="O3273" i="16"/>
  <c r="T3273" i="16"/>
  <c r="O1948" i="16"/>
  <c r="T1948" i="16"/>
  <c r="O2072" i="16"/>
  <c r="T2072" i="16"/>
  <c r="O1493" i="16"/>
  <c r="T1493" i="16"/>
  <c r="O1717" i="16"/>
  <c r="T1717" i="16"/>
  <c r="O1441" i="16"/>
  <c r="T1441" i="16"/>
  <c r="O740" i="16"/>
  <c r="T740" i="16"/>
  <c r="O492" i="16"/>
  <c r="T492" i="16"/>
  <c r="O2532" i="16"/>
  <c r="T2532" i="16"/>
  <c r="O483" i="16"/>
  <c r="T483" i="16"/>
  <c r="O78" i="16"/>
  <c r="T78" i="16"/>
  <c r="O524" i="16"/>
  <c r="T524" i="16"/>
  <c r="O1153" i="16"/>
  <c r="T1153" i="16"/>
  <c r="O760" i="16"/>
  <c r="T760" i="16"/>
  <c r="O2731" i="16"/>
  <c r="T2731" i="16"/>
  <c r="O685" i="16"/>
  <c r="T685" i="16"/>
  <c r="O771" i="16"/>
  <c r="T771" i="16"/>
  <c r="O409" i="16"/>
  <c r="T409" i="16"/>
  <c r="O820" i="16"/>
  <c r="T820" i="16"/>
  <c r="O3178" i="16"/>
  <c r="T3178" i="16"/>
  <c r="O2011" i="16"/>
  <c r="T2011" i="16"/>
  <c r="O1469" i="16"/>
  <c r="T1469" i="16"/>
  <c r="O3197" i="16"/>
  <c r="T3197" i="16"/>
  <c r="O2396" i="16"/>
  <c r="T2396" i="16"/>
  <c r="O1796" i="16"/>
  <c r="T1796" i="16"/>
  <c r="O3427" i="16"/>
  <c r="T3427" i="16"/>
  <c r="O1283" i="16"/>
  <c r="T1283" i="16"/>
  <c r="O3488" i="16"/>
  <c r="T3488" i="16"/>
  <c r="O1427" i="16"/>
  <c r="T1427" i="16"/>
  <c r="O3115" i="16"/>
  <c r="T3115" i="16"/>
  <c r="O1531" i="16"/>
  <c r="T1531" i="16"/>
  <c r="O1342" i="16"/>
  <c r="T1342" i="16"/>
  <c r="O3541" i="16"/>
  <c r="T3541" i="16"/>
  <c r="O2835" i="16"/>
  <c r="T2835" i="16"/>
  <c r="O1408" i="16"/>
  <c r="T1408" i="16"/>
  <c r="O1277" i="16"/>
  <c r="T1277" i="16"/>
  <c r="O485" i="16"/>
  <c r="T485" i="16"/>
  <c r="O1196" i="16"/>
  <c r="T1196" i="16"/>
  <c r="O2202" i="16"/>
  <c r="T2202" i="16"/>
  <c r="O1623" i="16"/>
  <c r="T1623" i="16"/>
  <c r="O2192" i="16"/>
  <c r="T2192" i="16"/>
  <c r="O1793" i="16"/>
  <c r="T1793" i="16"/>
  <c r="O1885" i="16"/>
  <c r="T1885" i="16"/>
  <c r="O699" i="16"/>
  <c r="T699" i="16"/>
  <c r="O1992" i="16"/>
  <c r="T1992" i="16"/>
  <c r="O1081" i="16"/>
  <c r="T1081" i="16"/>
  <c r="O2018" i="16"/>
  <c r="T2018" i="16"/>
  <c r="O783" i="16"/>
  <c r="T783" i="16"/>
  <c r="O822" i="16"/>
  <c r="T822" i="16"/>
  <c r="O2173" i="16"/>
  <c r="T2173" i="16"/>
  <c r="O802" i="16"/>
  <c r="T802" i="16"/>
  <c r="O1024" i="16"/>
  <c r="T1024" i="16"/>
  <c r="O680" i="16"/>
  <c r="T680" i="16"/>
  <c r="O248" i="16"/>
  <c r="T248" i="16"/>
  <c r="O2652" i="16"/>
  <c r="T2652" i="16"/>
  <c r="O1112" i="16"/>
  <c r="T1112" i="16"/>
  <c r="O477" i="16"/>
  <c r="T477" i="16"/>
  <c r="O588" i="16"/>
  <c r="T588" i="16"/>
  <c r="O2875" i="16"/>
  <c r="T2875" i="16"/>
  <c r="O3287" i="16"/>
  <c r="T3287" i="16"/>
  <c r="O3830" i="16"/>
  <c r="T3830" i="16"/>
  <c r="O3629" i="16"/>
  <c r="T3629" i="16"/>
  <c r="O3673" i="16"/>
  <c r="T3673" i="16"/>
  <c r="O2286" i="16"/>
  <c r="T2286" i="16"/>
  <c r="O1653" i="16"/>
  <c r="T1653" i="16"/>
  <c r="O2217" i="16"/>
  <c r="T2217" i="16"/>
  <c r="O1751" i="16"/>
  <c r="T1751" i="16"/>
  <c r="O2345" i="16"/>
  <c r="T2345" i="16"/>
  <c r="O1687" i="16"/>
  <c r="T1687" i="16"/>
  <c r="O3517" i="16"/>
  <c r="T3517" i="16"/>
  <c r="O3497" i="16"/>
  <c r="T3497" i="16"/>
  <c r="O1526" i="16"/>
  <c r="T1526" i="16"/>
  <c r="O1396" i="16"/>
  <c r="T1396" i="16"/>
  <c r="O1074" i="16"/>
  <c r="T1074" i="16"/>
  <c r="O2985" i="16"/>
  <c r="T2985" i="16"/>
  <c r="O1801" i="16"/>
  <c r="T1801" i="16"/>
  <c r="O2933" i="16"/>
  <c r="T2933" i="16"/>
  <c r="O1178" i="16"/>
  <c r="T1178" i="16"/>
  <c r="O1849" i="16"/>
  <c r="T1849" i="16"/>
  <c r="O83" i="16"/>
  <c r="T83" i="16"/>
  <c r="O2644" i="16"/>
  <c r="T2644" i="16"/>
  <c r="O857" i="16"/>
  <c r="T857" i="16"/>
  <c r="O141" i="16"/>
  <c r="T141" i="16"/>
  <c r="O1945" i="16"/>
  <c r="T1945" i="16"/>
  <c r="O2234" i="16"/>
  <c r="T2234" i="16"/>
  <c r="O915" i="16"/>
  <c r="T915" i="16"/>
  <c r="O2065" i="16"/>
  <c r="T2065" i="16"/>
  <c r="O968" i="16"/>
  <c r="T968" i="16"/>
  <c r="O579" i="16"/>
  <c r="T579" i="16"/>
  <c r="O289" i="16"/>
  <c r="T289" i="16"/>
  <c r="O493" i="16"/>
  <c r="T493" i="16"/>
  <c r="O2926" i="16"/>
  <c r="T2926" i="16"/>
  <c r="O1795" i="16"/>
  <c r="T1795" i="16"/>
  <c r="O1867" i="16"/>
  <c r="T1867" i="16"/>
  <c r="O3001" i="16"/>
  <c r="T3001" i="16"/>
  <c r="O2210" i="16"/>
  <c r="T2210" i="16"/>
  <c r="O355" i="16"/>
  <c r="T355" i="16"/>
  <c r="O1381" i="16"/>
  <c r="T1381" i="16"/>
  <c r="O1217" i="16"/>
  <c r="T1217" i="16"/>
  <c r="O3347" i="16"/>
  <c r="T3347" i="16"/>
  <c r="O1724" i="16"/>
  <c r="T1724" i="16"/>
  <c r="O3224" i="16"/>
  <c r="T3224" i="16"/>
  <c r="O2890" i="16"/>
  <c r="T2890" i="16"/>
  <c r="O2490" i="16"/>
  <c r="T2490" i="16"/>
  <c r="O3208" i="16"/>
  <c r="T3208" i="16"/>
  <c r="O2136" i="16"/>
  <c r="T2136" i="16"/>
  <c r="O1889" i="16"/>
  <c r="T1889" i="16"/>
  <c r="O165" i="16"/>
  <c r="T165" i="16"/>
  <c r="O3179" i="16"/>
  <c r="T3179" i="16"/>
  <c r="O120" i="16"/>
  <c r="T120" i="16"/>
  <c r="O3155" i="16"/>
  <c r="T3155" i="16"/>
  <c r="O1703" i="16"/>
  <c r="T1703" i="16"/>
  <c r="O2506" i="16"/>
  <c r="T2506" i="16"/>
  <c r="O3276" i="16"/>
  <c r="T3276" i="16"/>
  <c r="O3090" i="16"/>
  <c r="T3090" i="16"/>
  <c r="O3614" i="16"/>
  <c r="T3614" i="16"/>
  <c r="O3371" i="16"/>
  <c r="T3371" i="16"/>
  <c r="O2130" i="16"/>
  <c r="T2130" i="16"/>
  <c r="O3808" i="16"/>
  <c r="T3808" i="16"/>
  <c r="O3301" i="16"/>
  <c r="T3301" i="16"/>
  <c r="O1136" i="16"/>
  <c r="T1136" i="16"/>
  <c r="O2608" i="16"/>
  <c r="T2608" i="16"/>
  <c r="O1745" i="16"/>
  <c r="T1745" i="16"/>
  <c r="O967" i="16"/>
  <c r="T967" i="16"/>
  <c r="O1483" i="16"/>
  <c r="T1483" i="16"/>
  <c r="O3353" i="16"/>
  <c r="T3353" i="16"/>
  <c r="O2393" i="16"/>
  <c r="T2393" i="16"/>
  <c r="O1180" i="16"/>
  <c r="T1180" i="16"/>
  <c r="O45" i="16"/>
  <c r="T45" i="16"/>
  <c r="O319" i="16"/>
  <c r="T319" i="16"/>
  <c r="O1093" i="16"/>
  <c r="T1093" i="16"/>
  <c r="O96" i="16"/>
  <c r="T96" i="16"/>
  <c r="O180" i="16"/>
  <c r="T180" i="16"/>
  <c r="O759" i="16"/>
  <c r="T759" i="16"/>
  <c r="O1336" i="16"/>
  <c r="T1336" i="16"/>
  <c r="O640" i="16"/>
  <c r="T640" i="16"/>
  <c r="O314" i="16"/>
  <c r="T314" i="16"/>
  <c r="O904" i="16"/>
  <c r="T904" i="16"/>
  <c r="O881" i="16"/>
  <c r="T881" i="16"/>
  <c r="O1956" i="16"/>
  <c r="T1956" i="16"/>
  <c r="O991" i="16"/>
  <c r="T991" i="16"/>
  <c r="O3600" i="16"/>
  <c r="T3600" i="16"/>
  <c r="O3376" i="16"/>
  <c r="T3376" i="16"/>
  <c r="O3387" i="16"/>
  <c r="T3387" i="16"/>
  <c r="O1280" i="16"/>
  <c r="T1280" i="16"/>
  <c r="O2658" i="16"/>
  <c r="T2658" i="16"/>
  <c r="O3048" i="16"/>
  <c r="T3048" i="16"/>
  <c r="O3649" i="16"/>
  <c r="T3649" i="16"/>
  <c r="O3616" i="16"/>
  <c r="T3616" i="16"/>
  <c r="O1783" i="16"/>
  <c r="T1783" i="16"/>
  <c r="O1902" i="16"/>
  <c r="T1902" i="16"/>
  <c r="O1221" i="16"/>
  <c r="T1221" i="16"/>
  <c r="O1785" i="16"/>
  <c r="T1785" i="16"/>
  <c r="O3535" i="16"/>
  <c r="T3535" i="16"/>
  <c r="O1913" i="16"/>
  <c r="T1913" i="16"/>
  <c r="O1195" i="16"/>
  <c r="T1195" i="16"/>
  <c r="O108" i="16"/>
  <c r="T108" i="16"/>
  <c r="O1094" i="16"/>
  <c r="T1094" i="16"/>
  <c r="O2955" i="16"/>
  <c r="T2955" i="16"/>
  <c r="O1520" i="16"/>
  <c r="T1520" i="16"/>
  <c r="O2500" i="16"/>
  <c r="T2500" i="16"/>
  <c r="O1417" i="16"/>
  <c r="T1417" i="16"/>
  <c r="O421" i="16"/>
  <c r="T421" i="16"/>
  <c r="O599" i="16"/>
  <c r="T599" i="16"/>
  <c r="O2032" i="16"/>
  <c r="T2032" i="16"/>
  <c r="O424" i="16"/>
  <c r="T424" i="16"/>
  <c r="O1501" i="16"/>
  <c r="T1501" i="16"/>
  <c r="O1575" i="16"/>
  <c r="T1575" i="16"/>
  <c r="O1609" i="16"/>
  <c r="T1609" i="16"/>
  <c r="O535" i="16"/>
  <c r="T535" i="16"/>
  <c r="O2185" i="16"/>
  <c r="T2185" i="16"/>
  <c r="O2253" i="16"/>
  <c r="T2253" i="16"/>
  <c r="O2528" i="16"/>
  <c r="T2528" i="16"/>
  <c r="O1162" i="16"/>
  <c r="T1162" i="16"/>
  <c r="O1169" i="16"/>
  <c r="T1169" i="16"/>
  <c r="O460" i="16"/>
  <c r="T460" i="16"/>
  <c r="O512" i="16"/>
  <c r="T512" i="16"/>
  <c r="O2434" i="16"/>
  <c r="T2434" i="16"/>
  <c r="O3408" i="16"/>
  <c r="T3408" i="16"/>
  <c r="O3669" i="16"/>
  <c r="T3669" i="16"/>
  <c r="O2218" i="16"/>
  <c r="T2218" i="16"/>
  <c r="O2340" i="16"/>
  <c r="T2340" i="16"/>
  <c r="O3342" i="16"/>
  <c r="T3342" i="16"/>
  <c r="O3030" i="16"/>
  <c r="T3030" i="16"/>
  <c r="O2147" i="16"/>
  <c r="T2147" i="16"/>
  <c r="O3746" i="16"/>
  <c r="T3746" i="16"/>
  <c r="O3660" i="16"/>
  <c r="T3660" i="16"/>
  <c r="O2308" i="16"/>
  <c r="T2308" i="16"/>
  <c r="O1147" i="16"/>
  <c r="T1147" i="16"/>
  <c r="O1615" i="16"/>
  <c r="T1615" i="16"/>
  <c r="O1758" i="16"/>
  <c r="T1758" i="16"/>
  <c r="O1661" i="16"/>
  <c r="T1661" i="16"/>
  <c r="O2105" i="16"/>
  <c r="T2105" i="16"/>
  <c r="O2216" i="16"/>
  <c r="T2216" i="16"/>
  <c r="O2883" i="16"/>
  <c r="T2883" i="16"/>
  <c r="O2593" i="16"/>
  <c r="T2593" i="16"/>
  <c r="O426" i="16"/>
  <c r="T426" i="16"/>
  <c r="O804" i="16"/>
  <c r="T804" i="16"/>
  <c r="O1807" i="16"/>
  <c r="T1807" i="16"/>
  <c r="O558" i="16"/>
  <c r="T558" i="16"/>
  <c r="O871" i="16"/>
  <c r="T871" i="16"/>
  <c r="O849" i="16"/>
  <c r="T849" i="16"/>
  <c r="O352" i="16"/>
  <c r="T352" i="16"/>
  <c r="O721" i="16"/>
  <c r="T721" i="16"/>
  <c r="O711" i="16"/>
  <c r="T711" i="16"/>
  <c r="O736" i="16"/>
  <c r="T736" i="16"/>
  <c r="O2639" i="16"/>
  <c r="T2639" i="16"/>
  <c r="O1031" i="16"/>
  <c r="T1031" i="16"/>
  <c r="O845" i="16"/>
  <c r="T845" i="16"/>
  <c r="O2068" i="16"/>
  <c r="T2068" i="16"/>
  <c r="O2750" i="16"/>
  <c r="T2750" i="16"/>
  <c r="O552" i="16"/>
  <c r="T552" i="16"/>
  <c r="O3787" i="16"/>
  <c r="T3787" i="16"/>
  <c r="O1978" i="16"/>
  <c r="T1978" i="16"/>
  <c r="O3188" i="16"/>
  <c r="T3188" i="16"/>
  <c r="O2660" i="16"/>
  <c r="T2660" i="16"/>
  <c r="O3308" i="16"/>
  <c r="T3308" i="16"/>
  <c r="O3789" i="16"/>
  <c r="T3789" i="16"/>
  <c r="O3358" i="16"/>
  <c r="T3358" i="16"/>
  <c r="O2914" i="16"/>
  <c r="T2914" i="16"/>
  <c r="O3779" i="16"/>
  <c r="T3779" i="16"/>
  <c r="O1787" i="16"/>
  <c r="T1787" i="16"/>
  <c r="O1570" i="16"/>
  <c r="T1570" i="16"/>
  <c r="O1708" i="16"/>
  <c r="T1708" i="16"/>
  <c r="O2272" i="16"/>
  <c r="T2272" i="16"/>
  <c r="O2141" i="16"/>
  <c r="T2141" i="16"/>
  <c r="O1279" i="16"/>
  <c r="T1279" i="16"/>
  <c r="O2265" i="16"/>
  <c r="T2265" i="16"/>
  <c r="O2102" i="16"/>
  <c r="T2102" i="16"/>
  <c r="O1460" i="16"/>
  <c r="T1460" i="16"/>
  <c r="O604" i="16"/>
  <c r="T604" i="16"/>
  <c r="O2869" i="16"/>
  <c r="T2869" i="16"/>
  <c r="O818" i="16"/>
  <c r="T818" i="16"/>
  <c r="O164" i="16"/>
  <c r="T164" i="16"/>
  <c r="O1970" i="16"/>
  <c r="T1970" i="16"/>
  <c r="O688" i="16"/>
  <c r="T688" i="16"/>
  <c r="O271" i="16"/>
  <c r="T271" i="16"/>
  <c r="O733" i="16"/>
  <c r="T733" i="16"/>
  <c r="O341" i="16"/>
  <c r="T341" i="16"/>
  <c r="O681" i="16"/>
  <c r="T681" i="16"/>
  <c r="O613" i="16"/>
  <c r="T613" i="16"/>
  <c r="O793" i="16"/>
  <c r="T793" i="16"/>
  <c r="O3381" i="16"/>
  <c r="T3381" i="16"/>
  <c r="O3581" i="16"/>
  <c r="T3581" i="16"/>
  <c r="O1353" i="16"/>
  <c r="T1353" i="16"/>
  <c r="O1426" i="16"/>
  <c r="T1426" i="16"/>
  <c r="O1987" i="16"/>
  <c r="T1987" i="16"/>
  <c r="O2450" i="16"/>
  <c r="T2450" i="16"/>
  <c r="O435" i="16"/>
  <c r="T435" i="16"/>
  <c r="O3597" i="16"/>
  <c r="T3597" i="16"/>
  <c r="O2146" i="16"/>
  <c r="T2146" i="16"/>
  <c r="O383" i="16"/>
  <c r="T383" i="16"/>
  <c r="O1548" i="16"/>
  <c r="T1548" i="16"/>
  <c r="O3768" i="16"/>
  <c r="T3768" i="16"/>
  <c r="O1823" i="16"/>
  <c r="T1823" i="16"/>
  <c r="O2530" i="16"/>
  <c r="T2530" i="16"/>
  <c r="O1857" i="16"/>
  <c r="T1857" i="16"/>
  <c r="O1802" i="16"/>
  <c r="T1802" i="16"/>
  <c r="O3623" i="16"/>
  <c r="T3623" i="16"/>
  <c r="O2989" i="16"/>
  <c r="T2989" i="16"/>
  <c r="O3522" i="16"/>
  <c r="T3522" i="16"/>
  <c r="O3838" i="16"/>
  <c r="T3838" i="16"/>
  <c r="O2385" i="16"/>
  <c r="T2385" i="16"/>
  <c r="O635" i="16"/>
  <c r="T635" i="16"/>
  <c r="O1890" i="16"/>
  <c r="T1890" i="16"/>
  <c r="O2646" i="16"/>
  <c r="T2646" i="16"/>
  <c r="O2982" i="16"/>
  <c r="T2982" i="16"/>
  <c r="O3228" i="16"/>
  <c r="T3228" i="16"/>
  <c r="O2580" i="16"/>
  <c r="T2580" i="16"/>
  <c r="O3212" i="16"/>
  <c r="T3212" i="16"/>
  <c r="O1863" i="16"/>
  <c r="T1863" i="16"/>
  <c r="O1875" i="16"/>
  <c r="T1875" i="16"/>
  <c r="O2885" i="16"/>
  <c r="T2885" i="16"/>
  <c r="O2791" i="16"/>
  <c r="T2791" i="16"/>
  <c r="O2388" i="16"/>
  <c r="T2388" i="16"/>
  <c r="O2870" i="16"/>
  <c r="T2870" i="16"/>
  <c r="O1228" i="16"/>
  <c r="T1228" i="16"/>
  <c r="O1673" i="16"/>
  <c r="T1673" i="16"/>
  <c r="O645" i="16"/>
  <c r="T645" i="16"/>
  <c r="O2148" i="16"/>
  <c r="T2148" i="16"/>
  <c r="O1013" i="16"/>
  <c r="T1013" i="16"/>
  <c r="O372" i="16"/>
  <c r="T372" i="16"/>
  <c r="O2238" i="16"/>
  <c r="T2238" i="16"/>
  <c r="O440" i="16"/>
  <c r="T440" i="16"/>
  <c r="O2162" i="16"/>
  <c r="T2162" i="16"/>
  <c r="O2442" i="16"/>
  <c r="T2442" i="16"/>
  <c r="O541" i="16"/>
  <c r="T541" i="16"/>
  <c r="O124" i="16"/>
  <c r="T124" i="16"/>
  <c r="O2711" i="16"/>
  <c r="T2711" i="16"/>
  <c r="O3002" i="16"/>
  <c r="T3002" i="16"/>
  <c r="O2767" i="16"/>
  <c r="T2767" i="16"/>
  <c r="O1741" i="16"/>
  <c r="T1741" i="16"/>
  <c r="O3639" i="16"/>
  <c r="T3639" i="16"/>
  <c r="O3094" i="16"/>
  <c r="T3094" i="16"/>
  <c r="O3187" i="16"/>
  <c r="T3187" i="16"/>
  <c r="O2702" i="16"/>
  <c r="T2702" i="16"/>
  <c r="O957" i="16"/>
  <c r="T957" i="16"/>
  <c r="O2129" i="16"/>
  <c r="T2129" i="16"/>
  <c r="O2097" i="16"/>
  <c r="T2097" i="16"/>
  <c r="O357" i="16"/>
  <c r="T357" i="16"/>
  <c r="O1100" i="16"/>
  <c r="T1100" i="16"/>
  <c r="O2792" i="16"/>
  <c r="T2792" i="16"/>
  <c r="O672" i="16"/>
  <c r="T672" i="16"/>
  <c r="O3047" i="16"/>
  <c r="T3047" i="16"/>
  <c r="O2145" i="16"/>
  <c r="T2145" i="16"/>
  <c r="O2983" i="16"/>
  <c r="T2983" i="16"/>
  <c r="O3449" i="16"/>
  <c r="T3449" i="16"/>
  <c r="O1329" i="16"/>
  <c r="T1329" i="16"/>
  <c r="O2298" i="16"/>
  <c r="T2298" i="16"/>
  <c r="O1435" i="16"/>
  <c r="T1435" i="16"/>
  <c r="O1705" i="16"/>
  <c r="T1705" i="16"/>
  <c r="O575" i="16"/>
  <c r="T575" i="16"/>
  <c r="O559" i="16"/>
  <c r="T559" i="16"/>
  <c r="O1009" i="16"/>
  <c r="T1009" i="16"/>
  <c r="O563" i="16"/>
  <c r="T563" i="16"/>
  <c r="O3100" i="16"/>
  <c r="T3100" i="16"/>
  <c r="O3832" i="16"/>
  <c r="T3832" i="16"/>
  <c r="O2504" i="16"/>
  <c r="T2504" i="16"/>
  <c r="O2634" i="16"/>
  <c r="T2634" i="16"/>
  <c r="O3763" i="16"/>
  <c r="T3763" i="16"/>
  <c r="O2144" i="16"/>
  <c r="T2144" i="16"/>
  <c r="O1503" i="16"/>
  <c r="T1503" i="16"/>
  <c r="O2353" i="16"/>
  <c r="T2353" i="16"/>
  <c r="O2170" i="16"/>
  <c r="T2170" i="16"/>
  <c r="O1749" i="16"/>
  <c r="T1749" i="16"/>
  <c r="O431" i="16"/>
  <c r="T431" i="16"/>
  <c r="O3003" i="16"/>
  <c r="T3003" i="16"/>
  <c r="O1472" i="16"/>
  <c r="T1472" i="16"/>
  <c r="O1236" i="16"/>
  <c r="T1236" i="16"/>
  <c r="O687" i="16"/>
  <c r="T687" i="16"/>
  <c r="O952" i="16"/>
  <c r="T952" i="16"/>
  <c r="O3283" i="16"/>
  <c r="T3283" i="16"/>
  <c r="O3345" i="16"/>
  <c r="T3345" i="16"/>
  <c r="O1691" i="16"/>
  <c r="T1691" i="16"/>
  <c r="O2934" i="16"/>
  <c r="T2934" i="16"/>
  <c r="O936" i="16"/>
  <c r="T936" i="16"/>
  <c r="O838" i="16"/>
  <c r="T838" i="16"/>
  <c r="O102" i="16"/>
  <c r="T102" i="16"/>
  <c r="O3015" i="16"/>
  <c r="T3015" i="16"/>
  <c r="O2554" i="16"/>
  <c r="T2554" i="16"/>
  <c r="O2022" i="16"/>
  <c r="T2022" i="16"/>
  <c r="O2510" i="16"/>
  <c r="T2510" i="16"/>
  <c r="O3480" i="16"/>
  <c r="T3480" i="16"/>
  <c r="O1269" i="16"/>
  <c r="T1269" i="16"/>
  <c r="O2622" i="16"/>
  <c r="T2622" i="16"/>
  <c r="O3748" i="16"/>
  <c r="T3748" i="16"/>
  <c r="O3311" i="16"/>
  <c r="T3311" i="16"/>
  <c r="O821" i="16"/>
  <c r="T821" i="16"/>
  <c r="O1932" i="16"/>
  <c r="T1932" i="16"/>
  <c r="O185" i="16"/>
  <c r="T185" i="16"/>
  <c r="O3544" i="16"/>
  <c r="T3544" i="16"/>
  <c r="O2208" i="16"/>
  <c r="T2208" i="16"/>
  <c r="O3327" i="16"/>
  <c r="T3327" i="16"/>
  <c r="O3523" i="16"/>
  <c r="T3523" i="16"/>
  <c r="O2957" i="16"/>
  <c r="T2957" i="16"/>
  <c r="O2289" i="16"/>
  <c r="T2289" i="16"/>
  <c r="O3232" i="16"/>
  <c r="T3232" i="16"/>
  <c r="O2492" i="16"/>
  <c r="T2492" i="16"/>
  <c r="O2235" i="16"/>
  <c r="T2235" i="16"/>
  <c r="O2407" i="16"/>
  <c r="T2407" i="16"/>
  <c r="O3627" i="16"/>
  <c r="T3627" i="16"/>
  <c r="O696" i="16"/>
  <c r="T696" i="16"/>
  <c r="O663" i="16"/>
  <c r="T663" i="16"/>
  <c r="O2821" i="16"/>
  <c r="T2821" i="16"/>
  <c r="O770" i="16"/>
  <c r="T770" i="16"/>
  <c r="O366" i="16"/>
  <c r="T366" i="16"/>
  <c r="O887" i="16"/>
  <c r="T887" i="16"/>
  <c r="O811" i="16"/>
  <c r="T811" i="16"/>
  <c r="O1442" i="16"/>
  <c r="T1442" i="16"/>
  <c r="O445" i="16"/>
  <c r="T445" i="16"/>
  <c r="O747" i="16"/>
  <c r="T747" i="16"/>
  <c r="O3823" i="16"/>
  <c r="T3823" i="16"/>
  <c r="O1812" i="16"/>
  <c r="T1812" i="16"/>
  <c r="O302" i="16"/>
  <c r="T302" i="16"/>
  <c r="O3011" i="16"/>
  <c r="T3011" i="16"/>
  <c r="O3646" i="16"/>
  <c r="T3646" i="16"/>
  <c r="O3566" i="16"/>
  <c r="T3566" i="16"/>
  <c r="O3060" i="16"/>
  <c r="T3060" i="16"/>
  <c r="O3087" i="16"/>
  <c r="T3087" i="16"/>
  <c r="O3719" i="16"/>
  <c r="T3719" i="16"/>
  <c r="O2322" i="16"/>
  <c r="T2322" i="16"/>
  <c r="O3148" i="16"/>
  <c r="T3148" i="16"/>
  <c r="O2348" i="16"/>
  <c r="T2348" i="16"/>
  <c r="O2911" i="16"/>
  <c r="T2911" i="16"/>
  <c r="O3711" i="16"/>
  <c r="T3711" i="16"/>
  <c r="O1592" i="16"/>
  <c r="T1592" i="16"/>
  <c r="O3052" i="16"/>
  <c r="T3052" i="16"/>
  <c r="O2672" i="16"/>
  <c r="T2672" i="16"/>
  <c r="O2295" i="16"/>
  <c r="T2295" i="16"/>
  <c r="O1959" i="16"/>
  <c r="T1959" i="16"/>
  <c r="O2227" i="16"/>
  <c r="T2227" i="16"/>
  <c r="O553" i="16"/>
  <c r="T553" i="16"/>
  <c r="O726" i="16"/>
  <c r="T726" i="16"/>
  <c r="O1610" i="16"/>
  <c r="T1610" i="16"/>
  <c r="O519" i="16"/>
  <c r="T519" i="16"/>
  <c r="O637" i="16"/>
  <c r="T637" i="16"/>
  <c r="O2677" i="16"/>
  <c r="T2677" i="16"/>
  <c r="O626" i="16"/>
  <c r="T626" i="16"/>
  <c r="O667" i="16"/>
  <c r="T667" i="16"/>
  <c r="O301" i="16"/>
  <c r="T301" i="16"/>
  <c r="O316" i="16"/>
  <c r="T316" i="16"/>
  <c r="O1005" i="16"/>
  <c r="T1005" i="16"/>
  <c r="O91" i="16"/>
  <c r="T91" i="16"/>
  <c r="O162" i="16"/>
  <c r="T162" i="16"/>
  <c r="O382" i="16"/>
  <c r="T382" i="16"/>
  <c r="O3690" i="16"/>
  <c r="T3690" i="16"/>
  <c r="O3422" i="16"/>
  <c r="T3422" i="16"/>
  <c r="O2651" i="16"/>
  <c r="T2651" i="16"/>
  <c r="O2843" i="16"/>
  <c r="T2843" i="16"/>
  <c r="O2779" i="16"/>
  <c r="T2779" i="16"/>
  <c r="O3303" i="16"/>
  <c r="T3303" i="16"/>
  <c r="O3335" i="16"/>
  <c r="T3335" i="16"/>
  <c r="O3555" i="16"/>
  <c r="T3555" i="16"/>
  <c r="O2908" i="16"/>
  <c r="T2908" i="16"/>
  <c r="O2910" i="16"/>
  <c r="T2910" i="16"/>
  <c r="O2095" i="16"/>
  <c r="T2095" i="16"/>
  <c r="O2433" i="16"/>
  <c r="T2433" i="16"/>
  <c r="O1816" i="16"/>
  <c r="T1816" i="16"/>
  <c r="O2260" i="16"/>
  <c r="T2260" i="16"/>
  <c r="O3724" i="16"/>
  <c r="T3724" i="16"/>
  <c r="O408" i="16"/>
  <c r="T408" i="16"/>
  <c r="O2513" i="16"/>
  <c r="T2513" i="16"/>
  <c r="O610" i="16"/>
  <c r="T610" i="16"/>
  <c r="O375" i="16"/>
  <c r="T375" i="16"/>
  <c r="O600" i="16"/>
  <c r="T600" i="16"/>
  <c r="O157" i="16"/>
  <c r="T157" i="16"/>
  <c r="O926" i="16"/>
  <c r="T926" i="16"/>
  <c r="O3545" i="16"/>
  <c r="T3545" i="16"/>
  <c r="O1652" i="16"/>
  <c r="T1652" i="16"/>
  <c r="O906" i="16"/>
  <c r="T906" i="16"/>
  <c r="O3112" i="16"/>
  <c r="T3112" i="16"/>
  <c r="O1594" i="16"/>
  <c r="T1594" i="16"/>
  <c r="O3511" i="16"/>
  <c r="T3511" i="16"/>
  <c r="O1102" i="16"/>
  <c r="T1102" i="16"/>
  <c r="O3797" i="16"/>
  <c r="T3797" i="16"/>
  <c r="O2159" i="16"/>
  <c r="T2159" i="16"/>
  <c r="O3664" i="16"/>
  <c r="T3664" i="16"/>
  <c r="O2098" i="16"/>
  <c r="T2098" i="16"/>
  <c r="O1462" i="16"/>
  <c r="T1462" i="16"/>
  <c r="O2037" i="16"/>
  <c r="T2037" i="16"/>
  <c r="O2459" i="16"/>
  <c r="T2459" i="16"/>
  <c r="O2781" i="16"/>
  <c r="T2781" i="16"/>
  <c r="O3063" i="16"/>
  <c r="T3063" i="16"/>
  <c r="O974" i="16"/>
  <c r="T974" i="16"/>
  <c r="O307" i="16"/>
  <c r="T307" i="16"/>
  <c r="O981" i="16"/>
  <c r="T981" i="16"/>
  <c r="O2332" i="16"/>
  <c r="T2332" i="16"/>
  <c r="O484" i="16"/>
  <c r="T484" i="16"/>
  <c r="O3008" i="16"/>
  <c r="T3008" i="16"/>
  <c r="O1591" i="16"/>
  <c r="T1591" i="16"/>
  <c r="O1454" i="16"/>
  <c r="T1454" i="16"/>
  <c r="O945" i="16"/>
  <c r="T945" i="16"/>
  <c r="O2882" i="16"/>
  <c r="T2882" i="16"/>
  <c r="O3290" i="16"/>
  <c r="T3290" i="16"/>
  <c r="O1712" i="16"/>
  <c r="T1712" i="16"/>
  <c r="O2274" i="16"/>
  <c r="T2274" i="16"/>
  <c r="O1294" i="16"/>
  <c r="T1294" i="16"/>
  <c r="O2466" i="16"/>
  <c r="T2466" i="16"/>
  <c r="O3582" i="16"/>
  <c r="T3582" i="16"/>
  <c r="O2826" i="16"/>
  <c r="T2826" i="16"/>
  <c r="O3315" i="16"/>
  <c r="T3315" i="16"/>
  <c r="O2215" i="16"/>
  <c r="T2215" i="16"/>
  <c r="O1530" i="16"/>
  <c r="T1530" i="16"/>
  <c r="O3547" i="16"/>
  <c r="T3547" i="16"/>
  <c r="O2649" i="16"/>
  <c r="T2649" i="16"/>
  <c r="O3688" i="16"/>
  <c r="T3688" i="16"/>
  <c r="O2887" i="16"/>
  <c r="T2887" i="16"/>
  <c r="O3056" i="16"/>
  <c r="T3056" i="16"/>
  <c r="O1266" i="16"/>
  <c r="T1266" i="16"/>
  <c r="O854" i="16"/>
  <c r="T854" i="16"/>
  <c r="O115" i="16"/>
  <c r="T115" i="16"/>
  <c r="O2629" i="16"/>
  <c r="T2629" i="16"/>
  <c r="O621" i="16"/>
  <c r="T621" i="16"/>
  <c r="O1737" i="16"/>
  <c r="T1737" i="16"/>
  <c r="O1291" i="16"/>
  <c r="T1291" i="16"/>
  <c r="O3389" i="16"/>
  <c r="T3389" i="16"/>
  <c r="O2346" i="16"/>
  <c r="T2346" i="16"/>
  <c r="O1304" i="16"/>
  <c r="T1304" i="16"/>
  <c r="O2107" i="16"/>
  <c r="T2107" i="16"/>
  <c r="O3615" i="16"/>
  <c r="T3615" i="16"/>
  <c r="O1508" i="16"/>
  <c r="T1508" i="16"/>
  <c r="O3140" i="16"/>
  <c r="T3140" i="16"/>
  <c r="O1809" i="16"/>
  <c r="T1809" i="16"/>
  <c r="O3595" i="16"/>
  <c r="T3595" i="16"/>
  <c r="O2734" i="16"/>
  <c r="T2734" i="16"/>
  <c r="O971" i="16"/>
  <c r="T971" i="16"/>
  <c r="O2123" i="16"/>
  <c r="T2123" i="16"/>
  <c r="O2971" i="16"/>
  <c r="T2971" i="16"/>
  <c r="O3697" i="16"/>
  <c r="T3697" i="16"/>
  <c r="O2375" i="16"/>
  <c r="T2375" i="16"/>
  <c r="O3562" i="16"/>
  <c r="T3562" i="16"/>
  <c r="O2628" i="16"/>
  <c r="T2628" i="16"/>
  <c r="O3438" i="16"/>
  <c r="T3438" i="16"/>
  <c r="O2154" i="16"/>
  <c r="T2154" i="16"/>
  <c r="O2583" i="16"/>
  <c r="T2583" i="16"/>
  <c r="O2552" i="16"/>
  <c r="T2552" i="16"/>
  <c r="O1502" i="16"/>
  <c r="T1502" i="16"/>
  <c r="O1947" i="16"/>
  <c r="T1947" i="16"/>
  <c r="O2563" i="16"/>
  <c r="T2563" i="16"/>
  <c r="O346" i="16"/>
  <c r="T346" i="16"/>
  <c r="O2881" i="16"/>
  <c r="T2881" i="16"/>
  <c r="O846" i="16"/>
  <c r="T846" i="16"/>
  <c r="O142" i="16"/>
  <c r="T142" i="16"/>
  <c r="O1995" i="16"/>
  <c r="T1995" i="16"/>
  <c r="O801" i="16"/>
  <c r="T801" i="16"/>
  <c r="O350" i="16"/>
  <c r="T350" i="16"/>
  <c r="O3781" i="16"/>
  <c r="T3781" i="16"/>
  <c r="O2519" i="16"/>
  <c r="T2519" i="16"/>
  <c r="O3654" i="16"/>
  <c r="T3654" i="16"/>
  <c r="O2852" i="16"/>
  <c r="T2852" i="16"/>
  <c r="O3242" i="16"/>
  <c r="T3242" i="16"/>
  <c r="O2789" i="16"/>
  <c r="T2789" i="16"/>
  <c r="O2111" i="16"/>
  <c r="T2111" i="16"/>
  <c r="O3116" i="16"/>
  <c r="T3116" i="16"/>
  <c r="O2205" i="16"/>
  <c r="T2205" i="16"/>
  <c r="O3257" i="16"/>
  <c r="T3257" i="16"/>
  <c r="O2456" i="16"/>
  <c r="T2456" i="16"/>
  <c r="O2491" i="16"/>
  <c r="T2491" i="16"/>
  <c r="O3254" i="16"/>
  <c r="T3254" i="16"/>
  <c r="O2837" i="16"/>
  <c r="T2837" i="16"/>
  <c r="O618" i="16"/>
  <c r="T618" i="16"/>
  <c r="O1370" i="16"/>
  <c r="T1370" i="16"/>
  <c r="O2761" i="16"/>
  <c r="T2761" i="16"/>
  <c r="O729" i="16"/>
  <c r="T729" i="16"/>
  <c r="O482" i="16"/>
  <c r="T482" i="16"/>
  <c r="O691" i="16"/>
  <c r="T691" i="16"/>
  <c r="O146" i="16"/>
  <c r="T146" i="16"/>
  <c r="O247" i="16"/>
  <c r="T247" i="16"/>
  <c r="O306" i="16"/>
  <c r="T306" i="16"/>
  <c r="O2023" i="16"/>
  <c r="T2023" i="16"/>
  <c r="O1098" i="16"/>
  <c r="T1098" i="16"/>
  <c r="O1307" i="16"/>
  <c r="T1307" i="16"/>
  <c r="O683" i="16"/>
  <c r="T683" i="16"/>
  <c r="O1835" i="16"/>
  <c r="T1835" i="16"/>
  <c r="O2310" i="16"/>
  <c r="T2310" i="16"/>
  <c r="O2387" i="16"/>
  <c r="T2387" i="16"/>
  <c r="O3275" i="16"/>
  <c r="T3275" i="16"/>
  <c r="O2830" i="16"/>
  <c r="T2830" i="16"/>
  <c r="O1115" i="16"/>
  <c r="T1115" i="16"/>
  <c r="O1595" i="16"/>
  <c r="T1595" i="16"/>
  <c r="O3769" i="16"/>
  <c r="T3769" i="16"/>
  <c r="O3326" i="16"/>
  <c r="T3326" i="16"/>
  <c r="O3023" i="16"/>
  <c r="T3023" i="16"/>
  <c r="O978" i="16"/>
  <c r="T978" i="16"/>
  <c r="O2294" i="16"/>
  <c r="T2294" i="16"/>
  <c r="O1458" i="16"/>
  <c r="T1458" i="16"/>
  <c r="O666" i="16"/>
  <c r="T666" i="16"/>
  <c r="O1215" i="16"/>
  <c r="T1215" i="16"/>
  <c r="O59" i="16"/>
  <c r="T59" i="16"/>
  <c r="O789" i="16"/>
  <c r="T789" i="16"/>
  <c r="O1562" i="16"/>
  <c r="T1562" i="16"/>
  <c r="O470" i="16"/>
  <c r="T470" i="16"/>
  <c r="O1599" i="16"/>
  <c r="T1599" i="16"/>
  <c r="O514" i="16"/>
  <c r="T514" i="16"/>
  <c r="O2904" i="16"/>
  <c r="T2904" i="16"/>
  <c r="O2828" i="16"/>
  <c r="T2828" i="16"/>
  <c r="O3735" i="16"/>
  <c r="T3735" i="16"/>
  <c r="O954" i="16"/>
  <c r="T954" i="16"/>
  <c r="O3677" i="16"/>
  <c r="T3677" i="16"/>
  <c r="O2876" i="16"/>
  <c r="T2876" i="16"/>
  <c r="O2468" i="16"/>
  <c r="T2468" i="16"/>
  <c r="O3429" i="16"/>
  <c r="T3429" i="16"/>
  <c r="O1151" i="16"/>
  <c r="T1151" i="16"/>
  <c r="O2142" i="16"/>
  <c r="T2142" i="16"/>
  <c r="O1268" i="16"/>
  <c r="T1268" i="16"/>
  <c r="O3461" i="16"/>
  <c r="T3461" i="16"/>
  <c r="O2973" i="16"/>
  <c r="T2973" i="16"/>
  <c r="O2338" i="16"/>
  <c r="T2338" i="16"/>
  <c r="O1152" i="16"/>
  <c r="T1152" i="16"/>
  <c r="O2515" i="16"/>
  <c r="T2515" i="16"/>
  <c r="O1933" i="16"/>
  <c r="T1933" i="16"/>
  <c r="O1440" i="16"/>
  <c r="T1440" i="16"/>
  <c r="O1840" i="16"/>
  <c r="T1840" i="16"/>
  <c r="O2487" i="16"/>
  <c r="T2487" i="16"/>
  <c r="O1334" i="16"/>
  <c r="T1334" i="16"/>
  <c r="O1060" i="16"/>
  <c r="T1060" i="16"/>
  <c r="O1624" i="16"/>
  <c r="T1624" i="16"/>
  <c r="O837" i="16"/>
  <c r="T837" i="16"/>
  <c r="O2213" i="16"/>
  <c r="T2213" i="16"/>
  <c r="O894" i="16"/>
  <c r="T894" i="16"/>
  <c r="O2507" i="16"/>
  <c r="T2507" i="16"/>
  <c r="O3121" i="16"/>
  <c r="T3121" i="16"/>
  <c r="O3619" i="16"/>
  <c r="T3619" i="16"/>
  <c r="O2493" i="16"/>
  <c r="T2493" i="16"/>
  <c r="O3452" i="16"/>
  <c r="T3452" i="16"/>
  <c r="O2003" i="16"/>
  <c r="T2003" i="16"/>
  <c r="O2016" i="16"/>
  <c r="T2016" i="16"/>
  <c r="O1404" i="16"/>
  <c r="T1404" i="16"/>
  <c r="O3238" i="16"/>
  <c r="T3238" i="16"/>
  <c r="O1773" i="16"/>
  <c r="T1773" i="16"/>
  <c r="O756" i="16"/>
  <c r="T756" i="16"/>
  <c r="O1908" i="16"/>
  <c r="T1908" i="16"/>
  <c r="O3337" i="16"/>
  <c r="T3337" i="16"/>
  <c r="O3532" i="16"/>
  <c r="T3532" i="16"/>
  <c r="O3314" i="16"/>
  <c r="T3314" i="16"/>
  <c r="O3027" i="16"/>
  <c r="T3027" i="16"/>
  <c r="O798" i="16"/>
  <c r="T798" i="16"/>
  <c r="O1735" i="16"/>
  <c r="T1735" i="16"/>
  <c r="O2451" i="16"/>
  <c r="T2451" i="16"/>
  <c r="O356" i="16"/>
  <c r="T356" i="16"/>
  <c r="O125" i="16"/>
  <c r="T125" i="16"/>
  <c r="O406" i="16"/>
  <c r="T406" i="16"/>
  <c r="O1082" i="16"/>
  <c r="T1082" i="16"/>
  <c r="O1046" i="16"/>
  <c r="T1046" i="16"/>
  <c r="O879" i="16"/>
  <c r="T879" i="16"/>
  <c r="O81" i="16"/>
  <c r="T81" i="16"/>
  <c r="O227" i="16"/>
  <c r="T227" i="16"/>
  <c r="O1490" i="16"/>
  <c r="T1490" i="16"/>
  <c r="O2557" i="16"/>
  <c r="T2557" i="16"/>
  <c r="O2595" i="16"/>
  <c r="T2595" i="16"/>
  <c r="O3840" i="16"/>
  <c r="T3840" i="16"/>
  <c r="O1733" i="16"/>
  <c r="T1733" i="16"/>
  <c r="O3786" i="16"/>
  <c r="T3786" i="16"/>
  <c r="O2931" i="16"/>
  <c r="T2931" i="16"/>
  <c r="O3071" i="16"/>
  <c r="T3071" i="16"/>
  <c r="O2527" i="16"/>
  <c r="T2527" i="16"/>
  <c r="O3139" i="16"/>
  <c r="T3139" i="16"/>
  <c r="O719" i="16"/>
  <c r="T719" i="16"/>
  <c r="O959" i="16"/>
  <c r="T959" i="16"/>
  <c r="O1639" i="16"/>
  <c r="T1639" i="16"/>
  <c r="O3506" i="16"/>
  <c r="T3506" i="16"/>
  <c r="O1960" i="16"/>
  <c r="T1960" i="16"/>
  <c r="O714" i="16"/>
  <c r="T714" i="16"/>
  <c r="O527" i="16"/>
  <c r="T527" i="16"/>
  <c r="O388" i="16"/>
  <c r="T388" i="16"/>
  <c r="O295" i="16"/>
  <c r="T295" i="16"/>
  <c r="O3305" i="16"/>
  <c r="T3305" i="16"/>
  <c r="O1998" i="16"/>
  <c r="T1998" i="16"/>
  <c r="O2369" i="16"/>
  <c r="T2369" i="16"/>
  <c r="O416" i="16"/>
  <c r="T416" i="16"/>
  <c r="O864" i="16"/>
  <c r="T864" i="16"/>
  <c r="O1681" i="16"/>
  <c r="T1681" i="16"/>
  <c r="O2262" i="16"/>
  <c r="T2262" i="16"/>
  <c r="O1409" i="16"/>
  <c r="T1409" i="16"/>
  <c r="O1145" i="16"/>
  <c r="T1145" i="16"/>
  <c r="O1360" i="16"/>
  <c r="T1360" i="16"/>
  <c r="O1862" i="16"/>
  <c r="T1862" i="16"/>
  <c r="O755" i="16"/>
  <c r="T755" i="16"/>
  <c r="O77" i="16"/>
  <c r="T77" i="16"/>
  <c r="O784" i="16"/>
  <c r="T784" i="16"/>
  <c r="O2756" i="16"/>
  <c r="T2756" i="16"/>
  <c r="O1263" i="16"/>
  <c r="T1263" i="16"/>
  <c r="O658" i="16"/>
  <c r="T658" i="16"/>
  <c r="O177" i="16"/>
  <c r="T177" i="16"/>
  <c r="O494" i="16"/>
  <c r="T494" i="16"/>
  <c r="O1343" i="16"/>
  <c r="T1343" i="16"/>
  <c r="O3312" i="16"/>
  <c r="T3312" i="16"/>
  <c r="O3291" i="16"/>
  <c r="T3291" i="16"/>
  <c r="O2899" i="16"/>
  <c r="T2899" i="16"/>
  <c r="O3712" i="16"/>
  <c r="T3712" i="16"/>
  <c r="O2919" i="16"/>
  <c r="T2919" i="16"/>
  <c r="O2857" i="16"/>
  <c r="T2857" i="16"/>
  <c r="O649" i="16"/>
  <c r="T649" i="16"/>
  <c r="O1643" i="16"/>
  <c r="T1643" i="16"/>
  <c r="O3809" i="16"/>
  <c r="T3809" i="16"/>
  <c r="O2243" i="16"/>
  <c r="T2243" i="16"/>
  <c r="O3333" i="16"/>
  <c r="T3333" i="16"/>
  <c r="O1376" i="16"/>
  <c r="T1376" i="16"/>
  <c r="O1250" i="16"/>
  <c r="T1250" i="16"/>
  <c r="O3650" i="16"/>
  <c r="T3650" i="16"/>
  <c r="O3666" i="16"/>
  <c r="T3666" i="16"/>
  <c r="O2891" i="16"/>
  <c r="T2891" i="16"/>
  <c r="O3407" i="16"/>
  <c r="T3407" i="16"/>
  <c r="O1736" i="16"/>
  <c r="T1736" i="16"/>
  <c r="O2076" i="16"/>
  <c r="T2076" i="16"/>
  <c r="O3636" i="16"/>
  <c r="T3636" i="16"/>
  <c r="O2999" i="16"/>
  <c r="T2999" i="16"/>
  <c r="O2256" i="16"/>
  <c r="T2256" i="16"/>
  <c r="O2106" i="16"/>
  <c r="T2106" i="16"/>
  <c r="O3826" i="16"/>
  <c r="T3826" i="16"/>
  <c r="O3415" i="16"/>
  <c r="T3415" i="16"/>
  <c r="O2783" i="16"/>
  <c r="T2783" i="16"/>
  <c r="O3640" i="16"/>
  <c r="T3640" i="16"/>
  <c r="O3460" i="16"/>
  <c r="T3460" i="16"/>
  <c r="O3158" i="16"/>
  <c r="T3158" i="16"/>
  <c r="O1456" i="16"/>
  <c r="T1456" i="16"/>
  <c r="O1470" i="16"/>
  <c r="T1470" i="16"/>
  <c r="O2455" i="16"/>
  <c r="T2455" i="16"/>
  <c r="O2961" i="16"/>
  <c r="T2961" i="16"/>
  <c r="O2570" i="16"/>
  <c r="T2570" i="16"/>
  <c r="O2824" i="16"/>
  <c r="T2824" i="16"/>
  <c r="O607" i="16"/>
  <c r="T607" i="16"/>
  <c r="O265" i="16"/>
  <c r="T265" i="16"/>
  <c r="O920" i="16"/>
  <c r="T920" i="16"/>
  <c r="O1874" i="16"/>
  <c r="T1874" i="16"/>
  <c r="O176" i="16"/>
  <c r="T176" i="16"/>
  <c r="O296" i="16"/>
  <c r="T296" i="16"/>
  <c r="O1480" i="16"/>
  <c r="T1480" i="16"/>
  <c r="O664" i="16"/>
  <c r="T664" i="16"/>
  <c r="O496" i="16"/>
  <c r="T496" i="16"/>
  <c r="O76" i="16"/>
  <c r="T76" i="16"/>
  <c r="O538" i="16"/>
  <c r="T538" i="16"/>
  <c r="O2697" i="16"/>
  <c r="T2697" i="16"/>
  <c r="O2664" i="16"/>
  <c r="T2664" i="16"/>
  <c r="O741" i="16"/>
  <c r="T741" i="16"/>
  <c r="O2856" i="16"/>
  <c r="T2856" i="16"/>
  <c r="O491" i="16"/>
  <c r="T491" i="16"/>
  <c r="O3496" i="16"/>
  <c r="T3496" i="16"/>
  <c r="O1950" i="16"/>
  <c r="T1950" i="16"/>
  <c r="O3348" i="16"/>
  <c r="T3348" i="16"/>
  <c r="O3221" i="16"/>
  <c r="T3221" i="16"/>
  <c r="O1891" i="16"/>
  <c r="T1891" i="16"/>
  <c r="O1313" i="16"/>
  <c r="T1313" i="16"/>
  <c r="O2464" i="16"/>
  <c r="T2464" i="16"/>
  <c r="O1663" i="16"/>
  <c r="T1663" i="16"/>
  <c r="O2287" i="16"/>
  <c r="T2287" i="16"/>
  <c r="O2086" i="16"/>
  <c r="T2086" i="16"/>
  <c r="O2426" i="16"/>
  <c r="T2426" i="16"/>
  <c r="O2680" i="16"/>
  <c r="T2680" i="16"/>
  <c r="O1901" i="16"/>
  <c r="T1901" i="16"/>
  <c r="O777" i="16"/>
  <c r="T777" i="16"/>
  <c r="O1645" i="16"/>
  <c r="T1645" i="16"/>
  <c r="O1040" i="16"/>
  <c r="T1040" i="16"/>
  <c r="O1813" i="16"/>
  <c r="T1813" i="16"/>
  <c r="O151" i="16"/>
  <c r="T151" i="16"/>
  <c r="O860" i="16"/>
  <c r="T860" i="16"/>
  <c r="O520" i="16"/>
  <c r="T520" i="16"/>
  <c r="O1037" i="16"/>
  <c r="T1037" i="16"/>
  <c r="O353" i="16"/>
  <c r="T353" i="16"/>
  <c r="O508" i="16"/>
  <c r="T508" i="16"/>
  <c r="O692" i="16"/>
  <c r="T692" i="16"/>
  <c r="O3610" i="16"/>
  <c r="T3610" i="16"/>
  <c r="O2547" i="16"/>
  <c r="T2547" i="16"/>
  <c r="O1335" i="16"/>
  <c r="T1335" i="16"/>
  <c r="O2005" i="16"/>
  <c r="T2005" i="16"/>
  <c r="O2261" i="16"/>
  <c r="T2261" i="16"/>
  <c r="O3507" i="16"/>
  <c r="T3507" i="16"/>
  <c r="O1527" i="16"/>
  <c r="T1527" i="16"/>
  <c r="O3754" i="16"/>
  <c r="T3754" i="16"/>
  <c r="O3349" i="16"/>
  <c r="T3349" i="16"/>
  <c r="O2712" i="16"/>
  <c r="T2712" i="16"/>
  <c r="O347" i="16"/>
  <c r="T347" i="16"/>
  <c r="O1512" i="16"/>
  <c r="T1512" i="16"/>
  <c r="O3732" i="16"/>
  <c r="T3732" i="16"/>
  <c r="O3538" i="16"/>
  <c r="T3538" i="16"/>
  <c r="O95" i="16"/>
  <c r="T95" i="16"/>
  <c r="O3198" i="16"/>
  <c r="T3198" i="16"/>
  <c r="O2771" i="16"/>
  <c r="T2771" i="16"/>
  <c r="O3395" i="16"/>
  <c r="T3395" i="16"/>
  <c r="O3742" i="16"/>
  <c r="T3742" i="16"/>
  <c r="O3448" i="16"/>
  <c r="T3448" i="16"/>
  <c r="O1168" i="16"/>
  <c r="T1168" i="16"/>
  <c r="O1182" i="16"/>
  <c r="T1182" i="16"/>
  <c r="O2321" i="16"/>
  <c r="T2321" i="16"/>
  <c r="O1494" i="16"/>
  <c r="T1494" i="16"/>
  <c r="O2120" i="16"/>
  <c r="T2120" i="16"/>
  <c r="O1210" i="16"/>
  <c r="T1210" i="16"/>
  <c r="O2080" i="16"/>
  <c r="T2080" i="16"/>
  <c r="O2536" i="16"/>
  <c r="T2536" i="16"/>
  <c r="O1484" i="16"/>
  <c r="T1484" i="16"/>
  <c r="O1757" i="16"/>
  <c r="T1757" i="16"/>
  <c r="O934" i="16"/>
  <c r="T934" i="16"/>
  <c r="O633" i="16"/>
  <c r="T633" i="16"/>
  <c r="O1466" i="16"/>
  <c r="T1466" i="16"/>
  <c r="O895" i="16"/>
  <c r="T895" i="16"/>
  <c r="O1669" i="16"/>
  <c r="T1669" i="16"/>
  <c r="O717" i="16"/>
  <c r="T717" i="16"/>
  <c r="O376" i="16"/>
  <c r="T376" i="16"/>
  <c r="O209" i="16"/>
  <c r="T209" i="16"/>
  <c r="O890" i="16"/>
  <c r="T890" i="16"/>
  <c r="O651" i="16"/>
  <c r="T651" i="16"/>
  <c r="O3042" i="16"/>
  <c r="T3042" i="16"/>
  <c r="O1324" i="16"/>
  <c r="T1324" i="16"/>
  <c r="O752" i="16"/>
  <c r="T752" i="16"/>
  <c r="O853" i="16"/>
  <c r="T853" i="16"/>
  <c r="O1088" i="16"/>
  <c r="T1088" i="16"/>
  <c r="O481" i="16"/>
  <c r="T481" i="16"/>
  <c r="O3749" i="16"/>
  <c r="T3749" i="16"/>
  <c r="O3434" i="16"/>
  <c r="T3434" i="16"/>
  <c r="O1769" i="16"/>
  <c r="T1769" i="16"/>
  <c r="O1855" i="16"/>
  <c r="T1855" i="16"/>
  <c r="O2339" i="16"/>
  <c r="T2339" i="16"/>
  <c r="O2909" i="16"/>
  <c r="T2909" i="16"/>
  <c r="O2574" i="16"/>
  <c r="T2574" i="16"/>
  <c r="O3594" i="16"/>
  <c r="T3594" i="16"/>
  <c r="O3162" i="16"/>
  <c r="T3162" i="16"/>
  <c r="O2360" i="16"/>
  <c r="T2360" i="16"/>
  <c r="O3127" i="16"/>
  <c r="T3127" i="16"/>
  <c r="O1797" i="16"/>
  <c r="T1797" i="16"/>
  <c r="O3691" i="16"/>
  <c r="T3691" i="16"/>
  <c r="O2361" i="16"/>
  <c r="T2361" i="16"/>
  <c r="O1340" i="16"/>
  <c r="T1340" i="16"/>
  <c r="O3374" i="16"/>
  <c r="T3374" i="16"/>
  <c r="O1447" i="16"/>
  <c r="T1447" i="16"/>
  <c r="O1671" i="16"/>
  <c r="T1671" i="16"/>
  <c r="O1539" i="16"/>
  <c r="T1539" i="16"/>
  <c r="O1569" i="16"/>
  <c r="T1569" i="16"/>
  <c r="O1946" i="16"/>
  <c r="T1946" i="16"/>
  <c r="O3077" i="16"/>
  <c r="T3077" i="16"/>
  <c r="O2017" i="16"/>
  <c r="T2017" i="16"/>
  <c r="O996" i="16"/>
  <c r="T996" i="16"/>
  <c r="O1505" i="16"/>
  <c r="T1505" i="16"/>
  <c r="O1001" i="16"/>
  <c r="T1001" i="16"/>
  <c r="O285" i="16"/>
  <c r="T285" i="16"/>
  <c r="O2101" i="16"/>
  <c r="T2101" i="16"/>
  <c r="O2666" i="16"/>
  <c r="T2666" i="16"/>
  <c r="O100" i="16"/>
  <c r="T100" i="16"/>
  <c r="O259" i="16"/>
  <c r="T259" i="16"/>
  <c r="O2209" i="16"/>
  <c r="T2209" i="16"/>
  <c r="O92" i="16"/>
  <c r="T92" i="16"/>
  <c r="O609" i="16"/>
  <c r="T609" i="16"/>
  <c r="O577" i="16"/>
  <c r="T577" i="16"/>
  <c r="O780" i="16"/>
  <c r="T780" i="16"/>
  <c r="O3122" i="16"/>
  <c r="T3122" i="16"/>
  <c r="O2612" i="16"/>
  <c r="T2612" i="16"/>
  <c r="O1658" i="16"/>
  <c r="T1658" i="16"/>
  <c r="O847" i="16"/>
  <c r="T847" i="16"/>
  <c r="O97" i="16"/>
  <c r="T97" i="16"/>
  <c r="O1372" i="16"/>
  <c r="T1372" i="16"/>
  <c r="O2269" i="16"/>
  <c r="T2269" i="16"/>
  <c r="O946" i="16"/>
  <c r="T946" i="16"/>
  <c r="O3215" i="16"/>
  <c r="T3215" i="16"/>
  <c r="O2508" i="16"/>
  <c r="T2508" i="16"/>
  <c r="O3675" i="16"/>
  <c r="T3675" i="16"/>
  <c r="O1555" i="16"/>
  <c r="T1555" i="16"/>
  <c r="O2963" i="16"/>
  <c r="T2963" i="16"/>
  <c r="O1655" i="16"/>
  <c r="T1655" i="16"/>
  <c r="O2118" i="16"/>
  <c r="T2118" i="16"/>
  <c r="O1917" i="16"/>
  <c r="T1917" i="16"/>
  <c r="O3281" i="16"/>
  <c r="T3281" i="16"/>
  <c r="O2480" i="16"/>
  <c r="T2480" i="16"/>
  <c r="O3701" i="16"/>
  <c r="T3701" i="16"/>
  <c r="O3359" i="16"/>
  <c r="T3359" i="16"/>
  <c r="O1160" i="16"/>
  <c r="T1160" i="16"/>
  <c r="O2620" i="16"/>
  <c r="T2620" i="16"/>
  <c r="O2621" i="16"/>
  <c r="T2621" i="16"/>
  <c r="O1146" i="16"/>
  <c r="T1146" i="16"/>
  <c r="O1328" i="16"/>
  <c r="T1328" i="16"/>
  <c r="O1421" i="16"/>
  <c r="T1421" i="16"/>
  <c r="O1659" i="16"/>
  <c r="T1659" i="16"/>
  <c r="O1528" i="16"/>
  <c r="T1528" i="16"/>
  <c r="O1759" i="16"/>
  <c r="T1759" i="16"/>
  <c r="O1205" i="16"/>
  <c r="T1205" i="16"/>
  <c r="O1429" i="16"/>
  <c r="T1429" i="16"/>
  <c r="O2788" i="16"/>
  <c r="T2788" i="16"/>
  <c r="O452" i="16"/>
  <c r="T452" i="16"/>
  <c r="O2232" i="16"/>
  <c r="T2232" i="16"/>
  <c r="O809" i="16"/>
  <c r="T809" i="16"/>
  <c r="O311" i="16"/>
  <c r="T311" i="16"/>
  <c r="O235" i="16"/>
  <c r="T235" i="16"/>
  <c r="O865" i="16"/>
  <c r="T865" i="16"/>
  <c r="O1838" i="16"/>
  <c r="T1838" i="16"/>
  <c r="O2073" i="16"/>
  <c r="T2073" i="16"/>
  <c r="O2727" i="16"/>
  <c r="T2727" i="16"/>
  <c r="O1938" i="16"/>
  <c r="T1938" i="16"/>
  <c r="O2056" i="16"/>
  <c r="T2056" i="16"/>
  <c r="O1545" i="16"/>
  <c r="T1545" i="16"/>
  <c r="O3707" i="16"/>
  <c r="T3707" i="16"/>
  <c r="O3146" i="16"/>
  <c r="T3146" i="16"/>
  <c r="O3687" i="16"/>
  <c r="T3687" i="16"/>
  <c r="O1568" i="16"/>
  <c r="T1568" i="16"/>
  <c r="O1709" i="16"/>
  <c r="T1709" i="16"/>
  <c r="O1149" i="16"/>
  <c r="T1149" i="16"/>
  <c r="O3546" i="16"/>
  <c r="T3546" i="16"/>
  <c r="O3530" i="16"/>
  <c r="T3530" i="16"/>
  <c r="O2854" i="16"/>
  <c r="T2854" i="16"/>
  <c r="O2802" i="16"/>
  <c r="T2802" i="16"/>
  <c r="O3172" i="16"/>
  <c r="T3172" i="16"/>
  <c r="O2991" i="16"/>
  <c r="T2991" i="16"/>
  <c r="O1597" i="16"/>
  <c r="T1597" i="16"/>
  <c r="O3057" i="16"/>
  <c r="T3057" i="16"/>
  <c r="O2566" i="16"/>
  <c r="T2566" i="16"/>
  <c r="O1968" i="16"/>
  <c r="T1968" i="16"/>
  <c r="O2237" i="16"/>
  <c r="T2237" i="16"/>
  <c r="O3788" i="16"/>
  <c r="T3788" i="16"/>
  <c r="O1366" i="16"/>
  <c r="T1366" i="16"/>
  <c r="O3406" i="16"/>
  <c r="T3406" i="16"/>
  <c r="O3526" i="16"/>
  <c r="T3526" i="16"/>
  <c r="O84" i="16"/>
  <c r="T84" i="16"/>
  <c r="O1535" i="16"/>
  <c r="T1535" i="16"/>
  <c r="O2328" i="16"/>
  <c r="T2328" i="16"/>
  <c r="O3540" i="16"/>
  <c r="T3540" i="16"/>
  <c r="O2903" i="16"/>
  <c r="T2903" i="16"/>
  <c r="O1734" i="16"/>
  <c r="T1734" i="16"/>
  <c r="O3313" i="16"/>
  <c r="T3313" i="16"/>
  <c r="O407" i="16"/>
  <c r="T407" i="16"/>
  <c r="O1573" i="16"/>
  <c r="T1573" i="16"/>
  <c r="O2942" i="16"/>
  <c r="T2942" i="16"/>
  <c r="O2858" i="16"/>
  <c r="T2858" i="16"/>
  <c r="O2007" i="16"/>
  <c r="T2007" i="16"/>
  <c r="O1878" i="16"/>
  <c r="T1878" i="16"/>
  <c r="O2441" i="16"/>
  <c r="T2441" i="16"/>
  <c r="O1638" i="16"/>
  <c r="T1638" i="16"/>
  <c r="O1113" i="16"/>
  <c r="T1113" i="16"/>
  <c r="O2668" i="16"/>
  <c r="T2668" i="16"/>
  <c r="O1443" i="16"/>
  <c r="T1443" i="16"/>
  <c r="O656" i="16"/>
  <c r="T656" i="16"/>
  <c r="O343" i="16"/>
  <c r="T343" i="16"/>
  <c r="O1012" i="16"/>
  <c r="T1012" i="16"/>
  <c r="O298" i="16"/>
  <c r="T298" i="16"/>
  <c r="O427" i="16"/>
  <c r="T427" i="16"/>
  <c r="O417" i="16"/>
  <c r="T417" i="16"/>
  <c r="O2077" i="16"/>
  <c r="T2077" i="16"/>
  <c r="O1057" i="16"/>
  <c r="T1057" i="16"/>
  <c r="O2929" i="16"/>
  <c r="T2929" i="16"/>
  <c r="O80" i="16"/>
  <c r="T80" i="16"/>
  <c r="O173" i="16"/>
  <c r="T173" i="16"/>
  <c r="O1159" i="16"/>
  <c r="T1159" i="16"/>
  <c r="O2445" i="16"/>
  <c r="T2445" i="16"/>
  <c r="O1352" i="16"/>
  <c r="T1352" i="16"/>
  <c r="O2594" i="16"/>
  <c r="T2594" i="16"/>
  <c r="O983" i="16"/>
  <c r="T983" i="16"/>
  <c r="O2135" i="16"/>
  <c r="T2135" i="16"/>
  <c r="O3018" i="16"/>
  <c r="T3018" i="16"/>
  <c r="O1124" i="16"/>
  <c r="T1124" i="16"/>
  <c r="O3167" i="16"/>
  <c r="T3167" i="16"/>
  <c r="O2520" i="16"/>
  <c r="T2520" i="16"/>
  <c r="O1920" i="16"/>
  <c r="T1920" i="16"/>
  <c r="O2550" i="16"/>
  <c r="T2550" i="16"/>
  <c r="O3206" i="16"/>
  <c r="T3206" i="16"/>
  <c r="O3634" i="16"/>
  <c r="T3634" i="16"/>
  <c r="O3149" i="16"/>
  <c r="T3149" i="16"/>
  <c r="O3269" i="16"/>
  <c r="T3269" i="16"/>
  <c r="O3473" i="16"/>
  <c r="T3473" i="16"/>
  <c r="O2755" i="16"/>
  <c r="T2755" i="16"/>
  <c r="O2647" i="16"/>
  <c r="T2647" i="16"/>
  <c r="O1629" i="16"/>
  <c r="T1629" i="16"/>
  <c r="O3051" i="16"/>
  <c r="T3051" i="16"/>
  <c r="O1097" i="16"/>
  <c r="T1097" i="16"/>
  <c r="O2776" i="16"/>
  <c r="T2776" i="16"/>
  <c r="O997" i="16"/>
  <c r="T997" i="16"/>
  <c r="O2176" i="16"/>
  <c r="T2176" i="16"/>
  <c r="O908" i="16"/>
  <c r="T908" i="16"/>
  <c r="O2714" i="16"/>
  <c r="T2714" i="16"/>
  <c r="O1015" i="16"/>
  <c r="T1015" i="16"/>
  <c r="O1777" i="16"/>
  <c r="T1777" i="16"/>
  <c r="O1063" i="16"/>
  <c r="T1063" i="16"/>
  <c r="O825" i="16"/>
  <c r="T825" i="16"/>
  <c r="O432" i="16"/>
  <c r="T432" i="16"/>
  <c r="O980" i="16"/>
  <c r="T980" i="16"/>
  <c r="O361" i="16"/>
  <c r="T361" i="16"/>
  <c r="O3354" i="16"/>
  <c r="T3354" i="16"/>
  <c r="O3458" i="16"/>
  <c r="T3458" i="16"/>
  <c r="O1522" i="16"/>
  <c r="T1522" i="16"/>
  <c r="O1319" i="16"/>
  <c r="T1319" i="16"/>
  <c r="O1261" i="16"/>
  <c r="T1261" i="16"/>
  <c r="O2277" i="16"/>
  <c r="T2277" i="16"/>
  <c r="O515" i="16"/>
  <c r="T515" i="16"/>
  <c r="O1679" i="16"/>
  <c r="T1679" i="16"/>
  <c r="O1078" i="16"/>
  <c r="T1078" i="16"/>
  <c r="O3119" i="16"/>
  <c r="T3119" i="16"/>
  <c r="O3237" i="16"/>
  <c r="T3237" i="16"/>
  <c r="O888" i="16"/>
  <c r="T888" i="16"/>
  <c r="O3252" i="16"/>
  <c r="T3252" i="16"/>
  <c r="O3672" i="16"/>
  <c r="T3672" i="16"/>
  <c r="O1391" i="16"/>
  <c r="T1391" i="16"/>
  <c r="O1284" i="16"/>
  <c r="T1284" i="16"/>
  <c r="O1092" i="16"/>
  <c r="T1092" i="16"/>
  <c r="O2630" i="16"/>
  <c r="T2630" i="16"/>
  <c r="O1589" i="16"/>
  <c r="T1589" i="16"/>
  <c r="O2153" i="16"/>
  <c r="T2153" i="16"/>
  <c r="O1571" i="16"/>
  <c r="T1571" i="16"/>
  <c r="O2380" i="16"/>
  <c r="T2380" i="16"/>
  <c r="O3663" i="16"/>
  <c r="T3663" i="16"/>
  <c r="O1156" i="16"/>
  <c r="T1156" i="16"/>
  <c r="O368" i="16"/>
  <c r="T368" i="16"/>
  <c r="O50" i="16"/>
  <c r="T50" i="16"/>
  <c r="O724" i="16"/>
  <c r="T724" i="16"/>
  <c r="O1028" i="16"/>
  <c r="T1028" i="16"/>
  <c r="O2030" i="16"/>
  <c r="T2030" i="16"/>
  <c r="O795" i="16"/>
  <c r="T795" i="16"/>
  <c r="O140" i="16"/>
  <c r="T140" i="16"/>
  <c r="O1766" i="16"/>
  <c r="T1766" i="16"/>
  <c r="O769" i="16"/>
  <c r="T769" i="16"/>
  <c r="O591" i="16"/>
  <c r="T591" i="16"/>
  <c r="O799" i="16"/>
  <c r="T799" i="16"/>
  <c r="O1048" i="16"/>
  <c r="T1048" i="16"/>
  <c r="O631" i="16"/>
  <c r="T631" i="16"/>
  <c r="O1351" i="16"/>
  <c r="T1351" i="16"/>
  <c r="O3331" i="16"/>
  <c r="T3331" i="16"/>
  <c r="O1018" i="16"/>
  <c r="T1018" i="16"/>
  <c r="O3446" i="16"/>
  <c r="T3446" i="16"/>
  <c r="O2283" i="16"/>
  <c r="T2283" i="16"/>
  <c r="O549" i="16"/>
  <c r="T549" i="16"/>
  <c r="O3255" i="16"/>
  <c r="T3255" i="16"/>
  <c r="O3521" i="16"/>
  <c r="T3521" i="16"/>
  <c r="O2720" i="16"/>
  <c r="T2720" i="16"/>
  <c r="O3651" i="16"/>
  <c r="T3651" i="16"/>
  <c r="O1532" i="16"/>
  <c r="T1532" i="16"/>
  <c r="O2088" i="16"/>
  <c r="T2088" i="16"/>
  <c r="O2381" i="16"/>
  <c r="T2381" i="16"/>
  <c r="O2959" i="16"/>
  <c r="T2959" i="16"/>
  <c r="O1962" i="16"/>
  <c r="T1962" i="16"/>
  <c r="O1860" i="16"/>
  <c r="T1860" i="16"/>
  <c r="O3584" i="16"/>
  <c r="T3584" i="16"/>
  <c r="O1847" i="16"/>
  <c r="T1847" i="16"/>
  <c r="O3234" i="16"/>
  <c r="T3234" i="16"/>
  <c r="O3561" i="16"/>
  <c r="T3561" i="16"/>
  <c r="O1971" i="16"/>
  <c r="T1971" i="16"/>
  <c r="O2416" i="16"/>
  <c r="T2416" i="16"/>
  <c r="O2244" i="16"/>
  <c r="T2244" i="16"/>
  <c r="O1219" i="16"/>
  <c r="T1219" i="16"/>
  <c r="O2966" i="16"/>
  <c r="T2966" i="16"/>
  <c r="O2893" i="16"/>
  <c r="T2893" i="16"/>
  <c r="O841" i="16"/>
  <c r="T841" i="16"/>
  <c r="O109" i="16"/>
  <c r="T109" i="16"/>
  <c r="O856" i="16"/>
  <c r="T856" i="16"/>
  <c r="O204" i="16"/>
  <c r="T204" i="16"/>
  <c r="O2977" i="16"/>
  <c r="T2977" i="16"/>
  <c r="O964" i="16"/>
  <c r="T964" i="16"/>
  <c r="O117" i="16"/>
  <c r="T117" i="16"/>
  <c r="O956" i="16"/>
  <c r="T956" i="16"/>
  <c r="O1718" i="16"/>
  <c r="T1718" i="16"/>
  <c r="O188" i="16"/>
  <c r="T188" i="16"/>
  <c r="O1752" i="16"/>
  <c r="T1752" i="16"/>
  <c r="O3635" i="16"/>
  <c r="T3635" i="16"/>
  <c r="O2323" i="16"/>
  <c r="T2323" i="16"/>
  <c r="O1432" i="16"/>
  <c r="T1432" i="16"/>
  <c r="O1232" i="16"/>
  <c r="T1232" i="16"/>
  <c r="O1989" i="16"/>
  <c r="T1989" i="16"/>
  <c r="O1955" i="16"/>
  <c r="T1955" i="16"/>
  <c r="O1392" i="16"/>
  <c r="T1392" i="16"/>
  <c r="O3469" i="16"/>
  <c r="T3469" i="16"/>
  <c r="O2865" i="16"/>
  <c r="T2865" i="16"/>
  <c r="O3253" i="16"/>
  <c r="T3253" i="16"/>
  <c r="O3656" i="16"/>
  <c r="T3656" i="16"/>
  <c r="O2325" i="16"/>
  <c r="T2325" i="16"/>
  <c r="O1833" i="16"/>
  <c r="T1833" i="16"/>
  <c r="O1211" i="16"/>
  <c r="T1211" i="16"/>
  <c r="O1248" i="16"/>
  <c r="T1248" i="16"/>
  <c r="O3325" i="16"/>
  <c r="T3325" i="16"/>
  <c r="O3055" i="16"/>
  <c r="T3055" i="16"/>
  <c r="O3681" i="16"/>
  <c r="T3681" i="16"/>
  <c r="O3439" i="16"/>
  <c r="T3439" i="16"/>
  <c r="O2109" i="16"/>
  <c r="T2109" i="16"/>
  <c r="O2349" i="16"/>
  <c r="T2349" i="16"/>
  <c r="O443" i="16"/>
  <c r="T443" i="16"/>
  <c r="O3241" i="16"/>
  <c r="T3241" i="16"/>
  <c r="O2592" i="16"/>
  <c r="T2592" i="16"/>
  <c r="O3478" i="16"/>
  <c r="T3478" i="16"/>
  <c r="O3034" i="16"/>
  <c r="T3034" i="16"/>
  <c r="O2140" i="16"/>
  <c r="T2140" i="16"/>
  <c r="O1289" i="16"/>
  <c r="T1289" i="16"/>
  <c r="O1157" i="16"/>
  <c r="T1157" i="16"/>
  <c r="O1722" i="16"/>
  <c r="T1722" i="16"/>
  <c r="O1492" i="16"/>
  <c r="T1492" i="16"/>
  <c r="O1935" i="16"/>
  <c r="T1935" i="16"/>
  <c r="O2786" i="16"/>
  <c r="T2786" i="16"/>
  <c r="O931" i="16"/>
  <c r="T931" i="16"/>
  <c r="O1038" i="16"/>
  <c r="T1038" i="16"/>
  <c r="O292" i="16"/>
  <c r="T292" i="16"/>
  <c r="O597" i="16"/>
  <c r="T597" i="16"/>
  <c r="O363" i="16"/>
  <c r="T363" i="16"/>
  <c r="O716" i="16"/>
  <c r="T716" i="16"/>
  <c r="O1333" i="16"/>
  <c r="T1333" i="16"/>
  <c r="O337" i="16"/>
  <c r="T337" i="16"/>
  <c r="O2197" i="16"/>
  <c r="T2197" i="16"/>
  <c r="O367" i="16"/>
  <c r="T367" i="16"/>
  <c r="O399" i="16"/>
  <c r="T399" i="16"/>
  <c r="O354" i="16"/>
  <c r="T354" i="16"/>
  <c r="O3135" i="16"/>
  <c r="T3135" i="16"/>
  <c r="O2415" i="16"/>
  <c r="T2415" i="16"/>
  <c r="O411" i="16"/>
  <c r="T411" i="16"/>
  <c r="O191" i="16"/>
  <c r="T191" i="16"/>
  <c r="O3309" i="16"/>
  <c r="T3309" i="16"/>
  <c r="O2436" i="16"/>
  <c r="T2436" i="16"/>
  <c r="O2623" i="16"/>
  <c r="T2623" i="16"/>
  <c r="O2006" i="16"/>
  <c r="T2006" i="16"/>
  <c r="O1934" i="16"/>
  <c r="T1934" i="16"/>
  <c r="O249" i="16"/>
  <c r="T249" i="16"/>
  <c r="O3336" i="16"/>
  <c r="T3336" i="16"/>
  <c r="O2443" i="16"/>
  <c r="T2443" i="16"/>
  <c r="O2229" i="16"/>
  <c r="T2229" i="16"/>
  <c r="O1150" i="16"/>
  <c r="T1150" i="16"/>
  <c r="O2335" i="16"/>
  <c r="T2335" i="16"/>
  <c r="O1841" i="16"/>
  <c r="T1841" i="16"/>
  <c r="O869" i="16"/>
  <c r="T869" i="16"/>
  <c r="O1567" i="16"/>
  <c r="T1567" i="16"/>
  <c r="O2654" i="16"/>
  <c r="T2654" i="16"/>
  <c r="O2279" i="16"/>
  <c r="T2279" i="16"/>
  <c r="O2383" i="16"/>
  <c r="T2383" i="16"/>
  <c r="O2085" i="16"/>
  <c r="T2085" i="16"/>
  <c r="O1207" i="16"/>
  <c r="T1207" i="16"/>
  <c r="O3417" i="16"/>
  <c r="T3417" i="16"/>
  <c r="O2245" i="16"/>
  <c r="T2245" i="16"/>
  <c r="O3578" i="16"/>
  <c r="T3578" i="16"/>
  <c r="O1457" i="16"/>
  <c r="T1457" i="16"/>
  <c r="O3362" i="16"/>
  <c r="T3362" i="16"/>
  <c r="O3271" i="16"/>
  <c r="T3271" i="16"/>
  <c r="O2937" i="16"/>
  <c r="T2937" i="16"/>
  <c r="O1553" i="16"/>
  <c r="T1553" i="16"/>
  <c r="O2160" i="16"/>
  <c r="T2160" i="16"/>
  <c r="O2917" i="16"/>
  <c r="T2917" i="16"/>
  <c r="O536" i="16"/>
  <c r="T536" i="16"/>
  <c r="O3299" i="16"/>
  <c r="T3299" i="16"/>
  <c r="O3105" i="16"/>
  <c r="T3105" i="16"/>
  <c r="O2198" i="16"/>
  <c r="T2198" i="16"/>
  <c r="O1375" i="16"/>
  <c r="T1375" i="16"/>
  <c r="O3209" i="16"/>
  <c r="T3209" i="16"/>
  <c r="O1825" i="16"/>
  <c r="T1825" i="16"/>
  <c r="O448" i="16"/>
  <c r="T448" i="16"/>
  <c r="O3445" i="16"/>
  <c r="T3445" i="16"/>
  <c r="O916" i="16"/>
  <c r="T916" i="16"/>
  <c r="O1461" i="16"/>
  <c r="T1461" i="16"/>
  <c r="O3370" i="16"/>
  <c r="T3370" i="16"/>
  <c r="O2675" i="16"/>
  <c r="T2675" i="16"/>
  <c r="O2063" i="16"/>
  <c r="T2063" i="16"/>
  <c r="O2730" i="16"/>
  <c r="T2730" i="16"/>
  <c r="O2034" i="16"/>
  <c r="T2034" i="16"/>
  <c r="O2827" i="16"/>
  <c r="T2827" i="16"/>
  <c r="O1240" i="16"/>
  <c r="T1240" i="16"/>
  <c r="O767" i="16"/>
  <c r="T767" i="16"/>
  <c r="O862" i="16"/>
  <c r="T862" i="16"/>
  <c r="O1345" i="16"/>
  <c r="T1345" i="16"/>
  <c r="O246" i="16"/>
  <c r="T246" i="16"/>
  <c r="O3412" i="16"/>
  <c r="T3412" i="16"/>
  <c r="O2940" i="16"/>
  <c r="T2940" i="16"/>
  <c r="O2110" i="16"/>
  <c r="T2110" i="16"/>
  <c r="O1416" i="16"/>
  <c r="T1416" i="16"/>
  <c r="O3822" i="16"/>
  <c r="T3822" i="16"/>
  <c r="O3554" i="16"/>
  <c r="T3554" i="16"/>
  <c r="O647" i="16"/>
  <c r="T647" i="16"/>
  <c r="O1800" i="16"/>
  <c r="T1800" i="16"/>
  <c r="O1199" i="16"/>
  <c r="T1199" i="16"/>
  <c r="O3493" i="16"/>
  <c r="T3493" i="16"/>
  <c r="O2747" i="16"/>
  <c r="T2747" i="16"/>
  <c r="O3435" i="16"/>
  <c r="T3435" i="16"/>
  <c r="O3527" i="16"/>
  <c r="T3527" i="16"/>
  <c r="O3839" i="16"/>
  <c r="T3839" i="16"/>
  <c r="O2035" i="16"/>
  <c r="T2035" i="16"/>
  <c r="O2609" i="16"/>
  <c r="T2609" i="16"/>
  <c r="O1820" i="16"/>
  <c r="T1820" i="16"/>
  <c r="O2366" i="16"/>
  <c r="T2366" i="16"/>
  <c r="O2384" i="16"/>
  <c r="T2384" i="16"/>
  <c r="O2043" i="16"/>
  <c r="T2043" i="16"/>
  <c r="O1982" i="16"/>
  <c r="T1982" i="16"/>
  <c r="O961" i="16"/>
  <c r="T961" i="16"/>
  <c r="O1006" i="16"/>
  <c r="T1006" i="16"/>
  <c r="O1055" i="16"/>
  <c r="T1055" i="16"/>
  <c r="O2551" i="16"/>
  <c r="T2551" i="16"/>
  <c r="O646" i="16"/>
  <c r="T646" i="16"/>
  <c r="O684" i="16"/>
  <c r="T684" i="16"/>
  <c r="O2505" i="16"/>
  <c r="T2505" i="16"/>
  <c r="O2222" i="16"/>
  <c r="T2222" i="16"/>
  <c r="O732" i="16"/>
  <c r="T732" i="16"/>
  <c r="O1331" i="16"/>
  <c r="T1331" i="16"/>
  <c r="O1273" i="16"/>
  <c r="T1273" i="16"/>
  <c r="O3491" i="16"/>
  <c r="T3491" i="16"/>
  <c r="O3607" i="16"/>
  <c r="T3607" i="16"/>
  <c r="O3410" i="16"/>
  <c r="T3410" i="16"/>
  <c r="O3168" i="16"/>
  <c r="T3168" i="16"/>
  <c r="O1656" i="16"/>
  <c r="T1656" i="16"/>
  <c r="O3682" i="16"/>
  <c r="T3682" i="16"/>
  <c r="O251" i="16"/>
  <c r="T251" i="16"/>
  <c r="O2195" i="16"/>
  <c r="T2195" i="16"/>
  <c r="O3770" i="16"/>
  <c r="T3770" i="16"/>
  <c r="O3550" i="16"/>
  <c r="T3550" i="16"/>
  <c r="O3292" i="16"/>
  <c r="T3292" i="16"/>
  <c r="O2759" i="16"/>
  <c r="T2759" i="16"/>
  <c r="O3723" i="16"/>
  <c r="T3723" i="16"/>
  <c r="O1939" i="16"/>
  <c r="T1939" i="16"/>
  <c r="O1325" i="16"/>
  <c r="T1325" i="16"/>
  <c r="O2223" i="16"/>
  <c r="T2223" i="16"/>
  <c r="O462" i="16"/>
  <c r="T462" i="16"/>
  <c r="O1832" i="16"/>
  <c r="T1832" i="16"/>
  <c r="O119" i="16"/>
  <c r="T119" i="16"/>
  <c r="O817" i="16"/>
  <c r="T817" i="16"/>
  <c r="O912" i="16"/>
  <c r="T912" i="16"/>
  <c r="O2607" i="16"/>
  <c r="T2607" i="16"/>
  <c r="O502" i="16"/>
  <c r="T502" i="16"/>
  <c r="O94" i="16"/>
  <c r="T94" i="16"/>
  <c r="O814" i="16"/>
  <c r="T814" i="16"/>
  <c r="O898" i="16"/>
  <c r="T898" i="16"/>
  <c r="O720" i="16"/>
  <c r="T720" i="16"/>
  <c r="O1128" i="16"/>
  <c r="T1128" i="16"/>
  <c r="O2754" i="16"/>
  <c r="T2754" i="16"/>
  <c r="O3267" i="16"/>
  <c r="T3267" i="16"/>
  <c r="O2471" i="16"/>
  <c r="T2471" i="16"/>
  <c r="O3352" i="16"/>
  <c r="T3352" i="16"/>
  <c r="O3205" i="16"/>
  <c r="T3205" i="16"/>
  <c r="O3625" i="16"/>
  <c r="T3625" i="16"/>
  <c r="O3147" i="16"/>
  <c r="T3147" i="16"/>
  <c r="O3567" i="16"/>
  <c r="T3567" i="16"/>
  <c r="O1748" i="16"/>
  <c r="T1748" i="16"/>
  <c r="O2282" i="16"/>
  <c r="T2282" i="16"/>
  <c r="O2968" i="16"/>
  <c r="T2968" i="16"/>
  <c r="O673" i="16"/>
  <c r="T673" i="16"/>
  <c r="O402" i="16"/>
  <c r="T402" i="16"/>
  <c r="O768" i="16"/>
  <c r="T768" i="16"/>
  <c r="O1744" i="16"/>
  <c r="T1744" i="16"/>
  <c r="O2801" i="16"/>
  <c r="T2801" i="16"/>
  <c r="O358" i="16"/>
  <c r="T358" i="16"/>
  <c r="O823" i="16"/>
  <c r="T823" i="16"/>
  <c r="O1138" i="16"/>
  <c r="T1138" i="16"/>
  <c r="O979" i="16"/>
  <c r="T979" i="16"/>
  <c r="O2363" i="16"/>
  <c r="T2363" i="16"/>
  <c r="O1314" i="16"/>
  <c r="T1314" i="16"/>
  <c r="O1438" i="16"/>
  <c r="T1438" i="16"/>
  <c r="O3818" i="16"/>
  <c r="T3818" i="16"/>
  <c r="O3218" i="16"/>
  <c r="T3218" i="16"/>
  <c r="O3129" i="16"/>
  <c r="T3129" i="16"/>
  <c r="O2793" i="16"/>
  <c r="T2793" i="16"/>
  <c r="O3833" i="16"/>
  <c r="T3833" i="16"/>
  <c r="O3033" i="16"/>
  <c r="T3033" i="16"/>
  <c r="O2489" i="16"/>
  <c r="T2489" i="16"/>
  <c r="O1844" i="16"/>
  <c r="T1844" i="16"/>
  <c r="O1410" i="16"/>
  <c r="T1410" i="16"/>
  <c r="O1099" i="16"/>
  <c r="T1099" i="16"/>
  <c r="O1323" i="16"/>
  <c r="T1323" i="16"/>
  <c r="O229" i="16"/>
  <c r="T229" i="16"/>
  <c r="O2773" i="16"/>
  <c r="T2773" i="16"/>
  <c r="O722" i="16"/>
  <c r="T722" i="16"/>
  <c r="O150" i="16"/>
  <c r="T150" i="16"/>
  <c r="O2568" i="16"/>
  <c r="T2568" i="16"/>
  <c r="O3587" i="16"/>
  <c r="T3587" i="16"/>
  <c r="O3134" i="16"/>
  <c r="T3134" i="16"/>
  <c r="O3599" i="16"/>
  <c r="T3599" i="16"/>
  <c r="O3378" i="16"/>
  <c r="T3378" i="16"/>
  <c r="O2352" i="16"/>
  <c r="T2352" i="16"/>
  <c r="O3317" i="16"/>
  <c r="T3317" i="16"/>
  <c r="O3637" i="16"/>
  <c r="T3637" i="16"/>
  <c r="O2663" i="16"/>
  <c r="T2663" i="16"/>
  <c r="O3266" i="16"/>
  <c r="T3266" i="16"/>
  <c r="O1197" i="16"/>
  <c r="T1197" i="16"/>
  <c r="O1974" i="16"/>
  <c r="T1974" i="16"/>
  <c r="O2219" i="16"/>
  <c r="T2219" i="16"/>
  <c r="O107" i="16"/>
  <c r="T107" i="16"/>
  <c r="O322" i="16"/>
  <c r="T322" i="16"/>
  <c r="O1130" i="16"/>
  <c r="T1130" i="16"/>
  <c r="O75" i="16"/>
  <c r="T75" i="16"/>
  <c r="O192" i="16"/>
  <c r="T192" i="16"/>
  <c r="O194" i="16"/>
  <c r="T194" i="16"/>
  <c r="O218" i="16"/>
  <c r="T218" i="16"/>
  <c r="O603" i="16"/>
  <c r="T603" i="16"/>
  <c r="O459" i="16"/>
  <c r="T459" i="16"/>
  <c r="O1174" i="16"/>
  <c r="T1174" i="16"/>
  <c r="O712" i="16"/>
  <c r="T712" i="16"/>
  <c r="O902" i="16"/>
  <c r="T902" i="16"/>
  <c r="O474" i="16"/>
  <c r="T474" i="16"/>
  <c r="O1348" i="16"/>
  <c r="T1348" i="16"/>
  <c r="O2567" i="16"/>
  <c r="T2567" i="16"/>
  <c r="O3676" i="16"/>
  <c r="T3676" i="16"/>
  <c r="O3624" i="16"/>
  <c r="T3624" i="16"/>
  <c r="O2071" i="16"/>
  <c r="T2071" i="16"/>
  <c r="O1386" i="16"/>
  <c r="T1386" i="16"/>
  <c r="O3391" i="16"/>
  <c r="T3391" i="16"/>
  <c r="O1980" i="16"/>
  <c r="T1980" i="16"/>
  <c r="O815" i="16"/>
  <c r="T815" i="16"/>
  <c r="O3176" i="16"/>
  <c r="T3176" i="16"/>
  <c r="O2841" i="16"/>
  <c r="T2841" i="16"/>
  <c r="O2833" i="16"/>
  <c r="T2833" i="16"/>
  <c r="O1827" i="16"/>
  <c r="T1827" i="16"/>
  <c r="O2211" i="16"/>
  <c r="T2211" i="16"/>
  <c r="O3364" i="16"/>
  <c r="T3364" i="16"/>
  <c r="O1518" i="16"/>
  <c r="T1518" i="16"/>
  <c r="O2763" i="16"/>
  <c r="T2763" i="16"/>
  <c r="O123" i="16"/>
  <c r="T123" i="16"/>
  <c r="O878" i="16"/>
  <c r="T878" i="16"/>
  <c r="O321" i="16"/>
  <c r="T321" i="16"/>
  <c r="O539" i="16"/>
  <c r="T539" i="16"/>
  <c r="O3708" i="16"/>
  <c r="T3708" i="16"/>
  <c r="O3192" i="16"/>
  <c r="T3192" i="16"/>
  <c r="O3231" i="16"/>
  <c r="T3231" i="16"/>
  <c r="O3653" i="16"/>
  <c r="T3653" i="16"/>
  <c r="O766" i="16"/>
  <c r="T766" i="16"/>
  <c r="O3590" i="16"/>
  <c r="T3590" i="16"/>
  <c r="O3384" i="16"/>
  <c r="T3384" i="16"/>
  <c r="O2047" i="16"/>
  <c r="T2047" i="16"/>
  <c r="O2615" i="16"/>
  <c r="T2615" i="16"/>
  <c r="O2175" i="16"/>
  <c r="T2175" i="16"/>
  <c r="O2190" i="16"/>
  <c r="T2190" i="16"/>
  <c r="O678" i="16"/>
  <c r="T678" i="16"/>
  <c r="O1226" i="16"/>
  <c r="T1226" i="16"/>
  <c r="O1541" i="16"/>
  <c r="T1541" i="16"/>
  <c r="O1254" i="16"/>
  <c r="T1254" i="16"/>
  <c r="O1786" i="16"/>
  <c r="T1786" i="16"/>
  <c r="O622" i="16"/>
  <c r="T622" i="16"/>
  <c r="O662" i="16"/>
  <c r="T662" i="16"/>
  <c r="O706" i="16"/>
  <c r="T706" i="16"/>
  <c r="O378" i="16"/>
  <c r="T378" i="16"/>
  <c r="O198" i="16"/>
  <c r="T198" i="16"/>
  <c r="O398" i="16"/>
  <c r="T398" i="16"/>
  <c r="O900" i="16"/>
  <c r="T900" i="16"/>
  <c r="O1110" i="16"/>
  <c r="T1110" i="16"/>
  <c r="O951" i="16"/>
  <c r="T951" i="16"/>
  <c r="O3104" i="16"/>
  <c r="T3104" i="16"/>
  <c r="O2769" i="16"/>
  <c r="T2769" i="16"/>
  <c r="O3730" i="16"/>
  <c r="T3730" i="16"/>
  <c r="O3756" i="16"/>
  <c r="T3756" i="16"/>
  <c r="O3489" i="16"/>
  <c r="T3489" i="16"/>
  <c r="O1259" i="16"/>
  <c r="T1259" i="16"/>
  <c r="O2553" i="16"/>
  <c r="T2553" i="16"/>
  <c r="O2794" i="16"/>
  <c r="T2794" i="16"/>
  <c r="O2039" i="16"/>
  <c r="T2039" i="16"/>
  <c r="O2603" i="16"/>
  <c r="T2603" i="16"/>
  <c r="O3036" i="16"/>
  <c r="T3036" i="16"/>
  <c r="O2571" i="16"/>
  <c r="T2571" i="16"/>
  <c r="O1720" i="16"/>
  <c r="T1720" i="16"/>
  <c r="O1302" i="16"/>
  <c r="T1302" i="16"/>
  <c r="O1951" i="16"/>
  <c r="T1951" i="16"/>
  <c r="O1924" i="16"/>
  <c r="T1924" i="16"/>
  <c r="O1779" i="16"/>
  <c r="T1779" i="16"/>
  <c r="O129" i="16"/>
  <c r="T129" i="16"/>
  <c r="O2641" i="16"/>
  <c r="T2641" i="16"/>
  <c r="O189" i="16"/>
  <c r="T189" i="16"/>
  <c r="O323" i="16"/>
  <c r="T323" i="16"/>
  <c r="O2390" i="16"/>
  <c r="T2390" i="16"/>
  <c r="O2749" i="16"/>
  <c r="T2749" i="16"/>
  <c r="O3298" i="16"/>
  <c r="T3298" i="16"/>
  <c r="O1148" i="16"/>
  <c r="T1148" i="16"/>
  <c r="O3631" i="16"/>
  <c r="T3631" i="16"/>
  <c r="O2302" i="16"/>
  <c r="T2302" i="16"/>
  <c r="O2412" i="16"/>
  <c r="T2412" i="16"/>
  <c r="O1233" i="16"/>
  <c r="T1233" i="16"/>
  <c r="O2673" i="16"/>
  <c r="T2673" i="16"/>
  <c r="O1163" i="16"/>
  <c r="T1163" i="16"/>
  <c r="O1582" i="16"/>
  <c r="T1582" i="16"/>
  <c r="O1904" i="16"/>
  <c r="T1904" i="16"/>
  <c r="O702" i="16"/>
  <c r="T702" i="16"/>
  <c r="O2851" i="16"/>
  <c r="T2851" i="16"/>
  <c r="O2589" i="16"/>
  <c r="T2589" i="16"/>
  <c r="O2535" i="16"/>
  <c r="T2535" i="16"/>
  <c r="O2273" i="16"/>
  <c r="T2273" i="16"/>
  <c r="O2083" i="16"/>
  <c r="T2083" i="16"/>
  <c r="O2846" i="16"/>
  <c r="T2846" i="16"/>
  <c r="O1105" i="16"/>
  <c r="T1105" i="16"/>
  <c r="O1230" i="16"/>
  <c r="T1230" i="16"/>
  <c r="O1070" i="16"/>
  <c r="T1070" i="16"/>
  <c r="O578" i="16"/>
  <c r="T578" i="16"/>
  <c r="O254" i="16"/>
  <c r="T254" i="16"/>
  <c r="O639" i="16"/>
  <c r="T639" i="16"/>
  <c r="O1488" i="16"/>
  <c r="T1488" i="16"/>
  <c r="O450" i="16"/>
  <c r="T450" i="16"/>
  <c r="O891" i="16"/>
  <c r="T891" i="16"/>
  <c r="O3799" i="16"/>
  <c r="T3799" i="16"/>
  <c r="O2481" i="16"/>
  <c r="T2481" i="16"/>
  <c r="O3441" i="16"/>
  <c r="T3441" i="16"/>
  <c r="O3200" i="16"/>
  <c r="T3200" i="16"/>
  <c r="O586" i="16"/>
  <c r="T586" i="16"/>
  <c r="O2368" i="16"/>
  <c r="T2368" i="16"/>
  <c r="O3297" i="16"/>
  <c r="T3297" i="16"/>
  <c r="O2721" i="16"/>
  <c r="T2721" i="16"/>
  <c r="O3800" i="16"/>
  <c r="T3800" i="16"/>
  <c r="O1608" i="16"/>
  <c r="T1608" i="16"/>
  <c r="O1019" i="16"/>
  <c r="T1019" i="16"/>
  <c r="O2171" i="16"/>
  <c r="T2171" i="16"/>
  <c r="O2733" i="16"/>
  <c r="T2733" i="16"/>
  <c r="O2186" i="16"/>
  <c r="T2186" i="16"/>
  <c r="O942" i="16"/>
  <c r="T942" i="16"/>
  <c r="O2948" i="16"/>
  <c r="T2948" i="16"/>
  <c r="O3329" i="16"/>
  <c r="T3329" i="16"/>
  <c r="O2075" i="16"/>
  <c r="T2075" i="16"/>
  <c r="O1311" i="16"/>
  <c r="T1311" i="16"/>
  <c r="O1430" i="16"/>
  <c r="T1430" i="16"/>
  <c r="O103" i="16"/>
  <c r="T103" i="16"/>
  <c r="O158" i="16"/>
  <c r="T158" i="16"/>
  <c r="O1026" i="16"/>
  <c r="T1026" i="16"/>
  <c r="O182" i="16"/>
  <c r="T182" i="16"/>
  <c r="O3662" i="16"/>
  <c r="T3662" i="16"/>
  <c r="O268" i="16"/>
  <c r="T268" i="16"/>
  <c r="O1310" i="16"/>
  <c r="T1310" i="16"/>
  <c r="O318" i="16"/>
  <c r="T318" i="16"/>
  <c r="F147" i="3"/>
  <c r="F145" i="3"/>
  <c r="F132" i="3"/>
  <c r="F131" i="3"/>
  <c r="R40" i="16" l="1"/>
  <c r="C168" i="3" s="1"/>
  <c r="O39" i="16"/>
  <c r="O40" i="16" s="1"/>
  <c r="J36" i="5"/>
  <c r="I36" i="5"/>
  <c r="H36" i="5"/>
  <c r="G36" i="5"/>
  <c r="F36" i="5"/>
  <c r="E36" i="5"/>
  <c r="D36" i="5"/>
  <c r="C36" i="5"/>
  <c r="B36" i="5"/>
  <c r="A36" i="5"/>
  <c r="J35" i="5"/>
  <c r="I35" i="5"/>
  <c r="H35" i="5"/>
  <c r="G35" i="5"/>
  <c r="F35" i="5"/>
  <c r="E35" i="5"/>
  <c r="D35" i="5"/>
  <c r="C35" i="5"/>
  <c r="B35" i="5"/>
  <c r="B39" i="5" s="1"/>
  <c r="C39" i="5" s="1"/>
  <c r="A35" i="5"/>
  <c r="B38" i="5" s="1"/>
  <c r="C38" i="5" s="1"/>
  <c r="P40" i="16" l="1"/>
  <c r="C166" i="3" s="1"/>
  <c r="Q40" i="16"/>
  <c r="C167" i="3" s="1"/>
  <c r="B46" i="5"/>
  <c r="C46" i="5" s="1"/>
  <c r="B45" i="5"/>
  <c r="C45" i="5" s="1"/>
  <c r="B43" i="5"/>
  <c r="C43" i="5" s="1"/>
  <c r="F43" i="5" s="1"/>
  <c r="B42" i="5"/>
  <c r="B44" i="5"/>
  <c r="B41" i="5"/>
  <c r="C41" i="5" s="1"/>
  <c r="F41" i="5" s="1"/>
  <c r="B40" i="5"/>
  <c r="C40" i="5" s="1"/>
  <c r="F38" i="5" s="1"/>
  <c r="F45" i="5" l="1"/>
  <c r="F39" i="5"/>
  <c r="J20" i="5" l="1"/>
  <c r="I20" i="5"/>
  <c r="H20" i="5"/>
  <c r="G20" i="5"/>
  <c r="F20" i="5"/>
  <c r="E20" i="5"/>
  <c r="D20" i="5"/>
  <c r="C20" i="5"/>
  <c r="B20" i="5"/>
  <c r="A20" i="5"/>
  <c r="J19" i="5"/>
  <c r="B30" i="5" s="1"/>
  <c r="C30" i="5" s="1"/>
  <c r="I19" i="5"/>
  <c r="B29" i="5" s="1"/>
  <c r="H19" i="5"/>
  <c r="G19" i="5"/>
  <c r="F19" i="5"/>
  <c r="E19" i="5"/>
  <c r="D19" i="5"/>
  <c r="C19" i="5"/>
  <c r="B19" i="5"/>
  <c r="B23" i="5" s="1"/>
  <c r="C23" i="5" s="1"/>
  <c r="A19" i="5"/>
  <c r="B22" i="5" s="1"/>
  <c r="C22" i="5" s="1"/>
  <c r="C29" i="5" l="1"/>
  <c r="B26" i="5"/>
  <c r="B27" i="5"/>
  <c r="C27" i="5" s="1"/>
  <c r="F27" i="5" s="1"/>
  <c r="B25" i="5"/>
  <c r="C25" i="5" s="1"/>
  <c r="F25" i="5" s="1"/>
  <c r="B24" i="5"/>
  <c r="C24" i="5" s="1"/>
  <c r="B28" i="5"/>
  <c r="F23" i="5" l="1"/>
  <c r="F29" i="5"/>
  <c r="F22" i="5"/>
  <c r="M3" i="2" l="1"/>
  <c r="M2" i="2"/>
  <c r="F158" i="3" l="1"/>
  <c r="O2" i="2" l="1"/>
  <c r="D143" i="3"/>
  <c r="F49" i="3" l="1"/>
  <c r="F48" i="3"/>
  <c r="F42" i="3"/>
  <c r="F41" i="3"/>
  <c r="D52" i="3" l="1"/>
  <c r="F50" i="3"/>
  <c r="D54" i="3"/>
  <c r="D55" i="3" s="1"/>
  <c r="D56" i="3"/>
  <c r="D53" i="3" l="1"/>
  <c r="R7" i="2" l="1"/>
  <c r="R8" i="2"/>
  <c r="R12" i="2" s="1"/>
  <c r="R16" i="2" s="1"/>
  <c r="R9" i="2"/>
  <c r="R11" i="2"/>
  <c r="R15" i="2" s="1"/>
  <c r="R13" i="2"/>
  <c r="R17" i="2" s="1"/>
  <c r="R6" i="2"/>
  <c r="R10" i="2" s="1"/>
  <c r="R14" i="2" s="1"/>
  <c r="P3" i="2" l="1"/>
  <c r="K3" i="2"/>
  <c r="K4" i="2" s="1"/>
  <c r="K5" i="2" s="1"/>
  <c r="K6" i="2" s="1"/>
  <c r="K7" i="2" s="1"/>
  <c r="K8" i="2" s="1"/>
  <c r="K9" i="2" s="1"/>
  <c r="K10" i="2" s="1"/>
  <c r="K11" i="2" s="1"/>
  <c r="K12" i="2" s="1"/>
  <c r="K13" i="2" s="1"/>
  <c r="K14" i="2" s="1"/>
  <c r="K15" i="2" s="1"/>
  <c r="K16" i="2" s="1"/>
  <c r="K17" i="2" s="1"/>
  <c r="K18" i="2" s="1"/>
  <c r="K19" i="2" s="1"/>
  <c r="K20" i="2" s="1"/>
  <c r="K21" i="2" s="1"/>
  <c r="K22" i="2" s="1"/>
  <c r="K23" i="2" s="1"/>
  <c r="K24" i="2" s="1"/>
  <c r="K25" i="2" s="1"/>
  <c r="K26" i="2" s="1"/>
  <c r="K27" i="2" s="1"/>
  <c r="K28" i="2" s="1"/>
  <c r="K29" i="2" s="1"/>
  <c r="K30" i="2" s="1"/>
  <c r="K31" i="2" s="1"/>
  <c r="K32" i="2" s="1"/>
  <c r="K33" i="2" s="1"/>
  <c r="J3" i="2"/>
  <c r="J4" i="2" s="1"/>
  <c r="H3" i="2"/>
  <c r="H4" i="2" s="1"/>
  <c r="H5" i="2" s="1"/>
  <c r="H6" i="2" s="1"/>
  <c r="H7" i="2" s="1"/>
  <c r="H8" i="2" s="1"/>
  <c r="H9" i="2" s="1"/>
  <c r="H10" i="2" s="1"/>
  <c r="H11" i="2" s="1"/>
  <c r="H12" i="2" s="1"/>
  <c r="H13" i="2" s="1"/>
  <c r="H14" i="2" s="1"/>
  <c r="H15" i="2" s="1"/>
  <c r="H16" i="2" s="1"/>
  <c r="H17" i="2" s="1"/>
  <c r="H18" i="2" s="1"/>
  <c r="H19" i="2" s="1"/>
  <c r="H20" i="2" s="1"/>
  <c r="H21" i="2" s="1"/>
  <c r="H22" i="2" s="1"/>
  <c r="H23" i="2" s="1"/>
  <c r="H24" i="2" s="1"/>
  <c r="H25" i="2" s="1"/>
  <c r="H26" i="2" s="1"/>
  <c r="H27" i="2" s="1"/>
  <c r="H28" i="2" s="1"/>
  <c r="H29" i="2" s="1"/>
  <c r="H30" i="2" s="1"/>
  <c r="H31" i="2" s="1"/>
  <c r="H32" i="2" s="1"/>
  <c r="H33" i="2" s="1"/>
  <c r="G3" i="2"/>
  <c r="O3" i="2" s="1"/>
  <c r="I3" i="2"/>
  <c r="F3" i="2"/>
  <c r="N4" i="2" l="1"/>
  <c r="J5" i="2"/>
  <c r="G4" i="2"/>
  <c r="N3" i="2"/>
  <c r="C44" i="5"/>
  <c r="C28" i="5"/>
  <c r="F4" i="2"/>
  <c r="F5" i="2" s="1"/>
  <c r="F6" i="2" s="1"/>
  <c r="F7" i="2" s="1"/>
  <c r="F8" i="2" s="1"/>
  <c r="F9" i="2" s="1"/>
  <c r="F10" i="2" s="1"/>
  <c r="F11" i="2" s="1"/>
  <c r="F12" i="2" s="1"/>
  <c r="F13" i="2" s="1"/>
  <c r="F14" i="2" s="1"/>
  <c r="F15" i="2" s="1"/>
  <c r="F16" i="2" s="1"/>
  <c r="F17" i="2" s="1"/>
  <c r="F18" i="2" s="1"/>
  <c r="F19" i="2" s="1"/>
  <c r="F20" i="2" s="1"/>
  <c r="F21" i="2" s="1"/>
  <c r="F22" i="2" s="1"/>
  <c r="F23" i="2" s="1"/>
  <c r="F24" i="2" s="1"/>
  <c r="F25" i="2" s="1"/>
  <c r="F26" i="2" s="1"/>
  <c r="F27" i="2" s="1"/>
  <c r="F28" i="2" s="1"/>
  <c r="F29" i="2" s="1"/>
  <c r="F30" i="2" s="1"/>
  <c r="F31" i="2" s="1"/>
  <c r="F32" i="2" s="1"/>
  <c r="F33" i="2" s="1"/>
  <c r="F34" i="2" s="1"/>
  <c r="F35" i="2" s="1"/>
  <c r="F36" i="2" s="1"/>
  <c r="F37" i="2" s="1"/>
  <c r="F38" i="2" s="1"/>
  <c r="F39" i="2" s="1"/>
  <c r="F40" i="2" s="1"/>
  <c r="F41" i="2" s="1"/>
  <c r="F42" i="2" s="1"/>
  <c r="F43" i="2" s="1"/>
  <c r="F44" i="2" s="1"/>
  <c r="F45" i="2" s="1"/>
  <c r="F46" i="2" s="1"/>
  <c r="F47" i="2" s="1"/>
  <c r="F48" i="2" s="1"/>
  <c r="F49" i="2" s="1"/>
  <c r="F50" i="2" s="1"/>
  <c r="F51" i="2" s="1"/>
  <c r="F52" i="2" s="1"/>
  <c r="F53" i="2" s="1"/>
  <c r="F54" i="2" s="1"/>
  <c r="F55" i="2" s="1"/>
  <c r="F56" i="2" s="1"/>
  <c r="F57" i="2" s="1"/>
  <c r="F58" i="2" s="1"/>
  <c r="F59" i="2" s="1"/>
  <c r="F60" i="2" s="1"/>
  <c r="F61" i="2" s="1"/>
  <c r="F62" i="2" s="1"/>
  <c r="F63" i="2" s="1"/>
  <c r="F64" i="2" s="1"/>
  <c r="F65" i="2" s="1"/>
  <c r="C42" i="5"/>
  <c r="F40" i="5" s="1"/>
  <c r="C26" i="5"/>
  <c r="F24" i="5" s="1"/>
  <c r="F164" i="3"/>
  <c r="I4" i="2"/>
  <c r="I5" i="2" s="1"/>
  <c r="I6" i="2" s="1"/>
  <c r="I7" i="2" s="1"/>
  <c r="I8" i="2" s="1"/>
  <c r="I9" i="2" s="1"/>
  <c r="I10" i="2" s="1"/>
  <c r="I11" i="2" s="1"/>
  <c r="I12" i="2" s="1"/>
  <c r="I13" i="2" s="1"/>
  <c r="I14" i="2" s="1"/>
  <c r="I15" i="2" s="1"/>
  <c r="I16" i="2" s="1"/>
  <c r="I17" i="2" s="1"/>
  <c r="I18" i="2" s="1"/>
  <c r="I19" i="2" s="1"/>
  <c r="I20" i="2" s="1"/>
  <c r="I21" i="2" s="1"/>
  <c r="I22" i="2" s="1"/>
  <c r="I23" i="2" s="1"/>
  <c r="I24" i="2" s="1"/>
  <c r="I25" i="2" s="1"/>
  <c r="I26" i="2" s="1"/>
  <c r="I27" i="2" s="1"/>
  <c r="I28" i="2" s="1"/>
  <c r="I29" i="2" s="1"/>
  <c r="I30" i="2" s="1"/>
  <c r="I31" i="2" s="1"/>
  <c r="I32" i="2" s="1"/>
  <c r="I33" i="2" s="1"/>
  <c r="I34" i="2" s="1"/>
  <c r="I35" i="2" s="1"/>
  <c r="I36" i="2" s="1"/>
  <c r="I37" i="2" s="1"/>
  <c r="I38" i="2" s="1"/>
  <c r="I39" i="2" s="1"/>
  <c r="I40" i="2" s="1"/>
  <c r="I41" i="2" s="1"/>
  <c r="I42" i="2" s="1"/>
  <c r="I43" i="2" s="1"/>
  <c r="I44" i="2" s="1"/>
  <c r="I45" i="2" s="1"/>
  <c r="I46" i="2" s="1"/>
  <c r="I47" i="2" s="1"/>
  <c r="I48" i="2" s="1"/>
  <c r="I49" i="2" s="1"/>
  <c r="I50" i="2" s="1"/>
  <c r="I51" i="2" s="1"/>
  <c r="I52" i="2" s="1"/>
  <c r="I53" i="2" s="1"/>
  <c r="I54" i="2" s="1"/>
  <c r="I55" i="2" s="1"/>
  <c r="I56" i="2" s="1"/>
  <c r="I57" i="2" s="1"/>
  <c r="I58" i="2" s="1"/>
  <c r="I59" i="2" s="1"/>
  <c r="I60" i="2" s="1"/>
  <c r="I61" i="2" s="1"/>
  <c r="I62" i="2" s="1"/>
  <c r="I63" i="2" s="1"/>
  <c r="I64" i="2" s="1"/>
  <c r="I65" i="2" s="1"/>
  <c r="P4" i="2"/>
  <c r="F161" i="3" s="1"/>
  <c r="F74" i="3"/>
  <c r="F134" i="3" s="1"/>
  <c r="D136" i="3" s="1"/>
  <c r="F44" i="5" l="1"/>
  <c r="F46" i="5"/>
  <c r="F30" i="5"/>
  <c r="F28" i="5"/>
  <c r="O4" i="2"/>
  <c r="G5" i="2"/>
  <c r="P5" i="2"/>
  <c r="F156" i="3"/>
  <c r="N5" i="2"/>
  <c r="J6" i="2"/>
  <c r="D135" i="3"/>
  <c r="M96" i="3" l="1"/>
  <c r="M81" i="3"/>
  <c r="M97" i="3"/>
  <c r="M82" i="3"/>
  <c r="M98" i="3"/>
  <c r="M83" i="3"/>
  <c r="M99" i="3"/>
  <c r="M84" i="3"/>
  <c r="M100" i="3"/>
  <c r="M85" i="3"/>
  <c r="M101" i="3"/>
  <c r="M86" i="3"/>
  <c r="M102" i="3"/>
  <c r="M87" i="3"/>
  <c r="M103" i="3"/>
  <c r="M88" i="3"/>
  <c r="M104" i="3"/>
  <c r="M89" i="3"/>
  <c r="M105" i="3"/>
  <c r="M90" i="3"/>
  <c r="M106" i="3"/>
  <c r="M91" i="3"/>
  <c r="M107" i="3"/>
  <c r="M110" i="3"/>
  <c r="M92" i="3"/>
  <c r="M108" i="3"/>
  <c r="M94" i="3"/>
  <c r="M93" i="3"/>
  <c r="M109" i="3"/>
  <c r="M95" i="3"/>
  <c r="N6" i="2"/>
  <c r="J7" i="2"/>
  <c r="P6" i="2"/>
  <c r="F160" i="3"/>
  <c r="G6" i="2"/>
  <c r="O5" i="2"/>
  <c r="F83" i="3"/>
  <c r="F84" i="3" s="1"/>
  <c r="M7" i="13"/>
  <c r="D141" i="3"/>
  <c r="M6" i="6"/>
  <c r="M111" i="3"/>
  <c r="M112" i="3"/>
  <c r="M80" i="3"/>
  <c r="D139" i="3"/>
  <c r="F148" i="3"/>
  <c r="G7" i="2" l="1"/>
  <c r="O6" i="2"/>
  <c r="P7" i="2"/>
  <c r="P8" i="2" s="1"/>
  <c r="P9" i="2" s="1"/>
  <c r="P10" i="2" s="1"/>
  <c r="P11" i="2" s="1"/>
  <c r="P12" i="2" s="1"/>
  <c r="P13" i="2" s="1"/>
  <c r="P14" i="2" s="1"/>
  <c r="P15" i="2" s="1"/>
  <c r="P16" i="2" s="1"/>
  <c r="P17" i="2" s="1"/>
  <c r="P18" i="2" s="1"/>
  <c r="P19" i="2" s="1"/>
  <c r="P20" i="2" s="1"/>
  <c r="P21" i="2" s="1"/>
  <c r="P22" i="2" s="1"/>
  <c r="P23" i="2" s="1"/>
  <c r="P24" i="2" s="1"/>
  <c r="P25" i="2" s="1"/>
  <c r="P26" i="2" s="1"/>
  <c r="P27" i="2" s="1"/>
  <c r="P28" i="2" s="1"/>
  <c r="P29" i="2" s="1"/>
  <c r="P30" i="2" s="1"/>
  <c r="P31" i="2" s="1"/>
  <c r="P32" i="2" s="1"/>
  <c r="P33" i="2" s="1"/>
  <c r="P34" i="2" s="1"/>
  <c r="P35" i="2" s="1"/>
  <c r="F157" i="3"/>
  <c r="N7" i="2"/>
  <c r="J8" i="2"/>
  <c r="F85" i="3"/>
  <c r="F86" i="3" s="1"/>
  <c r="F87" i="3" s="1"/>
  <c r="F150" i="3"/>
  <c r="F151" i="3" s="1"/>
  <c r="F152" i="3" s="1"/>
  <c r="F149" i="3"/>
  <c r="J9" i="2" l="1"/>
  <c r="N8" i="2"/>
  <c r="P36" i="2"/>
  <c r="P37" i="2" s="1"/>
  <c r="P38" i="2" s="1"/>
  <c r="P39" i="2" s="1"/>
  <c r="P40" i="2" s="1"/>
  <c r="P41" i="2" s="1"/>
  <c r="P42" i="2" s="1"/>
  <c r="P43" i="2" s="1"/>
  <c r="P44" i="2" s="1"/>
  <c r="P45" i="2" s="1"/>
  <c r="P46" i="2" s="1"/>
  <c r="P47" i="2" s="1"/>
  <c r="P48" i="2" s="1"/>
  <c r="P49" i="2" s="1"/>
  <c r="P50" i="2" s="1"/>
  <c r="P51" i="2" s="1"/>
  <c r="P52" i="2" s="1"/>
  <c r="P53" i="2" s="1"/>
  <c r="P54" i="2" s="1"/>
  <c r="P55" i="2" s="1"/>
  <c r="P56" i="2" s="1"/>
  <c r="P57" i="2" s="1"/>
  <c r="P58" i="2" s="1"/>
  <c r="P59" i="2" s="1"/>
  <c r="P60" i="2" s="1"/>
  <c r="P61" i="2" s="1"/>
  <c r="P62" i="2" s="1"/>
  <c r="P63" i="2" s="1"/>
  <c r="P64" i="2" s="1"/>
  <c r="P65" i="2" s="1"/>
  <c r="F162" i="3"/>
  <c r="G8" i="2"/>
  <c r="O7" i="2"/>
  <c r="G9" i="2" l="1"/>
  <c r="O8" i="2"/>
  <c r="J10" i="2"/>
  <c r="N9" i="2"/>
  <c r="G10" i="2" l="1"/>
  <c r="O9" i="2"/>
  <c r="J11" i="2"/>
  <c r="N10" i="2"/>
  <c r="G11" i="2" l="1"/>
  <c r="O10" i="2"/>
  <c r="J12" i="2"/>
  <c r="N11" i="2"/>
  <c r="J13" i="2" l="1"/>
  <c r="N12" i="2"/>
  <c r="G12" i="2"/>
  <c r="O11" i="2"/>
  <c r="G13" i="2" l="1"/>
  <c r="O12" i="2"/>
  <c r="J14" i="2"/>
  <c r="N13" i="2"/>
  <c r="J15" i="2" l="1"/>
  <c r="N14" i="2"/>
  <c r="G14" i="2"/>
  <c r="O13" i="2"/>
  <c r="G15" i="2" l="1"/>
  <c r="O14" i="2"/>
  <c r="J16" i="2"/>
  <c r="N15" i="2"/>
  <c r="J17" i="2" l="1"/>
  <c r="N17" i="2" s="1"/>
  <c r="N16" i="2"/>
  <c r="G16" i="2"/>
  <c r="O15" i="2"/>
  <c r="G17" i="2" l="1"/>
  <c r="O17" i="2" s="1"/>
  <c r="F159" i="3" s="1"/>
  <c r="O16" i="2"/>
  <c r="F163" i="3" l="1"/>
  <c r="F155" i="3" s="1"/>
  <c r="K2" i="5" s="1"/>
  <c r="L2" i="5" s="1"/>
  <c r="J2" i="5" l="1"/>
  <c r="B2" i="5"/>
  <c r="G2" i="5"/>
  <c r="H2" i="5"/>
  <c r="F2" i="5"/>
  <c r="I2" i="5"/>
  <c r="E2" i="5"/>
  <c r="C2" i="5"/>
  <c r="D2" i="5"/>
  <c r="A2" i="5"/>
  <c r="D3" i="5" l="1"/>
  <c r="D4" i="5"/>
  <c r="I3" i="5"/>
  <c r="I4" i="5"/>
  <c r="A4" i="5"/>
  <c r="A3" i="5"/>
  <c r="B6" i="5" s="1"/>
  <c r="C6" i="5" s="1"/>
  <c r="C3" i="5"/>
  <c r="C4" i="5"/>
  <c r="E4" i="5"/>
  <c r="E3" i="5"/>
  <c r="F4" i="5"/>
  <c r="F3" i="5"/>
  <c r="H4" i="5"/>
  <c r="H3" i="5"/>
  <c r="G4" i="5"/>
  <c r="G3" i="5"/>
  <c r="B3" i="5"/>
  <c r="B7" i="5" s="1"/>
  <c r="C7" i="5" s="1"/>
  <c r="B4" i="5"/>
  <c r="J3" i="5"/>
  <c r="B14" i="5" s="1"/>
  <c r="C14" i="5" s="1"/>
  <c r="J4" i="5"/>
  <c r="B11" i="5" l="1"/>
  <c r="C11" i="5" s="1"/>
  <c r="F11" i="5" s="1"/>
  <c r="B8" i="5"/>
  <c r="C8" i="5" s="1"/>
  <c r="F6" i="5" s="1"/>
  <c r="B12" i="5"/>
  <c r="C12" i="5" s="1"/>
  <c r="B13" i="5"/>
  <c r="C13" i="5" s="1"/>
  <c r="B10" i="5"/>
  <c r="C10" i="5" s="1"/>
  <c r="B9" i="5"/>
  <c r="C9" i="5" s="1"/>
  <c r="F9" i="5" s="1"/>
  <c r="F12" i="5" l="1"/>
  <c r="F13" i="5"/>
  <c r="F14" i="5"/>
  <c r="F8" i="5"/>
  <c r="F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Miller, Peter</author>
  </authors>
  <commentList>
    <comment ref="F8" authorId="0" shapeId="0" xr:uid="{00000000-0006-0000-0000-000001000000}">
      <text>
        <r>
          <rPr>
            <sz val="9"/>
            <color indexed="81"/>
            <rFont val="Tahoma"/>
            <family val="2"/>
          </rPr>
          <t>Internal Reference Voltage limited to 0.75V.
Warning (Red): If Vref &gt; 0.75V, VOUT_SCALE_LOOP must be reduced.
Caution (Yellow): If Vref &lt; 0.25, recommend incresing VOUT_SCALE_LOOP to improve regulation accuracy.</t>
        </r>
      </text>
    </comment>
    <comment ref="D11" authorId="0" shapeId="0" xr:uid="{00000000-0006-0000-0000-000002000000}">
      <text>
        <r>
          <rPr>
            <sz val="9"/>
            <color indexed="81"/>
            <rFont val="Tahoma"/>
            <family val="2"/>
          </rPr>
          <t>Warning: If Per Phase Current exceeds recommended maximum device current, increase number of Phase or reduce IOUT.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5" authorId="0" shapeId="0" xr:uid="{00000000-0006-0000-0200-000001000000}">
      <text>
        <r>
          <rPr>
            <sz val="9"/>
            <color indexed="81"/>
            <rFont val="Tahoma"/>
            <family val="2"/>
          </rPr>
          <t>Round down to closest available value</t>
        </r>
      </text>
    </comment>
    <comment ref="M6" authorId="0" shapeId="0" xr:uid="{00000000-0006-0000-0200-000002000000}">
      <text>
        <r>
          <rPr>
            <sz val="9"/>
            <color indexed="81"/>
            <rFont val="Tahoma"/>
            <family val="2"/>
          </rPr>
          <t>Round down to closest available value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Jackson, Layne</author>
  </authors>
  <commentList>
    <comment ref="F32" authorId="0" shapeId="0" xr:uid="{00000000-0006-0000-0300-000001000000}">
      <text>
        <r>
          <rPr>
            <sz val="9"/>
            <color indexed="81"/>
            <rFont val="Tahoma"/>
            <family val="2"/>
          </rPr>
          <t>This is the target inductance value. User can select any value between L_min and L_max in the calculator</t>
        </r>
      </text>
    </comment>
    <comment ref="F33" authorId="0" shapeId="0" xr:uid="{00000000-0006-0000-0300-000002000000}">
      <text>
        <r>
          <rPr>
            <sz val="9"/>
            <color indexed="81"/>
            <rFont val="Tahoma"/>
            <family val="2"/>
          </rPr>
          <t>Minimum calculated input capacitance after derating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6" authorId="0" shapeId="0" xr:uid="{00000000-0006-0000-0600-000001000000}">
      <text>
        <r>
          <rPr>
            <sz val="9"/>
            <color indexed="81"/>
            <rFont val="Tahoma"/>
            <family val="2"/>
          </rPr>
          <t>Round down to closest available value</t>
        </r>
      </text>
    </comment>
    <comment ref="M7" authorId="0" shapeId="0" xr:uid="{00000000-0006-0000-0600-000002000000}">
      <text>
        <r>
          <rPr>
            <sz val="9"/>
            <color indexed="81"/>
            <rFont val="Tahoma"/>
            <family val="2"/>
          </rPr>
          <t>Round down to closest available value</t>
        </r>
      </text>
    </comment>
  </commentList>
</comments>
</file>

<file path=xl/sharedStrings.xml><?xml version="1.0" encoding="utf-8"?>
<sst xmlns="http://schemas.openxmlformats.org/spreadsheetml/2006/main" count="1991" uniqueCount="1027">
  <si>
    <t>GMV</t>
  </si>
  <si>
    <t>GMI</t>
  </si>
  <si>
    <t>RVV</t>
  </si>
  <si>
    <t>INTV</t>
  </si>
  <si>
    <t>CPV</t>
  </si>
  <si>
    <t>RVI</t>
  </si>
  <si>
    <t>INTI</t>
  </si>
  <si>
    <t>CPI</t>
  </si>
  <si>
    <t>RINT</t>
  </si>
  <si>
    <t>uS</t>
  </si>
  <si>
    <t>pF</t>
  </si>
  <si>
    <t>kHz</t>
  </si>
  <si>
    <t>mV/A</t>
  </si>
  <si>
    <t>GVV</t>
  </si>
  <si>
    <t>Code</t>
  </si>
  <si>
    <t>VOSL</t>
  </si>
  <si>
    <t>Key</t>
  </si>
  <si>
    <t>Recommended Component Value</t>
  </si>
  <si>
    <t>Design Caution</t>
  </si>
  <si>
    <t>Design Warning</t>
  </si>
  <si>
    <t>Parameter</t>
  </si>
  <si>
    <t>Value</t>
  </si>
  <si>
    <t>V</t>
  </si>
  <si>
    <t>Vout</t>
  </si>
  <si>
    <t>Nominal Regulated Output Voltage</t>
  </si>
  <si>
    <t>Iout</t>
  </si>
  <si>
    <t>A</t>
  </si>
  <si>
    <t>Iout(trans)</t>
  </si>
  <si>
    <t>Load Step / Load Release Transient Current</t>
  </si>
  <si>
    <t>Vout(rip)</t>
  </si>
  <si>
    <t>mV</t>
  </si>
  <si>
    <t>Steady State peak to peak output voltage ripple</t>
  </si>
  <si>
    <t>Vunder</t>
  </si>
  <si>
    <t>Transient response Undershoot Voltage</t>
  </si>
  <si>
    <t>Vover</t>
  </si>
  <si>
    <t>Transient response Overshoot Voltage</t>
  </si>
  <si>
    <t>FRQUENCY_SWITCH</t>
  </si>
  <si>
    <t>FREQUENCY_SWITCH</t>
  </si>
  <si>
    <t>EEPROM</t>
  </si>
  <si>
    <t>Inductance</t>
  </si>
  <si>
    <t>uF</t>
  </si>
  <si>
    <t>uH</t>
  </si>
  <si>
    <t>L(40%)</t>
  </si>
  <si>
    <t>Minimum recommended inductor value (Inductor ripple 40% of full load)</t>
  </si>
  <si>
    <t>Ind-Volt</t>
  </si>
  <si>
    <t>Volt-uSec</t>
  </si>
  <si>
    <t>Inductor Volt-second during operation</t>
  </si>
  <si>
    <t>L(10%)</t>
  </si>
  <si>
    <t>Maximum recommended inductor value (Inductor ripple 10% of full load)</t>
  </si>
  <si>
    <t>Ipk-pk</t>
  </si>
  <si>
    <t>Iout/Ipk-pk</t>
  </si>
  <si>
    <t>A/A</t>
  </si>
  <si>
    <t>Inductor Ripple Current to Full Load current Ratio</t>
  </si>
  <si>
    <t>Ipk</t>
  </si>
  <si>
    <t>Peak Inductor current at full load (Compare to Inductor Saturation Current)</t>
  </si>
  <si>
    <t>Irms</t>
  </si>
  <si>
    <t>Arms</t>
  </si>
  <si>
    <t>Inductor RMS current (Compare to Inductor Thermal Current)</t>
  </si>
  <si>
    <t>Cout Ripple</t>
  </si>
  <si>
    <t>Cout Under</t>
  </si>
  <si>
    <t>Cout Over</t>
  </si>
  <si>
    <t>Cout (bulk)</t>
  </si>
  <si>
    <t>ESR (bulk)</t>
  </si>
  <si>
    <t>Count (bulk)</t>
  </si>
  <si>
    <t>Single Bulk Capacitor Capactiance</t>
  </si>
  <si>
    <t>Single Bulk Capacitor ESR</t>
  </si>
  <si>
    <t>Total Bulk Cout</t>
  </si>
  <si>
    <t>Total Bulk ESR</t>
  </si>
  <si>
    <t>Total Bulk Output Capacitance</t>
  </si>
  <si>
    <t>Effective Bulk Capacitance ESR</t>
  </si>
  <si>
    <t>Zout (Fsw)</t>
  </si>
  <si>
    <t>Zout (Fsw/10)</t>
  </si>
  <si>
    <t>Qin</t>
  </si>
  <si>
    <t>uC</t>
  </si>
  <si>
    <t>Input Charge per switching cycle</t>
  </si>
  <si>
    <t>Cin(cer) min</t>
  </si>
  <si>
    <t>Cin(cer)</t>
  </si>
  <si>
    <t>Vin(rip)</t>
  </si>
  <si>
    <t>Internal Divider Ratio (Vout Scale Loop)</t>
  </si>
  <si>
    <t>Modulator Ratio</t>
  </si>
  <si>
    <t>Current Sense Gain</t>
  </si>
  <si>
    <t>A/mV</t>
  </si>
  <si>
    <t>Fsw / Fcoi</t>
  </si>
  <si>
    <t>Fcoi</t>
  </si>
  <si>
    <t>Target Current Regulation Cross-over Frequency</t>
  </si>
  <si>
    <t>CZI</t>
  </si>
  <si>
    <t>Current Loop Zero Capacitor</t>
  </si>
  <si>
    <t>Target Mid-band gain for current reglation loop</t>
  </si>
  <si>
    <t>Target Fzi</t>
  </si>
  <si>
    <t>Target Zero-frequency for current regulation loop</t>
  </si>
  <si>
    <t>Target Fpi</t>
  </si>
  <si>
    <t>Target Pole-frequency for current regulation loop</t>
  </si>
  <si>
    <t>Current Loop Mid-band Resistor Value (5k - 315k)</t>
  </si>
  <si>
    <t>Current Loop Transconductance (25uS, 50uS, 100uS, 200us)</t>
  </si>
  <si>
    <t>kOhms</t>
  </si>
  <si>
    <t>Cout-Max</t>
  </si>
  <si>
    <t>Fsw / Fcov</t>
  </si>
  <si>
    <t>Fcov</t>
  </si>
  <si>
    <t>Target Voltage Regulation Cross-over Frequency</t>
  </si>
  <si>
    <t>Target Fzv</t>
  </si>
  <si>
    <t>Target Fpv</t>
  </si>
  <si>
    <t>Target Mid-band gain for voltage reglation loop</t>
  </si>
  <si>
    <t>Target Zero-frequency for voltage regulation loop</t>
  </si>
  <si>
    <t>Target Pole-frequency for voltage regulation loop</t>
  </si>
  <si>
    <t>Voltage Loop Transconductance (25uS, 50uS, 100uS, 200us)</t>
  </si>
  <si>
    <t>Voltage Loop Mid-band Resistor Value (5k - 315k)</t>
  </si>
  <si>
    <t>Voltage Loop Zero Capacitor</t>
  </si>
  <si>
    <t>Voltage Loop Pole Capacitor (6.25 - 193.75pF)</t>
  </si>
  <si>
    <t>Current Loop Pole Capacitor (6.25 - 193.75pF)</t>
  </si>
  <si>
    <t>Zout(Fcov)</t>
  </si>
  <si>
    <t>Output Impedance at desired Voltage Loop Cross-over Frequency</t>
  </si>
  <si>
    <t>CZV</t>
  </si>
  <si>
    <t>Czi</t>
  </si>
  <si>
    <t>Czv</t>
  </si>
  <si>
    <t>Output Impedance at Swiching Frequency</t>
  </si>
  <si>
    <t>Output Impedance at 1/10 Switching Frequency (Typical Voltage Crossover)</t>
  </si>
  <si>
    <t>mOhms</t>
  </si>
  <si>
    <t>RINTI</t>
  </si>
  <si>
    <t>Ratio of Switching Frequency to Current Loop Crossover (3 to 4 recommended)</t>
  </si>
  <si>
    <t>Ratio of Switching Frequency to Voltage Loop Crossover (8 to 12 recommended)</t>
  </si>
  <si>
    <t>Fco(Cout-max)</t>
  </si>
  <si>
    <t>Cout(total)</t>
  </si>
  <si>
    <t xml:space="preserve">Total Bulk + Ceramic Output Capacitance </t>
  </si>
  <si>
    <t>COMPENSATION_CONFIG</t>
  </si>
  <si>
    <t>(Hex)</t>
  </si>
  <si>
    <t>Current Control Gain</t>
  </si>
  <si>
    <t>PVIN / VRAMP(mod)</t>
  </si>
  <si>
    <t>Czi_multi</t>
  </si>
  <si>
    <t># of Phases</t>
  </si>
  <si>
    <t>Number of Phases Used</t>
  </si>
  <si>
    <t>Count</t>
  </si>
  <si>
    <t>Phase Count</t>
  </si>
  <si>
    <t>Current Sense Gain (6.155 /  #Phases)</t>
  </si>
  <si>
    <t>Single Phase Current Sense Gain</t>
  </si>
  <si>
    <t>Power Stage GM</t>
  </si>
  <si>
    <t>A/V</t>
  </si>
  <si>
    <t>PS GM x Zout @ Fco</t>
  </si>
  <si>
    <t>Total Output Current</t>
  </si>
  <si>
    <t>Current per Phase</t>
  </si>
  <si>
    <t>Vgain</t>
  </si>
  <si>
    <t>Vzero</t>
  </si>
  <si>
    <t>Vpole</t>
  </si>
  <si>
    <t>V/V</t>
  </si>
  <si>
    <t>Igain</t>
  </si>
  <si>
    <t>First Byte</t>
  </si>
  <si>
    <t>Second Byte</t>
  </si>
  <si>
    <t>Third Byte</t>
  </si>
  <si>
    <t>Fourth Byte</t>
  </si>
  <si>
    <t>Fifth Byte</t>
  </si>
  <si>
    <t>Izero</t>
  </si>
  <si>
    <t>Ipole</t>
  </si>
  <si>
    <t>Inductor Current Slope</t>
  </si>
  <si>
    <t>A/Tsw-V</t>
  </si>
  <si>
    <t>Inductor Current Slope per Switching Cycle-V</t>
  </si>
  <si>
    <t>Peak to Peak ripple current on inductor  (Between 2 and 14 for Pin-Strapped Compensation)</t>
  </si>
  <si>
    <t>111CCC17CC</t>
  </si>
  <si>
    <t>Comp Code</t>
  </si>
  <si>
    <t>ILOOP Gain</t>
  </si>
  <si>
    <t>VLOOP Gain</t>
  </si>
  <si>
    <t>COMPENSATION Pin Strap Code Values</t>
  </si>
  <si>
    <t>BW - ILOOP</t>
  </si>
  <si>
    <t>BW VLOOP</t>
  </si>
  <si>
    <t>ILOOP/VLOOP Ratio</t>
  </si>
  <si>
    <t>Zout @ VLOOP BW</t>
  </si>
  <si>
    <t>Output Impedance at Voltage Loop Cross-over.  Estimates Transient Response</t>
  </si>
  <si>
    <t>Vunder/Over</t>
  </si>
  <si>
    <t>% Under/Over</t>
  </si>
  <si>
    <t>%</t>
  </si>
  <si>
    <t>Estimated Output Voltage Deviation due to Specified Transient</t>
  </si>
  <si>
    <t>Estimated Output Voltage Deviation due to Specified Transient, as percentage of VOUT</t>
  </si>
  <si>
    <t>Vref</t>
  </si>
  <si>
    <t>Minimum recommended Ceramic Input Capacitance (Limit Vin Ripple to &lt; 250mV)</t>
  </si>
  <si>
    <t>Select the highest Comp Code value that shows green for both ILOOP and VLOOP Gains. If all ILOOP Gains are Red, increase FREQUENCY_SWITCH or Increase L.  If All VLOOP gains are Red, Increase FREQUENCY_SWITCH or COUT</t>
  </si>
  <si>
    <t>Ratio of Bandwidth of Current Loop to Voltage Loop.  If Red, Increase ILOOP gain or decrease VLOOP Gain</t>
  </si>
  <si>
    <t>If #N/A - click on CZI and select a new value from the drop-down menu.</t>
  </si>
  <si>
    <t>If #N/A - click on CZV and select a new value from the drop-down menu.</t>
  </si>
  <si>
    <t>Vout_ripple</t>
  </si>
  <si>
    <t>Estimated Output Voltage Ripple Ipk-pk x Zout (Fsw)</t>
  </si>
  <si>
    <t>Minimum Output Capacitance to meet Ripple Requirement (Does not include ESR)</t>
  </si>
  <si>
    <t>Based on Fco @ 1/10 Fsw (Does not Inlcude ESR)</t>
  </si>
  <si>
    <t>Based on Fco @ 1/10 Fsw (Does not Include ESR)</t>
  </si>
  <si>
    <t>Input Voltage (If Yellow, AVIN or VDD5 needs to be provided from a separate supply &gt; 4.0V)</t>
  </si>
  <si>
    <t>Pvin</t>
  </si>
  <si>
    <t>013D044942</t>
  </si>
  <si>
    <t>Hex Code</t>
  </si>
  <si>
    <t>Decimal</t>
  </si>
  <si>
    <t>Hex</t>
  </si>
  <si>
    <t>Pulls Hex Code from Design tab</t>
  </si>
  <si>
    <t>Enter 10 digit Hex Code for COMP_CONFIG to decode</t>
  </si>
  <si>
    <t>Irms(Cin)</t>
  </si>
  <si>
    <t>Input Capacitor RMS ripple current.  Compare to Capacitor RMS ripple current rating.  Recommend not using Capacitors above 1/2 rated RMS current.</t>
  </si>
  <si>
    <t>Device Part Number</t>
  </si>
  <si>
    <t>Device</t>
  </si>
  <si>
    <t>TPS546D24A</t>
  </si>
  <si>
    <t>TPS546B24A</t>
  </si>
  <si>
    <t>TPS546A24A</t>
  </si>
  <si>
    <t>IC IOUT Max</t>
  </si>
  <si>
    <t>CSA Gain</t>
  </si>
  <si>
    <t>P/N</t>
  </si>
  <si>
    <t>Maximum Recommended Per Phase Current (Based on Device Selected)</t>
  </si>
  <si>
    <t>Per Phase Current</t>
  </si>
  <si>
    <t>System Configuration Complete.</t>
  </si>
  <si>
    <t>------&gt;</t>
  </si>
  <si>
    <t>Power Stage Gain at desired Cross-over frequency</t>
  </si>
  <si>
    <t>IC IOUT MAX</t>
  </si>
  <si>
    <t>This design tool is intended to provide assistance during schematic development, component selection and design review for power supplies using the TPS546x24A devices.  Please refer to the TPS546x24A datasheets for more information and layout recommendations.
Some cells are protected to prevent accidental edits. There is no password to unlock them.</t>
  </si>
  <si>
    <t>Master (PHASE = 0x00) (GOSNS Connected to GND at Load)</t>
  </si>
  <si>
    <t>Select Device</t>
  </si>
  <si>
    <t>Pin</t>
  </si>
  <si>
    <t>PMBus Command</t>
  </si>
  <si>
    <t>Units</t>
  </si>
  <si>
    <t>SHORT</t>
  </si>
  <si>
    <t>FLOAT</t>
  </si>
  <si>
    <t>EEPROM Defaults</t>
  </si>
  <si>
    <t>F/S/R?</t>
  </si>
  <si>
    <t>MSEL1</t>
  </si>
  <si>
    <t>MSEL2</t>
  </si>
  <si>
    <t>TON_RISE</t>
  </si>
  <si>
    <t>ms</t>
  </si>
  <si>
    <t>IOC WARN/FAULT</t>
  </si>
  <si>
    <t>40/52</t>
  </si>
  <si>
    <t>N/A</t>
  </si>
  <si>
    <t>Number of Devices</t>
  </si>
  <si>
    <t>VSEL</t>
  </si>
  <si>
    <t>VOUT Range</t>
  </si>
  <si>
    <t>0.50 to 1.25 @ 0.05</t>
  </si>
  <si>
    <t>0.6 to 1.1</t>
  </si>
  <si>
    <t>VOUT_COMMAND</t>
  </si>
  <si>
    <t>VOUT_SCALE_LOOP</t>
  </si>
  <si>
    <t>ADRSEL</t>
  </si>
  <si>
    <t>PMBUS ADDRESS</t>
  </si>
  <si>
    <t>d</t>
  </si>
  <si>
    <t>0x7F</t>
  </si>
  <si>
    <t>0, Auto</t>
  </si>
  <si>
    <t>R2G</t>
  </si>
  <si>
    <t>RDIV</t>
  </si>
  <si>
    <t>Rbot</t>
  </si>
  <si>
    <t>Rtop</t>
  </si>
  <si>
    <t>If any resistor value reports #N/A, the selected configuration is invalid.  Check the pull-down menu options for the selections of that pin.</t>
  </si>
  <si>
    <t>Comp &amp; Fsw</t>
  </si>
  <si>
    <t>SS, OC &amp; Stacking</t>
  </si>
  <si>
    <t>VOUT</t>
  </si>
  <si>
    <t>Address + Phase Shift</t>
  </si>
  <si>
    <t>Slave 1 (PHASE = 0x01) (GOSNS Connected to BP1V5)</t>
  </si>
  <si>
    <t>Position &amp; Number</t>
  </si>
  <si>
    <t>30/39</t>
  </si>
  <si>
    <t>If MSEL2 reports  #N/A, the selected configuration is invalid.  Check the pull-down menu options.  Slave MSEL1, VSEL and ADRSEL pins can be Open or shorted to Thermal Pad</t>
  </si>
  <si>
    <t>OPEN</t>
  </si>
  <si>
    <t>Open</t>
  </si>
  <si>
    <t>OC &amp; Stacking</t>
  </si>
  <si>
    <t>Slave 2 (PHASE = 0x02) (GOSNS Connected to BP1V5)</t>
  </si>
  <si>
    <t>Slave 3 (PHASE = 0x03) (GOSNS Connected to BP1V5)</t>
  </si>
  <si>
    <t>Rbot code</t>
  </si>
  <si>
    <t>R_divider code</t>
  </si>
  <si>
    <t>Devices</t>
  </si>
  <si>
    <t>IOC 1</t>
  </si>
  <si>
    <t>IOC2</t>
  </si>
  <si>
    <t>IOC3</t>
  </si>
  <si>
    <t>IOC4</t>
  </si>
  <si>
    <t>COMPENSATION</t>
  </si>
  <si>
    <t>IOUT_OC_LIMIT</t>
  </si>
  <si>
    <t># of Devices</t>
  </si>
  <si>
    <t>Vout Scale Loop</t>
  </si>
  <si>
    <t>Offset</t>
  </si>
  <si>
    <t>Step</t>
  </si>
  <si>
    <t>VOUT_COMMAND0</t>
  </si>
  <si>
    <t>PMBUS_ADDRESS</t>
  </si>
  <si>
    <t>POSITION/SYNC</t>
  </si>
  <si>
    <t>POS (Slave)</t>
  </si>
  <si>
    <t>Compensation</t>
  </si>
  <si>
    <t>20/26</t>
  </si>
  <si>
    <t>10/14</t>
  </si>
  <si>
    <t>Short</t>
  </si>
  <si>
    <t>Fixed</t>
  </si>
  <si>
    <t>15/19</t>
  </si>
  <si>
    <t>6/9</t>
  </si>
  <si>
    <t>0.80 to 1.09</t>
  </si>
  <si>
    <t>8/12</t>
  </si>
  <si>
    <t>5/7.5</t>
  </si>
  <si>
    <t>0.6 to 0.74 @ 0.01</t>
  </si>
  <si>
    <t>0.60 to 0.89</t>
  </si>
  <si>
    <t>0.75 to 0.89 @ 0.01</t>
  </si>
  <si>
    <t>0.90 to 1.19</t>
  </si>
  <si>
    <t>0.90 to 1.04 @ 0.01</t>
  </si>
  <si>
    <t>1.20 to 1.78</t>
  </si>
  <si>
    <t>1.05 to 1.19 @ 0.01</t>
  </si>
  <si>
    <t>1.80 to 2.38</t>
  </si>
  <si>
    <t>1.20 to 1.48 @ 0.02</t>
  </si>
  <si>
    <t>2.42 to 3.58</t>
  </si>
  <si>
    <t>1.50 to 1.78 @ 0.02</t>
  </si>
  <si>
    <t>3.62 to 4.78</t>
  </si>
  <si>
    <t>1.80 to 2.08 @ 0.02</t>
  </si>
  <si>
    <t>3.65 to 4.80</t>
  </si>
  <si>
    <t>2.10 to 2.38 @ 0.02</t>
  </si>
  <si>
    <t>4.85 to 6.00</t>
  </si>
  <si>
    <t>2.40 to 2.96 @ 0.04</t>
  </si>
  <si>
    <t>3.00 to 3.56 @ 0.04</t>
  </si>
  <si>
    <t>3.60 to 4.16 @ 0.04</t>
  </si>
  <si>
    <t>4.20 to 4.76 @ 0.04</t>
  </si>
  <si>
    <t>4.80 to 5.36 @ 0.04</t>
  </si>
  <si>
    <t>5.40 to 5.96 @ 0.04</t>
  </si>
  <si>
    <t>TPS546D24A Master</t>
  </si>
  <si>
    <t>R to AGND</t>
  </si>
  <si>
    <t>R to BP1V5</t>
  </si>
  <si>
    <t>R2G Code</t>
  </si>
  <si>
    <t>RDIV Code</t>
  </si>
  <si>
    <t>Select Device:</t>
  </si>
  <si>
    <t>INTERLEAVE</t>
  </si>
  <si>
    <t>Name</t>
  </si>
  <si>
    <t>Current per phase</t>
  </si>
  <si>
    <t>Inductor Value</t>
  </si>
  <si>
    <t>Nominal Inductor Value selected</t>
  </si>
  <si>
    <t>Inductor Derating</t>
  </si>
  <si>
    <t xml:space="preserve">Bulk Output Capacitor </t>
  </si>
  <si>
    <t>Nominal value of a Single Bulk/Polymer/Electrolytic Output Capacitor</t>
  </si>
  <si>
    <t>Ceramic Output Capacitor</t>
  </si>
  <si>
    <t>Capacitor Derating (Cer)</t>
  </si>
  <si>
    <t>Current Loop Gain Setting Resistor.  Select value equal to or less than RVI recommended.</t>
  </si>
  <si>
    <t>Equivilent Czi Capacitor Selected (including Multiplier) Integrator Bandwidth of the current loop.</t>
  </si>
  <si>
    <t>Current Loop Pole Capacitor.  Select nearest value CPI recommended.</t>
  </si>
  <si>
    <t xml:space="preserve">Voltage loop gain setting resistor.  Select value equal to or less than RVV recommended </t>
  </si>
  <si>
    <t>Equivelent Voltage Loop integrating capacitor.  Sets Integrator bandwidth of the voltage loop.</t>
  </si>
  <si>
    <t>Voltage loop pole capacitor.  Select the nearest value to CPV recommended.</t>
  </si>
  <si>
    <t>TPS546D24 Resistor Programming Look-up Table</t>
  </si>
  <si>
    <t>TPS546x24A Resistor Programming Look-up Table</t>
  </si>
  <si>
    <t>RVI target</t>
  </si>
  <si>
    <t>CZI target</t>
  </si>
  <si>
    <t>CPI target</t>
  </si>
  <si>
    <t>CZI_MULT</t>
  </si>
  <si>
    <t>MB ILOOP selected</t>
  </si>
  <si>
    <t>F zi selected</t>
  </si>
  <si>
    <t>F pi selected</t>
  </si>
  <si>
    <t>Current Loop Mid-band Gain with selected values</t>
  </si>
  <si>
    <t>Current Loop Zero Frequency with selected values</t>
  </si>
  <si>
    <t>Current Loop Pole Frequency with selected values</t>
  </si>
  <si>
    <t>RVV target</t>
  </si>
  <si>
    <t>CZV target</t>
  </si>
  <si>
    <t>CPV target</t>
  </si>
  <si>
    <t>Estimated Current Loop Bandwidth</t>
  </si>
  <si>
    <t>Voltage Loop Pole Frequency with selected values</t>
  </si>
  <si>
    <t>Voltage Loop Zero Frequency with selected values</t>
  </si>
  <si>
    <t>Voltage Loop Mid-Band Gain with selected values</t>
  </si>
  <si>
    <t>MB VLOOP selected</t>
  </si>
  <si>
    <t>F zv selected</t>
  </si>
  <si>
    <t>F pv selected</t>
  </si>
  <si>
    <t>Target GMI x RVI (ILOOP)</t>
  </si>
  <si>
    <t>Target GMV x RVV (VLOOP)</t>
  </si>
  <si>
    <t>ILOOP target</t>
  </si>
  <si>
    <t>VLOOP target</t>
  </si>
  <si>
    <t>If #N/A - click on CZI_Multiplier and select a new value from the drop down menu.  
CZI may need to be updated after as well.</t>
  </si>
  <si>
    <t>Internal Multiplier for Czi Capacitor  (If Multiplier is red, Current multiplier value not available)</t>
  </si>
  <si>
    <t>Selected Comp Code</t>
  </si>
  <si>
    <t>Values from Design Worksheet Tab</t>
  </si>
  <si>
    <t>Number of devices</t>
  </si>
  <si>
    <t>Switching Frequency (If Yellow, option is not available through pin strapping)</t>
  </si>
  <si>
    <t>Voltage Loop Mid-Band Gain with selected value through pin strapping</t>
  </si>
  <si>
    <t>Current Loop Mid-Band Gain with selected value through pin strapping</t>
  </si>
  <si>
    <t>Estimated Current Loop Bandwidth through pin strapping</t>
  </si>
  <si>
    <t>Estimated Voltage Loop Bandwidth through pin strapping</t>
  </si>
  <si>
    <t>Percentage of Nominal Bulk Capacitance remaining after Tolerance, Thermal, and DC Bias derating</t>
  </si>
  <si>
    <t>Percentage of Nominal Inductance remaining after Tolerance, Thermal, and Saturation derating</t>
  </si>
  <si>
    <t>Percentage of Nominal Ceramic Capacitance remaining after Tolerance, Thermal, and DC Bias derating</t>
  </si>
  <si>
    <t>Highest Comp Code value from table</t>
  </si>
  <si>
    <t>Maximum Output Capacitance used for loop compensation calculations
(max of total Nominal capacitance, total derated capacitance, user entered maximum)</t>
  </si>
  <si>
    <t>Cout-Max User</t>
  </si>
  <si>
    <t>Capacitor Derating (Bulk)</t>
  </si>
  <si>
    <t>Nominal value of a Single Ceramic Output Capacitor</t>
  </si>
  <si>
    <t>Single Ceramic Capacitor Capactiance</t>
  </si>
  <si>
    <t>Single Ceramic Capacitor ESR</t>
  </si>
  <si>
    <t>Total Ceramic Cout</t>
  </si>
  <si>
    <t>Total Ceramic Output Capacitance</t>
  </si>
  <si>
    <t>Total Ceramic ESR</t>
  </si>
  <si>
    <t>Effective Ceramic Capacitance ESR</t>
  </si>
  <si>
    <t>Cout (Cer)</t>
  </si>
  <si>
    <t>ESR (Cer)</t>
  </si>
  <si>
    <t>Count (Cer)</t>
  </si>
  <si>
    <t>Number of Ceramic Capacitors (Total, include all phases)</t>
  </si>
  <si>
    <t>Number of Bulk Capacitors (Total, include all phases)</t>
  </si>
  <si>
    <t>To select optimized COMPENSATION_CONFIG values available through PMBus programming, continue with value selection below.
When programming the compensation through PMBus, COMPENSATION_CONFIG must be written to the NVM prior to boot-up OR use pin strap compensation for initial boot-up.</t>
  </si>
  <si>
    <t>To select COMPENSATION_CONFIG through pin strap resistors, refer to the table at the right and select resistors in Pin Detect Programming TAB  ----------&gt;</t>
  </si>
  <si>
    <t>User Entered Maximum Total Output Capacitance (may be used to set voltage loop zero frequency)</t>
  </si>
  <si>
    <t>Loop Unity Gain Frequency with Cout Max (may be used to set voltage loop zero frequency)</t>
  </si>
  <si>
    <t>Purpose</t>
  </si>
  <si>
    <t>Connection For Functional Use</t>
  </si>
  <si>
    <t>Reasoning</t>
  </si>
  <si>
    <t>Recommended Component Values from Calculator</t>
  </si>
  <si>
    <t>Component units</t>
  </si>
  <si>
    <t>Status</t>
  </si>
  <si>
    <t>Comments</t>
  </si>
  <si>
    <t>Control</t>
  </si>
  <si>
    <t>Connect this pin to a resistor divider between BP1V5 and AGND for different options of internal voltage feedback divider and default output voltage.</t>
  </si>
  <si>
    <t>VSEL top and bottom resistors chosen correctly to set output voltage. Recommend placeholders for a divider.</t>
  </si>
  <si>
    <t>VOSNS</t>
  </si>
  <si>
    <t>The positive input of the remote sense amplifier.</t>
  </si>
  <si>
    <t>VOSNS connected to output voltage at the load using a 10 to 100 ohm resistor in series.</t>
  </si>
  <si>
    <t>VOSNS bypassed to GOSNS with 47pF or larger capacitor.  This combined with series resistor creates high frequency filter. This capacitor should be less than:
1/(2*PI*R*fsw)</t>
  </si>
  <si>
    <t>This capacitor combined the capacitor serves as a high frequency filter. Keeping the value less than calculated to the left minimizes the phase shift imposed by the filter.</t>
  </si>
  <si>
    <t>Configuration</t>
  </si>
  <si>
    <t>Connect this pin to a resistor divider between BP1V5 and AGND for different options of switching frequency and internal compensation parameters.</t>
  </si>
  <si>
    <t>MSEL1 top and bottom resistors chosen correctly to set fsw and compensation. Recommend placeholders for a divider.</t>
  </si>
  <si>
    <t>Connect this pin to a resistor divider between BP1V5 and AGND for different options of soft-start time, overcurrent fault limit, and multi-phase information.</t>
  </si>
  <si>
    <t>MSEL2 top and bottom resistors chosen correctly to set soft start, current limits and stack configuration. Recommend placeholders for a divider.</t>
  </si>
  <si>
    <t>Connect this pin to a resistor divider between BP1V5 and AGND for different options of PMBus addresses and frequency sync (including determination of SYNC pin as SYNC IN or SYNC OUT function).</t>
  </si>
  <si>
    <t>ADRSEL top and bottom resistors chosen correctly to set PMBus slave address and SYNC configuration. Recommend placeholders for a divider.</t>
  </si>
  <si>
    <t>29, 30, 31, 32</t>
  </si>
  <si>
    <t>MSEL1, MSEL2, VSEL, ADRSEL</t>
  </si>
  <si>
    <t>Pin strap resistors should be terminated to AGND.</t>
  </si>
  <si>
    <t>AGND is the analog ground and is clean. Connecting it to PGND will create noise to be coupled on to the pins and should be strictly avoided.</t>
  </si>
  <si>
    <t>GOSNS/SLAVE</t>
  </si>
  <si>
    <t>The negative input of the remote sense amplifier for loop master device or should be pulled up high to indicate loop slave.</t>
  </si>
  <si>
    <t>GOSNS connected to ground at the load using a 10 to 100 ohm resistor in series. Only for a single phase design or master in a multi-phase design.</t>
  </si>
  <si>
    <t>The resistor breaks the net to help ensure it is connected remotely to the load. This resistor combined the capacitor also serves as a high frequency filter.</t>
  </si>
  <si>
    <t>SLAVE connected to BP1V5 for slave devices in a multi-phase design</t>
  </si>
  <si>
    <t>VSHARE</t>
  </si>
  <si>
    <t>Voltage sharing signal for multi-phase operation.</t>
  </si>
  <si>
    <t>Single phase design: VSHARE left floating for single phase design</t>
  </si>
  <si>
    <t xml:space="preserve">Multi-phase design: VSHARE tied to AGND with a 33pF or larger bypass capacitor.  VSHARE is a low impedance output and internally sensed at the pin.  </t>
  </si>
  <si>
    <t>This bypassing capacitor is used to prevent external noise from adding to VSHARE signal between stacked multi-phase devices.</t>
  </si>
  <si>
    <t>EN/UVLO</t>
  </si>
  <si>
    <t>Enable switching as the PMBus CONTROL pin.</t>
  </si>
  <si>
    <t>The recommended max voltage on the EN pin is only 5.5V. It cannot be connected to PVIN directly (unless PVIN max is below 5.5V)</t>
  </si>
  <si>
    <t>Multi-phase design: recommend connecting between stacked devices. If a resistor divider is use, the hysteresis current is multiplied by the number of phases tied together.</t>
  </si>
  <si>
    <t>PGD/RST_B</t>
  </si>
  <si>
    <t>Open-drain power good or reset#</t>
  </si>
  <si>
    <t>When configured as PGOOD, pull-up resistor is present</t>
  </si>
  <si>
    <t>Open-drain output</t>
  </si>
  <si>
    <t>SYNC</t>
  </si>
  <si>
    <t>For frequency synchronization</t>
  </si>
  <si>
    <t>SYNC floating if not used, if used ADRSEL confirmed for application. Must be connected between stacked devices.</t>
  </si>
  <si>
    <t>39, 40</t>
  </si>
  <si>
    <t>BCX_CLK BCX_DAT</t>
  </si>
  <si>
    <t>Clock and data for back-channel communications between stacked devices</t>
  </si>
  <si>
    <t>Power Stage</t>
  </si>
  <si>
    <t>BOOT</t>
  </si>
  <si>
    <t>Bootstrap pin for the internal flying high side driver</t>
  </si>
  <si>
    <t>BOOT tied to SW with 0.1 µF capacitor with X5R or better grade dielectric. Use an 0603 package size to minimize derating.</t>
  </si>
  <si>
    <t xml:space="preserve">Add optional series BOOT resistor of up to 8 Ω. A 0-Ω placeholder for the BOOT resistor is recommended.  </t>
  </si>
  <si>
    <t>Series BOOT resistor helps reduce voltage spikes at switch by slowing down the turn-on of the high-side FET.</t>
  </si>
  <si>
    <t>8, 9, 10, 11, 12</t>
  </si>
  <si>
    <t>SW</t>
  </si>
  <si>
    <t>Switched power output of the device.</t>
  </si>
  <si>
    <t>R-C snubber placed between the SW and PGND. Resistor must be rated for the power dissipation in it. Typical values are 1-nF, 1-Ω with the resistor in an 0805 package.</t>
  </si>
  <si>
    <t>These components are chosen to reduce voltage spikes at switch by slowing down the turn-on of the high-side FET</t>
  </si>
  <si>
    <t>21, 22, 23, 24, 25</t>
  </si>
  <si>
    <t>PVIN</t>
  </si>
  <si>
    <t>Input power to the power stage.</t>
  </si>
  <si>
    <t>At least one ( two capacitors preferred) 2.2nF – 10nF capacitor in a 0402 package from PVIN to PGND to provide low inductance bypassing for the rising edge of SW.</t>
  </si>
  <si>
    <t>High-frequency bypass capacitor can help reduce switching spikes.
The 0402 capacitors, along with the vias (discussed in the layout review checklist) for returning the PVIN current to the thermal path through as many internal layers as possible to minimize the loop inductance, will help reduce the energy stored in the parasitic inductance during the charging of the switching node, and thus the ringing of the switch node on the turn-on of the high-side FET.</t>
  </si>
  <si>
    <t>Low-impedance bypassing of these pins to PGND is critical. At a minimum recommend enough capacitance to limit the input ripple to 5% Vin. Include derating for ceramic capacitors.</t>
  </si>
  <si>
    <t>Supplies the high switching currents demanded when the high-side MOSFET switches on.</t>
  </si>
  <si>
    <t>AVIN</t>
  </si>
  <si>
    <t>Input power to the controller.</t>
  </si>
  <si>
    <t>AVIN bypassed to AGND with 1µF or larger bypass capacitor placed as close as possible to the AVIN pin, through a low impedance path, to AVIN and AGND pins. Do not bypass to PGND.</t>
  </si>
  <si>
    <t>Must return to AGND because the PGND is noisy and having the capacitor sitting between AVIN and PGND will cause noise to be injected onto the AVIN pin.</t>
  </si>
  <si>
    <t>If single supply (AVIN = PVIN), AVIN tied to PVIN with 10-Ω resistor to create a 10-µs filter.  Also needed if AVIN = VDD5.</t>
  </si>
  <si>
    <t xml:space="preserve">Resistor is used to filter switching noise to limit the noise on AVIN.  </t>
  </si>
  <si>
    <t>Lout</t>
  </si>
  <si>
    <t>Output inductor</t>
  </si>
  <si>
    <t>Inductor properly rated and selected for ripple current relative to full load current between 0.1 and 0.4. The absolute minimum ripple current recommended is 5% the devices rated current.</t>
  </si>
  <si>
    <t>Cout</t>
  </si>
  <si>
    <t>Output capacitors</t>
  </si>
  <si>
    <t>Output capacitors properly rated and selected to support output voltage ripple and load transient requirements. Include derating for ceramic capacitors.</t>
  </si>
  <si>
    <t>AGND</t>
  </si>
  <si>
    <t>Analog ground return for controller.</t>
  </si>
  <si>
    <t>AGND and PGND tied together and connected directly to the thermal pad.</t>
  </si>
  <si>
    <t>This is critical to minimize noise.</t>
  </si>
  <si>
    <t>13, 14, 15, 16, 17, 18, 19, 20</t>
  </si>
  <si>
    <t>PGND</t>
  </si>
  <si>
    <t>Power stage ground return.</t>
  </si>
  <si>
    <t>On Chip Regulator</t>
  </si>
  <si>
    <t>BP1V5</t>
  </si>
  <si>
    <t>Output of the 1.5-V internal regulator.</t>
  </si>
  <si>
    <t>A 1µF or larger bypass capacitor is required between BP1V5 and DRTN.</t>
  </si>
  <si>
    <t>This is critical to stabilize LDO.</t>
  </si>
  <si>
    <t>DRTN</t>
  </si>
  <si>
    <t>Digital bypass return for bypass capacitor for BP1V5.</t>
  </si>
  <si>
    <t xml:space="preserve">DRTN must not be connected to PGND or AGND. </t>
  </si>
  <si>
    <t>Pin is internally connected. Connecting to AGND or PGND grounds externally could create a loop for current to flow and create a voltage differential.</t>
  </si>
  <si>
    <t>VDD5</t>
  </si>
  <si>
    <t>Output of the 5-V internal regulator.</t>
  </si>
  <si>
    <t>VDD5 bypassed to PGND at the thermal pad, through a low impedance path, with 4.7µF or larger bypass capacitor.</t>
  </si>
  <si>
    <t>Provides charge for the gate driver.</t>
  </si>
  <si>
    <r>
      <rPr>
        <b/>
        <sz val="11"/>
        <color theme="1"/>
        <rFont val="Calibri"/>
        <family val="2"/>
        <scheme val="minor"/>
      </rPr>
      <t>(TPS546D24 only, not required with A version)</t>
    </r>
    <r>
      <rPr>
        <sz val="11"/>
        <color theme="1"/>
        <rFont val="Calibri"/>
        <family val="2"/>
        <scheme val="minor"/>
      </rPr>
      <t xml:space="preserve"> VDD5 tied to BP1V5 with a pullup resistor of 5.1 kΩ </t>
    </r>
  </si>
  <si>
    <t>PMBus</t>
  </si>
  <si>
    <t>PMB_CLK</t>
  </si>
  <si>
    <t>PMBus CLK pin.</t>
  </si>
  <si>
    <t xml:space="preserve">Use this app note to calculate the required pullup for your design. </t>
  </si>
  <si>
    <t>PMB_DATA</t>
  </si>
  <si>
    <t>PMBus DATA pin.</t>
  </si>
  <si>
    <t>SMB_ALRT</t>
  </si>
  <si>
    <t>SMBus alert pin.</t>
  </si>
  <si>
    <t>Misc</t>
  </si>
  <si>
    <t xml:space="preserve">NC </t>
  </si>
  <si>
    <t>Not internally connected.</t>
  </si>
  <si>
    <t>Pin can be left floating or connected to PGND at the thermal pad.</t>
  </si>
  <si>
    <t>Placement or Routing?</t>
  </si>
  <si>
    <t>Remarks</t>
  </si>
  <si>
    <t>29, 30, 31, 32, 33, 34</t>
  </si>
  <si>
    <t>MSEL2, VSEL, ADRSEL, MSEL1, VOSNS, GOSNS</t>
  </si>
  <si>
    <t>Placement</t>
  </si>
  <si>
    <t>Keep signal components local to the device, and place them as close as possible to the pins to which they are connected. These components include the VOSNS and GOSNS series resistors and differential filter capacitor as well as MSEL1, MSEL2, VSEL, and ADRSEL resistors. Those components must be terminated to AGND with a minimum return loop or bypassed to the copper area of a separate low-impedance analog ground (AGND) that is isolated from fast switching voltages and current paths and has single connection to PGND on the thermal pad through the AGND pin.</t>
  </si>
  <si>
    <t>33, 34</t>
  </si>
  <si>
    <t>VOSNS, GOSNS</t>
  </si>
  <si>
    <t>Routing</t>
  </si>
  <si>
    <t>Route the VOSNS and GOSNS lines from the output capacitor bank at the load back to the device pins as a tightly coupled differential pair.  These traces must be kept away from switching or noisy areas which can add differential-mode noise.</t>
  </si>
  <si>
    <t>35, 38, 39, 40</t>
  </si>
  <si>
    <t>VSHARE, SYNC, BCX_CLK, BCX_DATA</t>
  </si>
  <si>
    <t>Use caution when routing of the SYNC, VSHARE, BCX_CLK and BCX_DATA traces for stackable configurations.  The SYNC trace carries a rail-to-rail signal and should be routed away from sensitive analog signals, including the VSHARE, FB signals. The VSHARE traces should also be kept away from fast switching voltages or currents formed by the PVIN, AVIN, SW, BOOT, VDD5 pins.</t>
  </si>
  <si>
    <t>7, 8, 9, 10, 11, 12</t>
  </si>
  <si>
    <t>BOOT, SW</t>
  </si>
  <si>
    <t>Route sensitive traces away from the SW and BOOT pins as these nets contain fast switching voltages and lend easily to capacitive coupling</t>
  </si>
  <si>
    <t>Minimize the SW copper area for best noise performance. Route sensitive traces away from the SW and BOOT pins as these nets contain fast switching voltages and lend easily to capacitive coupling.</t>
  </si>
  <si>
    <t>Snubber component placement is critical for effective ringing reduction.  These components should be on the same layer as the TPS546D24A devices and be kept as close as possible to the SW and PGND copper areas.</t>
  </si>
  <si>
    <t>SW, Cout</t>
  </si>
  <si>
    <t>The output capacitor is the second one which should be considered. Below shows an example of building a “pyramid” arrangement.
Start with some of the ceramic capacitors close to the inductor;
Then build to the bulk capacitors;
Finally, decreasing ceramic capacitors down to the smallest, lowest values close to the load.</t>
  </si>
  <si>
    <t>21, 22, 23, 24, 25, 26</t>
  </si>
  <si>
    <t>PVIN, AVIN</t>
  </si>
  <si>
    <t>The AVIN bypass capacitor should be placed close to the AVIN pin and provide a low-impedance path to PGND at the thermal pad. If AVIN is powered from PVIN for single supply operation, AVIN and PVIN should be separated with a 10-μs R-C filter to reduce PVIN switching noise on AVIN.</t>
  </si>
  <si>
    <t>7, 8, 9, 10, 11, 12, 21, 22, 23, 24, 25, 26, 28</t>
  </si>
  <si>
    <t>BOOT, SW, PVIN, AVIN, VDD5</t>
  </si>
  <si>
    <t>The PGND pin (pin 26) must be directly connected to the thermal pad of the device on the PCB, with a low noise, low-impedance path.</t>
  </si>
  <si>
    <t>13, 14, 15, 16, 17, 18, 19, 20, 37</t>
  </si>
  <si>
    <t>PGND, AGND</t>
  </si>
  <si>
    <t>AGND and PGND tied together and connected directly to the thermal pad</t>
  </si>
  <si>
    <t>4, 5</t>
  </si>
  <si>
    <t>BP1V5, DRTN</t>
  </si>
  <si>
    <t xml:space="preserve">The BP1V5 bypass capacitor should be placed close to the BP1V5 pin and provide a low-impedance path to DRTN. </t>
  </si>
  <si>
    <t>DRTN should not be connected to any other pin or node. DRTN is internally connected to AGND and by external connection to System Ground. Connecting DRTN to PGND or AGND could introduce a ground loop and errant operation.</t>
  </si>
  <si>
    <t>Output of the 5-V internal regulator</t>
  </si>
  <si>
    <t>The VDD5 bypass capacitor carries a large switching current for the gate driver. Bypassing the VDD5 pin to PGND at the thermal pad with a low-impedance path is very critical to the stable operation of the TPS546D24 devices. Place the VDD5 high-frequency bypass capacitors as close as possible to the device pins, with a minimum return loop back to the Thermal Pad.</t>
  </si>
  <si>
    <t>2, 3, 6</t>
  </si>
  <si>
    <t>PMB_DATA, PMB_CLK, SMB_ALRT</t>
  </si>
  <si>
    <t>Keep the pullup resistors close to the pin and rout these signals away from noisy areas and other noise sensitive traces.</t>
  </si>
  <si>
    <t>Vias</t>
  </si>
  <si>
    <t>There is not a specific rule for via’s size. Typically, small size is recommended as it allows vias to be placed together while maintaining connectivity to internal layers. However, it will also increase the cost since drills used for smaller via tend to break more.
The general rule is that designers can pick smallest via size with minimum plated internal diameter and annular ring diameter which do not increase PCB cost. 
A typical example is:
Drilled Hole: 13 mils
Plated Hole: 10 mils (1oz plating reduces a hole size about 3 mils)
Annular Ring: 20 mils</t>
  </si>
  <si>
    <t>Vias help reduce current loop and help thermal dissipation by providing additional copper area for heat to dissipate. Also vias help to reduce the parasitic resistance and inductance caused by long loops through which current flows.</t>
  </si>
  <si>
    <t>Via-to-via spacing</t>
  </si>
  <si>
    <t xml:space="preserve">In order to reduce parasitic parameters’ effect brought by inappropriate vias placement, it is best to space vias out wide enough to allow a minimum width line to round between them. The specific rule is shown below.
• Check minimum trace width and minimum trace to trace spacing;
• Check via’s annular ring;
• Via’s minimum center to center spacing is 1×annular ring+2×minimum trace to trace spacing+1×minimum trace width;
• Drilled Hole: 13 mils
• Plated Hole: 10 mils (1oz plating reduces a hole size about 3 mils)
• Annular Ring: 20 mils
• Minimum spacing between vias and traces: 8 mils
• Minimum line spacing: 8 mils
• Minimum Center to Center Via spacing: 2x 18mils/2 + 2x 7 mils + 7 mils = 18 + 3x 7 = 18 + 21 = 39 mils (1mm)
Its worth pointing out that in the ground under the thermal pad we generally don’t want other signals flowing and we want to maximize thermal and electrical conduction, so we typically space vias closer within the thermal pad.
</t>
  </si>
  <si>
    <t>The distance of a via to its proximate via is critical. When vias are tightly spaced, planes and pours on other layers cannot route between the vias. In this case, current cannot flow in its most direct path with the lowest inductance and resistance. In other words, it will find some ways else which have larger distance to finish the loop. This leads to undesirable parasitic parameters.</t>
  </si>
  <si>
    <t>Via placement</t>
  </si>
  <si>
    <t>Via should be placed near output capacitors to provide the shortest possible loop to minimize parasitic resistance and inductance. It is recommended to position via near terminals of capacitors. Regarding to large package capacitors, for example 0805, 1206 and 1210 packages, vias can be placed under the capacitors. This will further reduce the current loop.</t>
  </si>
  <si>
    <t>Via quantity</t>
  </si>
  <si>
    <t>Depending on via’s size and minimum center-to-center spacing, 2 to 4 vias per capacitor terminal are effective to provide direct connection to internal and bottom layers. It should be noted those vias must be paralleled to lead, as which has been shown below.</t>
  </si>
  <si>
    <t>Validation Options</t>
  </si>
  <si>
    <t>Complete</t>
  </si>
  <si>
    <t>Not Applicable</t>
  </si>
  <si>
    <t>Internal Reference Voltage (VOUT x VOUT_SCALE_LOOP - Warning or Caution - See Comment)</t>
  </si>
  <si>
    <t>User Entered Value</t>
  </si>
  <si>
    <t>Fixed IC Parameter</t>
  </si>
  <si>
    <t>Calculated Parameter</t>
  </si>
  <si>
    <t>Design Calculations</t>
  </si>
  <si>
    <t>Input</t>
  </si>
  <si>
    <t>Recommended</t>
  </si>
  <si>
    <t>Selected Value</t>
  </si>
  <si>
    <t>Calculated with Selected Value</t>
  </si>
  <si>
    <t>Description</t>
  </si>
  <si>
    <r>
      <rPr>
        <b/>
        <sz val="12"/>
        <color rgb="FF9C0006"/>
        <rFont val="Arial"/>
        <family val="2"/>
      </rPr>
      <t>IMPORTANT NOTE:</t>
    </r>
    <r>
      <rPr>
        <sz val="12"/>
        <color rgb="FF9C0006"/>
        <rFont val="Arial"/>
        <family val="2"/>
      </rPr>
      <t xml:space="preserve"> The COMPENSATION_CONFIG settings are limited when using pin strap. The design will be stable but may not be optimized.</t>
    </r>
  </si>
  <si>
    <t>Pinstrap Setting</t>
  </si>
  <si>
    <t>R_Divider</t>
  </si>
  <si>
    <t>R_Bot</t>
  </si>
  <si>
    <t>EEPROM Value</t>
  </si>
  <si>
    <t>kΩ</t>
  </si>
  <si>
    <t>MSEL1 Comp Config</t>
  </si>
  <si>
    <t>ILOOP gain mb = EEPROM; VLOOP gain mb = EEPROM, FSW = EEPROM</t>
  </si>
  <si>
    <t>ILOOP gain mb = EEPROM, VLOOP gain mb = EEPROM</t>
  </si>
  <si>
    <t>ILOOP gain mb = 2, VLOOP gain mb = 0.5</t>
  </si>
  <si>
    <t>ILOOP gain mb = 2, VLOOP gain mb = 1</t>
  </si>
  <si>
    <t>ILOOP gain mb = 2, VLOOP gain mb = 2</t>
  </si>
  <si>
    <t>ILOOP gain mb = 2, VLOOP gain mb = 4</t>
  </si>
  <si>
    <t>ILOOP gain mb = 2, VLOOP gain mb = 8</t>
  </si>
  <si>
    <t>ILOOP gain mb = 3, VLOOP gain mb = 0.5</t>
  </si>
  <si>
    <t>ILOOP gain mb = 3, VLOOP gain mb = 1</t>
  </si>
  <si>
    <t>ILOOP gain mb = 3, VLOOP gain mb = 2</t>
  </si>
  <si>
    <t>ILOOP gain mb = 3, VLOOP gain mb = 4</t>
  </si>
  <si>
    <t>ILOOP gain mb = 3, VLOOP gain mb = 8</t>
  </si>
  <si>
    <t>ILOOP gain mb = 4, VLOOP gain mb = 0.5</t>
  </si>
  <si>
    <t>ILOOP gain mb = 4, VLOOP gain mb = 1</t>
  </si>
  <si>
    <t>ILOOP gain mb = 4, VLOOP gain mb = 2</t>
  </si>
  <si>
    <t>ILOOP gain mb = 4, VLOOP gain mb = 4</t>
  </si>
  <si>
    <t>ILOOP gain mb = 4, VLOOP gain mb = 8</t>
  </si>
  <si>
    <t>ILOOP gain mb = 5, VLOOP gain mb = 0.5</t>
  </si>
  <si>
    <t>ILOOP gain mb = 5, VLOOP gain mb = 1</t>
  </si>
  <si>
    <t>ILOOP gain mb = 5, VLOOP gain mb = 2</t>
  </si>
  <si>
    <t>ILOOP gain mb = 5, VLOOP gain mb = 4</t>
  </si>
  <si>
    <t>ILOOP gain mb = 5, VLOOP gain mb = 8</t>
  </si>
  <si>
    <t>ILOOP gain mb = 6, VLOOP gain mb = 0.5</t>
  </si>
  <si>
    <t>ILOOP gain mb = 6, VLOOP gain mb = 1</t>
  </si>
  <si>
    <t>ILOOP gain mb = 6, VLOOP gain mb = 2</t>
  </si>
  <si>
    <t>ILOOP gain mb = 6, VLOOP gain mb = 4</t>
  </si>
  <si>
    <t>ILOOP gain mb = 6, VLOOP gain mb = 8</t>
  </si>
  <si>
    <t>ILOOP gain mb = 7, VLOOP gain mb = 0.5</t>
  </si>
  <si>
    <t>ILOOP gain mb = 7, VLOOP gain mb = 1</t>
  </si>
  <si>
    <t>ILOOP gain mb = 7, VLOOP gain mb = 2</t>
  </si>
  <si>
    <t>ILOOP gain mb = 7, VLOOP gain mb = 4</t>
  </si>
  <si>
    <t>ILOOP gain mb = 7, VLOOP gain mb = 8</t>
  </si>
  <si>
    <t>ILOOP gain mb = 10, VLOOP gain mb = 2</t>
  </si>
  <si>
    <t>MSEL1 Freq Switch</t>
  </si>
  <si>
    <t>MSEL2 OC FAULT/OC_WARN</t>
  </si>
  <si>
    <t>OCF = 52, OCW = 40</t>
  </si>
  <si>
    <t>OCF = 39, OCW = 30</t>
  </si>
  <si>
    <t>OCF = 26, OCW = 20</t>
  </si>
  <si>
    <t>OCF = 14, OCW = 10</t>
  </si>
  <si>
    <t>MSEL2 TON_RISE</t>
  </si>
  <si>
    <t>Number of Slaves</t>
  </si>
  <si>
    <t>None, stand alone</t>
  </si>
  <si>
    <t>1 Slave, 2 Phases</t>
  </si>
  <si>
    <t>2 Slaves, 3 Phases</t>
  </si>
  <si>
    <t>3 Slaves, 4 Phases</t>
  </si>
  <si>
    <t>VSEL V Range</t>
  </si>
  <si>
    <t>VSEL Vout Command</t>
  </si>
  <si>
    <t>VSEL Vout scale loop</t>
  </si>
  <si>
    <t>ADDRSEL PMB ADDR</t>
  </si>
  <si>
    <t>ADDRSEL Phase shift/sync/IL</t>
  </si>
  <si>
    <t>10h / 16b</t>
  </si>
  <si>
    <t>11h / 17b</t>
  </si>
  <si>
    <t>12h / 18b</t>
  </si>
  <si>
    <t>13h / 19b</t>
  </si>
  <si>
    <t>14h / 20b</t>
  </si>
  <si>
    <t>15h / 21b</t>
  </si>
  <si>
    <t>16h / 22b</t>
  </si>
  <si>
    <t>17h / 23b</t>
  </si>
  <si>
    <t>18h / 24b</t>
  </si>
  <si>
    <t>19h / 25b</t>
  </si>
  <si>
    <t>1Ah / 26b</t>
  </si>
  <si>
    <t>1Bh / 27b</t>
  </si>
  <si>
    <t>1Ch / 28b</t>
  </si>
  <si>
    <t>1Dh / 29b</t>
  </si>
  <si>
    <t>1Eh / 30b</t>
  </si>
  <si>
    <t>1Fh / 31b</t>
  </si>
  <si>
    <t>EEPROMP (24h / 36d)</t>
  </si>
  <si>
    <t>0°, Auto, 0x0020</t>
  </si>
  <si>
    <t>0°, In 0x0040</t>
  </si>
  <si>
    <t>90°, In 0x0041</t>
  </si>
  <si>
    <t>120°, In 0x0031</t>
  </si>
  <si>
    <t>180°, In 0x0042</t>
  </si>
  <si>
    <t>270°, In 0x0043</t>
  </si>
  <si>
    <t>240°, In 0x0032</t>
  </si>
  <si>
    <t>0°, Out, 0x0020</t>
  </si>
  <si>
    <t>180°, Out, 0x0042</t>
  </si>
  <si>
    <t>0.50 to 0.55</t>
  </si>
  <si>
    <t>0.60 to 0.74</t>
  </si>
  <si>
    <t>0.75 to 0.89</t>
  </si>
  <si>
    <t>0.90 to 1.04</t>
  </si>
  <si>
    <t>1.05 to 1.19</t>
  </si>
  <si>
    <t>1.20 to 1.49</t>
  </si>
  <si>
    <t>1.50 to 1.79</t>
  </si>
  <si>
    <t>1.80 to 2.09</t>
  </si>
  <si>
    <t>2.10 to 2.39</t>
  </si>
  <si>
    <t>ILOOP mb = 3, VLOOP mb = 4</t>
  </si>
  <si>
    <t>550.000 kHz</t>
  </si>
  <si>
    <t>52 / 40 A</t>
  </si>
  <si>
    <t>3 ms</t>
  </si>
  <si>
    <t>1 slave</t>
  </si>
  <si>
    <t>0.5 to 1.5 V</t>
  </si>
  <si>
    <t>0.798828125 V</t>
  </si>
  <si>
    <t>24h / 36d</t>
  </si>
  <si>
    <t>0°, Auto Detect SYNC, 0x0020</t>
  </si>
  <si>
    <t>2.40 to 2.99</t>
  </si>
  <si>
    <t>3.00 to 3.59</t>
  </si>
  <si>
    <t>3.60 to 4.19</t>
  </si>
  <si>
    <t>4.20 to 4.76</t>
  </si>
  <si>
    <t>4.80 to 5.39</t>
  </si>
  <si>
    <t>5.40 to 6.00</t>
  </si>
  <si>
    <t>Rd</t>
  </si>
  <si>
    <t>Rb</t>
  </si>
  <si>
    <t xml:space="preserve">Top Resistor: </t>
  </si>
  <si>
    <t xml:space="preserve">
Bottom Resistor: </t>
  </si>
  <si>
    <t>Ω</t>
  </si>
  <si>
    <t xml:space="preserve">Minimum: </t>
  </si>
  <si>
    <t xml:space="preserve">
Maximum: </t>
  </si>
  <si>
    <t>Choose the Output Inductor (Lout)</t>
  </si>
  <si>
    <t>The inductance is selected based on a p-p ripple current target. Smaller L reduces solution size while larger L reduces AC loss.</t>
  </si>
  <si>
    <t>Choose the Output Capacitor (Cout)</t>
  </si>
  <si>
    <t>The output capacitance is deteremind based on the output ripple, transient and stability requirements. These calculations do not support mixed type output capacitors.</t>
  </si>
  <si>
    <t>Choose the Input Capacitor (Cin)</t>
  </si>
  <si>
    <t>The input capacitance is deteremind based on the input ripple requirements. Additional bulk input capacitance may be needed for transients. 0.1µF high frequency bypass capacitors are also required.</t>
  </si>
  <si>
    <t>Current Loop and Voltage Loop Calculations</t>
  </si>
  <si>
    <t>These pins must be connected between stacked devices. If standalone, short to PGND per Table 5 in the datasheet.</t>
  </si>
  <si>
    <t>Inductor Value after derating</t>
  </si>
  <si>
    <t>Phase Position &amp; Total Number of devices in the stack (master+slaves)</t>
  </si>
  <si>
    <t>Master Resistor Selection</t>
  </si>
  <si>
    <t>Slave 1 Resistor Selection</t>
  </si>
  <si>
    <t>Slave 3 Resistor Selection</t>
  </si>
  <si>
    <t>Slave 2 Resistor Selection</t>
  </si>
  <si>
    <t>Recommended Connection</t>
  </si>
  <si>
    <t>Rbot (Ω)</t>
  </si>
  <si>
    <t>Rtop (Ω)</t>
  </si>
  <si>
    <t>180°, 2</t>
  </si>
  <si>
    <t>120°, 3</t>
  </si>
  <si>
    <t>90°, 4</t>
  </si>
  <si>
    <t>240°, 3</t>
  </si>
  <si>
    <t>180°, 4</t>
  </si>
  <si>
    <t>270°, 4</t>
  </si>
  <si>
    <t>L(target)</t>
  </si>
  <si>
    <t>Recommended target inductor value (Inductor ripple 30% of full load)</t>
  </si>
  <si>
    <t>Selected input capacitance</t>
  </si>
  <si>
    <t>Calculated input voltage ripple</t>
  </si>
  <si>
    <t>Pin Configuration when Shorted</t>
  </si>
  <si>
    <t>Pin Configuration when Floating</t>
  </si>
  <si>
    <t>Code to achieve Selected Value</t>
  </si>
  <si>
    <t>CATFISH  Loop model</t>
  </si>
  <si>
    <t>Iout_max</t>
  </si>
  <si>
    <t>40 for d24a ,20 for b24a, 10 for a24a</t>
  </si>
  <si>
    <t>N_ph</t>
  </si>
  <si>
    <t>GM_IC</t>
  </si>
  <si>
    <t>Rv_IC</t>
  </si>
  <si>
    <t>Cp_IC</t>
  </si>
  <si>
    <t>Rint_IC</t>
  </si>
  <si>
    <t>Cint_IC</t>
  </si>
  <si>
    <t>AMID_IC</t>
  </si>
  <si>
    <t xml:space="preserve"> Current Compensator mid-band gain</t>
  </si>
  <si>
    <t>(GM_IC)*(Rv_IC)</t>
  </si>
  <si>
    <t>wz1_IC</t>
  </si>
  <si>
    <t>Current compensator zero frequency</t>
  </si>
  <si>
    <t>1/(AMID_IC*(Rint_IC)*(Cint_IC))</t>
  </si>
  <si>
    <t>wp1_IC</t>
  </si>
  <si>
    <t>Current Compensator pole frequency</t>
  </si>
  <si>
    <t>1/((Rv_IC)*(Cp_IC))</t>
  </si>
  <si>
    <t>Rload</t>
  </si>
  <si>
    <t>C_cer</t>
  </si>
  <si>
    <t>Single ceramic Cout capacitance</t>
  </si>
  <si>
    <t>ESR_cer</t>
  </si>
  <si>
    <t>Single ceramic Cout ESR</t>
  </si>
  <si>
    <t>N_cer</t>
  </si>
  <si>
    <t>Number of ceramic capacitor</t>
  </si>
  <si>
    <t>C_ele</t>
  </si>
  <si>
    <t>Single electroletic Cout capacitance</t>
  </si>
  <si>
    <t>ESR_ele</t>
  </si>
  <si>
    <t>Single electroletic Cout  ESR</t>
  </si>
  <si>
    <t>N_ele</t>
  </si>
  <si>
    <t xml:space="preserve">Number of Cout electroletic capacitor </t>
  </si>
  <si>
    <t>L</t>
  </si>
  <si>
    <t>MOD</t>
  </si>
  <si>
    <t>MOD=5.5/Vin,</t>
  </si>
  <si>
    <t>K</t>
  </si>
  <si>
    <t>(K = 1 for 40A, 2 for 20A and 10A)</t>
  </si>
  <si>
    <t>RCSA</t>
  </si>
  <si>
    <t xml:space="preserve">RCSR  </t>
  </si>
  <si>
    <t>GM_VC</t>
  </si>
  <si>
    <t>for converting into rad/s</t>
  </si>
  <si>
    <t>Rv_VC</t>
  </si>
  <si>
    <t>Cp_VC</t>
  </si>
  <si>
    <t>Rint_VC</t>
  </si>
  <si>
    <t>Rint_VC=4e+06;</t>
  </si>
  <si>
    <t>Cint_VC</t>
  </si>
  <si>
    <t>Cint_VC=18.75e-12;</t>
  </si>
  <si>
    <t>AMID_VC</t>
  </si>
  <si>
    <t xml:space="preserve"> Voltage Compensator mid-band gain</t>
  </si>
  <si>
    <t>AMID_VC=GM_VC*Rv_VC</t>
  </si>
  <si>
    <t>wz1_VC</t>
  </si>
  <si>
    <t>Voltage compensator zero frequency</t>
  </si>
  <si>
    <t>wz1_VC=1/(AMID_VC*Rint_VC*Cint_VC)</t>
  </si>
  <si>
    <t>wp1_VC</t>
  </si>
  <si>
    <t xml:space="preserve"> Voltage Compensator pole frequency</t>
  </si>
  <si>
    <t>wp1_VC=1/(Rv_VC*Cp_VC)</t>
  </si>
  <si>
    <t>RSA</t>
  </si>
  <si>
    <t xml:space="preserve">  Overall current loop loop gain</t>
  </si>
  <si>
    <t>Overall loop</t>
  </si>
  <si>
    <t>VFBAMP</t>
  </si>
  <si>
    <t>Vshare to inductor current transfer function</t>
  </si>
  <si>
    <t>IFBAMP</t>
  </si>
  <si>
    <t>FF_IFBAMP</t>
  </si>
  <si>
    <t>Gid</t>
  </si>
  <si>
    <t>TCL</t>
  </si>
  <si>
    <t>Zout</t>
  </si>
  <si>
    <t>Zout_cer</t>
  </si>
  <si>
    <t>Zout_ele</t>
  </si>
  <si>
    <t>Frequency Range(in rad/s)</t>
  </si>
  <si>
    <t>Frequency Range</t>
  </si>
  <si>
    <t>T_VL=VFBAMP*H_vsh2i_FF*N_ph*Zout*RSA</t>
  </si>
  <si>
    <t>AMID_VC*wz1_VC*(s/wz1_VC+1)/(s^2/wp1_VC+s)</t>
  </si>
  <si>
    <t>H_vsh2i_FF=((IFBAMP+FF_IFBAMP)*MOD*Gid)/(1+T_CL);</t>
  </si>
  <si>
    <t>AMID_IC*wz1_IC*(s/wz1_IC+1)/(s^2/w_p1_IC+s)</t>
  </si>
  <si>
    <t>1/(s*Rv_IC*Cp_IC+1);</t>
  </si>
  <si>
    <t>Gid=Vin/(L*s+Zout);</t>
  </si>
  <si>
    <t>IFBAMP*MOD*Gid*RCSA</t>
  </si>
  <si>
    <t xml:space="preserve">  </t>
  </si>
  <si>
    <t>Zout=1/((1/Zout_cer)+1/(Zout_ele)+1/R);</t>
  </si>
  <si>
    <t>(ESR_cer/N_cer)+1/(C_cer*N_cer*s)</t>
  </si>
  <si>
    <t>(ESR_ele/N_ele)+1/(C_ele*N_ele*s)</t>
  </si>
  <si>
    <t>Total_gain</t>
  </si>
  <si>
    <t>Total_phase*</t>
  </si>
  <si>
    <t>Cout Capacitor</t>
  </si>
  <si>
    <t>Phase Margin</t>
  </si>
  <si>
    <t>Frequency (kHz)</t>
  </si>
  <si>
    <t>Bandwidth (kHz)</t>
  </si>
  <si>
    <t>Total Phase Margin</t>
  </si>
  <si>
    <t>Gain Lookup</t>
  </si>
  <si>
    <t>Phase Lookup</t>
  </si>
  <si>
    <t>Gain Margin (dB)</t>
  </si>
  <si>
    <t>Loop Bandwidth</t>
  </si>
  <si>
    <t>Loop Phase Margin</t>
  </si>
  <si>
    <t>Loop Gain Margin</t>
  </si>
  <si>
    <t>dB</t>
  </si>
  <si>
    <t>degrees</t>
  </si>
  <si>
    <t>Loop Performance Based on Custom Programmed Compensation</t>
  </si>
  <si>
    <t>Estimated Voltage Loop Bandwidth (See 142 C for detailed Loop response bandwidth)</t>
  </si>
  <si>
    <t>Frequency</t>
  </si>
  <si>
    <t>COMP</t>
  </si>
  <si>
    <t>ILOOP</t>
  </si>
  <si>
    <t>fzi (kHz)</t>
  </si>
  <si>
    <t>fpi (kHz)</t>
  </si>
  <si>
    <t>VLOOP</t>
  </si>
  <si>
    <t>fzv (kHz)</t>
  </si>
  <si>
    <t>fpv (kHz)</t>
  </si>
  <si>
    <t>CZI_MUL</t>
  </si>
  <si>
    <t>Loaded from EEPROM</t>
  </si>
  <si>
    <t>120BF01319</t>
  </si>
  <si>
    <t>1213181319</t>
  </si>
  <si>
    <t>12218C1319</t>
  </si>
  <si>
    <t>1240C61319</t>
  </si>
  <si>
    <t>1280421319</t>
  </si>
  <si>
    <t>120BF01A59</t>
  </si>
  <si>
    <t>1213181A59</t>
  </si>
  <si>
    <t>12218C1A59</t>
  </si>
  <si>
    <t>1240C61A59</t>
  </si>
  <si>
    <t>1280421A59</t>
  </si>
  <si>
    <t>120BF0224D</t>
  </si>
  <si>
    <t>121318224D</t>
  </si>
  <si>
    <t>12218C224D</t>
  </si>
  <si>
    <t>1240C6224D</t>
  </si>
  <si>
    <t>128042224D</t>
  </si>
  <si>
    <t>120BF0298D</t>
  </si>
  <si>
    <t>121318298D</t>
  </si>
  <si>
    <t>12218C298D</t>
  </si>
  <si>
    <t>1240C6298D</t>
  </si>
  <si>
    <t>128042298D</t>
  </si>
  <si>
    <t>130BF0198D</t>
  </si>
  <si>
    <t>131318198D</t>
  </si>
  <si>
    <t>13218C198D</t>
  </si>
  <si>
    <t>1340C6198D</t>
  </si>
  <si>
    <t>138042198D</t>
  </si>
  <si>
    <t>130BF01CCD</t>
  </si>
  <si>
    <t>1313181CCD</t>
  </si>
  <si>
    <t>13218C1CCD</t>
  </si>
  <si>
    <t>1340C61CCD</t>
  </si>
  <si>
    <t>1380421CCD</t>
  </si>
  <si>
    <t>13218C28CD</t>
  </si>
  <si>
    <t>120BE81295</t>
  </si>
  <si>
    <t>1212941295</t>
  </si>
  <si>
    <t>12214A1295</t>
  </si>
  <si>
    <t>1240841295</t>
  </si>
  <si>
    <t>1280421295</t>
  </si>
  <si>
    <t>120BE819D5</t>
  </si>
  <si>
    <t>12129419D5</t>
  </si>
  <si>
    <t>12214A19D5</t>
  </si>
  <si>
    <t>12408419D5</t>
  </si>
  <si>
    <t>12804219D5</t>
  </si>
  <si>
    <t>120BE821CB</t>
  </si>
  <si>
    <t>12129421CB</t>
  </si>
  <si>
    <t>12214A21CB</t>
  </si>
  <si>
    <t>12408421CB</t>
  </si>
  <si>
    <t>12804221CB</t>
  </si>
  <si>
    <t>120BE8294B</t>
  </si>
  <si>
    <t>121294294B</t>
  </si>
  <si>
    <t>12214A294B</t>
  </si>
  <si>
    <t>124084294B</t>
  </si>
  <si>
    <t>128042294B</t>
  </si>
  <si>
    <t>130BE8194B</t>
  </si>
  <si>
    <t>131294194B</t>
  </si>
  <si>
    <t>13214A194B</t>
  </si>
  <si>
    <t>134084194B</t>
  </si>
  <si>
    <t>138042194B</t>
  </si>
  <si>
    <t>130BE81C8B</t>
  </si>
  <si>
    <t>1312941C8B</t>
  </si>
  <si>
    <t>13214A1C8B</t>
  </si>
  <si>
    <t>1340841C8B</t>
  </si>
  <si>
    <t>1380421C8B</t>
  </si>
  <si>
    <t>13214A288B</t>
  </si>
  <si>
    <t>120B18130C</t>
  </si>
  <si>
    <t>12118C130C</t>
  </si>
  <si>
    <t>1220C6130C</t>
  </si>
  <si>
    <t>124042130C</t>
  </si>
  <si>
    <t>128042130C</t>
  </si>
  <si>
    <t>120B181A4C</t>
  </si>
  <si>
    <t>12118C1A4C</t>
  </si>
  <si>
    <t>1220C61A4C</t>
  </si>
  <si>
    <t>1240421A4C</t>
  </si>
  <si>
    <t>1280421A4C</t>
  </si>
  <si>
    <t>120B182246</t>
  </si>
  <si>
    <t>12118C2246</t>
  </si>
  <si>
    <t>1220C62246</t>
  </si>
  <si>
    <t>1240422246</t>
  </si>
  <si>
    <t>1280422246</t>
  </si>
  <si>
    <t>120B182986</t>
  </si>
  <si>
    <t>12118C2986</t>
  </si>
  <si>
    <t>1220C62986</t>
  </si>
  <si>
    <t>1240422986</t>
  </si>
  <si>
    <t>1280422986</t>
  </si>
  <si>
    <t>130B181986</t>
  </si>
  <si>
    <t>13118C1986</t>
  </si>
  <si>
    <t>1320C61986</t>
  </si>
  <si>
    <t>1340421986</t>
  </si>
  <si>
    <t>1380421986</t>
  </si>
  <si>
    <t>130B181CC6</t>
  </si>
  <si>
    <t>13118C1CC6</t>
  </si>
  <si>
    <t>1320C61CC6</t>
  </si>
  <si>
    <t>1340421CC6</t>
  </si>
  <si>
    <t>1380421CC6</t>
  </si>
  <si>
    <t>1320C628C6</t>
  </si>
  <si>
    <t>120A101208</t>
  </si>
  <si>
    <t>1211081208</t>
  </si>
  <si>
    <t>1220841208</t>
  </si>
  <si>
    <t>1240421208</t>
  </si>
  <si>
    <t>1280421208</t>
  </si>
  <si>
    <t>120A101988</t>
  </si>
  <si>
    <t>1211081988</t>
  </si>
  <si>
    <t>1220841988</t>
  </si>
  <si>
    <t>1240421988</t>
  </si>
  <si>
    <t>1280421988</t>
  </si>
  <si>
    <t>120A102184</t>
  </si>
  <si>
    <t>1211082184</t>
  </si>
  <si>
    <t>1220842184</t>
  </si>
  <si>
    <t>1240422184</t>
  </si>
  <si>
    <t>1280422184</t>
  </si>
  <si>
    <t>120A102904</t>
  </si>
  <si>
    <t>1211082904</t>
  </si>
  <si>
    <t>1220842904</t>
  </si>
  <si>
    <t>1240422904</t>
  </si>
  <si>
    <t>1280422904</t>
  </si>
  <si>
    <t>130A101904</t>
  </si>
  <si>
    <t>1311081904</t>
  </si>
  <si>
    <t>1320841904</t>
  </si>
  <si>
    <t>1340421904</t>
  </si>
  <si>
    <t>1380421904</t>
  </si>
  <si>
    <t>130A101C84</t>
  </si>
  <si>
    <t>1311081C84</t>
  </si>
  <si>
    <t>1320841C84</t>
  </si>
  <si>
    <t>1340421C84</t>
  </si>
  <si>
    <t>1380421C84</t>
  </si>
  <si>
    <t>1320842884</t>
  </si>
  <si>
    <t>12098C1186</t>
  </si>
  <si>
    <t>1210C61186</t>
  </si>
  <si>
    <t>1220421186</t>
  </si>
  <si>
    <t>1240421186</t>
  </si>
  <si>
    <t>1280421186</t>
  </si>
  <si>
    <t>12098C1906</t>
  </si>
  <si>
    <t>1210C61906</t>
  </si>
  <si>
    <t>1220421906</t>
  </si>
  <si>
    <t>1240421906</t>
  </si>
  <si>
    <t>1280421906</t>
  </si>
  <si>
    <t>12098C2102</t>
  </si>
  <si>
    <t>1210C62102</t>
  </si>
  <si>
    <t>1220422102</t>
  </si>
  <si>
    <t>1240422102</t>
  </si>
  <si>
    <t>1280422102</t>
  </si>
  <si>
    <t>12098C28C2</t>
  </si>
  <si>
    <t>1210C628C2</t>
  </si>
  <si>
    <t>12204228C2</t>
  </si>
  <si>
    <t>12404228C2</t>
  </si>
  <si>
    <t>12804228C2</t>
  </si>
  <si>
    <t>13098C18C2</t>
  </si>
  <si>
    <t>1310C618C2</t>
  </si>
  <si>
    <t>13204218C2</t>
  </si>
  <si>
    <t>13404218C2</t>
  </si>
  <si>
    <t>13804218C2</t>
  </si>
  <si>
    <t>13098C1C42</t>
  </si>
  <si>
    <t>1310C61C42</t>
  </si>
  <si>
    <t>1320421C42</t>
  </si>
  <si>
    <t>1340421C42</t>
  </si>
  <si>
    <t>1380421C42</t>
  </si>
  <si>
    <t>1320422842</t>
  </si>
  <si>
    <t>1209081104</t>
  </si>
  <si>
    <t>1210841104</t>
  </si>
  <si>
    <t>1220421104</t>
  </si>
  <si>
    <t>1240421104</t>
  </si>
  <si>
    <t>1280421104</t>
  </si>
  <si>
    <t>12090818C4</t>
  </si>
  <si>
    <t>12108418C4</t>
  </si>
  <si>
    <t>12204218C4</t>
  </si>
  <si>
    <t>12404218C4</t>
  </si>
  <si>
    <t>12804218C4</t>
  </si>
  <si>
    <t>12090820C2</t>
  </si>
  <si>
    <t>12108420C2</t>
  </si>
  <si>
    <t>12204220C2</t>
  </si>
  <si>
    <t>12404220C2</t>
  </si>
  <si>
    <t>12804220C2</t>
  </si>
  <si>
    <t>1209082882</t>
  </si>
  <si>
    <t>1210842882</t>
  </si>
  <si>
    <t>1220422882</t>
  </si>
  <si>
    <t>1240422882</t>
  </si>
  <si>
    <t>1280422882</t>
  </si>
  <si>
    <t>1309081882</t>
  </si>
  <si>
    <t>1310841882</t>
  </si>
  <si>
    <t>1320421882</t>
  </si>
  <si>
    <t>1340421882</t>
  </si>
  <si>
    <t>1380421882</t>
  </si>
  <si>
    <t>1309081C42</t>
  </si>
  <si>
    <t>1310841C42</t>
  </si>
  <si>
    <t>Lookup</t>
  </si>
  <si>
    <t>Decode</t>
  </si>
  <si>
    <t>FreqCode</t>
  </si>
  <si>
    <t>COMP_CONFIG</t>
  </si>
  <si>
    <t>RINTV</t>
  </si>
  <si>
    <t>Pin Programmed Compensation Code Values</t>
  </si>
  <si>
    <t>Enter the Compensation Code Values below into the custom programmed compensation cells to use the BODE estimator</t>
  </si>
  <si>
    <t>Selected Frequency Code</t>
  </si>
  <si>
    <t>Pin Programming Code for Selected Switching Frequency</t>
  </si>
  <si>
    <t>CZI_Mult</t>
  </si>
  <si>
    <t>Fzi</t>
  </si>
  <si>
    <t>Fpi</t>
  </si>
  <si>
    <t>hex</t>
  </si>
  <si>
    <t>INTIR</t>
  </si>
  <si>
    <t>INTVR</t>
  </si>
  <si>
    <t>Fzv</t>
  </si>
  <si>
    <t>Fpv</t>
  </si>
  <si>
    <t>Voltage Loop Parameters</t>
  </si>
  <si>
    <t>Current Loop Parameters</t>
  </si>
  <si>
    <t>Hexidecimal Value for COMPENSATION_CONFIG (Can be pasted into Fusion)</t>
  </si>
  <si>
    <t>Current Error Amplifier Transconductance</t>
  </si>
  <si>
    <t>Current Error Amplifier mid-band gain setting resistance</t>
  </si>
  <si>
    <t>Integrator Capacitor Value (used in Simplis Model)</t>
  </si>
  <si>
    <t>Integrator Gain resistor (used in Simplis Model)</t>
  </si>
  <si>
    <t>Integrator Cap Multiplier</t>
  </si>
  <si>
    <t>Current Error Amplifier Pole capacitor</t>
  </si>
  <si>
    <t>Current Error Amplifier Zero capacitor</t>
  </si>
  <si>
    <t>Current Loop Zero Frequency</t>
  </si>
  <si>
    <t>Current Loop Pole Frequency</t>
  </si>
  <si>
    <t>Voltage Error Amplifier Transconductance</t>
  </si>
  <si>
    <t>Voltage Error Amplifier mid-band gain setting resistance</t>
  </si>
  <si>
    <t>Voltage Error Amplifier Zero capacitor</t>
  </si>
  <si>
    <t>Voltage Error Amplifier Pole Capacitor</t>
  </si>
  <si>
    <t>Voltage Loop Zero Frequency</t>
  </si>
  <si>
    <t>Voltage Loop Pole Frequency</t>
  </si>
  <si>
    <t>TPS546D24S</t>
  </si>
  <si>
    <t>TPS546B24S</t>
  </si>
  <si>
    <t>TPS546A24S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</si>
</sst>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
    <numFmt numFmtId="165" formatCode="0.0"/>
    <numFmt numFmtId="166" formatCode="_(* #,##0_);_(* \(#,##0\);_(* &quot;-&quot;??_);_(@_)"/>
    <numFmt numFmtId="167" formatCode="0.0000"/>
    <numFmt numFmtId="168" formatCode="0.0000000000E+00"/>
  </numFmts>
  <fonts count="29" x14ac:knownFonts="1">
    <font>
      <sz val="11"/>
      <color theme="1"/>
      <name val="Calibri"/>
      <family val="2"/>
      <scheme val="minor"/>
    </font>
    <font>
      <sz val="11"/>
      <color theme="0"/>
      <name val="Calibri"/>
      <family val="2"/>
      <scheme val="minor"/>
    </font>
    <font>
      <sz val="9"/>
      <color indexed="81"/>
      <name val="Tahoma"/>
      <family val="2"/>
    </font>
    <font>
      <sz val="11"/>
      <color theme="1"/>
      <name val="Calibri"/>
      <family val="2"/>
      <scheme val="minor"/>
    </font>
    <font>
      <sz val="11"/>
      <name val="Calibri"/>
      <family val="2"/>
      <scheme val="minor"/>
    </font>
    <font>
      <sz val="11"/>
      <color rgb="FF9C0006"/>
      <name val="Calibri"/>
      <family val="2"/>
      <scheme val="minor"/>
    </font>
    <font>
      <b/>
      <sz val="11"/>
      <color theme="1"/>
      <name val="Calibri"/>
      <family val="2"/>
      <scheme val="minor"/>
    </font>
    <font>
      <u/>
      <sz val="11"/>
      <color theme="10"/>
      <name val="Calibri"/>
      <family val="2"/>
      <scheme val="minor"/>
    </font>
    <font>
      <sz val="10"/>
      <name val="Arial"/>
      <family val="2"/>
    </font>
    <font>
      <sz val="10"/>
      <color theme="1"/>
      <name val="Calibri"/>
      <family val="2"/>
      <scheme val="minor"/>
    </font>
    <font>
      <sz val="12"/>
      <color theme="1"/>
      <name val="Arial"/>
      <family val="2"/>
    </font>
    <font>
      <sz val="12"/>
      <color rgb="FFCC9900"/>
      <name val="Arial"/>
      <family val="2"/>
    </font>
    <font>
      <sz val="12"/>
      <color rgb="FFFF0000"/>
      <name val="Arial"/>
      <family val="2"/>
    </font>
    <font>
      <sz val="11"/>
      <color theme="1"/>
      <name val="Arial"/>
      <family val="2"/>
    </font>
    <font>
      <sz val="11"/>
      <color theme="0"/>
      <name val="Arial"/>
      <family val="2"/>
    </font>
    <font>
      <sz val="11"/>
      <name val="Arial"/>
      <family val="2"/>
    </font>
    <font>
      <sz val="12"/>
      <color rgb="FF9C0006"/>
      <name val="Arial"/>
      <family val="2"/>
    </font>
    <font>
      <b/>
      <sz val="12"/>
      <color rgb="FF9C0006"/>
      <name val="Arial"/>
      <family val="2"/>
    </font>
    <font>
      <b/>
      <sz val="11"/>
      <color rgb="FFFF0000"/>
      <name val="Arial"/>
      <family val="2"/>
    </font>
    <font>
      <b/>
      <sz val="12"/>
      <color rgb="FFFF0000"/>
      <name val="Arial"/>
      <family val="2"/>
    </font>
    <font>
      <sz val="10"/>
      <color theme="1"/>
      <name val="Arial"/>
      <family val="2"/>
    </font>
    <font>
      <b/>
      <sz val="12"/>
      <color theme="0"/>
      <name val="Arial"/>
      <family val="2"/>
    </font>
    <font>
      <b/>
      <sz val="11"/>
      <color theme="0"/>
      <name val="Arial"/>
      <family val="2"/>
    </font>
    <font>
      <sz val="10"/>
      <color indexed="12"/>
      <name val="Arial"/>
      <family val="2"/>
    </font>
    <font>
      <b/>
      <u/>
      <sz val="18"/>
      <color rgb="FFFF0000"/>
      <name val="Arial"/>
      <family val="2"/>
    </font>
    <font>
      <b/>
      <sz val="10"/>
      <name val="Arial"/>
      <family val="2"/>
    </font>
    <font>
      <sz val="10"/>
      <color rgb="FF000000"/>
      <name val="Courier New"/>
      <family val="3"/>
    </font>
    <font>
      <b/>
      <sz val="11"/>
      <color rgb="FF1F497D"/>
      <name val="Calibri"/>
      <family val="2"/>
      <scheme val="minor"/>
    </font>
    <font>
      <sz val="11"/>
      <color rgb="FFFF0000"/>
      <name val="Arial"/>
      <family val="2"/>
    </font>
  </fonts>
  <fills count="20">
    <fill>
      <patternFill patternType="none"/>
    </fill>
    <fill>
      <patternFill patternType="gray125"/>
    </fill>
    <fill>
      <patternFill patternType="solid">
        <fgColor theme="1"/>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rgb="FFF8F573"/>
        <bgColor indexed="64"/>
      </patternFill>
    </fill>
    <fill>
      <patternFill patternType="solid">
        <fgColor rgb="FFFFCCC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C7CE"/>
      </patternFill>
    </fill>
    <fill>
      <patternFill patternType="solid">
        <fgColor theme="0"/>
        <bgColor indexed="64"/>
      </patternFill>
    </fill>
    <fill>
      <patternFill patternType="solid">
        <fgColor rgb="FFFF0000"/>
        <bgColor indexed="64"/>
      </patternFill>
    </fill>
    <fill>
      <patternFill patternType="solid">
        <fgColor theme="1" tint="0.249977111117893"/>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s>
  <cellStyleXfs count="25">
    <xf numFmtId="0" fontId="0" fillId="0" borderId="0"/>
    <xf numFmtId="43" fontId="3" fillId="0" borderId="0" applyFont="0" applyFill="0" applyBorder="0" applyAlignment="0" applyProtection="0"/>
    <xf numFmtId="0" fontId="5" fillId="16" borderId="0" applyNumberFormat="0" applyBorder="0" applyAlignment="0" applyProtection="0"/>
    <xf numFmtId="0" fontId="7" fillId="0" borderId="0" applyNumberForma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cellStyleXfs>
  <cellXfs count="552">
    <xf numFmtId="0" fontId="0" fillId="0" borderId="0" xfId="0"/>
    <xf numFmtId="0" fontId="0" fillId="0" borderId="0" xfId="0" applyFill="1" applyBorder="1"/>
    <xf numFmtId="0" fontId="0" fillId="0" borderId="1" xfId="0" applyBorder="1" applyAlignment="1">
      <alignment horizontal="center"/>
    </xf>
    <xf numFmtId="0" fontId="0" fillId="0" borderId="1" xfId="0" applyBorder="1" applyAlignment="1">
      <alignment horizontal="center"/>
    </xf>
    <xf numFmtId="2" fontId="0" fillId="0" borderId="0" xfId="0" applyNumberFormat="1"/>
    <xf numFmtId="0" fontId="0" fillId="0" borderId="1" xfId="0" applyBorder="1"/>
    <xf numFmtId="0" fontId="0" fillId="0" borderId="1" xfId="0" applyBorder="1" applyAlignment="1">
      <alignment horizontal="center" vertical="center"/>
    </xf>
    <xf numFmtId="0" fontId="0" fillId="5" borderId="1" xfId="0" applyFill="1" applyBorder="1" applyProtection="1">
      <protection locked="0"/>
    </xf>
    <xf numFmtId="0" fontId="0" fillId="5" borderId="1" xfId="0" applyFill="1" applyBorder="1" applyAlignment="1">
      <alignment horizontal="center"/>
    </xf>
    <xf numFmtId="0" fontId="0" fillId="0" borderId="1" xfId="0" applyBorder="1" applyAlignment="1">
      <alignment horizontal="center"/>
    </xf>
    <xf numFmtId="49" fontId="0" fillId="0" borderId="0" xfId="0" applyNumberFormat="1"/>
    <xf numFmtId="164" fontId="0" fillId="0" borderId="0" xfId="0" applyNumberFormat="1"/>
    <xf numFmtId="0" fontId="0" fillId="0" borderId="0" xfId="0" applyNumberFormat="1"/>
    <xf numFmtId="0" fontId="1" fillId="0" borderId="0" xfId="0" applyFont="1" applyFill="1" applyBorder="1"/>
    <xf numFmtId="0" fontId="0" fillId="0" borderId="0" xfId="0" applyFont="1" applyBorder="1" applyAlignment="1" applyProtection="1">
      <alignment wrapText="1"/>
      <protection locked="0"/>
    </xf>
    <xf numFmtId="0" fontId="0" fillId="0" borderId="0" xfId="0" applyFont="1" applyBorder="1" applyProtection="1">
      <protection locked="0"/>
    </xf>
    <xf numFmtId="0" fontId="0" fillId="0" borderId="0" xfId="0" applyFont="1" applyBorder="1" applyAlignment="1" applyProtection="1">
      <alignment wrapText="1"/>
    </xf>
    <xf numFmtId="0" fontId="0" fillId="0" borderId="0" xfId="0" applyFont="1" applyBorder="1" applyProtection="1"/>
    <xf numFmtId="0" fontId="0" fillId="0" borderId="1" xfId="0" applyFont="1" applyFill="1" applyBorder="1" applyAlignment="1" applyProtection="1">
      <alignment horizontal="left" vertical="top"/>
    </xf>
    <xf numFmtId="0" fontId="0" fillId="0" borderId="1" xfId="0" applyFont="1" applyBorder="1" applyAlignment="1" applyProtection="1">
      <alignment vertical="top" wrapText="1"/>
    </xf>
    <xf numFmtId="0" fontId="0" fillId="0" borderId="1" xfId="0" applyFont="1" applyFill="1" applyBorder="1" applyAlignment="1" applyProtection="1">
      <alignment horizontal="left" vertical="top" wrapText="1"/>
    </xf>
    <xf numFmtId="0" fontId="0" fillId="0" borderId="1" xfId="0" applyFont="1" applyFill="1" applyBorder="1" applyAlignment="1" applyProtection="1">
      <alignment horizontal="center" vertical="center" wrapText="1"/>
      <protection locked="0"/>
    </xf>
    <xf numFmtId="0" fontId="0" fillId="0" borderId="0" xfId="0" applyFont="1" applyFill="1" applyBorder="1" applyProtection="1"/>
    <xf numFmtId="0" fontId="0" fillId="0" borderId="14" xfId="0" applyFont="1" applyFill="1" applyBorder="1" applyAlignment="1" applyProtection="1">
      <alignment horizontal="left" vertical="top"/>
    </xf>
    <xf numFmtId="0" fontId="0" fillId="0" borderId="1" xfId="0" applyFont="1" applyBorder="1" applyAlignment="1" applyProtection="1">
      <alignment horizontal="left" vertical="top" wrapText="1"/>
    </xf>
    <xf numFmtId="0" fontId="0" fillId="0" borderId="0" xfId="0" applyFont="1" applyFill="1" applyBorder="1" applyAlignment="1" applyProtection="1">
      <alignment wrapText="1"/>
      <protection locked="0"/>
    </xf>
    <xf numFmtId="0" fontId="0" fillId="0" borderId="0" xfId="0" applyFont="1" applyFill="1" applyBorder="1" applyAlignment="1" applyProtection="1">
      <alignment horizontal="left" vertical="top"/>
    </xf>
    <xf numFmtId="0" fontId="0" fillId="0" borderId="0" xfId="0" applyFont="1" applyFill="1" applyBorder="1" applyAlignment="1" applyProtection="1">
      <alignment horizontal="left" vertical="top" wrapText="1"/>
    </xf>
    <xf numFmtId="0" fontId="0" fillId="0" borderId="0" xfId="0" applyFont="1" applyBorder="1" applyAlignment="1" applyProtection="1">
      <alignment horizontal="left" vertical="top" wrapText="1"/>
    </xf>
    <xf numFmtId="0" fontId="0" fillId="0" borderId="0" xfId="0" applyFont="1" applyBorder="1" applyAlignment="1" applyProtection="1">
      <alignment horizontal="center" vertical="center" wrapText="1"/>
    </xf>
    <xf numFmtId="0" fontId="0" fillId="0" borderId="0" xfId="0" applyFont="1" applyAlignment="1" applyProtection="1">
      <alignment horizontal="center" vertical="center"/>
    </xf>
    <xf numFmtId="0" fontId="0" fillId="0" borderId="0" xfId="0" applyFont="1" applyFill="1" applyBorder="1" applyAlignment="1" applyProtection="1">
      <alignment wrapText="1"/>
    </xf>
    <xf numFmtId="0" fontId="7" fillId="0" borderId="0" xfId="3" quotePrefix="1" applyFont="1" applyFill="1" applyBorder="1" applyAlignment="1" applyProtection="1">
      <alignment wrapText="1"/>
      <protection locked="0"/>
    </xf>
    <xf numFmtId="0" fontId="0" fillId="0" borderId="0" xfId="0" applyFont="1" applyAlignment="1" applyProtection="1">
      <alignment vertical="top" wrapText="1"/>
    </xf>
    <xf numFmtId="0" fontId="0" fillId="0" borderId="0" xfId="0" applyFont="1" applyFill="1" applyBorder="1" applyAlignment="1" applyProtection="1">
      <alignment horizontal="center" vertical="center" wrapText="1"/>
    </xf>
    <xf numFmtId="0" fontId="7" fillId="0" borderId="0" xfId="3" applyFont="1" applyFill="1" applyBorder="1" applyProtection="1"/>
    <xf numFmtId="0" fontId="4" fillId="0" borderId="0" xfId="0" applyFont="1" applyFill="1" applyBorder="1" applyAlignment="1" applyProtection="1">
      <alignment horizontal="center" vertical="center" wrapText="1"/>
    </xf>
    <xf numFmtId="0" fontId="0" fillId="0" borderId="1" xfId="0" applyFont="1" applyFill="1" applyBorder="1" applyProtection="1"/>
    <xf numFmtId="0" fontId="0" fillId="0" borderId="1" xfId="0" applyFont="1" applyBorder="1" applyAlignment="1" applyProtection="1">
      <alignment horizontal="left" vertical="top"/>
    </xf>
    <xf numFmtId="0" fontId="0" fillId="0" borderId="1" xfId="0" applyFont="1" applyBorder="1" applyProtection="1"/>
    <xf numFmtId="0" fontId="0" fillId="0" borderId="36" xfId="0" applyFont="1" applyBorder="1" applyAlignment="1" applyProtection="1">
      <alignment vertical="top" wrapText="1"/>
    </xf>
    <xf numFmtId="0" fontId="0" fillId="0" borderId="0" xfId="0" applyFont="1" applyBorder="1" applyAlignment="1" applyProtection="1">
      <alignment horizontal="left" vertical="top"/>
    </xf>
    <xf numFmtId="0" fontId="0" fillId="0" borderId="0" xfId="0" applyFont="1" applyBorder="1" applyAlignment="1" applyProtection="1">
      <alignment horizontal="center" vertical="center"/>
    </xf>
    <xf numFmtId="0" fontId="0" fillId="0" borderId="0" xfId="0" applyFont="1" applyAlignment="1" applyProtection="1">
      <alignment horizontal="center" vertical="center" wrapText="1"/>
    </xf>
    <xf numFmtId="0" fontId="0" fillId="0" borderId="0" xfId="0" applyFont="1" applyProtection="1"/>
    <xf numFmtId="0" fontId="0" fillId="0" borderId="0" xfId="0" applyFont="1" applyAlignment="1" applyProtection="1">
      <alignment wrapText="1"/>
      <protection locked="0"/>
    </xf>
    <xf numFmtId="0" fontId="4" fillId="0" borderId="0" xfId="0" applyFont="1" applyFill="1" applyProtection="1"/>
    <xf numFmtId="0" fontId="0" fillId="0" borderId="0" xfId="0" applyFont="1" applyFill="1" applyProtection="1"/>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vertical="top" wrapText="1"/>
    </xf>
    <xf numFmtId="0" fontId="4" fillId="0" borderId="0" xfId="0" applyFont="1" applyFill="1" applyAlignment="1" applyProtection="1">
      <alignment wrapText="1"/>
    </xf>
    <xf numFmtId="0" fontId="0" fillId="0" borderId="0" xfId="0" applyFont="1" applyFill="1" applyAlignment="1" applyProtection="1">
      <alignment horizontal="left" vertical="top"/>
    </xf>
    <xf numFmtId="0" fontId="0" fillId="0" borderId="0" xfId="0" applyFont="1" applyFill="1" applyAlignment="1" applyProtection="1">
      <alignment wrapText="1"/>
    </xf>
    <xf numFmtId="0" fontId="0" fillId="0" borderId="0" xfId="0" applyFont="1" applyAlignment="1" applyProtection="1">
      <alignment wrapText="1"/>
    </xf>
    <xf numFmtId="0" fontId="0" fillId="0" borderId="0" xfId="0" applyAlignment="1" applyProtection="1">
      <alignment horizontal="center" vertical="center"/>
    </xf>
    <xf numFmtId="0" fontId="0" fillId="0" borderId="0" xfId="0" applyFont="1" applyFill="1" applyAlignment="1" applyProtection="1">
      <alignment horizontal="left" vertical="top" wrapText="1"/>
    </xf>
    <xf numFmtId="0" fontId="0" fillId="0" borderId="0" xfId="0" applyFont="1" applyFill="1" applyAlignment="1" applyProtection="1">
      <alignment horizontal="center" vertical="center"/>
    </xf>
    <xf numFmtId="0" fontId="0" fillId="0" borderId="0" xfId="0"/>
    <xf numFmtId="0" fontId="10" fillId="5" borderId="1" xfId="0" applyFont="1" applyFill="1" applyBorder="1" applyAlignment="1" applyProtection="1">
      <alignment vertical="center"/>
    </xf>
    <xf numFmtId="0" fontId="10" fillId="9" borderId="1" xfId="0" applyFont="1" applyFill="1" applyBorder="1" applyAlignment="1" applyProtection="1">
      <alignment vertical="center"/>
    </xf>
    <xf numFmtId="0" fontId="10" fillId="4" borderId="1" xfId="0" applyFont="1" applyFill="1" applyBorder="1" applyAlignment="1" applyProtection="1">
      <alignment vertical="center"/>
    </xf>
    <xf numFmtId="0" fontId="10" fillId="13" borderId="1" xfId="0" applyFont="1" applyFill="1" applyBorder="1" applyAlignment="1" applyProtection="1">
      <alignment vertical="center"/>
    </xf>
    <xf numFmtId="0" fontId="11" fillId="6" borderId="1" xfId="0" applyFont="1" applyFill="1" applyBorder="1" applyAlignment="1" applyProtection="1">
      <alignment vertical="center"/>
    </xf>
    <xf numFmtId="0" fontId="12" fillId="7" borderId="1" xfId="0" applyFont="1" applyFill="1" applyBorder="1" applyAlignment="1" applyProtection="1">
      <alignment vertical="center"/>
    </xf>
    <xf numFmtId="0" fontId="13" fillId="0" borderId="0" xfId="0" applyFont="1"/>
    <xf numFmtId="0" fontId="13" fillId="5" borderId="1" xfId="0" applyFont="1" applyFill="1" applyBorder="1" applyAlignment="1" applyProtection="1">
      <alignment horizontal="center"/>
      <protection locked="0"/>
    </xf>
    <xf numFmtId="0" fontId="13" fillId="0" borderId="1" xfId="0" applyFont="1" applyFill="1" applyBorder="1" applyAlignment="1" applyProtection="1">
      <alignment horizontal="center"/>
      <protection locked="0"/>
    </xf>
    <xf numFmtId="0" fontId="13" fillId="0" borderId="1" xfId="0" applyFont="1" applyFill="1" applyBorder="1" applyAlignment="1">
      <alignment horizontal="center"/>
    </xf>
    <xf numFmtId="0" fontId="13" fillId="0" borderId="1" xfId="0" applyFont="1" applyBorder="1"/>
    <xf numFmtId="0" fontId="13" fillId="0" borderId="17" xfId="0" applyFont="1" applyBorder="1"/>
    <xf numFmtId="0" fontId="13" fillId="0" borderId="27" xfId="0" applyFont="1" applyBorder="1"/>
    <xf numFmtId="0" fontId="13" fillId="0" borderId="16" xfId="0" applyFont="1" applyBorder="1"/>
    <xf numFmtId="0" fontId="13" fillId="0" borderId="22" xfId="0" applyFont="1" applyBorder="1"/>
    <xf numFmtId="0" fontId="13" fillId="8" borderId="1" xfId="0" applyFont="1" applyFill="1" applyBorder="1" applyAlignment="1">
      <alignment horizontal="center"/>
    </xf>
    <xf numFmtId="0" fontId="13" fillId="0" borderId="1" xfId="0" applyFont="1" applyBorder="1" applyAlignment="1">
      <alignment horizontal="center"/>
    </xf>
    <xf numFmtId="164" fontId="13" fillId="0" borderId="1" xfId="0" applyNumberFormat="1" applyFont="1" applyFill="1" applyBorder="1" applyAlignment="1">
      <alignment horizontal="center"/>
    </xf>
    <xf numFmtId="0" fontId="13" fillId="0" borderId="17" xfId="0" applyFont="1" applyBorder="1" applyAlignment="1">
      <alignment horizontal="center"/>
    </xf>
    <xf numFmtId="0" fontId="13" fillId="0" borderId="36" xfId="0" applyFont="1" applyFill="1" applyBorder="1" applyAlignment="1" applyProtection="1">
      <alignment horizontal="center"/>
      <protection locked="0"/>
    </xf>
    <xf numFmtId="2" fontId="13" fillId="0" borderId="1" xfId="0" applyNumberFormat="1" applyFont="1" applyFill="1" applyBorder="1" applyAlignment="1" applyProtection="1">
      <alignment horizontal="center"/>
      <protection locked="0"/>
    </xf>
    <xf numFmtId="2" fontId="13" fillId="5" borderId="1" xfId="0" applyNumberFormat="1" applyFont="1" applyFill="1" applyBorder="1" applyAlignment="1" applyProtection="1">
      <alignment horizontal="center"/>
      <protection locked="0"/>
    </xf>
    <xf numFmtId="0" fontId="13" fillId="0" borderId="27" xfId="0" applyFont="1" applyBorder="1" applyAlignment="1">
      <alignment horizontal="center"/>
    </xf>
    <xf numFmtId="0" fontId="15" fillId="0" borderId="0" xfId="0" applyFont="1"/>
    <xf numFmtId="0" fontId="14" fillId="10" borderId="22" xfId="0" applyFont="1" applyFill="1" applyBorder="1" applyAlignment="1">
      <alignment horizontal="center"/>
    </xf>
    <xf numFmtId="0" fontId="14" fillId="10" borderId="1" xfId="0" applyFont="1" applyFill="1" applyBorder="1" applyAlignment="1">
      <alignment horizontal="center"/>
    </xf>
    <xf numFmtId="0" fontId="14" fillId="10" borderId="23" xfId="0" applyFont="1" applyFill="1" applyBorder="1" applyAlignment="1">
      <alignment horizontal="center"/>
    </xf>
    <xf numFmtId="0" fontId="14" fillId="10" borderId="19" xfId="0" applyFont="1" applyFill="1" applyBorder="1" applyAlignment="1">
      <alignment horizontal="center"/>
    </xf>
    <xf numFmtId="0" fontId="14" fillId="10" borderId="20" xfId="0" applyFont="1" applyFill="1" applyBorder="1" applyAlignment="1">
      <alignment horizontal="center"/>
    </xf>
    <xf numFmtId="0" fontId="14" fillId="10" borderId="21" xfId="0" applyFont="1" applyFill="1" applyBorder="1" applyAlignment="1">
      <alignment horizontal="center"/>
    </xf>
    <xf numFmtId="0" fontId="15" fillId="3" borderId="22" xfId="0" applyFont="1" applyFill="1" applyBorder="1" applyAlignment="1">
      <alignment horizontal="left"/>
    </xf>
    <xf numFmtId="0" fontId="15" fillId="3" borderId="1" xfId="0" applyFont="1" applyFill="1" applyBorder="1" applyAlignment="1">
      <alignment horizontal="center"/>
    </xf>
    <xf numFmtId="0" fontId="15" fillId="3" borderId="23" xfId="0" applyFont="1" applyFill="1" applyBorder="1" applyAlignment="1">
      <alignment horizontal="center"/>
    </xf>
    <xf numFmtId="0" fontId="15" fillId="11" borderId="22" xfId="0" applyFont="1" applyFill="1" applyBorder="1" applyAlignment="1">
      <alignment horizontal="center" vertical="center"/>
    </xf>
    <xf numFmtId="166" fontId="15" fillId="11" borderId="1" xfId="1" applyNumberFormat="1" applyFont="1" applyFill="1" applyBorder="1" applyAlignment="1">
      <alignment horizontal="center" vertical="center"/>
    </xf>
    <xf numFmtId="166" fontId="15" fillId="11" borderId="23" xfId="1" applyNumberFormat="1" applyFont="1" applyFill="1" applyBorder="1" applyAlignment="1">
      <alignment horizontal="center" vertical="center"/>
    </xf>
    <xf numFmtId="0" fontId="13" fillId="15" borderId="17" xfId="0" applyFont="1" applyFill="1" applyBorder="1" applyAlignment="1">
      <alignment horizontal="center"/>
    </xf>
    <xf numFmtId="0" fontId="15" fillId="4" borderId="22" xfId="0" applyFont="1" applyFill="1" applyBorder="1"/>
    <xf numFmtId="0" fontId="15" fillId="4" borderId="23" xfId="0" applyFont="1" applyFill="1" applyBorder="1"/>
    <xf numFmtId="0" fontId="15" fillId="0" borderId="22" xfId="0" applyFont="1" applyBorder="1" applyAlignment="1">
      <alignment horizontal="center" vertical="center"/>
    </xf>
    <xf numFmtId="0" fontId="15" fillId="0" borderId="1" xfId="0" applyFont="1" applyBorder="1" applyAlignment="1">
      <alignment horizontal="center" vertical="center"/>
    </xf>
    <xf numFmtId="0" fontId="15" fillId="0" borderId="23" xfId="0" applyFont="1" applyBorder="1" applyAlignment="1">
      <alignment horizontal="center" vertical="center"/>
    </xf>
    <xf numFmtId="0" fontId="13" fillId="0" borderId="26" xfId="0" applyFont="1" applyBorder="1"/>
    <xf numFmtId="0" fontId="13" fillId="15" borderId="27" xfId="0" applyFont="1" applyFill="1" applyBorder="1" applyAlignment="1">
      <alignment horizontal="center"/>
    </xf>
    <xf numFmtId="0" fontId="15" fillId="11" borderId="1" xfId="0" applyFont="1" applyFill="1" applyBorder="1" applyAlignment="1">
      <alignment horizontal="center" vertical="center"/>
    </xf>
    <xf numFmtId="0" fontId="15" fillId="11" borderId="23" xfId="0" applyFont="1" applyFill="1" applyBorder="1" applyAlignment="1">
      <alignment horizontal="center" vertical="center"/>
    </xf>
    <xf numFmtId="0" fontId="15" fillId="3" borderId="22" xfId="0" applyFont="1" applyFill="1" applyBorder="1"/>
    <xf numFmtId="0" fontId="15" fillId="3" borderId="23" xfId="0" applyFont="1" applyFill="1" applyBorder="1"/>
    <xf numFmtId="0" fontId="13" fillId="0" borderId="31" xfId="0" applyFont="1" applyBorder="1"/>
    <xf numFmtId="0" fontId="15" fillId="3" borderId="26" xfId="0" applyFont="1" applyFill="1" applyBorder="1"/>
    <xf numFmtId="0" fontId="15" fillId="3" borderId="40" xfId="0" applyFont="1" applyFill="1" applyBorder="1"/>
    <xf numFmtId="0" fontId="13" fillId="0" borderId="35" xfId="0" applyFont="1" applyBorder="1"/>
    <xf numFmtId="0" fontId="14" fillId="10" borderId="32" xfId="0" applyFont="1" applyFill="1" applyBorder="1" applyAlignment="1">
      <alignment horizontal="center"/>
    </xf>
    <xf numFmtId="0" fontId="14" fillId="10" borderId="37" xfId="0" applyFont="1" applyFill="1" applyBorder="1" applyAlignment="1">
      <alignment horizontal="center"/>
    </xf>
    <xf numFmtId="0" fontId="14" fillId="10" borderId="16" xfId="0" applyFont="1" applyFill="1" applyBorder="1"/>
    <xf numFmtId="0" fontId="13" fillId="8" borderId="17" xfId="0" applyFont="1" applyFill="1" applyBorder="1" applyAlignment="1">
      <alignment horizontal="center"/>
    </xf>
    <xf numFmtId="0" fontId="13" fillId="8" borderId="18" xfId="0" applyFont="1" applyFill="1" applyBorder="1" applyAlignment="1">
      <alignment horizontal="center"/>
    </xf>
    <xf numFmtId="0" fontId="14" fillId="10" borderId="22" xfId="0" applyFont="1" applyFill="1" applyBorder="1"/>
    <xf numFmtId="0" fontId="13" fillId="8" borderId="23" xfId="0" applyFont="1" applyFill="1" applyBorder="1" applyAlignment="1">
      <alignment horizontal="center"/>
    </xf>
    <xf numFmtId="0" fontId="14" fillId="10" borderId="26" xfId="0" applyFont="1" applyFill="1" applyBorder="1"/>
    <xf numFmtId="0" fontId="13" fillId="8" borderId="27" xfId="0" applyFont="1" applyFill="1" applyBorder="1" applyAlignment="1">
      <alignment horizontal="center"/>
    </xf>
    <xf numFmtId="0" fontId="13" fillId="8" borderId="40" xfId="0" applyFont="1" applyFill="1" applyBorder="1" applyAlignment="1">
      <alignment horizontal="center"/>
    </xf>
    <xf numFmtId="0" fontId="14" fillId="10" borderId="42" xfId="0" applyFont="1" applyFill="1" applyBorder="1" applyAlignment="1">
      <alignment horizontal="center"/>
    </xf>
    <xf numFmtId="0" fontId="15" fillId="0" borderId="26" xfId="0" applyFont="1" applyBorder="1" applyAlignment="1">
      <alignment horizontal="center" vertical="center"/>
    </xf>
    <xf numFmtId="0" fontId="15" fillId="0" borderId="27" xfId="0" applyFont="1" applyBorder="1" applyAlignment="1">
      <alignment horizontal="center" vertical="center"/>
    </xf>
    <xf numFmtId="0" fontId="15" fillId="0" borderId="40" xfId="0" applyFont="1" applyBorder="1" applyAlignment="1">
      <alignment horizontal="center" vertical="center"/>
    </xf>
    <xf numFmtId="0" fontId="13" fillId="3" borderId="17" xfId="0" applyFont="1" applyFill="1" applyBorder="1" applyAlignment="1" applyProtection="1">
      <alignment horizontal="center"/>
      <protection locked="0"/>
    </xf>
    <xf numFmtId="0" fontId="13" fillId="3" borderId="27" xfId="0" applyFont="1" applyFill="1" applyBorder="1" applyAlignment="1" applyProtection="1">
      <alignment horizontal="center"/>
      <protection locked="0"/>
    </xf>
    <xf numFmtId="0" fontId="13" fillId="0" borderId="17" xfId="0" applyFont="1" applyBorder="1" applyAlignment="1">
      <alignment horizontal="left"/>
    </xf>
    <xf numFmtId="0" fontId="13" fillId="0" borderId="27" xfId="0" applyFont="1" applyBorder="1" applyAlignment="1">
      <alignment horizontal="left"/>
    </xf>
    <xf numFmtId="0" fontId="13" fillId="12" borderId="17" xfId="0" applyFont="1" applyFill="1" applyBorder="1" applyAlignment="1">
      <alignment horizontal="center"/>
    </xf>
    <xf numFmtId="0" fontId="13" fillId="13" borderId="17" xfId="0" applyFont="1" applyFill="1" applyBorder="1" applyAlignment="1">
      <alignment horizontal="center"/>
    </xf>
    <xf numFmtId="0" fontId="13" fillId="14" borderId="17" xfId="0" applyFont="1" applyFill="1" applyBorder="1" applyAlignment="1">
      <alignment horizontal="center"/>
    </xf>
    <xf numFmtId="0" fontId="13" fillId="12" borderId="27" xfId="0" applyFont="1" applyFill="1" applyBorder="1" applyAlignment="1">
      <alignment horizontal="center"/>
    </xf>
    <xf numFmtId="0" fontId="13" fillId="13" borderId="27" xfId="0" applyFont="1" applyFill="1" applyBorder="1" applyAlignment="1">
      <alignment horizontal="center"/>
    </xf>
    <xf numFmtId="0" fontId="13" fillId="14" borderId="27" xfId="0" applyFont="1" applyFill="1" applyBorder="1" applyAlignment="1">
      <alignment horizontal="center"/>
    </xf>
    <xf numFmtId="0" fontId="13" fillId="12" borderId="1" xfId="0" applyFont="1" applyFill="1" applyBorder="1" applyAlignment="1">
      <alignment horizontal="center"/>
    </xf>
    <xf numFmtId="165" fontId="15" fillId="4" borderId="1" xfId="0" applyNumberFormat="1" applyFont="1" applyFill="1" applyBorder="1" applyAlignment="1">
      <alignment horizontal="center"/>
    </xf>
    <xf numFmtId="0" fontId="15" fillId="3" borderId="27" xfId="0" applyFont="1" applyFill="1" applyBorder="1" applyAlignment="1">
      <alignment horizontal="center"/>
    </xf>
    <xf numFmtId="0" fontId="14" fillId="10" borderId="18" xfId="0" applyFont="1" applyFill="1" applyBorder="1" applyAlignment="1">
      <alignment horizontal="center"/>
    </xf>
    <xf numFmtId="0" fontId="14" fillId="10" borderId="27" xfId="0" applyFont="1" applyFill="1" applyBorder="1" applyAlignment="1">
      <alignment horizontal="center"/>
    </xf>
    <xf numFmtId="0" fontId="14" fillId="10" borderId="40" xfId="0" applyFont="1" applyFill="1" applyBorder="1" applyAlignment="1">
      <alignment horizontal="center"/>
    </xf>
    <xf numFmtId="0" fontId="13" fillId="0" borderId="36" xfId="0" applyFont="1" applyFill="1" applyBorder="1" applyAlignment="1">
      <alignment horizontal="left"/>
    </xf>
    <xf numFmtId="0" fontId="13" fillId="0" borderId="36" xfId="0" applyFont="1" applyFill="1" applyBorder="1" applyAlignment="1">
      <alignment horizontal="center"/>
    </xf>
    <xf numFmtId="0" fontId="13" fillId="0" borderId="27" xfId="0" applyFont="1" applyFill="1" applyBorder="1" applyAlignment="1" applyProtection="1">
      <alignment horizontal="center"/>
      <protection locked="0"/>
    </xf>
    <xf numFmtId="0" fontId="13" fillId="0" borderId="27" xfId="0" applyFont="1" applyFill="1" applyBorder="1" applyAlignment="1">
      <alignment horizontal="left"/>
    </xf>
    <xf numFmtId="0" fontId="13" fillId="0" borderId="27" xfId="0" applyFont="1" applyFill="1" applyBorder="1" applyAlignment="1">
      <alignment horizontal="center"/>
    </xf>
    <xf numFmtId="0" fontId="13" fillId="0" borderId="17" xfId="0" applyFont="1" applyFill="1" applyBorder="1" applyAlignment="1" applyProtection="1">
      <alignment horizontal="center"/>
      <protection locked="0"/>
    </xf>
    <xf numFmtId="0" fontId="13" fillId="0" borderId="17" xfId="0" applyFont="1" applyFill="1" applyBorder="1" applyAlignment="1">
      <alignment horizontal="center"/>
    </xf>
    <xf numFmtId="0" fontId="13" fillId="0" borderId="14" xfId="0" applyFont="1" applyFill="1" applyBorder="1" applyAlignment="1" applyProtection="1">
      <alignment horizontal="center"/>
      <protection locked="0"/>
    </xf>
    <xf numFmtId="0" fontId="13" fillId="0" borderId="14" xfId="0" applyFont="1" applyFill="1" applyBorder="1" applyAlignment="1">
      <alignment horizontal="center"/>
    </xf>
    <xf numFmtId="164" fontId="13" fillId="0" borderId="1" xfId="0" applyNumberFormat="1" applyFont="1" applyFill="1" applyBorder="1" applyAlignment="1" applyProtection="1">
      <alignment horizontal="center"/>
      <protection locked="0"/>
    </xf>
    <xf numFmtId="0" fontId="13" fillId="0" borderId="27" xfId="0" applyNumberFormat="1" applyFont="1" applyFill="1" applyBorder="1" applyAlignment="1" applyProtection="1">
      <alignment horizontal="center"/>
    </xf>
    <xf numFmtId="0" fontId="0" fillId="0" borderId="0" xfId="0" applyAlignment="1">
      <alignment horizontal="right"/>
    </xf>
    <xf numFmtId="165" fontId="13" fillId="0" borderId="27" xfId="0" applyNumberFormat="1" applyFont="1" applyFill="1" applyBorder="1" applyAlignment="1">
      <alignment horizontal="center"/>
    </xf>
    <xf numFmtId="1" fontId="0" fillId="0" borderId="0" xfId="0" applyNumberFormat="1" applyAlignment="1">
      <alignment horizontal="left" vertical="top"/>
    </xf>
    <xf numFmtId="1" fontId="8" fillId="0" borderId="0" xfId="14" applyNumberFormat="1" applyAlignment="1">
      <alignment horizontal="left" vertical="top"/>
    </xf>
    <xf numFmtId="0" fontId="8" fillId="0" borderId="0" xfId="14" applyAlignment="1">
      <alignment horizontal="left" vertical="top" wrapText="1"/>
    </xf>
    <xf numFmtId="0" fontId="8" fillId="0" borderId="0" xfId="14" applyAlignment="1">
      <alignment horizontal="left" vertical="top"/>
    </xf>
    <xf numFmtId="0" fontId="0" fillId="0" borderId="0" xfId="0" applyAlignment="1">
      <alignment horizontal="left" vertical="top"/>
    </xf>
    <xf numFmtId="0" fontId="8" fillId="0" borderId="0" xfId="14"/>
    <xf numFmtId="0" fontId="0" fillId="0" borderId="0" xfId="0" applyFill="1" applyAlignment="1" applyProtection="1">
      <alignment horizontal="center" vertical="center"/>
      <protection hidden="1"/>
    </xf>
    <xf numFmtId="11" fontId="0" fillId="0" borderId="0" xfId="0" applyNumberFormat="1" applyFill="1" applyAlignment="1" applyProtection="1">
      <alignment horizontal="center" vertical="center"/>
      <protection hidden="1"/>
    </xf>
    <xf numFmtId="0" fontId="23" fillId="0" borderId="0" xfId="0" applyFont="1" applyFill="1" applyAlignment="1" applyProtection="1">
      <alignment horizontal="center" vertical="center"/>
      <protection locked="0"/>
    </xf>
    <xf numFmtId="0" fontId="0" fillId="0" borderId="0" xfId="0" applyNumberFormat="1" applyFill="1" applyAlignment="1" applyProtection="1">
      <alignment horizontal="left" vertical="top"/>
      <protection hidden="1"/>
    </xf>
    <xf numFmtId="11" fontId="0" fillId="0" borderId="0" xfId="0" applyNumberFormat="1" applyFill="1" applyAlignment="1" applyProtection="1">
      <alignment horizontal="left" vertical="top"/>
      <protection hidden="1"/>
    </xf>
    <xf numFmtId="11" fontId="0" fillId="0" borderId="0" xfId="0" applyNumberFormat="1" applyFill="1" applyAlignment="1" applyProtection="1">
      <alignment horizontal="left" vertical="top"/>
      <protection hidden="1"/>
    </xf>
    <xf numFmtId="0" fontId="0" fillId="0" borderId="1" xfId="0" applyFont="1" applyFill="1" applyBorder="1" applyAlignment="1" applyProtection="1">
      <alignment horizontal="center" vertical="center" wrapText="1"/>
    </xf>
    <xf numFmtId="0" fontId="0" fillId="0" borderId="1" xfId="0" applyFont="1" applyBorder="1" applyAlignment="1" applyProtection="1">
      <alignment horizontal="center" vertical="center" wrapText="1"/>
    </xf>
    <xf numFmtId="2" fontId="0" fillId="0" borderId="1" xfId="0" applyNumberFormat="1" applyFont="1" applyBorder="1" applyAlignment="1" applyProtection="1">
      <alignment horizontal="center" vertical="center" wrapText="1"/>
    </xf>
    <xf numFmtId="167" fontId="0" fillId="0" borderId="1" xfId="0" applyNumberFormat="1" applyFont="1" applyBorder="1" applyAlignment="1" applyProtection="1">
      <alignment horizontal="center" vertical="center" wrapText="1"/>
    </xf>
    <xf numFmtId="0" fontId="25" fillId="0" borderId="46" xfId="0" applyFont="1" applyFill="1" applyBorder="1" applyAlignment="1" applyProtection="1">
      <alignment horizontal="left" vertical="center" wrapText="1"/>
    </xf>
    <xf numFmtId="0" fontId="25" fillId="0" borderId="46" xfId="0" applyFont="1" applyFill="1" applyBorder="1" applyAlignment="1" applyProtection="1">
      <alignment vertical="center" wrapText="1"/>
    </xf>
    <xf numFmtId="0" fontId="13" fillId="0" borderId="0" xfId="0" applyFont="1" applyProtection="1"/>
    <xf numFmtId="0" fontId="14" fillId="0" borderId="0" xfId="0" applyFont="1" applyProtection="1"/>
    <xf numFmtId="0" fontId="13" fillId="0" borderId="0" xfId="0" applyFont="1" applyAlignment="1" applyProtection="1">
      <alignment horizontal="center"/>
    </xf>
    <xf numFmtId="49" fontId="13" fillId="0" borderId="0" xfId="0" applyNumberFormat="1" applyFont="1" applyAlignment="1" applyProtection="1">
      <alignment horizontal="center"/>
    </xf>
    <xf numFmtId="0" fontId="13" fillId="0" borderId="22" xfId="0" applyFont="1" applyFill="1" applyBorder="1" applyProtection="1"/>
    <xf numFmtId="0" fontId="13" fillId="0" borderId="1" xfId="0" applyFont="1" applyFill="1" applyBorder="1" applyAlignment="1" applyProtection="1">
      <alignment horizontal="center"/>
    </xf>
    <xf numFmtId="0" fontId="13" fillId="0" borderId="1" xfId="0" applyFont="1" applyFill="1" applyBorder="1" applyAlignment="1" applyProtection="1"/>
    <xf numFmtId="0" fontId="13" fillId="0" borderId="23" xfId="0" applyFont="1" applyFill="1" applyBorder="1" applyProtection="1"/>
    <xf numFmtId="0" fontId="14" fillId="2" borderId="1" xfId="0" applyFont="1" applyFill="1" applyBorder="1" applyAlignment="1" applyProtection="1"/>
    <xf numFmtId="0" fontId="13" fillId="0" borderId="0" xfId="0" applyFont="1" applyBorder="1" applyAlignment="1" applyProtection="1">
      <alignment horizontal="center"/>
    </xf>
    <xf numFmtId="0" fontId="13" fillId="0" borderId="1" xfId="0" applyFont="1" applyBorder="1" applyAlignment="1" applyProtection="1">
      <alignment horizontal="center"/>
    </xf>
    <xf numFmtId="0" fontId="13" fillId="4" borderId="1" xfId="0" applyFont="1" applyFill="1" applyBorder="1" applyAlignment="1" applyProtection="1">
      <alignment horizontal="center"/>
    </xf>
    <xf numFmtId="0" fontId="13" fillId="13" borderId="1" xfId="0" applyFont="1" applyFill="1" applyBorder="1" applyAlignment="1" applyProtection="1">
      <alignment horizont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wrapText="1"/>
    </xf>
    <xf numFmtId="164" fontId="13" fillId="13" borderId="1" xfId="0" applyNumberFormat="1" applyFont="1" applyFill="1" applyBorder="1" applyAlignment="1" applyProtection="1">
      <alignment horizontal="center"/>
    </xf>
    <xf numFmtId="164" fontId="13" fillId="0" borderId="1" xfId="0" applyNumberFormat="1" applyFont="1" applyFill="1" applyBorder="1" applyAlignment="1" applyProtection="1">
      <alignment horizontal="center"/>
    </xf>
    <xf numFmtId="2" fontId="13" fillId="13" borderId="1" xfId="0" applyNumberFormat="1" applyFont="1" applyFill="1" applyBorder="1" applyAlignment="1" applyProtection="1">
      <alignment horizontal="center"/>
    </xf>
    <xf numFmtId="2" fontId="13" fillId="0" borderId="1" xfId="0" applyNumberFormat="1" applyFont="1" applyFill="1" applyBorder="1" applyAlignment="1" applyProtection="1">
      <alignment horizontal="center"/>
    </xf>
    <xf numFmtId="1" fontId="13" fillId="13" borderId="1" xfId="0" applyNumberFormat="1" applyFont="1" applyFill="1" applyBorder="1" applyAlignment="1" applyProtection="1">
      <alignment horizontal="center"/>
    </xf>
    <xf numFmtId="1" fontId="13" fillId="0" borderId="1" xfId="0" applyNumberFormat="1" applyFont="1" applyFill="1" applyBorder="1" applyAlignment="1" applyProtection="1">
      <alignment horizontal="center"/>
    </xf>
    <xf numFmtId="2" fontId="13" fillId="0" borderId="0" xfId="0" applyNumberFormat="1" applyFont="1" applyProtection="1"/>
    <xf numFmtId="1" fontId="13" fillId="4" borderId="1" xfId="0" applyNumberFormat="1" applyFont="1" applyFill="1" applyBorder="1" applyAlignment="1" applyProtection="1">
      <alignment horizontal="center"/>
    </xf>
    <xf numFmtId="164" fontId="13" fillId="4" borderId="1" xfId="0" applyNumberFormat="1" applyFont="1" applyFill="1" applyBorder="1" applyAlignment="1" applyProtection="1">
      <alignment horizontal="center"/>
    </xf>
    <xf numFmtId="0" fontId="13" fillId="0" borderId="23" xfId="0" applyFont="1" applyFill="1" applyBorder="1" applyAlignment="1" applyProtection="1">
      <alignment wrapText="1"/>
    </xf>
    <xf numFmtId="0" fontId="13" fillId="0" borderId="22" xfId="0" applyFont="1" applyFill="1" applyBorder="1" applyAlignment="1" applyProtection="1">
      <alignment vertical="center"/>
    </xf>
    <xf numFmtId="1" fontId="13" fillId="13" borderId="1" xfId="0" applyNumberFormat="1" applyFont="1" applyFill="1" applyBorder="1" applyAlignment="1" applyProtection="1">
      <alignment horizontal="center" vertical="center"/>
    </xf>
    <xf numFmtId="2" fontId="13" fillId="4" borderId="1" xfId="0" applyNumberFormat="1" applyFont="1" applyFill="1" applyBorder="1" applyAlignment="1" applyProtection="1">
      <alignment horizontal="center"/>
    </xf>
    <xf numFmtId="2" fontId="13" fillId="0" borderId="1" xfId="0" applyNumberFormat="1" applyFont="1" applyFill="1" applyBorder="1" applyAlignment="1" applyProtection="1">
      <alignment horizontal="center" vertical="center"/>
    </xf>
    <xf numFmtId="2" fontId="13" fillId="4" borderId="1" xfId="0" applyNumberFormat="1" applyFont="1" applyFill="1" applyBorder="1" applyAlignment="1" applyProtection="1">
      <alignment horizontal="center" vertical="center"/>
    </xf>
    <xf numFmtId="0" fontId="13" fillId="0" borderId="1" xfId="0" applyFont="1" applyFill="1" applyBorder="1" applyAlignment="1" applyProtection="1">
      <alignment vertical="center"/>
    </xf>
    <xf numFmtId="0" fontId="13" fillId="0" borderId="23" xfId="0" applyFont="1" applyFill="1" applyBorder="1" applyAlignment="1" applyProtection="1">
      <alignment vertical="center" wrapText="1"/>
    </xf>
    <xf numFmtId="165" fontId="13" fillId="13" borderId="1" xfId="0" applyNumberFormat="1" applyFont="1" applyFill="1" applyBorder="1" applyAlignment="1" applyProtection="1">
      <alignment horizontal="center"/>
    </xf>
    <xf numFmtId="165" fontId="13" fillId="0" borderId="1" xfId="0" applyNumberFormat="1" applyFont="1" applyFill="1" applyBorder="1" applyAlignment="1" applyProtection="1">
      <alignment horizontal="center"/>
    </xf>
    <xf numFmtId="0" fontId="13" fillId="0" borderId="33" xfId="0" applyFont="1" applyBorder="1" applyProtection="1"/>
    <xf numFmtId="0" fontId="13" fillId="0" borderId="0" xfId="0" applyFont="1" applyBorder="1" applyProtection="1"/>
    <xf numFmtId="0" fontId="13" fillId="0" borderId="0" xfId="0" applyFont="1" applyBorder="1" applyAlignment="1" applyProtection="1"/>
    <xf numFmtId="0" fontId="13" fillId="0" borderId="39" xfId="0" applyFont="1" applyBorder="1" applyProtection="1"/>
    <xf numFmtId="0" fontId="18" fillId="0" borderId="15" xfId="0" quotePrefix="1" applyFont="1" applyFill="1" applyBorder="1" applyProtection="1"/>
    <xf numFmtId="0" fontId="13" fillId="0" borderId="35" xfId="0" applyFont="1" applyFill="1" applyBorder="1" applyProtection="1"/>
    <xf numFmtId="0" fontId="13" fillId="0" borderId="17" xfId="0" applyFont="1" applyBorder="1" applyAlignment="1" applyProtection="1">
      <alignment horizontal="center" vertical="top"/>
    </xf>
    <xf numFmtId="0" fontId="13" fillId="0" borderId="36" xfId="0" applyFont="1" applyFill="1" applyBorder="1" applyAlignment="1" applyProtection="1">
      <alignment horizontal="center" vertical="top"/>
    </xf>
    <xf numFmtId="0" fontId="13" fillId="0" borderId="36" xfId="0" applyFont="1" applyFill="1" applyBorder="1" applyAlignment="1" applyProtection="1"/>
    <xf numFmtId="0" fontId="13" fillId="0" borderId="47" xfId="0" applyFont="1" applyFill="1" applyBorder="1" applyProtection="1"/>
    <xf numFmtId="0" fontId="13" fillId="0" borderId="46"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38" xfId="0" applyFont="1" applyBorder="1" applyAlignment="1" applyProtection="1">
      <alignment horizontal="center" vertical="center"/>
    </xf>
    <xf numFmtId="0" fontId="13" fillId="0" borderId="1" xfId="0" applyFont="1" applyBorder="1" applyAlignment="1" applyProtection="1">
      <alignment horizontal="center" vertical="top"/>
    </xf>
    <xf numFmtId="0" fontId="13" fillId="0" borderId="1" xfId="0" applyFont="1" applyFill="1" applyBorder="1" applyAlignment="1" applyProtection="1">
      <alignment horizontal="center" vertical="top"/>
    </xf>
    <xf numFmtId="0" fontId="13" fillId="4" borderId="1" xfId="0" applyFont="1" applyFill="1" applyBorder="1" applyAlignment="1" applyProtection="1">
      <alignment horizontal="center" vertical="top"/>
    </xf>
    <xf numFmtId="0" fontId="13" fillId="0" borderId="51" xfId="0" applyFont="1" applyBorder="1" applyAlignment="1" applyProtection="1">
      <alignment horizontal="center"/>
    </xf>
    <xf numFmtId="0" fontId="13" fillId="0" borderId="52" xfId="0" applyFont="1" applyBorder="1" applyAlignment="1" applyProtection="1">
      <alignment horizontal="center"/>
    </xf>
    <xf numFmtId="0" fontId="13" fillId="0" borderId="4" xfId="0" applyFont="1" applyBorder="1" applyAlignment="1" applyProtection="1">
      <alignment horizontal="center"/>
    </xf>
    <xf numFmtId="165" fontId="13" fillId="0" borderId="1" xfId="0" applyNumberFormat="1" applyFont="1" applyFill="1" applyBorder="1" applyAlignment="1" applyProtection="1">
      <alignment horizontal="center" vertical="top"/>
    </xf>
    <xf numFmtId="165" fontId="13" fillId="4" borderId="1" xfId="0" applyNumberFormat="1" applyFont="1" applyFill="1" applyBorder="1" applyAlignment="1" applyProtection="1">
      <alignment horizontal="center" vertical="top"/>
    </xf>
    <xf numFmtId="2" fontId="13" fillId="0" borderId="1" xfId="0" applyNumberFormat="1" applyFont="1" applyFill="1" applyBorder="1" applyAlignment="1" applyProtection="1">
      <alignment horizontal="center" vertical="top"/>
    </xf>
    <xf numFmtId="2" fontId="13" fillId="4" borderId="1" xfId="0" applyNumberFormat="1" applyFont="1" applyFill="1" applyBorder="1" applyAlignment="1" applyProtection="1">
      <alignment horizontal="center" vertical="top"/>
    </xf>
    <xf numFmtId="164" fontId="13" fillId="0" borderId="1" xfId="0" applyNumberFormat="1" applyFont="1" applyFill="1" applyBorder="1" applyAlignment="1" applyProtection="1">
      <alignment horizontal="center" vertical="top"/>
    </xf>
    <xf numFmtId="164" fontId="13" fillId="4" borderId="1" xfId="0" applyNumberFormat="1" applyFont="1" applyFill="1" applyBorder="1" applyAlignment="1" applyProtection="1">
      <alignment horizontal="center" vertical="top"/>
    </xf>
    <xf numFmtId="0" fontId="13" fillId="17" borderId="33" xfId="0" applyFont="1" applyFill="1" applyBorder="1" applyProtection="1"/>
    <xf numFmtId="0" fontId="13" fillId="17" borderId="0" xfId="0" applyFont="1" applyFill="1" applyBorder="1" applyProtection="1"/>
    <xf numFmtId="0" fontId="13" fillId="17" borderId="0" xfId="0" applyFont="1" applyFill="1" applyBorder="1" applyAlignment="1" applyProtection="1"/>
    <xf numFmtId="0" fontId="13" fillId="17" borderId="39" xfId="0" applyFont="1" applyFill="1" applyBorder="1" applyProtection="1"/>
    <xf numFmtId="165" fontId="13" fillId="4" borderId="1" xfId="0" applyNumberFormat="1" applyFont="1" applyFill="1" applyBorder="1" applyAlignment="1" applyProtection="1">
      <alignment horizontal="center"/>
    </xf>
    <xf numFmtId="0" fontId="13" fillId="0" borderId="52"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3" xfId="0" applyFont="1" applyFill="1" applyBorder="1" applyAlignment="1" applyProtection="1">
      <alignment horizontal="center"/>
    </xf>
    <xf numFmtId="0" fontId="13" fillId="0" borderId="54" xfId="0" applyFont="1" applyFill="1" applyBorder="1" applyAlignment="1" applyProtection="1">
      <alignment horizontal="center"/>
    </xf>
    <xf numFmtId="0" fontId="13" fillId="0" borderId="1" xfId="0" applyFont="1" applyFill="1" applyBorder="1" applyAlignment="1" applyProtection="1">
      <alignment horizontal="center" vertical="center"/>
    </xf>
    <xf numFmtId="0" fontId="13" fillId="4" borderId="1" xfId="0" applyFont="1" applyFill="1" applyBorder="1" applyAlignment="1" applyProtection="1">
      <alignment horizontal="center" vertical="center"/>
    </xf>
    <xf numFmtId="0" fontId="13" fillId="0" borderId="23" xfId="0" applyFont="1" applyFill="1" applyBorder="1" applyAlignment="1" applyProtection="1">
      <alignment vertical="center"/>
    </xf>
    <xf numFmtId="0" fontId="13" fillId="0" borderId="26" xfId="0" applyFont="1" applyFill="1" applyBorder="1" applyAlignment="1" applyProtection="1">
      <alignment vertical="center"/>
    </xf>
    <xf numFmtId="0" fontId="13" fillId="0" borderId="27" xfId="0" applyFont="1" applyBorder="1" applyAlignment="1" applyProtection="1">
      <alignment horizontal="center"/>
    </xf>
    <xf numFmtId="0" fontId="13" fillId="0" borderId="27" xfId="0" applyFont="1" applyFill="1" applyBorder="1" applyAlignment="1" applyProtection="1">
      <alignment horizontal="center" vertical="center"/>
    </xf>
    <xf numFmtId="0" fontId="13" fillId="4" borderId="27" xfId="0" applyFont="1" applyFill="1" applyBorder="1" applyAlignment="1" applyProtection="1">
      <alignment horizontal="center" vertical="center"/>
    </xf>
    <xf numFmtId="0" fontId="13" fillId="0" borderId="27" xfId="0" applyFont="1" applyFill="1" applyBorder="1" applyAlignment="1" applyProtection="1">
      <alignment vertical="center"/>
    </xf>
    <xf numFmtId="0" fontId="13" fillId="0" borderId="40" xfId="0" applyFont="1" applyFill="1" applyBorder="1" applyAlignment="1" applyProtection="1">
      <alignment vertical="center"/>
    </xf>
    <xf numFmtId="0" fontId="13" fillId="0" borderId="0" xfId="0" applyFont="1" applyAlignment="1" applyProtection="1"/>
    <xf numFmtId="0" fontId="13" fillId="8" borderId="1" xfId="0" applyFont="1" applyFill="1" applyBorder="1" applyAlignment="1" applyProtection="1">
      <alignment horizontal="center"/>
      <protection locked="0"/>
    </xf>
    <xf numFmtId="0" fontId="13" fillId="0" borderId="1" xfId="0" applyFont="1" applyBorder="1" applyAlignment="1" applyProtection="1">
      <alignment horizontal="center"/>
      <protection locked="0"/>
    </xf>
    <xf numFmtId="1" fontId="13" fillId="0" borderId="1" xfId="0" applyNumberFormat="1" applyFont="1" applyFill="1" applyBorder="1" applyAlignment="1" applyProtection="1">
      <alignment horizontal="center"/>
      <protection locked="0"/>
    </xf>
    <xf numFmtId="2" fontId="13" fillId="0" borderId="1" xfId="0" applyNumberFormat="1" applyFont="1" applyFill="1" applyBorder="1" applyAlignment="1" applyProtection="1">
      <alignment horizontal="center" vertical="center"/>
      <protection locked="0"/>
    </xf>
    <xf numFmtId="165" fontId="13" fillId="0" borderId="1" xfId="0" applyNumberFormat="1" applyFont="1" applyFill="1" applyBorder="1" applyAlignment="1" applyProtection="1">
      <alignment horizontal="center"/>
      <protection locked="0"/>
    </xf>
    <xf numFmtId="0" fontId="13" fillId="0" borderId="1" xfId="0" applyFont="1" applyFill="1" applyBorder="1" applyAlignment="1" applyProtection="1">
      <alignment horizontal="center" vertical="top"/>
      <protection locked="0"/>
    </xf>
    <xf numFmtId="165" fontId="13" fillId="0" borderId="1" xfId="0" applyNumberFormat="1" applyFont="1" applyFill="1" applyBorder="1" applyAlignment="1" applyProtection="1">
      <alignment horizontal="center" vertical="top"/>
      <protection locked="0"/>
    </xf>
    <xf numFmtId="2" fontId="13" fillId="0" borderId="1" xfId="0" applyNumberFormat="1" applyFont="1" applyFill="1" applyBorder="1" applyAlignment="1" applyProtection="1">
      <alignment horizontal="center" vertical="top"/>
      <protection locked="0"/>
    </xf>
    <xf numFmtId="164" fontId="13" fillId="0" borderId="1" xfId="0" applyNumberFormat="1" applyFont="1" applyFill="1" applyBorder="1" applyAlignment="1" applyProtection="1">
      <alignment horizontal="center" vertical="top"/>
      <protection locked="0"/>
    </xf>
    <xf numFmtId="0" fontId="13" fillId="5" borderId="17" xfId="0" applyFont="1" applyFill="1" applyBorder="1" applyAlignment="1" applyProtection="1">
      <alignment horizontal="center"/>
      <protection locked="0"/>
    </xf>
    <xf numFmtId="0" fontId="13" fillId="5" borderId="27" xfId="0" applyFont="1" applyFill="1" applyBorder="1" applyAlignment="1" applyProtection="1">
      <alignment horizontal="center"/>
      <protection locked="0"/>
    </xf>
    <xf numFmtId="0" fontId="13" fillId="5" borderId="14" xfId="0" applyFont="1" applyFill="1" applyBorder="1" applyAlignment="1" applyProtection="1">
      <alignment horizontal="center"/>
      <protection locked="0"/>
    </xf>
    <xf numFmtId="164" fontId="13" fillId="5" borderId="1" xfId="0" applyNumberFormat="1" applyFont="1" applyFill="1" applyBorder="1" applyAlignment="1" applyProtection="1">
      <alignment horizontal="center"/>
      <protection locked="0"/>
    </xf>
    <xf numFmtId="0" fontId="13" fillId="5" borderId="27" xfId="0" applyNumberFormat="1" applyFont="1" applyFill="1" applyBorder="1" applyAlignment="1" applyProtection="1">
      <alignment horizontal="center"/>
    </xf>
    <xf numFmtId="0" fontId="13" fillId="5" borderId="36" xfId="0" applyFont="1" applyFill="1" applyBorder="1" applyAlignment="1" applyProtection="1">
      <alignment horizontal="center"/>
      <protection locked="0"/>
    </xf>
    <xf numFmtId="0" fontId="15" fillId="0" borderId="0" xfId="0" applyFont="1" applyProtection="1"/>
    <xf numFmtId="0" fontId="14" fillId="19" borderId="22" xfId="0" applyFont="1" applyFill="1" applyBorder="1" applyAlignment="1" applyProtection="1">
      <alignment horizontal="center"/>
    </xf>
    <xf numFmtId="0" fontId="14" fillId="19" borderId="1" xfId="0" applyFont="1" applyFill="1" applyBorder="1" applyAlignment="1" applyProtection="1">
      <alignment horizontal="center"/>
    </xf>
    <xf numFmtId="0" fontId="14" fillId="19" borderId="23" xfId="0" applyFont="1" applyFill="1" applyBorder="1" applyAlignment="1" applyProtection="1">
      <alignment horizontal="center"/>
    </xf>
    <xf numFmtId="0" fontId="14" fillId="19" borderId="19" xfId="0" applyFont="1" applyFill="1" applyBorder="1" applyAlignment="1" applyProtection="1">
      <alignment horizontal="center"/>
    </xf>
    <xf numFmtId="0" fontId="14" fillId="19" borderId="20" xfId="0" applyFont="1" applyFill="1" applyBorder="1" applyAlignment="1" applyProtection="1">
      <alignment horizontal="center"/>
    </xf>
    <xf numFmtId="0" fontId="14" fillId="19" borderId="21" xfId="0" applyFont="1" applyFill="1" applyBorder="1" applyAlignment="1" applyProtection="1">
      <alignment horizontal="center"/>
    </xf>
    <xf numFmtId="0" fontId="14" fillId="19" borderId="46" xfId="0" applyFont="1" applyFill="1" applyBorder="1" applyAlignment="1" applyProtection="1">
      <alignment horizontal="center"/>
    </xf>
    <xf numFmtId="0" fontId="15" fillId="5" borderId="22" xfId="0" applyFont="1" applyFill="1" applyBorder="1" applyAlignment="1" applyProtection="1">
      <alignment horizontal="left"/>
    </xf>
    <xf numFmtId="0" fontId="15" fillId="5" borderId="1" xfId="0" applyFont="1" applyFill="1" applyBorder="1" applyAlignment="1" applyProtection="1">
      <alignment horizontal="center"/>
    </xf>
    <xf numFmtId="0" fontId="15" fillId="5" borderId="23" xfId="0" applyFont="1" applyFill="1" applyBorder="1" applyAlignment="1" applyProtection="1">
      <alignment horizontal="center"/>
    </xf>
    <xf numFmtId="0" fontId="15" fillId="11" borderId="22" xfId="0" applyFont="1" applyFill="1" applyBorder="1" applyAlignment="1" applyProtection="1">
      <alignment horizontal="center" vertical="center"/>
    </xf>
    <xf numFmtId="166" fontId="15" fillId="11" borderId="1" xfId="1" applyNumberFormat="1" applyFont="1" applyFill="1" applyBorder="1" applyAlignment="1" applyProtection="1">
      <alignment horizontal="center" vertical="center"/>
    </xf>
    <xf numFmtId="166" fontId="15" fillId="11" borderId="23" xfId="1" applyNumberFormat="1" applyFont="1" applyFill="1" applyBorder="1" applyAlignment="1" applyProtection="1">
      <alignment horizontal="center" vertical="center"/>
    </xf>
    <xf numFmtId="0" fontId="13" fillId="0" borderId="58" xfId="0" applyFont="1" applyBorder="1" applyProtection="1"/>
    <xf numFmtId="0" fontId="13" fillId="0" borderId="17" xfId="0" applyFont="1" applyBorder="1" applyAlignment="1" applyProtection="1">
      <alignment horizontal="left"/>
    </xf>
    <xf numFmtId="0" fontId="13" fillId="4" borderId="17" xfId="0" applyFont="1" applyFill="1" applyBorder="1" applyAlignment="1" applyProtection="1">
      <alignment horizontal="center"/>
    </xf>
    <xf numFmtId="0" fontId="15" fillId="4" borderId="22" xfId="0" applyFont="1" applyFill="1" applyBorder="1" applyProtection="1"/>
    <xf numFmtId="165" fontId="15" fillId="4" borderId="1" xfId="0" applyNumberFormat="1" applyFont="1" applyFill="1" applyBorder="1" applyAlignment="1" applyProtection="1">
      <alignment horizontal="center"/>
    </xf>
    <xf numFmtId="0" fontId="15" fillId="4" borderId="23" xfId="0" applyFont="1" applyFill="1" applyBorder="1" applyProtection="1"/>
    <xf numFmtId="0" fontId="15" fillId="0" borderId="22" xfId="0" applyFont="1" applyBorder="1" applyAlignment="1" applyProtection="1">
      <alignment horizontal="center" vertical="center"/>
    </xf>
    <xf numFmtId="0" fontId="15" fillId="0" borderId="1" xfId="0" applyFont="1" applyBorder="1" applyAlignment="1" applyProtection="1">
      <alignment horizontal="center" vertical="center"/>
    </xf>
    <xf numFmtId="0" fontId="15" fillId="0" borderId="23" xfId="0" applyFont="1" applyBorder="1" applyAlignment="1" applyProtection="1">
      <alignment horizontal="center" vertical="center"/>
    </xf>
    <xf numFmtId="0" fontId="13" fillId="0" borderId="57" xfId="0" applyFont="1" applyBorder="1" applyProtection="1"/>
    <xf numFmtId="0" fontId="13" fillId="0" borderId="27" xfId="0" applyFont="1" applyBorder="1" applyAlignment="1" applyProtection="1">
      <alignment horizontal="left"/>
    </xf>
    <xf numFmtId="0" fontId="13" fillId="4" borderId="27" xfId="0" applyFont="1" applyFill="1" applyBorder="1" applyAlignment="1" applyProtection="1">
      <alignment horizontal="center"/>
    </xf>
    <xf numFmtId="0" fontId="15" fillId="11" borderId="1" xfId="0" applyFont="1" applyFill="1" applyBorder="1" applyAlignment="1" applyProtection="1">
      <alignment horizontal="center" vertical="center"/>
    </xf>
    <xf numFmtId="0" fontId="15" fillId="11" borderId="23" xfId="0" applyFont="1" applyFill="1" applyBorder="1" applyAlignment="1" applyProtection="1">
      <alignment horizontal="center" vertical="center"/>
    </xf>
    <xf numFmtId="0" fontId="15" fillId="5" borderId="22" xfId="0" applyFont="1" applyFill="1" applyBorder="1" applyProtection="1"/>
    <xf numFmtId="0" fontId="15" fillId="5" borderId="23" xfId="0" applyFont="1" applyFill="1" applyBorder="1" applyProtection="1"/>
    <xf numFmtId="0" fontId="13" fillId="0" borderId="5" xfId="0" applyFont="1" applyBorder="1" applyProtection="1"/>
    <xf numFmtId="0" fontId="13" fillId="0" borderId="1" xfId="0" applyFont="1" applyBorder="1" applyAlignment="1" applyProtection="1">
      <alignment horizontal="left"/>
    </xf>
    <xf numFmtId="0" fontId="13" fillId="0" borderId="9" xfId="0" applyFont="1" applyBorder="1" applyProtection="1"/>
    <xf numFmtId="0" fontId="13" fillId="0" borderId="14" xfId="0" applyFont="1" applyBorder="1" applyAlignment="1" applyProtection="1">
      <alignment horizontal="left"/>
    </xf>
    <xf numFmtId="0" fontId="13" fillId="4" borderId="14" xfId="0" applyFont="1" applyFill="1" applyBorder="1" applyAlignment="1" applyProtection="1">
      <alignment horizontal="center"/>
    </xf>
    <xf numFmtId="164" fontId="13" fillId="4" borderId="17" xfId="0" applyNumberFormat="1" applyFont="1" applyFill="1" applyBorder="1" applyAlignment="1" applyProtection="1">
      <alignment horizontal="center"/>
    </xf>
    <xf numFmtId="164" fontId="13" fillId="4" borderId="27" xfId="0" applyNumberFormat="1" applyFont="1" applyFill="1" applyBorder="1" applyAlignment="1" applyProtection="1">
      <alignment horizontal="center"/>
    </xf>
    <xf numFmtId="0" fontId="15" fillId="5" borderId="26" xfId="0" applyFont="1" applyFill="1" applyBorder="1" applyProtection="1"/>
    <xf numFmtId="0" fontId="15" fillId="5" borderId="27" xfId="0" applyFont="1" applyFill="1" applyBorder="1" applyAlignment="1" applyProtection="1">
      <alignment horizontal="center"/>
    </xf>
    <xf numFmtId="0" fontId="15" fillId="5" borderId="40" xfId="0" applyFont="1" applyFill="1" applyBorder="1" applyProtection="1"/>
    <xf numFmtId="0" fontId="13" fillId="0" borderId="12" xfId="0" applyFont="1" applyBorder="1" applyProtection="1"/>
    <xf numFmtId="0" fontId="13" fillId="0" borderId="36" xfId="0" applyFont="1" applyBorder="1" applyAlignment="1" applyProtection="1">
      <alignment horizontal="left"/>
    </xf>
    <xf numFmtId="0" fontId="13" fillId="4" borderId="36" xfId="0" applyFont="1" applyFill="1" applyBorder="1" applyAlignment="1" applyProtection="1">
      <alignment horizontal="center"/>
    </xf>
    <xf numFmtId="0" fontId="14" fillId="19" borderId="46" xfId="0" applyFont="1" applyFill="1" applyBorder="1" applyProtection="1"/>
    <xf numFmtId="0" fontId="13" fillId="0" borderId="17" xfId="0" applyFont="1" applyBorder="1" applyAlignment="1" applyProtection="1">
      <alignment horizontal="center"/>
    </xf>
    <xf numFmtId="0" fontId="13" fillId="13" borderId="17" xfId="0" applyFont="1" applyFill="1" applyBorder="1" applyAlignment="1" applyProtection="1">
      <alignment horizontal="center"/>
    </xf>
    <xf numFmtId="0" fontId="13" fillId="13" borderId="18" xfId="0" applyFont="1" applyFill="1" applyBorder="1" applyAlignment="1" applyProtection="1">
      <alignment horizontal="center"/>
    </xf>
    <xf numFmtId="0" fontId="13" fillId="13" borderId="23" xfId="0" applyFont="1" applyFill="1" applyBorder="1" applyAlignment="1" applyProtection="1">
      <alignment horizontal="center"/>
    </xf>
    <xf numFmtId="0" fontId="13" fillId="13" borderId="27" xfId="0" applyFont="1" applyFill="1" applyBorder="1" applyAlignment="1" applyProtection="1">
      <alignment horizontal="center"/>
    </xf>
    <xf numFmtId="0" fontId="13" fillId="13" borderId="40" xfId="0" applyFont="1" applyFill="1" applyBorder="1" applyAlignment="1" applyProtection="1">
      <alignment horizontal="center"/>
    </xf>
    <xf numFmtId="0" fontId="14" fillId="0" borderId="0" xfId="0" applyFont="1" applyFill="1" applyProtection="1"/>
    <xf numFmtId="0" fontId="15" fillId="0" borderId="26" xfId="0" applyFont="1" applyBorder="1" applyAlignment="1" applyProtection="1">
      <alignment horizontal="center" vertical="center"/>
    </xf>
    <xf numFmtId="0" fontId="15" fillId="0" borderId="27" xfId="0" applyFont="1" applyBorder="1" applyAlignment="1" applyProtection="1">
      <alignment horizontal="center" vertical="center"/>
    </xf>
    <xf numFmtId="0" fontId="15" fillId="0" borderId="40" xfId="0" applyFont="1" applyBorder="1" applyAlignment="1" applyProtection="1">
      <alignment horizontal="center" vertical="center"/>
    </xf>
    <xf numFmtId="0" fontId="1" fillId="18" borderId="27" xfId="0" applyFont="1" applyFill="1" applyBorder="1" applyAlignment="1" applyProtection="1">
      <alignment horizontal="left" vertical="center" wrapText="1"/>
    </xf>
    <xf numFmtId="0" fontId="1" fillId="18" borderId="14" xfId="0" applyFont="1" applyFill="1" applyBorder="1" applyAlignment="1" applyProtection="1">
      <alignment horizontal="left" vertical="center" wrapText="1"/>
    </xf>
    <xf numFmtId="0" fontId="1" fillId="18" borderId="1" xfId="0" applyFont="1" applyFill="1" applyBorder="1" applyAlignment="1" applyProtection="1">
      <alignment horizontal="left" vertical="center" wrapText="1"/>
    </xf>
    <xf numFmtId="0" fontId="7" fillId="0" borderId="1" xfId="3" applyFill="1" applyBorder="1" applyAlignment="1" applyProtection="1">
      <alignment horizontal="left" vertical="top" wrapText="1"/>
    </xf>
    <xf numFmtId="0" fontId="0" fillId="0" borderId="0" xfId="0" applyProtection="1"/>
    <xf numFmtId="0" fontId="9" fillId="0" borderId="1" xfId="0" applyFont="1" applyFill="1" applyBorder="1" applyAlignment="1" applyProtection="1">
      <alignment horizontal="left" vertical="top" wrapText="1"/>
    </xf>
    <xf numFmtId="0" fontId="9" fillId="0" borderId="0" xfId="0" applyFont="1" applyAlignment="1" applyProtection="1">
      <alignment horizontal="left" vertical="top" wrapText="1"/>
    </xf>
    <xf numFmtId="0" fontId="0" fillId="0" borderId="0" xfId="0" applyFont="1" applyFill="1" applyProtection="1">
      <protection locked="0"/>
    </xf>
    <xf numFmtId="0" fontId="0" fillId="0" borderId="0" xfId="0" applyFont="1" applyFill="1" applyAlignment="1" applyProtection="1">
      <alignment wrapText="1"/>
      <protection locked="0"/>
    </xf>
    <xf numFmtId="0" fontId="13" fillId="0" borderId="1" xfId="0" applyFont="1" applyBorder="1" applyProtection="1"/>
    <xf numFmtId="0" fontId="13" fillId="17" borderId="1" xfId="0" applyFont="1" applyFill="1" applyBorder="1" applyAlignment="1" applyProtection="1">
      <alignment horizontal="center"/>
    </xf>
    <xf numFmtId="0" fontId="13" fillId="17" borderId="1" xfId="0" applyFont="1" applyFill="1" applyBorder="1" applyProtection="1"/>
    <xf numFmtId="2" fontId="13" fillId="17" borderId="1" xfId="0" applyNumberFormat="1" applyFont="1" applyFill="1" applyBorder="1" applyAlignment="1" applyProtection="1">
      <alignment horizontal="center"/>
    </xf>
    <xf numFmtId="0" fontId="13" fillId="0" borderId="16" xfId="0" applyFont="1" applyFill="1" applyBorder="1" applyProtection="1"/>
    <xf numFmtId="0" fontId="13" fillId="0" borderId="17" xfId="0" applyFont="1" applyBorder="1" applyAlignment="1" applyProtection="1">
      <alignment horizontal="center"/>
      <protection locked="0"/>
    </xf>
    <xf numFmtId="164" fontId="13" fillId="13" borderId="17" xfId="0" applyNumberFormat="1" applyFont="1" applyFill="1" applyBorder="1" applyAlignment="1" applyProtection="1">
      <alignment horizontal="center"/>
    </xf>
    <xf numFmtId="164" fontId="13" fillId="0" borderId="17" xfId="0" applyNumberFormat="1" applyFont="1" applyFill="1" applyBorder="1" applyAlignment="1" applyProtection="1">
      <alignment horizontal="center"/>
      <protection locked="0"/>
    </xf>
    <xf numFmtId="164" fontId="13" fillId="0" borderId="17" xfId="0" applyNumberFormat="1" applyFont="1" applyFill="1" applyBorder="1" applyAlignment="1" applyProtection="1">
      <alignment horizontal="center"/>
    </xf>
    <xf numFmtId="0" fontId="13" fillId="0" borderId="17" xfId="0" applyFont="1" applyFill="1" applyBorder="1" applyAlignment="1" applyProtection="1"/>
    <xf numFmtId="0" fontId="13" fillId="0" borderId="18" xfId="0" applyFont="1" applyFill="1" applyBorder="1" applyProtection="1"/>
    <xf numFmtId="0" fontId="13" fillId="0" borderId="26" xfId="0" applyFont="1" applyFill="1" applyBorder="1" applyProtection="1"/>
    <xf numFmtId="0" fontId="13" fillId="0" borderId="27" xfId="0" applyFont="1" applyBorder="1" applyAlignment="1" applyProtection="1">
      <alignment horizontal="center"/>
      <protection locked="0"/>
    </xf>
    <xf numFmtId="0" fontId="13" fillId="0" borderId="27" xfId="0" applyFont="1" applyBorder="1" applyProtection="1"/>
    <xf numFmtId="2" fontId="13" fillId="0" borderId="27" xfId="0" applyNumberFormat="1" applyFont="1" applyFill="1" applyBorder="1" applyAlignment="1" applyProtection="1">
      <alignment horizontal="center"/>
      <protection locked="0"/>
    </xf>
    <xf numFmtId="2" fontId="13" fillId="4" borderId="27" xfId="0" applyNumberFormat="1" applyFont="1" applyFill="1" applyBorder="1" applyAlignment="1" applyProtection="1">
      <alignment horizontal="center"/>
    </xf>
    <xf numFmtId="0" fontId="13" fillId="0" borderId="27" xfId="0" applyFont="1" applyFill="1" applyBorder="1" applyAlignment="1" applyProtection="1"/>
    <xf numFmtId="0" fontId="13" fillId="0" borderId="40" xfId="0" applyFont="1" applyFill="1" applyBorder="1" applyProtection="1"/>
    <xf numFmtId="0" fontId="21" fillId="19" borderId="42" xfId="0" applyFont="1" applyFill="1" applyBorder="1" applyAlignment="1" applyProtection="1">
      <alignment wrapText="1"/>
    </xf>
    <xf numFmtId="0" fontId="13" fillId="0" borderId="58" xfId="0" applyFont="1" applyBorder="1" applyAlignment="1" applyProtection="1">
      <alignment wrapText="1"/>
    </xf>
    <xf numFmtId="0" fontId="13" fillId="5" borderId="17" xfId="0" applyFont="1" applyFill="1" applyBorder="1" applyAlignment="1" applyProtection="1">
      <alignment horizontal="center" vertical="center"/>
      <protection locked="0"/>
    </xf>
    <xf numFmtId="0" fontId="13" fillId="12" borderId="17" xfId="0" applyFont="1" applyFill="1" applyBorder="1" applyAlignment="1" applyProtection="1">
      <alignment horizontal="center"/>
    </xf>
    <xf numFmtId="0" fontId="13" fillId="12" borderId="27" xfId="0" applyFont="1" applyFill="1" applyBorder="1" applyAlignment="1" applyProtection="1">
      <alignment horizontal="center"/>
    </xf>
    <xf numFmtId="0" fontId="13" fillId="12" borderId="1" xfId="0" applyFont="1" applyFill="1" applyBorder="1" applyAlignment="1" applyProtection="1">
      <alignment horizontal="center"/>
    </xf>
    <xf numFmtId="0" fontId="13" fillId="12" borderId="14" xfId="0" applyFont="1" applyFill="1" applyBorder="1" applyAlignment="1" applyProtection="1">
      <alignment horizontal="center"/>
    </xf>
    <xf numFmtId="0" fontId="13" fillId="12" borderId="36" xfId="0" applyFont="1" applyFill="1" applyBorder="1" applyAlignment="1" applyProtection="1">
      <alignment horizontal="center"/>
    </xf>
    <xf numFmtId="0" fontId="13" fillId="13" borderId="14"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5" borderId="17" xfId="0" applyFont="1" applyFill="1" applyBorder="1" applyAlignment="1" applyProtection="1">
      <alignment horizontal="center"/>
    </xf>
    <xf numFmtId="0" fontId="13" fillId="15" borderId="27" xfId="0" applyFont="1" applyFill="1" applyBorder="1" applyAlignment="1" applyProtection="1">
      <alignment horizontal="center"/>
    </xf>
    <xf numFmtId="0" fontId="13" fillId="15" borderId="1" xfId="0" applyFont="1" applyFill="1" applyBorder="1" applyAlignment="1" applyProtection="1">
      <alignment horizontal="center"/>
    </xf>
    <xf numFmtId="0" fontId="13" fillId="15" borderId="14" xfId="0" applyFont="1" applyFill="1" applyBorder="1" applyAlignment="1" applyProtection="1">
      <alignment horizontal="center"/>
    </xf>
    <xf numFmtId="164" fontId="13" fillId="15" borderId="1" xfId="0" applyNumberFormat="1" applyFont="1" applyFill="1" applyBorder="1" applyAlignment="1" applyProtection="1">
      <alignment horizontal="center"/>
    </xf>
    <xf numFmtId="164" fontId="13" fillId="15" borderId="27" xfId="0" applyNumberFormat="1" applyFont="1" applyFill="1" applyBorder="1" applyAlignment="1" applyProtection="1">
      <alignment horizontal="center"/>
    </xf>
    <xf numFmtId="0" fontId="13" fillId="15" borderId="36" xfId="0" applyFont="1" applyFill="1" applyBorder="1" applyAlignment="1" applyProtection="1">
      <alignment horizontal="center"/>
    </xf>
    <xf numFmtId="0" fontId="8" fillId="0" borderId="0" xfId="0" applyFont="1" applyAlignment="1">
      <alignment horizontal="left"/>
    </xf>
    <xf numFmtId="0" fontId="14" fillId="19" borderId="46" xfId="0" applyFont="1" applyFill="1" applyBorder="1" applyAlignment="1" applyProtection="1">
      <alignment horizontal="center" wrapText="1"/>
    </xf>
    <xf numFmtId="0" fontId="6" fillId="0" borderId="0" xfId="0" applyFont="1"/>
    <xf numFmtId="0" fontId="1" fillId="0" borderId="0" xfId="0" applyFont="1"/>
    <xf numFmtId="0" fontId="26" fillId="0" borderId="0" xfId="0" applyFont="1"/>
    <xf numFmtId="0" fontId="27" fillId="0" borderId="0" xfId="0" applyFont="1"/>
    <xf numFmtId="168" fontId="0" fillId="0" borderId="0" xfId="0" applyNumberFormat="1" applyAlignment="1">
      <alignment wrapText="1"/>
    </xf>
    <xf numFmtId="0" fontId="26" fillId="0" borderId="0" xfId="0" applyFont="1" applyAlignment="1">
      <alignment vertical="center"/>
    </xf>
    <xf numFmtId="168" fontId="0" fillId="0" borderId="1" xfId="0" applyNumberFormat="1" applyBorder="1"/>
    <xf numFmtId="0" fontId="0" fillId="0" borderId="1" xfId="0" applyNumberFormat="1" applyBorder="1"/>
    <xf numFmtId="168" fontId="0" fillId="0" borderId="0" xfId="0" applyNumberFormat="1" applyFill="1" applyBorder="1"/>
    <xf numFmtId="165" fontId="13" fillId="0" borderId="0" xfId="0" applyNumberFormat="1" applyFont="1" applyProtection="1"/>
    <xf numFmtId="43" fontId="4" fillId="0" borderId="0" xfId="1" applyFont="1"/>
    <xf numFmtId="0" fontId="4" fillId="0" borderId="0" xfId="0" applyFont="1"/>
    <xf numFmtId="0" fontId="4" fillId="0" borderId="0" xfId="0" applyFont="1" applyAlignment="1"/>
    <xf numFmtId="11" fontId="4" fillId="0" borderId="0" xfId="0" applyNumberFormat="1" applyFont="1"/>
    <xf numFmtId="0" fontId="4" fillId="0" borderId="0" xfId="0" applyFont="1" applyAlignment="1">
      <alignment vertical="center"/>
    </xf>
    <xf numFmtId="0" fontId="4" fillId="0" borderId="0" xfId="0" applyFont="1" applyAlignment="1">
      <alignment horizontal="left" vertical="center" indent="5"/>
    </xf>
    <xf numFmtId="0" fontId="5" fillId="16" borderId="36" xfId="2" applyBorder="1" applyAlignment="1" applyProtection="1">
      <alignment horizontal="center" vertical="top"/>
      <protection locked="0"/>
    </xf>
    <xf numFmtId="0" fontId="0" fillId="0" borderId="43" xfId="0" applyFill="1" applyBorder="1"/>
    <xf numFmtId="165" fontId="0" fillId="0" borderId="0" xfId="0" applyNumberFormat="1"/>
    <xf numFmtId="0" fontId="13" fillId="0" borderId="31" xfId="0" applyFont="1" applyFill="1" applyBorder="1" applyProtection="1"/>
    <xf numFmtId="0" fontId="13" fillId="0" borderId="14" xfId="0" applyFont="1" applyBorder="1" applyAlignment="1" applyProtection="1">
      <alignment horizontal="center" vertical="top"/>
    </xf>
    <xf numFmtId="0" fontId="13" fillId="0" borderId="14" xfId="0" applyFont="1" applyFill="1" applyBorder="1" applyAlignment="1" applyProtection="1">
      <alignment horizontal="center" vertical="top"/>
    </xf>
    <xf numFmtId="0" fontId="13" fillId="0" borderId="14" xfId="0" applyFont="1" applyFill="1" applyBorder="1" applyAlignment="1" applyProtection="1">
      <alignment horizontal="center" vertical="top"/>
      <protection locked="0"/>
    </xf>
    <xf numFmtId="0" fontId="13" fillId="4" borderId="14" xfId="0" applyFont="1" applyFill="1" applyBorder="1" applyAlignment="1" applyProtection="1">
      <alignment horizontal="center" vertical="top"/>
    </xf>
    <xf numFmtId="0" fontId="13" fillId="0" borderId="14" xfId="0" applyFont="1" applyFill="1" applyBorder="1" applyAlignment="1" applyProtection="1"/>
    <xf numFmtId="0" fontId="13" fillId="0" borderId="59" xfId="0" applyFont="1" applyFill="1" applyBorder="1" applyProtection="1"/>
    <xf numFmtId="165" fontId="13" fillId="0" borderId="17" xfId="0" applyNumberFormat="1" applyFont="1" applyFill="1" applyBorder="1" applyAlignment="1" applyProtection="1">
      <alignment horizontal="center" vertical="top"/>
    </xf>
    <xf numFmtId="165" fontId="13" fillId="0" borderId="17" xfId="0" applyNumberFormat="1" applyFont="1" applyFill="1" applyBorder="1" applyAlignment="1" applyProtection="1">
      <alignment horizontal="center" vertical="top"/>
      <protection locked="0"/>
    </xf>
    <xf numFmtId="165" fontId="13" fillId="4" borderId="17" xfId="0" applyNumberFormat="1" applyFont="1" applyFill="1" applyBorder="1" applyAlignment="1" applyProtection="1">
      <alignment horizontal="center" vertical="top"/>
    </xf>
    <xf numFmtId="2" fontId="13" fillId="0" borderId="14" xfId="0" applyNumberFormat="1" applyFont="1" applyFill="1" applyBorder="1" applyAlignment="1" applyProtection="1">
      <alignment horizontal="center" vertical="top"/>
    </xf>
    <xf numFmtId="2" fontId="13" fillId="0" borderId="14" xfId="0" applyNumberFormat="1" applyFont="1" applyFill="1" applyBorder="1" applyAlignment="1" applyProtection="1">
      <alignment horizontal="center" vertical="top"/>
      <protection locked="0"/>
    </xf>
    <xf numFmtId="2" fontId="13" fillId="4" borderId="14" xfId="0" applyNumberFormat="1" applyFont="1" applyFill="1" applyBorder="1" applyAlignment="1" applyProtection="1">
      <alignment horizontal="center" vertical="top"/>
    </xf>
    <xf numFmtId="0" fontId="13" fillId="0" borderId="36" xfId="0" applyFont="1" applyBorder="1" applyAlignment="1" applyProtection="1">
      <alignment horizontal="center" vertical="top"/>
    </xf>
    <xf numFmtId="2" fontId="13" fillId="0" borderId="36" xfId="0" applyNumberFormat="1" applyFont="1" applyFill="1" applyBorder="1" applyAlignment="1" applyProtection="1">
      <alignment horizontal="center" vertical="top"/>
    </xf>
    <xf numFmtId="2" fontId="13" fillId="0" borderId="36" xfId="0" applyNumberFormat="1" applyFont="1" applyFill="1" applyBorder="1" applyAlignment="1" applyProtection="1">
      <alignment horizontal="center" vertical="top"/>
      <protection locked="0"/>
    </xf>
    <xf numFmtId="2" fontId="13" fillId="4" borderId="36" xfId="0" applyNumberFormat="1" applyFont="1" applyFill="1" applyBorder="1" applyAlignment="1" applyProtection="1">
      <alignment horizontal="center" vertical="top"/>
    </xf>
    <xf numFmtId="0" fontId="5" fillId="0" borderId="36" xfId="2" applyFill="1" applyBorder="1" applyAlignment="1" applyProtection="1">
      <alignment horizontal="center" vertical="top"/>
      <protection locked="0"/>
    </xf>
    <xf numFmtId="0" fontId="13" fillId="0" borderId="60" xfId="0" applyFont="1" applyBorder="1" applyAlignment="1" applyProtection="1">
      <alignment horizontal="center"/>
    </xf>
    <xf numFmtId="0" fontId="13" fillId="0" borderId="53" xfId="0" applyFont="1" applyBorder="1" applyAlignment="1" applyProtection="1">
      <alignment horizontal="center"/>
    </xf>
    <xf numFmtId="1" fontId="13" fillId="4" borderId="1" xfId="0" applyNumberFormat="1" applyFont="1" applyFill="1" applyBorder="1" applyAlignment="1" applyProtection="1">
      <alignment horizontal="center" vertical="top"/>
    </xf>
    <xf numFmtId="1" fontId="13" fillId="4" borderId="14" xfId="0" applyNumberFormat="1" applyFont="1" applyFill="1" applyBorder="1" applyAlignment="1" applyProtection="1">
      <alignment horizontal="center" vertical="top"/>
    </xf>
    <xf numFmtId="167" fontId="13" fillId="4" borderId="1" xfId="0" applyNumberFormat="1" applyFont="1" applyFill="1" applyBorder="1" applyAlignment="1" applyProtection="1">
      <alignment horizontal="center" vertical="top"/>
    </xf>
    <xf numFmtId="1" fontId="13" fillId="4" borderId="36" xfId="0" applyNumberFormat="1" applyFont="1" applyFill="1" applyBorder="1" applyAlignment="1" applyProtection="1">
      <alignment horizontal="center" vertical="top"/>
    </xf>
    <xf numFmtId="1" fontId="13" fillId="5" borderId="1" xfId="0" applyNumberFormat="1" applyFont="1" applyFill="1" applyBorder="1" applyAlignment="1" applyProtection="1">
      <alignment horizontal="center"/>
      <protection locked="0"/>
    </xf>
    <xf numFmtId="0" fontId="13" fillId="0" borderId="45" xfId="0" applyFont="1" applyBorder="1" applyAlignment="1" applyProtection="1">
      <alignment horizontal="center"/>
    </xf>
    <xf numFmtId="0" fontId="24" fillId="0" borderId="13" xfId="0" applyFont="1" applyFill="1" applyBorder="1" applyAlignment="1" applyProtection="1">
      <alignment horizontal="center" vertical="center"/>
    </xf>
    <xf numFmtId="0" fontId="13" fillId="0" borderId="48" xfId="0" applyFont="1" applyBorder="1" applyAlignment="1" applyProtection="1">
      <alignment horizontal="center" vertical="center" wrapText="1"/>
    </xf>
    <xf numFmtId="0" fontId="13" fillId="0" borderId="49" xfId="0" applyFont="1" applyBorder="1" applyAlignment="1" applyProtection="1">
      <alignment horizontal="center" vertical="center" wrapText="1"/>
    </xf>
    <xf numFmtId="0" fontId="13" fillId="0" borderId="50" xfId="0" applyFont="1" applyBorder="1" applyAlignment="1" applyProtection="1">
      <alignment horizontal="center" vertical="center" wrapText="1"/>
    </xf>
    <xf numFmtId="0" fontId="18" fillId="0" borderId="32" xfId="0" applyFont="1" applyFill="1" applyBorder="1" applyAlignment="1" applyProtection="1">
      <alignment horizontal="left" wrapText="1"/>
    </xf>
    <xf numFmtId="0" fontId="18" fillId="0" borderId="45" xfId="0" applyFont="1" applyFill="1" applyBorder="1" applyAlignment="1" applyProtection="1">
      <alignment horizontal="left" wrapText="1"/>
    </xf>
    <xf numFmtId="0" fontId="18" fillId="0" borderId="38" xfId="0" applyFont="1" applyFill="1" applyBorder="1" applyAlignment="1" applyProtection="1">
      <alignment horizontal="left" wrapText="1"/>
    </xf>
    <xf numFmtId="0" fontId="18" fillId="0" borderId="33" xfId="0" applyFont="1" applyFill="1" applyBorder="1" applyAlignment="1" applyProtection="1">
      <alignment horizontal="left" wrapText="1"/>
    </xf>
    <xf numFmtId="0" fontId="18" fillId="0" borderId="0" xfId="0" applyFont="1" applyFill="1" applyBorder="1" applyAlignment="1" applyProtection="1">
      <alignment horizontal="left" wrapText="1"/>
    </xf>
    <xf numFmtId="0" fontId="18" fillId="0" borderId="39" xfId="0" applyFont="1" applyFill="1" applyBorder="1" applyAlignment="1" applyProtection="1">
      <alignment horizontal="left" wrapText="1"/>
    </xf>
    <xf numFmtId="0" fontId="18" fillId="0" borderId="34" xfId="0" applyFont="1" applyFill="1" applyBorder="1" applyAlignment="1" applyProtection="1">
      <alignment horizontal="left" wrapText="1"/>
    </xf>
    <xf numFmtId="0" fontId="18" fillId="0" borderId="13" xfId="0" applyFont="1" applyFill="1" applyBorder="1" applyAlignment="1" applyProtection="1">
      <alignment horizontal="left" wrapText="1"/>
    </xf>
    <xf numFmtId="0" fontId="18" fillId="0" borderId="41" xfId="0" applyFont="1" applyFill="1" applyBorder="1" applyAlignment="1" applyProtection="1">
      <alignment horizontal="left" wrapText="1"/>
    </xf>
    <xf numFmtId="0" fontId="13" fillId="5" borderId="7" xfId="0" applyFont="1" applyFill="1" applyBorder="1" applyAlignment="1" applyProtection="1">
      <alignment horizontal="left" vertical="top" wrapText="1"/>
    </xf>
    <xf numFmtId="0" fontId="13" fillId="5" borderId="8" xfId="0" applyFont="1" applyFill="1" applyBorder="1" applyAlignment="1" applyProtection="1">
      <alignment horizontal="left" vertical="top" wrapText="1"/>
    </xf>
    <xf numFmtId="0" fontId="13" fillId="5" borderId="9"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0" xfId="0" applyFont="1" applyFill="1" applyBorder="1" applyAlignment="1" applyProtection="1">
      <alignment horizontal="left" vertical="top" wrapText="1"/>
    </xf>
    <xf numFmtId="0" fontId="13" fillId="5" borderId="10" xfId="0" applyFont="1" applyFill="1" applyBorder="1" applyAlignment="1" applyProtection="1">
      <alignment horizontal="left" vertical="top" wrapText="1"/>
    </xf>
    <xf numFmtId="0" fontId="18" fillId="0" borderId="15" xfId="0" applyFont="1" applyFill="1" applyBorder="1" applyAlignment="1" applyProtection="1">
      <alignment horizontal="center"/>
    </xf>
    <xf numFmtId="0" fontId="18" fillId="0" borderId="44" xfId="0" applyFont="1" applyFill="1" applyBorder="1" applyAlignment="1" applyProtection="1">
      <alignment horizontal="center"/>
    </xf>
    <xf numFmtId="0" fontId="18" fillId="0" borderId="34" xfId="0" applyFont="1" applyFill="1" applyBorder="1" applyAlignment="1" applyProtection="1">
      <alignment horizontal="left"/>
    </xf>
    <xf numFmtId="0" fontId="18" fillId="0" borderId="13" xfId="0" applyFont="1" applyFill="1" applyBorder="1" applyAlignment="1" applyProtection="1">
      <alignment horizontal="left"/>
    </xf>
    <xf numFmtId="0" fontId="18" fillId="0" borderId="32" xfId="0" applyFont="1" applyFill="1" applyBorder="1" applyAlignment="1" applyProtection="1">
      <alignment horizontal="center"/>
    </xf>
    <xf numFmtId="0" fontId="18" fillId="0" borderId="45" xfId="0" applyFont="1" applyFill="1" applyBorder="1" applyAlignment="1" applyProtection="1">
      <alignment horizontal="center"/>
    </xf>
    <xf numFmtId="0" fontId="18" fillId="0" borderId="38" xfId="0" applyFont="1" applyFill="1" applyBorder="1" applyAlignment="1" applyProtection="1">
      <alignment horizontal="center"/>
    </xf>
    <xf numFmtId="0" fontId="16" fillId="16" borderId="34" xfId="2" applyFont="1" applyBorder="1" applyAlignment="1" applyProtection="1">
      <alignment horizontal="left"/>
    </xf>
    <xf numFmtId="0" fontId="16" fillId="16" borderId="13" xfId="2" applyFont="1" applyBorder="1" applyAlignment="1" applyProtection="1">
      <alignment horizontal="left"/>
    </xf>
    <xf numFmtId="0" fontId="16" fillId="16" borderId="41" xfId="2" applyFont="1" applyBorder="1" applyAlignment="1" applyProtection="1">
      <alignment horizontal="left"/>
    </xf>
    <xf numFmtId="0" fontId="19" fillId="17" borderId="32" xfId="0" applyFont="1" applyFill="1" applyBorder="1" applyAlignment="1" applyProtection="1">
      <alignment vertical="center" wrapText="1"/>
    </xf>
    <xf numFmtId="0" fontId="19" fillId="17" borderId="45" xfId="0" applyFont="1" applyFill="1" applyBorder="1" applyAlignment="1" applyProtection="1">
      <alignment vertical="center" wrapText="1"/>
    </xf>
    <xf numFmtId="0" fontId="19" fillId="17" borderId="38" xfId="0" applyFont="1" applyFill="1" applyBorder="1" applyAlignment="1" applyProtection="1">
      <alignment vertical="center" wrapText="1"/>
    </xf>
    <xf numFmtId="0" fontId="13" fillId="17" borderId="34" xfId="0" applyFont="1" applyFill="1" applyBorder="1" applyAlignment="1" applyProtection="1">
      <alignment horizontal="left" vertical="center" wrapText="1"/>
    </xf>
    <xf numFmtId="0" fontId="13" fillId="17" borderId="13" xfId="0" applyFont="1" applyFill="1" applyBorder="1" applyAlignment="1" applyProtection="1">
      <alignment horizontal="left" vertical="center" wrapText="1"/>
    </xf>
    <xf numFmtId="0" fontId="13" fillId="17" borderId="41" xfId="0" applyFont="1" applyFill="1" applyBorder="1" applyAlignment="1" applyProtection="1">
      <alignment horizontal="left" vertical="center" wrapText="1"/>
    </xf>
    <xf numFmtId="0" fontId="19" fillId="17" borderId="33" xfId="0" applyFont="1" applyFill="1" applyBorder="1" applyAlignment="1" applyProtection="1">
      <alignment vertical="center" wrapText="1"/>
    </xf>
    <xf numFmtId="0" fontId="19" fillId="17" borderId="0" xfId="0" applyFont="1" applyFill="1" applyBorder="1" applyAlignment="1" applyProtection="1">
      <alignment vertical="center" wrapText="1"/>
    </xf>
    <xf numFmtId="0" fontId="19" fillId="17" borderId="39" xfId="0" applyFont="1" applyFill="1" applyBorder="1" applyAlignment="1" applyProtection="1">
      <alignment vertical="center" wrapText="1"/>
    </xf>
    <xf numFmtId="0" fontId="28" fillId="0" borderId="32" xfId="0" applyFont="1" applyFill="1" applyBorder="1" applyAlignment="1" applyProtection="1">
      <alignment horizontal="center"/>
    </xf>
    <xf numFmtId="0" fontId="28" fillId="0" borderId="45" xfId="0" applyFont="1" applyFill="1" applyBorder="1" applyAlignment="1" applyProtection="1">
      <alignment horizontal="center"/>
    </xf>
    <xf numFmtId="0" fontId="28" fillId="0" borderId="38" xfId="0" applyFont="1" applyFill="1" applyBorder="1" applyAlignment="1" applyProtection="1">
      <alignment horizontal="center"/>
    </xf>
    <xf numFmtId="0" fontId="28" fillId="0" borderId="34" xfId="0" applyFont="1" applyFill="1" applyBorder="1" applyAlignment="1" applyProtection="1">
      <alignment horizontal="left"/>
    </xf>
    <xf numFmtId="0" fontId="28" fillId="0" borderId="13" xfId="0" applyFont="1" applyFill="1" applyBorder="1" applyAlignment="1" applyProtection="1">
      <alignment horizontal="left"/>
    </xf>
    <xf numFmtId="0" fontId="28" fillId="0" borderId="41" xfId="0" applyFont="1" applyFill="1" applyBorder="1" applyAlignment="1" applyProtection="1">
      <alignment horizontal="left"/>
    </xf>
    <xf numFmtId="0" fontId="28" fillId="0" borderId="42" xfId="0" applyFont="1" applyFill="1" applyBorder="1" applyAlignment="1" applyProtection="1">
      <alignment horizontal="left"/>
    </xf>
    <xf numFmtId="0" fontId="28" fillId="0" borderId="15" xfId="0" applyFont="1" applyFill="1" applyBorder="1" applyAlignment="1" applyProtection="1">
      <alignment horizontal="left"/>
    </xf>
    <xf numFmtId="0" fontId="28" fillId="0" borderId="44" xfId="0" applyFont="1" applyFill="1" applyBorder="1" applyAlignment="1" applyProtection="1">
      <alignment horizontal="left"/>
    </xf>
    <xf numFmtId="0" fontId="20" fillId="3" borderId="45" xfId="0" applyFont="1" applyFill="1" applyBorder="1" applyAlignment="1" applyProtection="1">
      <alignment horizontal="left" vertical="top" wrapText="1"/>
    </xf>
    <xf numFmtId="0" fontId="20" fillId="3" borderId="38" xfId="0" applyFont="1" applyFill="1" applyBorder="1" applyAlignment="1" applyProtection="1">
      <alignment horizontal="left" vertical="top" wrapText="1"/>
    </xf>
    <xf numFmtId="0" fontId="20" fillId="3" borderId="33" xfId="0" applyFont="1" applyFill="1" applyBorder="1" applyAlignment="1" applyProtection="1">
      <alignment horizontal="left" vertical="top" wrapText="1"/>
    </xf>
    <xf numFmtId="0" fontId="20" fillId="3" borderId="39" xfId="0" applyFont="1" applyFill="1" applyBorder="1" applyAlignment="1" applyProtection="1">
      <alignment horizontal="left" vertical="top" wrapText="1"/>
    </xf>
    <xf numFmtId="0" fontId="20" fillId="3" borderId="34" xfId="0" applyFont="1" applyFill="1" applyBorder="1" applyAlignment="1" applyProtection="1">
      <alignment horizontal="left" vertical="top" wrapText="1"/>
    </xf>
    <xf numFmtId="0" fontId="20" fillId="3" borderId="41" xfId="0" applyFont="1" applyFill="1" applyBorder="1" applyAlignment="1" applyProtection="1">
      <alignment horizontal="left" vertical="top" wrapText="1"/>
    </xf>
    <xf numFmtId="0" fontId="22" fillId="18" borderId="16" xfId="0" applyFont="1" applyFill="1" applyBorder="1" applyAlignment="1" applyProtection="1">
      <alignment horizontal="center" vertical="center"/>
    </xf>
    <xf numFmtId="0" fontId="22" fillId="18" borderId="17" xfId="0" applyFont="1" applyFill="1" applyBorder="1" applyAlignment="1" applyProtection="1">
      <alignment horizontal="center" vertical="center"/>
    </xf>
    <xf numFmtId="0" fontId="22" fillId="18" borderId="18" xfId="0" applyFont="1" applyFill="1" applyBorder="1" applyAlignment="1" applyProtection="1">
      <alignment horizontal="center" vertical="center"/>
    </xf>
    <xf numFmtId="0" fontId="14" fillId="19" borderId="46" xfId="0" applyFont="1" applyFill="1" applyBorder="1" applyAlignment="1" applyProtection="1">
      <alignment horizontal="center" vertical="center"/>
    </xf>
    <xf numFmtId="0" fontId="13" fillId="17" borderId="21" xfId="0" applyFont="1" applyFill="1" applyBorder="1" applyAlignment="1" applyProtection="1">
      <alignment horizontal="center" vertical="center"/>
    </xf>
    <xf numFmtId="0" fontId="13" fillId="17" borderId="28" xfId="0" applyFont="1" applyFill="1" applyBorder="1" applyAlignment="1" applyProtection="1">
      <alignment horizontal="center" vertical="center"/>
    </xf>
    <xf numFmtId="0" fontId="22" fillId="18" borderId="42" xfId="0" applyFont="1" applyFill="1" applyBorder="1" applyAlignment="1" applyProtection="1">
      <alignment horizontal="center"/>
    </xf>
    <xf numFmtId="0" fontId="22" fillId="18" borderId="15" xfId="0" applyFont="1" applyFill="1" applyBorder="1" applyAlignment="1" applyProtection="1">
      <alignment horizontal="center"/>
    </xf>
    <xf numFmtId="0" fontId="22" fillId="18" borderId="44" xfId="0" applyFont="1" applyFill="1" applyBorder="1" applyAlignment="1" applyProtection="1">
      <alignment horizontal="center"/>
    </xf>
    <xf numFmtId="0" fontId="20" fillId="3" borderId="32" xfId="0" applyFont="1" applyFill="1" applyBorder="1" applyAlignment="1" applyProtection="1">
      <alignment horizontal="left" vertical="top" wrapText="1"/>
    </xf>
    <xf numFmtId="0" fontId="13" fillId="17" borderId="30" xfId="0" applyFont="1" applyFill="1" applyBorder="1" applyAlignment="1" applyProtection="1">
      <alignment horizontal="center" vertical="center"/>
    </xf>
    <xf numFmtId="0" fontId="21" fillId="18" borderId="42" xfId="0" applyFont="1" applyFill="1" applyBorder="1" applyAlignment="1" applyProtection="1">
      <alignment horizontal="center"/>
    </xf>
    <xf numFmtId="0" fontId="21" fillId="18" borderId="15" xfId="0" applyFont="1" applyFill="1" applyBorder="1" applyAlignment="1" applyProtection="1">
      <alignment horizontal="center"/>
    </xf>
    <xf numFmtId="0" fontId="21" fillId="18" borderId="44" xfId="0" applyFont="1" applyFill="1" applyBorder="1" applyAlignment="1" applyProtection="1">
      <alignment horizontal="center"/>
    </xf>
    <xf numFmtId="0" fontId="22" fillId="18" borderId="19" xfId="0" applyFont="1" applyFill="1" applyBorder="1" applyAlignment="1" applyProtection="1">
      <alignment horizontal="center" vertical="center"/>
    </xf>
    <xf numFmtId="0" fontId="22" fillId="18" borderId="20" xfId="0" applyFont="1" applyFill="1" applyBorder="1" applyAlignment="1" applyProtection="1">
      <alignment horizontal="center" vertical="center"/>
    </xf>
    <xf numFmtId="0" fontId="22" fillId="18" borderId="21" xfId="0" applyFont="1" applyFill="1" applyBorder="1" applyAlignment="1" applyProtection="1">
      <alignment horizontal="center" vertical="center"/>
    </xf>
    <xf numFmtId="0" fontId="22" fillId="19" borderId="15" xfId="0" applyFont="1" applyFill="1" applyBorder="1" applyAlignment="1" applyProtection="1">
      <alignment horizontal="center" vertical="center"/>
    </xf>
    <xf numFmtId="0" fontId="22" fillId="19" borderId="44" xfId="0" applyFont="1" applyFill="1" applyBorder="1" applyAlignment="1" applyProtection="1">
      <alignment horizontal="center" vertical="center"/>
    </xf>
    <xf numFmtId="0" fontId="1" fillId="19" borderId="1" xfId="0" applyFont="1" applyFill="1" applyBorder="1" applyAlignment="1" applyProtection="1">
      <alignment horizontal="center" vertical="top" wrapText="1"/>
    </xf>
    <xf numFmtId="0" fontId="1" fillId="19" borderId="11" xfId="0" applyFont="1" applyFill="1" applyBorder="1" applyAlignment="1" applyProtection="1">
      <alignment horizontal="center" vertical="top" wrapText="1"/>
    </xf>
    <xf numFmtId="0" fontId="1" fillId="19" borderId="6" xfId="0" applyFont="1" applyFill="1" applyBorder="1" applyAlignment="1" applyProtection="1">
      <alignment horizontal="center" vertical="top" wrapText="1"/>
    </xf>
    <xf numFmtId="0" fontId="1" fillId="19" borderId="12" xfId="0" applyFont="1" applyFill="1" applyBorder="1" applyAlignment="1" applyProtection="1">
      <alignment horizontal="center" vertical="top" wrapText="1"/>
    </xf>
    <xf numFmtId="0" fontId="1" fillId="19" borderId="3" xfId="0" applyFont="1" applyFill="1" applyBorder="1" applyAlignment="1" applyProtection="1">
      <alignment horizontal="center" vertical="center" wrapText="1"/>
    </xf>
    <xf numFmtId="0" fontId="1" fillId="19" borderId="4" xfId="0" applyFont="1" applyFill="1" applyBorder="1" applyAlignment="1" applyProtection="1">
      <alignment horizontal="center" vertical="center" wrapText="1"/>
    </xf>
    <xf numFmtId="0" fontId="1" fillId="19" borderId="5" xfId="0" applyFont="1" applyFill="1" applyBorder="1" applyAlignment="1" applyProtection="1">
      <alignment horizontal="center" vertical="center" wrapText="1"/>
    </xf>
    <xf numFmtId="0" fontId="1" fillId="19" borderId="1" xfId="0" applyFont="1" applyFill="1" applyBorder="1" applyAlignment="1" applyProtection="1">
      <alignment horizontal="center" vertical="center" wrapText="1"/>
    </xf>
    <xf numFmtId="0" fontId="1" fillId="19" borderId="32" xfId="0" applyFont="1" applyFill="1" applyBorder="1" applyAlignment="1" applyProtection="1">
      <alignment horizontal="center" vertical="center" wrapText="1"/>
    </xf>
    <xf numFmtId="0" fontId="1" fillId="19" borderId="45" xfId="0" applyFont="1" applyFill="1" applyBorder="1" applyAlignment="1" applyProtection="1">
      <alignment horizontal="center" vertical="center" wrapText="1"/>
    </xf>
    <xf numFmtId="0" fontId="1" fillId="19" borderId="38" xfId="0" applyFont="1" applyFill="1" applyBorder="1" applyAlignment="1" applyProtection="1">
      <alignment horizontal="center" vertical="center" wrapText="1"/>
    </xf>
    <xf numFmtId="0" fontId="1" fillId="19" borderId="3" xfId="0" applyFont="1" applyFill="1" applyBorder="1" applyAlignment="1" applyProtection="1">
      <alignment horizontal="center" vertical="top" wrapText="1"/>
    </xf>
    <xf numFmtId="0" fontId="1" fillId="19" borderId="4" xfId="0" applyFont="1" applyFill="1" applyBorder="1" applyAlignment="1" applyProtection="1">
      <alignment horizontal="center" vertical="top" wrapText="1"/>
    </xf>
    <xf numFmtId="0" fontId="1" fillId="19" borderId="5" xfId="0" applyFont="1" applyFill="1" applyBorder="1" applyAlignment="1" applyProtection="1">
      <alignment horizontal="center" vertical="top" wrapText="1"/>
    </xf>
    <xf numFmtId="164" fontId="13" fillId="0" borderId="20" xfId="0" applyNumberFormat="1" applyFont="1" applyFill="1" applyBorder="1" applyAlignment="1">
      <alignment horizontal="center"/>
    </xf>
    <xf numFmtId="164" fontId="13" fillId="0" borderId="43" xfId="0" applyNumberFormat="1" applyFont="1" applyFill="1" applyBorder="1" applyAlignment="1">
      <alignment horizontal="center"/>
    </xf>
    <xf numFmtId="164" fontId="13" fillId="0" borderId="56" xfId="0" applyNumberFormat="1" applyFont="1" applyFill="1" applyBorder="1" applyAlignment="1">
      <alignment horizontal="center"/>
    </xf>
    <xf numFmtId="0" fontId="14" fillId="10" borderId="55" xfId="0" applyFont="1" applyFill="1" applyBorder="1" applyAlignment="1">
      <alignment horizontal="center" vertical="center"/>
    </xf>
    <xf numFmtId="0" fontId="14" fillId="10" borderId="25" xfId="0" applyFont="1" applyFill="1" applyBorder="1" applyAlignment="1">
      <alignment horizontal="center" vertical="center"/>
    </xf>
    <xf numFmtId="0" fontId="13" fillId="0" borderId="30" xfId="0" applyFont="1" applyBorder="1" applyAlignment="1">
      <alignment horizontal="center" vertical="center"/>
    </xf>
    <xf numFmtId="0" fontId="13" fillId="0" borderId="28" xfId="0" applyFont="1" applyBorder="1" applyAlignment="1">
      <alignment horizontal="center" vertical="center"/>
    </xf>
    <xf numFmtId="0" fontId="13" fillId="0" borderId="20" xfId="0" applyFont="1" applyFill="1" applyBorder="1" applyAlignment="1">
      <alignment horizontal="center"/>
    </xf>
    <xf numFmtId="0" fontId="13" fillId="0" borderId="56" xfId="0" applyFont="1" applyFill="1" applyBorder="1" applyAlignment="1">
      <alignment horizontal="center"/>
    </xf>
    <xf numFmtId="0" fontId="19" fillId="0" borderId="42" xfId="0" applyFont="1" applyFill="1" applyBorder="1" applyAlignment="1">
      <alignment horizontal="center"/>
    </xf>
    <xf numFmtId="0" fontId="19" fillId="0" borderId="15" xfId="0" applyFont="1" applyFill="1" applyBorder="1" applyAlignment="1">
      <alignment horizontal="center"/>
    </xf>
    <xf numFmtId="0" fontId="19" fillId="0" borderId="44" xfId="0" applyFont="1" applyFill="1" applyBorder="1" applyAlignment="1">
      <alignment horizontal="center"/>
    </xf>
    <xf numFmtId="0" fontId="18" fillId="0" borderId="16" xfId="0" applyFont="1" applyFill="1" applyBorder="1" applyAlignment="1">
      <alignment horizontal="center" vertical="center"/>
    </xf>
    <xf numFmtId="0" fontId="18" fillId="0" borderId="17" xfId="0" applyFont="1" applyFill="1" applyBorder="1" applyAlignment="1">
      <alignment horizontal="center" vertical="center"/>
    </xf>
    <xf numFmtId="0" fontId="18" fillId="0" borderId="18" xfId="0" applyFont="1" applyFill="1" applyBorder="1" applyAlignment="1">
      <alignment horizontal="center" vertical="center"/>
    </xf>
    <xf numFmtId="0" fontId="18" fillId="0" borderId="19" xfId="0" applyFont="1" applyFill="1" applyBorder="1" applyAlignment="1">
      <alignment horizontal="center" vertical="center"/>
    </xf>
    <xf numFmtId="0" fontId="18" fillId="0" borderId="20" xfId="0" applyFont="1" applyFill="1" applyBorder="1" applyAlignment="1">
      <alignment horizontal="center" vertical="center"/>
    </xf>
    <xf numFmtId="0" fontId="18" fillId="0" borderId="21" xfId="0" applyFont="1" applyFill="1" applyBorder="1" applyAlignment="1">
      <alignment horizontal="center" vertical="center"/>
    </xf>
    <xf numFmtId="0" fontId="19" fillId="0" borderId="32" xfId="0" applyFont="1" applyFill="1" applyBorder="1" applyAlignment="1">
      <alignment horizontal="center"/>
    </xf>
    <xf numFmtId="0" fontId="19" fillId="0" borderId="38" xfId="0" applyFont="1" applyFill="1" applyBorder="1" applyAlignment="1">
      <alignment horizontal="center"/>
    </xf>
    <xf numFmtId="0" fontId="18" fillId="0" borderId="32" xfId="0" applyFont="1" applyFill="1" applyBorder="1" applyAlignment="1" applyProtection="1">
      <alignment horizontal="center"/>
      <protection locked="0"/>
    </xf>
    <xf numFmtId="0" fontId="18" fillId="0" borderId="45" xfId="0" applyFont="1" applyFill="1" applyBorder="1" applyAlignment="1" applyProtection="1">
      <alignment horizontal="center"/>
      <protection locked="0"/>
    </xf>
    <xf numFmtId="0" fontId="18" fillId="0" borderId="38" xfId="0" applyFont="1" applyFill="1" applyBorder="1" applyAlignment="1" applyProtection="1">
      <alignment horizontal="center"/>
      <protection locked="0"/>
    </xf>
    <xf numFmtId="0" fontId="13" fillId="0" borderId="21" xfId="0" applyFont="1" applyBorder="1" applyAlignment="1">
      <alignment horizontal="center" vertical="center"/>
    </xf>
    <xf numFmtId="0" fontId="13" fillId="5" borderId="32" xfId="0" applyFont="1" applyFill="1" applyBorder="1" applyAlignment="1">
      <alignment horizontal="left" vertical="top" wrapText="1"/>
    </xf>
    <xf numFmtId="0" fontId="13" fillId="5" borderId="38" xfId="0" applyFont="1" applyFill="1" applyBorder="1" applyAlignment="1">
      <alignment horizontal="left" vertical="top" wrapText="1"/>
    </xf>
    <xf numFmtId="0" fontId="13" fillId="5" borderId="33" xfId="0" applyFont="1" applyFill="1" applyBorder="1" applyAlignment="1">
      <alignment horizontal="left" vertical="top" wrapText="1"/>
    </xf>
    <xf numFmtId="0" fontId="13" fillId="5" borderId="39" xfId="0" applyFont="1" applyFill="1" applyBorder="1" applyAlignment="1">
      <alignment horizontal="left" vertical="top" wrapText="1"/>
    </xf>
    <xf numFmtId="0" fontId="13" fillId="5" borderId="34" xfId="0" applyFont="1" applyFill="1" applyBorder="1" applyAlignment="1">
      <alignment horizontal="left" vertical="top" wrapText="1"/>
    </xf>
    <xf numFmtId="0" fontId="13" fillId="5" borderId="41" xfId="0" applyFont="1" applyFill="1" applyBorder="1" applyAlignment="1">
      <alignment horizontal="left" vertical="top" wrapText="1"/>
    </xf>
    <xf numFmtId="0" fontId="18" fillId="0" borderId="42" xfId="0" applyFont="1" applyFill="1" applyBorder="1" applyAlignment="1">
      <alignment horizontal="center"/>
    </xf>
    <xf numFmtId="0" fontId="18" fillId="0" borderId="15" xfId="0" applyFont="1" applyFill="1" applyBorder="1" applyAlignment="1">
      <alignment horizontal="center"/>
    </xf>
    <xf numFmtId="0" fontId="18" fillId="0" borderId="44" xfId="0" applyFont="1" applyFill="1" applyBorder="1" applyAlignment="1">
      <alignment horizontal="center"/>
    </xf>
    <xf numFmtId="0" fontId="14" fillId="10" borderId="24" xfId="0" applyFont="1" applyFill="1" applyBorder="1" applyAlignment="1">
      <alignment horizontal="center" vertical="center"/>
    </xf>
    <xf numFmtId="0" fontId="14" fillId="10" borderId="29" xfId="0" applyFont="1" applyFill="1" applyBorder="1" applyAlignment="1">
      <alignment horizontal="center" vertical="center"/>
    </xf>
    <xf numFmtId="0" fontId="14" fillId="10" borderId="32" xfId="0" applyFont="1" applyFill="1" applyBorder="1" applyAlignment="1">
      <alignment horizontal="center" vertical="center"/>
    </xf>
    <xf numFmtId="0" fontId="14" fillId="10" borderId="33" xfId="0" applyFont="1" applyFill="1" applyBorder="1" applyAlignment="1">
      <alignment horizontal="center" vertical="center"/>
    </xf>
    <xf numFmtId="0" fontId="14" fillId="10" borderId="34" xfId="0" applyFont="1" applyFill="1" applyBorder="1" applyAlignment="1">
      <alignment horizontal="center" vertical="center"/>
    </xf>
    <xf numFmtId="0" fontId="13" fillId="0" borderId="43" xfId="0" applyFont="1" applyFill="1" applyBorder="1" applyAlignment="1">
      <alignment horizontal="center"/>
    </xf>
    <xf numFmtId="0" fontId="14" fillId="10" borderId="16" xfId="0" applyFont="1" applyFill="1" applyBorder="1" applyAlignment="1">
      <alignment horizontal="center" vertical="center"/>
    </xf>
    <xf numFmtId="0" fontId="14" fillId="10" borderId="26" xfId="0" applyFont="1" applyFill="1" applyBorder="1" applyAlignment="1">
      <alignment horizontal="center" vertical="center"/>
    </xf>
    <xf numFmtId="0" fontId="14" fillId="10" borderId="17"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17" xfId="0" applyFont="1" applyFill="1" applyBorder="1" applyAlignment="1">
      <alignment horizontal="center"/>
    </xf>
    <xf numFmtId="0" fontId="0" fillId="0" borderId="7" xfId="0" applyBorder="1" applyAlignment="1">
      <alignment horizontal="left" vertical="top" wrapText="1"/>
    </xf>
    <xf numFmtId="0" fontId="0" fillId="0" borderId="9"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 xfId="0" applyBorder="1" applyAlignment="1">
      <alignment horizontal="center" wrapText="1"/>
    </xf>
    <xf numFmtId="0" fontId="0" fillId="0" borderId="1" xfId="0" applyBorder="1" applyAlignment="1">
      <alignment horizontal="center"/>
    </xf>
    <xf numFmtId="0" fontId="0" fillId="0" borderId="14" xfId="0" applyBorder="1" applyAlignment="1">
      <alignment horizontal="center" vertical="center"/>
    </xf>
    <xf numFmtId="0" fontId="0" fillId="0" borderId="36" xfId="0" applyBorder="1" applyAlignment="1">
      <alignment horizontal="center" vertical="center"/>
    </xf>
    <xf numFmtId="0" fontId="1" fillId="2" borderId="0" xfId="0" applyFont="1" applyFill="1" applyAlignment="1">
      <alignment horizontal="center"/>
    </xf>
    <xf numFmtId="0" fontId="1" fillId="2" borderId="6" xfId="0" applyFont="1" applyFill="1" applyBorder="1" applyAlignment="1">
      <alignment horizontal="center"/>
    </xf>
    <xf numFmtId="0" fontId="0" fillId="0" borderId="43" xfId="0" applyBorder="1" applyAlignment="1">
      <alignment horizontal="center" vertical="center"/>
    </xf>
    <xf numFmtId="0" fontId="1" fillId="0" borderId="0" xfId="0" applyFont="1" applyFill="1" applyBorder="1" applyAlignment="1">
      <alignment horizontal="left"/>
    </xf>
    <xf numFmtId="0" fontId="0" fillId="0" borderId="0" xfId="0" applyBorder="1" applyAlignment="1">
      <alignment horizontal="left"/>
    </xf>
  </cellXfs>
  <cellStyles count="25">
    <cellStyle name="Bad" xfId="2" builtinId="27"/>
    <cellStyle name="Comma" xfId="1" builtinId="3"/>
    <cellStyle name="Hyperlink" xfId="3" builtinId="8"/>
    <cellStyle name="Normal" xfId="0" builtinId="0"/>
    <cellStyle name="Normal 2" xfId="4" xr:uid="{00000000-0005-0000-0000-000004000000}"/>
    <cellStyle name="Normal 2 2" xfId="5" xr:uid="{00000000-0005-0000-0000-000005000000}"/>
    <cellStyle name="Normal 3" xfId="6" xr:uid="{00000000-0005-0000-0000-000006000000}"/>
    <cellStyle name="Normal 3 2" xfId="7" xr:uid="{00000000-0005-0000-0000-000007000000}"/>
    <cellStyle name="Normal 4" xfId="8" xr:uid="{00000000-0005-0000-0000-000008000000}"/>
    <cellStyle name="Normal 4 2" xfId="9" xr:uid="{00000000-0005-0000-0000-000009000000}"/>
    <cellStyle name="Normal 5" xfId="10" xr:uid="{00000000-0005-0000-0000-00000A000000}"/>
    <cellStyle name="Normal 5 2" xfId="11" xr:uid="{00000000-0005-0000-0000-00000B000000}"/>
    <cellStyle name="Normal 6" xfId="12" xr:uid="{00000000-0005-0000-0000-00000C000000}"/>
    <cellStyle name="Normal 6 2" xfId="13" xr:uid="{00000000-0005-0000-0000-00000D000000}"/>
    <cellStyle name="Normal 7" xfId="14" xr:uid="{00000000-0005-0000-0000-00000E000000}"/>
    <cellStyle name="Normal 8" xfId="15" xr:uid="{00000000-0005-0000-0000-00000F000000}"/>
    <cellStyle name="Percent 2" xfId="16" xr:uid="{00000000-0005-0000-0000-000010000000}"/>
    <cellStyle name="Percent 2 2" xfId="17" xr:uid="{00000000-0005-0000-0000-000011000000}"/>
    <cellStyle name="Percent 3" xfId="18" xr:uid="{00000000-0005-0000-0000-000012000000}"/>
    <cellStyle name="Percent 3 2" xfId="19" xr:uid="{00000000-0005-0000-0000-000013000000}"/>
    <cellStyle name="Percent 4" xfId="20" xr:uid="{00000000-0005-0000-0000-000014000000}"/>
    <cellStyle name="Percent 4 2" xfId="21" xr:uid="{00000000-0005-0000-0000-000015000000}"/>
    <cellStyle name="Percent 5" xfId="22" xr:uid="{00000000-0005-0000-0000-000016000000}"/>
    <cellStyle name="Percent 5 2" xfId="23" xr:uid="{00000000-0005-0000-0000-000017000000}"/>
    <cellStyle name="Percent 6" xfId="24" xr:uid="{00000000-0005-0000-0000-000018000000}"/>
  </cellStyles>
  <dxfs count="17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rgb="FFFFC000"/>
        </patternFill>
      </fill>
      <border>
        <vertical/>
        <horizontal/>
      </border>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rgb="FFFFC000"/>
        </patternFill>
      </fill>
      <border>
        <vertical/>
        <horizontal/>
      </border>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E4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Loop Performance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97.038493331018728</c:v>
                </c:pt>
                <c:pt idx="1">
                  <c:v>97.005549488617277</c:v>
                </c:pt>
                <c:pt idx="2">
                  <c:v>96.97260564609789</c:v>
                </c:pt>
                <c:pt idx="3">
                  <c:v>96.939661803459671</c:v>
                </c:pt>
                <c:pt idx="4">
                  <c:v>96.906717960701883</c:v>
                </c:pt>
                <c:pt idx="5">
                  <c:v>96.873774117823501</c:v>
                </c:pt>
                <c:pt idx="6">
                  <c:v>96.840830274823475</c:v>
                </c:pt>
                <c:pt idx="7">
                  <c:v>96.807886431701121</c:v>
                </c:pt>
                <c:pt idx="8">
                  <c:v>96.774942588455389</c:v>
                </c:pt>
                <c:pt idx="9">
                  <c:v>96.741998745085311</c:v>
                </c:pt>
                <c:pt idx="10">
                  <c:v>96.709054901590122</c:v>
                </c:pt>
                <c:pt idx="11">
                  <c:v>96.676111057968527</c:v>
                </c:pt>
                <c:pt idx="12">
                  <c:v>96.643167214219915</c:v>
                </c:pt>
                <c:pt idx="13">
                  <c:v>96.610223370343135</c:v>
                </c:pt>
                <c:pt idx="14">
                  <c:v>96.577279526337207</c:v>
                </c:pt>
                <c:pt idx="15">
                  <c:v>96.544335682201208</c:v>
                </c:pt>
                <c:pt idx="16">
                  <c:v>96.51139183793417</c:v>
                </c:pt>
                <c:pt idx="17">
                  <c:v>96.478447993534985</c:v>
                </c:pt>
                <c:pt idx="18">
                  <c:v>96.445504149002716</c:v>
                </c:pt>
                <c:pt idx="19">
                  <c:v>96.412560304336267</c:v>
                </c:pt>
                <c:pt idx="20">
                  <c:v>96.379616459534802</c:v>
                </c:pt>
                <c:pt idx="21">
                  <c:v>96.346672614597225</c:v>
                </c:pt>
                <c:pt idx="22">
                  <c:v>96.313728769522399</c:v>
                </c:pt>
                <c:pt idx="23">
                  <c:v>96.280784924309287</c:v>
                </c:pt>
                <c:pt idx="24">
                  <c:v>96.24784107895691</c:v>
                </c:pt>
                <c:pt idx="25">
                  <c:v>96.214897233464285</c:v>
                </c:pt>
                <c:pt idx="26">
                  <c:v>96.181953387830163</c:v>
                </c:pt>
                <c:pt idx="27">
                  <c:v>96.149009542053562</c:v>
                </c:pt>
                <c:pt idx="28">
                  <c:v>96.116065696133433</c:v>
                </c:pt>
                <c:pt idx="29">
                  <c:v>96.083121850068636</c:v>
                </c:pt>
                <c:pt idx="30">
                  <c:v>96.05017800385798</c:v>
                </c:pt>
                <c:pt idx="31">
                  <c:v>96.017234157500511</c:v>
                </c:pt>
                <c:pt idx="32">
                  <c:v>95.984290310994965</c:v>
                </c:pt>
                <c:pt idx="33">
                  <c:v>95.951346464340403</c:v>
                </c:pt>
                <c:pt idx="34">
                  <c:v>95.918402617535477</c:v>
                </c:pt>
                <c:pt idx="35">
                  <c:v>95.885458770579163</c:v>
                </c:pt>
                <c:pt idx="36">
                  <c:v>95.852514923470295</c:v>
                </c:pt>
                <c:pt idx="37">
                  <c:v>95.819571076207751</c:v>
                </c:pt>
                <c:pt idx="38">
                  <c:v>95.786627228790366</c:v>
                </c:pt>
                <c:pt idx="39">
                  <c:v>95.753683381216803</c:v>
                </c:pt>
                <c:pt idx="40">
                  <c:v>95.720739533486054</c:v>
                </c:pt>
                <c:pt idx="41">
                  <c:v>95.68779568559674</c:v>
                </c:pt>
                <c:pt idx="42">
                  <c:v>95.654851837547895</c:v>
                </c:pt>
                <c:pt idx="43">
                  <c:v>95.621907989338055</c:v>
                </c:pt>
                <c:pt idx="44">
                  <c:v>95.588964140966169</c:v>
                </c:pt>
                <c:pt idx="45">
                  <c:v>95.556020292430986</c:v>
                </c:pt>
                <c:pt idx="46">
                  <c:v>95.523076443731156</c:v>
                </c:pt>
                <c:pt idx="47">
                  <c:v>95.4901325948655</c:v>
                </c:pt>
                <c:pt idx="48">
                  <c:v>95.457188745832809</c:v>
                </c:pt>
                <c:pt idx="49">
                  <c:v>95.424244896631691</c:v>
                </c:pt>
                <c:pt idx="50">
                  <c:v>95.391301047260825</c:v>
                </c:pt>
                <c:pt idx="51">
                  <c:v>95.35835719771913</c:v>
                </c:pt>
                <c:pt idx="52">
                  <c:v>95.325413348005242</c:v>
                </c:pt>
                <c:pt idx="53">
                  <c:v>95.29246949811764</c:v>
                </c:pt>
                <c:pt idx="54">
                  <c:v>95.259525648055273</c:v>
                </c:pt>
                <c:pt idx="55">
                  <c:v>95.226581797816735</c:v>
                </c:pt>
                <c:pt idx="56">
                  <c:v>95.193637947400575</c:v>
                </c:pt>
                <c:pt idx="57">
                  <c:v>95.160694096805486</c:v>
                </c:pt>
                <c:pt idx="58">
                  <c:v>95.127750246030132</c:v>
                </c:pt>
                <c:pt idx="59">
                  <c:v>95.094806395073164</c:v>
                </c:pt>
                <c:pt idx="60">
                  <c:v>95.061862543933259</c:v>
                </c:pt>
                <c:pt idx="61">
                  <c:v>95.028918692608812</c:v>
                </c:pt>
                <c:pt idx="62">
                  <c:v>94.995974841098615</c:v>
                </c:pt>
                <c:pt idx="63">
                  <c:v>94.963030989401119</c:v>
                </c:pt>
                <c:pt idx="64">
                  <c:v>94.930087137514988</c:v>
                </c:pt>
                <c:pt idx="65">
                  <c:v>94.897143285438801</c:v>
                </c:pt>
                <c:pt idx="66">
                  <c:v>94.864199433171024</c:v>
                </c:pt>
                <c:pt idx="67">
                  <c:v>94.831255580710263</c:v>
                </c:pt>
                <c:pt idx="68">
                  <c:v>94.79831172805504</c:v>
                </c:pt>
                <c:pt idx="69">
                  <c:v>94.765367875203808</c:v>
                </c:pt>
                <c:pt idx="70">
                  <c:v>94.732424022155257</c:v>
                </c:pt>
                <c:pt idx="71">
                  <c:v>94.699480168907655</c:v>
                </c:pt>
                <c:pt idx="72">
                  <c:v>94.666536315459652</c:v>
                </c:pt>
                <c:pt idx="73">
                  <c:v>94.633592461809542</c:v>
                </c:pt>
                <c:pt idx="74">
                  <c:v>94.600648607956003</c:v>
                </c:pt>
                <c:pt idx="75">
                  <c:v>94.567704753897317</c:v>
                </c:pt>
                <c:pt idx="76">
                  <c:v>94.534760899632047</c:v>
                </c:pt>
                <c:pt idx="77">
                  <c:v>94.501817045158575</c:v>
                </c:pt>
                <c:pt idx="78">
                  <c:v>94.468873190475279</c:v>
                </c:pt>
                <c:pt idx="79">
                  <c:v>94.435929335580624</c:v>
                </c:pt>
                <c:pt idx="80">
                  <c:v>94.402985480472921</c:v>
                </c:pt>
                <c:pt idx="81">
                  <c:v>94.370041625150606</c:v>
                </c:pt>
                <c:pt idx="82">
                  <c:v>94.337097769612015</c:v>
                </c:pt>
                <c:pt idx="83">
                  <c:v>94.304153913855458</c:v>
                </c:pt>
                <c:pt idx="84">
                  <c:v>94.2712100578795</c:v>
                </c:pt>
                <c:pt idx="85">
                  <c:v>94.238266201682151</c:v>
                </c:pt>
                <c:pt idx="86">
                  <c:v>94.205322345261948</c:v>
                </c:pt>
                <c:pt idx="87">
                  <c:v>94.172378488617085</c:v>
                </c:pt>
                <c:pt idx="88">
                  <c:v>94.1394346317459</c:v>
                </c:pt>
                <c:pt idx="89">
                  <c:v>94.106490774646701</c:v>
                </c:pt>
                <c:pt idx="90">
                  <c:v>94.073546917317657</c:v>
                </c:pt>
                <c:pt idx="91">
                  <c:v>94.040603059757075</c:v>
                </c:pt>
                <c:pt idx="92">
                  <c:v>94.007659201963193</c:v>
                </c:pt>
                <c:pt idx="93">
                  <c:v>93.974715343934236</c:v>
                </c:pt>
                <c:pt idx="94">
                  <c:v>93.941771485668411</c:v>
                </c:pt>
                <c:pt idx="95">
                  <c:v>93.908827627163888</c:v>
                </c:pt>
                <c:pt idx="96">
                  <c:v>93.875883768419015</c:v>
                </c:pt>
                <c:pt idx="97">
                  <c:v>93.842939909431635</c:v>
                </c:pt>
                <c:pt idx="98">
                  <c:v>93.809996050200141</c:v>
                </c:pt>
                <c:pt idx="99">
                  <c:v>93.777052190722571</c:v>
                </c:pt>
                <c:pt idx="100">
                  <c:v>93.744108330997221</c:v>
                </c:pt>
                <c:pt idx="101">
                  <c:v>93.711164471022045</c:v>
                </c:pt>
                <c:pt idx="102">
                  <c:v>93.678220610795165</c:v>
                </c:pt>
                <c:pt idx="103">
                  <c:v>93.645276750314608</c:v>
                </c:pt>
                <c:pt idx="104">
                  <c:v>93.61233288957861</c:v>
                </c:pt>
                <c:pt idx="105">
                  <c:v>93.579389028585155</c:v>
                </c:pt>
                <c:pt idx="106">
                  <c:v>93.546445167332109</c:v>
                </c:pt>
                <c:pt idx="107">
                  <c:v>93.513501305817726</c:v>
                </c:pt>
                <c:pt idx="108">
                  <c:v>93.480557444039931</c:v>
                </c:pt>
                <c:pt idx="109">
                  <c:v>93.447613581996777</c:v>
                </c:pt>
                <c:pt idx="110">
                  <c:v>93.414669719686074</c:v>
                </c:pt>
                <c:pt idx="111">
                  <c:v>93.381725857106019</c:v>
                </c:pt>
                <c:pt idx="112">
                  <c:v>93.348781994254352</c:v>
                </c:pt>
                <c:pt idx="113">
                  <c:v>93.315838131129084</c:v>
                </c:pt>
                <c:pt idx="114">
                  <c:v>93.282894267728139</c:v>
                </c:pt>
                <c:pt idx="115">
                  <c:v>93.249950404049457</c:v>
                </c:pt>
                <c:pt idx="116">
                  <c:v>93.217006540090949</c:v>
                </c:pt>
                <c:pt idx="117">
                  <c:v>93.184062675850313</c:v>
                </c:pt>
                <c:pt idx="118">
                  <c:v>93.151118811325574</c:v>
                </c:pt>
                <c:pt idx="119">
                  <c:v>93.118174946514387</c:v>
                </c:pt>
                <c:pt idx="120">
                  <c:v>93.085231081414719</c:v>
                </c:pt>
                <c:pt idx="121">
                  <c:v>93.052287216024496</c:v>
                </c:pt>
                <c:pt idx="122">
                  <c:v>93.019343350341202</c:v>
                </c:pt>
                <c:pt idx="123">
                  <c:v>92.986399484362863</c:v>
                </c:pt>
                <c:pt idx="124">
                  <c:v>92.953455618086991</c:v>
                </c:pt>
                <c:pt idx="125">
                  <c:v>92.920511751511469</c:v>
                </c:pt>
                <c:pt idx="126">
                  <c:v>92.887567884634052</c:v>
                </c:pt>
                <c:pt idx="127">
                  <c:v>92.85462401745238</c:v>
                </c:pt>
                <c:pt idx="128">
                  <c:v>92.82168014996418</c:v>
                </c:pt>
                <c:pt idx="129">
                  <c:v>92.788736282167022</c:v>
                </c:pt>
                <c:pt idx="130">
                  <c:v>92.755792414058618</c:v>
                </c:pt>
                <c:pt idx="131">
                  <c:v>92.722848545636623</c:v>
                </c:pt>
                <c:pt idx="132">
                  <c:v>92.689904676898635</c:v>
                </c:pt>
                <c:pt idx="133">
                  <c:v>92.656960807842225</c:v>
                </c:pt>
                <c:pt idx="134">
                  <c:v>92.62401693846499</c:v>
                </c:pt>
                <c:pt idx="135">
                  <c:v>92.591073068764445</c:v>
                </c:pt>
                <c:pt idx="136">
                  <c:v>92.558129198738101</c:v>
                </c:pt>
                <c:pt idx="137">
                  <c:v>92.525185328383586</c:v>
                </c:pt>
                <c:pt idx="138">
                  <c:v>92.49224145769837</c:v>
                </c:pt>
                <c:pt idx="139">
                  <c:v>92.459297586679924</c:v>
                </c:pt>
                <c:pt idx="140">
                  <c:v>92.426353715325632</c:v>
                </c:pt>
                <c:pt idx="141">
                  <c:v>92.393409843633023</c:v>
                </c:pt>
                <c:pt idx="142">
                  <c:v>92.360465971599538</c:v>
                </c:pt>
                <c:pt idx="143">
                  <c:v>92.327522099222463</c:v>
                </c:pt>
                <c:pt idx="144">
                  <c:v>92.294578226499326</c:v>
                </c:pt>
                <c:pt idx="145">
                  <c:v>92.261634353427482</c:v>
                </c:pt>
                <c:pt idx="146">
                  <c:v>92.228690480004161</c:v>
                </c:pt>
                <c:pt idx="147">
                  <c:v>92.19574660622672</c:v>
                </c:pt>
                <c:pt idx="148">
                  <c:v>92.162802732092615</c:v>
                </c:pt>
                <c:pt idx="149">
                  <c:v>92.12985885759889</c:v>
                </c:pt>
                <c:pt idx="150">
                  <c:v>92.096914982742973</c:v>
                </c:pt>
                <c:pt idx="151">
                  <c:v>92.063971107522093</c:v>
                </c:pt>
                <c:pt idx="152">
                  <c:v>92.031027231933322</c:v>
                </c:pt>
                <c:pt idx="153">
                  <c:v>91.998083355974074</c:v>
                </c:pt>
                <c:pt idx="154">
                  <c:v>91.965139479641294</c:v>
                </c:pt>
                <c:pt idx="155">
                  <c:v>91.932195602932381</c:v>
                </c:pt>
                <c:pt idx="156">
                  <c:v>91.899251725844437</c:v>
                </c:pt>
                <c:pt idx="157">
                  <c:v>91.866307848374333</c:v>
                </c:pt>
                <c:pt idx="158">
                  <c:v>91.833363970519429</c:v>
                </c:pt>
                <c:pt idx="159">
                  <c:v>91.80042009227671</c:v>
                </c:pt>
                <c:pt idx="160">
                  <c:v>91.767476213643079</c:v>
                </c:pt>
                <c:pt idx="161">
                  <c:v>91.73453233461575</c:v>
                </c:pt>
                <c:pt idx="162">
                  <c:v>91.701588455191626</c:v>
                </c:pt>
                <c:pt idx="163">
                  <c:v>91.668644575367836</c:v>
                </c:pt>
                <c:pt idx="164">
                  <c:v>91.635700695141168</c:v>
                </c:pt>
                <c:pt idx="165">
                  <c:v>91.602756814508552</c:v>
                </c:pt>
                <c:pt idx="166">
                  <c:v>91.569812933467034</c:v>
                </c:pt>
                <c:pt idx="167">
                  <c:v>91.536869052013273</c:v>
                </c:pt>
                <c:pt idx="168">
                  <c:v>91.503925170144441</c:v>
                </c:pt>
                <c:pt idx="169">
                  <c:v>91.470981287857128</c:v>
                </c:pt>
                <c:pt idx="170">
                  <c:v>91.438037405148208</c:v>
                </c:pt>
                <c:pt idx="171">
                  <c:v>91.405093522014553</c:v>
                </c:pt>
                <c:pt idx="172">
                  <c:v>91.372149638452811</c:v>
                </c:pt>
                <c:pt idx="173">
                  <c:v>91.339205754459812</c:v>
                </c:pt>
                <c:pt idx="174">
                  <c:v>91.30626187003233</c:v>
                </c:pt>
                <c:pt idx="175">
                  <c:v>91.273317985166813</c:v>
                </c:pt>
                <c:pt idx="176">
                  <c:v>91.240374099860105</c:v>
                </c:pt>
                <c:pt idx="177">
                  <c:v>91.207430214108896</c:v>
                </c:pt>
                <c:pt idx="178">
                  <c:v>91.17448632790969</c:v>
                </c:pt>
                <c:pt idx="179">
                  <c:v>91.141542441259134</c:v>
                </c:pt>
                <c:pt idx="180">
                  <c:v>91.108598554153815</c:v>
                </c:pt>
                <c:pt idx="181">
                  <c:v>91.075654666590054</c:v>
                </c:pt>
                <c:pt idx="182">
                  <c:v>91.042710778564668</c:v>
                </c:pt>
                <c:pt idx="183">
                  <c:v>91.009766890074033</c:v>
                </c:pt>
                <c:pt idx="184">
                  <c:v>90.97682300111444</c:v>
                </c:pt>
                <c:pt idx="185">
                  <c:v>90.943879111682534</c:v>
                </c:pt>
                <c:pt idx="186">
                  <c:v>90.91093522177465</c:v>
                </c:pt>
                <c:pt idx="187">
                  <c:v>90.877991331387193</c:v>
                </c:pt>
                <c:pt idx="188">
                  <c:v>90.845047440516439</c:v>
                </c:pt>
                <c:pt idx="189">
                  <c:v>90.812103549158692</c:v>
                </c:pt>
                <c:pt idx="190">
                  <c:v>90.779159657310387</c:v>
                </c:pt>
                <c:pt idx="191">
                  <c:v>90.746215764967616</c:v>
                </c:pt>
                <c:pt idx="192">
                  <c:v>90.713271872126853</c:v>
                </c:pt>
                <c:pt idx="193">
                  <c:v>90.680327978783907</c:v>
                </c:pt>
                <c:pt idx="194">
                  <c:v>90.647384084935368</c:v>
                </c:pt>
                <c:pt idx="195">
                  <c:v>90.614440190577142</c:v>
                </c:pt>
                <c:pt idx="196">
                  <c:v>90.581496295705421</c:v>
                </c:pt>
                <c:pt idx="197">
                  <c:v>90.548552400316254</c:v>
                </c:pt>
                <c:pt idx="198">
                  <c:v>90.515608504405861</c:v>
                </c:pt>
                <c:pt idx="199">
                  <c:v>90.482664607970065</c:v>
                </c:pt>
                <c:pt idx="200">
                  <c:v>90.4497207110049</c:v>
                </c:pt>
                <c:pt idx="201">
                  <c:v>90.416776813506516</c:v>
                </c:pt>
                <c:pt idx="202">
                  <c:v>90.38383291547062</c:v>
                </c:pt>
                <c:pt idx="203">
                  <c:v>90.350889016893319</c:v>
                </c:pt>
                <c:pt idx="204">
                  <c:v>90.317945117770293</c:v>
                </c:pt>
                <c:pt idx="205">
                  <c:v>90.285001218097548</c:v>
                </c:pt>
                <c:pt idx="206">
                  <c:v>90.252057317870893</c:v>
                </c:pt>
                <c:pt idx="207">
                  <c:v>90.219113417086007</c:v>
                </c:pt>
                <c:pt idx="208">
                  <c:v>90.186169515738612</c:v>
                </c:pt>
                <c:pt idx="209">
                  <c:v>90.153225613824546</c:v>
                </c:pt>
                <c:pt idx="210">
                  <c:v>90.120281711339558</c:v>
                </c:pt>
                <c:pt idx="211">
                  <c:v>90.087337808279017</c:v>
                </c:pt>
                <c:pt idx="212">
                  <c:v>90.054393904638843</c:v>
                </c:pt>
                <c:pt idx="213">
                  <c:v>90.021450000414447</c:v>
                </c:pt>
                <c:pt idx="214">
                  <c:v>89.988506095601437</c:v>
                </c:pt>
                <c:pt idx="215">
                  <c:v>89.955562190195323</c:v>
                </c:pt>
                <c:pt idx="216">
                  <c:v>89.922618284191671</c:v>
                </c:pt>
                <c:pt idx="217">
                  <c:v>89.889674377585635</c:v>
                </c:pt>
                <c:pt idx="218">
                  <c:v>89.85673047037298</c:v>
                </c:pt>
                <c:pt idx="219">
                  <c:v>89.823786562548918</c:v>
                </c:pt>
                <c:pt idx="220">
                  <c:v>89.790842654108914</c:v>
                </c:pt>
                <c:pt idx="221">
                  <c:v>89.757898745048124</c:v>
                </c:pt>
                <c:pt idx="222">
                  <c:v>89.724954835361942</c:v>
                </c:pt>
                <c:pt idx="223">
                  <c:v>89.692010925045466</c:v>
                </c:pt>
                <c:pt idx="224">
                  <c:v>89.659067014093978</c:v>
                </c:pt>
                <c:pt idx="225">
                  <c:v>89.626123102502774</c:v>
                </c:pt>
                <c:pt idx="226">
                  <c:v>89.593179190266611</c:v>
                </c:pt>
                <c:pt idx="227">
                  <c:v>89.56023527738104</c:v>
                </c:pt>
                <c:pt idx="228">
                  <c:v>89.527291363840845</c:v>
                </c:pt>
                <c:pt idx="229">
                  <c:v>89.494347449641054</c:v>
                </c:pt>
                <c:pt idx="230">
                  <c:v>89.461403534776665</c:v>
                </c:pt>
                <c:pt idx="231">
                  <c:v>89.428459619242744</c:v>
                </c:pt>
                <c:pt idx="232">
                  <c:v>89.395515703033951</c:v>
                </c:pt>
                <c:pt idx="233">
                  <c:v>89.362571786145367</c:v>
                </c:pt>
                <c:pt idx="234">
                  <c:v>89.32962786857172</c:v>
                </c:pt>
                <c:pt idx="235">
                  <c:v>89.296683950307823</c:v>
                </c:pt>
                <c:pt idx="236">
                  <c:v>89.263740031348405</c:v>
                </c:pt>
                <c:pt idx="237">
                  <c:v>89.230796111688107</c:v>
                </c:pt>
                <c:pt idx="238">
                  <c:v>89.197852191321658</c:v>
                </c:pt>
                <c:pt idx="239">
                  <c:v>89.1649082702437</c:v>
                </c:pt>
                <c:pt idx="240">
                  <c:v>89.131964348448889</c:v>
                </c:pt>
                <c:pt idx="241">
                  <c:v>89.099020425931386</c:v>
                </c:pt>
                <c:pt idx="242">
                  <c:v>89.066076502686187</c:v>
                </c:pt>
                <c:pt idx="243">
                  <c:v>89.03313257870758</c:v>
                </c:pt>
                <c:pt idx="244">
                  <c:v>89.000188653989795</c:v>
                </c:pt>
                <c:pt idx="245">
                  <c:v>88.967244728527376</c:v>
                </c:pt>
                <c:pt idx="246">
                  <c:v>88.934300802314695</c:v>
                </c:pt>
                <c:pt idx="247">
                  <c:v>88.901356875345925</c:v>
                </c:pt>
                <c:pt idx="248">
                  <c:v>88.868412947615326</c:v>
                </c:pt>
                <c:pt idx="249">
                  <c:v>88.835469019117156</c:v>
                </c:pt>
                <c:pt idx="250">
                  <c:v>88.802525089845531</c:v>
                </c:pt>
                <c:pt idx="251">
                  <c:v>88.769581159794541</c:v>
                </c:pt>
                <c:pt idx="252">
                  <c:v>88.736637228958188</c:v>
                </c:pt>
                <c:pt idx="253">
                  <c:v>88.703693297330815</c:v>
                </c:pt>
                <c:pt idx="254">
                  <c:v>88.670749364905973</c:v>
                </c:pt>
                <c:pt idx="255">
                  <c:v>88.637805431677833</c:v>
                </c:pt>
                <c:pt idx="256">
                  <c:v>88.604861497640158</c:v>
                </c:pt>
                <c:pt idx="257">
                  <c:v>88.571917562786936</c:v>
                </c:pt>
                <c:pt idx="258">
                  <c:v>88.538973627111815</c:v>
                </c:pt>
                <c:pt idx="259">
                  <c:v>88.506029690608571</c:v>
                </c:pt>
                <c:pt idx="260">
                  <c:v>88.473085753271022</c:v>
                </c:pt>
                <c:pt idx="261">
                  <c:v>88.440141815092673</c:v>
                </c:pt>
                <c:pt idx="262">
                  <c:v>88.407197876067158</c:v>
                </c:pt>
                <c:pt idx="263">
                  <c:v>88.374253936188069</c:v>
                </c:pt>
                <c:pt idx="264">
                  <c:v>88.341309995448825</c:v>
                </c:pt>
                <c:pt idx="265">
                  <c:v>88.308366053842903</c:v>
                </c:pt>
                <c:pt idx="266">
                  <c:v>88.275422111363753</c:v>
                </c:pt>
                <c:pt idx="267">
                  <c:v>88.242478168004681</c:v>
                </c:pt>
                <c:pt idx="268">
                  <c:v>88.209534223759064</c:v>
                </c:pt>
                <c:pt idx="269">
                  <c:v>88.176590278620054</c:v>
                </c:pt>
                <c:pt idx="270">
                  <c:v>88.143646332580872</c:v>
                </c:pt>
                <c:pt idx="271">
                  <c:v>88.110702385634596</c:v>
                </c:pt>
                <c:pt idx="272">
                  <c:v>88.077758437774477</c:v>
                </c:pt>
                <c:pt idx="273">
                  <c:v>88.044814488993509</c:v>
                </c:pt>
                <c:pt idx="274">
                  <c:v>88.011870539284587</c:v>
                </c:pt>
                <c:pt idx="275">
                  <c:v>87.978926588640576</c:v>
                </c:pt>
                <c:pt idx="276">
                  <c:v>87.94598263705474</c:v>
                </c:pt>
                <c:pt idx="277">
                  <c:v>87.913038684519606</c:v>
                </c:pt>
                <c:pt idx="278">
                  <c:v>87.880094731027881</c:v>
                </c:pt>
                <c:pt idx="279">
                  <c:v>87.847150776572462</c:v>
                </c:pt>
                <c:pt idx="280">
                  <c:v>87.814206821145945</c:v>
                </c:pt>
                <c:pt idx="281">
                  <c:v>87.781262864740896</c:v>
                </c:pt>
                <c:pt idx="282">
                  <c:v>87.748318907349898</c:v>
                </c:pt>
                <c:pt idx="283">
                  <c:v>87.715374948965433</c:v>
                </c:pt>
                <c:pt idx="284">
                  <c:v>87.682430989580084</c:v>
                </c:pt>
                <c:pt idx="285">
                  <c:v>87.649487029186005</c:v>
                </c:pt>
                <c:pt idx="286">
                  <c:v>87.616543067775552</c:v>
                </c:pt>
                <c:pt idx="287">
                  <c:v>87.583599105341094</c:v>
                </c:pt>
                <c:pt idx="288">
                  <c:v>87.550655141874799</c:v>
                </c:pt>
                <c:pt idx="289">
                  <c:v>87.517711177368795</c:v>
                </c:pt>
                <c:pt idx="290">
                  <c:v>87.484767211815125</c:v>
                </c:pt>
                <c:pt idx="291">
                  <c:v>87.451823245205816</c:v>
                </c:pt>
                <c:pt idx="292">
                  <c:v>87.418879277532952</c:v>
                </c:pt>
                <c:pt idx="293">
                  <c:v>87.385935308788277</c:v>
                </c:pt>
                <c:pt idx="294">
                  <c:v>87.35299133896369</c:v>
                </c:pt>
                <c:pt idx="295">
                  <c:v>87.320047368051064</c:v>
                </c:pt>
                <c:pt idx="296">
                  <c:v>87.287103396041914</c:v>
                </c:pt>
                <c:pt idx="297">
                  <c:v>87.254159422928069</c:v>
                </c:pt>
                <c:pt idx="298">
                  <c:v>87.221215448701074</c:v>
                </c:pt>
                <c:pt idx="299">
                  <c:v>87.188271473352415</c:v>
                </c:pt>
                <c:pt idx="300">
                  <c:v>87.155327496873497</c:v>
                </c:pt>
                <c:pt idx="301">
                  <c:v>87.122383519255948</c:v>
                </c:pt>
                <c:pt idx="302">
                  <c:v>87.089439540490829</c:v>
                </c:pt>
                <c:pt idx="303">
                  <c:v>87.056495560569431</c:v>
                </c:pt>
                <c:pt idx="304">
                  <c:v>87.023551579483254</c:v>
                </c:pt>
                <c:pt idx="305">
                  <c:v>86.99060759722289</c:v>
                </c:pt>
                <c:pt idx="306">
                  <c:v>86.957663613779971</c:v>
                </c:pt>
                <c:pt idx="307">
                  <c:v>86.92471962914513</c:v>
                </c:pt>
                <c:pt idx="308">
                  <c:v>86.891775643309316</c:v>
                </c:pt>
                <c:pt idx="309">
                  <c:v>86.858831656263561</c:v>
                </c:pt>
                <c:pt idx="310">
                  <c:v>86.825887667998472</c:v>
                </c:pt>
                <c:pt idx="311">
                  <c:v>86.79294367850494</c:v>
                </c:pt>
                <c:pt idx="312">
                  <c:v>86.759999687773458</c:v>
                </c:pt>
                <c:pt idx="313">
                  <c:v>86.727055695794775</c:v>
                </c:pt>
                <c:pt idx="314">
                  <c:v>86.69411170255907</c:v>
                </c:pt>
                <c:pt idx="315">
                  <c:v>86.661167708057064</c:v>
                </c:pt>
                <c:pt idx="316">
                  <c:v>86.628223712279194</c:v>
                </c:pt>
                <c:pt idx="317">
                  <c:v>86.595279715215355</c:v>
                </c:pt>
                <c:pt idx="318">
                  <c:v>86.562335716856026</c:v>
                </c:pt>
                <c:pt idx="319">
                  <c:v>86.529391717191288</c:v>
                </c:pt>
                <c:pt idx="320">
                  <c:v>86.496447716211335</c:v>
                </c:pt>
                <c:pt idx="321">
                  <c:v>86.463503713905951</c:v>
                </c:pt>
                <c:pt idx="322">
                  <c:v>86.430559710265143</c:v>
                </c:pt>
                <c:pt idx="323">
                  <c:v>86.397615705278639</c:v>
                </c:pt>
                <c:pt idx="324">
                  <c:v>86.36467169893632</c:v>
                </c:pt>
                <c:pt idx="325">
                  <c:v>86.331727691227869</c:v>
                </c:pt>
                <c:pt idx="326">
                  <c:v>86.298783682142727</c:v>
                </c:pt>
                <c:pt idx="327">
                  <c:v>86.265839671670577</c:v>
                </c:pt>
                <c:pt idx="328">
                  <c:v>86.232895659800761</c:v>
                </c:pt>
                <c:pt idx="329">
                  <c:v>86.199951646522749</c:v>
                </c:pt>
                <c:pt idx="330">
                  <c:v>86.167007631825655</c:v>
                </c:pt>
                <c:pt idx="331">
                  <c:v>86.13406361569875</c:v>
                </c:pt>
                <c:pt idx="332">
                  <c:v>86.101119598131248</c:v>
                </c:pt>
                <c:pt idx="333">
                  <c:v>86.068175579112008</c:v>
                </c:pt>
                <c:pt idx="334">
                  <c:v>86.035231558630088</c:v>
                </c:pt>
                <c:pt idx="335">
                  <c:v>86.002287536674444</c:v>
                </c:pt>
                <c:pt idx="336">
                  <c:v>85.96934351323354</c:v>
                </c:pt>
                <c:pt idx="337">
                  <c:v>85.936399488296303</c:v>
                </c:pt>
                <c:pt idx="338">
                  <c:v>85.903455461851408</c:v>
                </c:pt>
                <c:pt idx="339">
                  <c:v>85.870511433887145</c:v>
                </c:pt>
                <c:pt idx="340">
                  <c:v>85.837567404392018</c:v>
                </c:pt>
                <c:pt idx="341">
                  <c:v>85.804623373354488</c:v>
                </c:pt>
                <c:pt idx="342">
                  <c:v>85.771679340762844</c:v>
                </c:pt>
                <c:pt idx="343">
                  <c:v>85.738735306604937</c:v>
                </c:pt>
                <c:pt idx="344">
                  <c:v>85.705791270869213</c:v>
                </c:pt>
                <c:pt idx="345">
                  <c:v>85.672847233543422</c:v>
                </c:pt>
                <c:pt idx="346">
                  <c:v>85.639903194615471</c:v>
                </c:pt>
                <c:pt idx="347">
                  <c:v>85.60695915407338</c:v>
                </c:pt>
                <c:pt idx="348">
                  <c:v>85.574015111904572</c:v>
                </c:pt>
                <c:pt idx="349">
                  <c:v>85.541071068096784</c:v>
                </c:pt>
                <c:pt idx="350">
                  <c:v>85.508127022637495</c:v>
                </c:pt>
                <c:pt idx="351">
                  <c:v>85.475182975514272</c:v>
                </c:pt>
                <c:pt idx="352">
                  <c:v>85.442238926714325</c:v>
                </c:pt>
                <c:pt idx="353">
                  <c:v>85.409294876224905</c:v>
                </c:pt>
                <c:pt idx="354">
                  <c:v>85.376350824033068</c:v>
                </c:pt>
                <c:pt idx="355">
                  <c:v>85.343406770125952</c:v>
                </c:pt>
                <c:pt idx="356">
                  <c:v>85.310462714490583</c:v>
                </c:pt>
                <c:pt idx="357">
                  <c:v>85.277518657113575</c:v>
                </c:pt>
                <c:pt idx="358">
                  <c:v>85.244574597981924</c:v>
                </c:pt>
                <c:pt idx="359">
                  <c:v>85.211630537082044</c:v>
                </c:pt>
                <c:pt idx="360">
                  <c:v>85.178686474400564</c:v>
                </c:pt>
                <c:pt idx="361">
                  <c:v>85.145742409923912</c:v>
                </c:pt>
                <c:pt idx="362">
                  <c:v>85.112798343638445</c:v>
                </c:pt>
                <c:pt idx="363">
                  <c:v>85.079854275530309</c:v>
                </c:pt>
                <c:pt idx="364">
                  <c:v>85.046910205585817</c:v>
                </c:pt>
                <c:pt idx="365">
                  <c:v>85.013966133790746</c:v>
                </c:pt>
                <c:pt idx="366">
                  <c:v>84.981022060131068</c:v>
                </c:pt>
                <c:pt idx="367">
                  <c:v>84.9480779845928</c:v>
                </c:pt>
                <c:pt idx="368">
                  <c:v>84.915133907161334</c:v>
                </c:pt>
                <c:pt idx="369">
                  <c:v>84.882189827822401</c:v>
                </c:pt>
                <c:pt idx="370">
                  <c:v>84.849245746561451</c:v>
                </c:pt>
                <c:pt idx="371">
                  <c:v>84.816301663363873</c:v>
                </c:pt>
                <c:pt idx="372">
                  <c:v>84.783357578214947</c:v>
                </c:pt>
                <c:pt idx="373">
                  <c:v>84.750413491099835</c:v>
                </c:pt>
                <c:pt idx="374">
                  <c:v>84.717469402003346</c:v>
                </c:pt>
                <c:pt idx="375">
                  <c:v>84.684525310910672</c:v>
                </c:pt>
                <c:pt idx="376">
                  <c:v>84.651581217806381</c:v>
                </c:pt>
                <c:pt idx="377">
                  <c:v>84.618637122675409</c:v>
                </c:pt>
                <c:pt idx="378">
                  <c:v>84.585693025502167</c:v>
                </c:pt>
                <c:pt idx="379">
                  <c:v>84.55274892627105</c:v>
                </c:pt>
                <c:pt idx="380">
                  <c:v>84.519804824966585</c:v>
                </c:pt>
                <c:pt idx="381">
                  <c:v>84.486860721572796</c:v>
                </c:pt>
                <c:pt idx="382">
                  <c:v>84.453916616073869</c:v>
                </c:pt>
                <c:pt idx="383">
                  <c:v>84.420972508453644</c:v>
                </c:pt>
                <c:pt idx="384">
                  <c:v>84.388028398696079</c:v>
                </c:pt>
                <c:pt idx="385">
                  <c:v>84.355084286785029</c:v>
                </c:pt>
                <c:pt idx="386">
                  <c:v>84.322140172703939</c:v>
                </c:pt>
                <c:pt idx="387">
                  <c:v>84.289196056436268</c:v>
                </c:pt>
                <c:pt idx="388">
                  <c:v>84.256251937965402</c:v>
                </c:pt>
                <c:pt idx="389">
                  <c:v>84.223307817274531</c:v>
                </c:pt>
                <c:pt idx="390">
                  <c:v>84.190363694346843</c:v>
                </c:pt>
                <c:pt idx="391">
                  <c:v>84.157419569165214</c:v>
                </c:pt>
                <c:pt idx="392">
                  <c:v>84.124475441712633</c:v>
                </c:pt>
                <c:pt idx="393">
                  <c:v>84.091531311971607</c:v>
                </c:pt>
                <c:pt idx="394">
                  <c:v>84.058587179924757</c:v>
                </c:pt>
                <c:pt idx="395">
                  <c:v>84.025643045554688</c:v>
                </c:pt>
                <c:pt idx="396">
                  <c:v>83.992698908843536</c:v>
                </c:pt>
                <c:pt idx="397">
                  <c:v>83.959754769773468</c:v>
                </c:pt>
                <c:pt idx="398">
                  <c:v>83.926810628326663</c:v>
                </c:pt>
                <c:pt idx="399">
                  <c:v>83.893866484484931</c:v>
                </c:pt>
                <c:pt idx="400">
                  <c:v>83.860922338230083</c:v>
                </c:pt>
                <c:pt idx="401">
                  <c:v>83.827978189543614</c:v>
                </c:pt>
                <c:pt idx="402">
                  <c:v>83.795034038407124</c:v>
                </c:pt>
                <c:pt idx="403">
                  <c:v>83.762089884802023</c:v>
                </c:pt>
                <c:pt idx="404">
                  <c:v>83.729145728709426</c:v>
                </c:pt>
                <c:pt idx="405">
                  <c:v>83.696201570110489</c:v>
                </c:pt>
                <c:pt idx="406">
                  <c:v>83.66325740898597</c:v>
                </c:pt>
                <c:pt idx="407">
                  <c:v>83.630313245316628</c:v>
                </c:pt>
                <c:pt idx="408">
                  <c:v>83.597369079083208</c:v>
                </c:pt>
                <c:pt idx="409">
                  <c:v>83.564424910266098</c:v>
                </c:pt>
                <c:pt idx="410">
                  <c:v>83.531480738845815</c:v>
                </c:pt>
                <c:pt idx="411">
                  <c:v>83.49853656480235</c:v>
                </c:pt>
                <c:pt idx="412">
                  <c:v>83.465592388115738</c:v>
                </c:pt>
                <c:pt idx="413">
                  <c:v>83.432648208765897</c:v>
                </c:pt>
                <c:pt idx="414">
                  <c:v>83.399704026732479</c:v>
                </c:pt>
                <c:pt idx="415">
                  <c:v>83.366759841995218</c:v>
                </c:pt>
                <c:pt idx="416">
                  <c:v>83.333815654533367</c:v>
                </c:pt>
                <c:pt idx="417">
                  <c:v>83.300871464326207</c:v>
                </c:pt>
                <c:pt idx="418">
                  <c:v>83.267927271353017</c:v>
                </c:pt>
                <c:pt idx="419">
                  <c:v>83.23498307559241</c:v>
                </c:pt>
                <c:pt idx="420">
                  <c:v>83.202038877023369</c:v>
                </c:pt>
                <c:pt idx="421">
                  <c:v>83.169094675624592</c:v>
                </c:pt>
                <c:pt idx="422">
                  <c:v>83.13615047137435</c:v>
                </c:pt>
                <c:pt idx="423">
                  <c:v>83.103206264250957</c:v>
                </c:pt>
                <c:pt idx="424">
                  <c:v>83.070262054232558</c:v>
                </c:pt>
                <c:pt idx="425">
                  <c:v>83.037317841297209</c:v>
                </c:pt>
                <c:pt idx="426">
                  <c:v>83.004373625422602</c:v>
                </c:pt>
                <c:pt idx="427">
                  <c:v>82.971429406586296</c:v>
                </c:pt>
                <c:pt idx="428">
                  <c:v>82.938485184765852</c:v>
                </c:pt>
                <c:pt idx="429">
                  <c:v>82.905540959938563</c:v>
                </c:pt>
                <c:pt idx="430">
                  <c:v>82.872596732081547</c:v>
                </c:pt>
                <c:pt idx="431">
                  <c:v>82.839652501171571</c:v>
                </c:pt>
                <c:pt idx="432">
                  <c:v>82.806708267185542</c:v>
                </c:pt>
                <c:pt idx="433">
                  <c:v>82.773764030099841</c:v>
                </c:pt>
                <c:pt idx="434">
                  <c:v>82.740819789891177</c:v>
                </c:pt>
                <c:pt idx="435">
                  <c:v>82.707875546535547</c:v>
                </c:pt>
                <c:pt idx="436">
                  <c:v>82.674931300009163</c:v>
                </c:pt>
                <c:pt idx="437">
                  <c:v>82.641987050287639</c:v>
                </c:pt>
                <c:pt idx="438">
                  <c:v>82.609042797346859</c:v>
                </c:pt>
                <c:pt idx="439">
                  <c:v>82.576098541162111</c:v>
                </c:pt>
                <c:pt idx="440">
                  <c:v>82.543154281708908</c:v>
                </c:pt>
                <c:pt idx="441">
                  <c:v>82.510210018962226</c:v>
                </c:pt>
                <c:pt idx="442">
                  <c:v>82.477265752897111</c:v>
                </c:pt>
                <c:pt idx="443">
                  <c:v>82.444321483488096</c:v>
                </c:pt>
                <c:pt idx="444">
                  <c:v>82.411377210709901</c:v>
                </c:pt>
                <c:pt idx="445">
                  <c:v>82.378432934536804</c:v>
                </c:pt>
                <c:pt idx="446">
                  <c:v>82.345488654943011</c:v>
                </c:pt>
                <c:pt idx="447">
                  <c:v>82.312544371902433</c:v>
                </c:pt>
                <c:pt idx="448">
                  <c:v>82.279600085388651</c:v>
                </c:pt>
                <c:pt idx="449">
                  <c:v>82.246655795375631</c:v>
                </c:pt>
                <c:pt idx="450">
                  <c:v>82.213711501836315</c:v>
                </c:pt>
                <c:pt idx="451">
                  <c:v>82.180767204744058</c:v>
                </c:pt>
                <c:pt idx="452">
                  <c:v>82.147822904071731</c:v>
                </c:pt>
                <c:pt idx="453">
                  <c:v>82.11487859979222</c:v>
                </c:pt>
                <c:pt idx="454">
                  <c:v>82.081934291878014</c:v>
                </c:pt>
                <c:pt idx="455">
                  <c:v>82.048989980301172</c:v>
                </c:pt>
                <c:pt idx="456">
                  <c:v>82.016045665034184</c:v>
                </c:pt>
                <c:pt idx="457">
                  <c:v>81.983101346048727</c:v>
                </c:pt>
                <c:pt idx="458">
                  <c:v>81.950157023316436</c:v>
                </c:pt>
                <c:pt idx="459">
                  <c:v>81.917212696809031</c:v>
                </c:pt>
                <c:pt idx="460">
                  <c:v>81.884268366497665</c:v>
                </c:pt>
                <c:pt idx="461">
                  <c:v>81.851324032353276</c:v>
                </c:pt>
                <c:pt idx="462">
                  <c:v>81.818379694346817</c:v>
                </c:pt>
                <c:pt idx="463">
                  <c:v>81.785435352448687</c:v>
                </c:pt>
                <c:pt idx="464">
                  <c:v>81.752491006629327</c:v>
                </c:pt>
                <c:pt idx="465">
                  <c:v>81.719546656859052</c:v>
                </c:pt>
                <c:pt idx="466">
                  <c:v>81.686602303107563</c:v>
                </c:pt>
                <c:pt idx="467">
                  <c:v>81.653657945344719</c:v>
                </c:pt>
                <c:pt idx="468">
                  <c:v>81.620713583539896</c:v>
                </c:pt>
                <c:pt idx="469">
                  <c:v>81.587769217662213</c:v>
                </c:pt>
                <c:pt idx="470">
                  <c:v>81.554824847680877</c:v>
                </c:pt>
                <c:pt idx="471">
                  <c:v>81.521880473564451</c:v>
                </c:pt>
                <c:pt idx="472">
                  <c:v>81.488936095281517</c:v>
                </c:pt>
                <c:pt idx="473">
                  <c:v>81.455991712800369</c:v>
                </c:pt>
                <c:pt idx="474">
                  <c:v>81.42304732608909</c:v>
                </c:pt>
                <c:pt idx="475">
                  <c:v>81.390102935115394</c:v>
                </c:pt>
                <c:pt idx="476">
                  <c:v>81.357158539846836</c:v>
                </c:pt>
                <c:pt idx="477">
                  <c:v>81.324214140250689</c:v>
                </c:pt>
                <c:pt idx="478">
                  <c:v>81.29126973629414</c:v>
                </c:pt>
                <c:pt idx="479">
                  <c:v>81.258325327943794</c:v>
                </c:pt>
                <c:pt idx="480">
                  <c:v>81.225380915166241</c:v>
                </c:pt>
                <c:pt idx="481">
                  <c:v>81.192436497927915</c:v>
                </c:pt>
                <c:pt idx="482">
                  <c:v>81.159492076194709</c:v>
                </c:pt>
                <c:pt idx="483">
                  <c:v>81.126547649932547</c:v>
                </c:pt>
                <c:pt idx="484">
                  <c:v>81.093603219106726</c:v>
                </c:pt>
                <c:pt idx="485">
                  <c:v>81.06065878368257</c:v>
                </c:pt>
                <c:pt idx="486">
                  <c:v>81.027714343625291</c:v>
                </c:pt>
                <c:pt idx="487">
                  <c:v>80.994769898899307</c:v>
                </c:pt>
                <c:pt idx="488">
                  <c:v>80.961825449469302</c:v>
                </c:pt>
                <c:pt idx="489">
                  <c:v>80.928880995299323</c:v>
                </c:pt>
                <c:pt idx="490">
                  <c:v>80.895936536353105</c:v>
                </c:pt>
                <c:pt idx="491">
                  <c:v>80.86299207259475</c:v>
                </c:pt>
                <c:pt idx="492">
                  <c:v>80.830047603987211</c:v>
                </c:pt>
                <c:pt idx="493">
                  <c:v>80.797103130493724</c:v>
                </c:pt>
                <c:pt idx="494">
                  <c:v>80.764158652077143</c:v>
                </c:pt>
                <c:pt idx="495">
                  <c:v>80.731214168699893</c:v>
                </c:pt>
                <c:pt idx="496">
                  <c:v>80.698269680324159</c:v>
                </c:pt>
                <c:pt idx="497">
                  <c:v>80.665325186911971</c:v>
                </c:pt>
                <c:pt idx="498">
                  <c:v>80.632380688424973</c:v>
                </c:pt>
                <c:pt idx="499">
                  <c:v>80.599436184824526</c:v>
                </c:pt>
                <c:pt idx="500">
                  <c:v>80.566491676071678</c:v>
                </c:pt>
                <c:pt idx="501">
                  <c:v>80.533547162127107</c:v>
                </c:pt>
                <c:pt idx="502">
                  <c:v>80.500602642951463</c:v>
                </c:pt>
                <c:pt idx="503">
                  <c:v>80.467658118504829</c:v>
                </c:pt>
                <c:pt idx="504">
                  <c:v>80.434713588747087</c:v>
                </c:pt>
                <c:pt idx="505">
                  <c:v>80.401769053637722</c:v>
                </c:pt>
                <c:pt idx="506">
                  <c:v>80.368824513136076</c:v>
                </c:pt>
                <c:pt idx="507">
                  <c:v>80.335879967201095</c:v>
                </c:pt>
                <c:pt idx="508">
                  <c:v>80.302935415791353</c:v>
                </c:pt>
                <c:pt idx="509">
                  <c:v>80.269990858865185</c:v>
                </c:pt>
                <c:pt idx="510">
                  <c:v>80.23704629638064</c:v>
                </c:pt>
                <c:pt idx="511">
                  <c:v>80.204101728295313</c:v>
                </c:pt>
                <c:pt idx="512">
                  <c:v>80.171157154566572</c:v>
                </c:pt>
                <c:pt idx="513">
                  <c:v>80.138212575151485</c:v>
                </c:pt>
                <c:pt idx="514">
                  <c:v>80.105267990006837</c:v>
                </c:pt>
                <c:pt idx="515">
                  <c:v>80.072323399088759</c:v>
                </c:pt>
                <c:pt idx="516">
                  <c:v>80.039378802353568</c:v>
                </c:pt>
                <c:pt idx="517">
                  <c:v>80.006434199756796</c:v>
                </c:pt>
                <c:pt idx="518">
                  <c:v>79.973489591253838</c:v>
                </c:pt>
                <c:pt idx="519">
                  <c:v>79.940544976799799</c:v>
                </c:pt>
                <c:pt idx="520">
                  <c:v>79.907600356349235</c:v>
                </c:pt>
                <c:pt idx="521">
                  <c:v>79.87465572985667</c:v>
                </c:pt>
                <c:pt idx="522">
                  <c:v>79.84171109727599</c:v>
                </c:pt>
                <c:pt idx="523">
                  <c:v>79.808766458560868</c:v>
                </c:pt>
                <c:pt idx="524">
                  <c:v>79.775821813664493</c:v>
                </c:pt>
                <c:pt idx="525">
                  <c:v>79.742877162539997</c:v>
                </c:pt>
                <c:pt idx="526">
                  <c:v>79.709932505139761</c:v>
                </c:pt>
                <c:pt idx="527">
                  <c:v>79.676987841416206</c:v>
                </c:pt>
                <c:pt idx="528">
                  <c:v>79.644043171320945</c:v>
                </c:pt>
                <c:pt idx="529">
                  <c:v>79.611098494805717</c:v>
                </c:pt>
                <c:pt idx="530">
                  <c:v>79.578153811821508</c:v>
                </c:pt>
                <c:pt idx="531">
                  <c:v>79.54520912231898</c:v>
                </c:pt>
                <c:pt idx="532">
                  <c:v>79.512264426248663</c:v>
                </c:pt>
                <c:pt idx="533">
                  <c:v>79.479319723560494</c:v>
                </c:pt>
                <c:pt idx="534">
                  <c:v>79.446375014204065</c:v>
                </c:pt>
                <c:pt idx="535">
                  <c:v>79.413430298128574</c:v>
                </c:pt>
                <c:pt idx="536">
                  <c:v>79.380485575282947</c:v>
                </c:pt>
                <c:pt idx="537">
                  <c:v>79.347540845615583</c:v>
                </c:pt>
                <c:pt idx="538">
                  <c:v>79.314596109074543</c:v>
                </c:pt>
                <c:pt idx="539">
                  <c:v>79.281651365607587</c:v>
                </c:pt>
                <c:pt idx="540">
                  <c:v>79.248706615161751</c:v>
                </c:pt>
                <c:pt idx="541">
                  <c:v>79.2157618576842</c:v>
                </c:pt>
                <c:pt idx="542">
                  <c:v>79.182817093121088</c:v>
                </c:pt>
                <c:pt idx="543">
                  <c:v>79.149872321418741</c:v>
                </c:pt>
                <c:pt idx="544">
                  <c:v>79.116927542522589</c:v>
                </c:pt>
                <c:pt idx="545">
                  <c:v>79.083982756377992</c:v>
                </c:pt>
                <c:pt idx="546">
                  <c:v>79.051037962929684</c:v>
                </c:pt>
                <c:pt idx="547">
                  <c:v>79.018093162122085</c:v>
                </c:pt>
                <c:pt idx="548">
                  <c:v>78.985148353899234</c:v>
                </c:pt>
                <c:pt idx="549">
                  <c:v>78.9522035382046</c:v>
                </c:pt>
                <c:pt idx="550">
                  <c:v>78.919258714981254</c:v>
                </c:pt>
                <c:pt idx="551">
                  <c:v>78.886313884171898</c:v>
                </c:pt>
                <c:pt idx="552">
                  <c:v>78.853369045718892</c:v>
                </c:pt>
                <c:pt idx="553">
                  <c:v>78.820424199563817</c:v>
                </c:pt>
                <c:pt idx="554">
                  <c:v>78.787479345648279</c:v>
                </c:pt>
                <c:pt idx="555">
                  <c:v>78.754534483912963</c:v>
                </c:pt>
                <c:pt idx="556">
                  <c:v>78.721589614298495</c:v>
                </c:pt>
                <c:pt idx="557">
                  <c:v>78.688644736744777</c:v>
                </c:pt>
                <c:pt idx="558">
                  <c:v>78.655699851191514</c:v>
                </c:pt>
                <c:pt idx="559">
                  <c:v>78.622754957577612</c:v>
                </c:pt>
                <c:pt idx="560">
                  <c:v>78.589810055841724</c:v>
                </c:pt>
                <c:pt idx="561">
                  <c:v>78.556865145922202</c:v>
                </c:pt>
                <c:pt idx="562">
                  <c:v>78.523920227756477</c:v>
                </c:pt>
                <c:pt idx="563">
                  <c:v>78.490975301281907</c:v>
                </c:pt>
                <c:pt idx="564">
                  <c:v>78.458030366435267</c:v>
                </c:pt>
                <c:pt idx="565">
                  <c:v>78.425085423152709</c:v>
                </c:pt>
                <c:pt idx="566">
                  <c:v>78.392140471370112</c:v>
                </c:pt>
                <c:pt idx="567">
                  <c:v>78.359195511022676</c:v>
                </c:pt>
                <c:pt idx="568">
                  <c:v>78.326250542045173</c:v>
                </c:pt>
                <c:pt idx="569">
                  <c:v>78.293305564371977</c:v>
                </c:pt>
                <c:pt idx="570">
                  <c:v>78.260360577936865</c:v>
                </c:pt>
                <c:pt idx="571">
                  <c:v>78.227415582673018</c:v>
                </c:pt>
                <c:pt idx="572">
                  <c:v>78.194470578513389</c:v>
                </c:pt>
                <c:pt idx="573">
                  <c:v>78.161525565390136</c:v>
                </c:pt>
                <c:pt idx="574">
                  <c:v>78.128580543235003</c:v>
                </c:pt>
                <c:pt idx="575">
                  <c:v>78.095635511979268</c:v>
                </c:pt>
                <c:pt idx="576">
                  <c:v>78.062690471553708</c:v>
                </c:pt>
                <c:pt idx="577">
                  <c:v>78.029745421888364</c:v>
                </c:pt>
                <c:pt idx="578">
                  <c:v>77.996800362912907</c:v>
                </c:pt>
                <c:pt idx="579">
                  <c:v>77.963855294556623</c:v>
                </c:pt>
                <c:pt idx="580">
                  <c:v>77.930910216747847</c:v>
                </c:pt>
                <c:pt idx="581">
                  <c:v>77.897965129414729</c:v>
                </c:pt>
                <c:pt idx="582">
                  <c:v>77.865020032484821</c:v>
                </c:pt>
                <c:pt idx="583">
                  <c:v>77.832074925884982</c:v>
                </c:pt>
                <c:pt idx="584">
                  <c:v>77.799129809541554</c:v>
                </c:pt>
                <c:pt idx="585">
                  <c:v>77.766184683380459</c:v>
                </c:pt>
                <c:pt idx="586">
                  <c:v>77.73323954732686</c:v>
                </c:pt>
                <c:pt idx="587">
                  <c:v>77.700294401305328</c:v>
                </c:pt>
                <c:pt idx="588">
                  <c:v>77.667349245240288</c:v>
                </c:pt>
                <c:pt idx="589">
                  <c:v>77.634404079054946</c:v>
                </c:pt>
                <c:pt idx="590">
                  <c:v>77.601458902672405</c:v>
                </c:pt>
                <c:pt idx="591">
                  <c:v>77.568513716015119</c:v>
                </c:pt>
                <c:pt idx="592">
                  <c:v>77.535568519004713</c:v>
                </c:pt>
                <c:pt idx="593">
                  <c:v>77.502623311562374</c:v>
                </c:pt>
                <c:pt idx="594">
                  <c:v>77.469678093608664</c:v>
                </c:pt>
                <c:pt idx="595">
                  <c:v>77.436732865063675</c:v>
                </c:pt>
                <c:pt idx="596">
                  <c:v>77.403787625846675</c:v>
                </c:pt>
                <c:pt idx="597">
                  <c:v>77.370842375876492</c:v>
                </c:pt>
                <c:pt idx="598">
                  <c:v>77.337897115071044</c:v>
                </c:pt>
                <c:pt idx="599">
                  <c:v>77.304951843348107</c:v>
                </c:pt>
                <c:pt idx="600">
                  <c:v>77.272006560624419</c:v>
                </c:pt>
                <c:pt idx="601">
                  <c:v>77.239061266816222</c:v>
                </c:pt>
                <c:pt idx="602">
                  <c:v>77.20611596183906</c:v>
                </c:pt>
                <c:pt idx="603">
                  <c:v>77.173170645608053</c:v>
                </c:pt>
                <c:pt idx="604">
                  <c:v>77.140225318037494</c:v>
                </c:pt>
                <c:pt idx="605">
                  <c:v>77.107279979040896</c:v>
                </c:pt>
                <c:pt idx="606">
                  <c:v>77.074334628531417</c:v>
                </c:pt>
                <c:pt idx="607">
                  <c:v>77.041389266421334</c:v>
                </c:pt>
                <c:pt idx="608">
                  <c:v>77.008443892622495</c:v>
                </c:pt>
                <c:pt idx="609">
                  <c:v>76.975498507045586</c:v>
                </c:pt>
                <c:pt idx="610">
                  <c:v>76.942553109601207</c:v>
                </c:pt>
                <c:pt idx="611">
                  <c:v>76.909607700198805</c:v>
                </c:pt>
                <c:pt idx="612">
                  <c:v>76.876662278747517</c:v>
                </c:pt>
                <c:pt idx="613">
                  <c:v>76.843716845155598</c:v>
                </c:pt>
                <c:pt idx="614">
                  <c:v>76.810771399330392</c:v>
                </c:pt>
                <c:pt idx="615">
                  <c:v>76.77782594117906</c:v>
                </c:pt>
                <c:pt idx="616">
                  <c:v>76.744880470607512</c:v>
                </c:pt>
                <c:pt idx="617">
                  <c:v>76.711934987521445</c:v>
                </c:pt>
                <c:pt idx="618">
                  <c:v>76.678989491825263</c:v>
                </c:pt>
                <c:pt idx="619">
                  <c:v>76.646043983423183</c:v>
                </c:pt>
                <c:pt idx="620">
                  <c:v>76.613098462218474</c:v>
                </c:pt>
                <c:pt idx="621">
                  <c:v>76.580152928113563</c:v>
                </c:pt>
                <c:pt idx="622">
                  <c:v>76.547207381010253</c:v>
                </c:pt>
                <c:pt idx="623">
                  <c:v>76.514261820809523</c:v>
                </c:pt>
                <c:pt idx="624">
                  <c:v>76.481316247411854</c:v>
                </c:pt>
                <c:pt idx="625">
                  <c:v>76.448370660716705</c:v>
                </c:pt>
                <c:pt idx="626">
                  <c:v>76.41542506062261</c:v>
                </c:pt>
                <c:pt idx="627">
                  <c:v>76.382479447027833</c:v>
                </c:pt>
                <c:pt idx="628">
                  <c:v>76.34953381982946</c:v>
                </c:pt>
                <c:pt idx="629">
                  <c:v>76.316588178923993</c:v>
                </c:pt>
                <c:pt idx="630">
                  <c:v>76.283642524207011</c:v>
                </c:pt>
                <c:pt idx="631">
                  <c:v>76.250696855573338</c:v>
                </c:pt>
                <c:pt idx="632">
                  <c:v>76.217751172917119</c:v>
                </c:pt>
                <c:pt idx="633">
                  <c:v>76.184805476131629</c:v>
                </c:pt>
                <c:pt idx="634">
                  <c:v>76.151859765109066</c:v>
                </c:pt>
                <c:pt idx="635">
                  <c:v>76.118914039741256</c:v>
                </c:pt>
                <c:pt idx="636">
                  <c:v>76.085968299918918</c:v>
                </c:pt>
                <c:pt idx="637">
                  <c:v>76.053022545531974</c:v>
                </c:pt>
                <c:pt idx="638">
                  <c:v>76.02007677646958</c:v>
                </c:pt>
                <c:pt idx="639">
                  <c:v>75.987130992619981</c:v>
                </c:pt>
                <c:pt idx="640">
                  <c:v>75.954185193870657</c:v>
                </c:pt>
                <c:pt idx="641">
                  <c:v>75.921239380108076</c:v>
                </c:pt>
                <c:pt idx="642">
                  <c:v>75.888293551217984</c:v>
                </c:pt>
                <c:pt idx="643">
                  <c:v>75.85534770708523</c:v>
                </c:pt>
                <c:pt idx="644">
                  <c:v>75.822401847593824</c:v>
                </c:pt>
                <c:pt idx="645">
                  <c:v>75.789455972626655</c:v>
                </c:pt>
                <c:pt idx="646">
                  <c:v>75.756510082066086</c:v>
                </c:pt>
                <c:pt idx="647">
                  <c:v>75.723564175793356</c:v>
                </c:pt>
                <c:pt idx="648">
                  <c:v>75.690618253688783</c:v>
                </c:pt>
                <c:pt idx="649">
                  <c:v>75.657672315631871</c:v>
                </c:pt>
                <c:pt idx="650">
                  <c:v>75.624726361501104</c:v>
                </c:pt>
                <c:pt idx="651">
                  <c:v>75.591780391174211</c:v>
                </c:pt>
                <c:pt idx="652">
                  <c:v>75.5588344045279</c:v>
                </c:pt>
                <c:pt idx="653">
                  <c:v>75.525888401437911</c:v>
                </c:pt>
                <c:pt idx="654">
                  <c:v>75.492942381779002</c:v>
                </c:pt>
                <c:pt idx="655">
                  <c:v>75.459996345424983</c:v>
                </c:pt>
                <c:pt idx="656">
                  <c:v>75.427050292248879</c:v>
                </c:pt>
                <c:pt idx="657">
                  <c:v>75.394104222122621</c:v>
                </c:pt>
                <c:pt idx="658">
                  <c:v>75.361158134917062</c:v>
                </c:pt>
                <c:pt idx="659">
                  <c:v>75.328212030502215</c:v>
                </c:pt>
                <c:pt idx="660">
                  <c:v>75.295265908747169</c:v>
                </c:pt>
                <c:pt idx="661">
                  <c:v>75.262319769519735</c:v>
                </c:pt>
                <c:pt idx="662">
                  <c:v>75.229373612687041</c:v>
                </c:pt>
                <c:pt idx="663">
                  <c:v>75.196427438114938</c:v>
                </c:pt>
                <c:pt idx="664">
                  <c:v>75.16348124566845</c:v>
                </c:pt>
                <c:pt idx="665">
                  <c:v>75.130535035211594</c:v>
                </c:pt>
                <c:pt idx="666">
                  <c:v>75.097588806606979</c:v>
                </c:pt>
                <c:pt idx="667">
                  <c:v>75.064642559716688</c:v>
                </c:pt>
                <c:pt idx="668">
                  <c:v>75.031696294401414</c:v>
                </c:pt>
                <c:pt idx="669">
                  <c:v>74.998750010520951</c:v>
                </c:pt>
                <c:pt idx="670">
                  <c:v>74.965803707933901</c:v>
                </c:pt>
                <c:pt idx="671">
                  <c:v>74.932857386497858</c:v>
                </c:pt>
                <c:pt idx="672">
                  <c:v>74.899911046069349</c:v>
                </c:pt>
                <c:pt idx="673">
                  <c:v>74.86696468650382</c:v>
                </c:pt>
                <c:pt idx="674">
                  <c:v>74.834018307655498</c:v>
                </c:pt>
                <c:pt idx="675">
                  <c:v>74.801071909377612</c:v>
                </c:pt>
                <c:pt idx="676">
                  <c:v>74.768125491522284</c:v>
                </c:pt>
                <c:pt idx="677">
                  <c:v>74.735179053940399</c:v>
                </c:pt>
                <c:pt idx="678">
                  <c:v>74.70223259648192</c:v>
                </c:pt>
                <c:pt idx="679">
                  <c:v>74.669286118995444</c:v>
                </c:pt>
                <c:pt idx="680">
                  <c:v>74.636339621328403</c:v>
                </c:pt>
                <c:pt idx="681">
                  <c:v>74.603393103327292</c:v>
                </c:pt>
                <c:pt idx="682">
                  <c:v>74.57044656483734</c:v>
                </c:pt>
                <c:pt idx="683">
                  <c:v>74.537500005702384</c:v>
                </c:pt>
                <c:pt idx="684">
                  <c:v>74.504553425765522</c:v>
                </c:pt>
                <c:pt idx="685">
                  <c:v>74.471606824868218</c:v>
                </c:pt>
                <c:pt idx="686">
                  <c:v>74.438660202850926</c:v>
                </c:pt>
                <c:pt idx="687">
                  <c:v>74.405713559552865</c:v>
                </c:pt>
                <c:pt idx="688">
                  <c:v>74.372766894812003</c:v>
                </c:pt>
                <c:pt idx="689">
                  <c:v>74.33982020846517</c:v>
                </c:pt>
                <c:pt idx="690">
                  <c:v>74.306873500347962</c:v>
                </c:pt>
                <c:pt idx="691">
                  <c:v>74.273926770294423</c:v>
                </c:pt>
                <c:pt idx="692">
                  <c:v>74.240980018137705</c:v>
                </c:pt>
                <c:pt idx="693">
                  <c:v>74.208033243709508</c:v>
                </c:pt>
                <c:pt idx="694">
                  <c:v>74.175086446840311</c:v>
                </c:pt>
                <c:pt idx="695">
                  <c:v>74.142139627359199</c:v>
                </c:pt>
                <c:pt idx="696">
                  <c:v>74.109192785094166</c:v>
                </c:pt>
                <c:pt idx="697">
                  <c:v>74.076245919871667</c:v>
                </c:pt>
                <c:pt idx="698">
                  <c:v>74.043299031516938</c:v>
                </c:pt>
                <c:pt idx="699">
                  <c:v>74.010352119854005</c:v>
                </c:pt>
                <c:pt idx="700">
                  <c:v>73.977405184705233</c:v>
                </c:pt>
                <c:pt idx="701">
                  <c:v>73.944458225892021</c:v>
                </c:pt>
                <c:pt idx="702">
                  <c:v>73.911511243234088</c:v>
                </c:pt>
                <c:pt idx="703">
                  <c:v>73.878564236550005</c:v>
                </c:pt>
                <c:pt idx="704">
                  <c:v>73.845617205656808</c:v>
                </c:pt>
                <c:pt idx="705">
                  <c:v>73.812670150370181</c:v>
                </c:pt>
                <c:pt idx="706">
                  <c:v>73.779723070504517</c:v>
                </c:pt>
                <c:pt idx="707">
                  <c:v>73.7467759658727</c:v>
                </c:pt>
                <c:pt idx="708">
                  <c:v>73.713828836286154</c:v>
                </c:pt>
                <c:pt idx="709">
                  <c:v>73.680881681554851</c:v>
                </c:pt>
                <c:pt idx="710">
                  <c:v>73.647934501487541</c:v>
                </c:pt>
                <c:pt idx="711">
                  <c:v>73.614987295891225</c:v>
                </c:pt>
                <c:pt idx="712">
                  <c:v>73.582040064571629</c:v>
                </c:pt>
                <c:pt idx="713">
                  <c:v>73.54909280733284</c:v>
                </c:pt>
                <c:pt idx="714">
                  <c:v>73.516145523977627</c:v>
                </c:pt>
                <c:pt idx="715">
                  <c:v>73.483198214307293</c:v>
                </c:pt>
                <c:pt idx="716">
                  <c:v>73.450250878121309</c:v>
                </c:pt>
                <c:pt idx="717">
                  <c:v>73.417303515217924</c:v>
                </c:pt>
                <c:pt idx="718">
                  <c:v>73.384356125393793</c:v>
                </c:pt>
                <c:pt idx="719">
                  <c:v>73.35140870844387</c:v>
                </c:pt>
                <c:pt idx="720">
                  <c:v>73.318461264161911</c:v>
                </c:pt>
                <c:pt idx="721">
                  <c:v>73.285513792339486</c:v>
                </c:pt>
                <c:pt idx="722">
                  <c:v>73.252566292767284</c:v>
                </c:pt>
                <c:pt idx="723">
                  <c:v>73.219618765233918</c:v>
                </c:pt>
                <c:pt idx="724">
                  <c:v>73.186671209526523</c:v>
                </c:pt>
                <c:pt idx="725">
                  <c:v>73.153723625430644</c:v>
                </c:pt>
                <c:pt idx="726">
                  <c:v>73.120776012730303</c:v>
                </c:pt>
                <c:pt idx="727">
                  <c:v>73.087828371207564</c:v>
                </c:pt>
                <c:pt idx="728">
                  <c:v>73.05488070064321</c:v>
                </c:pt>
                <c:pt idx="729">
                  <c:v>73.021933000815977</c:v>
                </c:pt>
                <c:pt idx="730">
                  <c:v>72.988985271503395</c:v>
                </c:pt>
                <c:pt idx="731">
                  <c:v>72.956037512480691</c:v>
                </c:pt>
                <c:pt idx="732">
                  <c:v>72.923089723521841</c:v>
                </c:pt>
                <c:pt idx="733">
                  <c:v>72.890141904399087</c:v>
                </c:pt>
                <c:pt idx="734">
                  <c:v>72.857194054882783</c:v>
                </c:pt>
                <c:pt idx="735">
                  <c:v>72.824246174741404</c:v>
                </c:pt>
                <c:pt idx="736">
                  <c:v>72.791298263741751</c:v>
                </c:pt>
                <c:pt idx="737">
                  <c:v>72.758350321649516</c:v>
                </c:pt>
                <c:pt idx="738">
                  <c:v>72.725402348227362</c:v>
                </c:pt>
                <c:pt idx="739">
                  <c:v>72.692454343237131</c:v>
                </c:pt>
                <c:pt idx="740">
                  <c:v>72.659506306438431</c:v>
                </c:pt>
                <c:pt idx="741">
                  <c:v>72.626558237589279</c:v>
                </c:pt>
                <c:pt idx="742">
                  <c:v>72.593610136445577</c:v>
                </c:pt>
                <c:pt idx="743">
                  <c:v>72.560662002761461</c:v>
                </c:pt>
                <c:pt idx="744">
                  <c:v>72.527713836289379</c:v>
                </c:pt>
                <c:pt idx="745">
                  <c:v>72.494765636779576</c:v>
                </c:pt>
                <c:pt idx="746">
                  <c:v>72.461817403980703</c:v>
                </c:pt>
                <c:pt idx="747">
                  <c:v>72.428869137639367</c:v>
                </c:pt>
                <c:pt idx="748">
                  <c:v>72.395920837500341</c:v>
                </c:pt>
                <c:pt idx="749">
                  <c:v>72.362972503306139</c:v>
                </c:pt>
                <c:pt idx="750">
                  <c:v>72.330024134797569</c:v>
                </c:pt>
                <c:pt idx="751">
                  <c:v>72.297075731713676</c:v>
                </c:pt>
                <c:pt idx="752">
                  <c:v>72.264127293791034</c:v>
                </c:pt>
                <c:pt idx="753">
                  <c:v>72.231178820764711</c:v>
                </c:pt>
                <c:pt idx="754">
                  <c:v>72.198230312367187</c:v>
                </c:pt>
                <c:pt idx="755">
                  <c:v>72.165281768329535</c:v>
                </c:pt>
                <c:pt idx="756">
                  <c:v>72.132333188380187</c:v>
                </c:pt>
                <c:pt idx="757">
                  <c:v>72.099384572246095</c:v>
                </c:pt>
                <c:pt idx="758">
                  <c:v>72.066435919651724</c:v>
                </c:pt>
                <c:pt idx="759">
                  <c:v>72.033487230319324</c:v>
                </c:pt>
                <c:pt idx="760">
                  <c:v>72.000538503969551</c:v>
                </c:pt>
                <c:pt idx="761">
                  <c:v>71.967589740320591</c:v>
                </c:pt>
                <c:pt idx="762">
                  <c:v>71.934640939088482</c:v>
                </c:pt>
                <c:pt idx="763">
                  <c:v>71.901692099987244</c:v>
                </c:pt>
                <c:pt idx="764">
                  <c:v>71.868743222728526</c:v>
                </c:pt>
                <c:pt idx="765">
                  <c:v>71.835794307021956</c:v>
                </c:pt>
                <c:pt idx="766">
                  <c:v>71.802845352574934</c:v>
                </c:pt>
                <c:pt idx="767">
                  <c:v>71.769896359092456</c:v>
                </c:pt>
                <c:pt idx="768">
                  <c:v>71.736947326277431</c:v>
                </c:pt>
                <c:pt idx="769">
                  <c:v>71.70399825383069</c:v>
                </c:pt>
                <c:pt idx="770">
                  <c:v>71.671049141450482</c:v>
                </c:pt>
                <c:pt idx="771">
                  <c:v>71.638099988832693</c:v>
                </c:pt>
                <c:pt idx="772">
                  <c:v>71.605150795671278</c:v>
                </c:pt>
                <c:pt idx="773">
                  <c:v>71.572201561657522</c:v>
                </c:pt>
                <c:pt idx="774">
                  <c:v>71.539252286480476</c:v>
                </c:pt>
                <c:pt idx="775">
                  <c:v>71.506302969827004</c:v>
                </c:pt>
                <c:pt idx="776">
                  <c:v>71.473353611381285</c:v>
                </c:pt>
                <c:pt idx="777">
                  <c:v>71.440404210825349</c:v>
                </c:pt>
                <c:pt idx="778">
                  <c:v>71.40745476783853</c:v>
                </c:pt>
                <c:pt idx="779">
                  <c:v>71.374505282097758</c:v>
                </c:pt>
                <c:pt idx="780">
                  <c:v>71.341555753278101</c:v>
                </c:pt>
                <c:pt idx="781">
                  <c:v>71.30860618105136</c:v>
                </c:pt>
                <c:pt idx="782">
                  <c:v>71.275656565087161</c:v>
                </c:pt>
                <c:pt idx="783">
                  <c:v>71.242706905052586</c:v>
                </c:pt>
                <c:pt idx="784">
                  <c:v>71.209757200612529</c:v>
                </c:pt>
                <c:pt idx="785">
                  <c:v>71.176807451428573</c:v>
                </c:pt>
                <c:pt idx="786">
                  <c:v>71.143857657160595</c:v>
                </c:pt>
                <c:pt idx="787">
                  <c:v>71.110907817465062</c:v>
                </c:pt>
                <c:pt idx="788">
                  <c:v>71.077957931996423</c:v>
                </c:pt>
                <c:pt idx="789">
                  <c:v>71.045008000406511</c:v>
                </c:pt>
                <c:pt idx="790">
                  <c:v>71.012058022344121</c:v>
                </c:pt>
                <c:pt idx="791">
                  <c:v>70.979107997455444</c:v>
                </c:pt>
                <c:pt idx="792">
                  <c:v>70.946157925384185</c:v>
                </c:pt>
                <c:pt idx="793">
                  <c:v>70.913207805771506</c:v>
                </c:pt>
                <c:pt idx="794">
                  <c:v>70.880257638255102</c:v>
                </c:pt>
                <c:pt idx="795">
                  <c:v>70.847307422470777</c:v>
                </c:pt>
                <c:pt idx="796">
                  <c:v>70.814357158050967</c:v>
                </c:pt>
                <c:pt idx="797">
                  <c:v>70.78140684462565</c:v>
                </c:pt>
                <c:pt idx="798">
                  <c:v>70.748456481821734</c:v>
                </c:pt>
                <c:pt idx="799">
                  <c:v>70.715506069263753</c:v>
                </c:pt>
                <c:pt idx="800">
                  <c:v>70.682555606572677</c:v>
                </c:pt>
                <c:pt idx="801">
                  <c:v>70.649605093367029</c:v>
                </c:pt>
                <c:pt idx="802">
                  <c:v>70.616654529262661</c:v>
                </c:pt>
                <c:pt idx="803">
                  <c:v>70.583703913871787</c:v>
                </c:pt>
                <c:pt idx="804">
                  <c:v>70.550753246804419</c:v>
                </c:pt>
                <c:pt idx="805">
                  <c:v>70.517802527667101</c:v>
                </c:pt>
                <c:pt idx="806">
                  <c:v>70.484851756063762</c:v>
                </c:pt>
                <c:pt idx="807">
                  <c:v>70.451900931594977</c:v>
                </c:pt>
                <c:pt idx="808">
                  <c:v>70.418950053858325</c:v>
                </c:pt>
                <c:pt idx="809">
                  <c:v>70.385999122448496</c:v>
                </c:pt>
                <c:pt idx="810">
                  <c:v>70.353048136957355</c:v>
                </c:pt>
                <c:pt idx="811">
                  <c:v>70.320097096972788</c:v>
                </c:pt>
                <c:pt idx="812">
                  <c:v>70.287146002080462</c:v>
                </c:pt>
                <c:pt idx="813">
                  <c:v>70.254194851862451</c:v>
                </c:pt>
                <c:pt idx="814">
                  <c:v>70.221243645897658</c:v>
                </c:pt>
                <c:pt idx="815">
                  <c:v>70.188292383761734</c:v>
                </c:pt>
                <c:pt idx="816">
                  <c:v>70.1553410650275</c:v>
                </c:pt>
                <c:pt idx="817">
                  <c:v>70.122389689264097</c:v>
                </c:pt>
                <c:pt idx="818">
                  <c:v>70.089438256037525</c:v>
                </c:pt>
                <c:pt idx="819">
                  <c:v>70.056486764910559</c:v>
                </c:pt>
                <c:pt idx="820">
                  <c:v>70.023535215442507</c:v>
                </c:pt>
                <c:pt idx="821">
                  <c:v>69.990583607189421</c:v>
                </c:pt>
                <c:pt idx="822">
                  <c:v>69.957631939704001</c:v>
                </c:pt>
                <c:pt idx="823">
                  <c:v>69.924680212535492</c:v>
                </c:pt>
                <c:pt idx="824">
                  <c:v>69.891728425229573</c:v>
                </c:pt>
                <c:pt idx="825">
                  <c:v>69.858776577328882</c:v>
                </c:pt>
                <c:pt idx="826">
                  <c:v>69.825824668372064</c:v>
                </c:pt>
                <c:pt idx="827">
                  <c:v>69.792872697894779</c:v>
                </c:pt>
                <c:pt idx="828">
                  <c:v>69.759920665428666</c:v>
                </c:pt>
                <c:pt idx="829">
                  <c:v>69.726968570502009</c:v>
                </c:pt>
                <c:pt idx="830">
                  <c:v>69.694016412639627</c:v>
                </c:pt>
                <c:pt idx="831">
                  <c:v>69.661064191362698</c:v>
                </c:pt>
                <c:pt idx="832">
                  <c:v>69.628111906188337</c:v>
                </c:pt>
                <c:pt idx="833">
                  <c:v>69.595159556630634</c:v>
                </c:pt>
                <c:pt idx="834">
                  <c:v>69.562207142199611</c:v>
                </c:pt>
                <c:pt idx="835">
                  <c:v>69.529254662401428</c:v>
                </c:pt>
                <c:pt idx="836">
                  <c:v>69.496302116739045</c:v>
                </c:pt>
                <c:pt idx="837">
                  <c:v>69.463349504710976</c:v>
                </c:pt>
                <c:pt idx="838">
                  <c:v>69.430396825812281</c:v>
                </c:pt>
                <c:pt idx="839">
                  <c:v>69.397444079534296</c:v>
                </c:pt>
                <c:pt idx="840">
                  <c:v>69.364491265364194</c:v>
                </c:pt>
                <c:pt idx="841">
                  <c:v>69.33153838278534</c:v>
                </c:pt>
                <c:pt idx="842">
                  <c:v>69.298585431277331</c:v>
                </c:pt>
                <c:pt idx="843">
                  <c:v>69.265632410315675</c:v>
                </c:pt>
                <c:pt idx="844">
                  <c:v>69.23267931937167</c:v>
                </c:pt>
                <c:pt idx="845">
                  <c:v>69.199726157913133</c:v>
                </c:pt>
                <c:pt idx="846">
                  <c:v>69.166772925403464</c:v>
                </c:pt>
                <c:pt idx="847">
                  <c:v>69.133819621301868</c:v>
                </c:pt>
                <c:pt idx="848">
                  <c:v>69.10086624506377</c:v>
                </c:pt>
                <c:pt idx="849">
                  <c:v>69.067912796140277</c:v>
                </c:pt>
                <c:pt idx="850">
                  <c:v>69.034959273978345</c:v>
                </c:pt>
                <c:pt idx="851">
                  <c:v>69.002005678020794</c:v>
                </c:pt>
                <c:pt idx="852">
                  <c:v>68.969052007705884</c:v>
                </c:pt>
                <c:pt idx="853">
                  <c:v>68.936098262468334</c:v>
                </c:pt>
                <c:pt idx="854">
                  <c:v>68.903144441737552</c:v>
                </c:pt>
                <c:pt idx="855">
                  <c:v>68.870190544939462</c:v>
                </c:pt>
                <c:pt idx="856">
                  <c:v>68.83723657149541</c:v>
                </c:pt>
                <c:pt idx="857">
                  <c:v>68.804282520821801</c:v>
                </c:pt>
                <c:pt idx="858">
                  <c:v>68.771328392331611</c:v>
                </c:pt>
                <c:pt idx="859">
                  <c:v>68.738374185432292</c:v>
                </c:pt>
                <c:pt idx="860">
                  <c:v>68.705419899527598</c:v>
                </c:pt>
                <c:pt idx="861">
                  <c:v>68.672465534016368</c:v>
                </c:pt>
                <c:pt idx="862">
                  <c:v>68.639511088292892</c:v>
                </c:pt>
                <c:pt idx="863">
                  <c:v>68.606556561746984</c:v>
                </c:pt>
                <c:pt idx="864">
                  <c:v>68.573601953763529</c:v>
                </c:pt>
                <c:pt idx="865">
                  <c:v>68.540647263723486</c:v>
                </c:pt>
                <c:pt idx="866">
                  <c:v>68.507692491001876</c:v>
                </c:pt>
                <c:pt idx="867">
                  <c:v>68.474737634970111</c:v>
                </c:pt>
                <c:pt idx="868">
                  <c:v>68.441782694994217</c:v>
                </c:pt>
                <c:pt idx="869">
                  <c:v>68.408827670435585</c:v>
                </c:pt>
                <c:pt idx="870">
                  <c:v>68.375872560650848</c:v>
                </c:pt>
                <c:pt idx="871">
                  <c:v>68.342917364991536</c:v>
                </c:pt>
                <c:pt idx="872">
                  <c:v>68.309962082804134</c:v>
                </c:pt>
                <c:pt idx="873">
                  <c:v>68.277006713430723</c:v>
                </c:pt>
                <c:pt idx="874">
                  <c:v>68.244051256207896</c:v>
                </c:pt>
                <c:pt idx="875">
                  <c:v>68.211095710467319</c:v>
                </c:pt>
                <c:pt idx="876">
                  <c:v>68.178140075535623</c:v>
                </c:pt>
                <c:pt idx="877">
                  <c:v>68.145184350734212</c:v>
                </c:pt>
                <c:pt idx="878">
                  <c:v>68.112228535379629</c:v>
                </c:pt>
                <c:pt idx="879">
                  <c:v>68.079272628782761</c:v>
                </c:pt>
                <c:pt idx="880">
                  <c:v>68.046316630249535</c:v>
                </c:pt>
                <c:pt idx="881">
                  <c:v>68.013360539080736</c:v>
                </c:pt>
                <c:pt idx="882">
                  <c:v>67.980404354571519</c:v>
                </c:pt>
                <c:pt idx="883">
                  <c:v>67.947448076012094</c:v>
                </c:pt>
                <c:pt idx="884">
                  <c:v>67.914491702686661</c:v>
                </c:pt>
                <c:pt idx="885">
                  <c:v>67.881535233874445</c:v>
                </c:pt>
                <c:pt idx="886">
                  <c:v>67.848578668849356</c:v>
                </c:pt>
                <c:pt idx="887">
                  <c:v>67.815622006879266</c:v>
                </c:pt>
                <c:pt idx="888">
                  <c:v>67.782665247226774</c:v>
                </c:pt>
                <c:pt idx="889">
                  <c:v>67.74970838914868</c:v>
                </c:pt>
                <c:pt idx="890">
                  <c:v>67.716751431896583</c:v>
                </c:pt>
                <c:pt idx="891">
                  <c:v>67.68379437471603</c:v>
                </c:pt>
                <c:pt idx="892">
                  <c:v>67.65083721684681</c:v>
                </c:pt>
                <c:pt idx="893">
                  <c:v>67.617879957523201</c:v>
                </c:pt>
                <c:pt idx="894">
                  <c:v>67.584922595973211</c:v>
                </c:pt>
                <c:pt idx="895">
                  <c:v>67.551965131419422</c:v>
                </c:pt>
                <c:pt idx="896">
                  <c:v>67.519007563078532</c:v>
                </c:pt>
                <c:pt idx="897">
                  <c:v>67.486049890160885</c:v>
                </c:pt>
                <c:pt idx="898">
                  <c:v>67.453092111871086</c:v>
                </c:pt>
                <c:pt idx="899">
                  <c:v>67.420134227407743</c:v>
                </c:pt>
                <c:pt idx="900">
                  <c:v>67.387176235963153</c:v>
                </c:pt>
                <c:pt idx="901">
                  <c:v>67.354218136723844</c:v>
                </c:pt>
                <c:pt idx="902">
                  <c:v>67.321259928869893</c:v>
                </c:pt>
                <c:pt idx="903">
                  <c:v>67.288301611574923</c:v>
                </c:pt>
                <c:pt idx="904">
                  <c:v>67.255343184006733</c:v>
                </c:pt>
                <c:pt idx="905">
                  <c:v>67.222384645326713</c:v>
                </c:pt>
                <c:pt idx="906">
                  <c:v>67.189425994689586</c:v>
                </c:pt>
                <c:pt idx="907">
                  <c:v>67.156467231244122</c:v>
                </c:pt>
                <c:pt idx="908">
                  <c:v>67.123508354131999</c:v>
                </c:pt>
                <c:pt idx="909">
                  <c:v>67.090549362489028</c:v>
                </c:pt>
                <c:pt idx="910">
                  <c:v>67.057590255443927</c:v>
                </c:pt>
                <c:pt idx="911">
                  <c:v>67.024631032119146</c:v>
                </c:pt>
                <c:pt idx="912">
                  <c:v>66.991671691630444</c:v>
                </c:pt>
                <c:pt idx="913">
                  <c:v>66.958712233086686</c:v>
                </c:pt>
                <c:pt idx="914">
                  <c:v>66.925752655589889</c:v>
                </c:pt>
                <c:pt idx="915">
                  <c:v>66.892792958235589</c:v>
                </c:pt>
                <c:pt idx="916">
                  <c:v>66.859833140112329</c:v>
                </c:pt>
                <c:pt idx="917">
                  <c:v>66.82687320030152</c:v>
                </c:pt>
                <c:pt idx="918">
                  <c:v>66.79391313787778</c:v>
                </c:pt>
                <c:pt idx="919">
                  <c:v>66.760952951908791</c:v>
                </c:pt>
                <c:pt idx="920">
                  <c:v>66.727992641454804</c:v>
                </c:pt>
                <c:pt idx="921">
                  <c:v>66.695032205569348</c:v>
                </c:pt>
                <c:pt idx="922">
                  <c:v>66.662071643298518</c:v>
                </c:pt>
                <c:pt idx="923">
                  <c:v>66.62911095368122</c:v>
                </c:pt>
                <c:pt idx="924">
                  <c:v>66.596150135749056</c:v>
                </c:pt>
                <c:pt idx="925">
                  <c:v>66.563189188526223</c:v>
                </c:pt>
                <c:pt idx="926">
                  <c:v>66.530228111029714</c:v>
                </c:pt>
                <c:pt idx="927">
                  <c:v>66.497266902268777</c:v>
                </c:pt>
                <c:pt idx="928">
                  <c:v>66.464305561245411</c:v>
                </c:pt>
                <c:pt idx="929">
                  <c:v>66.431344086953757</c:v>
                </c:pt>
                <c:pt idx="930">
                  <c:v>66.398382478380569</c:v>
                </c:pt>
                <c:pt idx="931">
                  <c:v>66.365420734504553</c:v>
                </c:pt>
                <c:pt idx="932">
                  <c:v>66.332458854297201</c:v>
                </c:pt>
                <c:pt idx="933">
                  <c:v>66.299496836721673</c:v>
                </c:pt>
                <c:pt idx="934">
                  <c:v>66.266534680733571</c:v>
                </c:pt>
                <c:pt idx="935">
                  <c:v>66.233572385280553</c:v>
                </c:pt>
                <c:pt idx="936">
                  <c:v>66.200609949302077</c:v>
                </c:pt>
                <c:pt idx="937">
                  <c:v>66.167647371729686</c:v>
                </c:pt>
                <c:pt idx="938">
                  <c:v>66.134684651486964</c:v>
                </c:pt>
                <c:pt idx="939">
                  <c:v>66.101721787488913</c:v>
                </c:pt>
                <c:pt idx="940">
                  <c:v>66.068758778642817</c:v>
                </c:pt>
                <c:pt idx="941">
                  <c:v>66.035795623847179</c:v>
                </c:pt>
                <c:pt idx="942">
                  <c:v>66.002832321992429</c:v>
                </c:pt>
                <c:pt idx="943">
                  <c:v>65.969868871960585</c:v>
                </c:pt>
                <c:pt idx="944">
                  <c:v>65.936905272624983</c:v>
                </c:pt>
                <c:pt idx="945">
                  <c:v>65.903941522850559</c:v>
                </c:pt>
                <c:pt idx="946">
                  <c:v>65.87097762149358</c:v>
                </c:pt>
                <c:pt idx="947">
                  <c:v>65.838013567401788</c:v>
                </c:pt>
                <c:pt idx="948">
                  <c:v>65.805049359413829</c:v>
                </c:pt>
                <c:pt idx="949">
                  <c:v>65.77208499635978</c:v>
                </c:pt>
                <c:pt idx="950">
                  <c:v>65.739120477060851</c:v>
                </c:pt>
                <c:pt idx="951">
                  <c:v>65.70615580032937</c:v>
                </c:pt>
                <c:pt idx="952">
                  <c:v>65.673190964968327</c:v>
                </c:pt>
                <c:pt idx="953">
                  <c:v>65.64022596977189</c:v>
                </c:pt>
                <c:pt idx="954">
                  <c:v>65.607260813525073</c:v>
                </c:pt>
                <c:pt idx="955">
                  <c:v>65.574295495003568</c:v>
                </c:pt>
                <c:pt idx="956">
                  <c:v>65.541330012973887</c:v>
                </c:pt>
                <c:pt idx="957">
                  <c:v>65.508364366193149</c:v>
                </c:pt>
                <c:pt idx="958">
                  <c:v>65.475398553408809</c:v>
                </c:pt>
                <c:pt idx="959">
                  <c:v>65.44243257335927</c:v>
                </c:pt>
                <c:pt idx="960">
                  <c:v>65.409466424772958</c:v>
                </c:pt>
                <c:pt idx="961">
                  <c:v>65.376500106368837</c:v>
                </c:pt>
                <c:pt idx="962">
                  <c:v>65.343533616856192</c:v>
                </c:pt>
                <c:pt idx="963">
                  <c:v>65.310566954934316</c:v>
                </c:pt>
                <c:pt idx="964">
                  <c:v>65.277600119292813</c:v>
                </c:pt>
                <c:pt idx="965">
                  <c:v>65.244633108611268</c:v>
                </c:pt>
                <c:pt idx="966">
                  <c:v>65.211665921559359</c:v>
                </c:pt>
                <c:pt idx="967">
                  <c:v>65.178698556796476</c:v>
                </c:pt>
                <c:pt idx="968">
                  <c:v>65.145731012971993</c:v>
                </c:pt>
                <c:pt idx="969">
                  <c:v>65.112763288724977</c:v>
                </c:pt>
                <c:pt idx="970">
                  <c:v>65.079795382684182</c:v>
                </c:pt>
                <c:pt idx="971">
                  <c:v>65.046827293468112</c:v>
                </c:pt>
                <c:pt idx="972">
                  <c:v>65.013859019684375</c:v>
                </c:pt>
                <c:pt idx="973">
                  <c:v>64.980890559930458</c:v>
                </c:pt>
                <c:pt idx="974">
                  <c:v>64.947921912792879</c:v>
                </c:pt>
                <c:pt idx="975">
                  <c:v>64.91495307684778</c:v>
                </c:pt>
                <c:pt idx="976">
                  <c:v>64.88198405066025</c:v>
                </c:pt>
                <c:pt idx="977">
                  <c:v>64.849014832784604</c:v>
                </c:pt>
                <c:pt idx="978">
                  <c:v>64.816045421763974</c:v>
                </c:pt>
                <c:pt idx="979">
                  <c:v>64.78307581613069</c:v>
                </c:pt>
                <c:pt idx="980">
                  <c:v>64.750106014406072</c:v>
                </c:pt>
                <c:pt idx="981">
                  <c:v>64.717136015099783</c:v>
                </c:pt>
                <c:pt idx="982">
                  <c:v>64.684165816710632</c:v>
                </c:pt>
                <c:pt idx="983">
                  <c:v>64.651195417725631</c:v>
                </c:pt>
                <c:pt idx="984">
                  <c:v>64.618224816620724</c:v>
                </c:pt>
                <c:pt idx="985">
                  <c:v>64.585254011860016</c:v>
                </c:pt>
                <c:pt idx="986">
                  <c:v>64.552283001896058</c:v>
                </c:pt>
                <c:pt idx="987">
                  <c:v>64.519311785169748</c:v>
                </c:pt>
                <c:pt idx="988">
                  <c:v>64.48634036011002</c:v>
                </c:pt>
                <c:pt idx="989">
                  <c:v>64.453368725133956</c:v>
                </c:pt>
                <c:pt idx="990">
                  <c:v>64.420396878646585</c:v>
                </c:pt>
                <c:pt idx="991">
                  <c:v>64.387424819041172</c:v>
                </c:pt>
                <c:pt idx="992">
                  <c:v>64.354452544698233</c:v>
                </c:pt>
                <c:pt idx="993">
                  <c:v>64.321480053986335</c:v>
                </c:pt>
                <c:pt idx="994">
                  <c:v>64.288507345261792</c:v>
                </c:pt>
                <c:pt idx="995">
                  <c:v>64.255534416868329</c:v>
                </c:pt>
                <c:pt idx="996">
                  <c:v>64.222561267136925</c:v>
                </c:pt>
                <c:pt idx="997">
                  <c:v>64.189587894386278</c:v>
                </c:pt>
                <c:pt idx="998">
                  <c:v>64.156614296921987</c:v>
                </c:pt>
                <c:pt idx="999">
                  <c:v>64.123640473037085</c:v>
                </c:pt>
                <c:pt idx="1000">
                  <c:v>64.090666421011619</c:v>
                </c:pt>
                <c:pt idx="1001">
                  <c:v>64.057692139112262</c:v>
                </c:pt>
                <c:pt idx="1002">
                  <c:v>64.024717625593127</c:v>
                </c:pt>
                <c:pt idx="1003">
                  <c:v>63.991742878694772</c:v>
                </c:pt>
                <c:pt idx="1004">
                  <c:v>63.958767896644211</c:v>
                </c:pt>
                <c:pt idx="1005">
                  <c:v>63.925792677655473</c:v>
                </c:pt>
                <c:pt idx="1006">
                  <c:v>63.892817219928808</c:v>
                </c:pt>
                <c:pt idx="1007">
                  <c:v>63.859841521650864</c:v>
                </c:pt>
                <c:pt idx="1008">
                  <c:v>63.82686558099455</c:v>
                </c:pt>
                <c:pt idx="1009">
                  <c:v>63.7938893961189</c:v>
                </c:pt>
                <c:pt idx="1010">
                  <c:v>63.760912965169105</c:v>
                </c:pt>
                <c:pt idx="1011">
                  <c:v>63.727936286276091</c:v>
                </c:pt>
                <c:pt idx="1012">
                  <c:v>63.694959357556911</c:v>
                </c:pt>
                <c:pt idx="1013">
                  <c:v>63.661982177114226</c:v>
                </c:pt>
                <c:pt idx="1014">
                  <c:v>63.629004743036177</c:v>
                </c:pt>
                <c:pt idx="1015">
                  <c:v>63.596027053396689</c:v>
                </c:pt>
                <c:pt idx="1016">
                  <c:v>63.563049106254951</c:v>
                </c:pt>
                <c:pt idx="1017">
                  <c:v>63.530070899655371</c:v>
                </c:pt>
                <c:pt idx="1018">
                  <c:v>63.497092431627735</c:v>
                </c:pt>
                <c:pt idx="1019">
                  <c:v>63.464113700186793</c:v>
                </c:pt>
                <c:pt idx="1020">
                  <c:v>63.431134703332297</c:v>
                </c:pt>
                <c:pt idx="1021">
                  <c:v>63.3981554390488</c:v>
                </c:pt>
                <c:pt idx="1022">
                  <c:v>63.365175905305648</c:v>
                </c:pt>
                <c:pt idx="1023">
                  <c:v>63.332196100056954</c:v>
                </c:pt>
                <c:pt idx="1024">
                  <c:v>63.299216021240937</c:v>
                </c:pt>
                <c:pt idx="1025">
                  <c:v>63.266235666780503</c:v>
                </c:pt>
                <c:pt idx="1026">
                  <c:v>63.233255034582996</c:v>
                </c:pt>
                <c:pt idx="1027">
                  <c:v>63.200274122539483</c:v>
                </c:pt>
                <c:pt idx="1028">
                  <c:v>63.167292928525292</c:v>
                </c:pt>
                <c:pt idx="1029">
                  <c:v>63.134311450399842</c:v>
                </c:pt>
                <c:pt idx="1030">
                  <c:v>63.101329686005904</c:v>
                </c:pt>
                <c:pt idx="1031">
                  <c:v>63.068347633170411</c:v>
                </c:pt>
                <c:pt idx="1032">
                  <c:v>63.035365289703506</c:v>
                </c:pt>
                <c:pt idx="1033">
                  <c:v>63.002382653398925</c:v>
                </c:pt>
                <c:pt idx="1034">
                  <c:v>62.969399722033643</c:v>
                </c:pt>
                <c:pt idx="1035">
                  <c:v>62.93641649336773</c:v>
                </c:pt>
                <c:pt idx="1036">
                  <c:v>62.90343296514461</c:v>
                </c:pt>
                <c:pt idx="1037">
                  <c:v>62.870449135090311</c:v>
                </c:pt>
                <c:pt idx="1038">
                  <c:v>62.837465000913696</c:v>
                </c:pt>
                <c:pt idx="1039">
                  <c:v>62.804480560306423</c:v>
                </c:pt>
                <c:pt idx="1040">
                  <c:v>62.771495810942525</c:v>
                </c:pt>
                <c:pt idx="1041">
                  <c:v>62.738510750478625</c:v>
                </c:pt>
                <c:pt idx="1042">
                  <c:v>62.705525376553567</c:v>
                </c:pt>
                <c:pt idx="1043">
                  <c:v>62.672539686788198</c:v>
                </c:pt>
                <c:pt idx="1044">
                  <c:v>62.639553678785582</c:v>
                </c:pt>
                <c:pt idx="1045">
                  <c:v>62.606567350130398</c:v>
                </c:pt>
                <c:pt idx="1046">
                  <c:v>62.573580698389229</c:v>
                </c:pt>
                <c:pt idx="1047">
                  <c:v>62.54059372111017</c:v>
                </c:pt>
                <c:pt idx="1048">
                  <c:v>62.507606415822977</c:v>
                </c:pt>
                <c:pt idx="1049">
                  <c:v>62.474618780038398</c:v>
                </c:pt>
                <c:pt idx="1050">
                  <c:v>62.441630811248594</c:v>
                </c:pt>
                <c:pt idx="1051">
                  <c:v>62.408642506926668</c:v>
                </c:pt>
                <c:pt idx="1052">
                  <c:v>62.375653864526669</c:v>
                </c:pt>
                <c:pt idx="1053">
                  <c:v>62.34266488148323</c:v>
                </c:pt>
                <c:pt idx="1054">
                  <c:v>62.309675555211882</c:v>
                </c:pt>
                <c:pt idx="1055">
                  <c:v>62.276685883108513</c:v>
                </c:pt>
                <c:pt idx="1056">
                  <c:v>62.243695862549089</c:v>
                </c:pt>
                <c:pt idx="1057">
                  <c:v>62.210705490889914</c:v>
                </c:pt>
                <c:pt idx="1058">
                  <c:v>62.177714765467364</c:v>
                </c:pt>
                <c:pt idx="1059">
                  <c:v>62.144723683597782</c:v>
                </c:pt>
                <c:pt idx="1060">
                  <c:v>62.111732242576792</c:v>
                </c:pt>
                <c:pt idx="1061">
                  <c:v>62.078740439680118</c:v>
                </c:pt>
                <c:pt idx="1062">
                  <c:v>62.045748272162513</c:v>
                </c:pt>
                <c:pt idx="1063">
                  <c:v>62.012755737258175</c:v>
                </c:pt>
                <c:pt idx="1064">
                  <c:v>61.97976283218027</c:v>
                </c:pt>
                <c:pt idx="1065">
                  <c:v>61.946769554120948</c:v>
                </c:pt>
                <c:pt idx="1066">
                  <c:v>61.91377590025126</c:v>
                </c:pt>
                <c:pt idx="1067">
                  <c:v>61.88078186772082</c:v>
                </c:pt>
                <c:pt idx="1068">
                  <c:v>61.847787453657503</c:v>
                </c:pt>
                <c:pt idx="1069">
                  <c:v>61.814792655167864</c:v>
                </c:pt>
                <c:pt idx="1070">
                  <c:v>61.781797469336439</c:v>
                </c:pt>
                <c:pt idx="1071">
                  <c:v>61.748801893225441</c:v>
                </c:pt>
                <c:pt idx="1072">
                  <c:v>61.715805923875436</c:v>
                </c:pt>
                <c:pt idx="1073">
                  <c:v>61.68280955830415</c:v>
                </c:pt>
                <c:pt idx="1074">
                  <c:v>61.649812793507152</c:v>
                </c:pt>
                <c:pt idx="1075">
                  <c:v>61.616815626457118</c:v>
                </c:pt>
                <c:pt idx="1076">
                  <c:v>61.583818054104015</c:v>
                </c:pt>
                <c:pt idx="1077">
                  <c:v>61.550820073374538</c:v>
                </c:pt>
                <c:pt idx="1078">
                  <c:v>61.517821681172492</c:v>
                </c:pt>
                <c:pt idx="1079">
                  <c:v>61.484822874377905</c:v>
                </c:pt>
                <c:pt idx="1080">
                  <c:v>61.451823649847775</c:v>
                </c:pt>
                <c:pt idx="1081">
                  <c:v>61.418824004414944</c:v>
                </c:pt>
                <c:pt idx="1082">
                  <c:v>61.385823934888563</c:v>
                </c:pt>
                <c:pt idx="1083">
                  <c:v>61.352823438053363</c:v>
                </c:pt>
                <c:pt idx="1084">
                  <c:v>61.319822510670576</c:v>
                </c:pt>
                <c:pt idx="1085">
                  <c:v>61.286821149475955</c:v>
                </c:pt>
                <c:pt idx="1086">
                  <c:v>61.253819351181562</c:v>
                </c:pt>
                <c:pt idx="1087">
                  <c:v>61.220817112474052</c:v>
                </c:pt>
                <c:pt idx="1088">
                  <c:v>61.187814430015436</c:v>
                </c:pt>
                <c:pt idx="1089">
                  <c:v>61.154811300442134</c:v>
                </c:pt>
                <c:pt idx="1090">
                  <c:v>61.121807720365652</c:v>
                </c:pt>
                <c:pt idx="1091">
                  <c:v>61.088803686371676</c:v>
                </c:pt>
                <c:pt idx="1092">
                  <c:v>61.055799195020271</c:v>
                </c:pt>
                <c:pt idx="1093">
                  <c:v>61.022794242845428</c:v>
                </c:pt>
                <c:pt idx="1094">
                  <c:v>60.989788826354854</c:v>
                </c:pt>
                <c:pt idx="1095">
                  <c:v>60.956782942030372</c:v>
                </c:pt>
                <c:pt idx="1096">
                  <c:v>60.923776586326888</c:v>
                </c:pt>
                <c:pt idx="1097">
                  <c:v>60.890769755672814</c:v>
                </c:pt>
                <c:pt idx="1098">
                  <c:v>60.85776244646943</c:v>
                </c:pt>
                <c:pt idx="1099">
                  <c:v>60.824754655090899</c:v>
                </c:pt>
                <c:pt idx="1100">
                  <c:v>60.791746377884323</c:v>
                </c:pt>
                <c:pt idx="1101">
                  <c:v>60.758737611168947</c:v>
                </c:pt>
                <c:pt idx="1102">
                  <c:v>60.725728351236583</c:v>
                </c:pt>
                <c:pt idx="1103">
                  <c:v>60.692718594350751</c:v>
                </c:pt>
                <c:pt idx="1104">
                  <c:v>60.659708336746981</c:v>
                </c:pt>
                <c:pt idx="1105">
                  <c:v>60.626697574632587</c:v>
                </c:pt>
                <c:pt idx="1106">
                  <c:v>60.593686304186008</c:v>
                </c:pt>
                <c:pt idx="1107">
                  <c:v>60.56067452155726</c:v>
                </c:pt>
                <c:pt idx="1108">
                  <c:v>60.527662222866788</c:v>
                </c:pt>
                <c:pt idx="1109">
                  <c:v>60.494649404206569</c:v>
                </c:pt>
                <c:pt idx="1110">
                  <c:v>60.461636061638387</c:v>
                </c:pt>
                <c:pt idx="1111">
                  <c:v>60.428622191194876</c:v>
                </c:pt>
                <c:pt idx="1112">
                  <c:v>60.395607788878721</c:v>
                </c:pt>
                <c:pt idx="1113">
                  <c:v>60.362592850662253</c:v>
                </c:pt>
                <c:pt idx="1114">
                  <c:v>60.329577372487719</c:v>
                </c:pt>
                <c:pt idx="1115">
                  <c:v>60.296561350266636</c:v>
                </c:pt>
                <c:pt idx="1116">
                  <c:v>60.263544779880021</c:v>
                </c:pt>
                <c:pt idx="1117">
                  <c:v>60.230527657177639</c:v>
                </c:pt>
                <c:pt idx="1118">
                  <c:v>60.197509977978072</c:v>
                </c:pt>
                <c:pt idx="1119">
                  <c:v>60.164491738068222</c:v>
                </c:pt>
                <c:pt idx="1120">
                  <c:v>60.131472933203902</c:v>
                </c:pt>
                <c:pt idx="1121">
                  <c:v>60.098453559108414</c:v>
                </c:pt>
                <c:pt idx="1122">
                  <c:v>60.065433611472905</c:v>
                </c:pt>
                <c:pt idx="1123">
                  <c:v>60.032413085956392</c:v>
                </c:pt>
                <c:pt idx="1124">
                  <c:v>59.999391978184974</c:v>
                </c:pt>
                <c:pt idx="1125">
                  <c:v>59.966370283752269</c:v>
                </c:pt>
                <c:pt idx="1126">
                  <c:v>59.933347998218167</c:v>
                </c:pt>
                <c:pt idx="1127">
                  <c:v>59.900325117109503</c:v>
                </c:pt>
                <c:pt idx="1128">
                  <c:v>59.867301635919489</c:v>
                </c:pt>
                <c:pt idx="1129">
                  <c:v>59.834277550107274</c:v>
                </c:pt>
                <c:pt idx="1130">
                  <c:v>59.801252855098085</c:v>
                </c:pt>
                <c:pt idx="1131">
                  <c:v>59.768227546282652</c:v>
                </c:pt>
                <c:pt idx="1132">
                  <c:v>59.735201619016856</c:v>
                </c:pt>
                <c:pt idx="1133">
                  <c:v>59.702175068621997</c:v>
                </c:pt>
                <c:pt idx="1134">
                  <c:v>59.669147890384167</c:v>
                </c:pt>
                <c:pt idx="1135">
                  <c:v>59.636120079553727</c:v>
                </c:pt>
                <c:pt idx="1136">
                  <c:v>59.603091631345599</c:v>
                </c:pt>
                <c:pt idx="1137">
                  <c:v>59.570062540938906</c:v>
                </c:pt>
                <c:pt idx="1138">
                  <c:v>59.537032803476052</c:v>
                </c:pt>
                <c:pt idx="1139">
                  <c:v>59.504002414063557</c:v>
                </c:pt>
                <c:pt idx="1140">
                  <c:v>59.47097136777068</c:v>
                </c:pt>
                <c:pt idx="1141">
                  <c:v>59.437939659629954</c:v>
                </c:pt>
                <c:pt idx="1142">
                  <c:v>59.404907284636451</c:v>
                </c:pt>
                <c:pt idx="1143">
                  <c:v>59.37187423774769</c:v>
                </c:pt>
                <c:pt idx="1144">
                  <c:v>59.338840513883454</c:v>
                </c:pt>
                <c:pt idx="1145">
                  <c:v>59.305806107925257</c:v>
                </c:pt>
                <c:pt idx="1146">
                  <c:v>59.272771014716135</c:v>
                </c:pt>
                <c:pt idx="1147">
                  <c:v>59.23973522906067</c:v>
                </c:pt>
                <c:pt idx="1148">
                  <c:v>59.20669874572414</c:v>
                </c:pt>
                <c:pt idx="1149">
                  <c:v>59.173661559432809</c:v>
                </c:pt>
                <c:pt idx="1150">
                  <c:v>59.140623664873132</c:v>
                </c:pt>
                <c:pt idx="1151">
                  <c:v>59.107585056691875</c:v>
                </c:pt>
                <c:pt idx="1152">
                  <c:v>59.074545729495668</c:v>
                </c:pt>
                <c:pt idx="1153">
                  <c:v>59.041505677850509</c:v>
                </c:pt>
                <c:pt idx="1154">
                  <c:v>59.008464896281822</c:v>
                </c:pt>
                <c:pt idx="1155">
                  <c:v>58.97542337927387</c:v>
                </c:pt>
                <c:pt idx="1156">
                  <c:v>58.942381121269676</c:v>
                </c:pt>
                <c:pt idx="1157">
                  <c:v>58.909338116670405</c:v>
                </c:pt>
                <c:pt idx="1158">
                  <c:v>58.87629435983547</c:v>
                </c:pt>
                <c:pt idx="1159">
                  <c:v>58.843249845081793</c:v>
                </c:pt>
                <c:pt idx="1160">
                  <c:v>58.810204566683844</c:v>
                </c:pt>
                <c:pt idx="1161">
                  <c:v>58.777158518873264</c:v>
                </c:pt>
                <c:pt idx="1162">
                  <c:v>58.744111695838292</c:v>
                </c:pt>
                <c:pt idx="1163">
                  <c:v>58.711064091723756</c:v>
                </c:pt>
                <c:pt idx="1164">
                  <c:v>58.678015700630496</c:v>
                </c:pt>
                <c:pt idx="1165">
                  <c:v>58.644966516615312</c:v>
                </c:pt>
                <c:pt idx="1166">
                  <c:v>58.611916533690447</c:v>
                </c:pt>
                <c:pt idx="1167">
                  <c:v>58.578865745823244</c:v>
                </c:pt>
                <c:pt idx="1168">
                  <c:v>58.54581414693601</c:v>
                </c:pt>
                <c:pt idx="1169">
                  <c:v>58.512761730905396</c:v>
                </c:pt>
                <c:pt idx="1170">
                  <c:v>58.479708491562377</c:v>
                </c:pt>
                <c:pt idx="1171">
                  <c:v>58.446654422691594</c:v>
                </c:pt>
                <c:pt idx="1172">
                  <c:v>58.413599518031333</c:v>
                </c:pt>
                <c:pt idx="1173">
                  <c:v>58.380543771272983</c:v>
                </c:pt>
                <c:pt idx="1174">
                  <c:v>58.347487176060753</c:v>
                </c:pt>
                <c:pt idx="1175">
                  <c:v>58.314429725991317</c:v>
                </c:pt>
                <c:pt idx="1176">
                  <c:v>58.281371414613233</c:v>
                </c:pt>
                <c:pt idx="1177">
                  <c:v>58.248312235427086</c:v>
                </c:pt>
                <c:pt idx="1178">
                  <c:v>58.215252181884907</c:v>
                </c:pt>
                <c:pt idx="1179">
                  <c:v>58.18219124738954</c:v>
                </c:pt>
                <c:pt idx="1180">
                  <c:v>58.149129425294745</c:v>
                </c:pt>
                <c:pt idx="1181">
                  <c:v>58.116066708904384</c:v>
                </c:pt>
                <c:pt idx="1182">
                  <c:v>58.083003091472413</c:v>
                </c:pt>
                <c:pt idx="1183">
                  <c:v>58.049938566202492</c:v>
                </c:pt>
                <c:pt idx="1184">
                  <c:v>58.016873126247326</c:v>
                </c:pt>
                <c:pt idx="1185">
                  <c:v>57.983806764708461</c:v>
                </c:pt>
                <c:pt idx="1186">
                  <c:v>57.950739474636094</c:v>
                </c:pt>
                <c:pt idx="1187">
                  <c:v>57.917671249028373</c:v>
                </c:pt>
                <c:pt idx="1188">
                  <c:v>57.8846020808313</c:v>
                </c:pt>
                <c:pt idx="1189">
                  <c:v>57.851531962938196</c:v>
                </c:pt>
                <c:pt idx="1190">
                  <c:v>57.818460888189172</c:v>
                </c:pt>
                <c:pt idx="1191">
                  <c:v>57.785388849371138</c:v>
                </c:pt>
                <c:pt idx="1192">
                  <c:v>57.752315839216934</c:v>
                </c:pt>
                <c:pt idx="1193">
                  <c:v>57.719241850405524</c:v>
                </c:pt>
                <c:pt idx="1194">
                  <c:v>57.686166875561028</c:v>
                </c:pt>
                <c:pt idx="1195">
                  <c:v>57.653090907252498</c:v>
                </c:pt>
                <c:pt idx="1196">
                  <c:v>57.620013937993733</c:v>
                </c:pt>
                <c:pt idx="1197">
                  <c:v>57.586935960242755</c:v>
                </c:pt>
                <c:pt idx="1198">
                  <c:v>57.553856966401177</c:v>
                </c:pt>
                <c:pt idx="1199">
                  <c:v>57.52077694881411</c:v>
                </c:pt>
                <c:pt idx="1200">
                  <c:v>57.487695899769648</c:v>
                </c:pt>
                <c:pt idx="1201">
                  <c:v>57.454613811498291</c:v>
                </c:pt>
                <c:pt idx="1202">
                  <c:v>57.42153067617275</c:v>
                </c:pt>
                <c:pt idx="1203">
                  <c:v>57.388446485907593</c:v>
                </c:pt>
                <c:pt idx="1204">
                  <c:v>57.35536123275817</c:v>
                </c:pt>
                <c:pt idx="1205">
                  <c:v>57.322274908721454</c:v>
                </c:pt>
                <c:pt idx="1206">
                  <c:v>57.289187505734105</c:v>
                </c:pt>
                <c:pt idx="1207">
                  <c:v>57.256099015673179</c:v>
                </c:pt>
                <c:pt idx="1208">
                  <c:v>57.223009430355077</c:v>
                </c:pt>
                <c:pt idx="1209">
                  <c:v>57.189918741535521</c:v>
                </c:pt>
                <c:pt idx="1210">
                  <c:v>57.156826940908736</c:v>
                </c:pt>
                <c:pt idx="1211">
                  <c:v>57.123734020107335</c:v>
                </c:pt>
                <c:pt idx="1212">
                  <c:v>57.090639970701417</c:v>
                </c:pt>
                <c:pt idx="1213">
                  <c:v>57.057544784198612</c:v>
                </c:pt>
                <c:pt idx="1214">
                  <c:v>57.024448452043572</c:v>
                </c:pt>
                <c:pt idx="1215">
                  <c:v>56.991350965617073</c:v>
                </c:pt>
                <c:pt idx="1216">
                  <c:v>56.958252316235885</c:v>
                </c:pt>
                <c:pt idx="1217">
                  <c:v>56.925152495152574</c:v>
                </c:pt>
                <c:pt idx="1218">
                  <c:v>56.89205149355427</c:v>
                </c:pt>
                <c:pt idx="1219">
                  <c:v>56.858949302563047</c:v>
                </c:pt>
                <c:pt idx="1220">
                  <c:v>56.825845913234751</c:v>
                </c:pt>
                <c:pt idx="1221">
                  <c:v>56.792741316559152</c:v>
                </c:pt>
                <c:pt idx="1222">
                  <c:v>56.759635503458803</c:v>
                </c:pt>
                <c:pt idx="1223">
                  <c:v>56.726528464789105</c:v>
                </c:pt>
                <c:pt idx="1224">
                  <c:v>56.693420191337538</c:v>
                </c:pt>
                <c:pt idx="1225">
                  <c:v>56.660310673823375</c:v>
                </c:pt>
                <c:pt idx="1226">
                  <c:v>56.627199902896869</c:v>
                </c:pt>
                <c:pt idx="1227">
                  <c:v>56.59408786913913</c:v>
                </c:pt>
                <c:pt idx="1228">
                  <c:v>56.560974563061237</c:v>
                </c:pt>
                <c:pt idx="1229">
                  <c:v>56.527859975104057</c:v>
                </c:pt>
                <c:pt idx="1230">
                  <c:v>56.494744095637721</c:v>
                </c:pt>
                <c:pt idx="1231">
                  <c:v>56.461626914960775</c:v>
                </c:pt>
                <c:pt idx="1232">
                  <c:v>56.428508423300123</c:v>
                </c:pt>
                <c:pt idx="1233">
                  <c:v>56.395388610810244</c:v>
                </c:pt>
                <c:pt idx="1234">
                  <c:v>56.36226746757265</c:v>
                </c:pt>
                <c:pt idx="1235">
                  <c:v>56.329144983595413</c:v>
                </c:pt>
                <c:pt idx="1236">
                  <c:v>56.296021148812805</c:v>
                </c:pt>
                <c:pt idx="1237">
                  <c:v>56.262895953084509</c:v>
                </c:pt>
                <c:pt idx="1238">
                  <c:v>56.229769386195223</c:v>
                </c:pt>
                <c:pt idx="1239">
                  <c:v>56.196641437854034</c:v>
                </c:pt>
                <c:pt idx="1240">
                  <c:v>56.163512097694095</c:v>
                </c:pt>
                <c:pt idx="1241">
                  <c:v>56.13038135527173</c:v>
                </c:pt>
                <c:pt idx="1242">
                  <c:v>56.09724920006613</c:v>
                </c:pt>
                <c:pt idx="1243">
                  <c:v>56.064115621479012</c:v>
                </c:pt>
                <c:pt idx="1244">
                  <c:v>56.030980608833346</c:v>
                </c:pt>
                <c:pt idx="1245">
                  <c:v>55.997844151373435</c:v>
                </c:pt>
                <c:pt idx="1246">
                  <c:v>55.964706238264519</c:v>
                </c:pt>
                <c:pt idx="1247">
                  <c:v>55.93156685859114</c:v>
                </c:pt>
                <c:pt idx="1248">
                  <c:v>55.898426001357919</c:v>
                </c:pt>
                <c:pt idx="1249">
                  <c:v>55.865283655488071</c:v>
                </c:pt>
                <c:pt idx="1250">
                  <c:v>55.832139809823133</c:v>
                </c:pt>
                <c:pt idx="1251">
                  <c:v>55.798994453122191</c:v>
                </c:pt>
                <c:pt idx="1252">
                  <c:v>55.765847574061887</c:v>
                </c:pt>
                <c:pt idx="1253">
                  <c:v>55.732699161234834</c:v>
                </c:pt>
                <c:pt idx="1254">
                  <c:v>55.699549203150141</c:v>
                </c:pt>
                <c:pt idx="1255">
                  <c:v>55.666397688231754</c:v>
                </c:pt>
                <c:pt idx="1256">
                  <c:v>55.633244604818643</c:v>
                </c:pt>
                <c:pt idx="1257">
                  <c:v>55.600089941163915</c:v>
                </c:pt>
                <c:pt idx="1258">
                  <c:v>55.566933685433938</c:v>
                </c:pt>
                <c:pt idx="1259">
                  <c:v>55.533775825708361</c:v>
                </c:pt>
                <c:pt idx="1260">
                  <c:v>55.50061634997887</c:v>
                </c:pt>
                <c:pt idx="1261">
                  <c:v>55.46745524614888</c:v>
                </c:pt>
                <c:pt idx="1262">
                  <c:v>55.434292502032754</c:v>
                </c:pt>
                <c:pt idx="1263">
                  <c:v>55.401128105355568</c:v>
                </c:pt>
                <c:pt idx="1264">
                  <c:v>55.367962043751682</c:v>
                </c:pt>
                <c:pt idx="1265">
                  <c:v>55.334794304765119</c:v>
                </c:pt>
                <c:pt idx="1266">
                  <c:v>55.301624875847949</c:v>
                </c:pt>
                <c:pt idx="1267">
                  <c:v>55.268453744360386</c:v>
                </c:pt>
                <c:pt idx="1268">
                  <c:v>55.235280897569879</c:v>
                </c:pt>
                <c:pt idx="1269">
                  <c:v>55.202106322650017</c:v>
                </c:pt>
                <c:pt idx="1270">
                  <c:v>55.168930006680831</c:v>
                </c:pt>
                <c:pt idx="1271">
                  <c:v>55.135751936647104</c:v>
                </c:pt>
                <c:pt idx="1272">
                  <c:v>55.102572099438298</c:v>
                </c:pt>
                <c:pt idx="1273">
                  <c:v>55.069390481847989</c:v>
                </c:pt>
                <c:pt idx="1274">
                  <c:v>55.03620707057263</c:v>
                </c:pt>
                <c:pt idx="1275">
                  <c:v>55.00302185221144</c:v>
                </c:pt>
                <c:pt idx="1276">
                  <c:v>54.969834813265386</c:v>
                </c:pt>
                <c:pt idx="1277">
                  <c:v>54.936645940136479</c:v>
                </c:pt>
                <c:pt idx="1278">
                  <c:v>54.903455219127494</c:v>
                </c:pt>
                <c:pt idx="1279">
                  <c:v>54.870262636440543</c:v>
                </c:pt>
                <c:pt idx="1280">
                  <c:v>54.837068178177077</c:v>
                </c:pt>
                <c:pt idx="1281">
                  <c:v>54.803871830336917</c:v>
                </c:pt>
                <c:pt idx="1282">
                  <c:v>54.770673578817267</c:v>
                </c:pt>
                <c:pt idx="1283">
                  <c:v>54.737473409412509</c:v>
                </c:pt>
                <c:pt idx="1284">
                  <c:v>54.704271307813308</c:v>
                </c:pt>
                <c:pt idx="1285">
                  <c:v>54.67106725960528</c:v>
                </c:pt>
                <c:pt idx="1286">
                  <c:v>54.637861250269424</c:v>
                </c:pt>
                <c:pt idx="1287">
                  <c:v>54.604653265180296</c:v>
                </c:pt>
                <c:pt idx="1288">
                  <c:v>54.571443289605888</c:v>
                </c:pt>
                <c:pt idx="1289">
                  <c:v>54.538231308706926</c:v>
                </c:pt>
                <c:pt idx="1290">
                  <c:v>54.505017307535432</c:v>
                </c:pt>
                <c:pt idx="1291">
                  <c:v>54.471801271035062</c:v>
                </c:pt>
                <c:pt idx="1292">
                  <c:v>54.438583184039125</c:v>
                </c:pt>
                <c:pt idx="1293">
                  <c:v>54.405363031271072</c:v>
                </c:pt>
                <c:pt idx="1294">
                  <c:v>54.372140797342453</c:v>
                </c:pt>
                <c:pt idx="1295">
                  <c:v>54.338916466753247</c:v>
                </c:pt>
                <c:pt idx="1296">
                  <c:v>54.305690023890506</c:v>
                </c:pt>
                <c:pt idx="1297">
                  <c:v>54.272461453027731</c:v>
                </c:pt>
                <c:pt idx="1298">
                  <c:v>54.239230738323876</c:v>
                </c:pt>
                <c:pt idx="1299">
                  <c:v>54.205997863822873</c:v>
                </c:pt>
                <c:pt idx="1300">
                  <c:v>54.172762813452806</c:v>
                </c:pt>
                <c:pt idx="1301">
                  <c:v>54.139525571024805</c:v>
                </c:pt>
                <c:pt idx="1302">
                  <c:v>54.106286120232411</c:v>
                </c:pt>
                <c:pt idx="1303">
                  <c:v>54.073044444651146</c:v>
                </c:pt>
                <c:pt idx="1304">
                  <c:v>54.039800527736908</c:v>
                </c:pt>
                <c:pt idx="1305">
                  <c:v>54.006554352825873</c:v>
                </c:pt>
                <c:pt idx="1306">
                  <c:v>53.97330590313323</c:v>
                </c:pt>
                <c:pt idx="1307">
                  <c:v>53.940055161752625</c:v>
                </c:pt>
                <c:pt idx="1308">
                  <c:v>53.906802111655125</c:v>
                </c:pt>
                <c:pt idx="1309">
                  <c:v>53.873546735688471</c:v>
                </c:pt>
                <c:pt idx="1310">
                  <c:v>53.840289016576335</c:v>
                </c:pt>
                <c:pt idx="1311">
                  <c:v>53.807028936917085</c:v>
                </c:pt>
                <c:pt idx="1312">
                  <c:v>53.773766479183671</c:v>
                </c:pt>
                <c:pt idx="1313">
                  <c:v>53.740501625721777</c:v>
                </c:pt>
                <c:pt idx="1314">
                  <c:v>53.707234358749815</c:v>
                </c:pt>
                <c:pt idx="1315">
                  <c:v>53.673964660357612</c:v>
                </c:pt>
                <c:pt idx="1316">
                  <c:v>53.640692512505723</c:v>
                </c:pt>
                <c:pt idx="1317">
                  <c:v>53.607417897024206</c:v>
                </c:pt>
                <c:pt idx="1318">
                  <c:v>53.574140795612372</c:v>
                </c:pt>
                <c:pt idx="1319">
                  <c:v>53.540861189837294</c:v>
                </c:pt>
                <c:pt idx="1320">
                  <c:v>53.50757906113315</c:v>
                </c:pt>
                <c:pt idx="1321">
                  <c:v>53.474294390800353</c:v>
                </c:pt>
                <c:pt idx="1322">
                  <c:v>53.441007160004474</c:v>
                </c:pt>
                <c:pt idx="1323">
                  <c:v>53.407717349775737</c:v>
                </c:pt>
                <c:pt idx="1324">
                  <c:v>53.374424941007646</c:v>
                </c:pt>
                <c:pt idx="1325">
                  <c:v>53.34112991445614</c:v>
                </c:pt>
                <c:pt idx="1326">
                  <c:v>53.307832250738969</c:v>
                </c:pt>
                <c:pt idx="1327">
                  <c:v>53.274531930334476</c:v>
                </c:pt>
                <c:pt idx="1328">
                  <c:v>53.241228933580558</c:v>
                </c:pt>
                <c:pt idx="1329">
                  <c:v>53.207923240674262</c:v>
                </c:pt>
                <c:pt idx="1330">
                  <c:v>53.174614831670183</c:v>
                </c:pt>
                <c:pt idx="1331">
                  <c:v>53.141303686480022</c:v>
                </c:pt>
                <c:pt idx="1332">
                  <c:v>53.107989784871094</c:v>
                </c:pt>
                <c:pt idx="1333">
                  <c:v>53.074673106466079</c:v>
                </c:pt>
                <c:pt idx="1334">
                  <c:v>53.041353630741391</c:v>
                </c:pt>
                <c:pt idx="1335">
                  <c:v>53.008031337026402</c:v>
                </c:pt>
                <c:pt idx="1336">
                  <c:v>52.974706204502894</c:v>
                </c:pt>
                <c:pt idx="1337">
                  <c:v>52.941378212203098</c:v>
                </c:pt>
                <c:pt idx="1338">
                  <c:v>52.908047339009947</c:v>
                </c:pt>
                <c:pt idx="1339">
                  <c:v>52.874713563655021</c:v>
                </c:pt>
                <c:pt idx="1340">
                  <c:v>52.841376864718114</c:v>
                </c:pt>
                <c:pt idx="1341">
                  <c:v>52.808037220625977</c:v>
                </c:pt>
                <c:pt idx="1342">
                  <c:v>52.774694609651398</c:v>
                </c:pt>
                <c:pt idx="1343">
                  <c:v>52.741349009912277</c:v>
                </c:pt>
                <c:pt idx="1344">
                  <c:v>52.708000399370469</c:v>
                </c:pt>
                <c:pt idx="1345">
                  <c:v>52.674648755830702</c:v>
                </c:pt>
                <c:pt idx="1346">
                  <c:v>52.641294056939728</c:v>
                </c:pt>
                <c:pt idx="1347">
                  <c:v>52.607936280185058</c:v>
                </c:pt>
                <c:pt idx="1348">
                  <c:v>52.574575402894212</c:v>
                </c:pt>
                <c:pt idx="1349">
                  <c:v>52.541211402233294</c:v>
                </c:pt>
                <c:pt idx="1350">
                  <c:v>52.50784425520618</c:v>
                </c:pt>
                <c:pt idx="1351">
                  <c:v>52.474473938653581</c:v>
                </c:pt>
                <c:pt idx="1352">
                  <c:v>52.441100429251335</c:v>
                </c:pt>
                <c:pt idx="1353">
                  <c:v>52.407723703510563</c:v>
                </c:pt>
                <c:pt idx="1354">
                  <c:v>52.3743437377749</c:v>
                </c:pt>
                <c:pt idx="1355">
                  <c:v>52.340960508220924</c:v>
                </c:pt>
                <c:pt idx="1356">
                  <c:v>52.307573990856334</c:v>
                </c:pt>
                <c:pt idx="1357">
                  <c:v>52.274184161518974</c:v>
                </c:pt>
                <c:pt idx="1358">
                  <c:v>52.240790995875528</c:v>
                </c:pt>
                <c:pt idx="1359">
                  <c:v>52.207394469420862</c:v>
                </c:pt>
                <c:pt idx="1360">
                  <c:v>52.173994557476611</c:v>
                </c:pt>
                <c:pt idx="1361">
                  <c:v>52.140591235190072</c:v>
                </c:pt>
                <c:pt idx="1362">
                  <c:v>52.107184477533067</c:v>
                </c:pt>
                <c:pt idx="1363">
                  <c:v>52.073774259300798</c:v>
                </c:pt>
                <c:pt idx="1364">
                  <c:v>52.040360555111171</c:v>
                </c:pt>
                <c:pt idx="1365">
                  <c:v>52.006943339402639</c:v>
                </c:pt>
                <c:pt idx="1366">
                  <c:v>51.973522586434164</c:v>
                </c:pt>
                <c:pt idx="1367">
                  <c:v>51.940098270283322</c:v>
                </c:pt>
                <c:pt idx="1368">
                  <c:v>51.906670364845347</c:v>
                </c:pt>
                <c:pt idx="1369">
                  <c:v>51.873238843832098</c:v>
                </c:pt>
                <c:pt idx="1370">
                  <c:v>51.839803680770729</c:v>
                </c:pt>
                <c:pt idx="1371">
                  <c:v>51.806364849002762</c:v>
                </c:pt>
                <c:pt idx="1372">
                  <c:v>51.772922321682408</c:v>
                </c:pt>
                <c:pt idx="1373">
                  <c:v>51.739476071775869</c:v>
                </c:pt>
                <c:pt idx="1374">
                  <c:v>51.706026072059792</c:v>
                </c:pt>
                <c:pt idx="1375">
                  <c:v>51.672572295120403</c:v>
                </c:pt>
                <c:pt idx="1376">
                  <c:v>51.639114713352143</c:v>
                </c:pt>
                <c:pt idx="1377">
                  <c:v>51.605653298956142</c:v>
                </c:pt>
                <c:pt idx="1378">
                  <c:v>51.572188023939731</c:v>
                </c:pt>
                <c:pt idx="1379">
                  <c:v>51.538718860114273</c:v>
                </c:pt>
                <c:pt idx="1380">
                  <c:v>51.505245779095191</c:v>
                </c:pt>
                <c:pt idx="1381">
                  <c:v>51.471768752299099</c:v>
                </c:pt>
                <c:pt idx="1382">
                  <c:v>51.438287750944092</c:v>
                </c:pt>
                <c:pt idx="1383">
                  <c:v>51.404802746047693</c:v>
                </c:pt>
                <c:pt idx="1384">
                  <c:v>51.371313708425525</c:v>
                </c:pt>
                <c:pt idx="1385">
                  <c:v>51.337820608690912</c:v>
                </c:pt>
                <c:pt idx="1386">
                  <c:v>51.304323417252029</c:v>
                </c:pt>
                <c:pt idx="1387">
                  <c:v>51.270822104312515</c:v>
                </c:pt>
                <c:pt idx="1388">
                  <c:v>51.23731663986888</c:v>
                </c:pt>
                <c:pt idx="1389">
                  <c:v>51.203806993709733</c:v>
                </c:pt>
                <c:pt idx="1390">
                  <c:v>51.170293135414283</c:v>
                </c:pt>
                <c:pt idx="1391">
                  <c:v>51.136775034351309</c:v>
                </c:pt>
                <c:pt idx="1392">
                  <c:v>51.103252659677693</c:v>
                </c:pt>
                <c:pt idx="1393">
                  <c:v>51.069725980337005</c:v>
                </c:pt>
                <c:pt idx="1394">
                  <c:v>51.036194965058463</c:v>
                </c:pt>
                <c:pt idx="1395">
                  <c:v>51.002659582355449</c:v>
                </c:pt>
                <c:pt idx="1396">
                  <c:v>50.969119800524354</c:v>
                </c:pt>
                <c:pt idx="1397">
                  <c:v>50.935575587642845</c:v>
                </c:pt>
                <c:pt idx="1398">
                  <c:v>50.90202691156928</c:v>
                </c:pt>
                <c:pt idx="1399">
                  <c:v>50.868473739940427</c:v>
                </c:pt>
                <c:pt idx="1400">
                  <c:v>50.834916040171024</c:v>
                </c:pt>
                <c:pt idx="1401">
                  <c:v>50.801353779451617</c:v>
                </c:pt>
                <c:pt idx="1402">
                  <c:v>50.767786924747959</c:v>
                </c:pt>
                <c:pt idx="1403">
                  <c:v>50.734215442799382</c:v>
                </c:pt>
                <c:pt idx="1404">
                  <c:v>50.700639300117018</c:v>
                </c:pt>
                <c:pt idx="1405">
                  <c:v>50.667058462982965</c:v>
                </c:pt>
                <c:pt idx="1406">
                  <c:v>50.633472897448769</c:v>
                </c:pt>
                <c:pt idx="1407">
                  <c:v>50.599882569334078</c:v>
                </c:pt>
                <c:pt idx="1408">
                  <c:v>50.566287444224933</c:v>
                </c:pt>
                <c:pt idx="1409">
                  <c:v>50.532687487473012</c:v>
                </c:pt>
                <c:pt idx="1410">
                  <c:v>50.499082664193431</c:v>
                </c:pt>
                <c:pt idx="1411">
                  <c:v>50.465472939264373</c:v>
                </c:pt>
                <c:pt idx="1412">
                  <c:v>50.43185827732438</c:v>
                </c:pt>
                <c:pt idx="1413">
                  <c:v>50.398238642772391</c:v>
                </c:pt>
                <c:pt idx="1414">
                  <c:v>50.364613999764877</c:v>
                </c:pt>
                <c:pt idx="1415">
                  <c:v>50.330984312215961</c:v>
                </c:pt>
                <c:pt idx="1416">
                  <c:v>50.297349543794596</c:v>
                </c:pt>
                <c:pt idx="1417">
                  <c:v>50.263709657923982</c:v>
                </c:pt>
                <c:pt idx="1418">
                  <c:v>50.230064617779604</c:v>
                </c:pt>
                <c:pt idx="1419">
                  <c:v>50.19641438628873</c:v>
                </c:pt>
                <c:pt idx="1420">
                  <c:v>50.162758926127367</c:v>
                </c:pt>
                <c:pt idx="1421">
                  <c:v>50.129098199720652</c:v>
                </c:pt>
                <c:pt idx="1422">
                  <c:v>50.095432169240148</c:v>
                </c:pt>
                <c:pt idx="1423">
                  <c:v>50.06176079660257</c:v>
                </c:pt>
                <c:pt idx="1424">
                  <c:v>50.028084043468908</c:v>
                </c:pt>
                <c:pt idx="1425">
                  <c:v>49.994401871242253</c:v>
                </c:pt>
                <c:pt idx="1426">
                  <c:v>49.960714241066945</c:v>
                </c:pt>
                <c:pt idx="1427">
                  <c:v>49.927021113826711</c:v>
                </c:pt>
                <c:pt idx="1428">
                  <c:v>49.893322450143138</c:v>
                </c:pt>
                <c:pt idx="1429">
                  <c:v>49.859618210374336</c:v>
                </c:pt>
                <c:pt idx="1430">
                  <c:v>49.825908354613716</c:v>
                </c:pt>
                <c:pt idx="1431">
                  <c:v>49.792192842688024</c:v>
                </c:pt>
                <c:pt idx="1432">
                  <c:v>49.758471634156336</c:v>
                </c:pt>
                <c:pt idx="1433">
                  <c:v>49.724744688307993</c:v>
                </c:pt>
                <c:pt idx="1434">
                  <c:v>49.691011964161412</c:v>
                </c:pt>
                <c:pt idx="1435">
                  <c:v>49.657273420462921</c:v>
                </c:pt>
                <c:pt idx="1436">
                  <c:v>49.623529015684547</c:v>
                </c:pt>
                <c:pt idx="1437">
                  <c:v>49.589778708023111</c:v>
                </c:pt>
                <c:pt idx="1438">
                  <c:v>49.556022455398328</c:v>
                </c:pt>
                <c:pt idx="1439">
                  <c:v>49.522260215451404</c:v>
                </c:pt>
                <c:pt idx="1440">
                  <c:v>49.488491945543728</c:v>
                </c:pt>
                <c:pt idx="1441">
                  <c:v>49.454717602754926</c:v>
                </c:pt>
                <c:pt idx="1442">
                  <c:v>49.420937143881844</c:v>
                </c:pt>
                <c:pt idx="1443">
                  <c:v>49.387150525436425</c:v>
                </c:pt>
                <c:pt idx="1444">
                  <c:v>49.353357703644761</c:v>
                </c:pt>
                <c:pt idx="1445">
                  <c:v>49.319558634445215</c:v>
                </c:pt>
                <c:pt idx="1446">
                  <c:v>49.285753273486755</c:v>
                </c:pt>
                <c:pt idx="1447">
                  <c:v>49.25194157612794</c:v>
                </c:pt>
                <c:pt idx="1448">
                  <c:v>49.218123497434824</c:v>
                </c:pt>
                <c:pt idx="1449">
                  <c:v>49.184298992179734</c:v>
                </c:pt>
                <c:pt idx="1450">
                  <c:v>49.150468014839333</c:v>
                </c:pt>
                <c:pt idx="1451">
                  <c:v>49.116630519593876</c:v>
                </c:pt>
                <c:pt idx="1452">
                  <c:v>49.082786460324641</c:v>
                </c:pt>
                <c:pt idx="1453">
                  <c:v>49.048935790613029</c:v>
                </c:pt>
                <c:pt idx="1454">
                  <c:v>49.015078463738924</c:v>
                </c:pt>
                <c:pt idx="1455">
                  <c:v>48.981214432678811</c:v>
                </c:pt>
                <c:pt idx="1456">
                  <c:v>48.947343650104827</c:v>
                </c:pt>
                <c:pt idx="1457">
                  <c:v>48.913466068382341</c:v>
                </c:pt>
                <c:pt idx="1458">
                  <c:v>48.879581639569224</c:v>
                </c:pt>
                <c:pt idx="1459">
                  <c:v>48.845690315413535</c:v>
                </c:pt>
                <c:pt idx="1460">
                  <c:v>48.811792047352611</c:v>
                </c:pt>
                <c:pt idx="1461">
                  <c:v>48.777886786511296</c:v>
                </c:pt>
                <c:pt idx="1462">
                  <c:v>48.743974483700057</c:v>
                </c:pt>
                <c:pt idx="1463">
                  <c:v>48.710055089413629</c:v>
                </c:pt>
                <c:pt idx="1464">
                  <c:v>48.676128553829528</c:v>
                </c:pt>
                <c:pt idx="1465">
                  <c:v>48.642194826806467</c:v>
                </c:pt>
                <c:pt idx="1466">
                  <c:v>48.608253857882445</c:v>
                </c:pt>
                <c:pt idx="1467">
                  <c:v>48.574305596273874</c:v>
                </c:pt>
                <c:pt idx="1468">
                  <c:v>48.54034999087304</c:v>
                </c:pt>
                <c:pt idx="1469">
                  <c:v>48.506386990247357</c:v>
                </c:pt>
                <c:pt idx="1470">
                  <c:v>48.472416542637539</c:v>
                </c:pt>
                <c:pt idx="1471">
                  <c:v>48.438438595955624</c:v>
                </c:pt>
                <c:pt idx="1472">
                  <c:v>48.404453097784042</c:v>
                </c:pt>
                <c:pt idx="1473">
                  <c:v>48.370459995373537</c:v>
                </c:pt>
                <c:pt idx="1474">
                  <c:v>48.336459235641918</c:v>
                </c:pt>
                <c:pt idx="1475">
                  <c:v>48.30245076517226</c:v>
                </c:pt>
                <c:pt idx="1476">
                  <c:v>48.268434530211422</c:v>
                </c:pt>
                <c:pt idx="1477">
                  <c:v>48.234410476668486</c:v>
                </c:pt>
                <c:pt idx="1478">
                  <c:v>48.200378550113115</c:v>
                </c:pt>
                <c:pt idx="1479">
                  <c:v>48.166338695774009</c:v>
                </c:pt>
                <c:pt idx="1480">
                  <c:v>48.132290858537495</c:v>
                </c:pt>
                <c:pt idx="1481">
                  <c:v>48.098234982945662</c:v>
                </c:pt>
                <c:pt idx="1482">
                  <c:v>48.064171013194922</c:v>
                </c:pt>
                <c:pt idx="1483">
                  <c:v>48.030098893134635</c:v>
                </c:pt>
                <c:pt idx="1484">
                  <c:v>47.996018566265136</c:v>
                </c:pt>
                <c:pt idx="1485">
                  <c:v>47.96192997573668</c:v>
                </c:pt>
                <c:pt idx="1486">
                  <c:v>47.927833064347389</c:v>
                </c:pt>
                <c:pt idx="1487">
                  <c:v>47.893727774542128</c:v>
                </c:pt>
                <c:pt idx="1488">
                  <c:v>47.859614048410471</c:v>
                </c:pt>
                <c:pt idx="1489">
                  <c:v>47.825491827685759</c:v>
                </c:pt>
                <c:pt idx="1490">
                  <c:v>47.791361053742961</c:v>
                </c:pt>
                <c:pt idx="1491">
                  <c:v>47.757221667597463</c:v>
                </c:pt>
                <c:pt idx="1492">
                  <c:v>47.723073609903736</c:v>
                </c:pt>
                <c:pt idx="1493">
                  <c:v>47.688916820953018</c:v>
                </c:pt>
                <c:pt idx="1494">
                  <c:v>47.654751240672496</c:v>
                </c:pt>
                <c:pt idx="1495">
                  <c:v>47.620576808623767</c:v>
                </c:pt>
                <c:pt idx="1496">
                  <c:v>47.586393464000913</c:v>
                </c:pt>
                <c:pt idx="1497">
                  <c:v>47.55220114562924</c:v>
                </c:pt>
                <c:pt idx="1498">
                  <c:v>47.517999791963632</c:v>
                </c:pt>
                <c:pt idx="1499">
                  <c:v>47.48378934108726</c:v>
                </c:pt>
                <c:pt idx="1500">
                  <c:v>47.449569730710053</c:v>
                </c:pt>
                <c:pt idx="1501">
                  <c:v>47.415340898166619</c:v>
                </c:pt>
                <c:pt idx="1502">
                  <c:v>47.381102780415539</c:v>
                </c:pt>
                <c:pt idx="1503">
                  <c:v>47.34685531403791</c:v>
                </c:pt>
                <c:pt idx="1504">
                  <c:v>47.31259843523474</c:v>
                </c:pt>
                <c:pt idx="1505">
                  <c:v>47.278332079827095</c:v>
                </c:pt>
                <c:pt idx="1506">
                  <c:v>47.244056183253164</c:v>
                </c:pt>
                <c:pt idx="1507">
                  <c:v>47.209770680567651</c:v>
                </c:pt>
                <c:pt idx="1508">
                  <c:v>47.175475506440286</c:v>
                </c:pt>
                <c:pt idx="1509">
                  <c:v>47.141170595154094</c:v>
                </c:pt>
                <c:pt idx="1510">
                  <c:v>47.106855880603959</c:v>
                </c:pt>
                <c:pt idx="1511">
                  <c:v>47.072531296295395</c:v>
                </c:pt>
                <c:pt idx="1512">
                  <c:v>47.038196775343152</c:v>
                </c:pt>
                <c:pt idx="1513">
                  <c:v>47.003852250469755</c:v>
                </c:pt>
                <c:pt idx="1514">
                  <c:v>46.969497654003845</c:v>
                </c:pt>
                <c:pt idx="1515">
                  <c:v>46.935132917879059</c:v>
                </c:pt>
                <c:pt idx="1516">
                  <c:v>46.900757973632601</c:v>
                </c:pt>
                <c:pt idx="1517">
                  <c:v>46.866372752404089</c:v>
                </c:pt>
                <c:pt idx="1518">
                  <c:v>46.831977184933528</c:v>
                </c:pt>
                <c:pt idx="1519">
                  <c:v>46.797571201560785</c:v>
                </c:pt>
                <c:pt idx="1520">
                  <c:v>46.763154732223661</c:v>
                </c:pt>
                <c:pt idx="1521">
                  <c:v>46.728727706456972</c:v>
                </c:pt>
                <c:pt idx="1522">
                  <c:v>46.694290053390766</c:v>
                </c:pt>
                <c:pt idx="1523">
                  <c:v>46.659841701749507</c:v>
                </c:pt>
                <c:pt idx="1524">
                  <c:v>46.62538257985031</c:v>
                </c:pt>
                <c:pt idx="1525">
                  <c:v>46.590912615602385</c:v>
                </c:pt>
                <c:pt idx="1526">
                  <c:v>46.556431736504663</c:v>
                </c:pt>
                <c:pt idx="1527">
                  <c:v>46.521939869645692</c:v>
                </c:pt>
                <c:pt idx="1528">
                  <c:v>46.487436941701567</c:v>
                </c:pt>
                <c:pt idx="1529">
                  <c:v>46.452922878935212</c:v>
                </c:pt>
                <c:pt idx="1530">
                  <c:v>46.418397607194848</c:v>
                </c:pt>
                <c:pt idx="1531">
                  <c:v>46.383861051913165</c:v>
                </c:pt>
                <c:pt idx="1532">
                  <c:v>46.349313138105394</c:v>
                </c:pt>
                <c:pt idx="1533">
                  <c:v>46.314753790369238</c:v>
                </c:pt>
                <c:pt idx="1534">
                  <c:v>46.280182932882823</c:v>
                </c:pt>
                <c:pt idx="1535">
                  <c:v>46.24560048940377</c:v>
                </c:pt>
                <c:pt idx="1536">
                  <c:v>46.211006383268341</c:v>
                </c:pt>
                <c:pt idx="1537">
                  <c:v>46.176400537390151</c:v>
                </c:pt>
                <c:pt idx="1538">
                  <c:v>46.141782874259036</c:v>
                </c:pt>
                <c:pt idx="1539">
                  <c:v>46.107153315940138</c:v>
                </c:pt>
                <c:pt idx="1540">
                  <c:v>46.072511784072532</c:v>
                </c:pt>
                <c:pt idx="1541">
                  <c:v>46.037858199868836</c:v>
                </c:pt>
                <c:pt idx="1542">
                  <c:v>46.003192484113441</c:v>
                </c:pt>
                <c:pt idx="1543">
                  <c:v>45.968514557162052</c:v>
                </c:pt>
                <c:pt idx="1544">
                  <c:v>45.933824338940298</c:v>
                </c:pt>
                <c:pt idx="1545">
                  <c:v>45.899121748943386</c:v>
                </c:pt>
                <c:pt idx="1546">
                  <c:v>45.864406706234568</c:v>
                </c:pt>
                <c:pt idx="1547">
                  <c:v>45.829679129444315</c:v>
                </c:pt>
                <c:pt idx="1548">
                  <c:v>45.794938936769881</c:v>
                </c:pt>
                <c:pt idx="1549">
                  <c:v>45.760186045973654</c:v>
                </c:pt>
                <c:pt idx="1550">
                  <c:v>45.725420374383518</c:v>
                </c:pt>
                <c:pt idx="1551">
                  <c:v>45.690641838890393</c:v>
                </c:pt>
                <c:pt idx="1552">
                  <c:v>45.655850355948921</c:v>
                </c:pt>
                <c:pt idx="1553">
                  <c:v>45.621045841575977</c:v>
                </c:pt>
                <c:pt idx="1554">
                  <c:v>45.586228211349976</c:v>
                </c:pt>
                <c:pt idx="1555">
                  <c:v>45.551397380409909</c:v>
                </c:pt>
                <c:pt idx="1556">
                  <c:v>45.516553263455471</c:v>
                </c:pt>
                <c:pt idx="1557">
                  <c:v>45.481695774745326</c:v>
                </c:pt>
                <c:pt idx="1558">
                  <c:v>45.446824828097256</c:v>
                </c:pt>
                <c:pt idx="1559">
                  <c:v>45.411940336887085</c:v>
                </c:pt>
                <c:pt idx="1560">
                  <c:v>45.377042214048402</c:v>
                </c:pt>
                <c:pt idx="1561">
                  <c:v>45.342130372071423</c:v>
                </c:pt>
                <c:pt idx="1562">
                  <c:v>45.307204723003338</c:v>
                </c:pt>
                <c:pt idx="1563">
                  <c:v>45.272265178446958</c:v>
                </c:pt>
                <c:pt idx="1564">
                  <c:v>45.237311649560624</c:v>
                </c:pt>
                <c:pt idx="1565">
                  <c:v>45.202344047057551</c:v>
                </c:pt>
                <c:pt idx="1566">
                  <c:v>45.167362281205854</c:v>
                </c:pt>
                <c:pt idx="1567">
                  <c:v>45.132366261827521</c:v>
                </c:pt>
                <c:pt idx="1568">
                  <c:v>45.09735589829836</c:v>
                </c:pt>
                <c:pt idx="1569">
                  <c:v>45.062331099547698</c:v>
                </c:pt>
                <c:pt idx="1570">
                  <c:v>45.027291774058241</c:v>
                </c:pt>
                <c:pt idx="1571">
                  <c:v>44.992237829865232</c:v>
                </c:pt>
                <c:pt idx="1572">
                  <c:v>44.957169174556597</c:v>
                </c:pt>
                <c:pt idx="1573">
                  <c:v>44.922085715272864</c:v>
                </c:pt>
                <c:pt idx="1574">
                  <c:v>44.886987358706889</c:v>
                </c:pt>
                <c:pt idx="1575">
                  <c:v>44.851874011103277</c:v>
                </c:pt>
                <c:pt idx="1576">
                  <c:v>44.816745578259102</c:v>
                </c:pt>
                <c:pt idx="1577">
                  <c:v>44.781601965522924</c:v>
                </c:pt>
                <c:pt idx="1578">
                  <c:v>44.746443077795689</c:v>
                </c:pt>
                <c:pt idx="1579">
                  <c:v>44.711268819530019</c:v>
                </c:pt>
                <c:pt idx="1580">
                  <c:v>44.676079094730305</c:v>
                </c:pt>
                <c:pt idx="1581">
                  <c:v>44.640873806953564</c:v>
                </c:pt>
                <c:pt idx="1582">
                  <c:v>44.605652859308343</c:v>
                </c:pt>
                <c:pt idx="1583">
                  <c:v>44.570416154456119</c:v>
                </c:pt>
                <c:pt idx="1584">
                  <c:v>44.535163594610331</c:v>
                </c:pt>
                <c:pt idx="1585">
                  <c:v>44.499895081537616</c:v>
                </c:pt>
                <c:pt idx="1586">
                  <c:v>44.464610516557308</c:v>
                </c:pt>
                <c:pt idx="1587">
                  <c:v>44.429309800542498</c:v>
                </c:pt>
                <c:pt idx="1588">
                  <c:v>44.393992833919569</c:v>
                </c:pt>
                <c:pt idx="1589">
                  <c:v>44.358659516669583</c:v>
                </c:pt>
                <c:pt idx="1590">
                  <c:v>44.32330974832751</c:v>
                </c:pt>
                <c:pt idx="1591">
                  <c:v>44.287943427984018</c:v>
                </c:pt>
                <c:pt idx="1592">
                  <c:v>44.25256045428511</c:v>
                </c:pt>
                <c:pt idx="1593">
                  <c:v>44.21716072543299</c:v>
                </c:pt>
                <c:pt idx="1594">
                  <c:v>44.181744139186819</c:v>
                </c:pt>
                <c:pt idx="1595">
                  <c:v>44.146310592863131</c:v>
                </c:pt>
                <c:pt idx="1596">
                  <c:v>44.110859983336617</c:v>
                </c:pt>
                <c:pt idx="1597">
                  <c:v>44.075392207041375</c:v>
                </c:pt>
                <c:pt idx="1598">
                  <c:v>44.039907159970852</c:v>
                </c:pt>
                <c:pt idx="1599">
                  <c:v>44.004404737679522</c:v>
                </c:pt>
                <c:pt idx="1600">
                  <c:v>43.96888483528339</c:v>
                </c:pt>
                <c:pt idx="1601">
                  <c:v>43.933347347460952</c:v>
                </c:pt>
                <c:pt idx="1602">
                  <c:v>43.897792168454266</c:v>
                </c:pt>
                <c:pt idx="1603">
                  <c:v>43.862219192070313</c:v>
                </c:pt>
                <c:pt idx="1604">
                  <c:v>43.82662831168166</c:v>
                </c:pt>
                <c:pt idx="1605">
                  <c:v>43.791019420227883</c:v>
                </c:pt>
                <c:pt idx="1606">
                  <c:v>43.755392410216949</c:v>
                </c:pt>
                <c:pt idx="1607">
                  <c:v>43.719747173726091</c:v>
                </c:pt>
                <c:pt idx="1608">
                  <c:v>43.684083602403483</c:v>
                </c:pt>
                <c:pt idx="1609">
                  <c:v>43.648401587469472</c:v>
                </c:pt>
                <c:pt idx="1610">
                  <c:v>43.612701019718124</c:v>
                </c:pt>
                <c:pt idx="1611">
                  <c:v>43.576981789518854</c:v>
                </c:pt>
                <c:pt idx="1612">
                  <c:v>43.541243786817681</c:v>
                </c:pt>
                <c:pt idx="1613">
                  <c:v>43.505486901138902</c:v>
                </c:pt>
                <c:pt idx="1614">
                  <c:v>43.469711021587194</c:v>
                </c:pt>
                <c:pt idx="1615">
                  <c:v>43.433916036848935</c:v>
                </c:pt>
                <c:pt idx="1616">
                  <c:v>43.398101835194126</c:v>
                </c:pt>
                <c:pt idx="1617">
                  <c:v>43.362268304478135</c:v>
                </c:pt>
                <c:pt idx="1618">
                  <c:v>43.326415332143846</c:v>
                </c:pt>
                <c:pt idx="1619">
                  <c:v>43.290542805223865</c:v>
                </c:pt>
                <c:pt idx="1620">
                  <c:v>43.254650610341734</c:v>
                </c:pt>
                <c:pt idx="1621">
                  <c:v>43.218738633715191</c:v>
                </c:pt>
                <c:pt idx="1622">
                  <c:v>43.182806761157259</c:v>
                </c:pt>
                <c:pt idx="1623">
                  <c:v>43.146854878079132</c:v>
                </c:pt>
                <c:pt idx="1624">
                  <c:v>43.110882869492698</c:v>
                </c:pt>
                <c:pt idx="1625">
                  <c:v>43.074890620012233</c:v>
                </c:pt>
                <c:pt idx="1626">
                  <c:v>43.038878013857136</c:v>
                </c:pt>
                <c:pt idx="1627">
                  <c:v>43.002844934854764</c:v>
                </c:pt>
                <c:pt idx="1628">
                  <c:v>42.96679126644279</c:v>
                </c:pt>
                <c:pt idx="1629">
                  <c:v>42.930716891671594</c:v>
                </c:pt>
                <c:pt idx="1630">
                  <c:v>42.894621693207426</c:v>
                </c:pt>
                <c:pt idx="1631">
                  <c:v>42.858505553335107</c:v>
                </c:pt>
                <c:pt idx="1632">
                  <c:v>42.822368353960599</c:v>
                </c:pt>
                <c:pt idx="1633">
                  <c:v>42.78620997661428</c:v>
                </c:pt>
                <c:pt idx="1634">
                  <c:v>42.750030302453993</c:v>
                </c:pt>
                <c:pt idx="1635">
                  <c:v>42.713829212267633</c:v>
                </c:pt>
                <c:pt idx="1636">
                  <c:v>42.677606586477083</c:v>
                </c:pt>
                <c:pt idx="1637">
                  <c:v>42.641362305140895</c:v>
                </c:pt>
                <c:pt idx="1638">
                  <c:v>42.605096247957626</c:v>
                </c:pt>
                <c:pt idx="1639">
                  <c:v>42.568808294269502</c:v>
                </c:pt>
                <c:pt idx="1640">
                  <c:v>42.53249832306593</c:v>
                </c:pt>
                <c:pt idx="1641">
                  <c:v>42.496166212986552</c:v>
                </c:pt>
                <c:pt idx="1642">
                  <c:v>42.459811842325372</c:v>
                </c:pt>
                <c:pt idx="1643">
                  <c:v>42.423435089034385</c:v>
                </c:pt>
                <c:pt idx="1644">
                  <c:v>42.387035830727164</c:v>
                </c:pt>
                <c:pt idx="1645">
                  <c:v>42.350613944682763</c:v>
                </c:pt>
                <c:pt idx="1646">
                  <c:v>42.314169307849923</c:v>
                </c:pt>
                <c:pt idx="1647">
                  <c:v>42.277701796850948</c:v>
                </c:pt>
                <c:pt idx="1648">
                  <c:v>42.241211287985578</c:v>
                </c:pt>
                <c:pt idx="1649">
                  <c:v>42.204697657235648</c:v>
                </c:pt>
                <c:pt idx="1650">
                  <c:v>42.168160780269133</c:v>
                </c:pt>
                <c:pt idx="1651">
                  <c:v>42.131600532444452</c:v>
                </c:pt>
                <c:pt idx="1652">
                  <c:v>42.095016788814902</c:v>
                </c:pt>
                <c:pt idx="1653">
                  <c:v>42.058409424133586</c:v>
                </c:pt>
                <c:pt idx="1654">
                  <c:v>42.021778312857435</c:v>
                </c:pt>
                <c:pt idx="1655">
                  <c:v>41.98512332915265</c:v>
                </c:pt>
                <c:pt idx="1656">
                  <c:v>41.948444346898668</c:v>
                </c:pt>
                <c:pt idx="1657">
                  <c:v>41.911741239693747</c:v>
                </c:pt>
                <c:pt idx="1658">
                  <c:v>41.875013880859683</c:v>
                </c:pt>
                <c:pt idx="1659">
                  <c:v>41.83826214344694</c:v>
                </c:pt>
                <c:pt idx="1660">
                  <c:v>41.801485900239335</c:v>
                </c:pt>
                <c:pt idx="1661">
                  <c:v>41.764685023760528</c:v>
                </c:pt>
                <c:pt idx="1662">
                  <c:v>41.727859386277729</c:v>
                </c:pt>
                <c:pt idx="1663">
                  <c:v>41.691008859808669</c:v>
                </c:pt>
                <c:pt idx="1664">
                  <c:v>41.65413331612595</c:v>
                </c:pt>
                <c:pt idx="1665">
                  <c:v>41.617232626763482</c:v>
                </c:pt>
                <c:pt idx="1666">
                  <c:v>41.580306663021616</c:v>
                </c:pt>
                <c:pt idx="1667">
                  <c:v>41.543355295973498</c:v>
                </c:pt>
                <c:pt idx="1668">
                  <c:v>41.506378396470495</c:v>
                </c:pt>
                <c:pt idx="1669">
                  <c:v>41.469375835148448</c:v>
                </c:pt>
                <c:pt idx="1670">
                  <c:v>41.432347482433897</c:v>
                </c:pt>
                <c:pt idx="1671">
                  <c:v>41.395293208550029</c:v>
                </c:pt>
                <c:pt idx="1672">
                  <c:v>41.358212883522967</c:v>
                </c:pt>
                <c:pt idx="1673">
                  <c:v>41.321106377188514</c:v>
                </c:pt>
                <c:pt idx="1674">
                  <c:v>41.283973559198088</c:v>
                </c:pt>
                <c:pt idx="1675">
                  <c:v>41.246814299025928</c:v>
                </c:pt>
                <c:pt idx="1676">
                  <c:v>41.209628465975399</c:v>
                </c:pt>
                <c:pt idx="1677">
                  <c:v>41.172415929185703</c:v>
                </c:pt>
                <c:pt idx="1678">
                  <c:v>41.135176557639255</c:v>
                </c:pt>
                <c:pt idx="1679">
                  <c:v>41.097910220168082</c:v>
                </c:pt>
                <c:pt idx="1680">
                  <c:v>41.060616785461249</c:v>
                </c:pt>
                <c:pt idx="1681">
                  <c:v>41.023296122072246</c:v>
                </c:pt>
                <c:pt idx="1682">
                  <c:v>40.985948098425823</c:v>
                </c:pt>
                <c:pt idx="1683">
                  <c:v>40.948572582825705</c:v>
                </c:pt>
                <c:pt idx="1684">
                  <c:v>40.911169443461787</c:v>
                </c:pt>
                <c:pt idx="1685">
                  <c:v>40.873738548418352</c:v>
                </c:pt>
                <c:pt idx="1686">
                  <c:v>40.836279765681134</c:v>
                </c:pt>
                <c:pt idx="1687">
                  <c:v>40.798792963145296</c:v>
                </c:pt>
                <c:pt idx="1688">
                  <c:v>40.761278008623734</c:v>
                </c:pt>
                <c:pt idx="1689">
                  <c:v>40.723734769854723</c:v>
                </c:pt>
                <c:pt idx="1690">
                  <c:v>40.686163114509881</c:v>
                </c:pt>
                <c:pt idx="1691">
                  <c:v>40.648562910202756</c:v>
                </c:pt>
                <c:pt idx="1692">
                  <c:v>40.610934024497318</c:v>
                </c:pt>
                <c:pt idx="1693">
                  <c:v>40.573276324915931</c:v>
                </c:pt>
                <c:pt idx="1694">
                  <c:v>40.535589678948078</c:v>
                </c:pt>
                <c:pt idx="1695">
                  <c:v>40.497873954059081</c:v>
                </c:pt>
                <c:pt idx="1696">
                  <c:v>40.460129017698925</c:v>
                </c:pt>
                <c:pt idx="1697">
                  <c:v>40.42235473731084</c:v>
                </c:pt>
                <c:pt idx="1698">
                  <c:v>40.384550980340748</c:v>
                </c:pt>
                <c:pt idx="1699">
                  <c:v>40.346717614245868</c:v>
                </c:pt>
                <c:pt idx="1700">
                  <c:v>40.308854506504098</c:v>
                </c:pt>
                <c:pt idx="1701">
                  <c:v>40.270961524623459</c:v>
                </c:pt>
                <c:pt idx="1702">
                  <c:v>40.233038536151128</c:v>
                </c:pt>
                <c:pt idx="1703">
                  <c:v>40.195085408683404</c:v>
                </c:pt>
                <c:pt idx="1704">
                  <c:v>40.157102009874961</c:v>
                </c:pt>
                <c:pt idx="1705">
                  <c:v>40.119088207448883</c:v>
                </c:pt>
                <c:pt idx="1706">
                  <c:v>40.081043869205956</c:v>
                </c:pt>
                <c:pt idx="1707">
                  <c:v>40.04296886303532</c:v>
                </c:pt>
                <c:pt idx="1708">
                  <c:v>40.004863056923952</c:v>
                </c:pt>
                <c:pt idx="1709">
                  <c:v>39.966726318967133</c:v>
                </c:pt>
                <c:pt idx="1710">
                  <c:v>39.928558517378576</c:v>
                </c:pt>
                <c:pt idx="1711">
                  <c:v>39.89035952050078</c:v>
                </c:pt>
                <c:pt idx="1712">
                  <c:v>39.852129196815568</c:v>
                </c:pt>
                <c:pt idx="1713">
                  <c:v>39.813867414954615</c:v>
                </c:pt>
                <c:pt idx="1714">
                  <c:v>39.7755740437103</c:v>
                </c:pt>
                <c:pt idx="1715">
                  <c:v>39.73724895204608</c:v>
                </c:pt>
                <c:pt idx="1716">
                  <c:v>39.698892009107823</c:v>
                </c:pt>
                <c:pt idx="1717">
                  <c:v>39.660503084234655</c:v>
                </c:pt>
                <c:pt idx="1718">
                  <c:v>39.622082046970107</c:v>
                </c:pt>
                <c:pt idx="1719">
                  <c:v>39.583628767073108</c:v>
                </c:pt>
                <c:pt idx="1720">
                  <c:v>39.545143114529751</c:v>
                </c:pt>
                <c:pt idx="1721">
                  <c:v>39.506624959564178</c:v>
                </c:pt>
                <c:pt idx="1722">
                  <c:v>39.468074172650503</c:v>
                </c:pt>
                <c:pt idx="1723">
                  <c:v>39.429490624524412</c:v>
                </c:pt>
                <c:pt idx="1724">
                  <c:v>39.390874186194694</c:v>
                </c:pt>
                <c:pt idx="1725">
                  <c:v>39.3522247289552</c:v>
                </c:pt>
                <c:pt idx="1726">
                  <c:v>39.313542124396776</c:v>
                </c:pt>
                <c:pt idx="1727">
                  <c:v>39.274826244419387</c:v>
                </c:pt>
                <c:pt idx="1728">
                  <c:v>39.236076961244052</c:v>
                </c:pt>
                <c:pt idx="1729">
                  <c:v>39.197294147425403</c:v>
                </c:pt>
                <c:pt idx="1730">
                  <c:v>39.158477675863615</c:v>
                </c:pt>
                <c:pt idx="1731">
                  <c:v>39.119627419817405</c:v>
                </c:pt>
                <c:pt idx="1732">
                  <c:v>39.080743252915802</c:v>
                </c:pt>
                <c:pt idx="1733">
                  <c:v>39.041825049171806</c:v>
                </c:pt>
                <c:pt idx="1734">
                  <c:v>39.002872682994088</c:v>
                </c:pt>
                <c:pt idx="1735">
                  <c:v>38.963886029200545</c:v>
                </c:pt>
                <c:pt idx="1736">
                  <c:v>38.924864963030942</c:v>
                </c:pt>
                <c:pt idx="1737">
                  <c:v>38.885809360160124</c:v>
                </c:pt>
                <c:pt idx="1738">
                  <c:v>38.846719096710821</c:v>
                </c:pt>
                <c:pt idx="1739">
                  <c:v>38.807594049267173</c:v>
                </c:pt>
                <c:pt idx="1740">
                  <c:v>38.768434094887994</c:v>
                </c:pt>
                <c:pt idx="1741">
                  <c:v>38.729239111119938</c:v>
                </c:pt>
                <c:pt idx="1742">
                  <c:v>38.69000897601137</c:v>
                </c:pt>
                <c:pt idx="1743">
                  <c:v>38.650743568125591</c:v>
                </c:pt>
                <c:pt idx="1744">
                  <c:v>38.611442766554838</c:v>
                </c:pt>
                <c:pt idx="1745">
                  <c:v>38.572106450933831</c:v>
                </c:pt>
                <c:pt idx="1746">
                  <c:v>38.532734501453561</c:v>
                </c:pt>
                <c:pt idx="1747">
                  <c:v>38.493326798875543</c:v>
                </c:pt>
                <c:pt idx="1748">
                  <c:v>38.453883224545521</c:v>
                </c:pt>
                <c:pt idx="1749">
                  <c:v>38.414403660407814</c:v>
                </c:pt>
                <c:pt idx="1750">
                  <c:v>38.37488798901915</c:v>
                </c:pt>
                <c:pt idx="1751">
                  <c:v>38.335336093563541</c:v>
                </c:pt>
                <c:pt idx="1752">
                  <c:v>38.295747857865969</c:v>
                </c:pt>
                <c:pt idx="1753">
                  <c:v>38.256123166407264</c:v>
                </c:pt>
                <c:pt idx="1754">
                  <c:v>38.216461904338431</c:v>
                </c:pt>
                <c:pt idx="1755">
                  <c:v>38.176763957495261</c:v>
                </c:pt>
                <c:pt idx="1756">
                  <c:v>38.137029212413026</c:v>
                </c:pt>
                <c:pt idx="1757">
                  <c:v>38.097257556341233</c:v>
                </c:pt>
                <c:pt idx="1758">
                  <c:v>38.057448877258302</c:v>
                </c:pt>
                <c:pt idx="1759">
                  <c:v>38.017603063886583</c:v>
                </c:pt>
                <c:pt idx="1760">
                  <c:v>37.977720005707305</c:v>
                </c:pt>
                <c:pt idx="1761">
                  <c:v>37.937799592975338</c:v>
                </c:pt>
                <c:pt idx="1762">
                  <c:v>37.897841716734803</c:v>
                </c:pt>
                <c:pt idx="1763">
                  <c:v>37.85784626883359</c:v>
                </c:pt>
                <c:pt idx="1764">
                  <c:v>37.817813141939041</c:v>
                </c:pt>
                <c:pt idx="1765">
                  <c:v>37.777742229552921</c:v>
                </c:pt>
                <c:pt idx="1766">
                  <c:v>37.737633426026996</c:v>
                </c:pt>
                <c:pt idx="1767">
                  <c:v>37.697486626578353</c:v>
                </c:pt>
                <c:pt idx="1768">
                  <c:v>37.657301727304493</c:v>
                </c:pt>
                <c:pt idx="1769">
                  <c:v>37.617078625199539</c:v>
                </c:pt>
                <c:pt idx="1770">
                  <c:v>37.576817218169097</c:v>
                </c:pt>
                <c:pt idx="1771">
                  <c:v>37.536517405046368</c:v>
                </c:pt>
                <c:pt idx="1772">
                  <c:v>37.496179085607373</c:v>
                </c:pt>
                <c:pt idx="1773">
                  <c:v>37.45580216058697</c:v>
                </c:pt>
                <c:pt idx="1774">
                  <c:v>37.415386531694587</c:v>
                </c:pt>
                <c:pt idx="1775">
                  <c:v>37.374932101629774</c:v>
                </c:pt>
                <c:pt idx="1776">
                  <c:v>37.334438774098338</c:v>
                </c:pt>
                <c:pt idx="1777">
                  <c:v>37.293906453827852</c:v>
                </c:pt>
                <c:pt idx="1778">
                  <c:v>37.253335046583999</c:v>
                </c:pt>
                <c:pt idx="1779">
                  <c:v>37.212724459186219</c:v>
                </c:pt>
                <c:pt idx="1780">
                  <c:v>37.172074599523761</c:v>
                </c:pt>
                <c:pt idx="1781">
                  <c:v>37.131385376571679</c:v>
                </c:pt>
                <c:pt idx="1782">
                  <c:v>37.090656700406875</c:v>
                </c:pt>
                <c:pt idx="1783">
                  <c:v>37.04988848222429</c:v>
                </c:pt>
                <c:pt idx="1784">
                  <c:v>37.009080634352749</c:v>
                </c:pt>
                <c:pt idx="1785">
                  <c:v>36.968233070271395</c:v>
                </c:pt>
                <c:pt idx="1786">
                  <c:v>36.927345704625381</c:v>
                </c:pt>
                <c:pt idx="1787">
                  <c:v>36.886418453242442</c:v>
                </c:pt>
                <c:pt idx="1788">
                  <c:v>36.845451233148971</c:v>
                </c:pt>
                <c:pt idx="1789">
                  <c:v>36.804443962585943</c:v>
                </c:pt>
                <c:pt idx="1790">
                  <c:v>36.763396561025417</c:v>
                </c:pt>
                <c:pt idx="1791">
                  <c:v>36.722308949186626</c:v>
                </c:pt>
                <c:pt idx="1792">
                  <c:v>36.681181049052114</c:v>
                </c:pt>
                <c:pt idx="1793">
                  <c:v>36.64001278388406</c:v>
                </c:pt>
                <c:pt idx="1794">
                  <c:v>36.59880407824032</c:v>
                </c:pt>
                <c:pt idx="1795">
                  <c:v>36.557554857990901</c:v>
                </c:pt>
                <c:pt idx="1796">
                  <c:v>36.51626505033385</c:v>
                </c:pt>
                <c:pt idx="1797">
                  <c:v>36.474934583811873</c:v>
                </c:pt>
                <c:pt idx="1798">
                  <c:v>36.433563388328054</c:v>
                </c:pt>
                <c:pt idx="1799">
                  <c:v>36.392151395162301</c:v>
                </c:pt>
                <c:pt idx="1800">
                  <c:v>36.35069853698753</c:v>
                </c:pt>
                <c:pt idx="1801">
                  <c:v>36.309204747885701</c:v>
                </c:pt>
                <c:pt idx="1802">
                  <c:v>36.267669963364092</c:v>
                </c:pt>
                <c:pt idx="1803">
                  <c:v>36.22609412037113</c:v>
                </c:pt>
                <c:pt idx="1804">
                  <c:v>36.184477157312898</c:v>
                </c:pt>
                <c:pt idx="1805">
                  <c:v>36.142819014068763</c:v>
                </c:pt>
                <c:pt idx="1806">
                  <c:v>36.101119632007681</c:v>
                </c:pt>
                <c:pt idx="1807">
                  <c:v>36.059378954004146</c:v>
                </c:pt>
                <c:pt idx="1808">
                  <c:v>36.017596924454025</c:v>
                </c:pt>
                <c:pt idx="1809">
                  <c:v>35.97577348929061</c:v>
                </c:pt>
                <c:pt idx="1810">
                  <c:v>35.933908596000379</c:v>
                </c:pt>
                <c:pt idx="1811">
                  <c:v>35.892002193639151</c:v>
                </c:pt>
                <c:pt idx="1812">
                  <c:v>35.850054232847157</c:v>
                </c:pt>
                <c:pt idx="1813">
                  <c:v>35.808064665865686</c:v>
                </c:pt>
                <c:pt idx="1814">
                  <c:v>35.766033446552143</c:v>
                </c:pt>
                <c:pt idx="1815">
                  <c:v>35.723960530395885</c:v>
                </c:pt>
                <c:pt idx="1816">
                  <c:v>35.681845874533813</c:v>
                </c:pt>
                <c:pt idx="1817">
                  <c:v>35.639689437765838</c:v>
                </c:pt>
                <c:pt idx="1818">
                  <c:v>35.597491180570216</c:v>
                </c:pt>
                <c:pt idx="1819">
                  <c:v>35.555251065119421</c:v>
                </c:pt>
                <c:pt idx="1820">
                  <c:v>35.512969055294661</c:v>
                </c:pt>
                <c:pt idx="1821">
                  <c:v>35.470645116701746</c:v>
                </c:pt>
                <c:pt idx="1822">
                  <c:v>35.428279216686114</c:v>
                </c:pt>
                <c:pt idx="1823">
                  <c:v>35.385871324347889</c:v>
                </c:pt>
                <c:pt idx="1824">
                  <c:v>35.343421410556658</c:v>
                </c:pt>
                <c:pt idx="1825">
                  <c:v>35.300929447966723</c:v>
                </c:pt>
                <c:pt idx="1826">
                  <c:v>35.25839541103182</c:v>
                </c:pt>
                <c:pt idx="1827">
                  <c:v>35.215819276019893</c:v>
                </c:pt>
                <c:pt idx="1828">
                  <c:v>35.173201021027531</c:v>
                </c:pt>
                <c:pt idx="1829">
                  <c:v>35.130540625994939</c:v>
                </c:pt>
                <c:pt idx="1830">
                  <c:v>35.087838072719826</c:v>
                </c:pt>
                <c:pt idx="1831">
                  <c:v>35.045093344872349</c:v>
                </c:pt>
                <c:pt idx="1832">
                  <c:v>35.002306428009042</c:v>
                </c:pt>
                <c:pt idx="1833">
                  <c:v>34.959477309587029</c:v>
                </c:pt>
                <c:pt idx="1834">
                  <c:v>34.916605978977778</c:v>
                </c:pt>
                <c:pt idx="1835">
                  <c:v>34.873692427481714</c:v>
                </c:pt>
                <c:pt idx="1836">
                  <c:v>34.830736648341166</c:v>
                </c:pt>
                <c:pt idx="1837">
                  <c:v>34.787738636754796</c:v>
                </c:pt>
                <c:pt idx="1838">
                  <c:v>34.744698389890644</c:v>
                </c:pt>
                <c:pt idx="1839">
                  <c:v>34.701615906899711</c:v>
                </c:pt>
                <c:pt idx="1840">
                  <c:v>34.65849118892941</c:v>
                </c:pt>
                <c:pt idx="1841">
                  <c:v>34.615324239136676</c:v>
                </c:pt>
                <c:pt idx="1842">
                  <c:v>34.572115062700739</c:v>
                </c:pt>
                <c:pt idx="1843">
                  <c:v>34.528863666836514</c:v>
                </c:pt>
                <c:pt idx="1844">
                  <c:v>34.485570060806893</c:v>
                </c:pt>
                <c:pt idx="1845">
                  <c:v>34.442234255935645</c:v>
                </c:pt>
                <c:pt idx="1846">
                  <c:v>34.39885626561982</c:v>
                </c:pt>
                <c:pt idx="1847">
                  <c:v>34.355436105342115</c:v>
                </c:pt>
                <c:pt idx="1848">
                  <c:v>34.311973792682949</c:v>
                </c:pt>
                <c:pt idx="1849">
                  <c:v>34.268469347332569</c:v>
                </c:pt>
                <c:pt idx="1850">
                  <c:v>34.224922791102912</c:v>
                </c:pt>
                <c:pt idx="1851">
                  <c:v>34.181334147939303</c:v>
                </c:pt>
                <c:pt idx="1852">
                  <c:v>34.137703443931898</c:v>
                </c:pt>
                <c:pt idx="1853">
                  <c:v>34.094030707327235</c:v>
                </c:pt>
                <c:pt idx="1854">
                  <c:v>34.050315968539351</c:v>
                </c:pt>
                <c:pt idx="1855">
                  <c:v>34.006559260160849</c:v>
                </c:pt>
                <c:pt idx="1856">
                  <c:v>33.96276061697381</c:v>
                </c:pt>
                <c:pt idx="1857">
                  <c:v>33.918920075960258</c:v>
                </c:pt>
                <c:pt idx="1858">
                  <c:v>33.875037676313021</c:v>
                </c:pt>
                <c:pt idx="1859">
                  <c:v>33.831113459445859</c:v>
                </c:pt>
                <c:pt idx="1860">
                  <c:v>33.787147469003443</c:v>
                </c:pt>
                <c:pt idx="1861">
                  <c:v>33.743139750871947</c:v>
                </c:pt>
                <c:pt idx="1862">
                  <c:v>33.699090353187984</c:v>
                </c:pt>
                <c:pt idx="1863">
                  <c:v>33.654999326348822</c:v>
                </c:pt>
                <c:pt idx="1864">
                  <c:v>33.610866723021452</c:v>
                </c:pt>
                <c:pt idx="1865">
                  <c:v>33.566692598151995</c:v>
                </c:pt>
                <c:pt idx="1866">
                  <c:v>33.522477008974541</c:v>
                </c:pt>
                <c:pt idx="1867">
                  <c:v>33.47822001502005</c:v>
                </c:pt>
                <c:pt idx="1868">
                  <c:v>33.433921678124761</c:v>
                </c:pt>
                <c:pt idx="1869">
                  <c:v>33.389582062438855</c:v>
                </c:pt>
                <c:pt idx="1870">
                  <c:v>33.34520123443442</c:v>
                </c:pt>
                <c:pt idx="1871">
                  <c:v>33.300779262913466</c:v>
                </c:pt>
                <c:pt idx="1872">
                  <c:v>33.256316219015936</c:v>
                </c:pt>
                <c:pt idx="1873">
                  <c:v>33.211812176226694</c:v>
                </c:pt>
                <c:pt idx="1874">
                  <c:v>33.167267210383365</c:v>
                </c:pt>
                <c:pt idx="1875">
                  <c:v>33.122681399683323</c:v>
                </c:pt>
                <c:pt idx="1876">
                  <c:v>33.078054824690433</c:v>
                </c:pt>
                <c:pt idx="1877">
                  <c:v>33.033387568341738</c:v>
                </c:pt>
                <c:pt idx="1878">
                  <c:v>32.988679715954056</c:v>
                </c:pt>
                <c:pt idx="1879">
                  <c:v>32.943931355230198</c:v>
                </c:pt>
                <c:pt idx="1880">
                  <c:v>32.899142576264701</c:v>
                </c:pt>
                <c:pt idx="1881">
                  <c:v>32.854313471549723</c:v>
                </c:pt>
                <c:pt idx="1882">
                  <c:v>32.809444135980762</c:v>
                </c:pt>
                <c:pt idx="1883">
                  <c:v>32.764534666861621</c:v>
                </c:pt>
                <c:pt idx="1884">
                  <c:v>32.719585163909763</c:v>
                </c:pt>
                <c:pt idx="1885">
                  <c:v>32.674595729260723</c:v>
                </c:pt>
                <c:pt idx="1886">
                  <c:v>32.629566467473069</c:v>
                </c:pt>
                <c:pt idx="1887">
                  <c:v>32.584497485532758</c:v>
                </c:pt>
                <c:pt idx="1888">
                  <c:v>32.539388892856877</c:v>
                </c:pt>
                <c:pt idx="1889">
                  <c:v>32.494240801297735</c:v>
                </c:pt>
                <c:pt idx="1890">
                  <c:v>32.44905332514643</c:v>
                </c:pt>
                <c:pt idx="1891">
                  <c:v>32.403826581136144</c:v>
                </c:pt>
                <c:pt idx="1892">
                  <c:v>32.358560688445465</c:v>
                </c:pt>
                <c:pt idx="1893">
                  <c:v>32.31325576870092</c:v>
                </c:pt>
                <c:pt idx="1894">
                  <c:v>32.267911945979762</c:v>
                </c:pt>
                <c:pt idx="1895">
                  <c:v>32.222529346812351</c:v>
                </c:pt>
                <c:pt idx="1896">
                  <c:v>32.177108100184341</c:v>
                </c:pt>
                <c:pt idx="1897">
                  <c:v>32.13164833753811</c:v>
                </c:pt>
                <c:pt idx="1898">
                  <c:v>32.086150192774873</c:v>
                </c:pt>
                <c:pt idx="1899">
                  <c:v>32.040613802255749</c:v>
                </c:pt>
                <c:pt idx="1900">
                  <c:v>31.99503930480272</c:v>
                </c:pt>
                <c:pt idx="1901">
                  <c:v>31.949426841699765</c:v>
                </c:pt>
                <c:pt idx="1902">
                  <c:v>31.903776556693249</c:v>
                </c:pt>
                <c:pt idx="1903">
                  <c:v>31.858088595992076</c:v>
                </c:pt>
                <c:pt idx="1904">
                  <c:v>31.81236310826803</c:v>
                </c:pt>
                <c:pt idx="1905">
                  <c:v>31.766600244655258</c:v>
                </c:pt>
                <c:pt idx="1906">
                  <c:v>31.72080015875002</c:v>
                </c:pt>
                <c:pt idx="1907">
                  <c:v>31.674963006609751</c:v>
                </c:pt>
                <c:pt idx="1908">
                  <c:v>31.629088946751995</c:v>
                </c:pt>
                <c:pt idx="1909">
                  <c:v>31.583178140153521</c:v>
                </c:pt>
                <c:pt idx="1910">
                  <c:v>31.537230750248266</c:v>
                </c:pt>
                <c:pt idx="1911">
                  <c:v>31.491246942925777</c:v>
                </c:pt>
                <c:pt idx="1912">
                  <c:v>31.445226886529166</c:v>
                </c:pt>
                <c:pt idx="1913">
                  <c:v>31.399170751852591</c:v>
                </c:pt>
                <c:pt idx="1914">
                  <c:v>31.353078712138746</c:v>
                </c:pt>
                <c:pt idx="1915">
                  <c:v>31.306950943076011</c:v>
                </c:pt>
                <c:pt idx="1916">
                  <c:v>31.260787622795227</c:v>
                </c:pt>
                <c:pt idx="1917">
                  <c:v>31.214588931866235</c:v>
                </c:pt>
                <c:pt idx="1918">
                  <c:v>31.168355053294409</c:v>
                </c:pt>
                <c:pt idx="1919">
                  <c:v>31.122086172516376</c:v>
                </c:pt>
                <c:pt idx="1920">
                  <c:v>31.075782477395983</c:v>
                </c:pt>
                <c:pt idx="1921">
                  <c:v>31.02944415821981</c:v>
                </c:pt>
                <c:pt idx="1922">
                  <c:v>30.983071407692439</c:v>
                </c:pt>
                <c:pt idx="1923">
                  <c:v>30.936664420931187</c:v>
                </c:pt>
                <c:pt idx="1924">
                  <c:v>30.890223395461078</c:v>
                </c:pt>
                <c:pt idx="1925">
                  <c:v>30.843748531209204</c:v>
                </c:pt>
                <c:pt idx="1926">
                  <c:v>30.797240030498759</c:v>
                </c:pt>
                <c:pt idx="1927">
                  <c:v>30.750698098043113</c:v>
                </c:pt>
                <c:pt idx="1928">
                  <c:v>30.704122940939286</c:v>
                </c:pt>
                <c:pt idx="1929">
                  <c:v>30.657514768661493</c:v>
                </c:pt>
                <c:pt idx="1930">
                  <c:v>30.610873793054125</c:v>
                </c:pt>
                <c:pt idx="1931">
                  <c:v>30.564200228324609</c:v>
                </c:pt>
                <c:pt idx="1932">
                  <c:v>30.517494291035888</c:v>
                </c:pt>
                <c:pt idx="1933">
                  <c:v>30.470756200098851</c:v>
                </c:pt>
                <c:pt idx="1934">
                  <c:v>30.423986176764458</c:v>
                </c:pt>
                <c:pt idx="1935">
                  <c:v>30.377184444615217</c:v>
                </c:pt>
                <c:pt idx="1936">
                  <c:v>30.3303512295569</c:v>
                </c:pt>
                <c:pt idx="1937">
                  <c:v>30.28348675980984</c:v>
                </c:pt>
                <c:pt idx="1938">
                  <c:v>30.236591265899921</c:v>
                </c:pt>
                <c:pt idx="1939">
                  <c:v>30.189664980648931</c:v>
                </c:pt>
                <c:pt idx="1940">
                  <c:v>30.142708139165748</c:v>
                </c:pt>
                <c:pt idx="1941">
                  <c:v>30.095720978835978</c:v>
                </c:pt>
                <c:pt idx="1942">
                  <c:v>30.048703739311904</c:v>
                </c:pt>
                <c:pt idx="1943">
                  <c:v>30.001656662502761</c:v>
                </c:pt>
                <c:pt idx="1944">
                  <c:v>29.954579992563417</c:v>
                </c:pt>
                <c:pt idx="1945">
                  <c:v>29.907473975884379</c:v>
                </c:pt>
                <c:pt idx="1946">
                  <c:v>29.860338861079761</c:v>
                </c:pt>
                <c:pt idx="1947">
                  <c:v>29.81317489897711</c:v>
                </c:pt>
                <c:pt idx="1948">
                  <c:v>29.765982342604801</c:v>
                </c:pt>
                <c:pt idx="1949">
                  <c:v>29.718761447180935</c:v>
                </c:pt>
                <c:pt idx="1950">
                  <c:v>29.671512470100918</c:v>
                </c:pt>
                <c:pt idx="1951">
                  <c:v>29.624235670925387</c:v>
                </c:pt>
                <c:pt idx="1952">
                  <c:v>29.576931311367382</c:v>
                </c:pt>
                <c:pt idx="1953">
                  <c:v>29.529599655279966</c:v>
                </c:pt>
                <c:pt idx="1954">
                  <c:v>29.482240968642902</c:v>
                </c:pt>
                <c:pt idx="1955">
                  <c:v>29.434855519549338</c:v>
                </c:pt>
                <c:pt idx="1956">
                  <c:v>29.38744357819224</c:v>
                </c:pt>
                <c:pt idx="1957">
                  <c:v>29.340005416851277</c:v>
                </c:pt>
                <c:pt idx="1958">
                  <c:v>29.292541309877919</c:v>
                </c:pt>
                <c:pt idx="1959">
                  <c:v>29.245051533682002</c:v>
                </c:pt>
                <c:pt idx="1960">
                  <c:v>29.197536366716736</c:v>
                </c:pt>
                <c:pt idx="1961">
                  <c:v>29.149996089464388</c:v>
                </c:pt>
                <c:pt idx="1962">
                  <c:v>29.102430984421087</c:v>
                </c:pt>
                <c:pt idx="1963">
                  <c:v>29.054841336082063</c:v>
                </c:pt>
                <c:pt idx="1964">
                  <c:v>29.007227430925941</c:v>
                </c:pt>
                <c:pt idx="1965">
                  <c:v>28.959589557399113</c:v>
                </c:pt>
                <c:pt idx="1966">
                  <c:v>28.911928005900553</c:v>
                </c:pt>
                <c:pt idx="1967">
                  <c:v>28.864243068765042</c:v>
                </c:pt>
                <c:pt idx="1968">
                  <c:v>28.816535040247551</c:v>
                </c:pt>
                <c:pt idx="1969">
                  <c:v>28.768804216506069</c:v>
                </c:pt>
                <c:pt idx="1970">
                  <c:v>28.721050895585755</c:v>
                </c:pt>
                <c:pt idx="1971">
                  <c:v>28.673275377401524</c:v>
                </c:pt>
                <c:pt idx="1972">
                  <c:v>28.625477963721249</c:v>
                </c:pt>
                <c:pt idx="1973">
                  <c:v>28.577658958148273</c:v>
                </c:pt>
                <c:pt idx="1974">
                  <c:v>28.529818666104116</c:v>
                </c:pt>
                <c:pt idx="1975">
                  <c:v>28.481957394810568</c:v>
                </c:pt>
                <c:pt idx="1976">
                  <c:v>28.434075453271891</c:v>
                </c:pt>
                <c:pt idx="1977">
                  <c:v>28.38617315225676</c:v>
                </c:pt>
                <c:pt idx="1978">
                  <c:v>28.338250804280204</c:v>
                </c:pt>
                <c:pt idx="1979">
                  <c:v>28.29030872358457</c:v>
                </c:pt>
                <c:pt idx="1980">
                  <c:v>28.242347226121339</c:v>
                </c:pt>
                <c:pt idx="1981">
                  <c:v>28.194366629531945</c:v>
                </c:pt>
                <c:pt idx="1982">
                  <c:v>28.146367253129348</c:v>
                </c:pt>
                <c:pt idx="1983">
                  <c:v>28.098349417877763</c:v>
                </c:pt>
                <c:pt idx="1984">
                  <c:v>28.050313446374307</c:v>
                </c:pt>
                <c:pt idx="1985">
                  <c:v>28.002259662828731</c:v>
                </c:pt>
                <c:pt idx="1986">
                  <c:v>27.954188393043932</c:v>
                </c:pt>
                <c:pt idx="1987">
                  <c:v>27.906099964396219</c:v>
                </c:pt>
                <c:pt idx="1988">
                  <c:v>27.857994705814534</c:v>
                </c:pt>
                <c:pt idx="1989">
                  <c:v>27.809872947760944</c:v>
                </c:pt>
                <c:pt idx="1990">
                  <c:v>27.761735022209901</c:v>
                </c:pt>
                <c:pt idx="1991">
                  <c:v>27.713581262627251</c:v>
                </c:pt>
                <c:pt idx="1992">
                  <c:v>27.665412003950426</c:v>
                </c:pt>
                <c:pt idx="1993">
                  <c:v>27.617227582566244</c:v>
                </c:pt>
                <c:pt idx="1994">
                  <c:v>27.569028336291233</c:v>
                </c:pt>
                <c:pt idx="1995">
                  <c:v>27.520814604349106</c:v>
                </c:pt>
                <c:pt idx="1996">
                  <c:v>27.472586727350247</c:v>
                </c:pt>
                <c:pt idx="1997">
                  <c:v>27.424345047269981</c:v>
                </c:pt>
                <c:pt idx="1998">
                  <c:v>27.376089907426579</c:v>
                </c:pt>
                <c:pt idx="1999">
                  <c:v>27.327821652459878</c:v>
                </c:pt>
                <c:pt idx="2000">
                  <c:v>27.279540628309142</c:v>
                </c:pt>
                <c:pt idx="2001">
                  <c:v>27.23124718219082</c:v>
                </c:pt>
                <c:pt idx="2002">
                  <c:v>27.182941662576589</c:v>
                </c:pt>
                <c:pt idx="2003">
                  <c:v>27.134624419171036</c:v>
                </c:pt>
                <c:pt idx="2004">
                  <c:v>27.0862958028886</c:v>
                </c:pt>
                <c:pt idx="2005">
                  <c:v>27.037956165831769</c:v>
                </c:pt>
                <c:pt idx="2006">
                  <c:v>26.989605861267776</c:v>
                </c:pt>
                <c:pt idx="2007">
                  <c:v>26.941245243605991</c:v>
                </c:pt>
                <c:pt idx="2008">
                  <c:v>26.892874668374972</c:v>
                </c:pt>
                <c:pt idx="2009">
                  <c:v>26.844494492199075</c:v>
                </c:pt>
                <c:pt idx="2010">
                  <c:v>26.796105072775603</c:v>
                </c:pt>
                <c:pt idx="2011">
                  <c:v>26.747706768851462</c:v>
                </c:pt>
                <c:pt idx="2012">
                  <c:v>26.699299940199566</c:v>
                </c:pt>
                <c:pt idx="2013">
                  <c:v>26.650884947595369</c:v>
                </c:pt>
                <c:pt idx="2014">
                  <c:v>26.602462152793443</c:v>
                </c:pt>
                <c:pt idx="2015">
                  <c:v>26.554031918503497</c:v>
                </c:pt>
                <c:pt idx="2016">
                  <c:v>26.505594608366824</c:v>
                </c:pt>
                <c:pt idx="2017">
                  <c:v>26.457150586932016</c:v>
                </c:pt>
                <c:pt idx="2018">
                  <c:v>26.408700219631513</c:v>
                </c:pt>
                <c:pt idx="2019">
                  <c:v>26.360243872757209</c:v>
                </c:pt>
                <c:pt idx="2020">
                  <c:v>26.311781913436199</c:v>
                </c:pt>
                <c:pt idx="2021">
                  <c:v>26.26331470960675</c:v>
                </c:pt>
                <c:pt idx="2022">
                  <c:v>26.21484262999385</c:v>
                </c:pt>
                <c:pt idx="2023">
                  <c:v>26.166366044085095</c:v>
                </c:pt>
                <c:pt idx="2024">
                  <c:v>26.117885322105721</c:v>
                </c:pt>
                <c:pt idx="2025">
                  <c:v>26.069400834994628</c:v>
                </c:pt>
                <c:pt idx="2026">
                  <c:v>26.020912954379412</c:v>
                </c:pt>
                <c:pt idx="2027">
                  <c:v>25.972422052551998</c:v>
                </c:pt>
                <c:pt idx="2028">
                  <c:v>25.92392850244336</c:v>
                </c:pt>
                <c:pt idx="2029">
                  <c:v>25.875432677599569</c:v>
                </c:pt>
                <c:pt idx="2030">
                  <c:v>25.826934952156286</c:v>
                </c:pt>
                <c:pt idx="2031">
                  <c:v>25.77843570081431</c:v>
                </c:pt>
                <c:pt idx="2032">
                  <c:v>25.7299352988144</c:v>
                </c:pt>
                <c:pt idx="2033">
                  <c:v>25.681434121912424</c:v>
                </c:pt>
                <c:pt idx="2034">
                  <c:v>25.632932546354134</c:v>
                </c:pt>
                <c:pt idx="2035">
                  <c:v>25.584430948850837</c:v>
                </c:pt>
                <c:pt idx="2036">
                  <c:v>25.535929706553098</c:v>
                </c:pt>
                <c:pt idx="2037">
                  <c:v>25.487429197026845</c:v>
                </c:pt>
                <c:pt idx="2038">
                  <c:v>25.438929798227331</c:v>
                </c:pt>
                <c:pt idx="2039">
                  <c:v>25.390431888474364</c:v>
                </c:pt>
                <c:pt idx="2040">
                  <c:v>25.341935846427322</c:v>
                </c:pt>
                <c:pt idx="2041">
                  <c:v>25.293442051059316</c:v>
                </c:pt>
                <c:pt idx="2042">
                  <c:v>25.244950881632491</c:v>
                </c:pt>
                <c:pt idx="2043">
                  <c:v>25.196462717672542</c:v>
                </c:pt>
                <c:pt idx="2044">
                  <c:v>25.147977938943285</c:v>
                </c:pt>
                <c:pt idx="2045">
                  <c:v>25.099496925421974</c:v>
                </c:pt>
                <c:pt idx="2046">
                  <c:v>25.051020057273348</c:v>
                </c:pt>
                <c:pt idx="2047">
                  <c:v>25.002547714824868</c:v>
                </c:pt>
                <c:pt idx="2048">
                  <c:v>24.954080278540722</c:v>
                </c:pt>
                <c:pt idx="2049">
                  <c:v>24.905618128997556</c:v>
                </c:pt>
                <c:pt idx="2050">
                  <c:v>24.857161646858454</c:v>
                </c:pt>
                <c:pt idx="2051">
                  <c:v>24.808711212847776</c:v>
                </c:pt>
                <c:pt idx="2052">
                  <c:v>24.760267207726191</c:v>
                </c:pt>
                <c:pt idx="2053">
                  <c:v>24.711830012264954</c:v>
                </c:pt>
                <c:pt idx="2054">
                  <c:v>24.663400007221444</c:v>
                </c:pt>
                <c:pt idx="2055">
                  <c:v>24.614977573313009</c:v>
                </c:pt>
                <c:pt idx="2056">
                  <c:v>24.56656309119278</c:v>
                </c:pt>
                <c:pt idx="2057">
                  <c:v>24.518156941423431</c:v>
                </c:pt>
                <c:pt idx="2058">
                  <c:v>24.469759504453123</c:v>
                </c:pt>
                <c:pt idx="2059">
                  <c:v>24.421371160589757</c:v>
                </c:pt>
                <c:pt idx="2060">
                  <c:v>24.372992289976139</c:v>
                </c:pt>
                <c:pt idx="2061">
                  <c:v>24.324623272564697</c:v>
                </c:pt>
                <c:pt idx="2062">
                  <c:v>24.276264488093162</c:v>
                </c:pt>
                <c:pt idx="2063">
                  <c:v>24.227916316058629</c:v>
                </c:pt>
                <c:pt idx="2064">
                  <c:v>24.17957913569381</c:v>
                </c:pt>
                <c:pt idx="2065">
                  <c:v>24.131253325941255</c:v>
                </c:pt>
                <c:pt idx="2066">
                  <c:v>24.082939265428944</c:v>
                </c:pt>
                <c:pt idx="2067">
                  <c:v>24.034637332445719</c:v>
                </c:pt>
                <c:pt idx="2068">
                  <c:v>23.986347904916343</c:v>
                </c:pt>
                <c:pt idx="2069">
                  <c:v>23.938071360377172</c:v>
                </c:pt>
                <c:pt idx="2070">
                  <c:v>23.889808075950985</c:v>
                </c:pt>
                <c:pt idx="2071">
                  <c:v>23.84155842832363</c:v>
                </c:pt>
                <c:pt idx="2072">
                  <c:v>23.793322793718268</c:v>
                </c:pt>
                <c:pt idx="2073">
                  <c:v>23.745101547872203</c:v>
                </c:pt>
                <c:pt idx="2074">
                  <c:v>23.696895066012029</c:v>
                </c:pt>
                <c:pt idx="2075">
                  <c:v>23.648703722829264</c:v>
                </c:pt>
                <c:pt idx="2076">
                  <c:v>23.600527892456824</c:v>
                </c:pt>
                <c:pt idx="2077">
                  <c:v>23.552367948444637</c:v>
                </c:pt>
                <c:pt idx="2078">
                  <c:v>23.504224263735939</c:v>
                </c:pt>
                <c:pt idx="2079">
                  <c:v>23.456097210642906</c:v>
                </c:pt>
                <c:pt idx="2080">
                  <c:v>23.407987160823787</c:v>
                </c:pt>
                <c:pt idx="2081">
                  <c:v>23.359894485258458</c:v>
                </c:pt>
                <c:pt idx="2082">
                  <c:v>23.311819554225067</c:v>
                </c:pt>
                <c:pt idx="2083">
                  <c:v>23.263762737277037</c:v>
                </c:pt>
                <c:pt idx="2084">
                  <c:v>23.21572440321907</c:v>
                </c:pt>
                <c:pt idx="2085">
                  <c:v>23.167704920084368</c:v>
                </c:pt>
                <c:pt idx="2086">
                  <c:v>23.119704655111178</c:v>
                </c:pt>
                <c:pt idx="2087">
                  <c:v>23.071723974719855</c:v>
                </c:pt>
                <c:pt idx="2088">
                  <c:v>23.023763244490311</c:v>
                </c:pt>
                <c:pt idx="2089">
                  <c:v>22.975822829138632</c:v>
                </c:pt>
                <c:pt idx="2090">
                  <c:v>22.927903092494731</c:v>
                </c:pt>
                <c:pt idx="2091">
                  <c:v>22.880004397479986</c:v>
                </c:pt>
                <c:pt idx="2092">
                  <c:v>22.832127106084084</c:v>
                </c:pt>
                <c:pt idx="2093">
                  <c:v>22.784271579343862</c:v>
                </c:pt>
                <c:pt idx="2094">
                  <c:v>22.736438177319886</c:v>
                </c:pt>
                <c:pt idx="2095">
                  <c:v>22.68862725907541</c:v>
                </c:pt>
                <c:pt idx="2096">
                  <c:v>22.640839182654076</c:v>
                </c:pt>
                <c:pt idx="2097">
                  <c:v>22.593074305057648</c:v>
                </c:pt>
                <c:pt idx="2098">
                  <c:v>22.545332982225514</c:v>
                </c:pt>
                <c:pt idx="2099">
                  <c:v>22.497615569012382</c:v>
                </c:pt>
                <c:pt idx="2100">
                  <c:v>22.449922419166938</c:v>
                </c:pt>
                <c:pt idx="2101">
                  <c:v>22.402253885311051</c:v>
                </c:pt>
                <c:pt idx="2102">
                  <c:v>22.354610318918429</c:v>
                </c:pt>
                <c:pt idx="2103">
                  <c:v>22.306992070294061</c:v>
                </c:pt>
                <c:pt idx="2104">
                  <c:v>22.259399488552916</c:v>
                </c:pt>
                <c:pt idx="2105">
                  <c:v>22.211832921599846</c:v>
                </c:pt>
                <c:pt idx="2106">
                  <c:v>22.164292716109259</c:v>
                </c:pt>
                <c:pt idx="2107">
                  <c:v>22.11677921750427</c:v>
                </c:pt>
                <c:pt idx="2108">
                  <c:v>22.069292769937078</c:v>
                </c:pt>
                <c:pt idx="2109">
                  <c:v>22.021833716269235</c:v>
                </c:pt>
                <c:pt idx="2110">
                  <c:v>21.974402398051161</c:v>
                </c:pt>
                <c:pt idx="2111">
                  <c:v>21.926999155503189</c:v>
                </c:pt>
                <c:pt idx="2112">
                  <c:v>21.879624327495996</c:v>
                </c:pt>
                <c:pt idx="2113">
                  <c:v>21.832278251531221</c:v>
                </c:pt>
                <c:pt idx="2114">
                  <c:v>21.784961263722469</c:v>
                </c:pt>
                <c:pt idx="2115">
                  <c:v>21.737673698776714</c:v>
                </c:pt>
                <c:pt idx="2116">
                  <c:v>21.690415889974844</c:v>
                </c:pt>
                <c:pt idx="2117">
                  <c:v>21.643188169154335</c:v>
                </c:pt>
                <c:pt idx="2118">
                  <c:v>21.595990866689696</c:v>
                </c:pt>
                <c:pt idx="2119">
                  <c:v>21.548824311474949</c:v>
                </c:pt>
                <c:pt idx="2120">
                  <c:v>21.501688830905756</c:v>
                </c:pt>
                <c:pt idx="2121">
                  <c:v>21.4545847508614</c:v>
                </c:pt>
                <c:pt idx="2122">
                  <c:v>21.407512395687419</c:v>
                </c:pt>
                <c:pt idx="2123">
                  <c:v>21.360472088177865</c:v>
                </c:pt>
                <c:pt idx="2124">
                  <c:v>21.313464149558541</c:v>
                </c:pt>
                <c:pt idx="2125">
                  <c:v>21.266488899470165</c:v>
                </c:pt>
                <c:pt idx="2126">
                  <c:v>21.219546655950737</c:v>
                </c:pt>
                <c:pt idx="2127">
                  <c:v>21.172637735419944</c:v>
                </c:pt>
                <c:pt idx="2128">
                  <c:v>21.125762452662382</c:v>
                </c:pt>
                <c:pt idx="2129">
                  <c:v>21.078921120810925</c:v>
                </c:pt>
                <c:pt idx="2130">
                  <c:v>21.032114051332037</c:v>
                </c:pt>
                <c:pt idx="2131">
                  <c:v>20.985341554008453</c:v>
                </c:pt>
                <c:pt idx="2132">
                  <c:v>20.938603936925084</c:v>
                </c:pt>
                <c:pt idx="2133">
                  <c:v>20.891901506452641</c:v>
                </c:pt>
                <c:pt idx="2134">
                  <c:v>20.845234567232716</c:v>
                </c:pt>
                <c:pt idx="2135">
                  <c:v>20.798603422163701</c:v>
                </c:pt>
                <c:pt idx="2136">
                  <c:v>20.752008372385362</c:v>
                </c:pt>
                <c:pt idx="2137">
                  <c:v>20.705449717264081</c:v>
                </c:pt>
                <c:pt idx="2138">
                  <c:v>20.658927754379647</c:v>
                </c:pt>
                <c:pt idx="2139">
                  <c:v>20.612442779510221</c:v>
                </c:pt>
                <c:pt idx="2140">
                  <c:v>20.565995086619463</c:v>
                </c:pt>
                <c:pt idx="2141">
                  <c:v>20.519584967841912</c:v>
                </c:pt>
                <c:pt idx="2142">
                  <c:v>20.473212713470744</c:v>
                </c:pt>
                <c:pt idx="2143">
                  <c:v>20.426878611943998</c:v>
                </c:pt>
                <c:pt idx="2144">
                  <c:v>20.380582949831595</c:v>
                </c:pt>
                <c:pt idx="2145">
                  <c:v>20.334326011823261</c:v>
                </c:pt>
                <c:pt idx="2146">
                  <c:v>20.288108080715471</c:v>
                </c:pt>
                <c:pt idx="2147">
                  <c:v>20.241929437399587</c:v>
                </c:pt>
                <c:pt idx="2148">
                  <c:v>20.19579036084982</c:v>
                </c:pt>
                <c:pt idx="2149">
                  <c:v>20.149691128111495</c:v>
                </c:pt>
                <c:pt idx="2150">
                  <c:v>20.103632014289552</c:v>
                </c:pt>
                <c:pt idx="2151">
                  <c:v>20.057613292537106</c:v>
                </c:pt>
                <c:pt idx="2152">
                  <c:v>20.011635234044668</c:v>
                </c:pt>
                <c:pt idx="2153">
                  <c:v>19.965698108029443</c:v>
                </c:pt>
                <c:pt idx="2154">
                  <c:v>19.919802181723924</c:v>
                </c:pt>
                <c:pt idx="2155">
                  <c:v>19.873947720366722</c:v>
                </c:pt>
                <c:pt idx="2156">
                  <c:v>19.828134987191831</c:v>
                </c:pt>
                <c:pt idx="2157">
                  <c:v>19.782364243418506</c:v>
                </c:pt>
                <c:pt idx="2158">
                  <c:v>19.736635748242517</c:v>
                </c:pt>
                <c:pt idx="2159">
                  <c:v>19.690949758825859</c:v>
                </c:pt>
                <c:pt idx="2160">
                  <c:v>19.645306530288078</c:v>
                </c:pt>
                <c:pt idx="2161">
                  <c:v>19.599706315697421</c:v>
                </c:pt>
                <c:pt idx="2162">
                  <c:v>19.554149366061843</c:v>
                </c:pt>
                <c:pt idx="2163">
                  <c:v>19.508635930320747</c:v>
                </c:pt>
                <c:pt idx="2164">
                  <c:v>19.463166255336979</c:v>
                </c:pt>
                <c:pt idx="2165">
                  <c:v>19.417740585888779</c:v>
                </c:pt>
                <c:pt idx="2166">
                  <c:v>19.372359164661706</c:v>
                </c:pt>
                <c:pt idx="2167">
                  <c:v>19.327022232241561</c:v>
                </c:pt>
                <c:pt idx="2168">
                  <c:v>19.281730027107162</c:v>
                </c:pt>
                <c:pt idx="2169">
                  <c:v>19.236482785623291</c:v>
                </c:pt>
                <c:pt idx="2170">
                  <c:v>19.191280742033832</c:v>
                </c:pt>
                <c:pt idx="2171">
                  <c:v>19.146124128455394</c:v>
                </c:pt>
                <c:pt idx="2172">
                  <c:v>19.101013174870786</c:v>
                </c:pt>
                <c:pt idx="2173">
                  <c:v>19.055948109123403</c:v>
                </c:pt>
                <c:pt idx="2174">
                  <c:v>19.010929156911203</c:v>
                </c:pt>
                <c:pt idx="2175">
                  <c:v>18.965956541781097</c:v>
                </c:pt>
                <c:pt idx="2176">
                  <c:v>18.921030485123641</c:v>
                </c:pt>
                <c:pt idx="2177">
                  <c:v>18.876151206168061</c:v>
                </c:pt>
                <c:pt idx="2178">
                  <c:v>18.831318921977406</c:v>
                </c:pt>
                <c:pt idx="2179">
                  <c:v>18.786533847443668</c:v>
                </c:pt>
                <c:pt idx="2180">
                  <c:v>18.74179619528385</c:v>
                </c:pt>
                <c:pt idx="2181">
                  <c:v>18.697106176035444</c:v>
                </c:pt>
                <c:pt idx="2182">
                  <c:v>18.652463998052827</c:v>
                </c:pt>
                <c:pt idx="2183">
                  <c:v>18.607869867503261</c:v>
                </c:pt>
                <c:pt idx="2184">
                  <c:v>18.563323988363752</c:v>
                </c:pt>
                <c:pt idx="2185">
                  <c:v>18.518826562417644</c:v>
                </c:pt>
                <c:pt idx="2186">
                  <c:v>18.474377789251587</c:v>
                </c:pt>
                <c:pt idx="2187">
                  <c:v>18.429977866253168</c:v>
                </c:pt>
                <c:pt idx="2188">
                  <c:v>18.385626988607903</c:v>
                </c:pt>
                <c:pt idx="2189">
                  <c:v>18.341325349297225</c:v>
                </c:pt>
                <c:pt idx="2190">
                  <c:v>18.297073139096391</c:v>
                </c:pt>
                <c:pt idx="2191">
                  <c:v>18.252870546572314</c:v>
                </c:pt>
                <c:pt idx="2192">
                  <c:v>18.208717758082699</c:v>
                </c:pt>
                <c:pt idx="2193">
                  <c:v>18.164614957773704</c:v>
                </c:pt>
                <c:pt idx="2194">
                  <c:v>18.120562327579325</c:v>
                </c:pt>
                <c:pt idx="2195">
                  <c:v>18.076560047220454</c:v>
                </c:pt>
                <c:pt idx="2196">
                  <c:v>18.032608294203868</c:v>
                </c:pt>
                <c:pt idx="2197">
                  <c:v>17.98870724382185</c:v>
                </c:pt>
                <c:pt idx="2198">
                  <c:v>17.94485706915167</c:v>
                </c:pt>
                <c:pt idx="2199">
                  <c:v>17.901057941056038</c:v>
                </c:pt>
                <c:pt idx="2200">
                  <c:v>17.85731002818239</c:v>
                </c:pt>
                <c:pt idx="2201">
                  <c:v>17.813613496964045</c:v>
                </c:pt>
                <c:pt idx="2202">
                  <c:v>17.769968511619908</c:v>
                </c:pt>
                <c:pt idx="2203">
                  <c:v>17.726375234155981</c:v>
                </c:pt>
                <c:pt idx="2204">
                  <c:v>17.682833824365861</c:v>
                </c:pt>
                <c:pt idx="2205">
                  <c:v>17.639344439831611</c:v>
                </c:pt>
                <c:pt idx="2206">
                  <c:v>17.595907235926056</c:v>
                </c:pt>
                <c:pt idx="2207">
                  <c:v>17.552522365813136</c:v>
                </c:pt>
                <c:pt idx="2208">
                  <c:v>17.509189980450486</c:v>
                </c:pt>
                <c:pt idx="2209">
                  <c:v>17.465910228590978</c:v>
                </c:pt>
                <c:pt idx="2210">
                  <c:v>17.422683256785014</c:v>
                </c:pt>
                <c:pt idx="2211">
                  <c:v>17.379509209382576</c:v>
                </c:pt>
                <c:pt idx="2212">
                  <c:v>17.33638822853603</c:v>
                </c:pt>
                <c:pt idx="2213">
                  <c:v>17.293320454202735</c:v>
                </c:pt>
                <c:pt idx="2214">
                  <c:v>17.250306024147775</c:v>
                </c:pt>
                <c:pt idx="2215">
                  <c:v>17.207345073946826</c:v>
                </c:pt>
                <c:pt idx="2216">
                  <c:v>17.16443773699001</c:v>
                </c:pt>
                <c:pt idx="2217">
                  <c:v>17.121584144484469</c:v>
                </c:pt>
                <c:pt idx="2218">
                  <c:v>17.07878442545875</c:v>
                </c:pt>
                <c:pt idx="2219">
                  <c:v>17.036038706765972</c:v>
                </c:pt>
                <c:pt idx="2220">
                  <c:v>16.993347113087822</c:v>
                </c:pt>
                <c:pt idx="2221">
                  <c:v>16.95070976693891</c:v>
                </c:pt>
                <c:pt idx="2222">
                  <c:v>16.908126788670547</c:v>
                </c:pt>
                <c:pt idx="2223">
                  <c:v>16.865598296475852</c:v>
                </c:pt>
                <c:pt idx="2224">
                  <c:v>16.823124406393362</c:v>
                </c:pt>
                <c:pt idx="2225">
                  <c:v>16.780705232312528</c:v>
                </c:pt>
                <c:pt idx="2226">
                  <c:v>16.73834088597825</c:v>
                </c:pt>
                <c:pt idx="2227">
                  <c:v>16.696031476995884</c:v>
                </c:pt>
                <c:pt idx="2228">
                  <c:v>16.653777112836543</c:v>
                </c:pt>
                <c:pt idx="2229">
                  <c:v>16.611577898842278</c:v>
                </c:pt>
                <c:pt idx="2230">
                  <c:v>16.569433938231441</c:v>
                </c:pt>
                <c:pt idx="2231">
                  <c:v>16.527345332104666</c:v>
                </c:pt>
                <c:pt idx="2232">
                  <c:v>16.485312179450013</c:v>
                </c:pt>
                <c:pt idx="2233">
                  <c:v>16.443334577149137</c:v>
                </c:pt>
                <c:pt idx="2234">
                  <c:v>16.40141261998361</c:v>
                </c:pt>
                <c:pt idx="2235">
                  <c:v>16.359546400640181</c:v>
                </c:pt>
                <c:pt idx="2236">
                  <c:v>16.317736009717816</c:v>
                </c:pt>
                <c:pt idx="2237">
                  <c:v>16.275981535733742</c:v>
                </c:pt>
                <c:pt idx="2238">
                  <c:v>16.234283065129635</c:v>
                </c:pt>
                <c:pt idx="2239">
                  <c:v>16.192640682278828</c:v>
                </c:pt>
                <c:pt idx="2240">
                  <c:v>16.151054469492568</c:v>
                </c:pt>
                <c:pt idx="2241">
                  <c:v>16.109524507026876</c:v>
                </c:pt>
                <c:pt idx="2242">
                  <c:v>16.068050873089543</c:v>
                </c:pt>
                <c:pt idx="2243">
                  <c:v>16.02663364384679</c:v>
                </c:pt>
                <c:pt idx="2244">
                  <c:v>15.985272893431631</c:v>
                </c:pt>
                <c:pt idx="2245">
                  <c:v>15.943968693949117</c:v>
                </c:pt>
                <c:pt idx="2246">
                  <c:v>15.902721115485379</c:v>
                </c:pt>
                <c:pt idx="2247">
                  <c:v>15.861530226114105</c:v>
                </c:pt>
                <c:pt idx="2248">
                  <c:v>15.82039609190425</c:v>
                </c:pt>
                <c:pt idx="2249">
                  <c:v>15.779318776927875</c:v>
                </c:pt>
                <c:pt idx="2250">
                  <c:v>15.73829834326702</c:v>
                </c:pt>
                <c:pt idx="2251">
                  <c:v>15.697334851022674</c:v>
                </c:pt>
                <c:pt idx="2252">
                  <c:v>15.656428358321202</c:v>
                </c:pt>
                <c:pt idx="2253">
                  <c:v>15.615578921323328</c:v>
                </c:pt>
                <c:pt idx="2254">
                  <c:v>15.574786594231398</c:v>
                </c:pt>
                <c:pt idx="2255">
                  <c:v>15.534051429297834</c:v>
                </c:pt>
                <c:pt idx="2256">
                  <c:v>15.49337347683274</c:v>
                </c:pt>
                <c:pt idx="2257">
                  <c:v>15.452752785212439</c:v>
                </c:pt>
                <c:pt idx="2258">
                  <c:v>15.412189400887611</c:v>
                </c:pt>
                <c:pt idx="2259">
                  <c:v>15.371683368391295</c:v>
                </c:pt>
                <c:pt idx="2260">
                  <c:v>15.331234730347173</c:v>
                </c:pt>
                <c:pt idx="2261">
                  <c:v>15.290843527478513</c:v>
                </c:pt>
                <c:pt idx="2262">
                  <c:v>15.250509798615479</c:v>
                </c:pt>
                <c:pt idx="2263">
                  <c:v>15.210233580704566</c:v>
                </c:pt>
                <c:pt idx="2264">
                  <c:v>15.170014908816585</c:v>
                </c:pt>
                <c:pt idx="2265">
                  <c:v>15.129853816155252</c:v>
                </c:pt>
                <c:pt idx="2266">
                  <c:v>15.089750334065302</c:v>
                </c:pt>
                <c:pt idx="2267">
                  <c:v>15.049704492041906</c:v>
                </c:pt>
                <c:pt idx="2268">
                  <c:v>15.009716317738356</c:v>
                </c:pt>
                <c:pt idx="2269">
                  <c:v>14.969785836975351</c:v>
                </c:pt>
                <c:pt idx="2270">
                  <c:v>14.929913073748903</c:v>
                </c:pt>
                <c:pt idx="2271">
                  <c:v>14.89009805024002</c:v>
                </c:pt>
                <c:pt idx="2272">
                  <c:v>14.850340786821947</c:v>
                </c:pt>
                <c:pt idx="2273">
                  <c:v>14.81064130207004</c:v>
                </c:pt>
                <c:pt idx="2274">
                  <c:v>14.770999612769867</c:v>
                </c:pt>
                <c:pt idx="2275">
                  <c:v>14.731415733925854</c:v>
                </c:pt>
                <c:pt idx="2276">
                  <c:v>14.69188967877016</c:v>
                </c:pt>
                <c:pt idx="2277">
                  <c:v>14.652421458771272</c:v>
                </c:pt>
                <c:pt idx="2278">
                  <c:v>14.613011083642411</c:v>
                </c:pt>
                <c:pt idx="2279">
                  <c:v>14.573658561350676</c:v>
                </c:pt>
                <c:pt idx="2280">
                  <c:v>14.534363898125457</c:v>
                </c:pt>
                <c:pt idx="2281">
                  <c:v>14.495127098466366</c:v>
                </c:pt>
                <c:pt idx="2282">
                  <c:v>14.455948165153362</c:v>
                </c:pt>
                <c:pt idx="2283">
                  <c:v>14.416827099253773</c:v>
                </c:pt>
                <c:pt idx="2284">
                  <c:v>14.377763900132059</c:v>
                </c:pt>
                <c:pt idx="2285">
                  <c:v>14.33875856545767</c:v>
                </c:pt>
                <c:pt idx="2286">
                  <c:v>14.299811091213648</c:v>
                </c:pt>
                <c:pt idx="2287">
                  <c:v>14.260921471705391</c:v>
                </c:pt>
                <c:pt idx="2288">
                  <c:v>14.222089699569104</c:v>
                </c:pt>
                <c:pt idx="2289">
                  <c:v>14.18331576577965</c:v>
                </c:pt>
                <c:pt idx="2290">
                  <c:v>14.144599659659757</c:v>
                </c:pt>
                <c:pt idx="2291">
                  <c:v>14.105941368887763</c:v>
                </c:pt>
                <c:pt idx="2292">
                  <c:v>14.067340879506308</c:v>
                </c:pt>
                <c:pt idx="2293">
                  <c:v>14.02879817593041</c:v>
                </c:pt>
                <c:pt idx="2294">
                  <c:v>13.990313240955407</c:v>
                </c:pt>
                <c:pt idx="2295">
                  <c:v>13.951886055765893</c:v>
                </c:pt>
                <c:pt idx="2296">
                  <c:v>13.913516599942852</c:v>
                </c:pt>
                <c:pt idx="2297">
                  <c:v>13.875204851473031</c:v>
                </c:pt>
                <c:pt idx="2298">
                  <c:v>13.836950786755056</c:v>
                </c:pt>
                <c:pt idx="2299">
                  <c:v>13.79875438060945</c:v>
                </c:pt>
                <c:pt idx="2300">
                  <c:v>13.760615606285144</c:v>
                </c:pt>
                <c:pt idx="2301">
                  <c:v>13.722534435467754</c:v>
                </c:pt>
                <c:pt idx="2302">
                  <c:v>13.684510838287432</c:v>
                </c:pt>
                <c:pt idx="2303">
                  <c:v>13.646544783326375</c:v>
                </c:pt>
                <c:pt idx="2304">
                  <c:v>13.608636237626598</c:v>
                </c:pt>
                <c:pt idx="2305">
                  <c:v>13.570785166697521</c:v>
                </c:pt>
                <c:pt idx="2306">
                  <c:v>13.532991534523243</c:v>
                </c:pt>
                <c:pt idx="2307">
                  <c:v>13.495255303570186</c:v>
                </c:pt>
                <c:pt idx="2308">
                  <c:v>13.457576434794564</c:v>
                </c:pt>
                <c:pt idx="2309">
                  <c:v>13.419954887649242</c:v>
                </c:pt>
                <c:pt idx="2310">
                  <c:v>13.382390620091337</c:v>
                </c:pt>
                <c:pt idx="2311">
                  <c:v>13.344883588589065</c:v>
                </c:pt>
                <c:pt idx="2312">
                  <c:v>13.307433748129025</c:v>
                </c:pt>
                <c:pt idx="2313">
                  <c:v>13.270041052222652</c:v>
                </c:pt>
                <c:pt idx="2314">
                  <c:v>13.232705452913967</c:v>
                </c:pt>
                <c:pt idx="2315">
                  <c:v>13.195426900785421</c:v>
                </c:pt>
                <c:pt idx="2316">
                  <c:v>13.158205344965223</c:v>
                </c:pt>
                <c:pt idx="2317">
                  <c:v>13.121040733133757</c:v>
                </c:pt>
                <c:pt idx="2318">
                  <c:v>13.083933011529993</c:v>
                </c:pt>
                <c:pt idx="2319">
                  <c:v>13.046882124958055</c:v>
                </c:pt>
                <c:pt idx="2320">
                  <c:v>13.009888016793681</c:v>
                </c:pt>
                <c:pt idx="2321">
                  <c:v>12.972950628990043</c:v>
                </c:pt>
                <c:pt idx="2322">
                  <c:v>12.936069902084595</c:v>
                </c:pt>
                <c:pt idx="2323">
                  <c:v>12.899245775204221</c:v>
                </c:pt>
                <c:pt idx="2324">
                  <c:v>12.862478186072323</c:v>
                </c:pt>
                <c:pt idx="2325">
                  <c:v>12.825767071013567</c:v>
                </c:pt>
                <c:pt idx="2326">
                  <c:v>12.78911236496074</c:v>
                </c:pt>
                <c:pt idx="2327">
                  <c:v>12.752514001459339</c:v>
                </c:pt>
                <c:pt idx="2328">
                  <c:v>12.71597191267408</c:v>
                </c:pt>
                <c:pt idx="2329">
                  <c:v>12.679486029393878</c:v>
                </c:pt>
                <c:pt idx="2330">
                  <c:v>12.643056281037508</c:v>
                </c:pt>
                <c:pt idx="2331">
                  <c:v>12.606682595658675</c:v>
                </c:pt>
                <c:pt idx="2332">
                  <c:v>12.570364899951423</c:v>
                </c:pt>
                <c:pt idx="2333">
                  <c:v>12.534103119254873</c:v>
                </c:pt>
                <c:pt idx="2334">
                  <c:v>12.49789717755872</c:v>
                </c:pt>
                <c:pt idx="2335">
                  <c:v>12.461746997507877</c:v>
                </c:pt>
                <c:pt idx="2336">
                  <c:v>12.425652500407022</c:v>
                </c:pt>
                <c:pt idx="2337">
                  <c:v>12.389613606225808</c:v>
                </c:pt>
                <c:pt idx="2338">
                  <c:v>12.353630233603141</c:v>
                </c:pt>
                <c:pt idx="2339">
                  <c:v>12.317702299851467</c:v>
                </c:pt>
                <c:pt idx="2340">
                  <c:v>12.281829720961838</c:v>
                </c:pt>
                <c:pt idx="2341">
                  <c:v>12.246012411607447</c:v>
                </c:pt>
                <c:pt idx="2342">
                  <c:v>12.21025028514854</c:v>
                </c:pt>
                <c:pt idx="2343">
                  <c:v>12.174543253635719</c:v>
                </c:pt>
                <c:pt idx="2344">
                  <c:v>12.138891227814817</c:v>
                </c:pt>
                <c:pt idx="2345">
                  <c:v>12.103294117130034</c:v>
                </c:pt>
                <c:pt idx="2346">
                  <c:v>12.067751829728298</c:v>
                </c:pt>
                <c:pt idx="2347">
                  <c:v>12.032264272462497</c:v>
                </c:pt>
                <c:pt idx="2348">
                  <c:v>11.996831350895668</c:v>
                </c:pt>
                <c:pt idx="2349">
                  <c:v>11.96145296930383</c:v>
                </c:pt>
                <c:pt idx="2350">
                  <c:v>11.926129030679897</c:v>
                </c:pt>
                <c:pt idx="2351">
                  <c:v>11.890859436737065</c:v>
                </c:pt>
                <c:pt idx="2352">
                  <c:v>11.855644087911511</c:v>
                </c:pt>
                <c:pt idx="2353">
                  <c:v>11.820482883365804</c:v>
                </c:pt>
                <c:pt idx="2354">
                  <c:v>11.785375720992331</c:v>
                </c:pt>
                <c:pt idx="2355">
                  <c:v>11.750322497415782</c:v>
                </c:pt>
                <c:pt idx="2356">
                  <c:v>11.715323107995946</c:v>
                </c:pt>
                <c:pt idx="2357">
                  <c:v>11.680377446830798</c:v>
                </c:pt>
                <c:pt idx="2358">
                  <c:v>11.64548540675929</c:v>
                </c:pt>
                <c:pt idx="2359">
                  <c:v>11.61064687936334</c:v>
                </c:pt>
                <c:pt idx="2360">
                  <c:v>11.575861754971061</c:v>
                </c:pt>
                <c:pt idx="2361">
                  <c:v>11.541129922658593</c:v>
                </c:pt>
                <c:pt idx="2362">
                  <c:v>11.506451270252942</c:v>
                </c:pt>
                <c:pt idx="2363">
                  <c:v>11.471825684333901</c:v>
                </c:pt>
                <c:pt idx="2364">
                  <c:v>11.437253050236214</c:v>
                </c:pt>
                <c:pt idx="2365">
                  <c:v>11.402733252052208</c:v>
                </c:pt>
                <c:pt idx="2366">
                  <c:v>11.368266172633101</c:v>
                </c:pt>
                <c:pt idx="2367">
                  <c:v>11.333851693591342</c:v>
                </c:pt>
                <c:pt idx="2368">
                  <c:v>11.299489695302608</c:v>
                </c:pt>
                <c:pt idx="2369">
                  <c:v>11.2651800569072</c:v>
                </c:pt>
                <c:pt idx="2370">
                  <c:v>11.230922656312213</c:v>
                </c:pt>
                <c:pt idx="2371">
                  <c:v>11.196717370193099</c:v>
                </c:pt>
                <c:pt idx="2372">
                  <c:v>11.162564073994778</c:v>
                </c:pt>
                <c:pt idx="2373">
                  <c:v>11.128462641934156</c:v>
                </c:pt>
                <c:pt idx="2374">
                  <c:v>11.094412947000587</c:v>
                </c:pt>
                <c:pt idx="2375">
                  <c:v>11.060414860957934</c:v>
                </c:pt>
                <c:pt idx="2376">
                  <c:v>11.02646825434576</c:v>
                </c:pt>
                <c:pt idx="2377">
                  <c:v>10.992572996480456</c:v>
                </c:pt>
                <c:pt idx="2378">
                  <c:v>10.958728955456765</c:v>
                </c:pt>
                <c:pt idx="2379">
                  <c:v>10.924935998148861</c:v>
                </c:pt>
                <c:pt idx="2380">
                  <c:v>10.891193990211336</c:v>
                </c:pt>
                <c:pt idx="2381">
                  <c:v>10.857502796080624</c:v>
                </c:pt>
                <c:pt idx="2382">
                  <c:v>10.823862278975705</c:v>
                </c:pt>
                <c:pt idx="2383">
                  <c:v>10.790272300899417</c:v>
                </c:pt>
                <c:pt idx="2384">
                  <c:v>10.756732722639162</c:v>
                </c:pt>
                <c:pt idx="2385">
                  <c:v>10.723243403767997</c:v>
                </c:pt>
                <c:pt idx="2386">
                  <c:v>10.689804202645554</c:v>
                </c:pt>
                <c:pt idx="2387">
                  <c:v>10.656414976418855</c:v>
                </c:pt>
                <c:pt idx="2388">
                  <c:v>10.62307558102292</c:v>
                </c:pt>
                <c:pt idx="2389">
                  <c:v>10.589785871182064</c:v>
                </c:pt>
                <c:pt idx="2390">
                  <c:v>10.556545700410194</c:v>
                </c:pt>
                <c:pt idx="2391">
                  <c:v>10.523354921011791</c:v>
                </c:pt>
                <c:pt idx="2392">
                  <c:v>10.49021338408261</c:v>
                </c:pt>
                <c:pt idx="2393">
                  <c:v>10.457120939510322</c:v>
                </c:pt>
                <c:pt idx="2394">
                  <c:v>10.424077435975496</c:v>
                </c:pt>
                <c:pt idx="2395">
                  <c:v>10.39108272095188</c:v>
                </c:pt>
                <c:pt idx="2396">
                  <c:v>10.35813664070721</c:v>
                </c:pt>
                <c:pt idx="2397">
                  <c:v>10.325239040304215</c:v>
                </c:pt>
                <c:pt idx="2398">
                  <c:v>10.292389763600733</c:v>
                </c:pt>
                <c:pt idx="2399">
                  <c:v>10.259588653250734</c:v>
                </c:pt>
                <c:pt idx="2400">
                  <c:v>10.226835550705006</c:v>
                </c:pt>
                <c:pt idx="2401">
                  <c:v>10.194130296211618</c:v>
                </c:pt>
                <c:pt idx="2402">
                  <c:v>10.161472728816792</c:v>
                </c:pt>
                <c:pt idx="2403">
                  <c:v>10.128862686365443</c:v>
                </c:pt>
                <c:pt idx="2404">
                  <c:v>10.096300005501849</c:v>
                </c:pt>
                <c:pt idx="2405">
                  <c:v>10.063784521670771</c:v>
                </c:pt>
                <c:pt idx="2406">
                  <c:v>10.031316069117553</c:v>
                </c:pt>
                <c:pt idx="2407">
                  <c:v>9.9988944808894118</c:v>
                </c:pt>
                <c:pt idx="2408">
                  <c:v>9.96651958883586</c:v>
                </c:pt>
                <c:pt idx="2409">
                  <c:v>9.9341912236099521</c:v>
                </c:pt>
                <c:pt idx="2410">
                  <c:v>9.9019092146686312</c:v>
                </c:pt>
                <c:pt idx="2411">
                  <c:v>9.8696733902737659</c:v>
                </c:pt>
                <c:pt idx="2412">
                  <c:v>9.8374835774934208</c:v>
                </c:pt>
                <c:pt idx="2413">
                  <c:v>9.805339602202185</c:v>
                </c:pt>
                <c:pt idx="2414">
                  <c:v>9.7732412890826978</c:v>
                </c:pt>
                <c:pt idx="2415">
                  <c:v>9.7411884616265425</c:v>
                </c:pt>
                <c:pt idx="2416">
                  <c:v>9.7091809421350668</c:v>
                </c:pt>
                <c:pt idx="2417">
                  <c:v>9.677218551720804</c:v>
                </c:pt>
                <c:pt idx="2418">
                  <c:v>9.6453011103087078</c:v>
                </c:pt>
                <c:pt idx="2419">
                  <c:v>9.613428436637351</c:v>
                </c:pt>
                <c:pt idx="2420">
                  <c:v>9.581600348259844</c:v>
                </c:pt>
                <c:pt idx="2421">
                  <c:v>9.5498166615459734</c:v>
                </c:pt>
                <c:pt idx="2422">
                  <c:v>9.518077191682929</c:v>
                </c:pt>
                <c:pt idx="2423">
                  <c:v>9.4863817526773726</c:v>
                </c:pt>
                <c:pt idx="2424">
                  <c:v>9.454730157356563</c:v>
                </c:pt>
                <c:pt idx="2425">
                  <c:v>9.4231222173703379</c:v>
                </c:pt>
                <c:pt idx="2426">
                  <c:v>9.39155774319266</c:v>
                </c:pt>
                <c:pt idx="2427">
                  <c:v>9.360036544123588</c:v>
                </c:pt>
                <c:pt idx="2428">
                  <c:v>9.3285584282911866</c:v>
                </c:pt>
                <c:pt idx="2429">
                  <c:v>9.2971232026531787</c:v>
                </c:pt>
                <c:pt idx="2430">
                  <c:v>9.2657306729996289</c:v>
                </c:pt>
                <c:pt idx="2431">
                  <c:v>9.234380643954573</c:v>
                </c:pt>
                <c:pt idx="2432">
                  <c:v>9.2030729189785845</c:v>
                </c:pt>
                <c:pt idx="2433">
                  <c:v>9.171807300370947</c:v>
                </c:pt>
                <c:pt idx="2434">
                  <c:v>9.1405835892723513</c:v>
                </c:pt>
                <c:pt idx="2435">
                  <c:v>9.1094015856673529</c:v>
                </c:pt>
                <c:pt idx="2436">
                  <c:v>9.0782610883869665</c:v>
                </c:pt>
                <c:pt idx="2437">
                  <c:v>9.0471618951115502</c:v>
                </c:pt>
                <c:pt idx="2438">
                  <c:v>9.0161038023738307</c:v>
                </c:pt>
                <c:pt idx="2439">
                  <c:v>8.9850866055615839</c:v>
                </c:pt>
                <c:pt idx="2440">
                  <c:v>8.9541100989209497</c:v>
                </c:pt>
                <c:pt idx="2441">
                  <c:v>8.9231740755600306</c:v>
                </c:pt>
                <c:pt idx="2442">
                  <c:v>8.892278327451578</c:v>
                </c:pt>
                <c:pt idx="2443">
                  <c:v>8.8614226454369884</c:v>
                </c:pt>
                <c:pt idx="2444">
                  <c:v>8.8306068192296685</c:v>
                </c:pt>
                <c:pt idx="2445">
                  <c:v>8.7998306374190722</c:v>
                </c:pt>
                <c:pt idx="2446">
                  <c:v>8.7690938874743889</c:v>
                </c:pt>
                <c:pt idx="2447">
                  <c:v>8.7383963557482751</c:v>
                </c:pt>
                <c:pt idx="2448">
                  <c:v>8.7077378274818837</c:v>
                </c:pt>
                <c:pt idx="2449">
                  <c:v>8.6771180868081448</c:v>
                </c:pt>
                <c:pt idx="2450">
                  <c:v>8.6465369167567303</c:v>
                </c:pt>
                <c:pt idx="2451">
                  <c:v>8.6159940992588062</c:v>
                </c:pt>
                <c:pt idx="2452">
                  <c:v>8.5854894151511125</c:v>
                </c:pt>
                <c:pt idx="2453">
                  <c:v>8.555022644181653</c:v>
                </c:pt>
                <c:pt idx="2454">
                  <c:v>8.5245935650139302</c:v>
                </c:pt>
                <c:pt idx="2455">
                  <c:v>8.4942019552326347</c:v>
                </c:pt>
                <c:pt idx="2456">
                  <c:v>8.4638475913488325</c:v>
                </c:pt>
                <c:pt idx="2457">
                  <c:v>8.4335302488052815</c:v>
                </c:pt>
                <c:pt idx="2458">
                  <c:v>8.4032497019822667</c:v>
                </c:pt>
                <c:pt idx="2459">
                  <c:v>8.3730057242033311</c:v>
                </c:pt>
                <c:pt idx="2460">
                  <c:v>8.3427980877412065</c:v>
                </c:pt>
                <c:pt idx="2461">
                  <c:v>8.3126265638240167</c:v>
                </c:pt>
                <c:pt idx="2462">
                  <c:v>8.2824909226412355</c:v>
                </c:pt>
                <c:pt idx="2463">
                  <c:v>8.2523909333504868</c:v>
                </c:pt>
                <c:pt idx="2464">
                  <c:v>8.2223263640841395</c:v>
                </c:pt>
                <c:pt idx="2465">
                  <c:v>8.1922969819558134</c:v>
                </c:pt>
                <c:pt idx="2466">
                  <c:v>8.1623025530675015</c:v>
                </c:pt>
                <c:pt idx="2467">
                  <c:v>8.1323428425166249</c:v>
                </c:pt>
                <c:pt idx="2468">
                  <c:v>8.1024176144034463</c:v>
                </c:pt>
                <c:pt idx="2469">
                  <c:v>8.0725266318381816</c:v>
                </c:pt>
                <c:pt idx="2470">
                  <c:v>8.0426696569492293</c:v>
                </c:pt>
                <c:pt idx="2471">
                  <c:v>8.0128464508902457</c:v>
                </c:pt>
                <c:pt idx="2472">
                  <c:v>7.9830567738485954</c:v>
                </c:pt>
                <c:pt idx="2473">
                  <c:v>7.9533003850533834</c:v>
                </c:pt>
                <c:pt idx="2474">
                  <c:v>7.9235770427838181</c:v>
                </c:pt>
                <c:pt idx="2475">
                  <c:v>7.893886504377603</c:v>
                </c:pt>
                <c:pt idx="2476">
                  <c:v>7.864228526239744</c:v>
                </c:pt>
                <c:pt idx="2477">
                  <c:v>7.8346028638514928</c:v>
                </c:pt>
                <c:pt idx="2478">
                  <c:v>7.8050092717787587</c:v>
                </c:pt>
                <c:pt idx="2479">
                  <c:v>7.7754475036825221</c:v>
                </c:pt>
                <c:pt idx="2480">
                  <c:v>7.7459173123268856</c:v>
                </c:pt>
                <c:pt idx="2481">
                  <c:v>7.716418449589896</c:v>
                </c:pt>
                <c:pt idx="2482">
                  <c:v>7.6869506664720841</c:v>
                </c:pt>
                <c:pt idx="2483">
                  <c:v>7.6575137131073987</c:v>
                </c:pt>
                <c:pt idx="2484">
                  <c:v>7.6281073387730132</c:v>
                </c:pt>
                <c:pt idx="2485">
                  <c:v>7.5987312918992416</c:v>
                </c:pt>
                <c:pt idx="2486">
                  <c:v>7.5693853200806007</c:v>
                </c:pt>
                <c:pt idx="2487">
                  <c:v>7.5400691700863041</c:v>
                </c:pt>
                <c:pt idx="2488">
                  <c:v>7.5107825878704357</c:v>
                </c:pt>
                <c:pt idx="2489">
                  <c:v>7.4815253185842669</c:v>
                </c:pt>
                <c:pt idx="2490">
                  <c:v>7.4522971065861965</c:v>
                </c:pt>
                <c:pt idx="2491">
                  <c:v>7.4230976954537216</c:v>
                </c:pt>
                <c:pt idx="2492">
                  <c:v>7.3939268279952337</c:v>
                </c:pt>
                <c:pt idx="2493">
                  <c:v>7.3647842462609523</c:v>
                </c:pt>
                <c:pt idx="2494">
                  <c:v>7.3356696915557613</c:v>
                </c:pt>
                <c:pt idx="2495">
                  <c:v>7.3065829044505577</c:v>
                </c:pt>
                <c:pt idx="2496">
                  <c:v>7.2775236247947621</c:v>
                </c:pt>
                <c:pt idx="2497">
                  <c:v>7.2484915917289916</c:v>
                </c:pt>
                <c:pt idx="2498">
                  <c:v>7.2194865436972773</c:v>
                </c:pt>
                <c:pt idx="2499">
                  <c:v>7.1905082184601232</c:v>
                </c:pt>
                <c:pt idx="2500">
                  <c:v>7.1615563531071089</c:v>
                </c:pt>
                <c:pt idx="2501">
                  <c:v>7.1326306840705724</c:v>
                </c:pt>
                <c:pt idx="2502">
                  <c:v>7.1037309471382226</c:v>
                </c:pt>
                <c:pt idx="2503">
                  <c:v>7.0748568774672744</c:v>
                </c:pt>
                <c:pt idx="2504">
                  <c:v>7.046008209597292</c:v>
                </c:pt>
                <c:pt idx="2505">
                  <c:v>7.0171846774645443</c:v>
                </c:pt>
                <c:pt idx="2506">
                  <c:v>6.9883860144160579</c:v>
                </c:pt>
                <c:pt idx="2507">
                  <c:v>6.9596119532229377</c:v>
                </c:pt>
                <c:pt idx="2508">
                  <c:v>6.9308622260955532</c:v>
                </c:pt>
                <c:pt idx="2509">
                  <c:v>6.9021365646972992</c:v>
                </c:pt>
                <c:pt idx="2510">
                  <c:v>6.8734347001594678</c:v>
                </c:pt>
                <c:pt idx="2511">
                  <c:v>6.8447563630959252</c:v>
                </c:pt>
                <c:pt idx="2512">
                  <c:v>6.8161012836176731</c:v>
                </c:pt>
                <c:pt idx="2513">
                  <c:v>6.7874691913486043</c:v>
                </c:pt>
                <c:pt idx="2514">
                  <c:v>6.7588598154400579</c:v>
                </c:pt>
                <c:pt idx="2515">
                  <c:v>6.7302728845858066</c:v>
                </c:pt>
                <c:pt idx="2516">
                  <c:v>6.701708127038728</c:v>
                </c:pt>
                <c:pt idx="2517">
                  <c:v>6.6731652706251552</c:v>
                </c:pt>
                <c:pt idx="2518">
                  <c:v>6.6446440427613895</c:v>
                </c:pt>
                <c:pt idx="2519">
                  <c:v>6.6161441704690169</c:v>
                </c:pt>
                <c:pt idx="2520">
                  <c:v>6.5876653803912797</c:v>
                </c:pt>
                <c:pt idx="2521">
                  <c:v>6.5592073988090984</c:v>
                </c:pt>
                <c:pt idx="2522">
                  <c:v>6.5307699516574207</c:v>
                </c:pt>
                <c:pt idx="2523">
                  <c:v>6.5023527645411168</c:v>
                </c:pt>
                <c:pt idx="2524">
                  <c:v>6.4739555627522183</c:v>
                </c:pt>
                <c:pt idx="2525">
                  <c:v>6.4455780712859063</c:v>
                </c:pt>
                <c:pt idx="2526">
                  <c:v>6.4172200148574987</c:v>
                </c:pt>
                <c:pt idx="2527">
                  <c:v>6.3888811179192988</c:v>
                </c:pt>
                <c:pt idx="2528">
                  <c:v>6.3605611046775223</c:v>
                </c:pt>
                <c:pt idx="2529">
                  <c:v>6.3322596991092439</c:v>
                </c:pt>
                <c:pt idx="2530">
                  <c:v>6.3039766249795202</c:v>
                </c:pt>
                <c:pt idx="2531">
                  <c:v>6.2757116058589668</c:v>
                </c:pt>
                <c:pt idx="2532">
                  <c:v>6.2474643651406705</c:v>
                </c:pt>
                <c:pt idx="2533">
                  <c:v>6.2192346260581042</c:v>
                </c:pt>
                <c:pt idx="2534">
                  <c:v>6.1910221117020718</c:v>
                </c:pt>
                <c:pt idx="2535">
                  <c:v>6.1628265450387634</c:v>
                </c:pt>
                <c:pt idx="2536">
                  <c:v>6.1346476489274062</c:v>
                </c:pt>
                <c:pt idx="2537">
                  <c:v>6.1064851461377909</c:v>
                </c:pt>
                <c:pt idx="2538">
                  <c:v>6.0783387593682106</c:v>
                </c:pt>
                <c:pt idx="2539">
                  <c:v>6.0502082112637474</c:v>
                </c:pt>
                <c:pt idx="2540">
                  <c:v>6.0220932244335499</c:v>
                </c:pt>
                <c:pt idx="2541">
                  <c:v>5.993993521469533</c:v>
                </c:pt>
                <c:pt idx="2542">
                  <c:v>5.9659088249640915</c:v>
                </c:pt>
                <c:pt idx="2543">
                  <c:v>5.9378388575285932</c:v>
                </c:pt>
                <c:pt idx="2544">
                  <c:v>5.9097833418110044</c:v>
                </c:pt>
                <c:pt idx="2545">
                  <c:v>5.8817420005149534</c:v>
                </c:pt>
                <c:pt idx="2546">
                  <c:v>5.8537145564173478</c:v>
                </c:pt>
                <c:pt idx="2547">
                  <c:v>5.8257007323870447</c:v>
                </c:pt>
                <c:pt idx="2548">
                  <c:v>5.797700251403441</c:v>
                </c:pt>
                <c:pt idx="2549">
                  <c:v>5.7697128365741026</c:v>
                </c:pt>
                <c:pt idx="2550">
                  <c:v>5.7417382111544146</c:v>
                </c:pt>
                <c:pt idx="2551">
                  <c:v>5.7137760985647574</c:v>
                </c:pt>
                <c:pt idx="2552">
                  <c:v>5.6858262224100358</c:v>
                </c:pt>
                <c:pt idx="2553">
                  <c:v>5.657888306497413</c:v>
                </c:pt>
                <c:pt idx="2554">
                  <c:v>5.6299620748556043</c:v>
                </c:pt>
                <c:pt idx="2555">
                  <c:v>5.602047251752551</c:v>
                </c:pt>
                <c:pt idx="2556">
                  <c:v>5.5741435617145996</c:v>
                </c:pt>
                <c:pt idx="2557">
                  <c:v>5.5462507295446812</c:v>
                </c:pt>
                <c:pt idx="2558">
                  <c:v>5.5183684803412127</c:v>
                </c:pt>
                <c:pt idx="2559">
                  <c:v>5.4904965395158509</c:v>
                </c:pt>
                <c:pt idx="2560">
                  <c:v>5.4626346328131135</c:v>
                </c:pt>
                <c:pt idx="2561">
                  <c:v>5.4347824863277348</c:v>
                </c:pt>
                <c:pt idx="2562">
                  <c:v>5.406939826524038</c:v>
                </c:pt>
                <c:pt idx="2563">
                  <c:v>5.3791063802534387</c:v>
                </c:pt>
                <c:pt idx="2564">
                  <c:v>5.3512818747741751</c:v>
                </c:pt>
                <c:pt idx="2565">
                  <c:v>5.3234660377682914</c:v>
                </c:pt>
                <c:pt idx="2566">
                  <c:v>5.2956585973606636</c:v>
                </c:pt>
                <c:pt idx="2567">
                  <c:v>5.2678592821374215</c:v>
                </c:pt>
                <c:pt idx="2568">
                  <c:v>5.2400678211638549</c:v>
                </c:pt>
                <c:pt idx="2569">
                  <c:v>5.2122839440027455</c:v>
                </c:pt>
                <c:pt idx="2570">
                  <c:v>5.1845073807326898</c:v>
                </c:pt>
                <c:pt idx="2571">
                  <c:v>5.1567378619657944</c:v>
                </c:pt>
                <c:pt idx="2572">
                  <c:v>5.1289751188657151</c:v>
                </c:pt>
                <c:pt idx="2573">
                  <c:v>5.101218883166486</c:v>
                </c:pt>
                <c:pt idx="2574">
                  <c:v>5.0734688871888425</c:v>
                </c:pt>
                <c:pt idx="2575">
                  <c:v>5.0457248638596237</c:v>
                </c:pt>
                <c:pt idx="2576">
                  <c:v>5.0179865467283893</c:v>
                </c:pt>
                <c:pt idx="2577">
                  <c:v>4.9902536699856102</c:v>
                </c:pt>
                <c:pt idx="2578">
                  <c:v>4.9625259684799286</c:v>
                </c:pt>
                <c:pt idx="2579">
                  <c:v>4.9348031777359926</c:v>
                </c:pt>
                <c:pt idx="2580">
                  <c:v>4.9070850339711507</c:v>
                </c:pt>
                <c:pt idx="2581">
                  <c:v>4.8793712741137032</c:v>
                </c:pt>
                <c:pt idx="2582">
                  <c:v>4.8516616358189086</c:v>
                </c:pt>
                <c:pt idx="2583">
                  <c:v>4.8239558574873582</c:v>
                </c:pt>
                <c:pt idx="2584">
                  <c:v>4.7962536782805705</c:v>
                </c:pt>
                <c:pt idx="2585">
                  <c:v>4.7685548381387317</c:v>
                </c:pt>
                <c:pt idx="2586">
                  <c:v>4.7408590777970447</c:v>
                </c:pt>
                <c:pt idx="2587">
                  <c:v>4.7131661388025234</c:v>
                </c:pt>
                <c:pt idx="2588">
                  <c:v>4.6854757635303086</c:v>
                </c:pt>
                <c:pt idx="2589">
                  <c:v>4.6577876951998363</c:v>
                </c:pt>
                <c:pt idx="2590">
                  <c:v>4.6301016778913402</c:v>
                </c:pt>
                <c:pt idx="2591">
                  <c:v>4.6024174565619465</c:v>
                </c:pt>
                <c:pt idx="2592">
                  <c:v>4.5747347770609315</c:v>
                </c:pt>
                <c:pt idx="2593">
                  <c:v>4.5470533861463966</c:v>
                </c:pt>
                <c:pt idx="2594">
                  <c:v>4.519373031500324</c:v>
                </c:pt>
                <c:pt idx="2595">
                  <c:v>4.4916934617441608</c:v>
                </c:pt>
                <c:pt idx="2596">
                  <c:v>4.4640144264541668</c:v>
                </c:pt>
                <c:pt idx="2597">
                  <c:v>4.4363356761766699</c:v>
                </c:pt>
                <c:pt idx="2598">
                  <c:v>4.4086569624428087</c:v>
                </c:pt>
                <c:pt idx="2599">
                  <c:v>4.3809780377832857</c:v>
                </c:pt>
                <c:pt idx="2600">
                  <c:v>4.3532986557436306</c:v>
                </c:pt>
                <c:pt idx="2601">
                  <c:v>4.3256185708979293</c:v>
                </c:pt>
                <c:pt idx="2602">
                  <c:v>4.2979375388638266</c:v>
                </c:pt>
                <c:pt idx="2603">
                  <c:v>4.2702553163160077</c:v>
                </c:pt>
                <c:pt idx="2604">
                  <c:v>4.2425716610004303</c:v>
                </c:pt>
                <c:pt idx="2605">
                  <c:v>4.2148863317482785</c:v>
                </c:pt>
                <c:pt idx="2606">
                  <c:v>4.1871990884892138</c:v>
                </c:pt>
                <c:pt idx="2607">
                  <c:v>4.1595096922650905</c:v>
                </c:pt>
                <c:pt idx="2608">
                  <c:v>4.1318179052425972</c:v>
                </c:pt>
                <c:pt idx="2609">
                  <c:v>4.1041234907270141</c:v>
                </c:pt>
                <c:pt idx="2610">
                  <c:v>4.0764262131745035</c:v>
                </c:pt>
                <c:pt idx="2611">
                  <c:v>4.0487258382046125</c:v>
                </c:pt>
                <c:pt idx="2612">
                  <c:v>4.0210221326130817</c:v>
                </c:pt>
                <c:pt idx="2613">
                  <c:v>3.9933148643838172</c:v>
                </c:pt>
                <c:pt idx="2614">
                  <c:v>3.9656038027008051</c:v>
                </c:pt>
                <c:pt idx="2615">
                  <c:v>3.9378887179598139</c:v>
                </c:pt>
                <c:pt idx="2616">
                  <c:v>3.9101693817805163</c:v>
                </c:pt>
                <c:pt idx="2617">
                  <c:v>3.8824455670169384</c:v>
                </c:pt>
                <c:pt idx="2618">
                  <c:v>3.8547170477693014</c:v>
                </c:pt>
                <c:pt idx="2619">
                  <c:v>3.8269835993945107</c:v>
                </c:pt>
                <c:pt idx="2620">
                  <c:v>3.799244998517211</c:v>
                </c:pt>
                <c:pt idx="2621">
                  <c:v>3.7715010230399555</c:v>
                </c:pt>
                <c:pt idx="2622">
                  <c:v>3.7437514521533477</c:v>
                </c:pt>
                <c:pt idx="2623">
                  <c:v>3.7159960663460985</c:v>
                </c:pt>
                <c:pt idx="2624">
                  <c:v>3.6882346474156464</c:v>
                </c:pt>
                <c:pt idx="2625">
                  <c:v>3.6604669784760295</c:v>
                </c:pt>
                <c:pt idx="2626">
                  <c:v>3.6326928439687745</c:v>
                </c:pt>
                <c:pt idx="2627">
                  <c:v>3.6049120296709547</c:v>
                </c:pt>
                <c:pt idx="2628">
                  <c:v>3.5771243227049143</c:v>
                </c:pt>
                <c:pt idx="2629">
                  <c:v>3.5493295115458152</c:v>
                </c:pt>
                <c:pt idx="2630">
                  <c:v>3.5215273860308538</c:v>
                </c:pt>
                <c:pt idx="2631">
                  <c:v>3.493717737367243</c:v>
                </c:pt>
                <c:pt idx="2632">
                  <c:v>3.4659003581396677</c:v>
                </c:pt>
                <c:pt idx="2633">
                  <c:v>3.438075042318423</c:v>
                </c:pt>
                <c:pt idx="2634">
                  <c:v>3.4102415852667081</c:v>
                </c:pt>
                <c:pt idx="2635">
                  <c:v>3.3823997837473878</c:v>
                </c:pt>
                <c:pt idx="2636">
                  <c:v>3.3545494359304104</c:v>
                </c:pt>
                <c:pt idx="2637">
                  <c:v>3.3266903413996438</c:v>
                </c:pt>
                <c:pt idx="2638">
                  <c:v>3.2988223011583595</c:v>
                </c:pt>
                <c:pt idx="2639">
                  <c:v>3.2709451176362414</c:v>
                </c:pt>
                <c:pt idx="2640">
                  <c:v>3.2430585946955048</c:v>
                </c:pt>
                <c:pt idx="2641">
                  <c:v>3.2151625376352251</c:v>
                </c:pt>
                <c:pt idx="2642">
                  <c:v>3.1872567531987412</c:v>
                </c:pt>
                <c:pt idx="2643">
                  <c:v>3.1593410495770851</c:v>
                </c:pt>
                <c:pt idx="2644">
                  <c:v>3.1314152364149721</c:v>
                </c:pt>
                <c:pt idx="2645">
                  <c:v>3.1034791248149531</c:v>
                </c:pt>
                <c:pt idx="2646">
                  <c:v>3.0755325273421996</c:v>
                </c:pt>
                <c:pt idx="2647">
                  <c:v>3.0475752580283855</c:v>
                </c:pt>
                <c:pt idx="2648">
                  <c:v>3.019607132376056</c:v>
                </c:pt>
                <c:pt idx="2649">
                  <c:v>2.9916279673617381</c:v>
                </c:pt>
                <c:pt idx="2650">
                  <c:v>2.963637581439662</c:v>
                </c:pt>
                <c:pt idx="2651">
                  <c:v>2.9356357945451936</c:v>
                </c:pt>
                <c:pt idx="2652">
                  <c:v>2.907622428097409</c:v>
                </c:pt>
                <c:pt idx="2653">
                  <c:v>2.8795973050018193</c:v>
                </c:pt>
                <c:pt idx="2654">
                  <c:v>2.8515602496529717</c:v>
                </c:pt>
                <c:pt idx="2655">
                  <c:v>2.8235110879365859</c:v>
                </c:pt>
                <c:pt idx="2656">
                  <c:v>2.7954496472313091</c:v>
                </c:pt>
                <c:pt idx="2657">
                  <c:v>2.7673757564108707</c:v>
                </c:pt>
                <c:pt idx="2658">
                  <c:v>2.7392892458447187</c:v>
                </c:pt>
                <c:pt idx="2659">
                  <c:v>2.711189947400082</c:v>
                </c:pt>
                <c:pt idx="2660">
                  <c:v>2.6830776944426971</c:v>
                </c:pt>
                <c:pt idx="2661">
                  <c:v>2.6549523218369613</c:v>
                </c:pt>
                <c:pt idx="2662">
                  <c:v>2.6268136659470138</c:v>
                </c:pt>
                <c:pt idx="2663">
                  <c:v>2.5986615646366804</c:v>
                </c:pt>
                <c:pt idx="2664">
                  <c:v>2.5704958572695209</c:v>
                </c:pt>
                <c:pt idx="2665">
                  <c:v>2.5423163847086165</c:v>
                </c:pt>
                <c:pt idx="2666">
                  <c:v>2.5141229893159514</c:v>
                </c:pt>
                <c:pt idx="2667">
                  <c:v>2.4859155149514529</c:v>
                </c:pt>
                <c:pt idx="2668">
                  <c:v>2.4576938069728302</c:v>
                </c:pt>
                <c:pt idx="2669">
                  <c:v>2.4294577122331016</c:v>
                </c:pt>
                <c:pt idx="2670">
                  <c:v>2.4012070790803217</c:v>
                </c:pt>
                <c:pt idx="2671">
                  <c:v>2.3729417573552274</c:v>
                </c:pt>
                <c:pt idx="2672">
                  <c:v>2.3446615983893535</c:v>
                </c:pt>
                <c:pt idx="2673">
                  <c:v>2.3163664550028065</c:v>
                </c:pt>
                <c:pt idx="2674">
                  <c:v>2.2880561815025526</c:v>
                </c:pt>
                <c:pt idx="2675">
                  <c:v>2.2597306336788265</c:v>
                </c:pt>
                <c:pt idx="2676">
                  <c:v>2.2313896688030845</c:v>
                </c:pt>
                <c:pt idx="2677">
                  <c:v>2.2030331456240533</c:v>
                </c:pt>
                <c:pt idx="2678">
                  <c:v>2.1746609243653352</c:v>
                </c:pt>
                <c:pt idx="2679">
                  <c:v>2.1462728667218243</c:v>
                </c:pt>
                <c:pt idx="2680">
                  <c:v>2.11786883585465</c:v>
                </c:pt>
                <c:pt idx="2681">
                  <c:v>2.0894486963892676</c:v>
                </c:pt>
                <c:pt idx="2682">
                  <c:v>2.0610123144095533</c:v>
                </c:pt>
                <c:pt idx="2683">
                  <c:v>2.0325595574542872</c:v>
                </c:pt>
                <c:pt idx="2684">
                  <c:v>2.0040902945122401</c:v>
                </c:pt>
                <c:pt idx="2685">
                  <c:v>1.9756043960174108</c:v>
                </c:pt>
                <c:pt idx="2686">
                  <c:v>1.9471017338442473</c:v>
                </c:pt>
                <c:pt idx="2687">
                  <c:v>1.9185821813018011</c:v>
                </c:pt>
                <c:pt idx="2688">
                  <c:v>1.8900456131287349</c:v>
                </c:pt>
                <c:pt idx="2689">
                  <c:v>1.8614919054878256</c:v>
                </c:pt>
                <c:pt idx="2690">
                  <c:v>1.8329209359593603</c:v>
                </c:pt>
                <c:pt idx="2691">
                  <c:v>1.8043325835361956</c:v>
                </c:pt>
                <c:pt idx="2692">
                  <c:v>1.7757267286161873</c:v>
                </c:pt>
                <c:pt idx="2693">
                  <c:v>1.7471032529968751</c:v>
                </c:pt>
                <c:pt idx="2694">
                  <c:v>1.7184620398682942</c:v>
                </c:pt>
                <c:pt idx="2695">
                  <c:v>1.6898029738062073</c:v>
                </c:pt>
                <c:pt idx="2696">
                  <c:v>1.661125940765027</c:v>
                </c:pt>
                <c:pt idx="2697">
                  <c:v>1.632430828070925</c:v>
                </c:pt>
                <c:pt idx="2698">
                  <c:v>1.6037175244137816</c:v>
                </c:pt>
                <c:pt idx="2699">
                  <c:v>1.5749859198402847</c:v>
                </c:pt>
                <c:pt idx="2700">
                  <c:v>1.5462359057457222</c:v>
                </c:pt>
                <c:pt idx="2701">
                  <c:v>1.51746737486651</c:v>
                </c:pt>
                <c:pt idx="2702">
                  <c:v>1.4886802212714572</c:v>
                </c:pt>
                <c:pt idx="2703">
                  <c:v>1.4598743403538346</c:v>
                </c:pt>
                <c:pt idx="2704">
                  <c:v>1.4310496288229997</c:v>
                </c:pt>
                <c:pt idx="2705">
                  <c:v>1.4022059846955361</c:v>
                </c:pt>
                <c:pt idx="2706">
                  <c:v>1.3733433072865464</c:v>
                </c:pt>
                <c:pt idx="2707">
                  <c:v>1.3444614972009139</c:v>
                </c:pt>
                <c:pt idx="2708">
                  <c:v>1.3155604563235914</c:v>
                </c:pt>
                <c:pt idx="2709">
                  <c:v>1.2866400878110813</c:v>
                </c:pt>
                <c:pt idx="2710">
                  <c:v>1.2577002960813362</c:v>
                </c:pt>
                <c:pt idx="2711">
                  <c:v>1.2287409868047032</c:v>
                </c:pt>
                <c:pt idx="2712">
                  <c:v>1.1997620668936588</c:v>
                </c:pt>
                <c:pt idx="2713">
                  <c:v>1.1707634444933461</c:v>
                </c:pt>
                <c:pt idx="2714">
                  <c:v>1.1417450289713964</c:v>
                </c:pt>
                <c:pt idx="2715">
                  <c:v>1.1127067309077088</c:v>
                </c:pt>
                <c:pt idx="2716">
                  <c:v>1.0836484620840257</c:v>
                </c:pt>
                <c:pt idx="2717">
                  <c:v>1.0545701354736621</c:v>
                </c:pt>
                <c:pt idx="2718">
                  <c:v>1.0254716652309617</c:v>
                </c:pt>
                <c:pt idx="2719">
                  <c:v>0.99635296668023565</c:v>
                </c:pt>
                <c:pt idx="2720">
                  <c:v>0.96721395630509022</c:v>
                </c:pt>
                <c:pt idx="2721">
                  <c:v>0.93805455173753838</c:v>
                </c:pt>
                <c:pt idx="2722">
                  <c:v>0.90887467174674275</c:v>
                </c:pt>
                <c:pt idx="2723">
                  <c:v>0.8796742362276877</c:v>
                </c:pt>
                <c:pt idx="2724">
                  <c:v>0.85045316619008549</c:v>
                </c:pt>
                <c:pt idx="2725">
                  <c:v>0.82121138374631863</c:v>
                </c:pt>
                <c:pt idx="2726">
                  <c:v>0.79194881210053358</c:v>
                </c:pt>
                <c:pt idx="2727">
                  <c:v>0.76266537553677294</c:v>
                </c:pt>
                <c:pt idx="2728">
                  <c:v>0.73336099940656685</c:v>
                </c:pt>
                <c:pt idx="2729">
                  <c:v>0.70403561011744586</c:v>
                </c:pt>
                <c:pt idx="2730">
                  <c:v>0.67468913512114992</c:v>
                </c:pt>
                <c:pt idx="2731">
                  <c:v>0.64532150290083012</c:v>
                </c:pt>
                <c:pt idx="2732">
                  <c:v>0.61593264295914663</c:v>
                </c:pt>
                <c:pt idx="2733">
                  <c:v>0.5865224858060869</c:v>
                </c:pt>
                <c:pt idx="2734">
                  <c:v>0.55709096294587512</c:v>
                </c:pt>
                <c:pt idx="2735">
                  <c:v>0.52763800686532181</c:v>
                </c:pt>
                <c:pt idx="2736">
                  <c:v>0.49816355102024612</c:v>
                </c:pt>
                <c:pt idx="2737">
                  <c:v>0.46866752982340415</c:v>
                </c:pt>
                <c:pt idx="2738">
                  <c:v>0.43914987863148935</c:v>
                </c:pt>
                <c:pt idx="2739">
                  <c:v>0.40961053373200518</c:v>
                </c:pt>
                <c:pt idx="2740">
                  <c:v>0.38004943233041188</c:v>
                </c:pt>
                <c:pt idx="2741">
                  <c:v>0.35046651253702849</c:v>
                </c:pt>
                <c:pt idx="2742">
                  <c:v>0.32086171335410668</c:v>
                </c:pt>
                <c:pt idx="2743">
                  <c:v>0.29123497466202841</c:v>
                </c:pt>
                <c:pt idx="2744">
                  <c:v>0.26158623720676394</c:v>
                </c:pt>
                <c:pt idx="2745">
                  <c:v>0.23191544258568836</c:v>
                </c:pt>
                <c:pt idx="2746">
                  <c:v>0.20222253323456954</c:v>
                </c:pt>
                <c:pt idx="2747">
                  <c:v>0.17250745241432591</c:v>
                </c:pt>
                <c:pt idx="2748">
                  <c:v>0.14277014419662604</c:v>
                </c:pt>
                <c:pt idx="2749">
                  <c:v>0.1130105534509433</c:v>
                </c:pt>
                <c:pt idx="2750">
                  <c:v>8.3228625830551267E-2</c:v>
                </c:pt>
                <c:pt idx="2751">
                  <c:v>5.3424307758603191E-2</c:v>
                </c:pt>
                <c:pt idx="2752">
                  <c:v>2.3597546414766253E-2</c:v>
                </c:pt>
                <c:pt idx="2753">
                  <c:v>-6.251710279377173E-3</c:v>
                </c:pt>
                <c:pt idx="2754">
                  <c:v>-3.6123513673360308E-2</c:v>
                </c:pt>
                <c:pt idx="2755">
                  <c:v>-6.6017914402884792E-2</c:v>
                </c:pt>
                <c:pt idx="2756">
                  <c:v>-9.5934962403025348E-2</c:v>
                </c:pt>
                <c:pt idx="2757">
                  <c:v>-0.1258747069226076</c:v>
                </c:pt>
                <c:pt idx="2758">
                  <c:v>-0.15583719653866482</c:v>
                </c:pt>
                <c:pt idx="2759">
                  <c:v>-0.18582247917007691</c:v>
                </c:pt>
                <c:pt idx="2760">
                  <c:v>-0.21583060209219518</c:v>
                </c:pt>
                <c:pt idx="2761">
                  <c:v>-0.24586161195102926</c:v>
                </c:pt>
                <c:pt idx="2762">
                  <c:v>-0.27591555477757956</c:v>
                </c:pt>
                <c:pt idx="2763">
                  <c:v>-0.30599247600204599</c:v>
                </c:pt>
                <c:pt idx="2764">
                  <c:v>-0.33609242046839916</c:v>
                </c:pt>
                <c:pt idx="2765">
                  <c:v>-0.36621543244883648</c:v>
                </c:pt>
                <c:pt idx="2766">
                  <c:v>-0.3963615556578779</c:v>
                </c:pt>
                <c:pt idx="2767">
                  <c:v>-0.42653083326740387</c:v>
                </c:pt>
                <c:pt idx="2768">
                  <c:v>-0.45672330792054466</c:v>
                </c:pt>
                <c:pt idx="2769">
                  <c:v>-0.48693902174700682</c:v>
                </c:pt>
                <c:pt idx="2770">
                  <c:v>-0.51717801637681571</c:v>
                </c:pt>
                <c:pt idx="2771">
                  <c:v>-0.54744033295544825</c:v>
                </c:pt>
                <c:pt idx="2772">
                  <c:v>-0.57772601215847441</c:v>
                </c:pt>
                <c:pt idx="2773">
                  <c:v>-0.60803509420564394</c:v>
                </c:pt>
                <c:pt idx="2774">
                  <c:v>-0.63836761887626703</c:v>
                </c:pt>
                <c:pt idx="2775">
                  <c:v>-0.66872362552351072</c:v>
                </c:pt>
                <c:pt idx="2776">
                  <c:v>-0.69910315308904292</c:v>
                </c:pt>
                <c:pt idx="2777">
                  <c:v>-0.72950624011804832</c:v>
                </c:pt>
                <c:pt idx="2778">
                  <c:v>-0.7599329247735459</c:v>
                </c:pt>
                <c:pt idx="2779">
                  <c:v>-0.79038324485156486</c:v>
                </c:pt>
                <c:pt idx="2780">
                  <c:v>-0.8208572377955563</c:v>
                </c:pt>
                <c:pt idx="2781">
                  <c:v>-0.85135494071148909</c:v>
                </c:pt>
                <c:pt idx="2782">
                  <c:v>-0.88187639038234078</c:v>
                </c:pt>
                <c:pt idx="2783">
                  <c:v>-0.91242162328287613</c:v>
                </c:pt>
                <c:pt idx="2784">
                  <c:v>-0.9429906755949069</c:v>
                </c:pt>
                <c:pt idx="2785">
                  <c:v>-0.97358358322147565</c:v>
                </c:pt>
                <c:pt idx="2786">
                  <c:v>-1.0042003818020537</c:v>
                </c:pt>
                <c:pt idx="2787">
                  <c:v>-1.0348411067272343</c:v>
                </c:pt>
                <c:pt idx="2788">
                  <c:v>-1.0655057931536889</c:v>
                </c:pt>
                <c:pt idx="2789">
                  <c:v>-1.096194476018715</c:v>
                </c:pt>
                <c:pt idx="2790">
                  <c:v>-1.1269071900553516</c:v>
                </c:pt>
                <c:pt idx="2791">
                  <c:v>-1.1576439698069938</c:v>
                </c:pt>
                <c:pt idx="2792">
                  <c:v>-1.1884048496424529</c:v>
                </c:pt>
                <c:pt idx="2793">
                  <c:v>-1.2191898637704752</c:v>
                </c:pt>
                <c:pt idx="2794">
                  <c:v>-1.2499990462548392</c:v>
                </c:pt>
                <c:pt idx="2795">
                  <c:v>-1.2808324310290633</c:v>
                </c:pt>
                <c:pt idx="2796">
                  <c:v>-1.3116900519111914</c:v>
                </c:pt>
                <c:pt idx="2797">
                  <c:v>-1.3425719426187321</c:v>
                </c:pt>
                <c:pt idx="2798">
                  <c:v>-1.3734781367834581</c:v>
                </c:pt>
                <c:pt idx="2799">
                  <c:v>-1.4044086679658916</c:v>
                </c:pt>
                <c:pt idx="2800">
                  <c:v>-1.4353635696708067</c:v>
                </c:pt>
                <c:pt idx="2801">
                  <c:v>-1.4663428753611996</c:v>
                </c:pt>
                <c:pt idx="2802">
                  <c:v>-1.4973466184735451</c:v>
                </c:pt>
                <c:pt idx="2803">
                  <c:v>-1.5283748324330269</c:v>
                </c:pt>
                <c:pt idx="2804">
                  <c:v>-1.5594275506670923</c:v>
                </c:pt>
                <c:pt idx="2805">
                  <c:v>-1.5905048066212966</c:v>
                </c:pt>
                <c:pt idx="2806">
                  <c:v>-1.6216066337738866</c:v>
                </c:pt>
                <c:pt idx="2807">
                  <c:v>-1.6527330656500119</c:v>
                </c:pt>
                <c:pt idx="2808">
                  <c:v>-1.6838841358370602</c:v>
                </c:pt>
                <c:pt idx="2809">
                  <c:v>-1.7150598779991761</c:v>
                </c:pt>
                <c:pt idx="2810">
                  <c:v>-1.7462603258917921</c:v>
                </c:pt>
                <c:pt idx="2811">
                  <c:v>-1.7774855133769214</c:v>
                </c:pt>
                <c:pt idx="2812">
                  <c:v>-1.8087354744370581</c:v>
                </c:pt>
                <c:pt idx="2813">
                  <c:v>-1.840010243190541</c:v>
                </c:pt>
                <c:pt idx="2814">
                  <c:v>-1.8713098539059576</c:v>
                </c:pt>
                <c:pt idx="2815">
                  <c:v>-1.9026343410167375</c:v>
                </c:pt>
                <c:pt idx="2816">
                  <c:v>-1.9339837391362611</c:v>
                </c:pt>
                <c:pt idx="2817">
                  <c:v>-1.9653580830716899</c:v>
                </c:pt>
                <c:pt idx="2818">
                  <c:v>-1.9967574078396262</c:v>
                </c:pt>
                <c:pt idx="2819">
                  <c:v>-2.0281817486799074</c:v>
                </c:pt>
                <c:pt idx="2820">
                  <c:v>-2.0596311410704748</c:v>
                </c:pt>
                <c:pt idx="2821">
                  <c:v>-2.0911056207424163</c:v>
                </c:pt>
                <c:pt idx="2822">
                  <c:v>-2.1226052236938946</c:v>
                </c:pt>
                <c:pt idx="2823">
                  <c:v>-2.154129986205136</c:v>
                </c:pt>
                <c:pt idx="2824">
                  <c:v>-2.1856799448528057</c:v>
                </c:pt>
                <c:pt idx="2825">
                  <c:v>-2.217255136524876</c:v>
                </c:pt>
                <c:pt idx="2826">
                  <c:v>-2.2488555984348393</c:v>
                </c:pt>
                <c:pt idx="2827">
                  <c:v>-2.2804813681365337</c:v>
                </c:pt>
                <c:pt idx="2828">
                  <c:v>-2.3121324835382842</c:v>
                </c:pt>
                <c:pt idx="2829">
                  <c:v>-2.3438089829180382</c:v>
                </c:pt>
                <c:pt idx="2830">
                  <c:v>-2.3755109049370469</c:v>
                </c:pt>
                <c:pt idx="2831">
                  <c:v>-2.4072382886553245</c:v>
                </c:pt>
                <c:pt idx="2832">
                  <c:v>-2.4389911735454497</c:v>
                </c:pt>
                <c:pt idx="2833">
                  <c:v>-2.4707695995071379</c:v>
                </c:pt>
                <c:pt idx="2834">
                  <c:v>-2.5025736068820574</c:v>
                </c:pt>
                <c:pt idx="2835">
                  <c:v>-2.5344032364679419</c:v>
                </c:pt>
                <c:pt idx="2836">
                  <c:v>-2.5662585295332194</c:v>
                </c:pt>
                <c:pt idx="2837">
                  <c:v>-2.5981395278315782</c:v>
                </c:pt>
                <c:pt idx="2838">
                  <c:v>-2.6300462736159842</c:v>
                </c:pt>
                <c:pt idx="2839">
                  <c:v>-2.6619788096537511</c:v>
                </c:pt>
                <c:pt idx="2840">
                  <c:v>-2.6939371792402085</c:v>
                </c:pt>
                <c:pt idx="2841">
                  <c:v>-2.7259214262139251</c:v>
                </c:pt>
                <c:pt idx="2842">
                  <c:v>-2.7579315949706125</c:v>
                </c:pt>
                <c:pt idx="2843">
                  <c:v>-2.7899677304775086</c:v>
                </c:pt>
                <c:pt idx="2844">
                  <c:v>-2.822029878288185</c:v>
                </c:pt>
                <c:pt idx="2845">
                  <c:v>-2.854118084556609</c:v>
                </c:pt>
                <c:pt idx="2846">
                  <c:v>-2.8862323960517382</c:v>
                </c:pt>
                <c:pt idx="2847">
                  <c:v>-2.9183728601717989</c:v>
                </c:pt>
                <c:pt idx="2848">
                  <c:v>-2.9505395249586024</c:v>
                </c:pt>
                <c:pt idx="2849">
                  <c:v>-2.9827324391123451</c:v>
                </c:pt>
                <c:pt idx="2850">
                  <c:v>-3.014951652005549</c:v>
                </c:pt>
                <c:pt idx="2851">
                  <c:v>-3.0471972136976166</c:v>
                </c:pt>
                <c:pt idx="2852">
                  <c:v>-3.0794691749493048</c:v>
                </c:pt>
                <c:pt idx="2853">
                  <c:v>-3.111767587237027</c:v>
                </c:pt>
                <c:pt idx="2854">
                  <c:v>-3.1440925027675206</c:v>
                </c:pt>
                <c:pt idx="2855">
                  <c:v>-3.1764439744916566</c:v>
                </c:pt>
                <c:pt idx="2856">
                  <c:v>-3.2088220561195069</c:v>
                </c:pt>
                <c:pt idx="2857">
                  <c:v>-3.241226802134265</c:v>
                </c:pt>
                <c:pt idx="2858">
                  <c:v>-3.2736582678070643</c:v>
                </c:pt>
                <c:pt idx="2859">
                  <c:v>-3.3061165092110665</c:v>
                </c:pt>
                <c:pt idx="2860">
                  <c:v>-3.3386015832358931</c:v>
                </c:pt>
                <c:pt idx="2861">
                  <c:v>-3.3711135476025387</c:v>
                </c:pt>
                <c:pt idx="2862">
                  <c:v>-3.4036524608771206</c:v>
                </c:pt>
                <c:pt idx="2863">
                  <c:v>-3.4362183824857695</c:v>
                </c:pt>
                <c:pt idx="2864">
                  <c:v>-3.4688113727291348</c:v>
                </c:pt>
                <c:pt idx="2865">
                  <c:v>-3.5014314927966361</c:v>
                </c:pt>
                <c:pt idx="2866">
                  <c:v>-3.5340788047807861</c:v>
                </c:pt>
                <c:pt idx="2867">
                  <c:v>-3.5667533716923572</c:v>
                </c:pt>
                <c:pt idx="2868">
                  <c:v>-3.5994552574741863</c:v>
                </c:pt>
                <c:pt idx="2869">
                  <c:v>-3.6321845270161575</c:v>
                </c:pt>
                <c:pt idx="2870">
                  <c:v>-3.6649412461693247</c:v>
                </c:pt>
                <c:pt idx="2871">
                  <c:v>-3.6977254817610197</c:v>
                </c:pt>
                <c:pt idx="2872">
                  <c:v>-3.7305373016087957</c:v>
                </c:pt>
                <c:pt idx="2873">
                  <c:v>-3.7633767745356654</c:v>
                </c:pt>
                <c:pt idx="2874">
                  <c:v>-3.7962439703841468</c:v>
                </c:pt>
                <c:pt idx="2875">
                  <c:v>-3.8291389600313468</c:v>
                </c:pt>
                <c:pt idx="2876">
                  <c:v>-3.8620618154030968</c:v>
                </c:pt>
                <c:pt idx="2877">
                  <c:v>-3.8950126094893713</c:v>
                </c:pt>
                <c:pt idx="2878">
                  <c:v>-3.9279914163581662</c:v>
                </c:pt>
                <c:pt idx="2879">
                  <c:v>-3.960998311170894</c:v>
                </c:pt>
                <c:pt idx="2880">
                  <c:v>-3.9940333701967408</c:v>
                </c:pt>
                <c:pt idx="2881">
                  <c:v>-4.0270966708274685</c:v>
                </c:pt>
                <c:pt idx="2882">
                  <c:v>-4.0601882915925591</c:v>
                </c:pt>
                <c:pt idx="2883">
                  <c:v>-4.0933083121734395</c:v>
                </c:pt>
                <c:pt idx="2884">
                  <c:v>-4.1264568134189066</c:v>
                </c:pt>
                <c:pt idx="2885">
                  <c:v>-4.1596338773598767</c:v>
                </c:pt>
                <c:pt idx="2886">
                  <c:v>-4.1928395872240483</c:v>
                </c:pt>
                <c:pt idx="2887">
                  <c:v>-4.2260740274511104</c:v>
                </c:pt>
                <c:pt idx="2888">
                  <c:v>-4.259337283707735</c:v>
                </c:pt>
                <c:pt idx="2889">
                  <c:v>-4.2926294429023439</c:v>
                </c:pt>
                <c:pt idx="2890">
                  <c:v>-4.325950593200548</c:v>
                </c:pt>
                <c:pt idx="2891">
                  <c:v>-4.3593008240399325</c:v>
                </c:pt>
                <c:pt idx="2892">
                  <c:v>-4.3926802261454192</c:v>
                </c:pt>
                <c:pt idx="2893">
                  <c:v>-4.4260888915440857</c:v>
                </c:pt>
                <c:pt idx="2894">
                  <c:v>-4.4595269135809641</c:v>
                </c:pt>
                <c:pt idx="2895">
                  <c:v>-4.4929943869336491</c:v>
                </c:pt>
                <c:pt idx="2896">
                  <c:v>-4.5264914076279741</c:v>
                </c:pt>
                <c:pt idx="2897">
                  <c:v>-4.5600180730532731</c:v>
                </c:pt>
                <c:pt idx="2898">
                  <c:v>-4.5935744819778295</c:v>
                </c:pt>
                <c:pt idx="2899">
                  <c:v>-4.6271607345642956</c:v>
                </c:pt>
                <c:pt idx="2900">
                  <c:v>-4.6607769323847581</c:v>
                </c:pt>
                <c:pt idx="2901">
                  <c:v>-4.6944231784371171</c:v>
                </c:pt>
                <c:pt idx="2902">
                  <c:v>-4.7280995771597283</c:v>
                </c:pt>
                <c:pt idx="2903">
                  <c:v>-4.7618062344476098</c:v>
                </c:pt>
                <c:pt idx="2904">
                  <c:v>-4.7955432576680757</c:v>
                </c:pt>
                <c:pt idx="2905">
                  <c:v>-4.8293107556761692</c:v>
                </c:pt>
                <c:pt idx="2906">
                  <c:v>-4.8631088388306054</c:v>
                </c:pt>
                <c:pt idx="2907">
                  <c:v>-4.8969376190098126</c:v>
                </c:pt>
                <c:pt idx="2908">
                  <c:v>-4.9307972096273547</c:v>
                </c:pt>
                <c:pt idx="2909">
                  <c:v>-4.9646877256483606</c:v>
                </c:pt>
                <c:pt idx="2910">
                  <c:v>-4.9986092836052274</c:v>
                </c:pt>
                <c:pt idx="2911">
                  <c:v>-5.0325620016135968</c:v>
                </c:pt>
                <c:pt idx="2912">
                  <c:v>-5.0665459993889943</c:v>
                </c:pt>
                <c:pt idx="2913">
                  <c:v>-5.1005613982621192</c:v>
                </c:pt>
                <c:pt idx="2914">
                  <c:v>-5.1346083211960831</c:v>
                </c:pt>
                <c:pt idx="2915">
                  <c:v>-5.1686868928020804</c:v>
                </c:pt>
                <c:pt idx="2916">
                  <c:v>-5.2027972393557329</c:v>
                </c:pt>
                <c:pt idx="2917">
                  <c:v>-5.2369394888139906</c:v>
                </c:pt>
                <c:pt idx="2918">
                  <c:v>-5.2711137708310307</c:v>
                </c:pt>
                <c:pt idx="2919">
                  <c:v>-5.3053202167752858</c:v>
                </c:pt>
                <c:pt idx="2920">
                  <c:v>-5.3395589597458892</c:v>
                </c:pt>
                <c:pt idx="2921">
                  <c:v>-5.3738301345892978</c:v>
                </c:pt>
                <c:pt idx="2922">
                  <c:v>-5.4081338779162378</c:v>
                </c:pt>
                <c:pt idx="2923">
                  <c:v>-5.4424703281183042</c:v>
                </c:pt>
                <c:pt idx="2924">
                  <c:v>-5.4768396253850495</c:v>
                </c:pt>
                <c:pt idx="2925">
                  <c:v>-5.5112419117209521</c:v>
                </c:pt>
                <c:pt idx="2926">
                  <c:v>-5.5456773309622687</c:v>
                </c:pt>
                <c:pt idx="2927">
                  <c:v>-5.5801460287945162</c:v>
                </c:pt>
                <c:pt idx="2928">
                  <c:v>-5.6146481527692575</c:v>
                </c:pt>
                <c:pt idx="2929">
                  <c:v>-5.6491838523214968</c:v>
                </c:pt>
                <c:pt idx="2930">
                  <c:v>-5.6837532787873641</c:v>
                </c:pt>
                <c:pt idx="2931">
                  <c:v>-5.7183565854210672</c:v>
                </c:pt>
                <c:pt idx="2932">
                  <c:v>-5.7529939274125095</c:v>
                </c:pt>
                <c:pt idx="2933">
                  <c:v>-5.7876654619050178</c:v>
                </c:pt>
                <c:pt idx="2934">
                  <c:v>-5.8223713480128385</c:v>
                </c:pt>
                <c:pt idx="2935">
                  <c:v>-5.8571117468391476</c:v>
                </c:pt>
                <c:pt idx="2936">
                  <c:v>-5.8918868214932925</c:v>
                </c:pt>
                <c:pt idx="2937">
                  <c:v>-5.9266967371091885</c:v>
                </c:pt>
                <c:pt idx="2938">
                  <c:v>-5.9615416608633236</c:v>
                </c:pt>
                <c:pt idx="2939">
                  <c:v>-5.9964217619923232</c:v>
                </c:pt>
                <c:pt idx="2940">
                  <c:v>-6.0313372118114525</c:v>
                </c:pt>
                <c:pt idx="2941">
                  <c:v>-6.0662881837328992</c:v>
                </c:pt>
                <c:pt idx="2942">
                  <c:v>-6.1012748532837966</c:v>
                </c:pt>
                <c:pt idx="2943">
                  <c:v>-6.136297398124797</c:v>
                </c:pt>
                <c:pt idx="2944">
                  <c:v>-6.1713559980683517</c:v>
                </c:pt>
                <c:pt idx="2945">
                  <c:v>-6.206450835097538</c:v>
                </c:pt>
                <c:pt idx="2946">
                  <c:v>-6.24158209338436</c:v>
                </c:pt>
                <c:pt idx="2947">
                  <c:v>-6.2767499593088552</c:v>
                </c:pt>
                <c:pt idx="2948">
                  <c:v>-6.3119546214775291</c:v>
                </c:pt>
                <c:pt idx="2949">
                  <c:v>-6.3471962707423115</c:v>
                </c:pt>
                <c:pt idx="2950">
                  <c:v>-6.3824751002197679</c:v>
                </c:pt>
                <c:pt idx="2951">
                  <c:v>-6.4177913053098079</c:v>
                </c:pt>
                <c:pt idx="2952">
                  <c:v>-6.4531450837152651</c:v>
                </c:pt>
                <c:pt idx="2953">
                  <c:v>-6.4885366354604299</c:v>
                </c:pt>
                <c:pt idx="2954">
                  <c:v>-6.5239661629112478</c:v>
                </c:pt>
                <c:pt idx="2955">
                  <c:v>-6.5594338707938871</c:v>
                </c:pt>
                <c:pt idx="2956">
                  <c:v>-6.5949399662147368</c:v>
                </c:pt>
                <c:pt idx="2957">
                  <c:v>-6.6304846586799044</c:v>
                </c:pt>
                <c:pt idx="2958">
                  <c:v>-6.6660681601144711</c:v>
                </c:pt>
                <c:pt idx="2959">
                  <c:v>-6.7016906848828048</c:v>
                </c:pt>
                <c:pt idx="2960">
                  <c:v>-6.7373524498080082</c:v>
                </c:pt>
                <c:pt idx="2961">
                  <c:v>-6.773053674191817</c:v>
                </c:pt>
                <c:pt idx="2962">
                  <c:v>-6.8087945798348404</c:v>
                </c:pt>
                <c:pt idx="2963">
                  <c:v>-6.8445753910562424</c:v>
                </c:pt>
                <c:pt idx="2964">
                  <c:v>-6.8803963347143293</c:v>
                </c:pt>
                <c:pt idx="2965">
                  <c:v>-6.9162576402263118</c:v>
                </c:pt>
                <c:pt idx="2966">
                  <c:v>-6.9521595395890534</c:v>
                </c:pt>
                <c:pt idx="2967">
                  <c:v>-6.9881022673992677</c:v>
                </c:pt>
                <c:pt idx="2968">
                  <c:v>-7.0240860608736932</c:v>
                </c:pt>
                <c:pt idx="2969">
                  <c:v>-7.0601111598703348</c:v>
                </c:pt>
                <c:pt idx="2970">
                  <c:v>-7.0961778069083206</c:v>
                </c:pt>
                <c:pt idx="2971">
                  <c:v>-7.1322862471893558</c:v>
                </c:pt>
                <c:pt idx="2972">
                  <c:v>-7.168436728617702</c:v>
                </c:pt>
                <c:pt idx="2973">
                  <c:v>-7.204629501821799</c:v>
                </c:pt>
                <c:pt idx="2974">
                  <c:v>-7.2408648201745782</c:v>
                </c:pt>
                <c:pt idx="2975">
                  <c:v>-7.2771429398149436</c:v>
                </c:pt>
                <c:pt idx="2976">
                  <c:v>-7.3134641196682981</c:v>
                </c:pt>
                <c:pt idx="2977">
                  <c:v>-7.3498286214684505</c:v>
                </c:pt>
                <c:pt idx="2978">
                  <c:v>-7.3862367097779984</c:v>
                </c:pt>
                <c:pt idx="2979">
                  <c:v>-7.4226886520101782</c:v>
                </c:pt>
                <c:pt idx="2980">
                  <c:v>-7.4591847184499898</c:v>
                </c:pt>
                <c:pt idx="2981">
                  <c:v>-7.495725182275538</c:v>
                </c:pt>
                <c:pt idx="2982">
                  <c:v>-7.532310319579679</c:v>
                </c:pt>
                <c:pt idx="2983">
                  <c:v>-7.5689404093911943</c:v>
                </c:pt>
                <c:pt idx="2984">
                  <c:v>-7.6056157336969843</c:v>
                </c:pt>
                <c:pt idx="2985">
                  <c:v>-7.6423365774631886</c:v>
                </c:pt>
                <c:pt idx="2986">
                  <c:v>-7.679103228656734</c:v>
                </c:pt>
                <c:pt idx="2987">
                  <c:v>-7.7159159782679252</c:v>
                </c:pt>
                <c:pt idx="2988">
                  <c:v>-7.7527751203311279</c:v>
                </c:pt>
                <c:pt idx="2989">
                  <c:v>-7.789680951947469</c:v>
                </c:pt>
                <c:pt idx="2990">
                  <c:v>-7.8266337733061961</c:v>
                </c:pt>
                <c:pt idx="2991">
                  <c:v>-7.8636338877070502</c:v>
                </c:pt>
                <c:pt idx="2992">
                  <c:v>-7.9006816015816348</c:v>
                </c:pt>
                <c:pt idx="2993">
                  <c:v>-7.9377772245159068</c:v>
                </c:pt>
                <c:pt idx="2994">
                  <c:v>-7.9749210692720389</c:v>
                </c:pt>
                <c:pt idx="2995">
                  <c:v>-8.0121134518103805</c:v>
                </c:pt>
                <c:pt idx="2996">
                  <c:v>-8.0493546913117147</c:v>
                </c:pt>
                <c:pt idx="2997">
                  <c:v>-8.0866451101991341</c:v>
                </c:pt>
                <c:pt idx="2998">
                  <c:v>-8.1239850341603237</c:v>
                </c:pt>
                <c:pt idx="2999">
                  <c:v>-8.1613747921696795</c:v>
                </c:pt>
                <c:pt idx="3000">
                  <c:v>-8.1988147165103662</c:v>
                </c:pt>
                <c:pt idx="3001">
                  <c:v>-8.2363051427967306</c:v>
                </c:pt>
                <c:pt idx="3002">
                  <c:v>-8.2738464099959366</c:v>
                </c:pt>
                <c:pt idx="3003">
                  <c:v>-8.3114388604506502</c:v>
                </c:pt>
                <c:pt idx="3004">
                  <c:v>-8.3490828399011257</c:v>
                </c:pt>
                <c:pt idx="3005">
                  <c:v>-8.3867786975068963</c:v>
                </c:pt>
                <c:pt idx="3006">
                  <c:v>-8.4245267858694337</c:v>
                </c:pt>
                <c:pt idx="3007">
                  <c:v>-8.462327461054052</c:v>
                </c:pt>
                <c:pt idx="3008">
                  <c:v>-8.5001810826118849</c:v>
                </c:pt>
                <c:pt idx="3009">
                  <c:v>-8.5380880136022839</c:v>
                </c:pt>
                <c:pt idx="3010">
                  <c:v>-8.5760486206143547</c:v>
                </c:pt>
                <c:pt idx="3011">
                  <c:v>-8.6140632737894638</c:v>
                </c:pt>
                <c:pt idx="3012">
                  <c:v>-8.6521323468429259</c:v>
                </c:pt>
                <c:pt idx="3013">
                  <c:v>-8.6902562170856825</c:v>
                </c:pt>
                <c:pt idx="3014">
                  <c:v>-8.7284352654467536</c:v>
                </c:pt>
                <c:pt idx="3015">
                  <c:v>-8.7666698764945838</c:v>
                </c:pt>
                <c:pt idx="3016">
                  <c:v>-8.8049604384587958</c:v>
                </c:pt>
                <c:pt idx="3017">
                  <c:v>-8.8433073432517624</c:v>
                </c:pt>
                <c:pt idx="3018">
                  <c:v>-8.8817109864908161</c:v>
                </c:pt>
                <c:pt idx="3019">
                  <c:v>-8.9201717675186902</c:v>
                </c:pt>
                <c:pt idx="3020">
                  <c:v>-8.9586900894259358</c:v>
                </c:pt>
                <c:pt idx="3021">
                  <c:v>-8.9972663590713786</c:v>
                </c:pt>
                <c:pt idx="3022">
                  <c:v>-9.0359009871040143</c:v>
                </c:pt>
                <c:pt idx="3023">
                  <c:v>-9.0745943879837085</c:v>
                </c:pt>
                <c:pt idx="3024">
                  <c:v>-9.1133469800020777</c:v>
                </c:pt>
                <c:pt idx="3025">
                  <c:v>-9.1521591853036153</c:v>
                </c:pt>
                <c:pt idx="3026">
                  <c:v>-9.1910314299062872</c:v>
                </c:pt>
                <c:pt idx="3027">
                  <c:v>-9.2299641437221247</c:v>
                </c:pt>
                <c:pt idx="3028">
                  <c:v>-9.2689577605775071</c:v>
                </c:pt>
                <c:pt idx="3029">
                  <c:v>-9.3080127182334547</c:v>
                </c:pt>
                <c:pt idx="3030">
                  <c:v>-9.3471294584060054</c:v>
                </c:pt>
                <c:pt idx="3031">
                  <c:v>-9.3863084267855665</c:v>
                </c:pt>
                <c:pt idx="3032">
                  <c:v>-9.4255500730572557</c:v>
                </c:pt>
                <c:pt idx="3033">
                  <c:v>-9.4648548509200641</c:v>
                </c:pt>
                <c:pt idx="3034">
                  <c:v>-9.5042232181062456</c:v>
                </c:pt>
                <c:pt idx="3035">
                  <c:v>-9.5436556364005334</c:v>
                </c:pt>
                <c:pt idx="3036">
                  <c:v>-9.5831525716591202</c:v>
                </c:pt>
                <c:pt idx="3037">
                  <c:v>-9.6227144938279281</c:v>
                </c:pt>
                <c:pt idx="3038">
                  <c:v>-9.6623418769616833</c:v>
                </c:pt>
                <c:pt idx="3039">
                  <c:v>-9.7020351992417293</c:v>
                </c:pt>
                <c:pt idx="3040">
                  <c:v>-9.7417949429937636</c:v>
                </c:pt>
                <c:pt idx="3041">
                  <c:v>-9.7816215947057668</c:v>
                </c:pt>
                <c:pt idx="3042">
                  <c:v>-9.821515645045654</c:v>
                </c:pt>
                <c:pt idx="3043">
                  <c:v>-9.8614775888778308</c:v>
                </c:pt>
                <c:pt idx="3044">
                  <c:v>-9.9015079252800859</c:v>
                </c:pt>
                <c:pt idx="3045">
                  <c:v>-9.9416071575605152</c:v>
                </c:pt>
                <c:pt idx="3046">
                  <c:v>-9.9817757932730071</c:v>
                </c:pt>
                <c:pt idx="3047">
                  <c:v>-10.022014344233481</c:v>
                </c:pt>
                <c:pt idx="3048">
                  <c:v>-10.062323326535337</c:v>
                </c:pt>
                <c:pt idx="3049">
                  <c:v>-10.102703260564427</c:v>
                </c:pt>
                <c:pt idx="3050">
                  <c:v>-10.143154671013741</c:v>
                </c:pt>
                <c:pt idx="3051">
                  <c:v>-10.183678086897876</c:v>
                </c:pt>
                <c:pt idx="3052">
                  <c:v>-10.224274041566957</c:v>
                </c:pt>
                <c:pt idx="3053">
                  <c:v>-10.264943072719998</c:v>
                </c:pt>
                <c:pt idx="3054">
                  <c:v>-10.305685722418158</c:v>
                </c:pt>
                <c:pt idx="3055">
                  <c:v>-10.34650253709775</c:v>
                </c:pt>
                <c:pt idx="3056">
                  <c:v>-10.38739406758152</c:v>
                </c:pt>
                <c:pt idx="3057">
                  <c:v>-10.428360869091414</c:v>
                </c:pt>
                <c:pt idx="3058">
                  <c:v>-10.469403501259331</c:v>
                </c:pt>
                <c:pt idx="3059">
                  <c:v>-10.510522528137887</c:v>
                </c:pt>
                <c:pt idx="3060">
                  <c:v>-10.55171851821102</c:v>
                </c:pt>
                <c:pt idx="3061">
                  <c:v>-10.592992044403077</c:v>
                </c:pt>
                <c:pt idx="3062">
                  <c:v>-10.634343684089032</c:v>
                </c:pt>
                <c:pt idx="3063">
                  <c:v>-10.675774019102345</c:v>
                </c:pt>
                <c:pt idx="3064">
                  <c:v>-10.717283635743138</c:v>
                </c:pt>
                <c:pt idx="3065">
                  <c:v>-10.758873124786179</c:v>
                </c:pt>
                <c:pt idx="3066">
                  <c:v>-10.80054308148728</c:v>
                </c:pt>
                <c:pt idx="3067">
                  <c:v>-10.842294105590106</c:v>
                </c:pt>
                <c:pt idx="3068">
                  <c:v>-10.884126801331426</c:v>
                </c:pt>
                <c:pt idx="3069">
                  <c:v>-10.926041777446097</c:v>
                </c:pt>
                <c:pt idx="3070">
                  <c:v>-10.968039647172265</c:v>
                </c:pt>
                <c:pt idx="3071">
                  <c:v>-11.010121028253788</c:v>
                </c:pt>
                <c:pt idx="3072">
                  <c:v>-11.05228654294435</c:v>
                </c:pt>
                <c:pt idx="3073">
                  <c:v>-11.094536818009264</c:v>
                </c:pt>
                <c:pt idx="3074">
                  <c:v>-11.136872484726858</c:v>
                </c:pt>
                <c:pt idx="3075">
                  <c:v>-11.179294178889855</c:v>
                </c:pt>
                <c:pt idx="3076">
                  <c:v>-11.221802540804987</c:v>
                </c:pt>
                <c:pt idx="3077">
                  <c:v>-11.264398215292374</c:v>
                </c:pt>
                <c:pt idx="3078">
                  <c:v>-11.30708185168425</c:v>
                </c:pt>
                <c:pt idx="3079">
                  <c:v>-11.349854103822297</c:v>
                </c:pt>
                <c:pt idx="3080">
                  <c:v>-11.392715630054727</c:v>
                </c:pt>
                <c:pt idx="3081">
                  <c:v>-11.435667093232325</c:v>
                </c:pt>
                <c:pt idx="3082">
                  <c:v>-11.478709160703227</c:v>
                </c:pt>
                <c:pt idx="3083">
                  <c:v>-11.521842504307628</c:v>
                </c:pt>
                <c:pt idx="3084">
                  <c:v>-11.565067800370896</c:v>
                </c:pt>
                <c:pt idx="3085">
                  <c:v>-11.608385729696078</c:v>
                </c:pt>
                <c:pt idx="3086">
                  <c:v>-11.651796977555161</c:v>
                </c:pt>
                <c:pt idx="3087">
                  <c:v>-11.695302233679794</c:v>
                </c:pt>
                <c:pt idx="3088">
                  <c:v>-11.738902192251249</c:v>
                </c:pt>
                <c:pt idx="3089">
                  <c:v>-11.782597551887793</c:v>
                </c:pt>
                <c:pt idx="3090">
                  <c:v>-11.826389015633813</c:v>
                </c:pt>
                <c:pt idx="3091">
                  <c:v>-11.870277290945044</c:v>
                </c:pt>
                <c:pt idx="3092">
                  <c:v>-11.914263089674622</c:v>
                </c:pt>
                <c:pt idx="3093">
                  <c:v>-11.958347128057415</c:v>
                </c:pt>
                <c:pt idx="3094">
                  <c:v>-12.002530126693191</c:v>
                </c:pt>
                <c:pt idx="3095">
                  <c:v>-12.046812810529165</c:v>
                </c:pt>
                <c:pt idx="3096">
                  <c:v>-12.091195908840566</c:v>
                </c:pt>
                <c:pt idx="3097">
                  <c:v>-12.135680155211062</c:v>
                </c:pt>
                <c:pt idx="3098">
                  <c:v>-12.180266287511088</c:v>
                </c:pt>
                <c:pt idx="3099">
                  <c:v>-12.224955047875977</c:v>
                </c:pt>
                <c:pt idx="3100">
                  <c:v>-12.269747182681662</c:v>
                </c:pt>
                <c:pt idx="3101">
                  <c:v>-12.314643442520552</c:v>
                </c:pt>
                <c:pt idx="3102">
                  <c:v>-12.359644582174877</c:v>
                </c:pt>
                <c:pt idx="3103">
                  <c:v>-12.404751360590016</c:v>
                </c:pt>
                <c:pt idx="3104">
                  <c:v>-12.449964540845206</c:v>
                </c:pt>
                <c:pt idx="3105">
                  <c:v>-12.495284890124063</c:v>
                </c:pt>
                <c:pt idx="3106">
                  <c:v>-12.540713179683296</c:v>
                </c:pt>
                <c:pt idx="3107">
                  <c:v>-12.586250184820463</c:v>
                </c:pt>
                <c:pt idx="3108">
                  <c:v>-12.631896684839507</c:v>
                </c:pt>
                <c:pt idx="3109">
                  <c:v>-12.677653463016231</c:v>
                </c:pt>
                <c:pt idx="3110">
                  <c:v>-12.723521306561022</c:v>
                </c:pt>
                <c:pt idx="3111">
                  <c:v>-12.769501006581589</c:v>
                </c:pt>
                <c:pt idx="3112">
                  <c:v>-12.815593358042852</c:v>
                </c:pt>
                <c:pt idx="3113">
                  <c:v>-12.861799159726532</c:v>
                </c:pt>
                <c:pt idx="3114">
                  <c:v>-12.908119214188645</c:v>
                </c:pt>
                <c:pt idx="3115">
                  <c:v>-12.954554327716076</c:v>
                </c:pt>
                <c:pt idx="3116">
                  <c:v>-13.001105310281041</c:v>
                </c:pt>
                <c:pt idx="3117">
                  <c:v>-13.047772975494443</c:v>
                </c:pt>
                <c:pt idx="3118">
                  <c:v>-13.094558140557711</c:v>
                </c:pt>
                <c:pt idx="3119">
                  <c:v>-13.141461626213024</c:v>
                </c:pt>
                <c:pt idx="3120">
                  <c:v>-13.188484256692089</c:v>
                </c:pt>
                <c:pt idx="3121">
                  <c:v>-13.235626859663093</c:v>
                </c:pt>
                <c:pt idx="3122">
                  <c:v>-13.282890266176723</c:v>
                </c:pt>
                <c:pt idx="3123">
                  <c:v>-13.330275310609863</c:v>
                </c:pt>
                <c:pt idx="3124">
                  <c:v>-13.377782830607929</c:v>
                </c:pt>
                <c:pt idx="3125">
                  <c:v>-13.425413667026049</c:v>
                </c:pt>
                <c:pt idx="3126">
                  <c:v>-13.473168663868229</c:v>
                </c:pt>
                <c:pt idx="3127">
                  <c:v>-13.521048668224653</c:v>
                </c:pt>
                <c:pt idx="3128">
                  <c:v>-13.569054530207774</c:v>
                </c:pt>
                <c:pt idx="3129">
                  <c:v>-13.617187102887048</c:v>
                </c:pt>
                <c:pt idx="3130">
                  <c:v>-13.665447242220917</c:v>
                </c:pt>
                <c:pt idx="3131">
                  <c:v>-13.713835806988266</c:v>
                </c:pt>
                <c:pt idx="3132">
                  <c:v>-13.76235365871743</c:v>
                </c:pt>
                <c:pt idx="3133">
                  <c:v>-13.811001661614444</c:v>
                </c:pt>
                <c:pt idx="3134">
                  <c:v>-13.859780682488172</c:v>
                </c:pt>
                <c:pt idx="3135">
                  <c:v>-13.908691590675165</c:v>
                </c:pt>
                <c:pt idx="3136">
                  <c:v>-13.957735257962092</c:v>
                </c:pt>
                <c:pt idx="3137">
                  <c:v>-14.006912558506443</c:v>
                </c:pt>
                <c:pt idx="3138">
                  <c:v>-14.056224368755807</c:v>
                </c:pt>
                <c:pt idx="3139">
                  <c:v>-14.105671567365597</c:v>
                </c:pt>
                <c:pt idx="3140">
                  <c:v>-14.155255035113985</c:v>
                </c:pt>
                <c:pt idx="3141">
                  <c:v>-14.204975654816892</c:v>
                </c:pt>
                <c:pt idx="3142">
                  <c:v>-14.254834311239698</c:v>
                </c:pt>
                <c:pt idx="3143">
                  <c:v>-14.304831891007993</c:v>
                </c:pt>
                <c:pt idx="3144">
                  <c:v>-14.354969282516183</c:v>
                </c:pt>
                <c:pt idx="3145">
                  <c:v>-14.405247375835277</c:v>
                </c:pt>
                <c:pt idx="3146">
                  <c:v>-14.455667062617623</c:v>
                </c:pt>
                <c:pt idx="3147">
                  <c:v>-14.506229236001289</c:v>
                </c:pt>
                <c:pt idx="3148">
                  <c:v>-14.55693479051132</c:v>
                </c:pt>
                <c:pt idx="3149">
                  <c:v>-14.607784621960855</c:v>
                </c:pt>
                <c:pt idx="3150">
                  <c:v>-14.658779627349642</c:v>
                </c:pt>
                <c:pt idx="3151">
                  <c:v>-14.709920704760172</c:v>
                </c:pt>
                <c:pt idx="3152">
                  <c:v>-14.761208753254225</c:v>
                </c:pt>
                <c:pt idx="3153">
                  <c:v>-14.812644672765638</c:v>
                </c:pt>
                <c:pt idx="3154">
                  <c:v>-14.86422936399247</c:v>
                </c:pt>
                <c:pt idx="3155">
                  <c:v>-14.915963728287467</c:v>
                </c:pt>
                <c:pt idx="3156">
                  <c:v>-14.967848667546679</c:v>
                </c:pt>
                <c:pt idx="3157">
                  <c:v>-15.019885084096336</c:v>
                </c:pt>
                <c:pt idx="3158">
                  <c:v>-15.072073880578799</c:v>
                </c:pt>
                <c:pt idx="3159">
                  <c:v>-15.124415959835956</c:v>
                </c:pt>
                <c:pt idx="3160">
                  <c:v>-15.176912224791948</c:v>
                </c:pt>
                <c:pt idx="3161">
                  <c:v>-15.229563578333419</c:v>
                </c:pt>
                <c:pt idx="3162">
                  <c:v>-15.282370923189701</c:v>
                </c:pt>
                <c:pt idx="3163">
                  <c:v>-15.335335161809478</c:v>
                </c:pt>
                <c:pt idx="3164">
                  <c:v>-15.388457196237733</c:v>
                </c:pt>
                <c:pt idx="3165">
                  <c:v>-15.441737927990225</c:v>
                </c:pt>
                <c:pt idx="3166">
                  <c:v>-15.49517825792686</c:v>
                </c:pt>
                <c:pt idx="3167">
                  <c:v>-15.548779086124094</c:v>
                </c:pt>
                <c:pt idx="3168">
                  <c:v>-15.602541311744858</c:v>
                </c:pt>
                <c:pt idx="3169">
                  <c:v>-15.656465832907946</c:v>
                </c:pt>
                <c:pt idx="3170">
                  <c:v>-15.71055354655611</c:v>
                </c:pt>
                <c:pt idx="3171">
                  <c:v>-15.764805348322291</c:v>
                </c:pt>
                <c:pt idx="3172">
                  <c:v>-15.819222132395222</c:v>
                </c:pt>
                <c:pt idx="3173">
                  <c:v>-15.873804791383519</c:v>
                </c:pt>
                <c:pt idx="3174">
                  <c:v>-15.928554216178144</c:v>
                </c:pt>
                <c:pt idx="3175">
                  <c:v>-15.983471295814365</c:v>
                </c:pt>
                <c:pt idx="3176">
                  <c:v>-16.03855691733277</c:v>
                </c:pt>
                <c:pt idx="3177">
                  <c:v>-16.093811965638114</c:v>
                </c:pt>
                <c:pt idx="3178">
                  <c:v>-16.149237323357831</c:v>
                </c:pt>
                <c:pt idx="3179">
                  <c:v>-16.204833870699879</c:v>
                </c:pt>
                <c:pt idx="3180">
                  <c:v>-16.260602485309235</c:v>
                </c:pt>
                <c:pt idx="3181">
                  <c:v>-16.316544042122786</c:v>
                </c:pt>
                <c:pt idx="3182">
                  <c:v>-16.372659413224948</c:v>
                </c:pt>
                <c:pt idx="3183">
                  <c:v>-16.428949467700647</c:v>
                </c:pt>
                <c:pt idx="3184">
                  <c:v>-16.485415071489072</c:v>
                </c:pt>
                <c:pt idx="3185">
                  <c:v>-16.542057087235545</c:v>
                </c:pt>
                <c:pt idx="3186">
                  <c:v>-16.598876374143373</c:v>
                </c:pt>
                <c:pt idx="3187">
                  <c:v>-16.655873787824738</c:v>
                </c:pt>
                <c:pt idx="3188">
                  <c:v>-16.713050180151459</c:v>
                </c:pt>
                <c:pt idx="3189">
                  <c:v>-16.770406399104125</c:v>
                </c:pt>
                <c:pt idx="3190">
                  <c:v>-16.827943288622492</c:v>
                </c:pt>
                <c:pt idx="3191">
                  <c:v>-16.885661688453748</c:v>
                </c:pt>
                <c:pt idx="3192">
                  <c:v>-16.943562434001013</c:v>
                </c:pt>
                <c:pt idx="3193">
                  <c:v>-17.001646356172401</c:v>
                </c:pt>
                <c:pt idx="3194">
                  <c:v>-17.059914281228149</c:v>
                </c:pt>
                <c:pt idx="3195">
                  <c:v>-17.118367030629479</c:v>
                </c:pt>
                <c:pt idx="3196">
                  <c:v>-17.177005420885067</c:v>
                </c:pt>
                <c:pt idx="3197">
                  <c:v>-17.235830263399279</c:v>
                </c:pt>
                <c:pt idx="3198">
                  <c:v>-17.294842364320658</c:v>
                </c:pt>
                <c:pt idx="3199">
                  <c:v>-17.354042524387378</c:v>
                </c:pt>
                <c:pt idx="3200">
                  <c:v>-17.41343153877763</c:v>
                </c:pt>
                <c:pt idx="3201">
                  <c:v>-17.473010196955162</c:v>
                </c:pt>
                <c:pt idx="3202">
                  <c:v>-17.532779282518895</c:v>
                </c:pt>
                <c:pt idx="3203">
                  <c:v>-17.592739573051183</c:v>
                </c:pt>
                <c:pt idx="3204">
                  <c:v>-17.652891839966017</c:v>
                </c:pt>
                <c:pt idx="3205">
                  <c:v>-17.713236848359124</c:v>
                </c:pt>
                <c:pt idx="3206">
                  <c:v>-17.773775356856483</c:v>
                </c:pt>
                <c:pt idx="3207">
                  <c:v>-17.834508117466299</c:v>
                </c:pt>
                <c:pt idx="3208">
                  <c:v>-17.895435875428426</c:v>
                </c:pt>
                <c:pt idx="3209">
                  <c:v>-17.956559369066973</c:v>
                </c:pt>
                <c:pt idx="3210">
                  <c:v>-18.017879329641875</c:v>
                </c:pt>
                <c:pt idx="3211">
                  <c:v>-18.079396481203222</c:v>
                </c:pt>
                <c:pt idx="3212">
                  <c:v>-18.141111540444122</c:v>
                </c:pt>
                <c:pt idx="3213">
                  <c:v>-18.203025216556981</c:v>
                </c:pt>
                <c:pt idx="3214">
                  <c:v>-18.265138211088988</c:v>
                </c:pt>
                <c:pt idx="3215">
                  <c:v>-18.327451217799293</c:v>
                </c:pt>
                <c:pt idx="3216">
                  <c:v>-18.389964922517976</c:v>
                </c:pt>
                <c:pt idx="3217">
                  <c:v>-18.452680003005067</c:v>
                </c:pt>
                <c:pt idx="3218">
                  <c:v>-18.515597128812363</c:v>
                </c:pt>
                <c:pt idx="3219">
                  <c:v>-18.578716961145059</c:v>
                </c:pt>
                <c:pt idx="3220">
                  <c:v>-18.642040152725656</c:v>
                </c:pt>
                <c:pt idx="3221">
                  <c:v>-18.705567347660448</c:v>
                </c:pt>
                <c:pt idx="3222">
                  <c:v>-18.769299181304312</c:v>
                </c:pt>
                <c:pt idx="3223">
                  <c:v>-18.833236280131839</c:v>
                </c:pt>
                <c:pt idx="3224">
                  <c:v>-18.897379261605352</c:v>
                </c:pt>
                <c:pt idx="3225">
                  <c:v>-18.961728734048847</c:v>
                </c:pt>
                <c:pt idx="3226">
                  <c:v>-19.026285296520676</c:v>
                </c:pt>
                <c:pt idx="3227">
                  <c:v>-19.091049538690285</c:v>
                </c:pt>
                <c:pt idx="3228">
                  <c:v>-19.156022040715619</c:v>
                </c:pt>
                <c:pt idx="3229">
                  <c:v>-19.221203373123473</c:v>
                </c:pt>
                <c:pt idx="3230">
                  <c:v>-19.286594096691083</c:v>
                </c:pt>
                <c:pt idx="3231">
                  <c:v>-19.352194762330498</c:v>
                </c:pt>
                <c:pt idx="3232">
                  <c:v>-19.418005910975268</c:v>
                </c:pt>
                <c:pt idx="3233">
                  <c:v>-19.484028073468608</c:v>
                </c:pt>
                <c:pt idx="3234">
                  <c:v>-19.550261770455531</c:v>
                </c:pt>
                <c:pt idx="3235">
                  <c:v>-19.616707512275241</c:v>
                </c:pt>
                <c:pt idx="3236">
                  <c:v>-19.683365798858031</c:v>
                </c:pt>
                <c:pt idx="3237">
                  <c:v>-19.750237119623172</c:v>
                </c:pt>
                <c:pt idx="3238">
                  <c:v>-19.817321953380326</c:v>
                </c:pt>
                <c:pt idx="3239">
                  <c:v>-19.884620768233013</c:v>
                </c:pt>
                <c:pt idx="3240">
                  <c:v>-19.952134021485811</c:v>
                </c:pt>
                <c:pt idx="3241">
                  <c:v>-20.019862159552162</c:v>
                </c:pt>
                <c:pt idx="3242">
                  <c:v>-20.087805617867552</c:v>
                </c:pt>
                <c:pt idx="3243">
                  <c:v>-20.155964820804151</c:v>
                </c:pt>
                <c:pt idx="3244">
                  <c:v>-20.224340181587159</c:v>
                </c:pt>
                <c:pt idx="3245">
                  <c:v>-20.292932102217449</c:v>
                </c:pt>
                <c:pt idx="3246">
                  <c:v>-20.361740973393179</c:v>
                </c:pt>
                <c:pt idx="3247">
                  <c:v>-20.430767174437943</c:v>
                </c:pt>
                <c:pt idx="3248">
                  <c:v>-20.500011073228947</c:v>
                </c:pt>
                <c:pt idx="3249">
                  <c:v>-20.569473026130947</c:v>
                </c:pt>
                <c:pt idx="3250">
                  <c:v>-20.639153377931034</c:v>
                </c:pt>
                <c:pt idx="3251">
                  <c:v>-20.709052461778271</c:v>
                </c:pt>
                <c:pt idx="3252">
                  <c:v>-20.779170599125571</c:v>
                </c:pt>
                <c:pt idx="3253">
                  <c:v>-20.849508099675052</c:v>
                </c:pt>
                <c:pt idx="3254">
                  <c:v>-20.920065261326567</c:v>
                </c:pt>
                <c:pt idx="3255">
                  <c:v>-20.99084237012967</c:v>
                </c:pt>
                <c:pt idx="3256">
                  <c:v>-21.061839700238846</c:v>
                </c:pt>
                <c:pt idx="3257">
                  <c:v>-21.133057513871684</c:v>
                </c:pt>
                <c:pt idx="3258">
                  <c:v>-21.20449606127108</c:v>
                </c:pt>
                <c:pt idx="3259">
                  <c:v>-21.276155580669979</c:v>
                </c:pt>
                <c:pt idx="3260">
                  <c:v>-21.348036298260276</c:v>
                </c:pt>
                <c:pt idx="3261">
                  <c:v>-21.420138428164492</c:v>
                </c:pt>
                <c:pt idx="3262">
                  <c:v>-21.492462172410882</c:v>
                </c:pt>
                <c:pt idx="3263">
                  <c:v>-21.565007720912654</c:v>
                </c:pt>
                <c:pt idx="3264">
                  <c:v>-21.637775251449575</c:v>
                </c:pt>
                <c:pt idx="3265">
                  <c:v>-21.710764929653948</c:v>
                </c:pt>
                <c:pt idx="3266">
                  <c:v>-21.783976908998845</c:v>
                </c:pt>
                <c:pt idx="3267">
                  <c:v>-21.857411330791212</c:v>
                </c:pt>
                <c:pt idx="3268">
                  <c:v>-21.931068324167033</c:v>
                </c:pt>
                <c:pt idx="3269">
                  <c:v>-22.00494800609102</c:v>
                </c:pt>
                <c:pt idx="3270">
                  <c:v>-22.079050481358951</c:v>
                </c:pt>
                <c:pt idx="3271">
                  <c:v>-22.153375842603488</c:v>
                </c:pt>
                <c:pt idx="3272">
                  <c:v>-22.227924170303652</c:v>
                </c:pt>
                <c:pt idx="3273">
                  <c:v>-22.302695532797671</c:v>
                </c:pt>
                <c:pt idx="3274">
                  <c:v>-22.377689986298932</c:v>
                </c:pt>
                <c:pt idx="3275">
                  <c:v>-22.452907574915759</c:v>
                </c:pt>
                <c:pt idx="3276">
                  <c:v>-22.528348330673357</c:v>
                </c:pt>
                <c:pt idx="3277">
                  <c:v>-22.604012273541152</c:v>
                </c:pt>
                <c:pt idx="3278">
                  <c:v>-22.67989941146082</c:v>
                </c:pt>
                <c:pt idx="3279">
                  <c:v>-22.756009740379749</c:v>
                </c:pt>
                <c:pt idx="3280">
                  <c:v>-22.832343244286591</c:v>
                </c:pt>
                <c:pt idx="3281">
                  <c:v>-22.908899895250357</c:v>
                </c:pt>
                <c:pt idx="3282">
                  <c:v>-22.985679653462743</c:v>
                </c:pt>
                <c:pt idx="3283">
                  <c:v>-23.062682467283246</c:v>
                </c:pt>
                <c:pt idx="3284">
                  <c:v>-23.139908273287606</c:v>
                </c:pt>
                <c:pt idx="3285">
                  <c:v>-23.217356996319744</c:v>
                </c:pt>
                <c:pt idx="3286">
                  <c:v>-23.295028549545663</c:v>
                </c:pt>
                <c:pt idx="3287">
                  <c:v>-23.372922834511893</c:v>
                </c:pt>
                <c:pt idx="3288">
                  <c:v>-23.451039741205001</c:v>
                </c:pt>
                <c:pt idx="3289">
                  <c:v>-23.529379148115733</c:v>
                </c:pt>
                <c:pt idx="3290">
                  <c:v>-23.607940922304746</c:v>
                </c:pt>
                <c:pt idx="3291">
                  <c:v>-23.686724919472208</c:v>
                </c:pt>
                <c:pt idx="3292">
                  <c:v>-23.765730984029162</c:v>
                </c:pt>
                <c:pt idx="3293">
                  <c:v>-23.844958949172522</c:v>
                </c:pt>
                <c:pt idx="3294">
                  <c:v>-23.924408636962035</c:v>
                </c:pt>
                <c:pt idx="3295">
                  <c:v>-24.004079858400154</c:v>
                </c:pt>
                <c:pt idx="3296">
                  <c:v>-24.08397241351453</c:v>
                </c:pt>
                <c:pt idx="3297">
                  <c:v>-24.164086091442947</c:v>
                </c:pt>
                <c:pt idx="3298">
                  <c:v>-24.244420670520789</c:v>
                </c:pt>
                <c:pt idx="3299">
                  <c:v>-24.32497591837032</c:v>
                </c:pt>
                <c:pt idx="3300">
                  <c:v>-24.405751591993571</c:v>
                </c:pt>
                <c:pt idx="3301">
                  <c:v>-24.486747437866274</c:v>
                </c:pt>
                <c:pt idx="3302">
                  <c:v>-24.56796319203437</c:v>
                </c:pt>
                <c:pt idx="3303">
                  <c:v>-24.64939858021306</c:v>
                </c:pt>
                <c:pt idx="3304">
                  <c:v>-24.73105331788766</c:v>
                </c:pt>
                <c:pt idx="3305">
                  <c:v>-24.812927110416201</c:v>
                </c:pt>
                <c:pt idx="3306">
                  <c:v>-24.895019653134838</c:v>
                </c:pt>
                <c:pt idx="3307">
                  <c:v>-24.977330631463989</c:v>
                </c:pt>
                <c:pt idx="3308">
                  <c:v>-25.059859721017588</c:v>
                </c:pt>
                <c:pt idx="3309">
                  <c:v>-25.14260658771315</c:v>
                </c:pt>
                <c:pt idx="3310">
                  <c:v>-25.225570887883869</c:v>
                </c:pt>
                <c:pt idx="3311">
                  <c:v>-25.308752268392407</c:v>
                </c:pt>
                <c:pt idx="3312">
                  <c:v>-25.392150366746414</c:v>
                </c:pt>
                <c:pt idx="3313">
                  <c:v>-25.475764811215427</c:v>
                </c:pt>
                <c:pt idx="3314">
                  <c:v>-25.559595220948886</c:v>
                </c:pt>
                <c:pt idx="3315">
                  <c:v>-25.643641206095783</c:v>
                </c:pt>
                <c:pt idx="3316">
                  <c:v>-25.727902367926241</c:v>
                </c:pt>
                <c:pt idx="3317">
                  <c:v>-25.812378298953394</c:v>
                </c:pt>
                <c:pt idx="3318">
                  <c:v>-25.897068583056186</c:v>
                </c:pt>
                <c:pt idx="3319">
                  <c:v>-25.981972795605472</c:v>
                </c:pt>
                <c:pt idx="3320">
                  <c:v>-26.067090503587949</c:v>
                </c:pt>
                <c:pt idx="3321">
                  <c:v>-26.1524212657337</c:v>
                </c:pt>
                <c:pt idx="3322">
                  <c:v>-26.23796463264317</c:v>
                </c:pt>
                <c:pt idx="3323">
                  <c:v>-26.32372014691629</c:v>
                </c:pt>
                <c:pt idx="3324">
                  <c:v>-26.40968734328036</c:v>
                </c:pt>
                <c:pt idx="3325">
                  <c:v>-26.495865748720608</c:v>
                </c:pt>
                <c:pt idx="3326">
                  <c:v>-26.582254882610705</c:v>
                </c:pt>
                <c:pt idx="3327">
                  <c:v>-26.668854256843417</c:v>
                </c:pt>
                <c:pt idx="3328">
                  <c:v>-26.755663375962307</c:v>
                </c:pt>
                <c:pt idx="3329">
                  <c:v>-26.842681737293859</c:v>
                </c:pt>
                <c:pt idx="3330">
                  <c:v>-26.929908831079288</c:v>
                </c:pt>
                <c:pt idx="3331">
                  <c:v>-27.017344140608209</c:v>
                </c:pt>
                <c:pt idx="3332">
                  <c:v>-27.104987142350751</c:v>
                </c:pt>
                <c:pt idx="3333">
                  <c:v>-27.192837306090979</c:v>
                </c:pt>
                <c:pt idx="3334">
                  <c:v>-27.280894095060383</c:v>
                </c:pt>
                <c:pt idx="3335">
                  <c:v>-27.369156966071166</c:v>
                </c:pt>
                <c:pt idx="3336">
                  <c:v>-27.457625369649236</c:v>
                </c:pt>
                <c:pt idx="3337">
                  <c:v>-27.546298750168226</c:v>
                </c:pt>
                <c:pt idx="3338">
                  <c:v>-27.635176545982315</c:v>
                </c:pt>
                <c:pt idx="3339">
                  <c:v>-27.724258189559524</c:v>
                </c:pt>
                <c:pt idx="3340">
                  <c:v>-27.813543107614453</c:v>
                </c:pt>
                <c:pt idx="3341">
                  <c:v>-27.903030721240988</c:v>
                </c:pt>
                <c:pt idx="3342">
                  <c:v>-27.992720446044853</c:v>
                </c:pt>
                <c:pt idx="3343">
                  <c:v>-28.082611692275023</c:v>
                </c:pt>
                <c:pt idx="3344">
                  <c:v>-28.172703864955793</c:v>
                </c:pt>
                <c:pt idx="3345">
                  <c:v>-28.26299636401756</c:v>
                </c:pt>
                <c:pt idx="3346">
                  <c:v>-28.353488584427552</c:v>
                </c:pt>
                <c:pt idx="3347">
                  <c:v>-28.444179916319364</c:v>
                </c:pt>
                <c:pt idx="3348">
                  <c:v>-28.535069745122541</c:v>
                </c:pt>
                <c:pt idx="3349">
                  <c:v>-28.626157451691554</c:v>
                </c:pt>
                <c:pt idx="3350">
                  <c:v>-28.717442412433535</c:v>
                </c:pt>
                <c:pt idx="3351">
                  <c:v>-28.808923999435066</c:v>
                </c:pt>
                <c:pt idx="3352">
                  <c:v>-28.900601580589282</c:v>
                </c:pt>
                <c:pt idx="3353">
                  <c:v>-28.992474519721256</c:v>
                </c:pt>
                <c:pt idx="3354">
                  <c:v>-29.08454217671234</c:v>
                </c:pt>
                <c:pt idx="3355">
                  <c:v>-29.176803907624411</c:v>
                </c:pt>
                <c:pt idx="3356">
                  <c:v>-29.269259064822588</c:v>
                </c:pt>
                <c:pt idx="3357">
                  <c:v>-29.361906997096785</c:v>
                </c:pt>
                <c:pt idx="3358">
                  <c:v>-29.454747049783109</c:v>
                </c:pt>
                <c:pt idx="3359">
                  <c:v>-29.547778564883028</c:v>
                </c:pt>
                <c:pt idx="3360">
                  <c:v>-29.641000881182499</c:v>
                </c:pt>
                <c:pt idx="3361">
                  <c:v>-29.734413334369194</c:v>
                </c:pt>
                <c:pt idx="3362">
                  <c:v>-29.828015257149083</c:v>
                </c:pt>
                <c:pt idx="3363">
                  <c:v>-29.921805979361796</c:v>
                </c:pt>
                <c:pt idx="3364">
                  <c:v>-30.015784828094102</c:v>
                </c:pt>
                <c:pt idx="3365">
                  <c:v>-30.109951127793302</c:v>
                </c:pt>
                <c:pt idx="3366">
                  <c:v>-30.204304200378434</c:v>
                </c:pt>
                <c:pt idx="3367">
                  <c:v>-30.298843365350322</c:v>
                </c:pt>
                <c:pt idx="3368">
                  <c:v>-30.393567939900997</c:v>
                </c:pt>
                <c:pt idx="3369">
                  <c:v>-30.488477239020511</c:v>
                </c:pt>
                <c:pt idx="3370">
                  <c:v>-30.583570575604199</c:v>
                </c:pt>
                <c:pt idx="3371">
                  <c:v>-30.678847260556648</c:v>
                </c:pt>
                <c:pt idx="3372">
                  <c:v>-30.774306602895443</c:v>
                </c:pt>
                <c:pt idx="3373">
                  <c:v>-30.869947909853742</c:v>
                </c:pt>
                <c:pt idx="3374">
                  <c:v>-30.965770486979935</c:v>
                </c:pt>
                <c:pt idx="3375">
                  <c:v>-31.061773638237828</c:v>
                </c:pt>
                <c:pt idx="3376">
                  <c:v>-31.157956666103658</c:v>
                </c:pt>
                <c:pt idx="3377">
                  <c:v>-31.254318871663255</c:v>
                </c:pt>
                <c:pt idx="3378">
                  <c:v>-31.350859554705988</c:v>
                </c:pt>
                <c:pt idx="3379">
                  <c:v>-31.447578013818472</c:v>
                </c:pt>
                <c:pt idx="3380">
                  <c:v>-31.544473546476759</c:v>
                </c:pt>
                <c:pt idx="3381">
                  <c:v>-31.641545449136238</c:v>
                </c:pt>
                <c:pt idx="3382">
                  <c:v>-31.738793017320663</c:v>
                </c:pt>
                <c:pt idx="3383">
                  <c:v>-31.836215545709617</c:v>
                </c:pt>
                <c:pt idx="3384">
                  <c:v>-31.933812328224192</c:v>
                </c:pt>
                <c:pt idx="3385">
                  <c:v>-32.031582658111518</c:v>
                </c:pt>
                <c:pt idx="3386">
                  <c:v>-32.129525828026935</c:v>
                </c:pt>
                <c:pt idx="3387">
                  <c:v>-32.22764113011629</c:v>
                </c:pt>
                <c:pt idx="3388">
                  <c:v>-32.32592785609468</c:v>
                </c:pt>
                <c:pt idx="3389">
                  <c:v>-32.424385297325166</c:v>
                </c:pt>
                <c:pt idx="3390">
                  <c:v>-32.523012744895524</c:v>
                </c:pt>
                <c:pt idx="3391">
                  <c:v>-32.621809489693035</c:v>
                </c:pt>
                <c:pt idx="3392">
                  <c:v>-32.720774822478361</c:v>
                </c:pt>
                <c:pt idx="3393">
                  <c:v>-32.819908033957581</c:v>
                </c:pt>
                <c:pt idx="3394">
                  <c:v>-32.919208414852918</c:v>
                </c:pt>
                <c:pt idx="3395">
                  <c:v>-33.018675255971679</c:v>
                </c:pt>
                <c:pt idx="3396">
                  <c:v>-33.118307848273837</c:v>
                </c:pt>
                <c:pt idx="3397">
                  <c:v>-33.218105482938199</c:v>
                </c:pt>
                <c:pt idx="3398">
                  <c:v>-33.318067451426636</c:v>
                </c:pt>
                <c:pt idx="3399">
                  <c:v>-33.418193045548065</c:v>
                </c:pt>
                <c:pt idx="3400">
                  <c:v>-33.518481557518975</c:v>
                </c:pt>
                <c:pt idx="3401">
                  <c:v>-33.618932280024126</c:v>
                </c:pt>
                <c:pt idx="3402">
                  <c:v>-33.719544506275348</c:v>
                </c:pt>
                <c:pt idx="3403">
                  <c:v>-33.820317530068515</c:v>
                </c:pt>
                <c:pt idx="3404">
                  <c:v>-33.92125064583928</c:v>
                </c:pt>
                <c:pt idx="3405">
                  <c:v>-34.022343148718207</c:v>
                </c:pt>
                <c:pt idx="3406">
                  <c:v>-34.123594334582407</c:v>
                </c:pt>
                <c:pt idx="3407">
                  <c:v>-34.225003500107974</c:v>
                </c:pt>
                <c:pt idx="3408">
                  <c:v>-34.326569942820413</c:v>
                </c:pt>
                <c:pt idx="3409">
                  <c:v>-34.428292961142319</c:v>
                </c:pt>
                <c:pt idx="3410">
                  <c:v>-34.530171854441647</c:v>
                </c:pt>
                <c:pt idx="3411">
                  <c:v>-34.632205923077862</c:v>
                </c:pt>
                <c:pt idx="3412">
                  <c:v>-34.734394468446126</c:v>
                </c:pt>
                <c:pt idx="3413">
                  <c:v>-34.836736793020734</c:v>
                </c:pt>
                <c:pt idx="3414">
                  <c:v>-34.939232200397278</c:v>
                </c:pt>
                <c:pt idx="3415">
                  <c:v>-35.041879995334064</c:v>
                </c:pt>
                <c:pt idx="3416">
                  <c:v>-35.144679483790604</c:v>
                </c:pt>
                <c:pt idx="3417">
                  <c:v>-35.247629972966628</c:v>
                </c:pt>
                <c:pt idx="3418">
                  <c:v>-35.350730771338746</c:v>
                </c:pt>
                <c:pt idx="3419">
                  <c:v>-35.453981188696027</c:v>
                </c:pt>
                <c:pt idx="3420">
                  <c:v>-35.557380536175337</c:v>
                </c:pt>
                <c:pt idx="3421">
                  <c:v>-35.66092812629357</c:v>
                </c:pt>
                <c:pt idx="3422">
                  <c:v>-35.764623272981225</c:v>
                </c:pt>
                <c:pt idx="3423">
                  <c:v>-35.868465291611891</c:v>
                </c:pt>
                <c:pt idx="3424">
                  <c:v>-35.97245349903347</c:v>
                </c:pt>
                <c:pt idx="3425">
                  <c:v>-36.076587213596156</c:v>
                </c:pt>
                <c:pt idx="3426">
                  <c:v>-36.180865755180527</c:v>
                </c:pt>
                <c:pt idx="3427">
                  <c:v>-36.285288445223557</c:v>
                </c:pt>
                <c:pt idx="3428">
                  <c:v>-36.389854606744755</c:v>
                </c:pt>
                <c:pt idx="3429">
                  <c:v>-36.494563564370424</c:v>
                </c:pt>
                <c:pt idx="3430">
                  <c:v>-36.599414644356131</c:v>
                </c:pt>
                <c:pt idx="3431">
                  <c:v>-36.70440717461107</c:v>
                </c:pt>
                <c:pt idx="3432">
                  <c:v>-36.809540484717189</c:v>
                </c:pt>
                <c:pt idx="3433">
                  <c:v>-36.914813905951299</c:v>
                </c:pt>
                <c:pt idx="3434">
                  <c:v>-37.020226771303889</c:v>
                </c:pt>
                <c:pt idx="3435">
                  <c:v>-37.125778415497251</c:v>
                </c:pt>
                <c:pt idx="3436">
                  <c:v>-37.231468175003876</c:v>
                </c:pt>
                <c:pt idx="3437">
                  <c:v>-37.337295388062408</c:v>
                </c:pt>
                <c:pt idx="3438">
                  <c:v>-37.443259394693541</c:v>
                </c:pt>
                <c:pt idx="3439">
                  <c:v>-37.54935953671545</c:v>
                </c:pt>
                <c:pt idx="3440">
                  <c:v>-37.655595157757261</c:v>
                </c:pt>
                <c:pt idx="3441">
                  <c:v>-37.761965603272351</c:v>
                </c:pt>
                <c:pt idx="3442">
                  <c:v>-37.86847022055121</c:v>
                </c:pt>
                <c:pt idx="3443">
                  <c:v>-37.975108358732484</c:v>
                </c:pt>
                <c:pt idx="3444">
                  <c:v>-38.081879368813901</c:v>
                </c:pt>
                <c:pt idx="3445">
                  <c:v>-38.188782603662823</c:v>
                </c:pt>
                <c:pt idx="3446">
                  <c:v>-38.295817418025088</c:v>
                </c:pt>
                <c:pt idx="3447">
                  <c:v>-38.40298316853368</c:v>
                </c:pt>
                <c:pt idx="3448">
                  <c:v>-38.510279213716608</c:v>
                </c:pt>
                <c:pt idx="3449">
                  <c:v>-38.617704914004349</c:v>
                </c:pt>
                <c:pt idx="3450">
                  <c:v>-38.725259631736137</c:v>
                </c:pt>
                <c:pt idx="3451">
                  <c:v>-38.832942731165758</c:v>
                </c:pt>
                <c:pt idx="3452">
                  <c:v>-38.940753578467131</c:v>
                </c:pt>
                <c:pt idx="3453">
                  <c:v>-39.048691541738712</c:v>
                </c:pt>
                <c:pt idx="3454">
                  <c:v>-39.156755991007223</c:v>
                </c:pt>
                <c:pt idx="3455">
                  <c:v>-39.26494629823155</c:v>
                </c:pt>
                <c:pt idx="3456">
                  <c:v>-39.373261837305279</c:v>
                </c:pt>
                <c:pt idx="3457">
                  <c:v>-39.481701984058944</c:v>
                </c:pt>
                <c:pt idx="3458">
                  <c:v>-39.590266116262164</c:v>
                </c:pt>
                <c:pt idx="3459">
                  <c:v>-39.698953613624248</c:v>
                </c:pt>
                <c:pt idx="3460">
                  <c:v>-39.807763857795344</c:v>
                </c:pt>
                <c:pt idx="3461">
                  <c:v>-39.916696232366604</c:v>
                </c:pt>
                <c:pt idx="3462">
                  <c:v>-40.025750122869717</c:v>
                </c:pt>
                <c:pt idx="3463">
                  <c:v>-40.134924916776598</c:v>
                </c:pt>
                <c:pt idx="3464">
                  <c:v>-40.244220003497446</c:v>
                </c:pt>
                <c:pt idx="3465">
                  <c:v>-40.353634774379856</c:v>
                </c:pt>
                <c:pt idx="3466">
                  <c:v>-40.463168622706718</c:v>
                </c:pt>
                <c:pt idx="3467">
                  <c:v>-40.572820943693195</c:v>
                </c:pt>
                <c:pt idx="3468">
                  <c:v>-40.682591134484667</c:v>
                </c:pt>
                <c:pt idx="3469">
                  <c:v>-40.792478594152968</c:v>
                </c:pt>
                <c:pt idx="3470">
                  <c:v>-40.90248272369287</c:v>
                </c:pt>
                <c:pt idx="3471">
                  <c:v>-41.012602926018545</c:v>
                </c:pt>
                <c:pt idx="3472">
                  <c:v>-41.122838605958975</c:v>
                </c:pt>
                <c:pt idx="3473">
                  <c:v>-41.233189170253191</c:v>
                </c:pt>
                <c:pt idx="3474">
                  <c:v>-41.343654027545902</c:v>
                </c:pt>
                <c:pt idx="3475">
                  <c:v>-41.454232588381679</c:v>
                </c:pt>
                <c:pt idx="3476">
                  <c:v>-41.564924265200446</c:v>
                </c:pt>
                <c:pt idx="3477">
                  <c:v>-41.67572847233042</c:v>
                </c:pt>
                <c:pt idx="3478">
                  <c:v>-41.786644625982603</c:v>
                </c:pt>
                <c:pt idx="3479">
                  <c:v>-41.897672144245192</c:v>
                </c:pt>
                <c:pt idx="3480">
                  <c:v>-42.008810447076399</c:v>
                </c:pt>
                <c:pt idx="3481">
                  <c:v>-42.120058956297015</c:v>
                </c:pt>
                <c:pt idx="3482">
                  <c:v>-42.231417095585172</c:v>
                </c:pt>
                <c:pt idx="3483">
                  <c:v>-42.342884290467509</c:v>
                </c:pt>
                <c:pt idx="3484">
                  <c:v>-42.454459968312875</c:v>
                </c:pt>
                <c:pt idx="3485">
                  <c:v>-42.566143558323901</c:v>
                </c:pt>
                <c:pt idx="3486">
                  <c:v>-42.677934491530046</c:v>
                </c:pt>
                <c:pt idx="3487">
                  <c:v>-42.789832200779031</c:v>
                </c:pt>
                <c:pt idx="3488">
                  <c:v>-42.901836120729214</c:v>
                </c:pt>
                <c:pt idx="3489">
                  <c:v>-43.013945687840767</c:v>
                </c:pt>
                <c:pt idx="3490">
                  <c:v>-43.126160340368145</c:v>
                </c:pt>
                <c:pt idx="3491">
                  <c:v>-43.238479518351049</c:v>
                </c:pt>
                <c:pt idx="3492">
                  <c:v>-43.350902663605439</c:v>
                </c:pt>
                <c:pt idx="3493">
                  <c:v>-43.463429219715373</c:v>
                </c:pt>
                <c:pt idx="3494">
                  <c:v>-43.576058632024157</c:v>
                </c:pt>
                <c:pt idx="3495">
                  <c:v>-43.688790347624959</c:v>
                </c:pt>
                <c:pt idx="3496">
                  <c:v>-43.801623815352009</c:v>
                </c:pt>
                <c:pt idx="3497">
                  <c:v>-43.914558485771316</c:v>
                </c:pt>
                <c:pt idx="3498">
                  <c:v>-44.027593811171499</c:v>
                </c:pt>
                <c:pt idx="3499">
                  <c:v>-44.140729245554738</c:v>
                </c:pt>
                <c:pt idx="3500">
                  <c:v>-44.253964244626843</c:v>
                </c:pt>
                <c:pt idx="3501">
                  <c:v>-44.367298265788421</c:v>
                </c:pt>
                <c:pt idx="3502">
                  <c:v>-44.480730768125042</c:v>
                </c:pt>
                <c:pt idx="3503">
                  <c:v>-44.594261212397832</c:v>
                </c:pt>
                <c:pt idx="3504">
                  <c:v>-44.707889061033796</c:v>
                </c:pt>
                <c:pt idx="3505">
                  <c:v>-44.821613778116671</c:v>
                </c:pt>
                <c:pt idx="3506">
                  <c:v>-44.935434829376405</c:v>
                </c:pt>
                <c:pt idx="3507">
                  <c:v>-45.049351682180465</c:v>
                </c:pt>
                <c:pt idx="3508">
                  <c:v>-45.163363805523616</c:v>
                </c:pt>
                <c:pt idx="3509">
                  <c:v>-45.27747067001858</c:v>
                </c:pt>
                <c:pt idx="3510">
                  <c:v>-45.391671747886093</c:v>
                </c:pt>
                <c:pt idx="3511">
                  <c:v>-45.505966512944781</c:v>
                </c:pt>
                <c:pt idx="3512">
                  <c:v>-45.620354440602739</c:v>
                </c:pt>
                <c:pt idx="3513">
                  <c:v>-45.734835007846726</c:v>
                </c:pt>
                <c:pt idx="3514">
                  <c:v>-45.849407693232784</c:v>
                </c:pt>
                <c:pt idx="3515">
                  <c:v>-45.964071976876753</c:v>
                </c:pt>
                <c:pt idx="3516">
                  <c:v>-46.078827340444661</c:v>
                </c:pt>
                <c:pt idx="3517">
                  <c:v>-46.193673267142408</c:v>
                </c:pt>
                <c:pt idx="3518">
                  <c:v>-46.308609241707472</c:v>
                </c:pt>
                <c:pt idx="3519">
                  <c:v>-46.423634750398136</c:v>
                </c:pt>
                <c:pt idx="3520">
                  <c:v>-46.538749280984597</c:v>
                </c:pt>
                <c:pt idx="3521">
                  <c:v>-46.653952322739286</c:v>
                </c:pt>
                <c:pt idx="3522">
                  <c:v>-46.769243366427268</c:v>
                </c:pt>
                <c:pt idx="3523">
                  <c:v>-46.884621904296928</c:v>
                </c:pt>
                <c:pt idx="3524">
                  <c:v>-47.000087430070757</c:v>
                </c:pt>
                <c:pt idx="3525">
                  <c:v>-47.115639438936199</c:v>
                </c:pt>
                <c:pt idx="3526">
                  <c:v>-47.231277427535431</c:v>
                </c:pt>
                <c:pt idx="3527">
                  <c:v>-47.347000893956988</c:v>
                </c:pt>
                <c:pt idx="3528">
                  <c:v>-47.462809337726675</c:v>
                </c:pt>
                <c:pt idx="3529">
                  <c:v>-47.578702259797794</c:v>
                </c:pt>
                <c:pt idx="3530">
                  <c:v>-47.694679162542457</c:v>
                </c:pt>
                <c:pt idx="3531">
                  <c:v>-47.810739549742401</c:v>
                </c:pt>
                <c:pt idx="3532">
                  <c:v>-47.92688292658034</c:v>
                </c:pt>
                <c:pt idx="3533">
                  <c:v>-48.043108799631128</c:v>
                </c:pt>
                <c:pt idx="3534">
                  <c:v>-48.159416676852096</c:v>
                </c:pt>
                <c:pt idx="3535">
                  <c:v>-48.275806067575317</c:v>
                </c:pt>
                <c:pt idx="3536">
                  <c:v>-48.392276482498467</c:v>
                </c:pt>
                <c:pt idx="3537">
                  <c:v>-48.508827433676046</c:v>
                </c:pt>
                <c:pt idx="3538">
                  <c:v>-48.625458434511096</c:v>
                </c:pt>
                <c:pt idx="3539">
                  <c:v>-48.74216899974676</c:v>
                </c:pt>
                <c:pt idx="3540">
                  <c:v>-48.858958645457413</c:v>
                </c:pt>
                <c:pt idx="3541">
                  <c:v>-48.975826889040803</c:v>
                </c:pt>
                <c:pt idx="3542">
                  <c:v>-49.092773249209543</c:v>
                </c:pt>
                <c:pt idx="3543">
                  <c:v>-49.209797245983111</c:v>
                </c:pt>
                <c:pt idx="3544">
                  <c:v>-49.326898400679013</c:v>
                </c:pt>
                <c:pt idx="3545">
                  <c:v>-49.444076235906124</c:v>
                </c:pt>
                <c:pt idx="3546">
                  <c:v>-49.561330275554958</c:v>
                </c:pt>
                <c:pt idx="3547">
                  <c:v>-49.678660044791215</c:v>
                </c:pt>
                <c:pt idx="3548">
                  <c:v>-49.796065070047078</c:v>
                </c:pt>
                <c:pt idx="3549">
                  <c:v>-49.913544879013905</c:v>
                </c:pt>
                <c:pt idx="3550">
                  <c:v>-50.031099000634256</c:v>
                </c:pt>
                <c:pt idx="3551">
                  <c:v>-50.148726965094433</c:v>
                </c:pt>
                <c:pt idx="3552">
                  <c:v>-50.266428303816816</c:v>
                </c:pt>
                <c:pt idx="3553">
                  <c:v>-50.384202549452638</c:v>
                </c:pt>
                <c:pt idx="3554">
                  <c:v>-50.502049235874225</c:v>
                </c:pt>
                <c:pt idx="3555">
                  <c:v>-50.619967898167829</c:v>
                </c:pt>
                <c:pt idx="3556">
                  <c:v>-50.737958072626625</c:v>
                </c:pt>
                <c:pt idx="3557">
                  <c:v>-50.856019296743291</c:v>
                </c:pt>
                <c:pt idx="3558">
                  <c:v>-50.974151109202722</c:v>
                </c:pt>
                <c:pt idx="3559">
                  <c:v>-51.092353049875634</c:v>
                </c:pt>
                <c:pt idx="3560">
                  <c:v>-51.210624659810463</c:v>
                </c:pt>
                <c:pt idx="3561">
                  <c:v>-51.32896548122811</c:v>
                </c:pt>
                <c:pt idx="3562">
                  <c:v>-51.447375057513575</c:v>
                </c:pt>
                <c:pt idx="3563">
                  <c:v>-51.565852933210216</c:v>
                </c:pt>
                <c:pt idx="3564">
                  <c:v>-51.684398654012114</c:v>
                </c:pt>
                <c:pt idx="3565">
                  <c:v>-51.8030117667588</c:v>
                </c:pt>
                <c:pt idx="3566">
                  <c:v>-51.921691819427629</c:v>
                </c:pt>
                <c:pt idx="3567">
                  <c:v>-52.0404383611274</c:v>
                </c:pt>
                <c:pt idx="3568">
                  <c:v>-52.159250942092754</c:v>
                </c:pt>
                <c:pt idx="3569">
                  <c:v>-52.278129113676712</c:v>
                </c:pt>
                <c:pt idx="3570">
                  <c:v>-52.397072428345339</c:v>
                </c:pt>
                <c:pt idx="3571">
                  <c:v>-52.516080439670958</c:v>
                </c:pt>
                <c:pt idx="3572">
                  <c:v>-52.635152702325996</c:v>
                </c:pt>
                <c:pt idx="3573">
                  <c:v>-52.754288772077672</c:v>
                </c:pt>
                <c:pt idx="3574">
                  <c:v>-52.873488205780816</c:v>
                </c:pt>
                <c:pt idx="3575">
                  <c:v>-52.992750561372816</c:v>
                </c:pt>
                <c:pt idx="3576">
                  <c:v>-53.112075397867009</c:v>
                </c:pt>
                <c:pt idx="3577">
                  <c:v>-53.231462275347489</c:v>
                </c:pt>
                <c:pt idx="3578">
                  <c:v>-53.350910754963095</c:v>
                </c:pt>
                <c:pt idx="3579">
                  <c:v>-53.470420398921348</c:v>
                </c:pt>
                <c:pt idx="3580">
                  <c:v>-53.58999077048292</c:v>
                </c:pt>
                <c:pt idx="3581">
                  <c:v>-53.709621433956549</c:v>
                </c:pt>
                <c:pt idx="3582">
                  <c:v>-53.829311954692578</c:v>
                </c:pt>
                <c:pt idx="3583">
                  <c:v>-53.949061899078281</c:v>
                </c:pt>
                <c:pt idx="3584">
                  <c:v>-54.068870834531694</c:v>
                </c:pt>
                <c:pt idx="3585">
                  <c:v>-54.188738329496431</c:v>
                </c:pt>
                <c:pt idx="3586">
                  <c:v>-54.308663953436778</c:v>
                </c:pt>
                <c:pt idx="3587">
                  <c:v>-54.428647276831803</c:v>
                </c:pt>
                <c:pt idx="3588">
                  <c:v>-54.548687871170003</c:v>
                </c:pt>
                <c:pt idx="3589">
                  <c:v>-54.668785308944635</c:v>
                </c:pt>
                <c:pt idx="3590">
                  <c:v>-54.788939163648173</c:v>
                </c:pt>
                <c:pt idx="3591">
                  <c:v>-54.909149009767368</c:v>
                </c:pt>
                <c:pt idx="3592">
                  <c:v>-55.029414422777805</c:v>
                </c:pt>
                <c:pt idx="3593">
                  <c:v>-55.149734979138792</c:v>
                </c:pt>
                <c:pt idx="3594">
                  <c:v>-55.270110256289158</c:v>
                </c:pt>
                <c:pt idx="3595">
                  <c:v>-55.390539832641686</c:v>
                </c:pt>
                <c:pt idx="3596">
                  <c:v>-55.511023287577771</c:v>
                </c:pt>
                <c:pt idx="3597">
                  <c:v>-55.631560201443378</c:v>
                </c:pt>
                <c:pt idx="3598">
                  <c:v>-55.75215015554376</c:v>
                </c:pt>
                <c:pt idx="3599">
                  <c:v>-55.872792732138386</c:v>
                </c:pt>
                <c:pt idx="3600">
                  <c:v>-55.993487514436914</c:v>
                </c:pt>
                <c:pt idx="3601">
                  <c:v>-56.11423408659342</c:v>
                </c:pt>
                <c:pt idx="3602">
                  <c:v>-56.235032033702439</c:v>
                </c:pt>
                <c:pt idx="3603">
                  <c:v>-56.355880941793863</c:v>
                </c:pt>
                <c:pt idx="3604">
                  <c:v>-56.476780397828875</c:v>
                </c:pt>
                <c:pt idx="3605">
                  <c:v>-56.597729989694429</c:v>
                </c:pt>
                <c:pt idx="3606">
                  <c:v>-56.718729306199336</c:v>
                </c:pt>
                <c:pt idx="3607">
                  <c:v>-56.839777937069485</c:v>
                </c:pt>
                <c:pt idx="3608">
                  <c:v>-56.960875472943158</c:v>
                </c:pt>
                <c:pt idx="3609">
                  <c:v>-57.082021505366463</c:v>
                </c:pt>
                <c:pt idx="3610">
                  <c:v>-57.203215626789358</c:v>
                </c:pt>
                <c:pt idx="3611">
                  <c:v>-57.324457430560628</c:v>
                </c:pt>
                <c:pt idx="3612">
                  <c:v>-57.445746510923485</c:v>
                </c:pt>
                <c:pt idx="3613">
                  <c:v>-57.567082463011474</c:v>
                </c:pt>
                <c:pt idx="3614">
                  <c:v>-57.688464882843675</c:v>
                </c:pt>
                <c:pt idx="3615">
                  <c:v>-57.809893367320804</c:v>
                </c:pt>
                <c:pt idx="3616">
                  <c:v>-57.931367514220121</c:v>
                </c:pt>
                <c:pt idx="3617">
                  <c:v>-58.052886922191725</c:v>
                </c:pt>
                <c:pt idx="3618">
                  <c:v>-58.174451190754162</c:v>
                </c:pt>
                <c:pt idx="3619">
                  <c:v>-58.296059920289736</c:v>
                </c:pt>
                <c:pt idx="3620">
                  <c:v>-58.417712712040633</c:v>
                </c:pt>
                <c:pt idx="3621">
                  <c:v>-58.539409168104143</c:v>
                </c:pt>
                <c:pt idx="3622">
                  <c:v>-58.661148891428894</c:v>
                </c:pt>
                <c:pt idx="3623">
                  <c:v>-58.782931485810479</c:v>
                </c:pt>
                <c:pt idx="3624">
                  <c:v>-58.904756555887261</c:v>
                </c:pt>
                <c:pt idx="3625">
                  <c:v>-59.026623707135421</c:v>
                </c:pt>
                <c:pt idx="3626">
                  <c:v>-59.148532545866289</c:v>
                </c:pt>
                <c:pt idx="3627">
                  <c:v>-59.270482679220848</c:v>
                </c:pt>
                <c:pt idx="3628">
                  <c:v>-59.392473715165217</c:v>
                </c:pt>
                <c:pt idx="3629">
                  <c:v>-59.514505262488811</c:v>
                </c:pt>
                <c:pt idx="3630">
                  <c:v>-59.636576930796998</c:v>
                </c:pt>
                <c:pt idx="3631">
                  <c:v>-59.758688330509464</c:v>
                </c:pt>
                <c:pt idx="3632">
                  <c:v>-59.880839072854812</c:v>
                </c:pt>
                <c:pt idx="3633">
                  <c:v>-60.003028769866695</c:v>
                </c:pt>
                <c:pt idx="3634">
                  <c:v>-60.125257034380404</c:v>
                </c:pt>
                <c:pt idx="3635">
                  <c:v>-60.24752348002697</c:v>
                </c:pt>
                <c:pt idx="3636">
                  <c:v>-60.369827721231118</c:v>
                </c:pt>
                <c:pt idx="3637">
                  <c:v>-60.49216937320594</c:v>
                </c:pt>
                <c:pt idx="3638">
                  <c:v>-60.614548051949185</c:v>
                </c:pt>
                <c:pt idx="3639">
                  <c:v>-60.736963374239025</c:v>
                </c:pt>
                <c:pt idx="3640">
                  <c:v>-60.859414957629951</c:v>
                </c:pt>
                <c:pt idx="3641">
                  <c:v>-60.981902420449131</c:v>
                </c:pt>
                <c:pt idx="3642">
                  <c:v>-61.104425381791749</c:v>
                </c:pt>
                <c:pt idx="3643">
                  <c:v>-61.226983461517506</c:v>
                </c:pt>
                <c:pt idx="3644">
                  <c:v>-61.349576280245522</c:v>
                </c:pt>
                <c:pt idx="3645">
                  <c:v>-61.47220345935235</c:v>
                </c:pt>
                <c:pt idx="3646">
                  <c:v>-61.594864620965488</c:v>
                </c:pt>
                <c:pt idx="3647">
                  <c:v>-61.717559387961067</c:v>
                </c:pt>
                <c:pt idx="3648">
                  <c:v>-61.84028738395881</c:v>
                </c:pt>
                <c:pt idx="3649">
                  <c:v>-61.963048233318929</c:v>
                </c:pt>
                <c:pt idx="3650">
                  <c:v>-62.085841561137194</c:v>
                </c:pt>
                <c:pt idx="3651">
                  <c:v>-62.208666993241792</c:v>
                </c:pt>
                <c:pt idx="3652">
                  <c:v>-62.331524156188152</c:v>
                </c:pt>
                <c:pt idx="3653">
                  <c:v>-62.454412677256201</c:v>
                </c:pt>
                <c:pt idx="3654">
                  <c:v>-62.577332184445694</c:v>
                </c:pt>
                <c:pt idx="3655">
                  <c:v>-62.700282306471905</c:v>
                </c:pt>
                <c:pt idx="3656">
                  <c:v>-62.823262672762532</c:v>
                </c:pt>
                <c:pt idx="3657">
                  <c:v>-62.94627291345283</c:v>
                </c:pt>
                <c:pt idx="3658">
                  <c:v>-63.069312659382327</c:v>
                </c:pt>
                <c:pt idx="3659">
                  <c:v>-63.192381542089883</c:v>
                </c:pt>
                <c:pt idx="3660">
                  <c:v>-63.315479193811271</c:v>
                </c:pt>
                <c:pt idx="3661">
                  <c:v>-63.438605247473419</c:v>
                </c:pt>
                <c:pt idx="3662">
                  <c:v>-63.561759336691722</c:v>
                </c:pt>
                <c:pt idx="3663">
                  <c:v>-63.68494109576551</c:v>
                </c:pt>
                <c:pt idx="3664">
                  <c:v>-63.808150159673943</c:v>
                </c:pt>
                <c:pt idx="3665">
                  <c:v>-63.931386164072947</c:v>
                </c:pt>
                <c:pt idx="3666">
                  <c:v>-64.054648745289995</c:v>
                </c:pt>
                <c:pt idx="3667">
                  <c:v>-64.177937540321096</c:v>
                </c:pt>
                <c:pt idx="3668">
                  <c:v>-64.301252186826929</c:v>
                </c:pt>
                <c:pt idx="3669">
                  <c:v>-64.424592323127683</c:v>
                </c:pt>
                <c:pt idx="3670">
                  <c:v>-64.547957588200958</c:v>
                </c:pt>
                <c:pt idx="3671">
                  <c:v>-64.671347621676148</c:v>
                </c:pt>
                <c:pt idx="3672">
                  <c:v>-64.794762063831797</c:v>
                </c:pt>
                <c:pt idx="3673">
                  <c:v>-64.91820055559073</c:v>
                </c:pt>
                <c:pt idx="3674">
                  <c:v>-65.041662738516976</c:v>
                </c:pt>
                <c:pt idx="3675">
                  <c:v>-65.165148254811399</c:v>
                </c:pt>
                <c:pt idx="3676">
                  <c:v>-65.28865674730757</c:v>
                </c:pt>
                <c:pt idx="3677">
                  <c:v>-65.412187859468887</c:v>
                </c:pt>
                <c:pt idx="3678">
                  <c:v>-65.535741235383668</c:v>
                </c:pt>
                <c:pt idx="3679">
                  <c:v>-65.659316519761859</c:v>
                </c:pt>
                <c:pt idx="3680">
                  <c:v>-65.782913357930738</c:v>
                </c:pt>
                <c:pt idx="3681">
                  <c:v>-65.906531395831806</c:v>
                </c:pt>
                <c:pt idx="3682">
                  <c:v>-66.030170280016435</c:v>
                </c:pt>
                <c:pt idx="3683">
                  <c:v>-66.153829657641879</c:v>
                </c:pt>
                <c:pt idx="3684">
                  <c:v>-66.277509176468342</c:v>
                </c:pt>
                <c:pt idx="3685">
                  <c:v>-66.401208484854209</c:v>
                </c:pt>
                <c:pt idx="3686">
                  <c:v>-66.52492723175294</c:v>
                </c:pt>
                <c:pt idx="3687">
                  <c:v>-66.64866506670873</c:v>
                </c:pt>
                <c:pt idx="3688">
                  <c:v>-66.772421639853519</c:v>
                </c:pt>
                <c:pt idx="3689">
                  <c:v>-66.896196601902801</c:v>
                </c:pt>
                <c:pt idx="3690">
                  <c:v>-67.019989604151476</c:v>
                </c:pt>
                <c:pt idx="3691">
                  <c:v>-67.14380029847149</c:v>
                </c:pt>
                <c:pt idx="3692">
                  <c:v>-67.267628337306718</c:v>
                </c:pt>
                <c:pt idx="3693">
                  <c:v>-67.391473373670181</c:v>
                </c:pt>
                <c:pt idx="3694">
                  <c:v>-67.515335061139709</c:v>
                </c:pt>
                <c:pt idx="3695">
                  <c:v>-67.639213053855485</c:v>
                </c:pt>
                <c:pt idx="3696">
                  <c:v>-67.763107006514915</c:v>
                </c:pt>
                <c:pt idx="3697">
                  <c:v>-67.887016574370421</c:v>
                </c:pt>
                <c:pt idx="3698">
                  <c:v>-68.010941413224899</c:v>
                </c:pt>
                <c:pt idx="3699">
                  <c:v>-68.134881179428874</c:v>
                </c:pt>
                <c:pt idx="3700">
                  <c:v>-68.258835529876393</c:v>
                </c:pt>
                <c:pt idx="3701">
                  <c:v>-68.382804122001872</c:v>
                </c:pt>
                <c:pt idx="3702">
                  <c:v>-68.506786613776796</c:v>
                </c:pt>
                <c:pt idx="3703">
                  <c:v>-68.630782663705361</c:v>
                </c:pt>
                <c:pt idx="3704">
                  <c:v>-68.754791930822577</c:v>
                </c:pt>
                <c:pt idx="3705">
                  <c:v>-68.878814074689458</c:v>
                </c:pt>
                <c:pt idx="3706">
                  <c:v>-69.002848755390119</c:v>
                </c:pt>
                <c:pt idx="3707">
                  <c:v>-69.126895633529074</c:v>
                </c:pt>
                <c:pt idx="3708">
                  <c:v>-69.25095437022658</c:v>
                </c:pt>
                <c:pt idx="3709">
                  <c:v>-69.375024627116929</c:v>
                </c:pt>
                <c:pt idx="3710">
                  <c:v>-69.499106066343629</c:v>
                </c:pt>
                <c:pt idx="3711">
                  <c:v>-69.62319835055753</c:v>
                </c:pt>
                <c:pt idx="3712">
                  <c:v>-69.747301142912761</c:v>
                </c:pt>
                <c:pt idx="3713">
                  <c:v>-69.871414107063686</c:v>
                </c:pt>
                <c:pt idx="3714">
                  <c:v>-69.995536907162318</c:v>
                </c:pt>
                <c:pt idx="3715">
                  <c:v>-70.119669207854372</c:v>
                </c:pt>
                <c:pt idx="3716">
                  <c:v>-70.243810674276816</c:v>
                </c:pt>
                <c:pt idx="3717">
                  <c:v>-70.367960972055101</c:v>
                </c:pt>
                <c:pt idx="3718">
                  <c:v>-70.492119767298973</c:v>
                </c:pt>
                <c:pt idx="3719">
                  <c:v>-70.616286726600904</c:v>
                </c:pt>
                <c:pt idx="3720">
                  <c:v>-70.740461517032415</c:v>
                </c:pt>
                <c:pt idx="3721">
                  <c:v>-70.864643806141302</c:v>
                </c:pt>
                <c:pt idx="3722">
                  <c:v>-70.988833261948855</c:v>
                </c:pt>
                <c:pt idx="3723">
                  <c:v>-71.113029552946927</c:v>
                </c:pt>
                <c:pt idx="3724">
                  <c:v>-71.237232348095631</c:v>
                </c:pt>
                <c:pt idx="3725">
                  <c:v>-71.361441316820105</c:v>
                </c:pt>
                <c:pt idx="3726">
                  <c:v>-71.485656129008092</c:v>
                </c:pt>
                <c:pt idx="3727">
                  <c:v>-71.609876455007409</c:v>
                </c:pt>
                <c:pt idx="3728">
                  <c:v>-71.734101965623069</c:v>
                </c:pt>
                <c:pt idx="3729">
                  <c:v>-71.858332332114855</c:v>
                </c:pt>
                <c:pt idx="3730">
                  <c:v>-71.982567226195158</c:v>
                </c:pt>
                <c:pt idx="3731">
                  <c:v>-72.106806320025896</c:v>
                </c:pt>
                <c:pt idx="3732">
                  <c:v>-72.2310492862172</c:v>
                </c:pt>
                <c:pt idx="3733">
                  <c:v>-72.355295797823771</c:v>
                </c:pt>
                <c:pt idx="3734">
                  <c:v>-72.47954552834328</c:v>
                </c:pt>
                <c:pt idx="3735">
                  <c:v>-72.603798151714514</c:v>
                </c:pt>
                <c:pt idx="3736">
                  <c:v>-72.728053342314098</c:v>
                </c:pt>
                <c:pt idx="3737">
                  <c:v>-72.852310774955654</c:v>
                </c:pt>
                <c:pt idx="3738">
                  <c:v>-72.976570124886891</c:v>
                </c:pt>
                <c:pt idx="3739">
                  <c:v>-73.10083106778751</c:v>
                </c:pt>
                <c:pt idx="3740">
                  <c:v>-73.225093279767876</c:v>
                </c:pt>
                <c:pt idx="3741">
                  <c:v>-73.34935643736668</c:v>
                </c:pt>
                <c:pt idx="3742">
                  <c:v>-73.473620217549154</c:v>
                </c:pt>
                <c:pt idx="3743">
                  <c:v>-73.597884297705207</c:v>
                </c:pt>
                <c:pt idx="3744">
                  <c:v>-73.722148355648102</c:v>
                </c:pt>
                <c:pt idx="3745">
                  <c:v>-73.846412069612327</c:v>
                </c:pt>
                <c:pt idx="3746">
                  <c:v>-73.970675118252061</c:v>
                </c:pt>
                <c:pt idx="3747">
                  <c:v>-74.094937180639931</c:v>
                </c:pt>
                <c:pt idx="3748">
                  <c:v>-74.219197936265232</c:v>
                </c:pt>
                <c:pt idx="3749">
                  <c:v>-74.343457065032666</c:v>
                </c:pt>
                <c:pt idx="3750">
                  <c:v>-74.467714247261185</c:v>
                </c:pt>
                <c:pt idx="3751">
                  <c:v>-74.591969163682023</c:v>
                </c:pt>
                <c:pt idx="3752">
                  <c:v>-74.71622149543839</c:v>
                </c:pt>
                <c:pt idx="3753">
                  <c:v>-74.840470924083604</c:v>
                </c:pt>
                <c:pt idx="3754">
                  <c:v>-74.964717131580755</c:v>
                </c:pt>
                <c:pt idx="3755">
                  <c:v>-75.088959800300685</c:v>
                </c:pt>
                <c:pt idx="3756">
                  <c:v>-75.213198613022215</c:v>
                </c:pt>
                <c:pt idx="3757">
                  <c:v>-75.337433252930396</c:v>
                </c:pt>
                <c:pt idx="3758">
                  <c:v>-75.461663403615773</c:v>
                </c:pt>
                <c:pt idx="3759">
                  <c:v>-75.585888749074769</c:v>
                </c:pt>
                <c:pt idx="3760">
                  <c:v>-75.710108973707491</c:v>
                </c:pt>
                <c:pt idx="3761">
                  <c:v>-75.834323762318178</c:v>
                </c:pt>
                <c:pt idx="3762">
                  <c:v>-75.958532800114568</c:v>
                </c:pt>
                <c:pt idx="3763">
                  <c:v>-76.082735772707267</c:v>
                </c:pt>
                <c:pt idx="3764">
                  <c:v>-76.206932366109342</c:v>
                </c:pt>
                <c:pt idx="3765">
                  <c:v>-76.331122266736685</c:v>
                </c:pt>
                <c:pt idx="3766">
                  <c:v>-76.455305161407125</c:v>
                </c:pt>
                <c:pt idx="3767">
                  <c:v>-76.57948073734083</c:v>
                </c:pt>
                <c:pt idx="3768">
                  <c:v>-76.70364868216005</c:v>
                </c:pt>
                <c:pt idx="3769">
                  <c:v>-76.827808683889074</c:v>
                </c:pt>
                <c:pt idx="3770">
                  <c:v>-76.951960430954969</c:v>
                </c:pt>
                <c:pt idx="3771">
                  <c:v>-77.076103612187282</c:v>
                </c:pt>
                <c:pt idx="3772">
                  <c:v>-77.200237916818438</c:v>
                </c:pt>
                <c:pt idx="3773">
                  <c:v>-77.32436303448425</c:v>
                </c:pt>
                <c:pt idx="3774">
                  <c:v>-77.44847865522479</c:v>
                </c:pt>
                <c:pt idx="3775">
                  <c:v>-77.57258446948434</c:v>
                </c:pt>
                <c:pt idx="3776">
                  <c:v>-77.696680168112081</c:v>
                </c:pt>
                <c:pt idx="3777">
                  <c:v>-77.820765442363637</c:v>
                </c:pt>
                <c:pt idx="3778">
                  <c:v>-77.944839983901218</c:v>
                </c:pt>
                <c:pt idx="3779">
                  <c:v>-78.068903484794859</c:v>
                </c:pt>
                <c:pt idx="3780">
                  <c:v>-78.192955637523355</c:v>
                </c:pt>
                <c:pt idx="3781">
                  <c:v>-78.316996134975241</c:v>
                </c:pt>
                <c:pt idx="3782">
                  <c:v>-78.44102467045056</c:v>
                </c:pt>
                <c:pt idx="3783">
                  <c:v>-78.565040937661436</c:v>
                </c:pt>
                <c:pt idx="3784">
                  <c:v>-78.689044630734202</c:v>
                </c:pt>
                <c:pt idx="3785">
                  <c:v>-78.81303544421057</c:v>
                </c:pt>
                <c:pt idx="3786">
                  <c:v>-78.937013073048831</c:v>
                </c:pt>
                <c:pt idx="3787">
                  <c:v>-79.060977212626398</c:v>
                </c:pt>
                <c:pt idx="3788">
                  <c:v>-79.184927558741038</c:v>
                </c:pt>
                <c:pt idx="3789">
                  <c:v>-79.308863807612909</c:v>
                </c:pt>
                <c:pt idx="3790">
                  <c:v>-79.432785655886477</c:v>
                </c:pt>
                <c:pt idx="3791">
                  <c:v>-79.556692800632462</c:v>
                </c:pt>
                <c:pt idx="3792">
                  <c:v>-79.680584939350553</c:v>
                </c:pt>
                <c:pt idx="3793">
                  <c:v>-79.80446176997151</c:v>
                </c:pt>
                <c:pt idx="3794">
                  <c:v>-79.928322990858675</c:v>
                </c:pt>
                <c:pt idx="3795">
                  <c:v>-80.052168300811786</c:v>
                </c:pt>
                <c:pt idx="3796">
                  <c:v>-80.17599739906882</c:v>
                </c:pt>
                <c:pt idx="3797">
                  <c:v>-80.299809985308684</c:v>
                </c:pt>
                <c:pt idx="3798">
                  <c:v>-80.423605759654293</c:v>
                </c:pt>
                <c:pt idx="3799">
                  <c:v>-80.547384422675179</c:v>
                </c:pt>
                <c:pt idx="3800">
                  <c:v>-80.671145675390662</c:v>
                </c:pt>
                <c:pt idx="3801">
                  <c:v>-80.794889219272804</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44853248"/>
        <c:axId val="150928384"/>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89.973480557029291</c:v>
                </c:pt>
                <c:pt idx="1">
                  <c:v>89.973379783200699</c:v>
                </c:pt>
                <c:pt idx="2">
                  <c:v>89.973278626432162</c:v>
                </c:pt>
                <c:pt idx="3">
                  <c:v>89.973177085268546</c:v>
                </c:pt>
                <c:pt idx="4">
                  <c:v>89.973075158249145</c:v>
                </c:pt>
                <c:pt idx="5">
                  <c:v>89.972972843907726</c:v>
                </c:pt>
                <c:pt idx="6">
                  <c:v>89.972870140772457</c:v>
                </c:pt>
                <c:pt idx="7">
                  <c:v>89.972767047365949</c:v>
                </c:pt>
                <c:pt idx="8">
                  <c:v>89.972663562205142</c:v>
                </c:pt>
                <c:pt idx="9">
                  <c:v>89.972559683801421</c:v>
                </c:pt>
                <c:pt idx="10">
                  <c:v>89.972455410660444</c:v>
                </c:pt>
                <c:pt idx="11">
                  <c:v>89.972350741282241</c:v>
                </c:pt>
                <c:pt idx="12">
                  <c:v>89.972245674161087</c:v>
                </c:pt>
                <c:pt idx="13">
                  <c:v>89.972140207785586</c:v>
                </c:pt>
                <c:pt idx="14">
                  <c:v>89.972034340638572</c:v>
                </c:pt>
                <c:pt idx="15">
                  <c:v>89.971928071197127</c:v>
                </c:pt>
                <c:pt idx="16">
                  <c:v>89.97182139793253</c:v>
                </c:pt>
                <c:pt idx="17">
                  <c:v>89.97171431931028</c:v>
                </c:pt>
                <c:pt idx="18">
                  <c:v>89.971606833790005</c:v>
                </c:pt>
                <c:pt idx="19">
                  <c:v>89.971498939825523</c:v>
                </c:pt>
                <c:pt idx="20">
                  <c:v>89.971390635864736</c:v>
                </c:pt>
                <c:pt idx="21">
                  <c:v>89.971281920349682</c:v>
                </c:pt>
                <c:pt idx="22">
                  <c:v>89.971172791716455</c:v>
                </c:pt>
                <c:pt idx="23">
                  <c:v>89.971063248395211</c:v>
                </c:pt>
                <c:pt idx="24">
                  <c:v>89.970953288810165</c:v>
                </c:pt>
                <c:pt idx="25">
                  <c:v>89.970842911379492</c:v>
                </c:pt>
                <c:pt idx="26">
                  <c:v>89.9707321145154</c:v>
                </c:pt>
                <c:pt idx="27">
                  <c:v>89.970620896624084</c:v>
                </c:pt>
                <c:pt idx="28">
                  <c:v>89.970509256105601</c:v>
                </c:pt>
                <c:pt idx="29">
                  <c:v>89.97039719135401</c:v>
                </c:pt>
                <c:pt idx="30">
                  <c:v>89.970284700757219</c:v>
                </c:pt>
                <c:pt idx="31">
                  <c:v>89.970171782697022</c:v>
                </c:pt>
                <c:pt idx="32">
                  <c:v>89.970058435549078</c:v>
                </c:pt>
                <c:pt idx="33">
                  <c:v>89.969944657682859</c:v>
                </c:pt>
                <c:pt idx="34">
                  <c:v>89.969830447461675</c:v>
                </c:pt>
                <c:pt idx="35">
                  <c:v>89.969715803242551</c:v>
                </c:pt>
                <c:pt idx="36">
                  <c:v>89.969600723376288</c:v>
                </c:pt>
                <c:pt idx="37">
                  <c:v>89.969485206207494</c:v>
                </c:pt>
                <c:pt idx="38">
                  <c:v>89.969369250074379</c:v>
                </c:pt>
                <c:pt idx="39">
                  <c:v>89.969252853308944</c:v>
                </c:pt>
                <c:pt idx="40">
                  <c:v>89.969136014236739</c:v>
                </c:pt>
                <c:pt idx="41">
                  <c:v>89.969018731177044</c:v>
                </c:pt>
                <c:pt idx="42">
                  <c:v>89.968901002442692</c:v>
                </c:pt>
                <c:pt idx="43">
                  <c:v>89.968782826340174</c:v>
                </c:pt>
                <c:pt idx="44">
                  <c:v>89.96866420116946</c:v>
                </c:pt>
                <c:pt idx="45">
                  <c:v>89.968545125224111</c:v>
                </c:pt>
                <c:pt idx="46">
                  <c:v>89.968425596791221</c:v>
                </c:pt>
                <c:pt idx="47">
                  <c:v>89.968305614151319</c:v>
                </c:pt>
                <c:pt idx="48">
                  <c:v>89.968185175578441</c:v>
                </c:pt>
                <c:pt idx="49">
                  <c:v>89.968064279340055</c:v>
                </c:pt>
                <c:pt idx="50">
                  <c:v>89.967942923697052</c:v>
                </c:pt>
                <c:pt idx="51">
                  <c:v>89.967821106903685</c:v>
                </c:pt>
                <c:pt idx="52">
                  <c:v>89.967698827207613</c:v>
                </c:pt>
                <c:pt idx="53">
                  <c:v>89.967576082849817</c:v>
                </c:pt>
                <c:pt idx="54">
                  <c:v>89.967452872064598</c:v>
                </c:pt>
                <c:pt idx="55">
                  <c:v>89.967329193079536</c:v>
                </c:pt>
                <c:pt idx="56">
                  <c:v>89.967205044115488</c:v>
                </c:pt>
                <c:pt idx="57">
                  <c:v>89.967080423386534</c:v>
                </c:pt>
                <c:pt idx="58">
                  <c:v>89.966955329100003</c:v>
                </c:pt>
                <c:pt idx="59">
                  <c:v>89.966829759456388</c:v>
                </c:pt>
                <c:pt idx="60">
                  <c:v>89.96670371264932</c:v>
                </c:pt>
                <c:pt idx="61">
                  <c:v>89.966577186865607</c:v>
                </c:pt>
                <c:pt idx="62">
                  <c:v>89.966450180285165</c:v>
                </c:pt>
                <c:pt idx="63">
                  <c:v>89.96632269108099</c:v>
                </c:pt>
                <c:pt idx="64">
                  <c:v>89.966194717419057</c:v>
                </c:pt>
                <c:pt idx="65">
                  <c:v>89.96606625745855</c:v>
                </c:pt>
                <c:pt idx="66">
                  <c:v>89.96593730935146</c:v>
                </c:pt>
                <c:pt idx="67">
                  <c:v>89.965807871242873</c:v>
                </c:pt>
                <c:pt idx="68">
                  <c:v>89.965677941270783</c:v>
                </c:pt>
                <c:pt idx="69">
                  <c:v>89.965547517566165</c:v>
                </c:pt>
                <c:pt idx="70">
                  <c:v>89.965416598252816</c:v>
                </c:pt>
                <c:pt idx="71">
                  <c:v>89.965285181447442</c:v>
                </c:pt>
                <c:pt idx="72">
                  <c:v>89.965153265259616</c:v>
                </c:pt>
                <c:pt idx="73">
                  <c:v>89.965020847791649</c:v>
                </c:pt>
                <c:pt idx="74">
                  <c:v>89.964887927138776</c:v>
                </c:pt>
                <c:pt idx="75">
                  <c:v>89.964754501388796</c:v>
                </c:pt>
                <c:pt idx="76">
                  <c:v>89.96462056862245</c:v>
                </c:pt>
                <c:pt idx="77">
                  <c:v>89.964486126913073</c:v>
                </c:pt>
                <c:pt idx="78">
                  <c:v>89.964351174326666</c:v>
                </c:pt>
                <c:pt idx="79">
                  <c:v>89.964215708921941</c:v>
                </c:pt>
                <c:pt idx="80">
                  <c:v>89.964079728750193</c:v>
                </c:pt>
                <c:pt idx="81">
                  <c:v>89.963943231855339</c:v>
                </c:pt>
                <c:pt idx="82">
                  <c:v>89.963806216273824</c:v>
                </c:pt>
                <c:pt idx="83">
                  <c:v>89.963668680034672</c:v>
                </c:pt>
                <c:pt idx="84">
                  <c:v>89.963530621159421</c:v>
                </c:pt>
                <c:pt idx="85">
                  <c:v>89.963392037662061</c:v>
                </c:pt>
                <c:pt idx="86">
                  <c:v>89.963252927549007</c:v>
                </c:pt>
                <c:pt idx="87">
                  <c:v>89.963113288819187</c:v>
                </c:pt>
                <c:pt idx="88">
                  <c:v>89.962973119463854</c:v>
                </c:pt>
                <c:pt idx="89">
                  <c:v>89.962832417466657</c:v>
                </c:pt>
                <c:pt idx="90">
                  <c:v>89.96269118080356</c:v>
                </c:pt>
                <c:pt idx="91">
                  <c:v>89.962549407442893</c:v>
                </c:pt>
                <c:pt idx="92">
                  <c:v>89.962407095345171</c:v>
                </c:pt>
                <c:pt idx="93">
                  <c:v>89.962264242463263</c:v>
                </c:pt>
                <c:pt idx="94">
                  <c:v>89.962120846742167</c:v>
                </c:pt>
                <c:pt idx="95">
                  <c:v>89.961976906119148</c:v>
                </c:pt>
                <c:pt idx="96">
                  <c:v>89.961832418523571</c:v>
                </c:pt>
                <c:pt idx="97">
                  <c:v>89.961687381876985</c:v>
                </c:pt>
                <c:pt idx="98">
                  <c:v>89.961541794093009</c:v>
                </c:pt>
                <c:pt idx="99">
                  <c:v>89.961395653077332</c:v>
                </c:pt>
                <c:pt idx="100">
                  <c:v>89.961248956727715</c:v>
                </c:pt>
                <c:pt idx="101">
                  <c:v>89.961101702933902</c:v>
                </c:pt>
                <c:pt idx="102">
                  <c:v>89.96095388957761</c:v>
                </c:pt>
                <c:pt idx="103">
                  <c:v>89.960805514532538</c:v>
                </c:pt>
                <c:pt idx="104">
                  <c:v>89.960656575664302</c:v>
                </c:pt>
                <c:pt idx="105">
                  <c:v>89.960507070830403</c:v>
                </c:pt>
                <c:pt idx="106">
                  <c:v>89.960356997880154</c:v>
                </c:pt>
                <c:pt idx="107">
                  <c:v>89.960206354654758</c:v>
                </c:pt>
                <c:pt idx="108">
                  <c:v>89.960055138987215</c:v>
                </c:pt>
                <c:pt idx="109">
                  <c:v>89.959903348702241</c:v>
                </c:pt>
                <c:pt idx="110">
                  <c:v>89.95975098161631</c:v>
                </c:pt>
                <c:pt idx="111">
                  <c:v>89.959598035537624</c:v>
                </c:pt>
                <c:pt idx="112">
                  <c:v>89.959444508266031</c:v>
                </c:pt>
                <c:pt idx="113">
                  <c:v>89.959290397593023</c:v>
                </c:pt>
                <c:pt idx="114">
                  <c:v>89.959135701301676</c:v>
                </c:pt>
                <c:pt idx="115">
                  <c:v>89.9589804171667</c:v>
                </c:pt>
                <c:pt idx="116">
                  <c:v>89.958824542954318</c:v>
                </c:pt>
                <c:pt idx="117">
                  <c:v>89.958668076422228</c:v>
                </c:pt>
                <c:pt idx="118">
                  <c:v>89.958511015319644</c:v>
                </c:pt>
                <c:pt idx="119">
                  <c:v>89.958353357387253</c:v>
                </c:pt>
                <c:pt idx="120">
                  <c:v>89.958195100357116</c:v>
                </c:pt>
                <c:pt idx="121">
                  <c:v>89.958036241952698</c:v>
                </c:pt>
                <c:pt idx="122">
                  <c:v>89.957876779888778</c:v>
                </c:pt>
                <c:pt idx="123">
                  <c:v>89.957716711871498</c:v>
                </c:pt>
                <c:pt idx="124">
                  <c:v>89.957556035598273</c:v>
                </c:pt>
                <c:pt idx="125">
                  <c:v>89.957394748757721</c:v>
                </c:pt>
                <c:pt idx="126">
                  <c:v>89.957232849029737</c:v>
                </c:pt>
                <c:pt idx="127">
                  <c:v>89.957070334085429</c:v>
                </c:pt>
                <c:pt idx="128">
                  <c:v>89.956907201586915</c:v>
                </c:pt>
                <c:pt idx="129">
                  <c:v>89.95674344918757</c:v>
                </c:pt>
                <c:pt idx="130">
                  <c:v>89.956579074531788</c:v>
                </c:pt>
                <c:pt idx="131">
                  <c:v>89.956414075255054</c:v>
                </c:pt>
                <c:pt idx="132">
                  <c:v>89.9562484489838</c:v>
                </c:pt>
                <c:pt idx="133">
                  <c:v>89.95608219333549</c:v>
                </c:pt>
                <c:pt idx="134">
                  <c:v>89.955915305918509</c:v>
                </c:pt>
                <c:pt idx="135">
                  <c:v>89.955747784332203</c:v>
                </c:pt>
                <c:pt idx="136">
                  <c:v>89.955579626166752</c:v>
                </c:pt>
                <c:pt idx="137">
                  <c:v>89.955410829003185</c:v>
                </c:pt>
                <c:pt idx="138">
                  <c:v>89.955241390413306</c:v>
                </c:pt>
                <c:pt idx="139">
                  <c:v>89.955071307959784</c:v>
                </c:pt>
                <c:pt idx="140">
                  <c:v>89.954900579195936</c:v>
                </c:pt>
                <c:pt idx="141">
                  <c:v>89.954729201665842</c:v>
                </c:pt>
                <c:pt idx="142">
                  <c:v>89.954557172904202</c:v>
                </c:pt>
                <c:pt idx="143">
                  <c:v>89.954384490436397</c:v>
                </c:pt>
                <c:pt idx="144">
                  <c:v>89.954211151778338</c:v>
                </c:pt>
                <c:pt idx="145">
                  <c:v>89.954037154436577</c:v>
                </c:pt>
                <c:pt idx="146">
                  <c:v>89.95386249590814</c:v>
                </c:pt>
                <c:pt idx="147">
                  <c:v>89.953687173680535</c:v>
                </c:pt>
                <c:pt idx="148">
                  <c:v>89.953511185231761</c:v>
                </c:pt>
                <c:pt idx="149">
                  <c:v>89.95333452803024</c:v>
                </c:pt>
                <c:pt idx="150">
                  <c:v>89.953157199534715</c:v>
                </c:pt>
                <c:pt idx="151">
                  <c:v>89.95297919719431</c:v>
                </c:pt>
                <c:pt idx="152">
                  <c:v>89.95280051844847</c:v>
                </c:pt>
                <c:pt idx="153">
                  <c:v>89.952621160726878</c:v>
                </c:pt>
                <c:pt idx="154">
                  <c:v>89.952441121449468</c:v>
                </c:pt>
                <c:pt idx="155">
                  <c:v>89.952260398026354</c:v>
                </c:pt>
                <c:pt idx="156">
                  <c:v>89.952078987857888</c:v>
                </c:pt>
                <c:pt idx="157">
                  <c:v>89.951896888334403</c:v>
                </c:pt>
                <c:pt idx="158">
                  <c:v>89.951714096836412</c:v>
                </c:pt>
                <c:pt idx="159">
                  <c:v>89.95153061073448</c:v>
                </c:pt>
                <c:pt idx="160">
                  <c:v>89.951346427389126</c:v>
                </c:pt>
                <c:pt idx="161">
                  <c:v>89.951161544150892</c:v>
                </c:pt>
                <c:pt idx="162">
                  <c:v>89.950975958360218</c:v>
                </c:pt>
                <c:pt idx="163">
                  <c:v>89.950789667347436</c:v>
                </c:pt>
                <c:pt idx="164">
                  <c:v>89.950602668432765</c:v>
                </c:pt>
                <c:pt idx="165">
                  <c:v>89.950414958926217</c:v>
                </c:pt>
                <c:pt idx="166">
                  <c:v>89.950226536127587</c:v>
                </c:pt>
                <c:pt idx="167">
                  <c:v>89.950037397326412</c:v>
                </c:pt>
                <c:pt idx="168">
                  <c:v>89.949847539801937</c:v>
                </c:pt>
                <c:pt idx="169">
                  <c:v>89.949656960823035</c:v>
                </c:pt>
                <c:pt idx="170">
                  <c:v>89.949465657648275</c:v>
                </c:pt>
                <c:pt idx="171">
                  <c:v>89.949273627525713</c:v>
                </c:pt>
                <c:pt idx="172">
                  <c:v>89.949080867693013</c:v>
                </c:pt>
                <c:pt idx="173">
                  <c:v>89.948887375377339</c:v>
                </c:pt>
                <c:pt idx="174">
                  <c:v>89.948693147795282</c:v>
                </c:pt>
                <c:pt idx="175">
                  <c:v>89.948498182152903</c:v>
                </c:pt>
                <c:pt idx="176">
                  <c:v>89.948302475645605</c:v>
                </c:pt>
                <c:pt idx="177">
                  <c:v>89.948106025458173</c:v>
                </c:pt>
                <c:pt idx="178">
                  <c:v>89.947908828764668</c:v>
                </c:pt>
                <c:pt idx="179">
                  <c:v>89.947710882728401</c:v>
                </c:pt>
                <c:pt idx="180">
                  <c:v>89.947512184501946</c:v>
                </c:pt>
                <c:pt idx="181">
                  <c:v>89.947312731227044</c:v>
                </c:pt>
                <c:pt idx="182">
                  <c:v>89.947112520034523</c:v>
                </c:pt>
                <c:pt idx="183">
                  <c:v>89.946911548044383</c:v>
                </c:pt>
                <c:pt idx="184">
                  <c:v>89.946709812365654</c:v>
                </c:pt>
                <c:pt idx="185">
                  <c:v>89.946507310096379</c:v>
                </c:pt>
                <c:pt idx="186">
                  <c:v>89.946304038323532</c:v>
                </c:pt>
                <c:pt idx="187">
                  <c:v>89.946099994123088</c:v>
                </c:pt>
                <c:pt idx="188">
                  <c:v>89.94589517455988</c:v>
                </c:pt>
                <c:pt idx="189">
                  <c:v>89.945689576687585</c:v>
                </c:pt>
                <c:pt idx="190">
                  <c:v>89.945483197548683</c:v>
                </c:pt>
                <c:pt idx="191">
                  <c:v>89.945276034174427</c:v>
                </c:pt>
                <c:pt idx="192">
                  <c:v>89.9450680835848</c:v>
                </c:pt>
                <c:pt idx="193">
                  <c:v>89.944859342788419</c:v>
                </c:pt>
                <c:pt idx="194">
                  <c:v>89.944649808782586</c:v>
                </c:pt>
                <c:pt idx="195">
                  <c:v>89.94443947855315</c:v>
                </c:pt>
                <c:pt idx="196">
                  <c:v>89.94422834907455</c:v>
                </c:pt>
                <c:pt idx="197">
                  <c:v>89.944016417309655</c:v>
                </c:pt>
                <c:pt idx="198">
                  <c:v>89.943803680209896</c:v>
                </c:pt>
                <c:pt idx="199">
                  <c:v>89.943590134715038</c:v>
                </c:pt>
                <c:pt idx="200">
                  <c:v>89.943375777753246</c:v>
                </c:pt>
                <c:pt idx="201">
                  <c:v>89.943160606241022</c:v>
                </c:pt>
                <c:pt idx="202">
                  <c:v>89.942944617083143</c:v>
                </c:pt>
                <c:pt idx="203">
                  <c:v>89.942727807172631</c:v>
                </c:pt>
                <c:pt idx="204">
                  <c:v>89.942510173390687</c:v>
                </c:pt>
                <c:pt idx="205">
                  <c:v>89.942291712606689</c:v>
                </c:pt>
                <c:pt idx="206">
                  <c:v>89.942072421678063</c:v>
                </c:pt>
                <c:pt idx="207">
                  <c:v>89.941852297450382</c:v>
                </c:pt>
                <c:pt idx="208">
                  <c:v>89.941631336757141</c:v>
                </c:pt>
                <c:pt idx="209">
                  <c:v>89.941409536419869</c:v>
                </c:pt>
                <c:pt idx="210">
                  <c:v>89.941186893247973</c:v>
                </c:pt>
                <c:pt idx="211">
                  <c:v>89.940963404038783</c:v>
                </c:pt>
                <c:pt idx="212">
                  <c:v>89.940739065577432</c:v>
                </c:pt>
                <c:pt idx="213">
                  <c:v>89.940513874636835</c:v>
                </c:pt>
                <c:pt idx="214">
                  <c:v>89.940287827977613</c:v>
                </c:pt>
                <c:pt idx="215">
                  <c:v>89.940060922348181</c:v>
                </c:pt>
                <c:pt idx="216">
                  <c:v>89.939833154484504</c:v>
                </c:pt>
                <c:pt idx="217">
                  <c:v>89.939604521110141</c:v>
                </c:pt>
                <c:pt idx="218">
                  <c:v>89.939375018936289</c:v>
                </c:pt>
                <c:pt idx="219">
                  <c:v>89.939144644661553</c:v>
                </c:pt>
                <c:pt idx="220">
                  <c:v>89.938913394972047</c:v>
                </c:pt>
                <c:pt idx="221">
                  <c:v>89.93868126654128</c:v>
                </c:pt>
                <c:pt idx="222">
                  <c:v>89.938448256030142</c:v>
                </c:pt>
                <c:pt idx="223">
                  <c:v>89.938214360086803</c:v>
                </c:pt>
                <c:pt idx="224">
                  <c:v>89.937979575346688</c:v>
                </c:pt>
                <c:pt idx="225">
                  <c:v>89.937743898432458</c:v>
                </c:pt>
                <c:pt idx="226">
                  <c:v>89.937507325953987</c:v>
                </c:pt>
                <c:pt idx="227">
                  <c:v>89.937269854508173</c:v>
                </c:pt>
                <c:pt idx="228">
                  <c:v>89.937031480679067</c:v>
                </c:pt>
                <c:pt idx="229">
                  <c:v>89.936792201037676</c:v>
                </c:pt>
                <c:pt idx="230">
                  <c:v>89.936552012142045</c:v>
                </c:pt>
                <c:pt idx="231">
                  <c:v>89.936310910537088</c:v>
                </c:pt>
                <c:pt idx="232">
                  <c:v>89.936068892754591</c:v>
                </c:pt>
                <c:pt idx="233">
                  <c:v>89.935825955313192</c:v>
                </c:pt>
                <c:pt idx="234">
                  <c:v>89.935582094718271</c:v>
                </c:pt>
                <c:pt idx="235">
                  <c:v>89.935337307461964</c:v>
                </c:pt>
                <c:pt idx="236">
                  <c:v>89.935091590023035</c:v>
                </c:pt>
                <c:pt idx="237">
                  <c:v>89.934844938866945</c:v>
                </c:pt>
                <c:pt idx="238">
                  <c:v>89.934597350445628</c:v>
                </c:pt>
                <c:pt idx="239">
                  <c:v>89.934348821197574</c:v>
                </c:pt>
                <c:pt idx="240">
                  <c:v>89.934099347547772</c:v>
                </c:pt>
                <c:pt idx="241">
                  <c:v>89.933848925907583</c:v>
                </c:pt>
                <c:pt idx="242">
                  <c:v>89.933597552674769</c:v>
                </c:pt>
                <c:pt idx="243">
                  <c:v>89.933345224233392</c:v>
                </c:pt>
                <c:pt idx="244">
                  <c:v>89.933091936953758</c:v>
                </c:pt>
                <c:pt idx="245">
                  <c:v>89.932837687192389</c:v>
                </c:pt>
                <c:pt idx="246">
                  <c:v>89.93258247129198</c:v>
                </c:pt>
                <c:pt idx="247">
                  <c:v>89.932326285581311</c:v>
                </c:pt>
                <c:pt idx="248">
                  <c:v>89.932069126375254</c:v>
                </c:pt>
                <c:pt idx="249">
                  <c:v>89.931810989974565</c:v>
                </c:pt>
                <c:pt idx="250">
                  <c:v>89.931551872666105</c:v>
                </c:pt>
                <c:pt idx="251">
                  <c:v>89.931291770722495</c:v>
                </c:pt>
                <c:pt idx="252">
                  <c:v>89.931030680402273</c:v>
                </c:pt>
                <c:pt idx="253">
                  <c:v>89.930768597949694</c:v>
                </c:pt>
                <c:pt idx="254">
                  <c:v>89.930505519594831</c:v>
                </c:pt>
                <c:pt idx="255">
                  <c:v>89.930241441553335</c:v>
                </c:pt>
                <c:pt idx="256">
                  <c:v>89.929976360026544</c:v>
                </c:pt>
                <c:pt idx="257">
                  <c:v>89.929710271201344</c:v>
                </c:pt>
                <c:pt idx="258">
                  <c:v>89.929443171250128</c:v>
                </c:pt>
                <c:pt idx="259">
                  <c:v>89.929175056330749</c:v>
                </c:pt>
                <c:pt idx="260">
                  <c:v>89.928905922586452</c:v>
                </c:pt>
                <c:pt idx="261">
                  <c:v>89.92863576614586</c:v>
                </c:pt>
                <c:pt idx="262">
                  <c:v>89.928364583122843</c:v>
                </c:pt>
                <c:pt idx="263">
                  <c:v>89.928092369616536</c:v>
                </c:pt>
                <c:pt idx="264">
                  <c:v>89.927819121711252</c:v>
                </c:pt>
                <c:pt idx="265">
                  <c:v>89.927544835476382</c:v>
                </c:pt>
                <c:pt idx="266">
                  <c:v>89.927269506966439</c:v>
                </c:pt>
                <c:pt idx="267">
                  <c:v>89.926993132220943</c:v>
                </c:pt>
                <c:pt idx="268">
                  <c:v>89.926715707264279</c:v>
                </c:pt>
                <c:pt idx="269">
                  <c:v>89.926437228105868</c:v>
                </c:pt>
                <c:pt idx="270">
                  <c:v>89.926157690739871</c:v>
                </c:pt>
                <c:pt idx="271">
                  <c:v>89.925877091145225</c:v>
                </c:pt>
                <c:pt idx="272">
                  <c:v>89.925595425285621</c:v>
                </c:pt>
                <c:pt idx="273">
                  <c:v>89.925312689109418</c:v>
                </c:pt>
                <c:pt idx="274">
                  <c:v>89.925028878549568</c:v>
                </c:pt>
                <c:pt idx="275">
                  <c:v>89.924743989523577</c:v>
                </c:pt>
                <c:pt idx="276">
                  <c:v>89.924458017933404</c:v>
                </c:pt>
                <c:pt idx="277">
                  <c:v>89.924170959665503</c:v>
                </c:pt>
                <c:pt idx="278">
                  <c:v>89.923882810590655</c:v>
                </c:pt>
                <c:pt idx="279">
                  <c:v>89.923593566563923</c:v>
                </c:pt>
                <c:pt idx="280">
                  <c:v>89.923303223424725</c:v>
                </c:pt>
                <c:pt idx="281">
                  <c:v>89.923011776996546</c:v>
                </c:pt>
                <c:pt idx="282">
                  <c:v>89.922719223087086</c:v>
                </c:pt>
                <c:pt idx="283">
                  <c:v>89.922425557488054</c:v>
                </c:pt>
                <c:pt idx="284">
                  <c:v>89.922130775975248</c:v>
                </c:pt>
                <c:pt idx="285">
                  <c:v>89.92183487430836</c:v>
                </c:pt>
                <c:pt idx="286">
                  <c:v>89.921537848230983</c:v>
                </c:pt>
                <c:pt idx="287">
                  <c:v>89.921239693470525</c:v>
                </c:pt>
                <c:pt idx="288">
                  <c:v>89.920940405738193</c:v>
                </c:pt>
                <c:pt idx="289">
                  <c:v>89.920639980728865</c:v>
                </c:pt>
                <c:pt idx="290">
                  <c:v>89.92033841412109</c:v>
                </c:pt>
                <c:pt idx="291">
                  <c:v>89.920035701576964</c:v>
                </c:pt>
                <c:pt idx="292">
                  <c:v>89.919731838742123</c:v>
                </c:pt>
                <c:pt idx="293">
                  <c:v>89.919426821245679</c:v>
                </c:pt>
                <c:pt idx="294">
                  <c:v>89.919120644700101</c:v>
                </c:pt>
                <c:pt idx="295">
                  <c:v>89.918813304701203</c:v>
                </c:pt>
                <c:pt idx="296">
                  <c:v>89.91850479682806</c:v>
                </c:pt>
                <c:pt idx="297">
                  <c:v>89.918195116642949</c:v>
                </c:pt>
                <c:pt idx="298">
                  <c:v>89.917884259691292</c:v>
                </c:pt>
                <c:pt idx="299">
                  <c:v>89.917572221501587</c:v>
                </c:pt>
                <c:pt idx="300">
                  <c:v>89.917258997585336</c:v>
                </c:pt>
                <c:pt idx="301">
                  <c:v>89.916944583437001</c:v>
                </c:pt>
                <c:pt idx="302">
                  <c:v>89.916628974533921</c:v>
                </c:pt>
                <c:pt idx="303">
                  <c:v>89.916312166336198</c:v>
                </c:pt>
                <c:pt idx="304">
                  <c:v>89.915994154286778</c:v>
                </c:pt>
                <c:pt idx="305">
                  <c:v>89.91567493381126</c:v>
                </c:pt>
                <c:pt idx="306">
                  <c:v>89.915354500317804</c:v>
                </c:pt>
                <c:pt idx="307">
                  <c:v>89.915032849197203</c:v>
                </c:pt>
                <c:pt idx="308">
                  <c:v>89.914709975822689</c:v>
                </c:pt>
                <c:pt idx="309">
                  <c:v>89.914385875549925</c:v>
                </c:pt>
                <c:pt idx="310">
                  <c:v>89.914060543716943</c:v>
                </c:pt>
                <c:pt idx="311">
                  <c:v>89.913733975644064</c:v>
                </c:pt>
                <c:pt idx="312">
                  <c:v>89.913406166633791</c:v>
                </c:pt>
                <c:pt idx="313">
                  <c:v>89.913077111970807</c:v>
                </c:pt>
                <c:pt idx="314">
                  <c:v>89.912746806921916</c:v>
                </c:pt>
                <c:pt idx="315">
                  <c:v>89.912415246735861</c:v>
                </c:pt>
                <c:pt idx="316">
                  <c:v>89.912082426643394</c:v>
                </c:pt>
                <c:pt idx="317">
                  <c:v>89.911748341857106</c:v>
                </c:pt>
                <c:pt idx="318">
                  <c:v>89.911412987571438</c:v>
                </c:pt>
                <c:pt idx="319">
                  <c:v>89.911076358962546</c:v>
                </c:pt>
                <c:pt idx="320">
                  <c:v>89.910738451188251</c:v>
                </c:pt>
                <c:pt idx="321">
                  <c:v>89.910399259388029</c:v>
                </c:pt>
                <c:pt idx="322">
                  <c:v>89.91005877868281</c:v>
                </c:pt>
                <c:pt idx="323">
                  <c:v>89.90971700417505</c:v>
                </c:pt>
                <c:pt idx="324">
                  <c:v>89.909373930948576</c:v>
                </c:pt>
                <c:pt idx="325">
                  <c:v>89.909029554068539</c:v>
                </c:pt>
                <c:pt idx="326">
                  <c:v>89.908683868581306</c:v>
                </c:pt>
                <c:pt idx="327">
                  <c:v>89.908336869514514</c:v>
                </c:pt>
                <c:pt idx="328">
                  <c:v>89.907988551876798</c:v>
                </c:pt>
                <c:pt idx="329">
                  <c:v>89.907638910657909</c:v>
                </c:pt>
                <c:pt idx="330">
                  <c:v>89.90728794082851</c:v>
                </c:pt>
                <c:pt idx="331">
                  <c:v>89.906935637340197</c:v>
                </c:pt>
                <c:pt idx="332">
                  <c:v>89.906581995125379</c:v>
                </c:pt>
                <c:pt idx="333">
                  <c:v>89.906227009097179</c:v>
                </c:pt>
                <c:pt idx="334">
                  <c:v>89.90587067414944</c:v>
                </c:pt>
                <c:pt idx="335">
                  <c:v>89.905512985156548</c:v>
                </c:pt>
                <c:pt idx="336">
                  <c:v>89.905153936973463</c:v>
                </c:pt>
                <c:pt idx="337">
                  <c:v>89.904793524435618</c:v>
                </c:pt>
                <c:pt idx="338">
                  <c:v>89.904431742358724</c:v>
                </c:pt>
                <c:pt idx="339">
                  <c:v>89.904068585538894</c:v>
                </c:pt>
                <c:pt idx="340">
                  <c:v>89.903704048752445</c:v>
                </c:pt>
                <c:pt idx="341">
                  <c:v>89.903338126755813</c:v>
                </c:pt>
                <c:pt idx="342">
                  <c:v>89.902970814285581</c:v>
                </c:pt>
                <c:pt idx="343">
                  <c:v>89.902602106058239</c:v>
                </c:pt>
                <c:pt idx="344">
                  <c:v>89.902231996770297</c:v>
                </c:pt>
                <c:pt idx="345">
                  <c:v>89.901860481098055</c:v>
                </c:pt>
                <c:pt idx="346">
                  <c:v>89.901487553697621</c:v>
                </c:pt>
                <c:pt idx="347">
                  <c:v>89.901113209204766</c:v>
                </c:pt>
                <c:pt idx="348">
                  <c:v>89.900737442234941</c:v>
                </c:pt>
                <c:pt idx="349">
                  <c:v>89.900360247383034</c:v>
                </c:pt>
                <c:pt idx="350">
                  <c:v>89.899981619223524</c:v>
                </c:pt>
                <c:pt idx="351">
                  <c:v>89.899601552310202</c:v>
                </c:pt>
                <c:pt idx="352">
                  <c:v>89.899220041176179</c:v>
                </c:pt>
                <c:pt idx="353">
                  <c:v>89.898837080333806</c:v>
                </c:pt>
                <c:pt idx="354">
                  <c:v>89.898452664274558</c:v>
                </c:pt>
                <c:pt idx="355">
                  <c:v>89.898066787469034</c:v>
                </c:pt>
                <c:pt idx="356">
                  <c:v>89.897679444366773</c:v>
                </c:pt>
                <c:pt idx="357">
                  <c:v>89.897290629396267</c:v>
                </c:pt>
                <c:pt idx="358">
                  <c:v>89.896900336964833</c:v>
                </c:pt>
                <c:pt idx="359">
                  <c:v>89.896508561458504</c:v>
                </c:pt>
                <c:pt idx="360">
                  <c:v>89.896115297242005</c:v>
                </c:pt>
                <c:pt idx="361">
                  <c:v>89.895720538658693</c:v>
                </c:pt>
                <c:pt idx="362">
                  <c:v>89.895324280030351</c:v>
                </c:pt>
                <c:pt idx="363">
                  <c:v>89.894926515657289</c:v>
                </c:pt>
                <c:pt idx="364">
                  <c:v>89.894527239818089</c:v>
                </c:pt>
                <c:pt idx="365">
                  <c:v>89.894126446769619</c:v>
                </c:pt>
                <c:pt idx="366">
                  <c:v>89.893724130746918</c:v>
                </c:pt>
                <c:pt idx="367">
                  <c:v>89.893320285963185</c:v>
                </c:pt>
                <c:pt idx="368">
                  <c:v>89.892914906609519</c:v>
                </c:pt>
                <c:pt idx="369">
                  <c:v>89.892507986855051</c:v>
                </c:pt>
                <c:pt idx="370">
                  <c:v>89.892099520846713</c:v>
                </c:pt>
                <c:pt idx="371">
                  <c:v>89.891689502709227</c:v>
                </c:pt>
                <c:pt idx="372">
                  <c:v>89.891277926544959</c:v>
                </c:pt>
                <c:pt idx="373">
                  <c:v>89.890864786433909</c:v>
                </c:pt>
                <c:pt idx="374">
                  <c:v>89.890450076433524</c:v>
                </c:pt>
                <c:pt idx="375">
                  <c:v>89.890033790578784</c:v>
                </c:pt>
                <c:pt idx="376">
                  <c:v>89.889615922881887</c:v>
                </c:pt>
                <c:pt idx="377">
                  <c:v>89.889196467332368</c:v>
                </c:pt>
                <c:pt idx="378">
                  <c:v>89.888775417896881</c:v>
                </c:pt>
                <c:pt idx="379">
                  <c:v>89.888352768519212</c:v>
                </c:pt>
                <c:pt idx="380">
                  <c:v>89.887928513120031</c:v>
                </c:pt>
                <c:pt idx="381">
                  <c:v>89.887502645597053</c:v>
                </c:pt>
                <c:pt idx="382">
                  <c:v>89.887075159824704</c:v>
                </c:pt>
                <c:pt idx="383">
                  <c:v>89.886646049654175</c:v>
                </c:pt>
                <c:pt idx="384">
                  <c:v>89.88621530891335</c:v>
                </c:pt>
                <c:pt idx="385">
                  <c:v>89.885782931406553</c:v>
                </c:pt>
                <c:pt idx="386">
                  <c:v>89.885348910914658</c:v>
                </c:pt>
                <c:pt idx="387">
                  <c:v>89.884913241194909</c:v>
                </c:pt>
                <c:pt idx="388">
                  <c:v>89.884475915980758</c:v>
                </c:pt>
                <c:pt idx="389">
                  <c:v>89.884036928981956</c:v>
                </c:pt>
                <c:pt idx="390">
                  <c:v>89.88359627388428</c:v>
                </c:pt>
                <c:pt idx="391">
                  <c:v>89.883153944349573</c:v>
                </c:pt>
                <c:pt idx="392">
                  <c:v>89.882709934015551</c:v>
                </c:pt>
                <c:pt idx="393">
                  <c:v>89.882264236495772</c:v>
                </c:pt>
                <c:pt idx="394">
                  <c:v>89.881816845379532</c:v>
                </c:pt>
                <c:pt idx="395">
                  <c:v>89.881367754231846</c:v>
                </c:pt>
                <c:pt idx="396">
                  <c:v>89.880916956593154</c:v>
                </c:pt>
                <c:pt idx="397">
                  <c:v>89.88046444597947</c:v>
                </c:pt>
                <c:pt idx="398">
                  <c:v>89.880010215882123</c:v>
                </c:pt>
                <c:pt idx="399">
                  <c:v>89.879554259767701</c:v>
                </c:pt>
                <c:pt idx="400">
                  <c:v>89.879096571077994</c:v>
                </c:pt>
                <c:pt idx="401">
                  <c:v>89.878637143229909</c:v>
                </c:pt>
                <c:pt idx="402">
                  <c:v>89.878175969615285</c:v>
                </c:pt>
                <c:pt idx="403">
                  <c:v>89.877713043600906</c:v>
                </c:pt>
                <c:pt idx="404">
                  <c:v>89.877248358528334</c:v>
                </c:pt>
                <c:pt idx="405">
                  <c:v>89.876781907713834</c:v>
                </c:pt>
                <c:pt idx="406">
                  <c:v>89.876313684448334</c:v>
                </c:pt>
                <c:pt idx="407">
                  <c:v>89.875843681997168</c:v>
                </c:pt>
                <c:pt idx="408">
                  <c:v>89.875371893600146</c:v>
                </c:pt>
                <c:pt idx="409">
                  <c:v>89.874898312471473</c:v>
                </c:pt>
                <c:pt idx="410">
                  <c:v>89.874422931799444</c:v>
                </c:pt>
                <c:pt idx="411">
                  <c:v>89.87394574474655</c:v>
                </c:pt>
                <c:pt idx="412">
                  <c:v>89.873466744449289</c:v>
                </c:pt>
                <c:pt idx="413">
                  <c:v>89.872985924018096</c:v>
                </c:pt>
                <c:pt idx="414">
                  <c:v>89.872503276537259</c:v>
                </c:pt>
                <c:pt idx="415">
                  <c:v>89.872018795064733</c:v>
                </c:pt>
                <c:pt idx="416">
                  <c:v>89.871532472632154</c:v>
                </c:pt>
                <c:pt idx="417">
                  <c:v>89.87104430224467</c:v>
                </c:pt>
                <c:pt idx="418">
                  <c:v>89.870554276880824</c:v>
                </c:pt>
                <c:pt idx="419">
                  <c:v>89.870062389492574</c:v>
                </c:pt>
                <c:pt idx="420">
                  <c:v>89.869568633005002</c:v>
                </c:pt>
                <c:pt idx="421">
                  <c:v>89.869073000316405</c:v>
                </c:pt>
                <c:pt idx="422">
                  <c:v>89.86857548429802</c:v>
                </c:pt>
                <c:pt idx="423">
                  <c:v>89.868076077794086</c:v>
                </c:pt>
                <c:pt idx="424">
                  <c:v>89.86757477362157</c:v>
                </c:pt>
                <c:pt idx="425">
                  <c:v>89.867071564570253</c:v>
                </c:pt>
                <c:pt idx="426">
                  <c:v>89.866566443402462</c:v>
                </c:pt>
                <c:pt idx="427">
                  <c:v>89.866059402853054</c:v>
                </c:pt>
                <c:pt idx="428">
                  <c:v>89.865550435629231</c:v>
                </c:pt>
                <c:pt idx="429">
                  <c:v>89.865039534410613</c:v>
                </c:pt>
                <c:pt idx="430">
                  <c:v>89.86452669184888</c:v>
                </c:pt>
                <c:pt idx="431">
                  <c:v>89.864011900567917</c:v>
                </c:pt>
                <c:pt idx="432">
                  <c:v>89.863495153163484</c:v>
                </c:pt>
                <c:pt idx="433">
                  <c:v>89.862976442203319</c:v>
                </c:pt>
                <c:pt idx="434">
                  <c:v>89.862455760226823</c:v>
                </c:pt>
                <c:pt idx="435">
                  <c:v>89.86193309974513</c:v>
                </c:pt>
                <c:pt idx="436">
                  <c:v>89.861408453240927</c:v>
                </c:pt>
                <c:pt idx="437">
                  <c:v>89.860881813168291</c:v>
                </c:pt>
                <c:pt idx="438">
                  <c:v>89.860353171952724</c:v>
                </c:pt>
                <c:pt idx="439">
                  <c:v>89.859822521990864</c:v>
                </c:pt>
                <c:pt idx="440">
                  <c:v>89.859289855650516</c:v>
                </c:pt>
                <c:pt idx="441">
                  <c:v>89.858755165270495</c:v>
                </c:pt>
                <c:pt idx="442">
                  <c:v>89.858218443160496</c:v>
                </c:pt>
                <c:pt idx="443">
                  <c:v>89.857679681601027</c:v>
                </c:pt>
                <c:pt idx="444">
                  <c:v>89.857138872843265</c:v>
                </c:pt>
                <c:pt idx="445">
                  <c:v>89.856596009108941</c:v>
                </c:pt>
                <c:pt idx="446">
                  <c:v>89.856051082590241</c:v>
                </c:pt>
                <c:pt idx="447">
                  <c:v>89.855504085449724</c:v>
                </c:pt>
                <c:pt idx="448">
                  <c:v>89.854955009820159</c:v>
                </c:pt>
                <c:pt idx="449">
                  <c:v>89.854403847804406</c:v>
                </c:pt>
                <c:pt idx="450">
                  <c:v>89.853850591475393</c:v>
                </c:pt>
                <c:pt idx="451">
                  <c:v>89.853295232875865</c:v>
                </c:pt>
                <c:pt idx="452">
                  <c:v>89.852737764018428</c:v>
                </c:pt>
                <c:pt idx="453">
                  <c:v>89.852178176885232</c:v>
                </c:pt>
                <c:pt idx="454">
                  <c:v>89.851616463428115</c:v>
                </c:pt>
                <c:pt idx="455">
                  <c:v>89.851052615568221</c:v>
                </c:pt>
                <c:pt idx="456">
                  <c:v>89.850486625196069</c:v>
                </c:pt>
                <c:pt idx="457">
                  <c:v>89.849918484171383</c:v>
                </c:pt>
                <c:pt idx="458">
                  <c:v>89.849348184322935</c:v>
                </c:pt>
                <c:pt idx="459">
                  <c:v>89.848775717448476</c:v>
                </c:pt>
                <c:pt idx="460">
                  <c:v>89.84820107531462</c:v>
                </c:pt>
                <c:pt idx="461">
                  <c:v>89.847624249656704</c:v>
                </c:pt>
                <c:pt idx="462">
                  <c:v>89.847045232178615</c:v>
                </c:pt>
                <c:pt idx="463">
                  <c:v>89.846464014552836</c:v>
                </c:pt>
                <c:pt idx="464">
                  <c:v>89.845880588420144</c:v>
                </c:pt>
                <c:pt idx="465">
                  <c:v>89.845294945389583</c:v>
                </c:pt>
                <c:pt idx="466">
                  <c:v>89.844707077038308</c:v>
                </c:pt>
                <c:pt idx="467">
                  <c:v>89.844116974911543</c:v>
                </c:pt>
                <c:pt idx="468">
                  <c:v>89.843524630522353</c:v>
                </c:pt>
                <c:pt idx="469">
                  <c:v>89.842930035351557</c:v>
                </c:pt>
                <c:pt idx="470">
                  <c:v>89.842333180847689</c:v>
                </c:pt>
                <c:pt idx="471">
                  <c:v>89.841734058426695</c:v>
                </c:pt>
                <c:pt idx="472">
                  <c:v>89.841132659471995</c:v>
                </c:pt>
                <c:pt idx="473">
                  <c:v>89.840528975334294</c:v>
                </c:pt>
                <c:pt idx="474">
                  <c:v>89.839922997331399</c:v>
                </c:pt>
                <c:pt idx="475">
                  <c:v>89.839314716748149</c:v>
                </c:pt>
                <c:pt idx="476">
                  <c:v>89.838704124836326</c:v>
                </c:pt>
                <c:pt idx="477">
                  <c:v>89.838091212814433</c:v>
                </c:pt>
                <c:pt idx="478">
                  <c:v>89.837475971867661</c:v>
                </c:pt>
                <c:pt idx="479">
                  <c:v>89.836858393147665</c:v>
                </c:pt>
                <c:pt idx="480">
                  <c:v>89.836238467772588</c:v>
                </c:pt>
                <c:pt idx="481">
                  <c:v>89.835616186826769</c:v>
                </c:pt>
                <c:pt idx="482">
                  <c:v>89.834991541360694</c:v>
                </c:pt>
                <c:pt idx="483">
                  <c:v>89.834364522390914</c:v>
                </c:pt>
                <c:pt idx="484">
                  <c:v>89.833735120899746</c:v>
                </c:pt>
                <c:pt idx="485">
                  <c:v>89.833103327835403</c:v>
                </c:pt>
                <c:pt idx="486">
                  <c:v>89.832469134111619</c:v>
                </c:pt>
                <c:pt idx="487">
                  <c:v>89.831832530607684</c:v>
                </c:pt>
                <c:pt idx="488">
                  <c:v>89.83119350816817</c:v>
                </c:pt>
                <c:pt idx="489">
                  <c:v>89.830552057602944</c:v>
                </c:pt>
                <c:pt idx="490">
                  <c:v>89.829908169686988</c:v>
                </c:pt>
                <c:pt idx="491">
                  <c:v>89.829261835160167</c:v>
                </c:pt>
                <c:pt idx="492">
                  <c:v>89.828613044727248</c:v>
                </c:pt>
                <c:pt idx="493">
                  <c:v>89.82796178905771</c:v>
                </c:pt>
                <c:pt idx="494">
                  <c:v>89.827308058785505</c:v>
                </c:pt>
                <c:pt idx="495">
                  <c:v>89.826651844509129</c:v>
                </c:pt>
                <c:pt idx="496">
                  <c:v>89.825993136791283</c:v>
                </c:pt>
                <c:pt idx="497">
                  <c:v>89.825331926158881</c:v>
                </c:pt>
                <c:pt idx="498">
                  <c:v>89.824668203102846</c:v>
                </c:pt>
                <c:pt idx="499">
                  <c:v>89.824001958077986</c:v>
                </c:pt>
                <c:pt idx="500">
                  <c:v>89.823333181502875</c:v>
                </c:pt>
                <c:pt idx="501">
                  <c:v>89.822661863759706</c:v>
                </c:pt>
                <c:pt idx="502">
                  <c:v>89.821987995194092</c:v>
                </c:pt>
                <c:pt idx="503">
                  <c:v>89.821311566115057</c:v>
                </c:pt>
                <c:pt idx="504">
                  <c:v>89.820632566794799</c:v>
                </c:pt>
                <c:pt idx="505">
                  <c:v>89.819950987468516</c:v>
                </c:pt>
                <c:pt idx="506">
                  <c:v>89.819266818334441</c:v>
                </c:pt>
                <c:pt idx="507">
                  <c:v>89.818580049553475</c:v>
                </c:pt>
                <c:pt idx="508">
                  <c:v>89.817890671249202</c:v>
                </c:pt>
                <c:pt idx="509">
                  <c:v>89.817198673507718</c:v>
                </c:pt>
                <c:pt idx="510">
                  <c:v>89.816504046377474</c:v>
                </c:pt>
                <c:pt idx="511">
                  <c:v>89.815806779869078</c:v>
                </c:pt>
                <c:pt idx="512">
                  <c:v>89.815106863955236</c:v>
                </c:pt>
                <c:pt idx="513">
                  <c:v>89.8144042885706</c:v>
                </c:pt>
                <c:pt idx="514">
                  <c:v>89.813699043611564</c:v>
                </c:pt>
                <c:pt idx="515">
                  <c:v>89.812991118936168</c:v>
                </c:pt>
                <c:pt idx="516">
                  <c:v>89.812280504363969</c:v>
                </c:pt>
                <c:pt idx="517">
                  <c:v>89.811567189675799</c:v>
                </c:pt>
                <c:pt idx="518">
                  <c:v>89.810851164613808</c:v>
                </c:pt>
                <c:pt idx="519">
                  <c:v>89.810132418881011</c:v>
                </c:pt>
                <c:pt idx="520">
                  <c:v>89.809410942141511</c:v>
                </c:pt>
                <c:pt idx="521">
                  <c:v>89.808686724020049</c:v>
                </c:pt>
                <c:pt idx="522">
                  <c:v>89.807959754101987</c:v>
                </c:pt>
                <c:pt idx="523">
                  <c:v>89.807230021933179</c:v>
                </c:pt>
                <c:pt idx="524">
                  <c:v>89.806497517019764</c:v>
                </c:pt>
                <c:pt idx="525">
                  <c:v>89.805762228828016</c:v>
                </c:pt>
                <c:pt idx="526">
                  <c:v>89.80502414678422</c:v>
                </c:pt>
                <c:pt idx="527">
                  <c:v>89.804283260274516</c:v>
                </c:pt>
                <c:pt idx="528">
                  <c:v>89.803539558644786</c:v>
                </c:pt>
                <c:pt idx="529">
                  <c:v>89.802793031200409</c:v>
                </c:pt>
                <c:pt idx="530">
                  <c:v>89.802043667206135</c:v>
                </c:pt>
                <c:pt idx="531">
                  <c:v>89.801291455886016</c:v>
                </c:pt>
                <c:pt idx="532">
                  <c:v>89.800536386423133</c:v>
                </c:pt>
                <c:pt idx="533">
                  <c:v>89.799778447959525</c:v>
                </c:pt>
                <c:pt idx="534">
                  <c:v>89.799017629596051</c:v>
                </c:pt>
                <c:pt idx="535">
                  <c:v>89.798253920392085</c:v>
                </c:pt>
                <c:pt idx="536">
                  <c:v>89.797487309365536</c:v>
                </c:pt>
                <c:pt idx="537">
                  <c:v>89.796717785492561</c:v>
                </c:pt>
                <c:pt idx="538">
                  <c:v>89.79594533770755</c:v>
                </c:pt>
                <c:pt idx="539">
                  <c:v>89.795169954902804</c:v>
                </c:pt>
                <c:pt idx="540">
                  <c:v>89.794391625928441</c:v>
                </c:pt>
                <c:pt idx="541">
                  <c:v>89.793610339592334</c:v>
                </c:pt>
                <c:pt idx="542">
                  <c:v>89.792826084659779</c:v>
                </c:pt>
                <c:pt idx="543">
                  <c:v>89.792038849853427</c:v>
                </c:pt>
                <c:pt idx="544">
                  <c:v>89.791248623853178</c:v>
                </c:pt>
                <c:pt idx="545">
                  <c:v>89.790455395295865</c:v>
                </c:pt>
                <c:pt idx="546">
                  <c:v>89.789659152775258</c:v>
                </c:pt>
                <c:pt idx="547">
                  <c:v>89.78885988484177</c:v>
                </c:pt>
                <c:pt idx="548">
                  <c:v>89.788057580002373</c:v>
                </c:pt>
                <c:pt idx="549">
                  <c:v>89.787252226720369</c:v>
                </c:pt>
                <c:pt idx="550">
                  <c:v>89.786443813415346</c:v>
                </c:pt>
                <c:pt idx="551">
                  <c:v>89.785632328462825</c:v>
                </c:pt>
                <c:pt idx="552">
                  <c:v>89.784817760194272</c:v>
                </c:pt>
                <c:pt idx="553">
                  <c:v>89.78400009689679</c:v>
                </c:pt>
                <c:pt idx="554">
                  <c:v>89.783179326813084</c:v>
                </c:pt>
                <c:pt idx="555">
                  <c:v>89.782355438141181</c:v>
                </c:pt>
                <c:pt idx="556">
                  <c:v>89.781528419034316</c:v>
                </c:pt>
                <c:pt idx="557">
                  <c:v>89.780698257600733</c:v>
                </c:pt>
                <c:pt idx="558">
                  <c:v>89.779864941903568</c:v>
                </c:pt>
                <c:pt idx="559">
                  <c:v>89.779028459960614</c:v>
                </c:pt>
                <c:pt idx="560">
                  <c:v>89.7781887997442</c:v>
                </c:pt>
                <c:pt idx="561">
                  <c:v>89.777345949180969</c:v>
                </c:pt>
                <c:pt idx="562">
                  <c:v>89.776499896151776</c:v>
                </c:pt>
                <c:pt idx="563">
                  <c:v>89.775650628491377</c:v>
                </c:pt>
                <c:pt idx="564">
                  <c:v>89.77479813398844</c:v>
                </c:pt>
                <c:pt idx="565">
                  <c:v>89.77394240038528</c:v>
                </c:pt>
                <c:pt idx="566">
                  <c:v>89.773083415377599</c:v>
                </c:pt>
                <c:pt idx="567">
                  <c:v>89.772221166614514</c:v>
                </c:pt>
                <c:pt idx="568">
                  <c:v>89.771355641698122</c:v>
                </c:pt>
                <c:pt idx="569">
                  <c:v>89.770486828183564</c:v>
                </c:pt>
                <c:pt idx="570">
                  <c:v>89.769614713578676</c:v>
                </c:pt>
                <c:pt idx="571">
                  <c:v>89.768739285343912</c:v>
                </c:pt>
                <c:pt idx="572">
                  <c:v>89.767860530892165</c:v>
                </c:pt>
                <c:pt idx="573">
                  <c:v>89.766978437588449</c:v>
                </c:pt>
                <c:pt idx="574">
                  <c:v>89.766092992749904</c:v>
                </c:pt>
                <c:pt idx="575">
                  <c:v>89.765204183645494</c:v>
                </c:pt>
                <c:pt idx="576">
                  <c:v>89.764311997495852</c:v>
                </c:pt>
                <c:pt idx="577">
                  <c:v>89.76341642147311</c:v>
                </c:pt>
                <c:pt idx="578">
                  <c:v>89.762517442700783</c:v>
                </c:pt>
                <c:pt idx="579">
                  <c:v>89.76161504825339</c:v>
                </c:pt>
                <c:pt idx="580">
                  <c:v>89.760709225156461</c:v>
                </c:pt>
                <c:pt idx="581">
                  <c:v>89.759799960386275</c:v>
                </c:pt>
                <c:pt idx="582">
                  <c:v>89.758887240869669</c:v>
                </c:pt>
                <c:pt idx="583">
                  <c:v>89.757971053483885</c:v>
                </c:pt>
                <c:pt idx="584">
                  <c:v>89.757051385056315</c:v>
                </c:pt>
                <c:pt idx="585">
                  <c:v>89.75612822236441</c:v>
                </c:pt>
                <c:pt idx="586">
                  <c:v>89.755201552135389</c:v>
                </c:pt>
                <c:pt idx="587">
                  <c:v>89.754271361046094</c:v>
                </c:pt>
                <c:pt idx="588">
                  <c:v>89.753337635722872</c:v>
                </c:pt>
                <c:pt idx="589">
                  <c:v>89.752400362741255</c:v>
                </c:pt>
                <c:pt idx="590">
                  <c:v>89.751459528625816</c:v>
                </c:pt>
                <c:pt idx="591">
                  <c:v>89.750515119850007</c:v>
                </c:pt>
                <c:pt idx="592">
                  <c:v>89.74956712283597</c:v>
                </c:pt>
                <c:pt idx="593">
                  <c:v>89.748615523954271</c:v>
                </c:pt>
                <c:pt idx="594">
                  <c:v>89.747660309523809</c:v>
                </c:pt>
                <c:pt idx="595">
                  <c:v>89.746701465811498</c:v>
                </c:pt>
                <c:pt idx="596">
                  <c:v>89.74573897903214</c:v>
                </c:pt>
                <c:pt idx="597">
                  <c:v>89.744772835348328</c:v>
                </c:pt>
                <c:pt idx="598">
                  <c:v>89.74380302086999</c:v>
                </c:pt>
                <c:pt idx="599">
                  <c:v>89.742829521654457</c:v>
                </c:pt>
                <c:pt idx="600">
                  <c:v>89.741852323706098</c:v>
                </c:pt>
                <c:pt idx="601">
                  <c:v>89.74087141297619</c:v>
                </c:pt>
                <c:pt idx="602">
                  <c:v>89.739886775362663</c:v>
                </c:pt>
                <c:pt idx="603">
                  <c:v>89.738898396709999</c:v>
                </c:pt>
                <c:pt idx="604">
                  <c:v>89.737906262808934</c:v>
                </c:pt>
                <c:pt idx="605">
                  <c:v>89.736910359396248</c:v>
                </c:pt>
                <c:pt idx="606">
                  <c:v>89.735910672154645</c:v>
                </c:pt>
                <c:pt idx="607">
                  <c:v>89.734907186712505</c:v>
                </c:pt>
                <c:pt idx="608">
                  <c:v>89.733899888643634</c:v>
                </c:pt>
                <c:pt idx="609">
                  <c:v>89.732888763467145</c:v>
                </c:pt>
                <c:pt idx="610">
                  <c:v>89.73187379664715</c:v>
                </c:pt>
                <c:pt idx="611">
                  <c:v>89.730854973592642</c:v>
                </c:pt>
                <c:pt idx="612">
                  <c:v>89.729832279657273</c:v>
                </c:pt>
                <c:pt idx="613">
                  <c:v>89.728805700139048</c:v>
                </c:pt>
                <c:pt idx="614">
                  <c:v>89.727775220280307</c:v>
                </c:pt>
                <c:pt idx="615">
                  <c:v>89.726740825267285</c:v>
                </c:pt>
                <c:pt idx="616">
                  <c:v>89.725702500230042</c:v>
                </c:pt>
                <c:pt idx="617">
                  <c:v>89.72466023024225</c:v>
                </c:pt>
                <c:pt idx="618">
                  <c:v>89.723614000320921</c:v>
                </c:pt>
                <c:pt idx="619">
                  <c:v>89.722563795426225</c:v>
                </c:pt>
                <c:pt idx="620">
                  <c:v>89.721509600461303</c:v>
                </c:pt>
                <c:pt idx="621">
                  <c:v>89.720451400271983</c:v>
                </c:pt>
                <c:pt idx="622">
                  <c:v>89.719389179646569</c:v>
                </c:pt>
                <c:pt idx="623">
                  <c:v>89.718322923315768</c:v>
                </c:pt>
                <c:pt idx="624">
                  <c:v>89.717252615952233</c:v>
                </c:pt>
                <c:pt idx="625">
                  <c:v>89.716178242170542</c:v>
                </c:pt>
                <c:pt idx="626">
                  <c:v>89.715099786526878</c:v>
                </c:pt>
                <c:pt idx="627">
                  <c:v>89.714017233518845</c:v>
                </c:pt>
                <c:pt idx="628">
                  <c:v>89.712930567585246</c:v>
                </c:pt>
                <c:pt idx="629">
                  <c:v>89.711839773105837</c:v>
                </c:pt>
                <c:pt idx="630">
                  <c:v>89.710744834401112</c:v>
                </c:pt>
                <c:pt idx="631">
                  <c:v>89.70964573573211</c:v>
                </c:pt>
                <c:pt idx="632">
                  <c:v>89.708542461300141</c:v>
                </c:pt>
                <c:pt idx="633">
                  <c:v>89.707434995246587</c:v>
                </c:pt>
                <c:pt idx="634">
                  <c:v>89.706323321652732</c:v>
                </c:pt>
                <c:pt idx="635">
                  <c:v>89.705207424539367</c:v>
                </c:pt>
                <c:pt idx="636">
                  <c:v>89.704087287866798</c:v>
                </c:pt>
                <c:pt idx="637">
                  <c:v>89.702962895534355</c:v>
                </c:pt>
                <c:pt idx="638">
                  <c:v>89.701834231380417</c:v>
                </c:pt>
                <c:pt idx="639">
                  <c:v>89.700701279181956</c:v>
                </c:pt>
                <c:pt idx="640">
                  <c:v>89.699564022654528</c:v>
                </c:pt>
                <c:pt idx="641">
                  <c:v>89.698422445451797</c:v>
                </c:pt>
                <c:pt idx="642">
                  <c:v>89.697276531165542</c:v>
                </c:pt>
                <c:pt idx="643">
                  <c:v>89.696126263325212</c:v>
                </c:pt>
                <c:pt idx="644">
                  <c:v>89.694971625397883</c:v>
                </c:pt>
                <c:pt idx="645">
                  <c:v>89.693812600787822</c:v>
                </c:pt>
                <c:pt idx="646">
                  <c:v>89.692649172836425</c:v>
                </c:pt>
                <c:pt idx="647">
                  <c:v>89.691481324821893</c:v>
                </c:pt>
                <c:pt idx="648">
                  <c:v>89.690309039959018</c:v>
                </c:pt>
                <c:pt idx="649">
                  <c:v>89.689132301398899</c:v>
                </c:pt>
                <c:pt idx="650">
                  <c:v>89.687951092228801</c:v>
                </c:pt>
                <c:pt idx="651">
                  <c:v>89.686765395471767</c:v>
                </c:pt>
                <c:pt idx="652">
                  <c:v>89.685575194086496</c:v>
                </c:pt>
                <c:pt idx="653">
                  <c:v>89.684380470967085</c:v>
                </c:pt>
                <c:pt idx="654">
                  <c:v>89.683181208942742</c:v>
                </c:pt>
                <c:pt idx="655">
                  <c:v>89.681977390777547</c:v>
                </c:pt>
                <c:pt idx="656">
                  <c:v>89.680768999170255</c:v>
                </c:pt>
                <c:pt idx="657">
                  <c:v>89.679556016753978</c:v>
                </c:pt>
                <c:pt idx="658">
                  <c:v>89.678338426096019</c:v>
                </c:pt>
                <c:pt idx="659">
                  <c:v>89.677116209697502</c:v>
                </c:pt>
                <c:pt idx="660">
                  <c:v>89.675889349993284</c:v>
                </c:pt>
                <c:pt idx="661">
                  <c:v>89.67465782935156</c:v>
                </c:pt>
                <c:pt idx="662">
                  <c:v>89.673421630073676</c:v>
                </c:pt>
                <c:pt idx="663">
                  <c:v>89.672180734393933</c:v>
                </c:pt>
                <c:pt idx="664">
                  <c:v>89.670935124479158</c:v>
                </c:pt>
                <c:pt idx="665">
                  <c:v>89.669684782428689</c:v>
                </c:pt>
                <c:pt idx="666">
                  <c:v>89.668429690273882</c:v>
                </c:pt>
                <c:pt idx="667">
                  <c:v>89.667169829978093</c:v>
                </c:pt>
                <c:pt idx="668">
                  <c:v>89.665905183436138</c:v>
                </c:pt>
                <c:pt idx="669">
                  <c:v>89.664635732474324</c:v>
                </c:pt>
                <c:pt idx="670">
                  <c:v>89.663361458849977</c:v>
                </c:pt>
                <c:pt idx="671">
                  <c:v>89.66208234425136</c:v>
                </c:pt>
                <c:pt idx="672">
                  <c:v>89.660798370297144</c:v>
                </c:pt>
                <c:pt idx="673">
                  <c:v>89.659509518536538</c:v>
                </c:pt>
                <c:pt idx="674">
                  <c:v>89.658215770448621</c:v>
                </c:pt>
                <c:pt idx="675">
                  <c:v>89.656917107442339</c:v>
                </c:pt>
                <c:pt idx="676">
                  <c:v>89.65561351085617</c:v>
                </c:pt>
                <c:pt idx="677">
                  <c:v>89.654304961957834</c:v>
                </c:pt>
                <c:pt idx="678">
                  <c:v>89.652991441944025</c:v>
                </c:pt>
                <c:pt idx="679">
                  <c:v>89.651672931940197</c:v>
                </c:pt>
                <c:pt idx="680">
                  <c:v>89.650349413000285</c:v>
                </c:pt>
                <c:pt idx="681">
                  <c:v>89.649020866106341</c:v>
                </c:pt>
                <c:pt idx="682">
                  <c:v>89.647687272168326</c:v>
                </c:pt>
                <c:pt idx="683">
                  <c:v>89.646348612023942</c:v>
                </c:pt>
                <c:pt idx="684">
                  <c:v>89.645004866438171</c:v>
                </c:pt>
                <c:pt idx="685">
                  <c:v>89.643656016103137</c:v>
                </c:pt>
                <c:pt idx="686">
                  <c:v>89.642302041637748</c:v>
                </c:pt>
                <c:pt idx="687">
                  <c:v>89.640942923587517</c:v>
                </c:pt>
                <c:pt idx="688">
                  <c:v>89.639578642424155</c:v>
                </c:pt>
                <c:pt idx="689">
                  <c:v>89.638209178545438</c:v>
                </c:pt>
                <c:pt idx="690">
                  <c:v>89.636834512274788</c:v>
                </c:pt>
                <c:pt idx="691">
                  <c:v>89.635454623861108</c:v>
                </c:pt>
                <c:pt idx="692">
                  <c:v>89.634069493478421</c:v>
                </c:pt>
                <c:pt idx="693">
                  <c:v>89.632679101225619</c:v>
                </c:pt>
                <c:pt idx="694">
                  <c:v>89.631283427126235</c:v>
                </c:pt>
                <c:pt idx="695">
                  <c:v>89.629882451128012</c:v>
                </c:pt>
                <c:pt idx="696">
                  <c:v>89.628476153102795</c:v>
                </c:pt>
                <c:pt idx="697">
                  <c:v>89.627064512846104</c:v>
                </c:pt>
                <c:pt idx="698">
                  <c:v>89.625647510076931</c:v>
                </c:pt>
                <c:pt idx="699">
                  <c:v>89.624225124437416</c:v>
                </c:pt>
                <c:pt idx="700">
                  <c:v>89.622797335492535</c:v>
                </c:pt>
                <c:pt idx="701">
                  <c:v>89.621364122729915</c:v>
                </c:pt>
                <c:pt idx="702">
                  <c:v>89.619925465559405</c:v>
                </c:pt>
                <c:pt idx="703">
                  <c:v>89.618481343312794</c:v>
                </c:pt>
                <c:pt idx="704">
                  <c:v>89.617031735243728</c:v>
                </c:pt>
                <c:pt idx="705">
                  <c:v>89.615576620527108</c:v>
                </c:pt>
                <c:pt idx="706">
                  <c:v>89.614115978258951</c:v>
                </c:pt>
                <c:pt idx="707">
                  <c:v>89.612649787456192</c:v>
                </c:pt>
                <c:pt idx="708">
                  <c:v>89.611178027056155</c:v>
                </c:pt>
                <c:pt idx="709">
                  <c:v>89.609700675916457</c:v>
                </c:pt>
                <c:pt idx="710">
                  <c:v>89.608217712814607</c:v>
                </c:pt>
                <c:pt idx="711">
                  <c:v>89.606729116447681</c:v>
                </c:pt>
                <c:pt idx="712">
                  <c:v>89.605234865432109</c:v>
                </c:pt>
                <c:pt idx="713">
                  <c:v>89.603734938303305</c:v>
                </c:pt>
                <c:pt idx="714">
                  <c:v>89.602229313515409</c:v>
                </c:pt>
                <c:pt idx="715">
                  <c:v>89.600717969440879</c:v>
                </c:pt>
                <c:pt idx="716">
                  <c:v>89.599200884370376</c:v>
                </c:pt>
                <c:pt idx="717">
                  <c:v>89.597678036512235</c:v>
                </c:pt>
                <c:pt idx="718">
                  <c:v>89.5961494039923</c:v>
                </c:pt>
                <c:pt idx="719">
                  <c:v>89.594614964853605</c:v>
                </c:pt>
                <c:pt idx="720">
                  <c:v>89.593074697055911</c:v>
                </c:pt>
                <c:pt idx="721">
                  <c:v>89.591528578475689</c:v>
                </c:pt>
                <c:pt idx="722">
                  <c:v>89.589976586905507</c:v>
                </c:pt>
                <c:pt idx="723">
                  <c:v>89.588418700053836</c:v>
                </c:pt>
                <c:pt idx="724">
                  <c:v>89.586854895544803</c:v>
                </c:pt>
                <c:pt idx="725">
                  <c:v>89.585285150917784</c:v>
                </c:pt>
                <c:pt idx="726">
                  <c:v>89.583709443627043</c:v>
                </c:pt>
                <c:pt idx="727">
                  <c:v>89.582127751041554</c:v>
                </c:pt>
                <c:pt idx="728">
                  <c:v>89.580540050444597</c:v>
                </c:pt>
                <c:pt idx="729">
                  <c:v>89.578946319033378</c:v>
                </c:pt>
                <c:pt idx="730">
                  <c:v>89.577346533918814</c:v>
                </c:pt>
                <c:pt idx="731">
                  <c:v>89.575740672125207</c:v>
                </c:pt>
                <c:pt idx="732">
                  <c:v>89.574128710589804</c:v>
                </c:pt>
                <c:pt idx="733">
                  <c:v>89.572510626162554</c:v>
                </c:pt>
                <c:pt idx="734">
                  <c:v>89.570886395605783</c:v>
                </c:pt>
                <c:pt idx="735">
                  <c:v>89.569255995593849</c:v>
                </c:pt>
                <c:pt idx="736">
                  <c:v>89.567619402712822</c:v>
                </c:pt>
                <c:pt idx="737">
                  <c:v>89.565976593460107</c:v>
                </c:pt>
                <c:pt idx="738">
                  <c:v>89.564327544244222</c:v>
                </c:pt>
                <c:pt idx="739">
                  <c:v>89.562672231384255</c:v>
                </c:pt>
                <c:pt idx="740">
                  <c:v>89.561010631109795</c:v>
                </c:pt>
                <c:pt idx="741">
                  <c:v>89.559342719560377</c:v>
                </c:pt>
                <c:pt idx="742">
                  <c:v>89.557668472785309</c:v>
                </c:pt>
                <c:pt idx="743">
                  <c:v>89.555987866743138</c:v>
                </c:pt>
                <c:pt idx="744">
                  <c:v>89.554300877301557</c:v>
                </c:pt>
                <c:pt idx="745">
                  <c:v>89.552607480236816</c:v>
                </c:pt>
                <c:pt idx="746">
                  <c:v>89.550907651233587</c:v>
                </c:pt>
                <c:pt idx="747">
                  <c:v>89.549201365884457</c:v>
                </c:pt>
                <c:pt idx="748">
                  <c:v>89.547488599689714</c:v>
                </c:pt>
                <c:pt idx="749">
                  <c:v>89.545769328056878</c:v>
                </c:pt>
                <c:pt idx="750">
                  <c:v>89.544043526300456</c:v>
                </c:pt>
                <c:pt idx="751">
                  <c:v>89.54231116964155</c:v>
                </c:pt>
                <c:pt idx="752">
                  <c:v>89.540572233207527</c:v>
                </c:pt>
                <c:pt idx="753">
                  <c:v>89.538826692031577</c:v>
                </c:pt>
                <c:pt idx="754">
                  <c:v>89.537074521052517</c:v>
                </c:pt>
                <c:pt idx="755">
                  <c:v>89.535315695114292</c:v>
                </c:pt>
                <c:pt idx="756">
                  <c:v>89.533550188965719</c:v>
                </c:pt>
                <c:pt idx="757">
                  <c:v>89.531777977260063</c:v>
                </c:pt>
                <c:pt idx="758">
                  <c:v>89.529999034554749</c:v>
                </c:pt>
                <c:pt idx="759">
                  <c:v>89.52821333531088</c:v>
                </c:pt>
                <c:pt idx="760">
                  <c:v>89.526420853893072</c:v>
                </c:pt>
                <c:pt idx="761">
                  <c:v>89.524621564568861</c:v>
                </c:pt>
                <c:pt idx="762">
                  <c:v>89.522815441508556</c:v>
                </c:pt>
                <c:pt idx="763">
                  <c:v>89.52100245878465</c:v>
                </c:pt>
                <c:pt idx="764">
                  <c:v>89.519182590371742</c:v>
                </c:pt>
                <c:pt idx="765">
                  <c:v>89.517355810145858</c:v>
                </c:pt>
                <c:pt idx="766">
                  <c:v>89.515522091884336</c:v>
                </c:pt>
                <c:pt idx="767">
                  <c:v>89.51368140926526</c:v>
                </c:pt>
                <c:pt idx="768">
                  <c:v>89.511833735867256</c:v>
                </c:pt>
                <c:pt idx="769">
                  <c:v>89.509979045168976</c:v>
                </c:pt>
                <c:pt idx="770">
                  <c:v>89.508117310548869</c:v>
                </c:pt>
                <c:pt idx="771">
                  <c:v>89.506248505284645</c:v>
                </c:pt>
                <c:pt idx="772">
                  <c:v>89.504372602553019</c:v>
                </c:pt>
                <c:pt idx="773">
                  <c:v>89.502489575429337</c:v>
                </c:pt>
                <c:pt idx="774">
                  <c:v>89.50059939688704</c:v>
                </c:pt>
                <c:pt idx="775">
                  <c:v>89.498702039797507</c:v>
                </c:pt>
                <c:pt idx="776">
                  <c:v>89.496797476929515</c:v>
                </c:pt>
                <c:pt idx="777">
                  <c:v>89.494885680948911</c:v>
                </c:pt>
                <c:pt idx="778">
                  <c:v>89.49296662441823</c:v>
                </c:pt>
                <c:pt idx="779">
                  <c:v>89.491040279796266</c:v>
                </c:pt>
                <c:pt idx="780">
                  <c:v>89.489106619437706</c:v>
                </c:pt>
                <c:pt idx="781">
                  <c:v>89.487165615592829</c:v>
                </c:pt>
                <c:pt idx="782">
                  <c:v>89.485217240406968</c:v>
                </c:pt>
                <c:pt idx="783">
                  <c:v>89.483261465920222</c:v>
                </c:pt>
                <c:pt idx="784">
                  <c:v>89.481298264066965</c:v>
                </c:pt>
                <c:pt idx="785">
                  <c:v>89.479327606675611</c:v>
                </c:pt>
                <c:pt idx="786">
                  <c:v>89.477349465468066</c:v>
                </c:pt>
                <c:pt idx="787">
                  <c:v>89.475363812059356</c:v>
                </c:pt>
                <c:pt idx="788">
                  <c:v>89.473370617957329</c:v>
                </c:pt>
                <c:pt idx="789">
                  <c:v>89.471369854562099</c:v>
                </c:pt>
                <c:pt idx="790">
                  <c:v>89.46936149316582</c:v>
                </c:pt>
                <c:pt idx="791">
                  <c:v>89.467345504952092</c:v>
                </c:pt>
                <c:pt idx="792">
                  <c:v>89.465321860995758</c:v>
                </c:pt>
                <c:pt idx="793">
                  <c:v>89.463290532262306</c:v>
                </c:pt>
                <c:pt idx="794">
                  <c:v>89.461251489607577</c:v>
                </c:pt>
                <c:pt idx="795">
                  <c:v>89.459204703777374</c:v>
                </c:pt>
                <c:pt idx="796">
                  <c:v>89.457150145406914</c:v>
                </c:pt>
                <c:pt idx="797">
                  <c:v>89.455087785020581</c:v>
                </c:pt>
                <c:pt idx="798">
                  <c:v>89.453017593031419</c:v>
                </c:pt>
                <c:pt idx="799">
                  <c:v>89.450939539740702</c:v>
                </c:pt>
                <c:pt idx="800">
                  <c:v>89.44885359533761</c:v>
                </c:pt>
                <c:pt idx="801">
                  <c:v>89.446759729898716</c:v>
                </c:pt>
                <c:pt idx="802">
                  <c:v>89.444657913387601</c:v>
                </c:pt>
                <c:pt idx="803">
                  <c:v>89.442548115654446</c:v>
                </c:pt>
                <c:pt idx="804">
                  <c:v>89.440430306435559</c:v>
                </c:pt>
                <c:pt idx="805">
                  <c:v>89.438304455353091</c:v>
                </c:pt>
                <c:pt idx="806">
                  <c:v>89.436170531914399</c:v>
                </c:pt>
                <c:pt idx="807">
                  <c:v>89.434028505511748</c:v>
                </c:pt>
                <c:pt idx="808">
                  <c:v>89.431878345421893</c:v>
                </c:pt>
                <c:pt idx="809">
                  <c:v>89.429720020805647</c:v>
                </c:pt>
                <c:pt idx="810">
                  <c:v>89.427553500707361</c:v>
                </c:pt>
                <c:pt idx="811">
                  <c:v>89.425378754054606</c:v>
                </c:pt>
                <c:pt idx="812">
                  <c:v>89.423195749657566</c:v>
                </c:pt>
                <c:pt idx="813">
                  <c:v>89.421004456208863</c:v>
                </c:pt>
                <c:pt idx="814">
                  <c:v>89.41880484228291</c:v>
                </c:pt>
                <c:pt idx="815">
                  <c:v>89.416596876335547</c:v>
                </c:pt>
                <c:pt idx="816">
                  <c:v>89.414380526703525</c:v>
                </c:pt>
                <c:pt idx="817">
                  <c:v>89.412155761604254</c:v>
                </c:pt>
                <c:pt idx="818">
                  <c:v>89.409922549135089</c:v>
                </c:pt>
                <c:pt idx="819">
                  <c:v>89.407680857273149</c:v>
                </c:pt>
                <c:pt idx="820">
                  <c:v>89.405430653874674</c:v>
                </c:pt>
                <c:pt idx="821">
                  <c:v>89.403171906674643</c:v>
                </c:pt>
                <c:pt idx="822">
                  <c:v>89.400904583286405</c:v>
                </c:pt>
                <c:pt idx="823">
                  <c:v>89.398628651201093</c:v>
                </c:pt>
                <c:pt idx="824">
                  <c:v>89.396344077787219</c:v>
                </c:pt>
                <c:pt idx="825">
                  <c:v>89.39405083029024</c:v>
                </c:pt>
                <c:pt idx="826">
                  <c:v>89.391748875832135</c:v>
                </c:pt>
                <c:pt idx="827">
                  <c:v>89.389438181410839</c:v>
                </c:pt>
                <c:pt idx="828">
                  <c:v>89.387118713899852</c:v>
                </c:pt>
                <c:pt idx="829">
                  <c:v>89.384790440047851</c:v>
                </c:pt>
                <c:pt idx="830">
                  <c:v>89.382453326478</c:v>
                </c:pt>
                <c:pt idx="831">
                  <c:v>89.380107339687768</c:v>
                </c:pt>
                <c:pt idx="832">
                  <c:v>89.377752446048234</c:v>
                </c:pt>
                <c:pt idx="833">
                  <c:v>89.375388611803743</c:v>
                </c:pt>
                <c:pt idx="834">
                  <c:v>89.373015803071425</c:v>
                </c:pt>
                <c:pt idx="835">
                  <c:v>89.370633985840669</c:v>
                </c:pt>
                <c:pt idx="836">
                  <c:v>89.368243125972683</c:v>
                </c:pt>
                <c:pt idx="837">
                  <c:v>89.365843189200021</c:v>
                </c:pt>
                <c:pt idx="838">
                  <c:v>89.363434141126106</c:v>
                </c:pt>
                <c:pt idx="839">
                  <c:v>89.361015947224757</c:v>
                </c:pt>
                <c:pt idx="840">
                  <c:v>89.358588572839665</c:v>
                </c:pt>
                <c:pt idx="841">
                  <c:v>89.356151983183977</c:v>
                </c:pt>
                <c:pt idx="842">
                  <c:v>89.353706143339792</c:v>
                </c:pt>
                <c:pt idx="843">
                  <c:v>89.351251018257642</c:v>
                </c:pt>
                <c:pt idx="844">
                  <c:v>89.348786572756012</c:v>
                </c:pt>
                <c:pt idx="845">
                  <c:v>89.3463127715209</c:v>
                </c:pt>
                <c:pt idx="846">
                  <c:v>89.343829579105332</c:v>
                </c:pt>
                <c:pt idx="847">
                  <c:v>89.341336959928697</c:v>
                </c:pt>
                <c:pt idx="848">
                  <c:v>89.338834878276572</c:v>
                </c:pt>
                <c:pt idx="849">
                  <c:v>89.336323298299888</c:v>
                </c:pt>
                <c:pt idx="850">
                  <c:v>89.333802184014687</c:v>
                </c:pt>
                <c:pt idx="851">
                  <c:v>89.331271499301494</c:v>
                </c:pt>
                <c:pt idx="852">
                  <c:v>89.328731207904823</c:v>
                </c:pt>
                <c:pt idx="853">
                  <c:v>89.326181273432738</c:v>
                </c:pt>
                <c:pt idx="854">
                  <c:v>89.32362165935632</c:v>
                </c:pt>
                <c:pt idx="855">
                  <c:v>89.321052329009078</c:v>
                </c:pt>
                <c:pt idx="856">
                  <c:v>89.318473245586603</c:v>
                </c:pt>
                <c:pt idx="857">
                  <c:v>89.315884372145931</c:v>
                </c:pt>
                <c:pt idx="858">
                  <c:v>89.313285671605072</c:v>
                </c:pt>
                <c:pt idx="859">
                  <c:v>89.31067710674246</c:v>
                </c:pt>
                <c:pt idx="860">
                  <c:v>89.308058640196577</c:v>
                </c:pt>
                <c:pt idx="861">
                  <c:v>89.305430234465263</c:v>
                </c:pt>
                <c:pt idx="862">
                  <c:v>89.302791851905255</c:v>
                </c:pt>
                <c:pt idx="863">
                  <c:v>89.300143454731725</c:v>
                </c:pt>
                <c:pt idx="864">
                  <c:v>89.297485005017705</c:v>
                </c:pt>
                <c:pt idx="865">
                  <c:v>89.294816464693568</c:v>
                </c:pt>
                <c:pt idx="866">
                  <c:v>89.292137795546523</c:v>
                </c:pt>
                <c:pt idx="867">
                  <c:v>89.289448959220039</c:v>
                </c:pt>
                <c:pt idx="868">
                  <c:v>89.286749917213385</c:v>
                </c:pt>
                <c:pt idx="869">
                  <c:v>89.284040630881037</c:v>
                </c:pt>
                <c:pt idx="870">
                  <c:v>89.281321061432266</c:v>
                </c:pt>
                <c:pt idx="871">
                  <c:v>89.278591169930337</c:v>
                </c:pt>
                <c:pt idx="872">
                  <c:v>89.275850917292288</c:v>
                </c:pt>
                <c:pt idx="873">
                  <c:v>89.273100264288246</c:v>
                </c:pt>
                <c:pt idx="874">
                  <c:v>89.270339171540826</c:v>
                </c:pt>
                <c:pt idx="875">
                  <c:v>89.267567599524682</c:v>
                </c:pt>
                <c:pt idx="876">
                  <c:v>89.26478550856595</c:v>
                </c:pt>
                <c:pt idx="877">
                  <c:v>89.261992858841694</c:v>
                </c:pt>
                <c:pt idx="878">
                  <c:v>89.259189610379337</c:v>
                </c:pt>
                <c:pt idx="879">
                  <c:v>89.256375723056109</c:v>
                </c:pt>
                <c:pt idx="880">
                  <c:v>89.25355115659859</c:v>
                </c:pt>
                <c:pt idx="881">
                  <c:v>89.250715870582027</c:v>
                </c:pt>
                <c:pt idx="882">
                  <c:v>89.247869824429813</c:v>
                </c:pt>
                <c:pt idx="883">
                  <c:v>89.245012977412998</c:v>
                </c:pt>
                <c:pt idx="884">
                  <c:v>89.242145288649681</c:v>
                </c:pt>
                <c:pt idx="885">
                  <c:v>89.239266717104471</c:v>
                </c:pt>
                <c:pt idx="886">
                  <c:v>89.236377221587844</c:v>
                </c:pt>
                <c:pt idx="887">
                  <c:v>89.233476760755735</c:v>
                </c:pt>
                <c:pt idx="888">
                  <c:v>89.230565293108768</c:v>
                </c:pt>
                <c:pt idx="889">
                  <c:v>89.227642776991914</c:v>
                </c:pt>
                <c:pt idx="890">
                  <c:v>89.224709170593727</c:v>
                </c:pt>
                <c:pt idx="891">
                  <c:v>89.221764431945914</c:v>
                </c:pt>
                <c:pt idx="892">
                  <c:v>89.218808518922629</c:v>
                </c:pt>
                <c:pt idx="893">
                  <c:v>89.215841389239984</c:v>
                </c:pt>
                <c:pt idx="894">
                  <c:v>89.212863000455556</c:v>
                </c:pt>
                <c:pt idx="895">
                  <c:v>89.209873309967577</c:v>
                </c:pt>
                <c:pt idx="896">
                  <c:v>89.206872275014533</c:v>
                </c:pt>
                <c:pt idx="897">
                  <c:v>89.20385985267454</c:v>
                </c:pt>
                <c:pt idx="898">
                  <c:v>89.200835999864779</c:v>
                </c:pt>
                <c:pt idx="899">
                  <c:v>89.197800673340794</c:v>
                </c:pt>
                <c:pt idx="900">
                  <c:v>89.19475382969604</c:v>
                </c:pt>
                <c:pt idx="901">
                  <c:v>89.191695425361274</c:v>
                </c:pt>
                <c:pt idx="902">
                  <c:v>89.188625416603841</c:v>
                </c:pt>
                <c:pt idx="903">
                  <c:v>89.185543759527249</c:v>
                </c:pt>
                <c:pt idx="904">
                  <c:v>89.182450410070402</c:v>
                </c:pt>
                <c:pt idx="905">
                  <c:v>89.179345324007215</c:v>
                </c:pt>
                <c:pt idx="906">
                  <c:v>89.176228456945736</c:v>
                </c:pt>
                <c:pt idx="907">
                  <c:v>89.173099764327787</c:v>
                </c:pt>
                <c:pt idx="908">
                  <c:v>89.169959201428298</c:v>
                </c:pt>
                <c:pt idx="909">
                  <c:v>89.166806723354512</c:v>
                </c:pt>
                <c:pt idx="910">
                  <c:v>89.163642285045682</c:v>
                </c:pt>
                <c:pt idx="911">
                  <c:v>89.160465841272284</c:v>
                </c:pt>
                <c:pt idx="912">
                  <c:v>89.15727734663534</c:v>
                </c:pt>
                <c:pt idx="913">
                  <c:v>89.154076755565995</c:v>
                </c:pt>
                <c:pt idx="914">
                  <c:v>89.15086402232474</c:v>
                </c:pt>
                <c:pt idx="915">
                  <c:v>89.147639101000863</c:v>
                </c:pt>
                <c:pt idx="916">
                  <c:v>89.144401945511817</c:v>
                </c:pt>
                <c:pt idx="917">
                  <c:v>89.141152509602563</c:v>
                </c:pt>
                <c:pt idx="918">
                  <c:v>89.137890746845059</c:v>
                </c:pt>
                <c:pt idx="919">
                  <c:v>89.134616610637465</c:v>
                </c:pt>
                <c:pt idx="920">
                  <c:v>89.131330054203644</c:v>
                </c:pt>
                <c:pt idx="921">
                  <c:v>89.128031030592481</c:v>
                </c:pt>
                <c:pt idx="922">
                  <c:v>89.124719492677201</c:v>
                </c:pt>
                <c:pt idx="923">
                  <c:v>89.121395393154899</c:v>
                </c:pt>
                <c:pt idx="924">
                  <c:v>89.118058684545701</c:v>
                </c:pt>
                <c:pt idx="925">
                  <c:v>89.114709319192201</c:v>
                </c:pt>
                <c:pt idx="926">
                  <c:v>89.111347249258955</c:v>
                </c:pt>
                <c:pt idx="927">
                  <c:v>89.107972426731578</c:v>
                </c:pt>
                <c:pt idx="928">
                  <c:v>89.104584803416316</c:v>
                </c:pt>
                <c:pt idx="929">
                  <c:v>89.10118433093929</c:v>
                </c:pt>
                <c:pt idx="930">
                  <c:v>89.097770960745919</c:v>
                </c:pt>
                <c:pt idx="931">
                  <c:v>89.094344644100133</c:v>
                </c:pt>
                <c:pt idx="932">
                  <c:v>89.090905332083892</c:v>
                </c:pt>
                <c:pt idx="933">
                  <c:v>89.08745297559642</c:v>
                </c:pt>
                <c:pt idx="934">
                  <c:v>89.083987525353606</c:v>
                </c:pt>
                <c:pt idx="935">
                  <c:v>89.08050893188728</c:v>
                </c:pt>
                <c:pt idx="936">
                  <c:v>89.077017145544573</c:v>
                </c:pt>
                <c:pt idx="937">
                  <c:v>89.073512116487308</c:v>
                </c:pt>
                <c:pt idx="938">
                  <c:v>89.069993794691243</c:v>
                </c:pt>
                <c:pt idx="939">
                  <c:v>89.066462129945506</c:v>
                </c:pt>
                <c:pt idx="940">
                  <c:v>89.062917071851857</c:v>
                </c:pt>
                <c:pt idx="941">
                  <c:v>89.059358569823928</c:v>
                </c:pt>
                <c:pt idx="942">
                  <c:v>89.055786573086792</c:v>
                </c:pt>
                <c:pt idx="943">
                  <c:v>89.052201030676059</c:v>
                </c:pt>
                <c:pt idx="944">
                  <c:v>89.048601891437343</c:v>
                </c:pt>
                <c:pt idx="945">
                  <c:v>89.04498910402539</c:v>
                </c:pt>
                <c:pt idx="946">
                  <c:v>89.041362616903641</c:v>
                </c:pt>
                <c:pt idx="947">
                  <c:v>89.037722378343418</c:v>
                </c:pt>
                <c:pt idx="948">
                  <c:v>89.034068336423175</c:v>
                </c:pt>
                <c:pt idx="949">
                  <c:v>89.030400439027943</c:v>
                </c:pt>
                <c:pt idx="950">
                  <c:v>89.026718633848546</c:v>
                </c:pt>
                <c:pt idx="951">
                  <c:v>89.023022868380991</c:v>
                </c:pt>
                <c:pt idx="952">
                  <c:v>89.019313089925603</c:v>
                </c:pt>
                <c:pt idx="953">
                  <c:v>89.01558924558654</c:v>
                </c:pt>
                <c:pt idx="954">
                  <c:v>89.011851282270968</c:v>
                </c:pt>
                <c:pt idx="955">
                  <c:v>89.008099146688409</c:v>
                </c:pt>
                <c:pt idx="956">
                  <c:v>89.004332785349902</c:v>
                </c:pt>
                <c:pt idx="957">
                  <c:v>89.000552144567564</c:v>
                </c:pt>
                <c:pt idx="958">
                  <c:v>88.99675717045362</c:v>
                </c:pt>
                <c:pt idx="959">
                  <c:v>88.992947808919823</c:v>
                </c:pt>
                <c:pt idx="960">
                  <c:v>88.989124005676715</c:v>
                </c:pt>
                <c:pt idx="961">
                  <c:v>88.985285706232915</c:v>
                </c:pt>
                <c:pt idx="962">
                  <c:v>88.98143285589434</c:v>
                </c:pt>
                <c:pt idx="963">
                  <c:v>88.977565399763662</c:v>
                </c:pt>
                <c:pt idx="964">
                  <c:v>88.973683282739358</c:v>
                </c:pt>
                <c:pt idx="965">
                  <c:v>88.969786449515141</c:v>
                </c:pt>
                <c:pt idx="966">
                  <c:v>88.965874844579176</c:v>
                </c:pt>
                <c:pt idx="967">
                  <c:v>88.961948412213331</c:v>
                </c:pt>
                <c:pt idx="968">
                  <c:v>88.958007096492565</c:v>
                </c:pt>
                <c:pt idx="969">
                  <c:v>88.95405084128403</c:v>
                </c:pt>
                <c:pt idx="970">
                  <c:v>88.95007959024646</c:v>
                </c:pt>
                <c:pt idx="971">
                  <c:v>88.946093286829338</c:v>
                </c:pt>
                <c:pt idx="972">
                  <c:v>88.942091874272265</c:v>
                </c:pt>
                <c:pt idx="973">
                  <c:v>88.938075295604108</c:v>
                </c:pt>
                <c:pt idx="974">
                  <c:v>88.934043493642363</c:v>
                </c:pt>
                <c:pt idx="975">
                  <c:v>88.929996410992359</c:v>
                </c:pt>
                <c:pt idx="976">
                  <c:v>88.925933990046431</c:v>
                </c:pt>
                <c:pt idx="977">
                  <c:v>88.921856172983354</c:v>
                </c:pt>
                <c:pt idx="978">
                  <c:v>88.917762901767361</c:v>
                </c:pt>
                <c:pt idx="979">
                  <c:v>88.913654118147591</c:v>
                </c:pt>
                <c:pt idx="980">
                  <c:v>88.909529763657318</c:v>
                </c:pt>
                <c:pt idx="981">
                  <c:v>88.90538977961296</c:v>
                </c:pt>
                <c:pt idx="982">
                  <c:v>88.901234107113652</c:v>
                </c:pt>
                <c:pt idx="983">
                  <c:v>88.897062687040147</c:v>
                </c:pt>
                <c:pt idx="984">
                  <c:v>88.89287546005437</c:v>
                </c:pt>
                <c:pt idx="985">
                  <c:v>88.888672366598456</c:v>
                </c:pt>
                <c:pt idx="986">
                  <c:v>88.884453346893991</c:v>
                </c:pt>
                <c:pt idx="987">
                  <c:v>88.880218340941312</c:v>
                </c:pt>
                <c:pt idx="988">
                  <c:v>88.875967288518638</c:v>
                </c:pt>
                <c:pt idx="989">
                  <c:v>88.871700129181434</c:v>
                </c:pt>
                <c:pt idx="990">
                  <c:v>88.867416802261516</c:v>
                </c:pt>
                <c:pt idx="991">
                  <c:v>88.863117246866281</c:v>
                </c:pt>
                <c:pt idx="992">
                  <c:v>88.85880140187794</c:v>
                </c:pt>
                <c:pt idx="993">
                  <c:v>88.854469205952768</c:v>
                </c:pt>
                <c:pt idx="994">
                  <c:v>88.850120597520359</c:v>
                </c:pt>
                <c:pt idx="995">
                  <c:v>88.845755514782624</c:v>
                </c:pt>
                <c:pt idx="996">
                  <c:v>88.841373895713232</c:v>
                </c:pt>
                <c:pt idx="997">
                  <c:v>88.836975678056731</c:v>
                </c:pt>
                <c:pt idx="998">
                  <c:v>88.832560799327709</c:v>
                </c:pt>
                <c:pt idx="999">
                  <c:v>88.828129196810067</c:v>
                </c:pt>
                <c:pt idx="1000">
                  <c:v>88.823680807556173</c:v>
                </c:pt>
                <c:pt idx="1001">
                  <c:v>88.819215568386085</c:v>
                </c:pt>
                <c:pt idx="1002">
                  <c:v>88.814733415886707</c:v>
                </c:pt>
                <c:pt idx="1003">
                  <c:v>88.810234286411131</c:v>
                </c:pt>
                <c:pt idx="1004">
                  <c:v>88.805718116077486</c:v>
                </c:pt>
                <c:pt idx="1005">
                  <c:v>88.801184840768556</c:v>
                </c:pt>
                <c:pt idx="1006">
                  <c:v>88.796634396130671</c:v>
                </c:pt>
                <c:pt idx="1007">
                  <c:v>88.792066717573007</c:v>
                </c:pt>
                <c:pt idx="1008">
                  <c:v>88.787481740266728</c:v>
                </c:pt>
                <c:pt idx="1009">
                  <c:v>88.782879399144164</c:v>
                </c:pt>
                <c:pt idx="1010">
                  <c:v>88.778259628898056</c:v>
                </c:pt>
                <c:pt idx="1011">
                  <c:v>88.773622363980664</c:v>
                </c:pt>
                <c:pt idx="1012">
                  <c:v>88.768967538602951</c:v>
                </c:pt>
                <c:pt idx="1013">
                  <c:v>88.764295086733782</c:v>
                </c:pt>
                <c:pt idx="1014">
                  <c:v>88.759604942099017</c:v>
                </c:pt>
                <c:pt idx="1015">
                  <c:v>88.754897038180829</c:v>
                </c:pt>
                <c:pt idx="1016">
                  <c:v>88.75017130821675</c:v>
                </c:pt>
                <c:pt idx="1017">
                  <c:v>88.745427685198806</c:v>
                </c:pt>
                <c:pt idx="1018">
                  <c:v>88.740666101872833</c:v>
                </c:pt>
                <c:pt idx="1019">
                  <c:v>88.735886490737457</c:v>
                </c:pt>
                <c:pt idx="1020">
                  <c:v>88.731088784043308</c:v>
                </c:pt>
                <c:pt idx="1021">
                  <c:v>88.726272913792315</c:v>
                </c:pt>
                <c:pt idx="1022">
                  <c:v>88.721438811736675</c:v>
                </c:pt>
                <c:pt idx="1023">
                  <c:v>88.716586409378095</c:v>
                </c:pt>
                <c:pt idx="1024">
                  <c:v>88.711715637966833</c:v>
                </c:pt>
                <c:pt idx="1025">
                  <c:v>88.706826428501046</c:v>
                </c:pt>
                <c:pt idx="1026">
                  <c:v>88.701918711725753</c:v>
                </c:pt>
                <c:pt idx="1027">
                  <c:v>88.696992418132083</c:v>
                </c:pt>
                <c:pt idx="1028">
                  <c:v>88.692047477956251</c:v>
                </c:pt>
                <c:pt idx="1029">
                  <c:v>88.687083821179044</c:v>
                </c:pt>
                <c:pt idx="1030">
                  <c:v>88.682101377524532</c:v>
                </c:pt>
                <c:pt idx="1031">
                  <c:v>88.67710007645951</c:v>
                </c:pt>
                <c:pt idx="1032">
                  <c:v>88.672079847192435</c:v>
                </c:pt>
                <c:pt idx="1033">
                  <c:v>88.667040618672729</c:v>
                </c:pt>
                <c:pt idx="1034">
                  <c:v>88.661982319589782</c:v>
                </c:pt>
                <c:pt idx="1035">
                  <c:v>88.656904878372117</c:v>
                </c:pt>
                <c:pt idx="1036">
                  <c:v>88.651808223186521</c:v>
                </c:pt>
                <c:pt idx="1037">
                  <c:v>88.646692281937192</c:v>
                </c:pt>
                <c:pt idx="1038">
                  <c:v>88.641556982264731</c:v>
                </c:pt>
                <c:pt idx="1039">
                  <c:v>88.636402251545434</c:v>
                </c:pt>
                <c:pt idx="1040">
                  <c:v>88.631228016890347</c:v>
                </c:pt>
                <c:pt idx="1041">
                  <c:v>88.626034205144293</c:v>
                </c:pt>
                <c:pt idx="1042">
                  <c:v>88.620820742885073</c:v>
                </c:pt>
                <c:pt idx="1043">
                  <c:v>88.615587556422611</c:v>
                </c:pt>
                <c:pt idx="1044">
                  <c:v>88.610334571797921</c:v>
                </c:pt>
                <c:pt idx="1045">
                  <c:v>88.60506171478238</c:v>
                </c:pt>
                <c:pt idx="1046">
                  <c:v>88.599768910876705</c:v>
                </c:pt>
                <c:pt idx="1047">
                  <c:v>88.594456085310043</c:v>
                </c:pt>
                <c:pt idx="1048">
                  <c:v>88.589123163039289</c:v>
                </c:pt>
                <c:pt idx="1049">
                  <c:v>88.583770068747882</c:v>
                </c:pt>
                <c:pt idx="1050">
                  <c:v>88.578396726845071</c:v>
                </c:pt>
                <c:pt idx="1051">
                  <c:v>88.573003061465002</c:v>
                </c:pt>
                <c:pt idx="1052">
                  <c:v>88.56758899646583</c:v>
                </c:pt>
                <c:pt idx="1053">
                  <c:v>88.562154455428598</c:v>
                </c:pt>
                <c:pt idx="1054">
                  <c:v>88.55669936165674</c:v>
                </c:pt>
                <c:pt idx="1055">
                  <c:v>88.551223638174761</c:v>
                </c:pt>
                <c:pt idx="1056">
                  <c:v>88.545727207727566</c:v>
                </c:pt>
                <c:pt idx="1057">
                  <c:v>88.540209992779381</c:v>
                </c:pt>
                <c:pt idx="1058">
                  <c:v>88.534671915512916</c:v>
                </c:pt>
                <c:pt idx="1059">
                  <c:v>88.529112897828611</c:v>
                </c:pt>
                <c:pt idx="1060">
                  <c:v>88.523532861343341</c:v>
                </c:pt>
                <c:pt idx="1061">
                  <c:v>88.517931727389794</c:v>
                </c:pt>
                <c:pt idx="1062">
                  <c:v>88.512309417015416</c:v>
                </c:pt>
                <c:pt idx="1063">
                  <c:v>88.506665850981534</c:v>
                </c:pt>
                <c:pt idx="1064">
                  <c:v>88.501000949762428</c:v>
                </c:pt>
                <c:pt idx="1065">
                  <c:v>88.495314633544382</c:v>
                </c:pt>
                <c:pt idx="1066">
                  <c:v>88.489606822224658</c:v>
                </c:pt>
                <c:pt idx="1067">
                  <c:v>88.483877435410761</c:v>
                </c:pt>
                <c:pt idx="1068">
                  <c:v>88.478126392419355</c:v>
                </c:pt>
                <c:pt idx="1069">
                  <c:v>88.472353612275327</c:v>
                </c:pt>
                <c:pt idx="1070">
                  <c:v>88.466559013710992</c:v>
                </c:pt>
                <c:pt idx="1071">
                  <c:v>88.460742515164881</c:v>
                </c:pt>
                <c:pt idx="1072">
                  <c:v>88.454904034781094</c:v>
                </c:pt>
                <c:pt idx="1073">
                  <c:v>88.449043490408158</c:v>
                </c:pt>
                <c:pt idx="1074">
                  <c:v>88.443160799598175</c:v>
                </c:pt>
                <c:pt idx="1075">
                  <c:v>88.437255879605885</c:v>
                </c:pt>
                <c:pt idx="1076">
                  <c:v>88.431328647387545</c:v>
                </c:pt>
                <c:pt idx="1077">
                  <c:v>88.4253790196002</c:v>
                </c:pt>
                <c:pt idx="1078">
                  <c:v>88.419406912600621</c:v>
                </c:pt>
                <c:pt idx="1079">
                  <c:v>88.41341224244438</c:v>
                </c:pt>
                <c:pt idx="1080">
                  <c:v>88.407394924884912</c:v>
                </c:pt>
                <c:pt idx="1081">
                  <c:v>88.401354875372419</c:v>
                </c:pt>
                <c:pt idx="1082">
                  <c:v>88.395292009053151</c:v>
                </c:pt>
                <c:pt idx="1083">
                  <c:v>88.389206240768218</c:v>
                </c:pt>
                <c:pt idx="1084">
                  <c:v>88.383097485052801</c:v>
                </c:pt>
                <c:pt idx="1085">
                  <c:v>88.376965656135013</c:v>
                </c:pt>
                <c:pt idx="1086">
                  <c:v>88.37081066793516</c:v>
                </c:pt>
                <c:pt idx="1087">
                  <c:v>88.364632434064561</c:v>
                </c:pt>
                <c:pt idx="1088">
                  <c:v>88.358430867824708</c:v>
                </c:pt>
                <c:pt idx="1089">
                  <c:v>88.352205882206306</c:v>
                </c:pt>
                <c:pt idx="1090">
                  <c:v>88.345957389888085</c:v>
                </c:pt>
                <c:pt idx="1091">
                  <c:v>88.339685303236251</c:v>
                </c:pt>
                <c:pt idx="1092">
                  <c:v>88.333389534303066</c:v>
                </c:pt>
                <c:pt idx="1093">
                  <c:v>88.327069994826147</c:v>
                </c:pt>
                <c:pt idx="1094">
                  <c:v>88.320726596227459</c:v>
                </c:pt>
                <c:pt idx="1095">
                  <c:v>88.31435924961221</c:v>
                </c:pt>
                <c:pt idx="1096">
                  <c:v>88.307967865767992</c:v>
                </c:pt>
                <c:pt idx="1097">
                  <c:v>88.301552355163821</c:v>
                </c:pt>
                <c:pt idx="1098">
                  <c:v>88.295112627949067</c:v>
                </c:pt>
                <c:pt idx="1099">
                  <c:v>88.288648593952487</c:v>
                </c:pt>
                <c:pt idx="1100">
                  <c:v>88.282160162681308</c:v>
                </c:pt>
                <c:pt idx="1101">
                  <c:v>88.275647243320208</c:v>
                </c:pt>
                <c:pt idx="1102">
                  <c:v>88.269109744730343</c:v>
                </c:pt>
                <c:pt idx="1103">
                  <c:v>88.262547575448309</c:v>
                </c:pt>
                <c:pt idx="1104">
                  <c:v>88.255960643685214</c:v>
                </c:pt>
                <c:pt idx="1105">
                  <c:v>88.249348857325685</c:v>
                </c:pt>
                <c:pt idx="1106">
                  <c:v>88.242712123926864</c:v>
                </c:pt>
                <c:pt idx="1107">
                  <c:v>88.236050350717463</c:v>
                </c:pt>
                <c:pt idx="1108">
                  <c:v>88.229363444596601</c:v>
                </c:pt>
                <c:pt idx="1109">
                  <c:v>88.222651312133166</c:v>
                </c:pt>
                <c:pt idx="1110">
                  <c:v>88.215913859564438</c:v>
                </c:pt>
                <c:pt idx="1111">
                  <c:v>88.209150992795315</c:v>
                </c:pt>
                <c:pt idx="1112">
                  <c:v>88.202362617397313</c:v>
                </c:pt>
                <c:pt idx="1113">
                  <c:v>88.195548638607448</c:v>
                </c:pt>
                <c:pt idx="1114">
                  <c:v>88.188708961327393</c:v>
                </c:pt>
                <c:pt idx="1115">
                  <c:v>88.18184349012239</c:v>
                </c:pt>
                <c:pt idx="1116">
                  <c:v>88.174952129220301</c:v>
                </c:pt>
                <c:pt idx="1117">
                  <c:v>88.168034782510603</c:v>
                </c:pt>
                <c:pt idx="1118">
                  <c:v>88.161091353543341</c:v>
                </c:pt>
                <c:pt idx="1119">
                  <c:v>88.154121745528101</c:v>
                </c:pt>
                <c:pt idx="1120">
                  <c:v>88.147125861333265</c:v>
                </c:pt>
                <c:pt idx="1121">
                  <c:v>88.140103603484732</c:v>
                </c:pt>
                <c:pt idx="1122">
                  <c:v>88.133054874164984</c:v>
                </c:pt>
                <c:pt idx="1123">
                  <c:v>88.125979575212099</c:v>
                </c:pt>
                <c:pt idx="1124">
                  <c:v>88.118877608118893</c:v>
                </c:pt>
                <c:pt idx="1125">
                  <c:v>88.111748874031704</c:v>
                </c:pt>
                <c:pt idx="1126">
                  <c:v>88.104593273749529</c:v>
                </c:pt>
                <c:pt idx="1127">
                  <c:v>88.097410707723</c:v>
                </c:pt>
                <c:pt idx="1128">
                  <c:v>88.090201076053319</c:v>
                </c:pt>
                <c:pt idx="1129">
                  <c:v>88.082964278491303</c:v>
                </c:pt>
                <c:pt idx="1130">
                  <c:v>88.075700214436381</c:v>
                </c:pt>
                <c:pt idx="1131">
                  <c:v>88.068408782935748</c:v>
                </c:pt>
                <c:pt idx="1132">
                  <c:v>88.061089882682964</c:v>
                </c:pt>
                <c:pt idx="1133">
                  <c:v>88.053743412017383</c:v>
                </c:pt>
                <c:pt idx="1134">
                  <c:v>88.046369268922987</c:v>
                </c:pt>
                <c:pt idx="1135">
                  <c:v>88.038967351027267</c:v>
                </c:pt>
                <c:pt idx="1136">
                  <c:v>88.031537555600352</c:v>
                </c:pt>
                <c:pt idx="1137">
                  <c:v>88.024079779554043</c:v>
                </c:pt>
                <c:pt idx="1138">
                  <c:v>88.016593919440709</c:v>
                </c:pt>
                <c:pt idx="1139">
                  <c:v>88.009079871452329</c:v>
                </c:pt>
                <c:pt idx="1140">
                  <c:v>88.001537531419586</c:v>
                </c:pt>
                <c:pt idx="1141">
                  <c:v>87.993966794810575</c:v>
                </c:pt>
                <c:pt idx="1142">
                  <c:v>87.986367556730272</c:v>
                </c:pt>
                <c:pt idx="1143">
                  <c:v>87.978739711919076</c:v>
                </c:pt>
                <c:pt idx="1144">
                  <c:v>87.97108315475208</c:v>
                </c:pt>
                <c:pt idx="1145">
                  <c:v>87.963397779237994</c:v>
                </c:pt>
                <c:pt idx="1146">
                  <c:v>87.955683479018163</c:v>
                </c:pt>
                <c:pt idx="1147">
                  <c:v>87.947940147365557</c:v>
                </c:pt>
                <c:pt idx="1148">
                  <c:v>87.940167677183751</c:v>
                </c:pt>
                <c:pt idx="1149">
                  <c:v>87.932365961006028</c:v>
                </c:pt>
                <c:pt idx="1150">
                  <c:v>87.924534890994281</c:v>
                </c:pt>
                <c:pt idx="1151">
                  <c:v>87.916674358938025</c:v>
                </c:pt>
                <c:pt idx="1152">
                  <c:v>87.908784256253497</c:v>
                </c:pt>
                <c:pt idx="1153">
                  <c:v>87.900864473982622</c:v>
                </c:pt>
                <c:pt idx="1154">
                  <c:v>87.892914902791929</c:v>
                </c:pt>
                <c:pt idx="1155">
                  <c:v>87.884935432971687</c:v>
                </c:pt>
                <c:pt idx="1156">
                  <c:v>87.876925954434896</c:v>
                </c:pt>
                <c:pt idx="1157">
                  <c:v>87.868886356716246</c:v>
                </c:pt>
                <c:pt idx="1158">
                  <c:v>87.8608165289711</c:v>
                </c:pt>
                <c:pt idx="1159">
                  <c:v>87.852716359974721</c:v>
                </c:pt>
                <c:pt idx="1160">
                  <c:v>87.844585738120969</c:v>
                </c:pt>
                <c:pt idx="1161">
                  <c:v>87.836424551421686</c:v>
                </c:pt>
                <c:pt idx="1162">
                  <c:v>87.82823268750532</c:v>
                </c:pt>
                <c:pt idx="1163">
                  <c:v>87.820010033616313</c:v>
                </c:pt>
                <c:pt idx="1164">
                  <c:v>87.811756476613823</c:v>
                </c:pt>
                <c:pt idx="1165">
                  <c:v>87.803471902970955</c:v>
                </c:pt>
                <c:pt idx="1166">
                  <c:v>87.795156198773824</c:v>
                </c:pt>
                <c:pt idx="1167">
                  <c:v>87.78680924972025</c:v>
                </c:pt>
                <c:pt idx="1168">
                  <c:v>87.778430941119225</c:v>
                </c:pt>
                <c:pt idx="1169">
                  <c:v>87.77002115788963</c:v>
                </c:pt>
                <c:pt idx="1170">
                  <c:v>87.761579784559359</c:v>
                </c:pt>
                <c:pt idx="1171">
                  <c:v>87.753106705264486</c:v>
                </c:pt>
                <c:pt idx="1172">
                  <c:v>87.744601803748097</c:v>
                </c:pt>
                <c:pt idx="1173">
                  <c:v>87.736064963359482</c:v>
                </c:pt>
                <c:pt idx="1174">
                  <c:v>87.72749606705311</c:v>
                </c:pt>
                <c:pt idx="1175">
                  <c:v>87.718894997387665</c:v>
                </c:pt>
                <c:pt idx="1176">
                  <c:v>87.710261636525161</c:v>
                </c:pt>
                <c:pt idx="1177">
                  <c:v>87.701595866229894</c:v>
                </c:pt>
                <c:pt idx="1178">
                  <c:v>87.692897567867576</c:v>
                </c:pt>
                <c:pt idx="1179">
                  <c:v>87.684166622404462</c:v>
                </c:pt>
                <c:pt idx="1180">
                  <c:v>87.675402910406135</c:v>
                </c:pt>
                <c:pt idx="1181">
                  <c:v>87.666606312036919</c:v>
                </c:pt>
                <c:pt idx="1182">
                  <c:v>87.657776707058659</c:v>
                </c:pt>
                <c:pt idx="1183">
                  <c:v>87.648913974829995</c:v>
                </c:pt>
                <c:pt idx="1184">
                  <c:v>87.640017994305254</c:v>
                </c:pt>
                <c:pt idx="1185">
                  <c:v>87.631088644033611</c:v>
                </c:pt>
                <c:pt idx="1186">
                  <c:v>87.622125802158266</c:v>
                </c:pt>
                <c:pt idx="1187">
                  <c:v>87.613129346415349</c:v>
                </c:pt>
                <c:pt idx="1188">
                  <c:v>87.604099154133053</c:v>
                </c:pt>
                <c:pt idx="1189">
                  <c:v>87.595035102230923</c:v>
                </c:pt>
                <c:pt idx="1190">
                  <c:v>87.585937067218467</c:v>
                </c:pt>
                <c:pt idx="1191">
                  <c:v>87.576804925194892</c:v>
                </c:pt>
                <c:pt idx="1192">
                  <c:v>87.567638551847622</c:v>
                </c:pt>
                <c:pt idx="1193">
                  <c:v>87.558437822451779</c:v>
                </c:pt>
                <c:pt idx="1194">
                  <c:v>87.549202611869092</c:v>
                </c:pt>
                <c:pt idx="1195">
                  <c:v>87.539932794547127</c:v>
                </c:pt>
                <c:pt idx="1196">
                  <c:v>87.53062824451834</c:v>
                </c:pt>
                <c:pt idx="1197">
                  <c:v>87.52128883539919</c:v>
                </c:pt>
                <c:pt idx="1198">
                  <c:v>87.511914440389276</c:v>
                </c:pt>
                <c:pt idx="1199">
                  <c:v>87.502504932270455</c:v>
                </c:pt>
                <c:pt idx="1200">
                  <c:v>87.493060183406058</c:v>
                </c:pt>
                <c:pt idx="1201">
                  <c:v>87.483580065739886</c:v>
                </c:pt>
                <c:pt idx="1202">
                  <c:v>87.474064450795552</c:v>
                </c:pt>
                <c:pt idx="1203">
                  <c:v>87.464513209675204</c:v>
                </c:pt>
                <c:pt idx="1204">
                  <c:v>87.454926213059352</c:v>
                </c:pt>
                <c:pt idx="1205">
                  <c:v>87.445303331205437</c:v>
                </c:pt>
                <c:pt idx="1206">
                  <c:v>87.435644433947161</c:v>
                </c:pt>
                <c:pt idx="1207">
                  <c:v>87.425949390693873</c:v>
                </c:pt>
                <c:pt idx="1208">
                  <c:v>87.416218070429437</c:v>
                </c:pt>
                <c:pt idx="1209">
                  <c:v>87.406450341711576</c:v>
                </c:pt>
                <c:pt idx="1210">
                  <c:v>87.396646072671075</c:v>
                </c:pt>
                <c:pt idx="1211">
                  <c:v>87.386805131010803</c:v>
                </c:pt>
                <c:pt idx="1212">
                  <c:v>87.376927384005157</c:v>
                </c:pt>
                <c:pt idx="1213">
                  <c:v>87.367012698499053</c:v>
                </c:pt>
                <c:pt idx="1214">
                  <c:v>87.357060940907274</c:v>
                </c:pt>
                <c:pt idx="1215">
                  <c:v>87.347071977213517</c:v>
                </c:pt>
                <c:pt idx="1216">
                  <c:v>87.337045672969907</c:v>
                </c:pt>
                <c:pt idx="1217">
                  <c:v>87.326981893295851</c:v>
                </c:pt>
                <c:pt idx="1218">
                  <c:v>87.316880502877581</c:v>
                </c:pt>
                <c:pt idx="1219">
                  <c:v>87.306741365967255</c:v>
                </c:pt>
                <c:pt idx="1220">
                  <c:v>87.296564346382212</c:v>
                </c:pt>
                <c:pt idx="1221">
                  <c:v>87.286349307504253</c:v>
                </c:pt>
                <c:pt idx="1222">
                  <c:v>87.276096112278921</c:v>
                </c:pt>
                <c:pt idx="1223">
                  <c:v>87.265804623214692</c:v>
                </c:pt>
                <c:pt idx="1224">
                  <c:v>87.255474702382287</c:v>
                </c:pt>
                <c:pt idx="1225">
                  <c:v>87.245106211414154</c:v>
                </c:pt>
                <c:pt idx="1226">
                  <c:v>87.234699011503295</c:v>
                </c:pt>
                <c:pt idx="1227">
                  <c:v>87.224252963403103</c:v>
                </c:pt>
                <c:pt idx="1228">
                  <c:v>87.213767927426289</c:v>
                </c:pt>
                <c:pt idx="1229">
                  <c:v>87.203243763444348</c:v>
                </c:pt>
                <c:pt idx="1230">
                  <c:v>87.192680330886915</c:v>
                </c:pt>
                <c:pt idx="1231">
                  <c:v>87.182077488740987</c:v>
                </c:pt>
                <c:pt idx="1232">
                  <c:v>87.171435095550351</c:v>
                </c:pt>
                <c:pt idx="1233">
                  <c:v>87.160753009414947</c:v>
                </c:pt>
                <c:pt idx="1234">
                  <c:v>87.150031087990129</c:v>
                </c:pt>
                <c:pt idx="1235">
                  <c:v>87.139269188486196</c:v>
                </c:pt>
                <c:pt idx="1236">
                  <c:v>87.128467167667452</c:v>
                </c:pt>
                <c:pt idx="1237">
                  <c:v>87.117624881852052</c:v>
                </c:pt>
                <c:pt idx="1238">
                  <c:v>87.106742186911092</c:v>
                </c:pt>
                <c:pt idx="1239">
                  <c:v>87.095818938268053</c:v>
                </c:pt>
                <c:pt idx="1240">
                  <c:v>87.084854990898251</c:v>
                </c:pt>
                <c:pt idx="1241">
                  <c:v>87.073850199328177</c:v>
                </c:pt>
                <c:pt idx="1242">
                  <c:v>87.062804417635192</c:v>
                </c:pt>
                <c:pt idx="1243">
                  <c:v>87.051717499446653</c:v>
                </c:pt>
                <c:pt idx="1244">
                  <c:v>87.04058929793959</c:v>
                </c:pt>
                <c:pt idx="1245">
                  <c:v>87.029419665840095</c:v>
                </c:pt>
                <c:pt idx="1246">
                  <c:v>87.018208455422766</c:v>
                </c:pt>
                <c:pt idx="1247">
                  <c:v>87.006955518510196</c:v>
                </c:pt>
                <c:pt idx="1248">
                  <c:v>86.995660706472705</c:v>
                </c:pt>
                <c:pt idx="1249">
                  <c:v>86.984323870227485</c:v>
                </c:pt>
                <c:pt idx="1250">
                  <c:v>86.9729448602384</c:v>
                </c:pt>
                <c:pt idx="1251">
                  <c:v>86.961523526515279</c:v>
                </c:pt>
                <c:pt idx="1252">
                  <c:v>86.950059718613787</c:v>
                </c:pt>
                <c:pt idx="1253">
                  <c:v>86.938553285634725</c:v>
                </c:pt>
                <c:pt idx="1254">
                  <c:v>86.927004076223767</c:v>
                </c:pt>
                <c:pt idx="1255">
                  <c:v>86.915411938570799</c:v>
                </c:pt>
                <c:pt idx="1256">
                  <c:v>86.903776720409866</c:v>
                </c:pt>
                <c:pt idx="1257">
                  <c:v>86.89209826901849</c:v>
                </c:pt>
                <c:pt idx="1258">
                  <c:v>86.880376431217485</c:v>
                </c:pt>
                <c:pt idx="1259">
                  <c:v>86.868611053370373</c:v>
                </c:pt>
                <c:pt idx="1260">
                  <c:v>86.856801981383484</c:v>
                </c:pt>
                <c:pt idx="1261">
                  <c:v>86.844949060704906</c:v>
                </c:pt>
                <c:pt idx="1262">
                  <c:v>86.833052136324909</c:v>
                </c:pt>
                <c:pt idx="1263">
                  <c:v>86.821111052775152</c:v>
                </c:pt>
                <c:pt idx="1264">
                  <c:v>86.809125654128579</c:v>
                </c:pt>
                <c:pt idx="1265">
                  <c:v>86.79709578399904</c:v>
                </c:pt>
                <c:pt idx="1266">
                  <c:v>86.785021285541248</c:v>
                </c:pt>
                <c:pt idx="1267">
                  <c:v>86.772902001450262</c:v>
                </c:pt>
                <c:pt idx="1268">
                  <c:v>86.760737773961367</c:v>
                </c:pt>
                <c:pt idx="1269">
                  <c:v>86.748528444849882</c:v>
                </c:pt>
                <c:pt idx="1270">
                  <c:v>86.736273855431094</c:v>
                </c:pt>
                <c:pt idx="1271">
                  <c:v>86.723973846559488</c:v>
                </c:pt>
                <c:pt idx="1272">
                  <c:v>86.711628258629531</c:v>
                </c:pt>
                <c:pt idx="1273">
                  <c:v>86.69923693157466</c:v>
                </c:pt>
                <c:pt idx="1274">
                  <c:v>86.686799704867724</c:v>
                </c:pt>
                <c:pt idx="1275">
                  <c:v>86.674316417520203</c:v>
                </c:pt>
                <c:pt idx="1276">
                  <c:v>86.661786908083059</c:v>
                </c:pt>
                <c:pt idx="1277">
                  <c:v>86.649211014645786</c:v>
                </c:pt>
                <c:pt idx="1278">
                  <c:v>86.636588574836821</c:v>
                </c:pt>
                <c:pt idx="1279">
                  <c:v>86.623919425823203</c:v>
                </c:pt>
                <c:pt idx="1280">
                  <c:v>86.611203404310942</c:v>
                </c:pt>
                <c:pt idx="1281">
                  <c:v>86.598440346544507</c:v>
                </c:pt>
                <c:pt idx="1282">
                  <c:v>86.585630088307283</c:v>
                </c:pt>
                <c:pt idx="1283">
                  <c:v>86.572772464921243</c:v>
                </c:pt>
                <c:pt idx="1284">
                  <c:v>86.559867311247402</c:v>
                </c:pt>
                <c:pt idx="1285">
                  <c:v>86.546914461685233</c:v>
                </c:pt>
                <c:pt idx="1286">
                  <c:v>86.53391375017361</c:v>
                </c:pt>
                <c:pt idx="1287">
                  <c:v>86.520865010190136</c:v>
                </c:pt>
                <c:pt idx="1288">
                  <c:v>86.507768074751624</c:v>
                </c:pt>
                <c:pt idx="1289">
                  <c:v>86.494622776414502</c:v>
                </c:pt>
                <c:pt idx="1290">
                  <c:v>86.481428947274267</c:v>
                </c:pt>
                <c:pt idx="1291">
                  <c:v>86.46818641896634</c:v>
                </c:pt>
                <c:pt idx="1292">
                  <c:v>86.45489502266598</c:v>
                </c:pt>
                <c:pt idx="1293">
                  <c:v>86.441554589088611</c:v>
                </c:pt>
                <c:pt idx="1294">
                  <c:v>86.428164948489965</c:v>
                </c:pt>
                <c:pt idx="1295">
                  <c:v>86.414725930666464</c:v>
                </c:pt>
                <c:pt idx="1296">
                  <c:v>86.401237364955406</c:v>
                </c:pt>
                <c:pt idx="1297">
                  <c:v>86.387699080235507</c:v>
                </c:pt>
                <c:pt idx="1298">
                  <c:v>86.374110904926965</c:v>
                </c:pt>
                <c:pt idx="1299">
                  <c:v>86.360472666992095</c:v>
                </c:pt>
                <c:pt idx="1300">
                  <c:v>86.346784193935491</c:v>
                </c:pt>
                <c:pt idx="1301">
                  <c:v>86.333045312804416</c:v>
                </c:pt>
                <c:pt idx="1302">
                  <c:v>86.319255850189705</c:v>
                </c:pt>
                <c:pt idx="1303">
                  <c:v>86.305415632225632</c:v>
                </c:pt>
                <c:pt idx="1304">
                  <c:v>86.291524484590738</c:v>
                </c:pt>
                <c:pt idx="1305">
                  <c:v>86.27758223250855</c:v>
                </c:pt>
                <c:pt idx="1306">
                  <c:v>86.263588700747334</c:v>
                </c:pt>
                <c:pt idx="1307">
                  <c:v>86.249543713621435</c:v>
                </c:pt>
                <c:pt idx="1308">
                  <c:v>86.235447094991954</c:v>
                </c:pt>
                <c:pt idx="1309">
                  <c:v>86.221298668266485</c:v>
                </c:pt>
                <c:pt idx="1310">
                  <c:v>86.207098256400698</c:v>
                </c:pt>
                <c:pt idx="1311">
                  <c:v>86.192845681898561</c:v>
                </c:pt>
                <c:pt idx="1312">
                  <c:v>86.178540766813086</c:v>
                </c:pt>
                <c:pt idx="1313">
                  <c:v>86.164183332747086</c:v>
                </c:pt>
                <c:pt idx="1314">
                  <c:v>86.149773200854057</c:v>
                </c:pt>
                <c:pt idx="1315">
                  <c:v>86.13531019183884</c:v>
                </c:pt>
                <c:pt idx="1316">
                  <c:v>86.120794125958525</c:v>
                </c:pt>
                <c:pt idx="1317">
                  <c:v>86.106224823023069</c:v>
                </c:pt>
                <c:pt idx="1318">
                  <c:v>86.091602102396635</c:v>
                </c:pt>
                <c:pt idx="1319">
                  <c:v>86.07692578299806</c:v>
                </c:pt>
                <c:pt idx="1320">
                  <c:v>86.062195683302178</c:v>
                </c:pt>
                <c:pt idx="1321">
                  <c:v>86.04741162134026</c:v>
                </c:pt>
                <c:pt idx="1322">
                  <c:v>86.032573414701631</c:v>
                </c:pt>
                <c:pt idx="1323">
                  <c:v>86.017680880534442</c:v>
                </c:pt>
                <c:pt idx="1324">
                  <c:v>86.002733835546621</c:v>
                </c:pt>
                <c:pt idx="1325">
                  <c:v>85.987732096007051</c:v>
                </c:pt>
                <c:pt idx="1326">
                  <c:v>85.972675477746975</c:v>
                </c:pt>
                <c:pt idx="1327">
                  <c:v>85.957563796160798</c:v>
                </c:pt>
                <c:pt idx="1328">
                  <c:v>85.942396866207545</c:v>
                </c:pt>
                <c:pt idx="1329">
                  <c:v>85.927174502411773</c:v>
                </c:pt>
                <c:pt idx="1330">
                  <c:v>85.911896518865277</c:v>
                </c:pt>
                <c:pt idx="1331">
                  <c:v>85.896562729228322</c:v>
                </c:pt>
                <c:pt idx="1332">
                  <c:v>85.8811729467307</c:v>
                </c:pt>
                <c:pt idx="1333">
                  <c:v>85.865726984173193</c:v>
                </c:pt>
                <c:pt idx="1334">
                  <c:v>85.850224653929274</c:v>
                </c:pt>
                <c:pt idx="1335">
                  <c:v>85.83466576794639</c:v>
                </c:pt>
                <c:pt idx="1336">
                  <c:v>85.819050137747297</c:v>
                </c:pt>
                <c:pt idx="1337">
                  <c:v>85.803377574431977</c:v>
                </c:pt>
                <c:pt idx="1338">
                  <c:v>85.787647888678819</c:v>
                </c:pt>
                <c:pt idx="1339">
                  <c:v>85.771860890746368</c:v>
                </c:pt>
                <c:pt idx="1340">
                  <c:v>85.756016390475196</c:v>
                </c:pt>
                <c:pt idx="1341">
                  <c:v>85.740114197289259</c:v>
                </c:pt>
                <c:pt idx="1342">
                  <c:v>85.724154120197994</c:v>
                </c:pt>
                <c:pt idx="1343">
                  <c:v>85.708135967797489</c:v>
                </c:pt>
                <c:pt idx="1344">
                  <c:v>85.692059548273107</c:v>
                </c:pt>
                <c:pt idx="1345">
                  <c:v>85.675924669400672</c:v>
                </c:pt>
                <c:pt idx="1346">
                  <c:v>85.659731138548707</c:v>
                </c:pt>
                <c:pt idx="1347">
                  <c:v>85.64347876268026</c:v>
                </c:pt>
                <c:pt idx="1348">
                  <c:v>85.627167348355215</c:v>
                </c:pt>
                <c:pt idx="1349">
                  <c:v>85.610796701731658</c:v>
                </c:pt>
                <c:pt idx="1350">
                  <c:v>85.594366628568451</c:v>
                </c:pt>
                <c:pt idx="1351">
                  <c:v>85.577876934227191</c:v>
                </c:pt>
                <c:pt idx="1352">
                  <c:v>85.561327423674669</c:v>
                </c:pt>
                <c:pt idx="1353">
                  <c:v>85.544717901484574</c:v>
                </c:pt>
                <c:pt idx="1354">
                  <c:v>85.528048171840183</c:v>
                </c:pt>
                <c:pt idx="1355">
                  <c:v>85.51131803853643</c:v>
                </c:pt>
                <c:pt idx="1356">
                  <c:v>85.494527304982242</c:v>
                </c:pt>
                <c:pt idx="1357">
                  <c:v>85.477675774203306</c:v>
                </c:pt>
                <c:pt idx="1358">
                  <c:v>85.46076324884389</c:v>
                </c:pt>
                <c:pt idx="1359">
                  <c:v>85.443789531170012</c:v>
                </c:pt>
                <c:pt idx="1360">
                  <c:v>85.426754423071543</c:v>
                </c:pt>
                <c:pt idx="1361">
                  <c:v>85.409657726064808</c:v>
                </c:pt>
                <c:pt idx="1362">
                  <c:v>85.392499241295724</c:v>
                </c:pt>
                <c:pt idx="1363">
                  <c:v>85.375278769541964</c:v>
                </c:pt>
                <c:pt idx="1364">
                  <c:v>85.357996111215755</c:v>
                </c:pt>
                <c:pt idx="1365">
                  <c:v>85.340651066367172</c:v>
                </c:pt>
                <c:pt idx="1366">
                  <c:v>85.32324343468639</c:v>
                </c:pt>
                <c:pt idx="1367">
                  <c:v>85.305773015507185</c:v>
                </c:pt>
                <c:pt idx="1368">
                  <c:v>85.288239607809146</c:v>
                </c:pt>
                <c:pt idx="1369">
                  <c:v>85.270643010221619</c:v>
                </c:pt>
                <c:pt idx="1370">
                  <c:v>85.252983021026083</c:v>
                </c:pt>
                <c:pt idx="1371">
                  <c:v>85.235259438159645</c:v>
                </c:pt>
                <c:pt idx="1372">
                  <c:v>85.217472059218196</c:v>
                </c:pt>
                <c:pt idx="1373">
                  <c:v>85.199620681459237</c:v>
                </c:pt>
                <c:pt idx="1374">
                  <c:v>85.181705101806244</c:v>
                </c:pt>
                <c:pt idx="1375">
                  <c:v>85.163725116850472</c:v>
                </c:pt>
                <c:pt idx="1376">
                  <c:v>85.145680522856054</c:v>
                </c:pt>
                <c:pt idx="1377">
                  <c:v>85.127571115762294</c:v>
                </c:pt>
                <c:pt idx="1378">
                  <c:v>85.109396691187726</c:v>
                </c:pt>
                <c:pt idx="1379">
                  <c:v>85.091157044433714</c:v>
                </c:pt>
                <c:pt idx="1380">
                  <c:v>85.072851970487847</c:v>
                </c:pt>
                <c:pt idx="1381">
                  <c:v>85.05448126402824</c:v>
                </c:pt>
                <c:pt idx="1382">
                  <c:v>85.036044719426599</c:v>
                </c:pt>
                <c:pt idx="1383">
                  <c:v>85.017542130752815</c:v>
                </c:pt>
                <c:pt idx="1384">
                  <c:v>84.998973291778142</c:v>
                </c:pt>
                <c:pt idx="1385">
                  <c:v>84.980337995980051</c:v>
                </c:pt>
                <c:pt idx="1386">
                  <c:v>84.961636036545713</c:v>
                </c:pt>
                <c:pt idx="1387">
                  <c:v>84.942867206376008</c:v>
                </c:pt>
                <c:pt idx="1388">
                  <c:v>84.924031298090512</c:v>
                </c:pt>
                <c:pt idx="1389">
                  <c:v>84.905128104030823</c:v>
                </c:pt>
                <c:pt idx="1390">
                  <c:v>84.886157416265306</c:v>
                </c:pt>
                <c:pt idx="1391">
                  <c:v>84.867119026593699</c:v>
                </c:pt>
                <c:pt idx="1392">
                  <c:v>84.848012726551715</c:v>
                </c:pt>
                <c:pt idx="1393">
                  <c:v>84.828838307414642</c:v>
                </c:pt>
                <c:pt idx="1394">
                  <c:v>84.809595560202922</c:v>
                </c:pt>
                <c:pt idx="1395">
                  <c:v>84.790284275686645</c:v>
                </c:pt>
                <c:pt idx="1396">
                  <c:v>84.770904244390238</c:v>
                </c:pt>
                <c:pt idx="1397">
                  <c:v>84.751455256596884</c:v>
                </c:pt>
                <c:pt idx="1398">
                  <c:v>84.731937102354394</c:v>
                </c:pt>
                <c:pt idx="1399">
                  <c:v>84.712349571479393</c:v>
                </c:pt>
                <c:pt idx="1400">
                  <c:v>84.692692453562245</c:v>
                </c:pt>
                <c:pt idx="1401">
                  <c:v>84.672965537973312</c:v>
                </c:pt>
                <c:pt idx="1402">
                  <c:v>84.65316861386718</c:v>
                </c:pt>
                <c:pt idx="1403">
                  <c:v>84.633301470188158</c:v>
                </c:pt>
                <c:pt idx="1404">
                  <c:v>84.613363895676002</c:v>
                </c:pt>
                <c:pt idx="1405">
                  <c:v>84.593355678870751</c:v>
                </c:pt>
                <c:pt idx="1406">
                  <c:v>84.573276608119329</c:v>
                </c:pt>
                <c:pt idx="1407">
                  <c:v>84.553126471579802</c:v>
                </c:pt>
                <c:pt idx="1408">
                  <c:v>84.532905057228348</c:v>
                </c:pt>
                <c:pt idx="1409">
                  <c:v>84.512612152864264</c:v>
                </c:pt>
                <c:pt idx="1410">
                  <c:v>84.492247546116332</c:v>
                </c:pt>
                <c:pt idx="1411">
                  <c:v>84.471811024448286</c:v>
                </c:pt>
                <c:pt idx="1412">
                  <c:v>84.451302375165469</c:v>
                </c:pt>
                <c:pt idx="1413">
                  <c:v>84.43072138542037</c:v>
                </c:pt>
                <c:pt idx="1414">
                  <c:v>84.410067842219419</c:v>
                </c:pt>
                <c:pt idx="1415">
                  <c:v>84.389341532428702</c:v>
                </c:pt>
                <c:pt idx="1416">
                  <c:v>84.368542242781004</c:v>
                </c:pt>
                <c:pt idx="1417">
                  <c:v>84.347669759882038</c:v>
                </c:pt>
                <c:pt idx="1418">
                  <c:v>84.326723870216711</c:v>
                </c:pt>
                <c:pt idx="1419">
                  <c:v>84.305704360156525</c:v>
                </c:pt>
                <c:pt idx="1420">
                  <c:v>84.284611015965694</c:v>
                </c:pt>
                <c:pt idx="1421">
                  <c:v>84.263443623808286</c:v>
                </c:pt>
                <c:pt idx="1422">
                  <c:v>84.242201969755214</c:v>
                </c:pt>
                <c:pt idx="1423">
                  <c:v>84.22088583979135</c:v>
                </c:pt>
                <c:pt idx="1424">
                  <c:v>84.199495019822521</c:v>
                </c:pt>
                <c:pt idx="1425">
                  <c:v>84.178029295682848</c:v>
                </c:pt>
                <c:pt idx="1426">
                  <c:v>84.156488453142273</c:v>
                </c:pt>
                <c:pt idx="1427">
                  <c:v>84.134872277913743</c:v>
                </c:pt>
                <c:pt idx="1428">
                  <c:v>84.113180555660819</c:v>
                </c:pt>
                <c:pt idx="1429">
                  <c:v>84.091413072005594</c:v>
                </c:pt>
                <c:pt idx="1430">
                  <c:v>84.069569612536313</c:v>
                </c:pt>
                <c:pt idx="1431">
                  <c:v>84.047649962814987</c:v>
                </c:pt>
                <c:pt idx="1432">
                  <c:v>84.025653908385678</c:v>
                </c:pt>
                <c:pt idx="1433">
                  <c:v>84.003581234782473</c:v>
                </c:pt>
                <c:pt idx="1434">
                  <c:v>83.981431727537995</c:v>
                </c:pt>
                <c:pt idx="1435">
                  <c:v>83.959205172191218</c:v>
                </c:pt>
                <c:pt idx="1436">
                  <c:v>83.9369013542956</c:v>
                </c:pt>
                <c:pt idx="1437">
                  <c:v>83.914520059428625</c:v>
                </c:pt>
                <c:pt idx="1438">
                  <c:v>83.892061073199727</c:v>
                </c:pt>
                <c:pt idx="1439">
                  <c:v>83.869524181258996</c:v>
                </c:pt>
                <c:pt idx="1440">
                  <c:v>83.846909169306329</c:v>
                </c:pt>
                <c:pt idx="1441">
                  <c:v>83.82421582309982</c:v>
                </c:pt>
                <c:pt idx="1442">
                  <c:v>83.801443928466057</c:v>
                </c:pt>
                <c:pt idx="1443">
                  <c:v>83.778593271307827</c:v>
                </c:pt>
                <c:pt idx="1444">
                  <c:v>83.755663637614234</c:v>
                </c:pt>
                <c:pt idx="1445">
                  <c:v>83.732654813470148</c:v>
                </c:pt>
                <c:pt idx="1446">
                  <c:v>83.709566585065446</c:v>
                </c:pt>
                <c:pt idx="1447">
                  <c:v>83.686398738704767</c:v>
                </c:pt>
                <c:pt idx="1448">
                  <c:v>83.663151060817682</c:v>
                </c:pt>
                <c:pt idx="1449">
                  <c:v>83.639823337968039</c:v>
                </c:pt>
                <c:pt idx="1450">
                  <c:v>83.616415356863811</c:v>
                </c:pt>
                <c:pt idx="1451">
                  <c:v>83.592926904368539</c:v>
                </c:pt>
                <c:pt idx="1452">
                  <c:v>83.569357767510269</c:v>
                </c:pt>
                <c:pt idx="1453">
                  <c:v>83.545707733492094</c:v>
                </c:pt>
                <c:pt idx="1454">
                  <c:v>83.5219765897033</c:v>
                </c:pt>
                <c:pt idx="1455">
                  <c:v>83.498164123730064</c:v>
                </c:pt>
                <c:pt idx="1456">
                  <c:v>83.474270123365088</c:v>
                </c:pt>
                <c:pt idx="1457">
                  <c:v>83.450294376620235</c:v>
                </c:pt>
                <c:pt idx="1458">
                  <c:v>83.426236671736078</c:v>
                </c:pt>
                <c:pt idx="1459">
                  <c:v>83.402096797193622</c:v>
                </c:pt>
                <c:pt idx="1460">
                  <c:v>83.377874541726214</c:v>
                </c:pt>
                <c:pt idx="1461">
                  <c:v>83.353569694330034</c:v>
                </c:pt>
                <c:pt idx="1462">
                  <c:v>83.329182044275925</c:v>
                </c:pt>
                <c:pt idx="1463">
                  <c:v>83.304711381121834</c:v>
                </c:pt>
                <c:pt idx="1464">
                  <c:v>83.280157494723582</c:v>
                </c:pt>
                <c:pt idx="1465">
                  <c:v>83.255520175247881</c:v>
                </c:pt>
                <c:pt idx="1466">
                  <c:v>83.230799213183317</c:v>
                </c:pt>
                <c:pt idx="1467">
                  <c:v>83.20599439935414</c:v>
                </c:pt>
                <c:pt idx="1468">
                  <c:v>83.181105524931155</c:v>
                </c:pt>
                <c:pt idx="1469">
                  <c:v>83.15613238144536</c:v>
                </c:pt>
                <c:pt idx="1470">
                  <c:v>83.131074760800189</c:v>
                </c:pt>
                <c:pt idx="1471">
                  <c:v>83.105932455284034</c:v>
                </c:pt>
                <c:pt idx="1472">
                  <c:v>83.080705257584441</c:v>
                </c:pt>
                <c:pt idx="1473">
                  <c:v>83.055392960799665</c:v>
                </c:pt>
                <c:pt idx="1474">
                  <c:v>83.029995358453561</c:v>
                </c:pt>
                <c:pt idx="1475">
                  <c:v>83.004512244507595</c:v>
                </c:pt>
                <c:pt idx="1476">
                  <c:v>82.978943413375248</c:v>
                </c:pt>
                <c:pt idx="1477">
                  <c:v>82.953288659935779</c:v>
                </c:pt>
                <c:pt idx="1478">
                  <c:v>82.927547779547965</c:v>
                </c:pt>
                <c:pt idx="1479">
                  <c:v>82.901720568064192</c:v>
                </c:pt>
                <c:pt idx="1480">
                  <c:v>82.875806821844265</c:v>
                </c:pt>
                <c:pt idx="1481">
                  <c:v>82.849806337770289</c:v>
                </c:pt>
                <c:pt idx="1482">
                  <c:v>82.823718913261629</c:v>
                </c:pt>
                <c:pt idx="1483">
                  <c:v>82.797544346288248</c:v>
                </c:pt>
                <c:pt idx="1484">
                  <c:v>82.771282435386695</c:v>
                </c:pt>
                <c:pt idx="1485">
                  <c:v>82.744932979674729</c:v>
                </c:pt>
                <c:pt idx="1486">
                  <c:v>82.718495778866469</c:v>
                </c:pt>
                <c:pt idx="1487">
                  <c:v>82.691970633287752</c:v>
                </c:pt>
                <c:pt idx="1488">
                  <c:v>82.665357343891884</c:v>
                </c:pt>
                <c:pt idx="1489">
                  <c:v>82.638655712274655</c:v>
                </c:pt>
                <c:pt idx="1490">
                  <c:v>82.611865540691056</c:v>
                </c:pt>
                <c:pt idx="1491">
                  <c:v>82.584986632070539</c:v>
                </c:pt>
                <c:pt idx="1492">
                  <c:v>82.558018790033586</c:v>
                </c:pt>
                <c:pt idx="1493">
                  <c:v>82.530961818907841</c:v>
                </c:pt>
                <c:pt idx="1494">
                  <c:v>82.503815523744677</c:v>
                </c:pt>
                <c:pt idx="1495">
                  <c:v>82.476579710336182</c:v>
                </c:pt>
                <c:pt idx="1496">
                  <c:v>82.44925418523151</c:v>
                </c:pt>
                <c:pt idx="1497">
                  <c:v>82.421838755754578</c:v>
                </c:pt>
                <c:pt idx="1498">
                  <c:v>82.394333230019868</c:v>
                </c:pt>
                <c:pt idx="1499">
                  <c:v>82.366737416952034</c:v>
                </c:pt>
                <c:pt idx="1500">
                  <c:v>82.339051126301356</c:v>
                </c:pt>
                <c:pt idx="1501">
                  <c:v>82.311274168662791</c:v>
                </c:pt>
                <c:pt idx="1502">
                  <c:v>82.283406355493668</c:v>
                </c:pt>
                <c:pt idx="1503">
                  <c:v>82.255447499130923</c:v>
                </c:pt>
                <c:pt idx="1504">
                  <c:v>82.227397412810788</c:v>
                </c:pt>
                <c:pt idx="1505">
                  <c:v>82.199255910685977</c:v>
                </c:pt>
                <c:pt idx="1506">
                  <c:v>82.171022807845191</c:v>
                </c:pt>
                <c:pt idx="1507">
                  <c:v>82.142697920332139</c:v>
                </c:pt>
                <c:pt idx="1508">
                  <c:v>82.114281065162928</c:v>
                </c:pt>
                <c:pt idx="1509">
                  <c:v>82.085772060347736</c:v>
                </c:pt>
                <c:pt idx="1510">
                  <c:v>82.057170724908161</c:v>
                </c:pt>
                <c:pt idx="1511">
                  <c:v>82.028476878898019</c:v>
                </c:pt>
                <c:pt idx="1512">
                  <c:v>81.999690343422543</c:v>
                </c:pt>
                <c:pt idx="1513">
                  <c:v>81.970810940658538</c:v>
                </c:pt>
                <c:pt idx="1514">
                  <c:v>81.941838493874883</c:v>
                </c:pt>
                <c:pt idx="1515">
                  <c:v>81.912772827452002</c:v>
                </c:pt>
                <c:pt idx="1516">
                  <c:v>81.883613766903707</c:v>
                </c:pt>
                <c:pt idx="1517">
                  <c:v>81.85436113889682</c:v>
                </c:pt>
                <c:pt idx="1518">
                  <c:v>81.825014771272834</c:v>
                </c:pt>
                <c:pt idx="1519">
                  <c:v>81.795574493068472</c:v>
                </c:pt>
                <c:pt idx="1520">
                  <c:v>81.766040134537789</c:v>
                </c:pt>
                <c:pt idx="1521">
                  <c:v>81.736411527173232</c:v>
                </c:pt>
                <c:pt idx="1522">
                  <c:v>81.706688503727165</c:v>
                </c:pt>
                <c:pt idx="1523">
                  <c:v>81.676870898234924</c:v>
                </c:pt>
                <c:pt idx="1524">
                  <c:v>81.646958546035535</c:v>
                </c:pt>
                <c:pt idx="1525">
                  <c:v>81.616951283795217</c:v>
                </c:pt>
                <c:pt idx="1526">
                  <c:v>81.586848949529198</c:v>
                </c:pt>
                <c:pt idx="1527">
                  <c:v>81.556651382624935</c:v>
                </c:pt>
                <c:pt idx="1528">
                  <c:v>81.526358423865176</c:v>
                </c:pt>
                <c:pt idx="1529">
                  <c:v>81.495969915450985</c:v>
                </c:pt>
                <c:pt idx="1530">
                  <c:v>81.46548570102469</c:v>
                </c:pt>
                <c:pt idx="1531">
                  <c:v>81.434905625694412</c:v>
                </c:pt>
                <c:pt idx="1532">
                  <c:v>81.404229536057301</c:v>
                </c:pt>
                <c:pt idx="1533">
                  <c:v>81.373457280223519</c:v>
                </c:pt>
                <c:pt idx="1534">
                  <c:v>81.34258870784106</c:v>
                </c:pt>
                <c:pt idx="1535">
                  <c:v>81.311623670119403</c:v>
                </c:pt>
                <c:pt idx="1536">
                  <c:v>81.280562019854699</c:v>
                </c:pt>
                <c:pt idx="1537">
                  <c:v>81.249403611454852</c:v>
                </c:pt>
                <c:pt idx="1538">
                  <c:v>81.218148300963989</c:v>
                </c:pt>
                <c:pt idx="1539">
                  <c:v>81.186795946088608</c:v>
                </c:pt>
                <c:pt idx="1540">
                  <c:v>81.155346406221938</c:v>
                </c:pt>
                <c:pt idx="1541">
                  <c:v>81.123799542471062</c:v>
                </c:pt>
                <c:pt idx="1542">
                  <c:v>81.092155217682148</c:v>
                </c:pt>
                <c:pt idx="1543">
                  <c:v>81.060413296466436</c:v>
                </c:pt>
                <c:pt idx="1544">
                  <c:v>81.028573645226842</c:v>
                </c:pt>
                <c:pt idx="1545">
                  <c:v>80.996636132185643</c:v>
                </c:pt>
                <c:pt idx="1546">
                  <c:v>80.964600627409496</c:v>
                </c:pt>
                <c:pt idx="1547">
                  <c:v>80.932467002837441</c:v>
                </c:pt>
                <c:pt idx="1548">
                  <c:v>80.900235132308751</c:v>
                </c:pt>
                <c:pt idx="1549">
                  <c:v>80.867904891589319</c:v>
                </c:pt>
                <c:pt idx="1550">
                  <c:v>80.835476158400454</c:v>
                </c:pt>
                <c:pt idx="1551">
                  <c:v>80.802948812446004</c:v>
                </c:pt>
                <c:pt idx="1552">
                  <c:v>80.770322735440999</c:v>
                </c:pt>
                <c:pt idx="1553">
                  <c:v>80.737597811140077</c:v>
                </c:pt>
                <c:pt idx="1554">
                  <c:v>80.704773925366268</c:v>
                </c:pt>
                <c:pt idx="1555">
                  <c:v>80.671850966039145</c:v>
                </c:pt>
                <c:pt idx="1556">
                  <c:v>80.638828823204562</c:v>
                </c:pt>
                <c:pt idx="1557">
                  <c:v>80.605707389064079</c:v>
                </c:pt>
                <c:pt idx="1558">
                  <c:v>80.572486558004044</c:v>
                </c:pt>
                <c:pt idx="1559">
                  <c:v>80.539166226625596</c:v>
                </c:pt>
                <c:pt idx="1560">
                  <c:v>80.505746293774877</c:v>
                </c:pt>
                <c:pt idx="1561">
                  <c:v>80.47222666057236</c:v>
                </c:pt>
                <c:pt idx="1562">
                  <c:v>80.438607230445015</c:v>
                </c:pt>
                <c:pt idx="1563">
                  <c:v>80.404887909155264</c:v>
                </c:pt>
                <c:pt idx="1564">
                  <c:v>80.371068604832743</c:v>
                </c:pt>
                <c:pt idx="1565">
                  <c:v>80.337149228005359</c:v>
                </c:pt>
                <c:pt idx="1566">
                  <c:v>80.303129691630758</c:v>
                </c:pt>
                <c:pt idx="1567">
                  <c:v>80.269009911127384</c:v>
                </c:pt>
                <c:pt idx="1568">
                  <c:v>80.234789804406816</c:v>
                </c:pt>
                <c:pt idx="1569">
                  <c:v>80.200469291906217</c:v>
                </c:pt>
                <c:pt idx="1570">
                  <c:v>80.16604829661928</c:v>
                </c:pt>
                <c:pt idx="1571">
                  <c:v>80.131526744130326</c:v>
                </c:pt>
                <c:pt idx="1572">
                  <c:v>80.096904562645705</c:v>
                </c:pt>
                <c:pt idx="1573">
                  <c:v>80.062181683027774</c:v>
                </c:pt>
                <c:pt idx="1574">
                  <c:v>80.027358038827302</c:v>
                </c:pt>
                <c:pt idx="1575">
                  <c:v>79.992433566317814</c:v>
                </c:pt>
                <c:pt idx="1576">
                  <c:v>79.957408204527667</c:v>
                </c:pt>
                <c:pt idx="1577">
                  <c:v>79.922281895276242</c:v>
                </c:pt>
                <c:pt idx="1578">
                  <c:v>79.887054583205753</c:v>
                </c:pt>
                <c:pt idx="1579">
                  <c:v>79.851726215817138</c:v>
                </c:pt>
                <c:pt idx="1580">
                  <c:v>79.816296743503685</c:v>
                </c:pt>
                <c:pt idx="1581">
                  <c:v>79.780766119586559</c:v>
                </c:pt>
                <c:pt idx="1582">
                  <c:v>79.745134300349164</c:v>
                </c:pt>
                <c:pt idx="1583">
                  <c:v>79.709401245073082</c:v>
                </c:pt>
                <c:pt idx="1584">
                  <c:v>79.673566916072488</c:v>
                </c:pt>
                <c:pt idx="1585">
                  <c:v>79.637631278730964</c:v>
                </c:pt>
                <c:pt idx="1586">
                  <c:v>79.601594301536622</c:v>
                </c:pt>
                <c:pt idx="1587">
                  <c:v>79.56545595611847</c:v>
                </c:pt>
                <c:pt idx="1588">
                  <c:v>79.529216217282979</c:v>
                </c:pt>
                <c:pt idx="1589">
                  <c:v>79.492875063050718</c:v>
                </c:pt>
                <c:pt idx="1590">
                  <c:v>79.456432474691923</c:v>
                </c:pt>
                <c:pt idx="1591">
                  <c:v>79.419888436765703</c:v>
                </c:pt>
                <c:pt idx="1592">
                  <c:v>79.383242937154648</c:v>
                </c:pt>
                <c:pt idx="1593">
                  <c:v>79.346495967104971</c:v>
                </c:pt>
                <c:pt idx="1594">
                  <c:v>79.309647521262079</c:v>
                </c:pt>
                <c:pt idx="1595">
                  <c:v>79.272697597709211</c:v>
                </c:pt>
                <c:pt idx="1596">
                  <c:v>79.235646198005426</c:v>
                </c:pt>
                <c:pt idx="1597">
                  <c:v>79.198493327224611</c:v>
                </c:pt>
                <c:pt idx="1598">
                  <c:v>79.161238993992328</c:v>
                </c:pt>
                <c:pt idx="1599">
                  <c:v>79.123883210526571</c:v>
                </c:pt>
                <c:pt idx="1600">
                  <c:v>79.086425992674648</c:v>
                </c:pt>
                <c:pt idx="1601">
                  <c:v>79.048867359954187</c:v>
                </c:pt>
                <c:pt idx="1602">
                  <c:v>79.011207335590754</c:v>
                </c:pt>
                <c:pt idx="1603">
                  <c:v>78.973445946558783</c:v>
                </c:pt>
                <c:pt idx="1604">
                  <c:v>78.935583223621023</c:v>
                </c:pt>
                <c:pt idx="1605">
                  <c:v>78.897619201367164</c:v>
                </c:pt>
                <c:pt idx="1606">
                  <c:v>78.859553918255941</c:v>
                </c:pt>
                <c:pt idx="1607">
                  <c:v>78.821387416654133</c:v>
                </c:pt>
                <c:pt idx="1608">
                  <c:v>78.783119742877545</c:v>
                </c:pt>
                <c:pt idx="1609">
                  <c:v>78.744750947231395</c:v>
                </c:pt>
                <c:pt idx="1610">
                  <c:v>78.706281084052137</c:v>
                </c:pt>
                <c:pt idx="1611">
                  <c:v>78.667710211746851</c:v>
                </c:pt>
                <c:pt idx="1612">
                  <c:v>78.629038392836847</c:v>
                </c:pt>
                <c:pt idx="1613">
                  <c:v>78.590265693996614</c:v>
                </c:pt>
                <c:pt idx="1614">
                  <c:v>78.551392186097615</c:v>
                </c:pt>
                <c:pt idx="1615">
                  <c:v>78.512417944248739</c:v>
                </c:pt>
                <c:pt idx="1616">
                  <c:v>78.473343047839037</c:v>
                </c:pt>
                <c:pt idx="1617">
                  <c:v>78.434167580579128</c:v>
                </c:pt>
                <c:pt idx="1618">
                  <c:v>78.394891630544478</c:v>
                </c:pt>
                <c:pt idx="1619">
                  <c:v>78.355515290217483</c:v>
                </c:pt>
                <c:pt idx="1620">
                  <c:v>78.316038656529912</c:v>
                </c:pt>
                <c:pt idx="1621">
                  <c:v>78.276461830906342</c:v>
                </c:pt>
                <c:pt idx="1622">
                  <c:v>78.236784919306146</c:v>
                </c:pt>
                <c:pt idx="1623">
                  <c:v>78.197008032267988</c:v>
                </c:pt>
                <c:pt idx="1624">
                  <c:v>78.15713128495247</c:v>
                </c:pt>
                <c:pt idx="1625">
                  <c:v>78.117154797184952</c:v>
                </c:pt>
                <c:pt idx="1626">
                  <c:v>78.077078693500354</c:v>
                </c:pt>
                <c:pt idx="1627">
                  <c:v>78.036903103186575</c:v>
                </c:pt>
                <c:pt idx="1628">
                  <c:v>77.996628160327532</c:v>
                </c:pt>
                <c:pt idx="1629">
                  <c:v>77.956254003848755</c:v>
                </c:pt>
                <c:pt idx="1630">
                  <c:v>77.91578077756003</c:v>
                </c:pt>
                <c:pt idx="1631">
                  <c:v>77.875208630200447</c:v>
                </c:pt>
                <c:pt idx="1632">
                  <c:v>77.834537715483364</c:v>
                </c:pt>
                <c:pt idx="1633">
                  <c:v>77.793768192139623</c:v>
                </c:pt>
                <c:pt idx="1634">
                  <c:v>77.752900223963621</c:v>
                </c:pt>
                <c:pt idx="1635">
                  <c:v>77.711933979856738</c:v>
                </c:pt>
                <c:pt idx="1636">
                  <c:v>77.670869633874247</c:v>
                </c:pt>
                <c:pt idx="1637">
                  <c:v>77.629707365267691</c:v>
                </c:pt>
                <c:pt idx="1638">
                  <c:v>77.588447358532292</c:v>
                </c:pt>
                <c:pt idx="1639">
                  <c:v>77.547089803450945</c:v>
                </c:pt>
                <c:pt idx="1640">
                  <c:v>77.50563489514002</c:v>
                </c:pt>
                <c:pt idx="1641">
                  <c:v>77.464082834094484</c:v>
                </c:pt>
                <c:pt idx="1642">
                  <c:v>77.422433826233842</c:v>
                </c:pt>
                <c:pt idx="1643">
                  <c:v>77.380688082947046</c:v>
                </c:pt>
                <c:pt idx="1644">
                  <c:v>77.338845821138818</c:v>
                </c:pt>
                <c:pt idx="1645">
                  <c:v>77.29690726327469</c:v>
                </c:pt>
                <c:pt idx="1646">
                  <c:v>77.254872637428022</c:v>
                </c:pt>
                <c:pt idx="1647">
                  <c:v>77.212742177324074</c:v>
                </c:pt>
                <c:pt idx="1648">
                  <c:v>77.170516122387426</c:v>
                </c:pt>
                <c:pt idx="1649">
                  <c:v>77.128194717787522</c:v>
                </c:pt>
                <c:pt idx="1650">
                  <c:v>77.08577821448435</c:v>
                </c:pt>
                <c:pt idx="1651">
                  <c:v>77.043266869274461</c:v>
                </c:pt>
                <c:pt idx="1652">
                  <c:v>77.000660944837975</c:v>
                </c:pt>
                <c:pt idx="1653">
                  <c:v>76.957960709783734</c:v>
                </c:pt>
                <c:pt idx="1654">
                  <c:v>76.915166438695579</c:v>
                </c:pt>
                <c:pt idx="1655">
                  <c:v>76.872278412179298</c:v>
                </c:pt>
                <c:pt idx="1656">
                  <c:v>76.829296916907751</c:v>
                </c:pt>
                <c:pt idx="1657">
                  <c:v>76.78622224566783</c:v>
                </c:pt>
                <c:pt idx="1658">
                  <c:v>76.743054697406095</c:v>
                </c:pt>
                <c:pt idx="1659">
                  <c:v>76.699794577275867</c:v>
                </c:pt>
                <c:pt idx="1660">
                  <c:v>76.656442196681908</c:v>
                </c:pt>
                <c:pt idx="1661">
                  <c:v>76.612997873328524</c:v>
                </c:pt>
                <c:pt idx="1662">
                  <c:v>76.569461931263717</c:v>
                </c:pt>
                <c:pt idx="1663">
                  <c:v>76.525834700927007</c:v>
                </c:pt>
                <c:pt idx="1664">
                  <c:v>76.482116519194264</c:v>
                </c:pt>
                <c:pt idx="1665">
                  <c:v>76.438307729424253</c:v>
                </c:pt>
                <c:pt idx="1666">
                  <c:v>76.394408681505254</c:v>
                </c:pt>
                <c:pt idx="1667">
                  <c:v>76.350419731899365</c:v>
                </c:pt>
                <c:pt idx="1668">
                  <c:v>76.306341243689857</c:v>
                </c:pt>
                <c:pt idx="1669">
                  <c:v>76.262173586626673</c:v>
                </c:pt>
                <c:pt idx="1670">
                  <c:v>76.217917137171469</c:v>
                </c:pt>
                <c:pt idx="1671">
                  <c:v>76.173572278543944</c:v>
                </c:pt>
                <c:pt idx="1672">
                  <c:v>76.129139400767329</c:v>
                </c:pt>
                <c:pt idx="1673">
                  <c:v>76.084618900713352</c:v>
                </c:pt>
                <c:pt idx="1674">
                  <c:v>76.04001118214795</c:v>
                </c:pt>
                <c:pt idx="1675">
                  <c:v>75.995316655776236</c:v>
                </c:pt>
                <c:pt idx="1676">
                  <c:v>75.950535739288256</c:v>
                </c:pt>
                <c:pt idx="1677">
                  <c:v>75.905668857403299</c:v>
                </c:pt>
                <c:pt idx="1678">
                  <c:v>75.860716441914377</c:v>
                </c:pt>
                <c:pt idx="1679">
                  <c:v>75.815678931734311</c:v>
                </c:pt>
                <c:pt idx="1680">
                  <c:v>75.77055677293869</c:v>
                </c:pt>
                <c:pt idx="1681">
                  <c:v>75.725350418811175</c:v>
                </c:pt>
                <c:pt idx="1682">
                  <c:v>75.680060329887809</c:v>
                </c:pt>
                <c:pt idx="1683">
                  <c:v>75.634686973999976</c:v>
                </c:pt>
                <c:pt idx="1684">
                  <c:v>75.589230826319678</c:v>
                </c:pt>
                <c:pt idx="1685">
                  <c:v>75.543692369401654</c:v>
                </c:pt>
                <c:pt idx="1686">
                  <c:v>75.498072093228544</c:v>
                </c:pt>
                <c:pt idx="1687">
                  <c:v>75.452370495252296</c:v>
                </c:pt>
                <c:pt idx="1688">
                  <c:v>75.406588080438297</c:v>
                </c:pt>
                <c:pt idx="1689">
                  <c:v>75.360725361307999</c:v>
                </c:pt>
                <c:pt idx="1690">
                  <c:v>75.314782857981044</c:v>
                </c:pt>
                <c:pt idx="1691">
                  <c:v>75.268761098217993</c:v>
                </c:pt>
                <c:pt idx="1692">
                  <c:v>75.222660617462125</c:v>
                </c:pt>
                <c:pt idx="1693">
                  <c:v>75.176481958880998</c:v>
                </c:pt>
                <c:pt idx="1694">
                  <c:v>75.130225673408063</c:v>
                </c:pt>
                <c:pt idx="1695">
                  <c:v>75.08389231978397</c:v>
                </c:pt>
                <c:pt idx="1696">
                  <c:v>75.037482464597261</c:v>
                </c:pt>
                <c:pt idx="1697">
                  <c:v>74.990996682325502</c:v>
                </c:pt>
                <c:pt idx="1698">
                  <c:v>74.944435555374412</c:v>
                </c:pt>
                <c:pt idx="1699">
                  <c:v>74.897799674118588</c:v>
                </c:pt>
                <c:pt idx="1700">
                  <c:v>74.851089636941225</c:v>
                </c:pt>
                <c:pt idx="1701">
                  <c:v>74.804306050273311</c:v>
                </c:pt>
                <c:pt idx="1702">
                  <c:v>74.757449528631511</c:v>
                </c:pt>
                <c:pt idx="1703">
                  <c:v>74.710520694657959</c:v>
                </c:pt>
                <c:pt idx="1704">
                  <c:v>74.663520179158184</c:v>
                </c:pt>
                <c:pt idx="1705">
                  <c:v>74.616448621138261</c:v>
                </c:pt>
                <c:pt idx="1706">
                  <c:v>74.569306667842767</c:v>
                </c:pt>
                <c:pt idx="1707">
                  <c:v>74.522094974791344</c:v>
                </c:pt>
                <c:pt idx="1708">
                  <c:v>74.474814205815406</c:v>
                </c:pt>
                <c:pt idx="1709">
                  <c:v>74.427465033094691</c:v>
                </c:pt>
                <c:pt idx="1710">
                  <c:v>74.380048137191849</c:v>
                </c:pt>
                <c:pt idx="1711">
                  <c:v>74.332564207088907</c:v>
                </c:pt>
                <c:pt idx="1712">
                  <c:v>74.285013940221049</c:v>
                </c:pt>
                <c:pt idx="1713">
                  <c:v>74.237398042511458</c:v>
                </c:pt>
                <c:pt idx="1714">
                  <c:v>74.189717228405073</c:v>
                </c:pt>
                <c:pt idx="1715">
                  <c:v>74.14197222090128</c:v>
                </c:pt>
                <c:pt idx="1716">
                  <c:v>74.094163751588241</c:v>
                </c:pt>
                <c:pt idx="1717">
                  <c:v>74.046292560673152</c:v>
                </c:pt>
                <c:pt idx="1718">
                  <c:v>73.998359397015577</c:v>
                </c:pt>
                <c:pt idx="1719">
                  <c:v>73.950365018158024</c:v>
                </c:pt>
                <c:pt idx="1720">
                  <c:v>73.902310190356474</c:v>
                </c:pt>
                <c:pt idx="1721">
                  <c:v>73.85419568861164</c:v>
                </c:pt>
                <c:pt idx="1722">
                  <c:v>73.806022296696511</c:v>
                </c:pt>
                <c:pt idx="1723">
                  <c:v>73.757790807187078</c:v>
                </c:pt>
                <c:pt idx="1724">
                  <c:v>73.709502021490124</c:v>
                </c:pt>
                <c:pt idx="1725">
                  <c:v>73.661156749870599</c:v>
                </c:pt>
                <c:pt idx="1726">
                  <c:v>73.612755811479516</c:v>
                </c:pt>
                <c:pt idx="1727">
                  <c:v>73.564300034379215</c:v>
                </c:pt>
                <c:pt idx="1728">
                  <c:v>73.515790255571389</c:v>
                </c:pt>
                <c:pt idx="1729">
                  <c:v>73.467227321019848</c:v>
                </c:pt>
                <c:pt idx="1730">
                  <c:v>73.418612085676926</c:v>
                </c:pt>
                <c:pt idx="1731">
                  <c:v>73.369945413506429</c:v>
                </c:pt>
                <c:pt idx="1732">
                  <c:v>73.321228177506882</c:v>
                </c:pt>
                <c:pt idx="1733">
                  <c:v>73.272461259734428</c:v>
                </c:pt>
                <c:pt idx="1734">
                  <c:v>73.223645551324438</c:v>
                </c:pt>
                <c:pt idx="1735">
                  <c:v>73.174781952512816</c:v>
                </c:pt>
                <c:pt idx="1736">
                  <c:v>73.125871372655709</c:v>
                </c:pt>
                <c:pt idx="1737">
                  <c:v>73.076914730249229</c:v>
                </c:pt>
                <c:pt idx="1738">
                  <c:v>73.027912952949364</c:v>
                </c:pt>
                <c:pt idx="1739">
                  <c:v>72.978866977588453</c:v>
                </c:pt>
                <c:pt idx="1740">
                  <c:v>72.929777750193722</c:v>
                </c:pt>
                <c:pt idx="1741">
                  <c:v>72.880646226003307</c:v>
                </c:pt>
                <c:pt idx="1742">
                  <c:v>72.831473369480989</c:v>
                </c:pt>
                <c:pt idx="1743">
                  <c:v>72.782260154333599</c:v>
                </c:pt>
                <c:pt idx="1744">
                  <c:v>72.733007563522193</c:v>
                </c:pt>
                <c:pt idx="1745">
                  <c:v>72.683716589277509</c:v>
                </c:pt>
                <c:pt idx="1746">
                  <c:v>72.634388233110514</c:v>
                </c:pt>
                <c:pt idx="1747">
                  <c:v>72.585023505825319</c:v>
                </c:pt>
                <c:pt idx="1748">
                  <c:v>72.535623427529288</c:v>
                </c:pt>
                <c:pt idx="1749">
                  <c:v>72.486189027642851</c:v>
                </c:pt>
                <c:pt idx="1750">
                  <c:v>72.436721344907724</c:v>
                </c:pt>
                <c:pt idx="1751">
                  <c:v>72.387221427395872</c:v>
                </c:pt>
                <c:pt idx="1752">
                  <c:v>72.337690332516559</c:v>
                </c:pt>
                <c:pt idx="1753">
                  <c:v>72.288129127020696</c:v>
                </c:pt>
                <c:pt idx="1754">
                  <c:v>72.238538887008445</c:v>
                </c:pt>
                <c:pt idx="1755">
                  <c:v>72.188920697931536</c:v>
                </c:pt>
                <c:pt idx="1756">
                  <c:v>72.139275654598222</c:v>
                </c:pt>
                <c:pt idx="1757">
                  <c:v>72.089604861173129</c:v>
                </c:pt>
                <c:pt idx="1758">
                  <c:v>72.039909431181016</c:v>
                </c:pt>
                <c:pt idx="1759">
                  <c:v>71.990190487506169</c:v>
                </c:pt>
                <c:pt idx="1760">
                  <c:v>71.940449162390465</c:v>
                </c:pt>
                <c:pt idx="1761">
                  <c:v>71.890686597433969</c:v>
                </c:pt>
                <c:pt idx="1762">
                  <c:v>71.84090394359005</c:v>
                </c:pt>
                <c:pt idx="1763">
                  <c:v>71.791102361163198</c:v>
                </c:pt>
                <c:pt idx="1764">
                  <c:v>71.741283019802665</c:v>
                </c:pt>
                <c:pt idx="1765">
                  <c:v>71.69144709849806</c:v>
                </c:pt>
                <c:pt idx="1766">
                  <c:v>71.641595785571283</c:v>
                </c:pt>
                <c:pt idx="1767">
                  <c:v>71.591730278668877</c:v>
                </c:pt>
                <c:pt idx="1768">
                  <c:v>71.541851784753064</c:v>
                </c:pt>
                <c:pt idx="1769">
                  <c:v>71.491961520090996</c:v>
                </c:pt>
                <c:pt idx="1770">
                  <c:v>71.442060710243709</c:v>
                </c:pt>
                <c:pt idx="1771">
                  <c:v>71.392150590054499</c:v>
                </c:pt>
                <c:pt idx="1772">
                  <c:v>71.342232403633403</c:v>
                </c:pt>
                <c:pt idx="1773">
                  <c:v>71.292307404344001</c:v>
                </c:pt>
                <c:pt idx="1774">
                  <c:v>71.242376854786997</c:v>
                </c:pt>
                <c:pt idx="1775">
                  <c:v>71.192442026783624</c:v>
                </c:pt>
                <c:pt idx="1776">
                  <c:v>71.142504201355891</c:v>
                </c:pt>
                <c:pt idx="1777">
                  <c:v>71.092564668710452</c:v>
                </c:pt>
                <c:pt idx="1778">
                  <c:v>71.042624728214193</c:v>
                </c:pt>
                <c:pt idx="1779">
                  <c:v>70.992685688374749</c:v>
                </c:pt>
                <c:pt idx="1780">
                  <c:v>70.942748866817624</c:v>
                </c:pt>
                <c:pt idx="1781">
                  <c:v>70.892815590260696</c:v>
                </c:pt>
                <c:pt idx="1782">
                  <c:v>70.842887194490061</c:v>
                </c:pt>
                <c:pt idx="1783">
                  <c:v>70.7929650243331</c:v>
                </c:pt>
                <c:pt idx="1784">
                  <c:v>70.743050433630046</c:v>
                </c:pt>
                <c:pt idx="1785">
                  <c:v>70.693144785205831</c:v>
                </c:pt>
                <c:pt idx="1786">
                  <c:v>70.643249450839122</c:v>
                </c:pt>
                <c:pt idx="1787">
                  <c:v>70.593365811231223</c:v>
                </c:pt>
                <c:pt idx="1788">
                  <c:v>70.54349525597263</c:v>
                </c:pt>
                <c:pt idx="1789">
                  <c:v>70.493639183509259</c:v>
                </c:pt>
                <c:pt idx="1790">
                  <c:v>70.443799001107692</c:v>
                </c:pt>
                <c:pt idx="1791">
                  <c:v>70.393976124816675</c:v>
                </c:pt>
                <c:pt idx="1792">
                  <c:v>70.344171979431948</c:v>
                </c:pt>
                <c:pt idx="1793">
                  <c:v>70.294387998454468</c:v>
                </c:pt>
                <c:pt idx="1794">
                  <c:v>70.244625624050457</c:v>
                </c:pt>
                <c:pt idx="1795">
                  <c:v>70.19488630701143</c:v>
                </c:pt>
                <c:pt idx="1796">
                  <c:v>70.145171506707698</c:v>
                </c:pt>
                <c:pt idx="1797">
                  <c:v>70.095482691047522</c:v>
                </c:pt>
                <c:pt idx="1798">
                  <c:v>70.045821336428759</c:v>
                </c:pt>
                <c:pt idx="1799">
                  <c:v>69.996188927691946</c:v>
                </c:pt>
                <c:pt idx="1800">
                  <c:v>69.946586958073169</c:v>
                </c:pt>
                <c:pt idx="1801">
                  <c:v>69.897016929154134</c:v>
                </c:pt>
                <c:pt idx="1802">
                  <c:v>69.847480350809107</c:v>
                </c:pt>
                <c:pt idx="1803">
                  <c:v>69.797978741154765</c:v>
                </c:pt>
                <c:pt idx="1804">
                  <c:v>69.748513626495253</c:v>
                </c:pt>
                <c:pt idx="1805">
                  <c:v>69.699086541267036</c:v>
                </c:pt>
                <c:pt idx="1806">
                  <c:v>69.649699027983232</c:v>
                </c:pt>
                <c:pt idx="1807">
                  <c:v>69.600352637174296</c:v>
                </c:pt>
                <c:pt idx="1808">
                  <c:v>69.551048927330086</c:v>
                </c:pt>
                <c:pt idx="1809">
                  <c:v>69.501789464839092</c:v>
                </c:pt>
                <c:pt idx="1810">
                  <c:v>69.452575823925585</c:v>
                </c:pt>
                <c:pt idx="1811">
                  <c:v>69.403409586587728</c:v>
                </c:pt>
                <c:pt idx="1812">
                  <c:v>69.354292342531707</c:v>
                </c:pt>
                <c:pt idx="1813">
                  <c:v>69.305225689106479</c:v>
                </c:pt>
                <c:pt idx="1814">
                  <c:v>69.256211231235696</c:v>
                </c:pt>
                <c:pt idx="1815">
                  <c:v>69.207250581350038</c:v>
                </c:pt>
                <c:pt idx="1816">
                  <c:v>69.158345359315604</c:v>
                </c:pt>
                <c:pt idx="1817">
                  <c:v>69.109497192364515</c:v>
                </c:pt>
                <c:pt idx="1818">
                  <c:v>69.060707715019234</c:v>
                </c:pt>
                <c:pt idx="1819">
                  <c:v>69.011978569021295</c:v>
                </c:pt>
                <c:pt idx="1820">
                  <c:v>68.963311403253229</c:v>
                </c:pt>
                <c:pt idx="1821">
                  <c:v>68.914707873663403</c:v>
                </c:pt>
                <c:pt idx="1822">
                  <c:v>68.866169643187561</c:v>
                </c:pt>
                <c:pt idx="1823">
                  <c:v>68.817698381666986</c:v>
                </c:pt>
                <c:pt idx="1824">
                  <c:v>68.769295765771361</c:v>
                </c:pt>
                <c:pt idx="1825">
                  <c:v>68.720963478912566</c:v>
                </c:pt>
                <c:pt idx="1826">
                  <c:v>68.672703211162954</c:v>
                </c:pt>
                <c:pt idx="1827">
                  <c:v>68.624516659170368</c:v>
                </c:pt>
                <c:pt idx="1828">
                  <c:v>68.576405526070857</c:v>
                </c:pt>
                <c:pt idx="1829">
                  <c:v>68.528371521401411</c:v>
                </c:pt>
                <c:pt idx="1830">
                  <c:v>68.480416361010612</c:v>
                </c:pt>
                <c:pt idx="1831">
                  <c:v>68.43254176696874</c:v>
                </c:pt>
                <c:pt idx="1832">
                  <c:v>68.384749467475203</c:v>
                </c:pt>
                <c:pt idx="1833">
                  <c:v>68.337041196766094</c:v>
                </c:pt>
                <c:pt idx="1834">
                  <c:v>68.289418695019023</c:v>
                </c:pt>
                <c:pt idx="1835">
                  <c:v>68.241883708258612</c:v>
                </c:pt>
                <c:pt idx="1836">
                  <c:v>68.194437988258102</c:v>
                </c:pt>
                <c:pt idx="1837">
                  <c:v>68.147083292442616</c:v>
                </c:pt>
                <c:pt idx="1838">
                  <c:v>68.099821383787074</c:v>
                </c:pt>
                <c:pt idx="1839">
                  <c:v>68.052654030717889</c:v>
                </c:pt>
                <c:pt idx="1840">
                  <c:v>68.005583007009207</c:v>
                </c:pt>
                <c:pt idx="1841">
                  <c:v>67.958610091679844</c:v>
                </c:pt>
                <c:pt idx="1842">
                  <c:v>67.911737068888314</c:v>
                </c:pt>
                <c:pt idx="1843">
                  <c:v>67.864965727827382</c:v>
                </c:pt>
                <c:pt idx="1844">
                  <c:v>67.818297862616134</c:v>
                </c:pt>
                <c:pt idx="1845">
                  <c:v>67.771735272191904</c:v>
                </c:pt>
                <c:pt idx="1846">
                  <c:v>67.725279760200479</c:v>
                </c:pt>
                <c:pt idx="1847">
                  <c:v>67.678933134884744</c:v>
                </c:pt>
                <c:pt idx="1848">
                  <c:v>67.632697208972459</c:v>
                </c:pt>
                <c:pt idx="1849">
                  <c:v>67.58657379956442</c:v>
                </c:pt>
                <c:pt idx="1850">
                  <c:v>67.540564728017102</c:v>
                </c:pt>
                <c:pt idx="1851">
                  <c:v>67.494671819829861</c:v>
                </c:pt>
                <c:pt idx="1852">
                  <c:v>67.448896904525355</c:v>
                </c:pt>
                <c:pt idx="1853">
                  <c:v>67.403241815533619</c:v>
                </c:pt>
                <c:pt idx="1854">
                  <c:v>67.357708390070655</c:v>
                </c:pt>
                <c:pt idx="1855">
                  <c:v>67.312298469020917</c:v>
                </c:pt>
                <c:pt idx="1856">
                  <c:v>67.267013896811804</c:v>
                </c:pt>
                <c:pt idx="1857">
                  <c:v>67.221856521295251</c:v>
                </c:pt>
                <c:pt idx="1858">
                  <c:v>67.176828193620864</c:v>
                </c:pt>
                <c:pt idx="1859">
                  <c:v>67.131930768112468</c:v>
                </c:pt>
                <c:pt idx="1860">
                  <c:v>67.087166102142177</c:v>
                </c:pt>
                <c:pt idx="1861">
                  <c:v>67.042536056002774</c:v>
                </c:pt>
                <c:pt idx="1862">
                  <c:v>66.998042492779973</c:v>
                </c:pt>
                <c:pt idx="1863">
                  <c:v>66.953687278223683</c:v>
                </c:pt>
                <c:pt idx="1864">
                  <c:v>66.909472280617564</c:v>
                </c:pt>
                <c:pt idx="1865">
                  <c:v>66.865399370647708</c:v>
                </c:pt>
                <c:pt idx="1866">
                  <c:v>66.821470421271215</c:v>
                </c:pt>
                <c:pt idx="1867">
                  <c:v>66.777687307582056</c:v>
                </c:pt>
                <c:pt idx="1868">
                  <c:v>66.734051906678459</c:v>
                </c:pt>
                <c:pt idx="1869">
                  <c:v>66.690566097526613</c:v>
                </c:pt>
                <c:pt idx="1870">
                  <c:v>66.647231760825647</c:v>
                </c:pt>
                <c:pt idx="1871">
                  <c:v>66.604050778869095</c:v>
                </c:pt>
                <c:pt idx="1872">
                  <c:v>66.561025035410225</c:v>
                </c:pt>
                <c:pt idx="1873">
                  <c:v>66.518156415520721</c:v>
                </c:pt>
                <c:pt idx="1874">
                  <c:v>66.475446805451838</c:v>
                </c:pt>
                <c:pt idx="1875">
                  <c:v>66.432898092494881</c:v>
                </c:pt>
                <c:pt idx="1876">
                  <c:v>66.390512164838853</c:v>
                </c:pt>
                <c:pt idx="1877">
                  <c:v>66.3482909114298</c:v>
                </c:pt>
                <c:pt idx="1878">
                  <c:v>66.30623622182668</c:v>
                </c:pt>
                <c:pt idx="1879">
                  <c:v>66.264349986057965</c:v>
                </c:pt>
                <c:pt idx="1880">
                  <c:v>66.222634094479346</c:v>
                </c:pt>
                <c:pt idx="1881">
                  <c:v>66.181090437624846</c:v>
                </c:pt>
                <c:pt idx="1882">
                  <c:v>66.139720906065094</c:v>
                </c:pt>
                <c:pt idx="1883">
                  <c:v>66.098527390257544</c:v>
                </c:pt>
                <c:pt idx="1884">
                  <c:v>66.057511780401853</c:v>
                </c:pt>
                <c:pt idx="1885">
                  <c:v>66.016675966289256</c:v>
                </c:pt>
                <c:pt idx="1886">
                  <c:v>65.976021837157589</c:v>
                </c:pt>
                <c:pt idx="1887">
                  <c:v>65.935551281538849</c:v>
                </c:pt>
                <c:pt idx="1888">
                  <c:v>65.895266187111162</c:v>
                </c:pt>
                <c:pt idx="1889">
                  <c:v>65.855168440547757</c:v>
                </c:pt>
                <c:pt idx="1890">
                  <c:v>65.815259927366355</c:v>
                </c:pt>
                <c:pt idx="1891">
                  <c:v>65.775542531778825</c:v>
                </c:pt>
                <c:pt idx="1892">
                  <c:v>65.736018136536515</c:v>
                </c:pt>
                <c:pt idx="1893">
                  <c:v>65.69668862278003</c:v>
                </c:pt>
                <c:pt idx="1894">
                  <c:v>65.657555869885968</c:v>
                </c:pt>
                <c:pt idx="1895">
                  <c:v>65.618621755312262</c:v>
                </c:pt>
                <c:pt idx="1896">
                  <c:v>65.579888154445428</c:v>
                </c:pt>
                <c:pt idx="1897">
                  <c:v>65.541356940446221</c:v>
                </c:pt>
                <c:pt idx="1898">
                  <c:v>65.503029984094368</c:v>
                </c:pt>
                <c:pt idx="1899">
                  <c:v>65.464909153633201</c:v>
                </c:pt>
                <c:pt idx="1900">
                  <c:v>65.426996314615138</c:v>
                </c:pt>
                <c:pt idx="1901">
                  <c:v>65.389293329745797</c:v>
                </c:pt>
                <c:pt idx="1902">
                  <c:v>65.351802058726577</c:v>
                </c:pt>
                <c:pt idx="1903">
                  <c:v>65.31452435809949</c:v>
                </c:pt>
                <c:pt idx="1904">
                  <c:v>65.277462081091016</c:v>
                </c:pt>
                <c:pt idx="1905">
                  <c:v>65.240617077453209</c:v>
                </c:pt>
                <c:pt idx="1906">
                  <c:v>65.203991193307289</c:v>
                </c:pt>
                <c:pt idx="1907">
                  <c:v>65.167586270987726</c:v>
                </c:pt>
                <c:pt idx="1908">
                  <c:v>65.13140414888332</c:v>
                </c:pt>
                <c:pt idx="1909">
                  <c:v>65.095446661278672</c:v>
                </c:pt>
                <c:pt idx="1910">
                  <c:v>65.059715638198739</c:v>
                </c:pt>
                <c:pt idx="1911">
                  <c:v>65.024212905247879</c:v>
                </c:pt>
                <c:pt idx="1912">
                  <c:v>64.988940283454141</c:v>
                </c:pt>
                <c:pt idx="1913">
                  <c:v>64.953899589110563</c:v>
                </c:pt>
                <c:pt idx="1914">
                  <c:v>64.91909263361643</c:v>
                </c:pt>
                <c:pt idx="1915">
                  <c:v>64.884521223318572</c:v>
                </c:pt>
                <c:pt idx="1916">
                  <c:v>64.850187159354533</c:v>
                </c:pt>
                <c:pt idx="1917">
                  <c:v>64.81609223749345</c:v>
                </c:pt>
                <c:pt idx="1918">
                  <c:v>64.782238247978313</c:v>
                </c:pt>
                <c:pt idx="1919">
                  <c:v>64.748626975367017</c:v>
                </c:pt>
                <c:pt idx="1920">
                  <c:v>64.71526019837458</c:v>
                </c:pt>
                <c:pt idx="1921">
                  <c:v>64.682139689716635</c:v>
                </c:pt>
                <c:pt idx="1922">
                  <c:v>64.649267215949862</c:v>
                </c:pt>
                <c:pt idx="1923">
                  <c:v>64.616644537314585</c:v>
                </c:pt>
                <c:pt idx="1924">
                  <c:v>64.584273407578081</c:v>
                </c:pt>
                <c:pt idx="1925">
                  <c:v>64.552155573876135</c:v>
                </c:pt>
                <c:pt idx="1926">
                  <c:v>64.520292776557511</c:v>
                </c:pt>
                <c:pt idx="1927">
                  <c:v>64.488686749025874</c:v>
                </c:pt>
                <c:pt idx="1928">
                  <c:v>64.457339217583865</c:v>
                </c:pt>
                <c:pt idx="1929">
                  <c:v>64.426251901276046</c:v>
                </c:pt>
                <c:pt idx="1930">
                  <c:v>64.395426511733945</c:v>
                </c:pt>
                <c:pt idx="1931">
                  <c:v>64.364864753019958</c:v>
                </c:pt>
                <c:pt idx="1932">
                  <c:v>64.334568321471451</c:v>
                </c:pt>
                <c:pt idx="1933">
                  <c:v>64.304538905546949</c:v>
                </c:pt>
                <c:pt idx="1934">
                  <c:v>64.274778185671423</c:v>
                </c:pt>
                <c:pt idx="1935">
                  <c:v>64.245287834080656</c:v>
                </c:pt>
                <c:pt idx="1936">
                  <c:v>64.21606951466994</c:v>
                </c:pt>
                <c:pt idx="1937">
                  <c:v>64.187124882839569</c:v>
                </c:pt>
                <c:pt idx="1938">
                  <c:v>64.158455585341329</c:v>
                </c:pt>
                <c:pt idx="1939">
                  <c:v>64.130063260128296</c:v>
                </c:pt>
                <c:pt idx="1940">
                  <c:v>64.101949536201758</c:v>
                </c:pt>
                <c:pt idx="1941">
                  <c:v>64.074116033460783</c:v>
                </c:pt>
                <c:pt idx="1942">
                  <c:v>64.046564362550399</c:v>
                </c:pt>
                <c:pt idx="1943">
                  <c:v>64.019296124712824</c:v>
                </c:pt>
                <c:pt idx="1944">
                  <c:v>63.992312911638479</c:v>
                </c:pt>
                <c:pt idx="1945">
                  <c:v>63.965616305316061</c:v>
                </c:pt>
                <c:pt idx="1946">
                  <c:v>63.93920787788494</c:v>
                </c:pt>
                <c:pt idx="1947">
                  <c:v>63.913089191487771</c:v>
                </c:pt>
                <c:pt idx="1948">
                  <c:v>63.887261798123788</c:v>
                </c:pt>
                <c:pt idx="1949">
                  <c:v>63.861727239503125</c:v>
                </c:pt>
                <c:pt idx="1950">
                  <c:v>63.836487046901354</c:v>
                </c:pt>
                <c:pt idx="1951">
                  <c:v>63.811542741014378</c:v>
                </c:pt>
                <c:pt idx="1952">
                  <c:v>63.786895831815258</c:v>
                </c:pt>
                <c:pt idx="1953">
                  <c:v>63.762547818411946</c:v>
                </c:pt>
                <c:pt idx="1954">
                  <c:v>63.738500188903643</c:v>
                </c:pt>
                <c:pt idx="1955">
                  <c:v>63.71475442024115</c:v>
                </c:pt>
                <c:pt idx="1956">
                  <c:v>63.691311978084045</c:v>
                </c:pt>
                <c:pt idx="1957">
                  <c:v>63.668174316664334</c:v>
                </c:pt>
                <c:pt idx="1958">
                  <c:v>63.645342878645806</c:v>
                </c:pt>
                <c:pt idx="1959">
                  <c:v>63.622819094985999</c:v>
                </c:pt>
                <c:pt idx="1960">
                  <c:v>63.600604384800363</c:v>
                </c:pt>
                <c:pt idx="1961">
                  <c:v>63.578700155225945</c:v>
                </c:pt>
                <c:pt idx="1962">
                  <c:v>63.557107801286193</c:v>
                </c:pt>
                <c:pt idx="1963">
                  <c:v>63.535828705757666</c:v>
                </c:pt>
                <c:pt idx="1964">
                  <c:v>63.514864239036982</c:v>
                </c:pt>
                <c:pt idx="1965">
                  <c:v>63.494215759007943</c:v>
                </c:pt>
                <c:pt idx="1966">
                  <c:v>63.473884610911782</c:v>
                </c:pt>
                <c:pt idx="1967">
                  <c:v>63.453872127217124</c:v>
                </c:pt>
                <c:pt idx="1968">
                  <c:v>63.434179627490295</c:v>
                </c:pt>
                <c:pt idx="1969">
                  <c:v>63.414808418269459</c:v>
                </c:pt>
                <c:pt idx="1970">
                  <c:v>63.395759792935877</c:v>
                </c:pt>
                <c:pt idx="1971">
                  <c:v>63.377035031590239</c:v>
                </c:pt>
                <c:pt idx="1972">
                  <c:v>63.358635400927341</c:v>
                </c:pt>
                <c:pt idx="1973">
                  <c:v>63.340562154113002</c:v>
                </c:pt>
                <c:pt idx="1974">
                  <c:v>63.322816530663147</c:v>
                </c:pt>
                <c:pt idx="1975">
                  <c:v>63.305399756321592</c:v>
                </c:pt>
                <c:pt idx="1976">
                  <c:v>63.288313042940544</c:v>
                </c:pt>
                <c:pt idx="1977">
                  <c:v>63.271557588363649</c:v>
                </c:pt>
                <c:pt idx="1978">
                  <c:v>63.255134576306688</c:v>
                </c:pt>
                <c:pt idx="1979">
                  <c:v>63.239045176244147</c:v>
                </c:pt>
                <c:pt idx="1980">
                  <c:v>63.223290543291782</c:v>
                </c:pt>
                <c:pt idx="1981">
                  <c:v>63.207871818095782</c:v>
                </c:pt>
                <c:pt idx="1982">
                  <c:v>63.192790126718663</c:v>
                </c:pt>
                <c:pt idx="1983">
                  <c:v>63.178046580530406</c:v>
                </c:pt>
                <c:pt idx="1984">
                  <c:v>63.163642276096454</c:v>
                </c:pt>
                <c:pt idx="1985">
                  <c:v>63.149578295072317</c:v>
                </c:pt>
                <c:pt idx="1986">
                  <c:v>63.135855704094766</c:v>
                </c:pt>
                <c:pt idx="1987">
                  <c:v>63.122475554677195</c:v>
                </c:pt>
                <c:pt idx="1988">
                  <c:v>63.109438883105241</c:v>
                </c:pt>
                <c:pt idx="1989">
                  <c:v>63.096746710334614</c:v>
                </c:pt>
                <c:pt idx="1990">
                  <c:v>63.084400041888202</c:v>
                </c:pt>
                <c:pt idx="1991">
                  <c:v>63.072399867759273</c:v>
                </c:pt>
                <c:pt idx="1992">
                  <c:v>63.060747162309738</c:v>
                </c:pt>
                <c:pt idx="1993">
                  <c:v>63.049442884173615</c:v>
                </c:pt>
                <c:pt idx="1994">
                  <c:v>63.03848797616341</c:v>
                </c:pt>
                <c:pt idx="1995">
                  <c:v>63.027883365175057</c:v>
                </c:pt>
                <c:pt idx="1996">
                  <c:v>63.017629962092556</c:v>
                </c:pt>
                <c:pt idx="1997">
                  <c:v>63.007728661701705</c:v>
                </c:pt>
                <c:pt idx="1998">
                  <c:v>62.998180342595347</c:v>
                </c:pt>
                <c:pt idx="1999">
                  <c:v>62.988985867087891</c:v>
                </c:pt>
                <c:pt idx="2000">
                  <c:v>62.980146081129192</c:v>
                </c:pt>
                <c:pt idx="2001">
                  <c:v>62.97166181421683</c:v>
                </c:pt>
                <c:pt idx="2002">
                  <c:v>62.963533879313403</c:v>
                </c:pt>
                <c:pt idx="2003">
                  <c:v>62.955763072765251</c:v>
                </c:pt>
                <c:pt idx="2004">
                  <c:v>62.948350174221062</c:v>
                </c:pt>
                <c:pt idx="2005">
                  <c:v>62.94129594655179</c:v>
                </c:pt>
                <c:pt idx="2006">
                  <c:v>62.934601135775367</c:v>
                </c:pt>
                <c:pt idx="2007">
                  <c:v>62.928266470978443</c:v>
                </c:pt>
                <c:pt idx="2008">
                  <c:v>62.922292664243287</c:v>
                </c:pt>
                <c:pt idx="2009">
                  <c:v>62.916680410574699</c:v>
                </c:pt>
                <c:pt idx="2010">
                  <c:v>62.911430387828261</c:v>
                </c:pt>
                <c:pt idx="2011">
                  <c:v>62.906543256641527</c:v>
                </c:pt>
                <c:pt idx="2012">
                  <c:v>62.902019660364957</c:v>
                </c:pt>
                <c:pt idx="2013">
                  <c:v>62.897860224996236</c:v>
                </c:pt>
                <c:pt idx="2014">
                  <c:v>62.8940655591161</c:v>
                </c:pt>
                <c:pt idx="2015">
                  <c:v>62.890636253823672</c:v>
                </c:pt>
                <c:pt idx="2016">
                  <c:v>62.887572882675457</c:v>
                </c:pt>
                <c:pt idx="2017">
                  <c:v>62.884876001625386</c:v>
                </c:pt>
                <c:pt idx="2018">
                  <c:v>62.882546148967819</c:v>
                </c:pt>
                <c:pt idx="2019">
                  <c:v>62.880583845278565</c:v>
                </c:pt>
                <c:pt idx="2020">
                  <c:v>62.878989593362263</c:v>
                </c:pt>
                <c:pt idx="2021">
                  <c:v>62.877763878197129</c:v>
                </c:pt>
                <c:pt idx="2022">
                  <c:v>62.876907166884891</c:v>
                </c:pt>
                <c:pt idx="2023">
                  <c:v>62.876419908599871</c:v>
                </c:pt>
                <c:pt idx="2024">
                  <c:v>62.876302534540542</c:v>
                </c:pt>
                <c:pt idx="2025">
                  <c:v>62.87655545788428</c:v>
                </c:pt>
                <c:pt idx="2026">
                  <c:v>62.87717907374109</c:v>
                </c:pt>
                <c:pt idx="2027">
                  <c:v>62.878173759110453</c:v>
                </c:pt>
                <c:pt idx="2028">
                  <c:v>62.879539872840439</c:v>
                </c:pt>
                <c:pt idx="2029">
                  <c:v>62.881277755587419</c:v>
                </c:pt>
                <c:pt idx="2030">
                  <c:v>62.883387729778505</c:v>
                </c:pt>
                <c:pt idx="2031">
                  <c:v>62.885870099574262</c:v>
                </c:pt>
                <c:pt idx="2032">
                  <c:v>62.888725150833949</c:v>
                </c:pt>
                <c:pt idx="2033">
                  <c:v>62.891953151083754</c:v>
                </c:pt>
                <c:pt idx="2034">
                  <c:v>62.895554349483916</c:v>
                </c:pt>
                <c:pt idx="2035">
                  <c:v>62.899528976800468</c:v>
                </c:pt>
                <c:pt idx="2036">
                  <c:v>62.903877245375824</c:v>
                </c:pt>
                <c:pt idx="2037">
                  <c:v>62.908599349104307</c:v>
                </c:pt>
                <c:pt idx="2038">
                  <c:v>62.913695463405688</c:v>
                </c:pt>
                <c:pt idx="2039">
                  <c:v>62.919165745204836</c:v>
                </c:pt>
                <c:pt idx="2040">
                  <c:v>62.92501033290894</c:v>
                </c:pt>
                <c:pt idx="2041">
                  <c:v>62.931229346387738</c:v>
                </c:pt>
                <c:pt idx="2042">
                  <c:v>62.937822886958429</c:v>
                </c:pt>
                <c:pt idx="2043">
                  <c:v>62.944791037367239</c:v>
                </c:pt>
                <c:pt idx="2044">
                  <c:v>62.952133861776417</c:v>
                </c:pt>
                <c:pt idx="2045">
                  <c:v>62.95985140575165</c:v>
                </c:pt>
                <c:pt idx="2046">
                  <c:v>62.967943696251652</c:v>
                </c:pt>
                <c:pt idx="2047">
                  <c:v>62.976410741618736</c:v>
                </c:pt>
                <c:pt idx="2048">
                  <c:v>62.985252531571973</c:v>
                </c:pt>
                <c:pt idx="2049">
                  <c:v>62.994469037200645</c:v>
                </c:pt>
                <c:pt idx="2050">
                  <c:v>63.004060210961953</c:v>
                </c:pt>
                <c:pt idx="2051">
                  <c:v>63.014025986678192</c:v>
                </c:pt>
                <c:pt idx="2052">
                  <c:v>63.0243662795353</c:v>
                </c:pt>
                <c:pt idx="2053">
                  <c:v>63.035080986086683</c:v>
                </c:pt>
                <c:pt idx="2054">
                  <c:v>63.046169984253368</c:v>
                </c:pt>
                <c:pt idx="2055">
                  <c:v>63.057633133330967</c:v>
                </c:pt>
                <c:pt idx="2056">
                  <c:v>63.069470273995336</c:v>
                </c:pt>
                <c:pt idx="2057">
                  <c:v>63.081681228309932</c:v>
                </c:pt>
                <c:pt idx="2058">
                  <c:v>63.094265799737485</c:v>
                </c:pt>
                <c:pt idx="2059">
                  <c:v>63.107223773149698</c:v>
                </c:pt>
                <c:pt idx="2060">
                  <c:v>63.120554914841762</c:v>
                </c:pt>
                <c:pt idx="2061">
                  <c:v>63.134258972546391</c:v>
                </c:pt>
                <c:pt idx="2062">
                  <c:v>63.1483356754525</c:v>
                </c:pt>
                <c:pt idx="2063">
                  <c:v>63.162784734219542</c:v>
                </c:pt>
                <c:pt idx="2064">
                  <c:v>63.177605841001935</c:v>
                </c:pt>
                <c:pt idx="2065">
                  <c:v>63.192798669467976</c:v>
                </c:pt>
                <c:pt idx="2066">
                  <c:v>63.208362874823692</c:v>
                </c:pt>
                <c:pt idx="2067">
                  <c:v>63.22429809383874</c:v>
                </c:pt>
                <c:pt idx="2068">
                  <c:v>63.240603944872205</c:v>
                </c:pt>
                <c:pt idx="2069">
                  <c:v>63.257280027901899</c:v>
                </c:pt>
                <c:pt idx="2070">
                  <c:v>63.274325924552429</c:v>
                </c:pt>
                <c:pt idx="2071">
                  <c:v>63.291741198129372</c:v>
                </c:pt>
                <c:pt idx="2072">
                  <c:v>63.309525393650333</c:v>
                </c:pt>
                <c:pt idx="2073">
                  <c:v>63.327678037881697</c:v>
                </c:pt>
                <c:pt idx="2074">
                  <c:v>63.346198639374293</c:v>
                </c:pt>
                <c:pt idx="2075">
                  <c:v>63.365086688500142</c:v>
                </c:pt>
                <c:pt idx="2076">
                  <c:v>63.384341657495582</c:v>
                </c:pt>
                <c:pt idx="2077">
                  <c:v>63.403963000499829</c:v>
                </c:pt>
                <c:pt idx="2078">
                  <c:v>63.423950153599336</c:v>
                </c:pt>
                <c:pt idx="2079">
                  <c:v>63.444302534871568</c:v>
                </c:pt>
                <c:pt idx="2080">
                  <c:v>63.46501954443174</c:v>
                </c:pt>
                <c:pt idx="2081">
                  <c:v>63.486100564480139</c:v>
                </c:pt>
                <c:pt idx="2082">
                  <c:v>63.507544959352302</c:v>
                </c:pt>
                <c:pt idx="2083">
                  <c:v>63.529352075569264</c:v>
                </c:pt>
                <c:pt idx="2084">
                  <c:v>63.551521241889745</c:v>
                </c:pt>
                <c:pt idx="2085">
                  <c:v>63.574051769364232</c:v>
                </c:pt>
                <c:pt idx="2086">
                  <c:v>63.596942951391568</c:v>
                </c:pt>
                <c:pt idx="2087">
                  <c:v>63.620194063774591</c:v>
                </c:pt>
                <c:pt idx="2088">
                  <c:v>63.643804364779427</c:v>
                </c:pt>
                <c:pt idx="2089">
                  <c:v>63.66777309519594</c:v>
                </c:pt>
                <c:pt idx="2090">
                  <c:v>63.692099478397338</c:v>
                </c:pt>
                <c:pt idx="2091">
                  <c:v>63.716782720406613</c:v>
                </c:pt>
                <c:pt idx="2092">
                  <c:v>63.741822009958327</c:v>
                </c:pt>
                <c:pt idx="2093">
                  <c:v>63.767216518565007</c:v>
                </c:pt>
                <c:pt idx="2094">
                  <c:v>63.792965400586382</c:v>
                </c:pt>
                <c:pt idx="2095">
                  <c:v>63.819067793295829</c:v>
                </c:pt>
                <c:pt idx="2096">
                  <c:v>63.845522816952595</c:v>
                </c:pt>
                <c:pt idx="2097">
                  <c:v>63.872329574873191</c:v>
                </c:pt>
                <c:pt idx="2098">
                  <c:v>63.8994871535036</c:v>
                </c:pt>
                <c:pt idx="2099">
                  <c:v>63.92699462249503</c:v>
                </c:pt>
                <c:pt idx="2100">
                  <c:v>63.954851034779807</c:v>
                </c:pt>
                <c:pt idx="2101">
                  <c:v>63.983055426647368</c:v>
                </c:pt>
                <c:pt idx="2102">
                  <c:v>64.011606817825779</c:v>
                </c:pt>
                <c:pt idx="2103">
                  <c:v>64.040504211558641</c:v>
                </c:pt>
                <c:pt idx="2104">
                  <c:v>64.069746594689093</c:v>
                </c:pt>
                <c:pt idx="2105">
                  <c:v>64.099332937739419</c:v>
                </c:pt>
                <c:pt idx="2106">
                  <c:v>64.129262195000379</c:v>
                </c:pt>
                <c:pt idx="2107">
                  <c:v>64.159533304610008</c:v>
                </c:pt>
                <c:pt idx="2108">
                  <c:v>64.190145188645545</c:v>
                </c:pt>
                <c:pt idx="2109">
                  <c:v>64.221096753209721</c:v>
                </c:pt>
                <c:pt idx="2110">
                  <c:v>64.252386888518245</c:v>
                </c:pt>
                <c:pt idx="2111">
                  <c:v>64.284014468992382</c:v>
                </c:pt>
                <c:pt idx="2112">
                  <c:v>64.315978353349337</c:v>
                </c:pt>
                <c:pt idx="2113">
                  <c:v>64.348277384697099</c:v>
                </c:pt>
                <c:pt idx="2114">
                  <c:v>64.380910390624834</c:v>
                </c:pt>
                <c:pt idx="2115">
                  <c:v>64.413876183302307</c:v>
                </c:pt>
                <c:pt idx="2116">
                  <c:v>64.447173559572818</c:v>
                </c:pt>
                <c:pt idx="2117">
                  <c:v>64.480801301053731</c:v>
                </c:pt>
                <c:pt idx="2118">
                  <c:v>64.514758174233123</c:v>
                </c:pt>
                <c:pt idx="2119">
                  <c:v>64.549042930569826</c:v>
                </c:pt>
                <c:pt idx="2120">
                  <c:v>64.583654306595946</c:v>
                </c:pt>
                <c:pt idx="2121">
                  <c:v>64.618591024016325</c:v>
                </c:pt>
                <c:pt idx="2122">
                  <c:v>64.653851789814453</c:v>
                </c:pt>
                <c:pt idx="2123">
                  <c:v>64.689435296354802</c:v>
                </c:pt>
                <c:pt idx="2124">
                  <c:v>64.725340221488423</c:v>
                </c:pt>
                <c:pt idx="2125">
                  <c:v>64.761565228659336</c:v>
                </c:pt>
                <c:pt idx="2126">
                  <c:v>64.798108967011714</c:v>
                </c:pt>
                <c:pt idx="2127">
                  <c:v>64.834970071498518</c:v>
                </c:pt>
                <c:pt idx="2128">
                  <c:v>64.872147162988924</c:v>
                </c:pt>
                <c:pt idx="2129">
                  <c:v>64.909638848382158</c:v>
                </c:pt>
                <c:pt idx="2130">
                  <c:v>64.947443720713721</c:v>
                </c:pt>
                <c:pt idx="2131">
                  <c:v>64.985560359271204</c:v>
                </c:pt>
                <c:pt idx="2132">
                  <c:v>65.023987329706429</c:v>
                </c:pt>
                <c:pt idx="2133">
                  <c:v>65.062723184147643</c:v>
                </c:pt>
                <c:pt idx="2134">
                  <c:v>65.101766461315009</c:v>
                </c:pt>
                <c:pt idx="2135">
                  <c:v>65.141115686637306</c:v>
                </c:pt>
                <c:pt idx="2136">
                  <c:v>65.18076937236674</c:v>
                </c:pt>
                <c:pt idx="2137">
                  <c:v>65.220726017695938</c:v>
                </c:pt>
                <c:pt idx="2138">
                  <c:v>65.260984108877551</c:v>
                </c:pt>
                <c:pt idx="2139">
                  <c:v>65.301542119340596</c:v>
                </c:pt>
                <c:pt idx="2140">
                  <c:v>65.342398509811517</c:v>
                </c:pt>
                <c:pt idx="2141">
                  <c:v>65.383551728433972</c:v>
                </c:pt>
                <c:pt idx="2142">
                  <c:v>65.425000210889465</c:v>
                </c:pt>
                <c:pt idx="2143">
                  <c:v>65.466742380518184</c:v>
                </c:pt>
                <c:pt idx="2144">
                  <c:v>65.508776648442776</c:v>
                </c:pt>
                <c:pt idx="2145">
                  <c:v>65.551101413690319</c:v>
                </c:pt>
                <c:pt idx="2146">
                  <c:v>65.593715063315102</c:v>
                </c:pt>
                <c:pt idx="2147">
                  <c:v>65.636615972523586</c:v>
                </c:pt>
                <c:pt idx="2148">
                  <c:v>65.679802504799312</c:v>
                </c:pt>
                <c:pt idx="2149">
                  <c:v>65.723273012026951</c:v>
                </c:pt>
                <c:pt idx="2150">
                  <c:v>65.76702583461875</c:v>
                </c:pt>
                <c:pt idx="2151">
                  <c:v>65.811059301641464</c:v>
                </c:pt>
                <c:pt idx="2152">
                  <c:v>65.855371730941428</c:v>
                </c:pt>
                <c:pt idx="2153">
                  <c:v>65.899961429274157</c:v>
                </c:pt>
                <c:pt idx="2154">
                  <c:v>65.944826692429174</c:v>
                </c:pt>
                <c:pt idx="2155">
                  <c:v>65.98996580536037</c:v>
                </c:pt>
                <c:pt idx="2156">
                  <c:v>66.035377042314508</c:v>
                </c:pt>
                <c:pt idx="2157">
                  <c:v>66.081058666958512</c:v>
                </c:pt>
                <c:pt idx="2158">
                  <c:v>66.127008932510677</c:v>
                </c:pt>
                <c:pt idx="2159">
                  <c:v>66.173226081869274</c:v>
                </c:pt>
                <c:pt idx="2160">
                  <c:v>66.219708347742753</c:v>
                </c:pt>
                <c:pt idx="2161">
                  <c:v>66.266453952780125</c:v>
                </c:pt>
                <c:pt idx="2162">
                  <c:v>66.313461109701805</c:v>
                </c:pt>
                <c:pt idx="2163">
                  <c:v>66.360728021430006</c:v>
                </c:pt>
                <c:pt idx="2164">
                  <c:v>66.408252881220292</c:v>
                </c:pt>
                <c:pt idx="2165">
                  <c:v>66.456033872793</c:v>
                </c:pt>
                <c:pt idx="2166">
                  <c:v>66.504069170464092</c:v>
                </c:pt>
                <c:pt idx="2167">
                  <c:v>66.552356939277516</c:v>
                </c:pt>
                <c:pt idx="2168">
                  <c:v>66.60089533513667</c:v>
                </c:pt>
                <c:pt idx="2169">
                  <c:v>66.649682504937147</c:v>
                </c:pt>
                <c:pt idx="2170">
                  <c:v>66.69871658669787</c:v>
                </c:pt>
                <c:pt idx="2171">
                  <c:v>66.747995709693797</c:v>
                </c:pt>
                <c:pt idx="2172">
                  <c:v>66.797517994588446</c:v>
                </c:pt>
                <c:pt idx="2173">
                  <c:v>66.84728155356531</c:v>
                </c:pt>
                <c:pt idx="2174">
                  <c:v>66.897284490461971</c:v>
                </c:pt>
                <c:pt idx="2175">
                  <c:v>66.947524900900021</c:v>
                </c:pt>
                <c:pt idx="2176">
                  <c:v>66.998000872419453</c:v>
                </c:pt>
                <c:pt idx="2177">
                  <c:v>67.04871048461024</c:v>
                </c:pt>
                <c:pt idx="2178">
                  <c:v>67.099651809244023</c:v>
                </c:pt>
                <c:pt idx="2179">
                  <c:v>67.150822910407314</c:v>
                </c:pt>
                <c:pt idx="2180">
                  <c:v>67.20222184463249</c:v>
                </c:pt>
                <c:pt idx="2181">
                  <c:v>67.253846661030707</c:v>
                </c:pt>
                <c:pt idx="2182">
                  <c:v>67.305695401422696</c:v>
                </c:pt>
                <c:pt idx="2183">
                  <c:v>67.357766100471679</c:v>
                </c:pt>
                <c:pt idx="2184">
                  <c:v>67.410056785812785</c:v>
                </c:pt>
                <c:pt idx="2185">
                  <c:v>67.462565478186505</c:v>
                </c:pt>
                <c:pt idx="2186">
                  <c:v>67.515290191567644</c:v>
                </c:pt>
                <c:pt idx="2187">
                  <c:v>67.568228933297704</c:v>
                </c:pt>
                <c:pt idx="2188">
                  <c:v>67.621379704214235</c:v>
                </c:pt>
                <c:pt idx="2189">
                  <c:v>67.674740498781787</c:v>
                </c:pt>
                <c:pt idx="2190">
                  <c:v>67.728309305220904</c:v>
                </c:pt>
                <c:pt idx="2191">
                  <c:v>67.782084105637821</c:v>
                </c:pt>
                <c:pt idx="2192">
                  <c:v>67.836062876154188</c:v>
                </c:pt>
                <c:pt idx="2193">
                  <c:v>67.890243587035499</c:v>
                </c:pt>
                <c:pt idx="2194">
                  <c:v>67.944624202819284</c:v>
                </c:pt>
                <c:pt idx="2195">
                  <c:v>67.999202682443254</c:v>
                </c:pt>
                <c:pt idx="2196">
                  <c:v>68.053976979372663</c:v>
                </c:pt>
                <c:pt idx="2197">
                  <c:v>68.10894504172775</c:v>
                </c:pt>
                <c:pt idx="2198">
                  <c:v>68.164104812409832</c:v>
                </c:pt>
                <c:pt idx="2199">
                  <c:v>68.219454229227708</c:v>
                </c:pt>
                <c:pt idx="2200">
                  <c:v>68.274991225023541</c:v>
                </c:pt>
                <c:pt idx="2201">
                  <c:v>68.330713727796848</c:v>
                </c:pt>
                <c:pt idx="2202">
                  <c:v>68.386619660830107</c:v>
                </c:pt>
                <c:pt idx="2203">
                  <c:v>68.442706942811881</c:v>
                </c:pt>
                <c:pt idx="2204">
                  <c:v>68.49897348796226</c:v>
                </c:pt>
                <c:pt idx="2205">
                  <c:v>68.555417206151276</c:v>
                </c:pt>
                <c:pt idx="2206">
                  <c:v>68.61203600302585</c:v>
                </c:pt>
                <c:pt idx="2207">
                  <c:v>68.66882778012814</c:v>
                </c:pt>
                <c:pt idx="2208">
                  <c:v>68.725790435017799</c:v>
                </c:pt>
                <c:pt idx="2209">
                  <c:v>68.782921861391273</c:v>
                </c:pt>
                <c:pt idx="2210">
                  <c:v>68.840219949202208</c:v>
                </c:pt>
                <c:pt idx="2211">
                  <c:v>68.897682584778849</c:v>
                </c:pt>
                <c:pt idx="2212">
                  <c:v>68.955307650944064</c:v>
                </c:pt>
                <c:pt idx="2213">
                  <c:v>69.013093027130907</c:v>
                </c:pt>
                <c:pt idx="2214">
                  <c:v>69.071036589499343</c:v>
                </c:pt>
                <c:pt idx="2215">
                  <c:v>69.129136211053208</c:v>
                </c:pt>
                <c:pt idx="2216">
                  <c:v>69.187389761754389</c:v>
                </c:pt>
                <c:pt idx="2217">
                  <c:v>69.245795108636116</c:v>
                </c:pt>
                <c:pt idx="2218">
                  <c:v>69.304350115918666</c:v>
                </c:pt>
                <c:pt idx="2219">
                  <c:v>69.363052645119922</c:v>
                </c:pt>
                <c:pt idx="2220">
                  <c:v>69.421900555166957</c:v>
                </c:pt>
                <c:pt idx="2221">
                  <c:v>69.480891702508913</c:v>
                </c:pt>
                <c:pt idx="2222">
                  <c:v>69.540023941224916</c:v>
                </c:pt>
                <c:pt idx="2223">
                  <c:v>69.599295123134326</c:v>
                </c:pt>
                <c:pt idx="2224">
                  <c:v>69.658703097903896</c:v>
                </c:pt>
                <c:pt idx="2225">
                  <c:v>69.718245713156278</c:v>
                </c:pt>
                <c:pt idx="2226">
                  <c:v>69.777920814576234</c:v>
                </c:pt>
                <c:pt idx="2227">
                  <c:v>69.837726246014455</c:v>
                </c:pt>
                <c:pt idx="2228">
                  <c:v>69.897659849594291</c:v>
                </c:pt>
                <c:pt idx="2229">
                  <c:v>69.957719465814193</c:v>
                </c:pt>
                <c:pt idx="2230">
                  <c:v>70.017902933650035</c:v>
                </c:pt>
                <c:pt idx="2231">
                  <c:v>70.078208090656787</c:v>
                </c:pt>
                <c:pt idx="2232">
                  <c:v>70.138632773070142</c:v>
                </c:pt>
                <c:pt idx="2233">
                  <c:v>70.199174815904811</c:v>
                </c:pt>
                <c:pt idx="2234">
                  <c:v>70.259832053054112</c:v>
                </c:pt>
                <c:pt idx="2235">
                  <c:v>70.3206023173869</c:v>
                </c:pt>
                <c:pt idx="2236">
                  <c:v>70.381483440844022</c:v>
                </c:pt>
                <c:pt idx="2237">
                  <c:v>70.442473254534946</c:v>
                </c:pt>
                <c:pt idx="2238">
                  <c:v>70.503569588831013</c:v>
                </c:pt>
                <c:pt idx="2239">
                  <c:v>70.564770273459359</c:v>
                </c:pt>
                <c:pt idx="2240">
                  <c:v>70.626073137596222</c:v>
                </c:pt>
                <c:pt idx="2241">
                  <c:v>70.687476009956185</c:v>
                </c:pt>
                <c:pt idx="2242">
                  <c:v>70.748976718884663</c:v>
                </c:pt>
                <c:pt idx="2243">
                  <c:v>70.810573092445466</c:v>
                </c:pt>
                <c:pt idx="2244">
                  <c:v>70.872262958509836</c:v>
                </c:pt>
                <c:pt idx="2245">
                  <c:v>70.9340441448429</c:v>
                </c:pt>
                <c:pt idx="2246">
                  <c:v>70.995914479190702</c:v>
                </c:pt>
                <c:pt idx="2247">
                  <c:v>71.057871789363318</c:v>
                </c:pt>
                <c:pt idx="2248">
                  <c:v>71.119913903319727</c:v>
                </c:pt>
                <c:pt idx="2249">
                  <c:v>71.182038649250828</c:v>
                </c:pt>
                <c:pt idx="2250">
                  <c:v>71.244243855659874</c:v>
                </c:pt>
                <c:pt idx="2251">
                  <c:v>71.306527351443577</c:v>
                </c:pt>
                <c:pt idx="2252">
                  <c:v>71.368886965970503</c:v>
                </c:pt>
                <c:pt idx="2253">
                  <c:v>71.431320529161724</c:v>
                </c:pt>
                <c:pt idx="2254">
                  <c:v>71.493825871564326</c:v>
                </c:pt>
                <c:pt idx="2255">
                  <c:v>71.556400824430398</c:v>
                </c:pt>
                <c:pt idx="2256">
                  <c:v>71.619043219790228</c:v>
                </c:pt>
                <c:pt idx="2257">
                  <c:v>71.681750890526487</c:v>
                </c:pt>
                <c:pt idx="2258">
                  <c:v>71.744521670447057</c:v>
                </c:pt>
                <c:pt idx="2259">
                  <c:v>71.807353394356539</c:v>
                </c:pt>
                <c:pt idx="2260">
                  <c:v>71.870243898125352</c:v>
                </c:pt>
                <c:pt idx="2261">
                  <c:v>71.933191018760809</c:v>
                </c:pt>
                <c:pt idx="2262">
                  <c:v>71.996192594474351</c:v>
                </c:pt>
                <c:pt idx="2263">
                  <c:v>72.059246464748071</c:v>
                </c:pt>
                <c:pt idx="2264">
                  <c:v>72.1223504704014</c:v>
                </c:pt>
                <c:pt idx="2265">
                  <c:v>72.185502453655758</c:v>
                </c:pt>
                <c:pt idx="2266">
                  <c:v>72.248700258198127</c:v>
                </c:pt>
                <c:pt idx="2267">
                  <c:v>72.311941729243003</c:v>
                </c:pt>
                <c:pt idx="2268">
                  <c:v>72.37522471359469</c:v>
                </c:pt>
                <c:pt idx="2269">
                  <c:v>72.438547059706906</c:v>
                </c:pt>
                <c:pt idx="2270">
                  <c:v>72.501906617743273</c:v>
                </c:pt>
                <c:pt idx="2271">
                  <c:v>72.565301239633925</c:v>
                </c:pt>
                <c:pt idx="2272">
                  <c:v>72.628728779133567</c:v>
                </c:pt>
                <c:pt idx="2273">
                  <c:v>72.692187091877116</c:v>
                </c:pt>
                <c:pt idx="2274">
                  <c:v>72.755674035434993</c:v>
                </c:pt>
                <c:pt idx="2275">
                  <c:v>72.819187469365815</c:v>
                </c:pt>
                <c:pt idx="2276">
                  <c:v>72.882725255270827</c:v>
                </c:pt>
                <c:pt idx="2277">
                  <c:v>72.946285256844845</c:v>
                </c:pt>
                <c:pt idx="2278">
                  <c:v>73.009865339926407</c:v>
                </c:pt>
                <c:pt idx="2279">
                  <c:v>73.073463372548332</c:v>
                </c:pt>
                <c:pt idx="2280">
                  <c:v>73.137077224985319</c:v>
                </c:pt>
                <c:pt idx="2281">
                  <c:v>73.200704769802613</c:v>
                </c:pt>
                <c:pt idx="2282">
                  <c:v>73.264343881901709</c:v>
                </c:pt>
                <c:pt idx="2283">
                  <c:v>73.327992438566199</c:v>
                </c:pt>
                <c:pt idx="2284">
                  <c:v>73.391648319506899</c:v>
                </c:pt>
                <c:pt idx="2285">
                  <c:v>73.455309406903723</c:v>
                </c:pt>
                <c:pt idx="2286">
                  <c:v>73.518973585449942</c:v>
                </c:pt>
                <c:pt idx="2287">
                  <c:v>73.582638742392987</c:v>
                </c:pt>
                <c:pt idx="2288">
                  <c:v>73.646302767575548</c:v>
                </c:pt>
                <c:pt idx="2289">
                  <c:v>73.709963553474324</c:v>
                </c:pt>
                <c:pt idx="2290">
                  <c:v>73.773618995240085</c:v>
                </c:pt>
                <c:pt idx="2291">
                  <c:v>73.837266990733823</c:v>
                </c:pt>
                <c:pt idx="2292">
                  <c:v>73.900905440565523</c:v>
                </c:pt>
                <c:pt idx="2293">
                  <c:v>73.96453224812872</c:v>
                </c:pt>
                <c:pt idx="2294">
                  <c:v>74.028145319635996</c:v>
                </c:pt>
                <c:pt idx="2295">
                  <c:v>74.091742564153819</c:v>
                </c:pt>
                <c:pt idx="2296">
                  <c:v>74.155321893634294</c:v>
                </c:pt>
                <c:pt idx="2297">
                  <c:v>74.21888122294979</c:v>
                </c:pt>
                <c:pt idx="2298">
                  <c:v>74.28241846992286</c:v>
                </c:pt>
                <c:pt idx="2299">
                  <c:v>74.345931555357467</c:v>
                </c:pt>
                <c:pt idx="2300">
                  <c:v>74.409418403070006</c:v>
                </c:pt>
                <c:pt idx="2301">
                  <c:v>74.472876939917143</c:v>
                </c:pt>
                <c:pt idx="2302">
                  <c:v>74.536305095824531</c:v>
                </c:pt>
                <c:pt idx="2303">
                  <c:v>74.599700803815239</c:v>
                </c:pt>
                <c:pt idx="2304">
                  <c:v>74.663062000035467</c:v>
                </c:pt>
                <c:pt idx="2305">
                  <c:v>74.726386623781792</c:v>
                </c:pt>
                <c:pt idx="2306">
                  <c:v>74.789672617526023</c:v>
                </c:pt>
                <c:pt idx="2307">
                  <c:v>74.852917926939639</c:v>
                </c:pt>
                <c:pt idx="2308">
                  <c:v>74.916120500918566</c:v>
                </c:pt>
                <c:pt idx="2309">
                  <c:v>74.979278291605539</c:v>
                </c:pt>
                <c:pt idx="2310">
                  <c:v>75.042389254413635</c:v>
                </c:pt>
                <c:pt idx="2311">
                  <c:v>75.105451348047268</c:v>
                </c:pt>
                <c:pt idx="2312">
                  <c:v>75.168462534525375</c:v>
                </c:pt>
                <c:pt idx="2313">
                  <c:v>75.231420779199837</c:v>
                </c:pt>
                <c:pt idx="2314">
                  <c:v>75.294324050776922</c:v>
                </c:pt>
                <c:pt idx="2315">
                  <c:v>75.357170321337492</c:v>
                </c:pt>
                <c:pt idx="2316">
                  <c:v>75.419957566354626</c:v>
                </c:pt>
                <c:pt idx="2317">
                  <c:v>75.482683764712633</c:v>
                </c:pt>
                <c:pt idx="2318">
                  <c:v>75.545346898725015</c:v>
                </c:pt>
                <c:pt idx="2319">
                  <c:v>75.607944954152288</c:v>
                </c:pt>
                <c:pt idx="2320">
                  <c:v>75.67047592021828</c:v>
                </c:pt>
                <c:pt idx="2321">
                  <c:v>75.732937789626391</c:v>
                </c:pt>
                <c:pt idx="2322">
                  <c:v>75.795328558576699</c:v>
                </c:pt>
                <c:pt idx="2323">
                  <c:v>75.85764622678029</c:v>
                </c:pt>
                <c:pt idx="2324">
                  <c:v>75.91988879747494</c:v>
                </c:pt>
                <c:pt idx="2325">
                  <c:v>75.98205427743936</c:v>
                </c:pt>
                <c:pt idx="2326">
                  <c:v>76.044140677008414</c:v>
                </c:pt>
                <c:pt idx="2327">
                  <c:v>76.10614601008642</c:v>
                </c:pt>
                <c:pt idx="2328">
                  <c:v>76.168068294160122</c:v>
                </c:pt>
                <c:pt idx="2329">
                  <c:v>76.229905550313191</c:v>
                </c:pt>
                <c:pt idx="2330">
                  <c:v>76.291655803238768</c:v>
                </c:pt>
                <c:pt idx="2331">
                  <c:v>76.353317081251305</c:v>
                </c:pt>
                <c:pt idx="2332">
                  <c:v>76.41488741629999</c:v>
                </c:pt>
                <c:pt idx="2333">
                  <c:v>76.476364843980022</c:v>
                </c:pt>
                <c:pt idx="2334">
                  <c:v>76.537747403545154</c:v>
                </c:pt>
                <c:pt idx="2335">
                  <c:v>76.599033137918624</c:v>
                </c:pt>
                <c:pt idx="2336">
                  <c:v>76.660220093705448</c:v>
                </c:pt>
                <c:pt idx="2337">
                  <c:v>76.721306321202619</c:v>
                </c:pt>
                <c:pt idx="2338">
                  <c:v>76.782289874410907</c:v>
                </c:pt>
                <c:pt idx="2339">
                  <c:v>76.843168811045643</c:v>
                </c:pt>
                <c:pt idx="2340">
                  <c:v>76.903941192547151</c:v>
                </c:pt>
                <c:pt idx="2341">
                  <c:v>76.964605084091957</c:v>
                </c:pt>
                <c:pt idx="2342">
                  <c:v>77.02515855460328</c:v>
                </c:pt>
                <c:pt idx="2343">
                  <c:v>77.08559967676085</c:v>
                </c:pt>
                <c:pt idx="2344">
                  <c:v>77.145926527012094</c:v>
                </c:pt>
                <c:pt idx="2345">
                  <c:v>77.20613718558252</c:v>
                </c:pt>
                <c:pt idx="2346">
                  <c:v>77.266229736485442</c:v>
                </c:pt>
                <c:pt idx="2347">
                  <c:v>77.326202267533105</c:v>
                </c:pt>
                <c:pt idx="2348">
                  <c:v>77.386052870347072</c:v>
                </c:pt>
                <c:pt idx="2349">
                  <c:v>77.445779640367803</c:v>
                </c:pt>
                <c:pt idx="2350">
                  <c:v>77.505380676865968</c:v>
                </c:pt>
                <c:pt idx="2351">
                  <c:v>77.564854082952536</c:v>
                </c:pt>
                <c:pt idx="2352">
                  <c:v>77.624197965589872</c:v>
                </c:pt>
                <c:pt idx="2353">
                  <c:v>77.683410435602013</c:v>
                </c:pt>
                <c:pt idx="2354">
                  <c:v>77.74248960768567</c:v>
                </c:pt>
                <c:pt idx="2355">
                  <c:v>77.801433600421703</c:v>
                </c:pt>
                <c:pt idx="2356">
                  <c:v>77.860240536284991</c:v>
                </c:pt>
                <c:pt idx="2357">
                  <c:v>77.918908541657359</c:v>
                </c:pt>
                <c:pt idx="2358">
                  <c:v>77.977435746838097</c:v>
                </c:pt>
                <c:pt idx="2359">
                  <c:v>78.035820286055596</c:v>
                </c:pt>
                <c:pt idx="2360">
                  <c:v>78.094060297480198</c:v>
                </c:pt>
                <c:pt idx="2361">
                  <c:v>78.152153923235119</c:v>
                </c:pt>
                <c:pt idx="2362">
                  <c:v>78.210099309410296</c:v>
                </c:pt>
                <c:pt idx="2363">
                  <c:v>78.267894606073668</c:v>
                </c:pt>
                <c:pt idx="2364">
                  <c:v>78.325537967285285</c:v>
                </c:pt>
                <c:pt idx="2365">
                  <c:v>78.383027551109834</c:v>
                </c:pt>
                <c:pt idx="2366">
                  <c:v>78.440361519630827</c:v>
                </c:pt>
                <c:pt idx="2367">
                  <c:v>78.497538038964123</c:v>
                </c:pt>
                <c:pt idx="2368">
                  <c:v>78.554555279272861</c:v>
                </c:pt>
                <c:pt idx="2369">
                  <c:v>78.611411414780846</c:v>
                </c:pt>
                <c:pt idx="2370">
                  <c:v>78.668104623788722</c:v>
                </c:pt>
                <c:pt idx="2371">
                  <c:v>78.724633088689458</c:v>
                </c:pt>
                <c:pt idx="2372">
                  <c:v>78.780994995983036</c:v>
                </c:pt>
                <c:pt idx="2373">
                  <c:v>78.837188536294036</c:v>
                </c:pt>
                <c:pt idx="2374">
                  <c:v>78.893211904387201</c:v>
                </c:pt>
                <c:pt idx="2375">
                  <c:v>78.949063299185411</c:v>
                </c:pt>
                <c:pt idx="2376">
                  <c:v>79.004740923786258</c:v>
                </c:pt>
                <c:pt idx="2377">
                  <c:v>79.060242985481267</c:v>
                </c:pt>
                <c:pt idx="2378">
                  <c:v>79.115567695773791</c:v>
                </c:pt>
                <c:pt idx="2379">
                  <c:v>79.170713270397812</c:v>
                </c:pt>
                <c:pt idx="2380">
                  <c:v>79.225677929337635</c:v>
                </c:pt>
                <c:pt idx="2381">
                  <c:v>79.280459896848598</c:v>
                </c:pt>
                <c:pt idx="2382">
                  <c:v>79.335057401476433</c:v>
                </c:pt>
                <c:pt idx="2383">
                  <c:v>79.389468676079076</c:v>
                </c:pt>
                <c:pt idx="2384">
                  <c:v>79.443691957848301</c:v>
                </c:pt>
                <c:pt idx="2385">
                  <c:v>79.49772548833208</c:v>
                </c:pt>
                <c:pt idx="2386">
                  <c:v>79.551567513456561</c:v>
                </c:pt>
                <c:pt idx="2387">
                  <c:v>79.605216283550533</c:v>
                </c:pt>
                <c:pt idx="2388">
                  <c:v>79.658670053368255</c:v>
                </c:pt>
                <c:pt idx="2389">
                  <c:v>79.71192708211494</c:v>
                </c:pt>
                <c:pt idx="2390">
                  <c:v>79.764985633471369</c:v>
                </c:pt>
                <c:pt idx="2391">
                  <c:v>79.817843975619681</c:v>
                </c:pt>
                <c:pt idx="2392">
                  <c:v>79.870500381269594</c:v>
                </c:pt>
                <c:pt idx="2393">
                  <c:v>79.922953127685915</c:v>
                </c:pt>
                <c:pt idx="2394">
                  <c:v>79.975200496715416</c:v>
                </c:pt>
                <c:pt idx="2395">
                  <c:v>80.02724077481605</c:v>
                </c:pt>
                <c:pt idx="2396">
                  <c:v>80.079072253084803</c:v>
                </c:pt>
                <c:pt idx="2397">
                  <c:v>80.130693227287964</c:v>
                </c:pt>
                <c:pt idx="2398">
                  <c:v>80.182101997891181</c:v>
                </c:pt>
                <c:pt idx="2399">
                  <c:v>80.233296870089802</c:v>
                </c:pt>
                <c:pt idx="2400">
                  <c:v>80.284276153841375</c:v>
                </c:pt>
                <c:pt idx="2401">
                  <c:v>80.335038163897153</c:v>
                </c:pt>
                <c:pt idx="2402">
                  <c:v>80.385581219834833</c:v>
                </c:pt>
                <c:pt idx="2403">
                  <c:v>80.435903646092797</c:v>
                </c:pt>
                <c:pt idx="2404">
                  <c:v>80.486003772003613</c:v>
                </c:pt>
                <c:pt idx="2405">
                  <c:v>80.535879931829541</c:v>
                </c:pt>
                <c:pt idx="2406">
                  <c:v>80.585530464797685</c:v>
                </c:pt>
                <c:pt idx="2407">
                  <c:v>80.63495371513622</c:v>
                </c:pt>
                <c:pt idx="2408">
                  <c:v>80.684148032111906</c:v>
                </c:pt>
                <c:pt idx="2409">
                  <c:v>80.733111770066813</c:v>
                </c:pt>
                <c:pt idx="2410">
                  <c:v>80.78184328845775</c:v>
                </c:pt>
                <c:pt idx="2411">
                  <c:v>80.830340951894286</c:v>
                </c:pt>
                <c:pt idx="2412">
                  <c:v>80.878603130179059</c:v>
                </c:pt>
                <c:pt idx="2413">
                  <c:v>80.926628198348084</c:v>
                </c:pt>
                <c:pt idx="2414">
                  <c:v>80.974414536711222</c:v>
                </c:pt>
                <c:pt idx="2415">
                  <c:v>81.021960530894617</c:v>
                </c:pt>
                <c:pt idx="2416">
                  <c:v>81.06926457188321</c:v>
                </c:pt>
                <c:pt idx="2417">
                  <c:v>81.116325056062962</c:v>
                </c:pt>
                <c:pt idx="2418">
                  <c:v>81.163140385265393</c:v>
                </c:pt>
                <c:pt idx="2419">
                  <c:v>81.209708966811789</c:v>
                </c:pt>
                <c:pt idx="2420">
                  <c:v>81.256029213558307</c:v>
                </c:pt>
                <c:pt idx="2421">
                  <c:v>81.30209954394175</c:v>
                </c:pt>
                <c:pt idx="2422">
                  <c:v>81.347918382025497</c:v>
                </c:pt>
                <c:pt idx="2423">
                  <c:v>81.393484157547888</c:v>
                </c:pt>
                <c:pt idx="2424">
                  <c:v>81.438795305968142</c:v>
                </c:pt>
                <c:pt idx="2425">
                  <c:v>81.483850268516434</c:v>
                </c:pt>
                <c:pt idx="2426">
                  <c:v>81.528647492241191</c:v>
                </c:pt>
                <c:pt idx="2427">
                  <c:v>81.573185430060349</c:v>
                </c:pt>
                <c:pt idx="2428">
                  <c:v>81.617462540810479</c:v>
                </c:pt>
                <c:pt idx="2429">
                  <c:v>81.661477289297693</c:v>
                </c:pt>
                <c:pt idx="2430">
                  <c:v>81.705228146349128</c:v>
                </c:pt>
                <c:pt idx="2431">
                  <c:v>81.748713588865996</c:v>
                </c:pt>
                <c:pt idx="2432">
                  <c:v>81.791932099874373</c:v>
                </c:pt>
                <c:pt idx="2433">
                  <c:v>81.834882168579696</c:v>
                </c:pt>
                <c:pt idx="2434">
                  <c:v>81.877562290419831</c:v>
                </c:pt>
                <c:pt idx="2435">
                  <c:v>81.919970967119795</c:v>
                </c:pt>
                <c:pt idx="2436">
                  <c:v>81.962106706746525</c:v>
                </c:pt>
                <c:pt idx="2437">
                  <c:v>82.003968023763548</c:v>
                </c:pt>
                <c:pt idx="2438">
                  <c:v>82.045553439087826</c:v>
                </c:pt>
                <c:pt idx="2439">
                  <c:v>82.086861480145529</c:v>
                </c:pt>
                <c:pt idx="2440">
                  <c:v>82.127890680928971</c:v>
                </c:pt>
                <c:pt idx="2441">
                  <c:v>82.168639582054041</c:v>
                </c:pt>
                <c:pt idx="2442">
                  <c:v>82.209106730817879</c:v>
                </c:pt>
                <c:pt idx="2443">
                  <c:v>82.249290681257548</c:v>
                </c:pt>
                <c:pt idx="2444">
                  <c:v>82.28918999420803</c:v>
                </c:pt>
                <c:pt idx="2445">
                  <c:v>82.328803237361939</c:v>
                </c:pt>
                <c:pt idx="2446">
                  <c:v>82.36812898532888</c:v>
                </c:pt>
                <c:pt idx="2447">
                  <c:v>82.407165819695024</c:v>
                </c:pt>
                <c:pt idx="2448">
                  <c:v>82.445912329084067</c:v>
                </c:pt>
                <c:pt idx="2449">
                  <c:v>82.484367109217231</c:v>
                </c:pt>
                <c:pt idx="2450">
                  <c:v>82.522528762974417</c:v>
                </c:pt>
                <c:pt idx="2451">
                  <c:v>82.560395900456498</c:v>
                </c:pt>
                <c:pt idx="2452">
                  <c:v>82.597967139045167</c:v>
                </c:pt>
                <c:pt idx="2453">
                  <c:v>82.635241103466257</c:v>
                </c:pt>
                <c:pt idx="2454">
                  <c:v>82.672216425851545</c:v>
                </c:pt>
                <c:pt idx="2455">
                  <c:v>82.708891745801139</c:v>
                </c:pt>
                <c:pt idx="2456">
                  <c:v>82.745265710446347</c:v>
                </c:pt>
                <c:pt idx="2457">
                  <c:v>82.7813369745122</c:v>
                </c:pt>
                <c:pt idx="2458">
                  <c:v>82.817104200381408</c:v>
                </c:pt>
                <c:pt idx="2459">
                  <c:v>82.852566058156768</c:v>
                </c:pt>
                <c:pt idx="2460">
                  <c:v>82.887721225725144</c:v>
                </c:pt>
                <c:pt idx="2461">
                  <c:v>82.922568388820707</c:v>
                </c:pt>
                <c:pt idx="2462">
                  <c:v>82.957106241089591</c:v>
                </c:pt>
                <c:pt idx="2463">
                  <c:v>82.991333484152335</c:v>
                </c:pt>
                <c:pt idx="2464">
                  <c:v>83.025248827669031</c:v>
                </c:pt>
                <c:pt idx="2465">
                  <c:v>83.058850989402501</c:v>
                </c:pt>
                <c:pt idx="2466">
                  <c:v>83.092138695282969</c:v>
                </c:pt>
                <c:pt idx="2467">
                  <c:v>83.125110679471362</c:v>
                </c:pt>
                <c:pt idx="2468">
                  <c:v>83.157765684424064</c:v>
                </c:pt>
                <c:pt idx="2469">
                  <c:v>83.190102460956538</c:v>
                </c:pt>
                <c:pt idx="2470">
                  <c:v>83.22211976830738</c:v>
                </c:pt>
                <c:pt idx="2471">
                  <c:v>83.253816374201946</c:v>
                </c:pt>
                <c:pt idx="2472">
                  <c:v>83.285191054916879</c:v>
                </c:pt>
                <c:pt idx="2473">
                  <c:v>83.316242595342928</c:v>
                </c:pt>
                <c:pt idx="2474">
                  <c:v>83.346969789048771</c:v>
                </c:pt>
                <c:pt idx="2475">
                  <c:v>83.377371438344824</c:v>
                </c:pt>
                <c:pt idx="2476">
                  <c:v>83.407446354346035</c:v>
                </c:pt>
                <c:pt idx="2477">
                  <c:v>83.437193357034815</c:v>
                </c:pt>
                <c:pt idx="2478">
                  <c:v>83.466611275323913</c:v>
                </c:pt>
                <c:pt idx="2479">
                  <c:v>83.49569894711901</c:v>
                </c:pt>
                <c:pt idx="2480">
                  <c:v>83.52445521938084</c:v>
                </c:pt>
                <c:pt idx="2481">
                  <c:v>83.552878948187299</c:v>
                </c:pt>
                <c:pt idx="2482">
                  <c:v>83.580968998794773</c:v>
                </c:pt>
                <c:pt idx="2483">
                  <c:v>83.608724245699165</c:v>
                </c:pt>
                <c:pt idx="2484">
                  <c:v>83.636143572697364</c:v>
                </c:pt>
                <c:pt idx="2485">
                  <c:v>83.663225872947578</c:v>
                </c:pt>
                <c:pt idx="2486">
                  <c:v>83.689970049028986</c:v>
                </c:pt>
                <c:pt idx="2487">
                  <c:v>83.716375013001695</c:v>
                </c:pt>
                <c:pt idx="2488">
                  <c:v>83.742439686465474</c:v>
                </c:pt>
                <c:pt idx="2489">
                  <c:v>83.768163000619069</c:v>
                </c:pt>
                <c:pt idx="2490">
                  <c:v>83.793543896317786</c:v>
                </c:pt>
                <c:pt idx="2491">
                  <c:v>83.818581324130747</c:v>
                </c:pt>
                <c:pt idx="2492">
                  <c:v>83.843274244399126</c:v>
                </c:pt>
                <c:pt idx="2493">
                  <c:v>83.867621627290944</c:v>
                </c:pt>
                <c:pt idx="2494">
                  <c:v>83.891622452857973</c:v>
                </c:pt>
                <c:pt idx="2495">
                  <c:v>83.915275711090473</c:v>
                </c:pt>
                <c:pt idx="2496">
                  <c:v>83.93858040197199</c:v>
                </c:pt>
                <c:pt idx="2497">
                  <c:v>83.961535535532533</c:v>
                </c:pt>
                <c:pt idx="2498">
                  <c:v>83.98414013190218</c:v>
                </c:pt>
                <c:pt idx="2499">
                  <c:v>84.006393221363254</c:v>
                </c:pt>
                <c:pt idx="2500">
                  <c:v>84.028293844401659</c:v>
                </c:pt>
                <c:pt idx="2501">
                  <c:v>84.049841051757966</c:v>
                </c:pt>
                <c:pt idx="2502">
                  <c:v>84.071033904477787</c:v>
                </c:pt>
                <c:pt idx="2503">
                  <c:v>84.091871473959216</c:v>
                </c:pt>
                <c:pt idx="2504">
                  <c:v>84.112352842003531</c:v>
                </c:pt>
                <c:pt idx="2505">
                  <c:v>84.132477100860768</c:v>
                </c:pt>
                <c:pt idx="2506">
                  <c:v>84.152243353276759</c:v>
                </c:pt>
                <c:pt idx="2507">
                  <c:v>84.171650712539076</c:v>
                </c:pt>
                <c:pt idx="2508">
                  <c:v>84.190698302521113</c:v>
                </c:pt>
                <c:pt idx="2509">
                  <c:v>84.209385257725955</c:v>
                </c:pt>
                <c:pt idx="2510">
                  <c:v>84.227710723328798</c:v>
                </c:pt>
                <c:pt idx="2511">
                  <c:v>84.245673855219408</c:v>
                </c:pt>
                <c:pt idx="2512">
                  <c:v>84.26327382004223</c:v>
                </c:pt>
                <c:pt idx="2513">
                  <c:v>84.280509795234792</c:v>
                </c:pt>
                <c:pt idx="2514">
                  <c:v>84.29738096906793</c:v>
                </c:pt>
                <c:pt idx="2515">
                  <c:v>84.313886540682617</c:v>
                </c:pt>
                <c:pt idx="2516">
                  <c:v>84.330025720125548</c:v>
                </c:pt>
                <c:pt idx="2517">
                  <c:v>84.345797728384866</c:v>
                </c:pt>
                <c:pt idx="2518">
                  <c:v>84.361201797423831</c:v>
                </c:pt>
                <c:pt idx="2519">
                  <c:v>84.376237170213642</c:v>
                </c:pt>
                <c:pt idx="2520">
                  <c:v>84.390903100764973</c:v>
                </c:pt>
                <c:pt idx="2521">
                  <c:v>84.405198854158357</c:v>
                </c:pt>
                <c:pt idx="2522">
                  <c:v>84.419123706572577</c:v>
                </c:pt>
                <c:pt idx="2523">
                  <c:v>84.432676945314</c:v>
                </c:pt>
                <c:pt idx="2524">
                  <c:v>84.44585786884123</c:v>
                </c:pt>
                <c:pt idx="2525">
                  <c:v>84.458665786791556</c:v>
                </c:pt>
                <c:pt idx="2526">
                  <c:v>84.471100020004855</c:v>
                </c:pt>
                <c:pt idx="2527">
                  <c:v>84.483159900545132</c:v>
                </c:pt>
                <c:pt idx="2528">
                  <c:v>84.494844771723137</c:v>
                </c:pt>
                <c:pt idx="2529">
                  <c:v>84.506153988114875</c:v>
                </c:pt>
                <c:pt idx="2530">
                  <c:v>84.517086915581089</c:v>
                </c:pt>
                <c:pt idx="2531">
                  <c:v>84.527642931284134</c:v>
                </c:pt>
                <c:pt idx="2532">
                  <c:v>84.537821423702837</c:v>
                </c:pt>
                <c:pt idx="2533">
                  <c:v>84.547621792647362</c:v>
                </c:pt>
                <c:pt idx="2534">
                  <c:v>84.557043449272385</c:v>
                </c:pt>
                <c:pt idx="2535">
                  <c:v>84.566085816087565</c:v>
                </c:pt>
                <c:pt idx="2536">
                  <c:v>84.574748326967722</c:v>
                </c:pt>
                <c:pt idx="2537">
                  <c:v>84.583030427161248</c:v>
                </c:pt>
                <c:pt idx="2538">
                  <c:v>84.590931573296785</c:v>
                </c:pt>
                <c:pt idx="2539">
                  <c:v>84.598451233388587</c:v>
                </c:pt>
                <c:pt idx="2540">
                  <c:v>84.605588886840522</c:v>
                </c:pt>
                <c:pt idx="2541">
                  <c:v>84.612344024448348</c:v>
                </c:pt>
                <c:pt idx="2542">
                  <c:v>84.618716148400068</c:v>
                </c:pt>
                <c:pt idx="2543">
                  <c:v>84.624704772274811</c:v>
                </c:pt>
                <c:pt idx="2544">
                  <c:v>84.630309421041488</c:v>
                </c:pt>
                <c:pt idx="2545">
                  <c:v>84.635529631054041</c:v>
                </c:pt>
                <c:pt idx="2546">
                  <c:v>84.64036495004585</c:v>
                </c:pt>
                <c:pt idx="2547">
                  <c:v>84.64481493712303</c:v>
                </c:pt>
                <c:pt idx="2548">
                  <c:v>84.648879162754739</c:v>
                </c:pt>
                <c:pt idx="2549">
                  <c:v>84.652557208763824</c:v>
                </c:pt>
                <c:pt idx="2550">
                  <c:v>84.655848668314178</c:v>
                </c:pt>
                <c:pt idx="2551">
                  <c:v>84.658753145897307</c:v>
                </c:pt>
                <c:pt idx="2552">
                  <c:v>84.661270257316559</c:v>
                </c:pt>
                <c:pt idx="2553">
                  <c:v>84.66339962967119</c:v>
                </c:pt>
                <c:pt idx="2554">
                  <c:v>84.665140901336699</c:v>
                </c:pt>
                <c:pt idx="2555">
                  <c:v>84.666493721945699</c:v>
                </c:pt>
                <c:pt idx="2556">
                  <c:v>84.667457752364655</c:v>
                </c:pt>
                <c:pt idx="2557">
                  <c:v>84.668032664672097</c:v>
                </c:pt>
                <c:pt idx="2558">
                  <c:v>84.668218142131266</c:v>
                </c:pt>
                <c:pt idx="2559">
                  <c:v>84.66801387916594</c:v>
                </c:pt>
                <c:pt idx="2560">
                  <c:v>84.667419581328943</c:v>
                </c:pt>
                <c:pt idx="2561">
                  <c:v>84.666434965274732</c:v>
                </c:pt>
                <c:pt idx="2562">
                  <c:v>84.665059758725363</c:v>
                </c:pt>
                <c:pt idx="2563">
                  <c:v>84.663293700438203</c:v>
                </c:pt>
                <c:pt idx="2564">
                  <c:v>84.661136540170702</c:v>
                </c:pt>
                <c:pt idx="2565">
                  <c:v>84.658588038642606</c:v>
                </c:pt>
                <c:pt idx="2566">
                  <c:v>84.65564796749851</c:v>
                </c:pt>
                <c:pt idx="2567">
                  <c:v>84.652316109266692</c:v>
                </c:pt>
                <c:pt idx="2568">
                  <c:v>84.648592257318398</c:v>
                </c:pt>
                <c:pt idx="2569">
                  <c:v>84.644476215822934</c:v>
                </c:pt>
                <c:pt idx="2570">
                  <c:v>84.639967799704081</c:v>
                </c:pt>
                <c:pt idx="2571">
                  <c:v>84.635066834591768</c:v>
                </c:pt>
                <c:pt idx="2572">
                  <c:v>84.629773156773979</c:v>
                </c:pt>
                <c:pt idx="2573">
                  <c:v>84.624086613148023</c:v>
                </c:pt>
                <c:pt idx="2574">
                  <c:v>84.618007061166452</c:v>
                </c:pt>
                <c:pt idx="2575">
                  <c:v>84.611534368785115</c:v>
                </c:pt>
                <c:pt idx="2576">
                  <c:v>84.604668414408465</c:v>
                </c:pt>
                <c:pt idx="2577">
                  <c:v>84.597409086831448</c:v>
                </c:pt>
                <c:pt idx="2578">
                  <c:v>84.589756285182602</c:v>
                </c:pt>
                <c:pt idx="2579">
                  <c:v>84.581709918863567</c:v>
                </c:pt>
                <c:pt idx="2580">
                  <c:v>84.573269907487585</c:v>
                </c:pt>
                <c:pt idx="2581">
                  <c:v>84.564436180816756</c:v>
                </c:pt>
                <c:pt idx="2582">
                  <c:v>84.555208678696744</c:v>
                </c:pt>
                <c:pt idx="2583">
                  <c:v>84.545587350992363</c:v>
                </c:pt>
                <c:pt idx="2584">
                  <c:v>84.535572157517024</c:v>
                </c:pt>
                <c:pt idx="2585">
                  <c:v>84.525163067965664</c:v>
                </c:pt>
                <c:pt idx="2586">
                  <c:v>84.514360061842794</c:v>
                </c:pt>
                <c:pt idx="2587">
                  <c:v>84.503163128391222</c:v>
                </c:pt>
                <c:pt idx="2588">
                  <c:v>84.491572266516812</c:v>
                </c:pt>
                <c:pt idx="2589">
                  <c:v>84.479587484713846</c:v>
                </c:pt>
                <c:pt idx="2590">
                  <c:v>84.467208800988004</c:v>
                </c:pt>
                <c:pt idx="2591">
                  <c:v>84.4544362427782</c:v>
                </c:pt>
                <c:pt idx="2592">
                  <c:v>84.441269846876978</c:v>
                </c:pt>
                <c:pt idx="2593">
                  <c:v>84.427709659347855</c:v>
                </c:pt>
                <c:pt idx="2594">
                  <c:v>84.413755735444667</c:v>
                </c:pt>
                <c:pt idx="2595">
                  <c:v>84.3994081395264</c:v>
                </c:pt>
                <c:pt idx="2596">
                  <c:v>84.384666944970917</c:v>
                </c:pt>
                <c:pt idx="2597">
                  <c:v>84.369532234090286</c:v>
                </c:pt>
                <c:pt idx="2598">
                  <c:v>84.354004098039979</c:v>
                </c:pt>
                <c:pt idx="2599">
                  <c:v>84.338082636731471</c:v>
                </c:pt>
                <c:pt idx="2600">
                  <c:v>84.321767958739656</c:v>
                </c:pt>
                <c:pt idx="2601">
                  <c:v>84.305060181211658</c:v>
                </c:pt>
                <c:pt idx="2602">
                  <c:v>84.287959429772386</c:v>
                </c:pt>
                <c:pt idx="2603">
                  <c:v>84.270465838431178</c:v>
                </c:pt>
                <c:pt idx="2604">
                  <c:v>84.252579549483372</c:v>
                </c:pt>
                <c:pt idx="2605">
                  <c:v>84.234300713415848</c:v>
                </c:pt>
                <c:pt idx="2606">
                  <c:v>84.215629488805803</c:v>
                </c:pt>
                <c:pt idx="2607">
                  <c:v>84.196566042222727</c:v>
                </c:pt>
                <c:pt idx="2608">
                  <c:v>84.177110548126905</c:v>
                </c:pt>
                <c:pt idx="2609">
                  <c:v>84.157263188767118</c:v>
                </c:pt>
                <c:pt idx="2610">
                  <c:v>84.137024154077693</c:v>
                </c:pt>
                <c:pt idx="2611">
                  <c:v>84.116393641574192</c:v>
                </c:pt>
                <c:pt idx="2612">
                  <c:v>84.095371856247326</c:v>
                </c:pt>
                <c:pt idx="2613">
                  <c:v>84.073959010458026</c:v>
                </c:pt>
                <c:pt idx="2614">
                  <c:v>84.052155323827265</c:v>
                </c:pt>
                <c:pt idx="2615">
                  <c:v>84.029961023129559</c:v>
                </c:pt>
                <c:pt idx="2616">
                  <c:v>84.007376342183008</c:v>
                </c:pt>
                <c:pt idx="2617">
                  <c:v>83.984401521737624</c:v>
                </c:pt>
                <c:pt idx="2618">
                  <c:v>83.961036809364572</c:v>
                </c:pt>
                <c:pt idx="2619">
                  <c:v>83.937282459343294</c:v>
                </c:pt>
                <c:pt idx="2620">
                  <c:v>83.913138732548489</c:v>
                </c:pt>
                <c:pt idx="2621">
                  <c:v>83.888605896335093</c:v>
                </c:pt>
                <c:pt idx="2622">
                  <c:v>83.863684224423935</c:v>
                </c:pt>
                <c:pt idx="2623">
                  <c:v>83.838373996783645</c:v>
                </c:pt>
                <c:pt idx="2624">
                  <c:v>83.812675499516828</c:v>
                </c:pt>
                <c:pt idx="2625">
                  <c:v>83.786589024739783</c:v>
                </c:pt>
                <c:pt idx="2626">
                  <c:v>83.760114870464463</c:v>
                </c:pt>
                <c:pt idx="2627">
                  <c:v>83.733253340480246</c:v>
                </c:pt>
                <c:pt idx="2628">
                  <c:v>83.706004744233056</c:v>
                </c:pt>
                <c:pt idx="2629">
                  <c:v>83.678369396704738</c:v>
                </c:pt>
                <c:pt idx="2630">
                  <c:v>83.650347618291491</c:v>
                </c:pt>
                <c:pt idx="2631">
                  <c:v>83.621939734683039</c:v>
                </c:pt>
                <c:pt idx="2632">
                  <c:v>83.593146076737867</c:v>
                </c:pt>
                <c:pt idx="2633">
                  <c:v>83.563966980362196</c:v>
                </c:pt>
                <c:pt idx="2634">
                  <c:v>83.534402786383737</c:v>
                </c:pt>
                <c:pt idx="2635">
                  <c:v>83.504453840429647</c:v>
                </c:pt>
                <c:pt idx="2636">
                  <c:v>83.474120492799926</c:v>
                </c:pt>
                <c:pt idx="2637">
                  <c:v>83.443403098342543</c:v>
                </c:pt>
                <c:pt idx="2638">
                  <c:v>83.412302016327047</c:v>
                </c:pt>
                <c:pt idx="2639">
                  <c:v>83.380817610318715</c:v>
                </c:pt>
                <c:pt idx="2640">
                  <c:v>83.348950248051906</c:v>
                </c:pt>
                <c:pt idx="2641">
                  <c:v>83.316700301301438</c:v>
                </c:pt>
                <c:pt idx="2642">
                  <c:v>83.284068145756351</c:v>
                </c:pt>
                <c:pt idx="2643">
                  <c:v>83.251054160891499</c:v>
                </c:pt>
                <c:pt idx="2644">
                  <c:v>83.217658729838476</c:v>
                </c:pt>
                <c:pt idx="2645">
                  <c:v>83.183882239258566</c:v>
                </c:pt>
                <c:pt idx="2646">
                  <c:v>83.149725079212374</c:v>
                </c:pt>
                <c:pt idx="2647">
                  <c:v>83.11518764303031</c:v>
                </c:pt>
                <c:pt idx="2648">
                  <c:v>83.080270327185289</c:v>
                </c:pt>
                <c:pt idx="2649">
                  <c:v>83.044973531161517</c:v>
                </c:pt>
                <c:pt idx="2650">
                  <c:v>83.009297657323927</c:v>
                </c:pt>
                <c:pt idx="2651">
                  <c:v>82.973243110789667</c:v>
                </c:pt>
                <c:pt idx="2652">
                  <c:v>82.936810299298699</c:v>
                </c:pt>
                <c:pt idx="2653">
                  <c:v>82.899999633080412</c:v>
                </c:pt>
                <c:pt idx="2654">
                  <c:v>82.862811524726951</c:v>
                </c:pt>
                <c:pt idx="2655">
                  <c:v>82.825246389060126</c:v>
                </c:pt>
                <c:pt idx="2656">
                  <c:v>82.7873046430024</c:v>
                </c:pt>
                <c:pt idx="2657">
                  <c:v>82.748986705446313</c:v>
                </c:pt>
                <c:pt idx="2658">
                  <c:v>82.710292997123318</c:v>
                </c:pt>
                <c:pt idx="2659">
                  <c:v>82.67122394047432</c:v>
                </c:pt>
                <c:pt idx="2660">
                  <c:v>82.631779959519079</c:v>
                </c:pt>
                <c:pt idx="2661">
                  <c:v>82.591961479725597</c:v>
                </c:pt>
                <c:pt idx="2662">
                  <c:v>82.551768927879692</c:v>
                </c:pt>
                <c:pt idx="2663">
                  <c:v>82.51120273195626</c:v>
                </c:pt>
                <c:pt idx="2664">
                  <c:v>82.470263320988252</c:v>
                </c:pt>
                <c:pt idx="2665">
                  <c:v>82.428951124937143</c:v>
                </c:pt>
                <c:pt idx="2666">
                  <c:v>82.387266574563952</c:v>
                </c:pt>
                <c:pt idx="2667">
                  <c:v>82.345210101298846</c:v>
                </c:pt>
                <c:pt idx="2668">
                  <c:v>82.302782137113397</c:v>
                </c:pt>
                <c:pt idx="2669">
                  <c:v>82.259983114390977</c:v>
                </c:pt>
                <c:pt idx="2670">
                  <c:v>82.216813465798054</c:v>
                </c:pt>
                <c:pt idx="2671">
                  <c:v>82.173273624156479</c:v>
                </c:pt>
                <c:pt idx="2672">
                  <c:v>82.129364022315343</c:v>
                </c:pt>
                <c:pt idx="2673">
                  <c:v>82.085085093023281</c:v>
                </c:pt>
                <c:pt idx="2674">
                  <c:v>82.040437268801796</c:v>
                </c:pt>
                <c:pt idx="2675">
                  <c:v>81.995420981817475</c:v>
                </c:pt>
                <c:pt idx="2676">
                  <c:v>81.950036663756023</c:v>
                </c:pt>
                <c:pt idx="2677">
                  <c:v>81.90428474569697</c:v>
                </c:pt>
                <c:pt idx="2678">
                  <c:v>81.858165657986689</c:v>
                </c:pt>
                <c:pt idx="2679">
                  <c:v>81.811679830114443</c:v>
                </c:pt>
                <c:pt idx="2680">
                  <c:v>81.764827690587325</c:v>
                </c:pt>
                <c:pt idx="2681">
                  <c:v>81.717609666805771</c:v>
                </c:pt>
                <c:pt idx="2682">
                  <c:v>81.670026184940852</c:v>
                </c:pt>
                <c:pt idx="2683">
                  <c:v>81.622077669810025</c:v>
                </c:pt>
                <c:pt idx="2684">
                  <c:v>81.573764544755619</c:v>
                </c:pt>
                <c:pt idx="2685">
                  <c:v>81.525087231522164</c:v>
                </c:pt>
                <c:pt idx="2686">
                  <c:v>81.476046150135716</c:v>
                </c:pt>
                <c:pt idx="2687">
                  <c:v>81.426641718782108</c:v>
                </c:pt>
                <c:pt idx="2688">
                  <c:v>81.376874353687356</c:v>
                </c:pt>
                <c:pt idx="2689">
                  <c:v>81.326744468998626</c:v>
                </c:pt>
                <c:pt idx="2690">
                  <c:v>81.276252476663799</c:v>
                </c:pt>
                <c:pt idx="2691">
                  <c:v>81.225398786315438</c:v>
                </c:pt>
                <c:pt idx="2692">
                  <c:v>81.174183805151301</c:v>
                </c:pt>
                <c:pt idx="2693">
                  <c:v>81.122607937818287</c:v>
                </c:pt>
                <c:pt idx="2694">
                  <c:v>81.07067158629664</c:v>
                </c:pt>
                <c:pt idx="2695">
                  <c:v>81.018375149783523</c:v>
                </c:pt>
                <c:pt idx="2696">
                  <c:v>80.965719024580238</c:v>
                </c:pt>
                <c:pt idx="2697">
                  <c:v>80.912703603975629</c:v>
                </c:pt>
                <c:pt idx="2698">
                  <c:v>80.859329278135576</c:v>
                </c:pt>
                <c:pt idx="2699">
                  <c:v>80.805596433988569</c:v>
                </c:pt>
                <c:pt idx="2700">
                  <c:v>80.751505455115435</c:v>
                </c:pt>
                <c:pt idx="2701">
                  <c:v>80.697056721637722</c:v>
                </c:pt>
                <c:pt idx="2702">
                  <c:v>80.642250610109073</c:v>
                </c:pt>
                <c:pt idx="2703">
                  <c:v>80.587087493403729</c:v>
                </c:pt>
                <c:pt idx="2704">
                  <c:v>80.531567740610996</c:v>
                </c:pt>
                <c:pt idx="2705">
                  <c:v>80.47569171692524</c:v>
                </c:pt>
                <c:pt idx="2706">
                  <c:v>80.419459783541228</c:v>
                </c:pt>
                <c:pt idx="2707">
                  <c:v>80.362872297547639</c:v>
                </c:pt>
                <c:pt idx="2708">
                  <c:v>80.305929611821853</c:v>
                </c:pt>
                <c:pt idx="2709">
                  <c:v>80.248632074926718</c:v>
                </c:pt>
                <c:pt idx="2710">
                  <c:v>80.190980031006916</c:v>
                </c:pt>
                <c:pt idx="2711">
                  <c:v>80.132973819687066</c:v>
                </c:pt>
                <c:pt idx="2712">
                  <c:v>80.074613775970434</c:v>
                </c:pt>
                <c:pt idx="2713">
                  <c:v>80.015900230139238</c:v>
                </c:pt>
                <c:pt idx="2714">
                  <c:v>79.956833507653769</c:v>
                </c:pt>
                <c:pt idx="2715">
                  <c:v>79.897413929055702</c:v>
                </c:pt>
                <c:pt idx="2716">
                  <c:v>79.83764180986897</c:v>
                </c:pt>
                <c:pt idx="2717">
                  <c:v>79.777517460504924</c:v>
                </c:pt>
                <c:pt idx="2718">
                  <c:v>79.717041186165289</c:v>
                </c:pt>
                <c:pt idx="2719">
                  <c:v>79.656213286748084</c:v>
                </c:pt>
                <c:pt idx="2720">
                  <c:v>79.595034056754685</c:v>
                </c:pt>
                <c:pt idx="2721">
                  <c:v>79.53350378519545</c:v>
                </c:pt>
                <c:pt idx="2722">
                  <c:v>79.471622755500306</c:v>
                </c:pt>
                <c:pt idx="2723">
                  <c:v>79.409391245426079</c:v>
                </c:pt>
                <c:pt idx="2724">
                  <c:v>79.346809526967945</c:v>
                </c:pt>
                <c:pt idx="2725">
                  <c:v>79.283877866270359</c:v>
                </c:pt>
                <c:pt idx="2726">
                  <c:v>79.220596523539015</c:v>
                </c:pt>
                <c:pt idx="2727">
                  <c:v>79.156965752955387</c:v>
                </c:pt>
                <c:pt idx="2728">
                  <c:v>79.092985802589794</c:v>
                </c:pt>
                <c:pt idx="2729">
                  <c:v>79.028656914316954</c:v>
                </c:pt>
                <c:pt idx="2730">
                  <c:v>78.963979323733312</c:v>
                </c:pt>
                <c:pt idx="2731">
                  <c:v>78.898953260072972</c:v>
                </c:pt>
                <c:pt idx="2732">
                  <c:v>78.833578946127275</c:v>
                </c:pt>
                <c:pt idx="2733">
                  <c:v>78.76785659816349</c:v>
                </c:pt>
                <c:pt idx="2734">
                  <c:v>78.701786425845896</c:v>
                </c:pt>
                <c:pt idx="2735">
                  <c:v>78.635368632157281</c:v>
                </c:pt>
                <c:pt idx="2736">
                  <c:v>78.568603413320076</c:v>
                </c:pt>
                <c:pt idx="2737">
                  <c:v>78.50149095872176</c:v>
                </c:pt>
                <c:pt idx="2738">
                  <c:v>78.434031450838717</c:v>
                </c:pt>
                <c:pt idx="2739">
                  <c:v>78.366225065161331</c:v>
                </c:pt>
                <c:pt idx="2740">
                  <c:v>78.298071970121384</c:v>
                </c:pt>
                <c:pt idx="2741">
                  <c:v>78.229572327019227</c:v>
                </c:pt>
                <c:pt idx="2742">
                  <c:v>78.160726289953061</c:v>
                </c:pt>
                <c:pt idx="2743">
                  <c:v>78.09153400574715</c:v>
                </c:pt>
                <c:pt idx="2744">
                  <c:v>78.02199561388565</c:v>
                </c:pt>
                <c:pt idx="2745">
                  <c:v>77.952111246440836</c:v>
                </c:pt>
                <c:pt idx="2746">
                  <c:v>77.881881028008152</c:v>
                </c:pt>
                <c:pt idx="2747">
                  <c:v>77.811305075639709</c:v>
                </c:pt>
                <c:pt idx="2748">
                  <c:v>77.740383498778741</c:v>
                </c:pt>
                <c:pt idx="2749">
                  <c:v>77.669116399195985</c:v>
                </c:pt>
                <c:pt idx="2750">
                  <c:v>77.597503870926076</c:v>
                </c:pt>
                <c:pt idx="2751">
                  <c:v>77.52554600020575</c:v>
                </c:pt>
                <c:pt idx="2752">
                  <c:v>77.453242865413074</c:v>
                </c:pt>
                <c:pt idx="2753">
                  <c:v>77.380594537007283</c:v>
                </c:pt>
                <c:pt idx="2754">
                  <c:v>77.3076010774693</c:v>
                </c:pt>
                <c:pt idx="2755">
                  <c:v>77.234262541244604</c:v>
                </c:pt>
                <c:pt idx="2756">
                  <c:v>77.160578974685279</c:v>
                </c:pt>
                <c:pt idx="2757">
                  <c:v>77.086550415995305</c:v>
                </c:pt>
                <c:pt idx="2758">
                  <c:v>77.012176895173795</c:v>
                </c:pt>
                <c:pt idx="2759">
                  <c:v>76.937458433962334</c:v>
                </c:pt>
                <c:pt idx="2760">
                  <c:v>76.862395045792283</c:v>
                </c:pt>
                <c:pt idx="2761">
                  <c:v>76.78698673573146</c:v>
                </c:pt>
                <c:pt idx="2762">
                  <c:v>76.711233500433593</c:v>
                </c:pt>
                <c:pt idx="2763">
                  <c:v>76.635135328088779</c:v>
                </c:pt>
                <c:pt idx="2764">
                  <c:v>76.558692198374089</c:v>
                </c:pt>
                <c:pt idx="2765">
                  <c:v>76.481904082405265</c:v>
                </c:pt>
                <c:pt idx="2766">
                  <c:v>76.404770942689638</c:v>
                </c:pt>
                <c:pt idx="2767">
                  <c:v>76.327292733079886</c:v>
                </c:pt>
                <c:pt idx="2768">
                  <c:v>76.249469398729701</c:v>
                </c:pt>
                <c:pt idx="2769">
                  <c:v>76.171300876047482</c:v>
                </c:pt>
                <c:pt idx="2770">
                  <c:v>76.092787092655385</c:v>
                </c:pt>
                <c:pt idx="2771">
                  <c:v>76.013927967344884</c:v>
                </c:pt>
                <c:pt idx="2772">
                  <c:v>75.934723410036355</c:v>
                </c:pt>
                <c:pt idx="2773">
                  <c:v>75.855173321739088</c:v>
                </c:pt>
                <c:pt idx="2774">
                  <c:v>75.775277594509674</c:v>
                </c:pt>
                <c:pt idx="2775">
                  <c:v>75.695036111415263</c:v>
                </c:pt>
                <c:pt idx="2776">
                  <c:v>75.614448746494418</c:v>
                </c:pt>
                <c:pt idx="2777">
                  <c:v>75.533515364721339</c:v>
                </c:pt>
                <c:pt idx="2778">
                  <c:v>75.452235821969182</c:v>
                </c:pt>
                <c:pt idx="2779">
                  <c:v>75.370609964974477</c:v>
                </c:pt>
                <c:pt idx="2780">
                  <c:v>75.288637631303985</c:v>
                </c:pt>
                <c:pt idx="2781">
                  <c:v>75.206318649320295</c:v>
                </c:pt>
                <c:pt idx="2782">
                  <c:v>75.123652838150306</c:v>
                </c:pt>
                <c:pt idx="2783">
                  <c:v>75.040640007652627</c:v>
                </c:pt>
                <c:pt idx="2784">
                  <c:v>74.95727995838709</c:v>
                </c:pt>
                <c:pt idx="2785">
                  <c:v>74.873572481585441</c:v>
                </c:pt>
                <c:pt idx="2786">
                  <c:v>74.789517359121476</c:v>
                </c:pt>
                <c:pt idx="2787">
                  <c:v>74.705114363483048</c:v>
                </c:pt>
                <c:pt idx="2788">
                  <c:v>74.6203632577446</c:v>
                </c:pt>
                <c:pt idx="2789">
                  <c:v>74.535263795540317</c:v>
                </c:pt>
                <c:pt idx="2790">
                  <c:v>74.449815721039286</c:v>
                </c:pt>
                <c:pt idx="2791">
                  <c:v>74.364018768918953</c:v>
                </c:pt>
                <c:pt idx="2792">
                  <c:v>74.277872664342695</c:v>
                </c:pt>
                <c:pt idx="2793">
                  <c:v>74.191377122934398</c:v>
                </c:pt>
                <c:pt idx="2794">
                  <c:v>74.104531850757979</c:v>
                </c:pt>
                <c:pt idx="2795">
                  <c:v>74.017336544293869</c:v>
                </c:pt>
                <c:pt idx="2796">
                  <c:v>73.929790890418616</c:v>
                </c:pt>
                <c:pt idx="2797">
                  <c:v>73.841894566384823</c:v>
                </c:pt>
                <c:pt idx="2798">
                  <c:v>73.753647239800955</c:v>
                </c:pt>
                <c:pt idx="2799">
                  <c:v>73.665048568613159</c:v>
                </c:pt>
                <c:pt idx="2800">
                  <c:v>73.576098201086566</c:v>
                </c:pt>
                <c:pt idx="2801">
                  <c:v>73.486795775788792</c:v>
                </c:pt>
                <c:pt idx="2802">
                  <c:v>73.397140921572429</c:v>
                </c:pt>
                <c:pt idx="2803">
                  <c:v>73.307133257559755</c:v>
                </c:pt>
                <c:pt idx="2804">
                  <c:v>73.216772393127556</c:v>
                </c:pt>
                <c:pt idx="2805">
                  <c:v>73.126057927891864</c:v>
                </c:pt>
                <c:pt idx="2806">
                  <c:v>73.034989451695765</c:v>
                </c:pt>
                <c:pt idx="2807">
                  <c:v>72.943566544594631</c:v>
                </c:pt>
                <c:pt idx="2808">
                  <c:v>72.851788776844884</c:v>
                </c:pt>
                <c:pt idx="2809">
                  <c:v>72.759655708891046</c:v>
                </c:pt>
                <c:pt idx="2810">
                  <c:v>72.6671668913568</c:v>
                </c:pt>
                <c:pt idx="2811">
                  <c:v>72.574321865032175</c:v>
                </c:pt>
                <c:pt idx="2812">
                  <c:v>72.48112016086543</c:v>
                </c:pt>
                <c:pt idx="2813">
                  <c:v>72.387561299953475</c:v>
                </c:pt>
                <c:pt idx="2814">
                  <c:v>72.293644793532934</c:v>
                </c:pt>
                <c:pt idx="2815">
                  <c:v>72.199370142973322</c:v>
                </c:pt>
                <c:pt idx="2816">
                  <c:v>72.104736839769288</c:v>
                </c:pt>
                <c:pt idx="2817">
                  <c:v>72.009744365533948</c:v>
                </c:pt>
                <c:pt idx="2818">
                  <c:v>71.914392191993016</c:v>
                </c:pt>
                <c:pt idx="2819">
                  <c:v>71.818679780979423</c:v>
                </c:pt>
                <c:pt idx="2820">
                  <c:v>71.722606584429116</c:v>
                </c:pt>
                <c:pt idx="2821">
                  <c:v>71.626172044376062</c:v>
                </c:pt>
                <c:pt idx="2822">
                  <c:v>71.529375592949506</c:v>
                </c:pt>
                <c:pt idx="2823">
                  <c:v>71.432216652370229</c:v>
                </c:pt>
                <c:pt idx="2824">
                  <c:v>71.334694634948491</c:v>
                </c:pt>
                <c:pt idx="2825">
                  <c:v>71.236808943082394</c:v>
                </c:pt>
                <c:pt idx="2826">
                  <c:v>71.138558969256167</c:v>
                </c:pt>
                <c:pt idx="2827">
                  <c:v>71.039944096039818</c:v>
                </c:pt>
                <c:pt idx="2828">
                  <c:v>70.9409636960889</c:v>
                </c:pt>
                <c:pt idx="2829">
                  <c:v>70.841617132144563</c:v>
                </c:pt>
                <c:pt idx="2830">
                  <c:v>70.741903757035089</c:v>
                </c:pt>
                <c:pt idx="2831">
                  <c:v>70.641822913676776</c:v>
                </c:pt>
                <c:pt idx="2832">
                  <c:v>70.541373935075953</c:v>
                </c:pt>
                <c:pt idx="2833">
                  <c:v>70.440556144332135</c:v>
                </c:pt>
                <c:pt idx="2834">
                  <c:v>70.339368854639588</c:v>
                </c:pt>
                <c:pt idx="2835">
                  <c:v>70.237811369293183</c:v>
                </c:pt>
                <c:pt idx="2836">
                  <c:v>70.13588298168979</c:v>
                </c:pt>
                <c:pt idx="2837">
                  <c:v>70.033582975334781</c:v>
                </c:pt>
                <c:pt idx="2838">
                  <c:v>69.930910623846657</c:v>
                </c:pt>
                <c:pt idx="2839">
                  <c:v>69.827865190961091</c:v>
                </c:pt>
                <c:pt idx="2840">
                  <c:v>69.724445930539446</c:v>
                </c:pt>
                <c:pt idx="2841">
                  <c:v>69.620652086573301</c:v>
                </c:pt>
                <c:pt idx="2842">
                  <c:v>69.516482893191977</c:v>
                </c:pt>
                <c:pt idx="2843">
                  <c:v>69.411937574670915</c:v>
                </c:pt>
                <c:pt idx="2844">
                  <c:v>69.307015345437648</c:v>
                </c:pt>
                <c:pt idx="2845">
                  <c:v>69.201715410082073</c:v>
                </c:pt>
                <c:pt idx="2846">
                  <c:v>69.096036963364696</c:v>
                </c:pt>
                <c:pt idx="2847">
                  <c:v>68.989979190224958</c:v>
                </c:pt>
                <c:pt idx="2848">
                  <c:v>68.883541265792303</c:v>
                </c:pt>
                <c:pt idx="2849">
                  <c:v>68.776722355396586</c:v>
                </c:pt>
                <c:pt idx="2850">
                  <c:v>68.669521614576695</c:v>
                </c:pt>
                <c:pt idx="2851">
                  <c:v>68.561938189094064</c:v>
                </c:pt>
                <c:pt idx="2852">
                  <c:v>68.453971214942868</c:v>
                </c:pt>
                <c:pt idx="2853">
                  <c:v>68.345619818362493</c:v>
                </c:pt>
                <c:pt idx="2854">
                  <c:v>68.236883115849082</c:v>
                </c:pt>
                <c:pt idx="2855">
                  <c:v>68.127760214170465</c:v>
                </c:pt>
                <c:pt idx="2856">
                  <c:v>68.018250210376706</c:v>
                </c:pt>
                <c:pt idx="2857">
                  <c:v>67.908352191815524</c:v>
                </c:pt>
                <c:pt idx="2858">
                  <c:v>67.798065236147124</c:v>
                </c:pt>
                <c:pt idx="2859">
                  <c:v>67.687388411356295</c:v>
                </c:pt>
                <c:pt idx="2860">
                  <c:v>67.576320775769986</c:v>
                </c:pt>
                <c:pt idx="2861">
                  <c:v>67.464861378071021</c:v>
                </c:pt>
                <c:pt idx="2862">
                  <c:v>67.353009257314326</c:v>
                </c:pt>
                <c:pt idx="2863">
                  <c:v>67.240763442944612</c:v>
                </c:pt>
                <c:pt idx="2864">
                  <c:v>67.128122954810095</c:v>
                </c:pt>
                <c:pt idx="2865">
                  <c:v>67.015086803182385</c:v>
                </c:pt>
                <c:pt idx="2866">
                  <c:v>66.901653988772807</c:v>
                </c:pt>
                <c:pt idx="2867">
                  <c:v>66.787823502749802</c:v>
                </c:pt>
                <c:pt idx="2868">
                  <c:v>66.673594326758661</c:v>
                </c:pt>
                <c:pt idx="2869">
                  <c:v>66.558965432939644</c:v>
                </c:pt>
                <c:pt idx="2870">
                  <c:v>66.443935783945605</c:v>
                </c:pt>
                <c:pt idx="2871">
                  <c:v>66.328504332964201</c:v>
                </c:pt>
                <c:pt idx="2872">
                  <c:v>66.212670023736763</c:v>
                </c:pt>
                <c:pt idx="2873">
                  <c:v>66.096431790577711</c:v>
                </c:pt>
                <c:pt idx="2874">
                  <c:v>65.979788558397402</c:v>
                </c:pt>
                <c:pt idx="2875">
                  <c:v>65.862739242721048</c:v>
                </c:pt>
                <c:pt idx="2876">
                  <c:v>65.745282749712118</c:v>
                </c:pt>
                <c:pt idx="2877">
                  <c:v>65.627417976194948</c:v>
                </c:pt>
                <c:pt idx="2878">
                  <c:v>65.509143809674427</c:v>
                </c:pt>
                <c:pt idx="2879">
                  <c:v>65.390459128361755</c:v>
                </c:pt>
                <c:pt idx="2880">
                  <c:v>65.271362801196275</c:v>
                </c:pt>
                <c:pt idx="2881">
                  <c:v>65.151853687870414</c:v>
                </c:pt>
                <c:pt idx="2882">
                  <c:v>65.031930638852785</c:v>
                </c:pt>
                <c:pt idx="2883">
                  <c:v>64.911592495413316</c:v>
                </c:pt>
                <c:pt idx="2884">
                  <c:v>64.790838089648275</c:v>
                </c:pt>
                <c:pt idx="2885">
                  <c:v>64.669666244505876</c:v>
                </c:pt>
                <c:pt idx="2886">
                  <c:v>64.548075773812087</c:v>
                </c:pt>
                <c:pt idx="2887">
                  <c:v>64.426065482297531</c:v>
                </c:pt>
                <c:pt idx="2888">
                  <c:v>64.303634165623322</c:v>
                </c:pt>
                <c:pt idx="2889">
                  <c:v>64.180780610409769</c:v>
                </c:pt>
                <c:pt idx="2890">
                  <c:v>64.057503594262613</c:v>
                </c:pt>
                <c:pt idx="2891">
                  <c:v>63.933801885802211</c:v>
                </c:pt>
                <c:pt idx="2892">
                  <c:v>63.809674244692246</c:v>
                </c:pt>
                <c:pt idx="2893">
                  <c:v>63.685119421668801</c:v>
                </c:pt>
                <c:pt idx="2894">
                  <c:v>63.560136158569321</c:v>
                </c:pt>
                <c:pt idx="2895">
                  <c:v>63.434723188363066</c:v>
                </c:pt>
                <c:pt idx="2896">
                  <c:v>63.30887923518317</c:v>
                </c:pt>
                <c:pt idx="2897">
                  <c:v>63.182603014355465</c:v>
                </c:pt>
                <c:pt idx="2898">
                  <c:v>63.05589323243062</c:v>
                </c:pt>
                <c:pt idx="2899">
                  <c:v>62.92874858721791</c:v>
                </c:pt>
                <c:pt idx="2900">
                  <c:v>62.80116776781577</c:v>
                </c:pt>
                <c:pt idx="2901">
                  <c:v>62.673149454645255</c:v>
                </c:pt>
                <c:pt idx="2902">
                  <c:v>62.544692319484994</c:v>
                </c:pt>
                <c:pt idx="2903">
                  <c:v>62.415795025504352</c:v>
                </c:pt>
                <c:pt idx="2904">
                  <c:v>62.286456227297421</c:v>
                </c:pt>
                <c:pt idx="2905">
                  <c:v>62.156674570919975</c:v>
                </c:pt>
                <c:pt idx="2906">
                  <c:v>62.026448693923655</c:v>
                </c:pt>
                <c:pt idx="2907">
                  <c:v>61.895777225393331</c:v>
                </c:pt>
                <c:pt idx="2908">
                  <c:v>61.764658785984082</c:v>
                </c:pt>
                <c:pt idx="2909">
                  <c:v>61.633091987957286</c:v>
                </c:pt>
                <c:pt idx="2910">
                  <c:v>61.501075435221026</c:v>
                </c:pt>
                <c:pt idx="2911">
                  <c:v>61.368607723366367</c:v>
                </c:pt>
                <c:pt idx="2912">
                  <c:v>61.235687439708073</c:v>
                </c:pt>
                <c:pt idx="2913">
                  <c:v>61.102313163323714</c:v>
                </c:pt>
                <c:pt idx="2914">
                  <c:v>60.968483465095559</c:v>
                </c:pt>
                <c:pt idx="2915">
                  <c:v>60.834196907749984</c:v>
                </c:pt>
                <c:pt idx="2916">
                  <c:v>60.699452045900102</c:v>
                </c:pt>
                <c:pt idx="2917">
                  <c:v>60.564247426088556</c:v>
                </c:pt>
                <c:pt idx="2918">
                  <c:v>60.42858158682921</c:v>
                </c:pt>
                <c:pt idx="2919">
                  <c:v>60.292453058653408</c:v>
                </c:pt>
                <c:pt idx="2920">
                  <c:v>60.155860364151167</c:v>
                </c:pt>
                <c:pt idx="2921">
                  <c:v>60.018802018019173</c:v>
                </c:pt>
                <c:pt idx="2922">
                  <c:v>59.881276527105697</c:v>
                </c:pt>
                <c:pt idx="2923">
                  <c:v>59.743282390456557</c:v>
                </c:pt>
                <c:pt idx="2924">
                  <c:v>59.6048180993633</c:v>
                </c:pt>
                <c:pt idx="2925">
                  <c:v>59.465882137410162</c:v>
                </c:pt>
                <c:pt idx="2926">
                  <c:v>59.326472980524827</c:v>
                </c:pt>
                <c:pt idx="2927">
                  <c:v>59.186589097026229</c:v>
                </c:pt>
                <c:pt idx="2928">
                  <c:v>59.046228947675644</c:v>
                </c:pt>
                <c:pt idx="2929">
                  <c:v>58.905390985727848</c:v>
                </c:pt>
                <c:pt idx="2930">
                  <c:v>58.76407365698374</c:v>
                </c:pt>
                <c:pt idx="2931">
                  <c:v>58.622275399841456</c:v>
                </c:pt>
                <c:pt idx="2932">
                  <c:v>58.479994645352079</c:v>
                </c:pt>
                <c:pt idx="2933">
                  <c:v>58.337229817273098</c:v>
                </c:pt>
                <c:pt idx="2934">
                  <c:v>58.19397933212403</c:v>
                </c:pt>
                <c:pt idx="2935">
                  <c:v>58.050241599243023</c:v>
                </c:pt>
                <c:pt idx="2936">
                  <c:v>57.906015020842943</c:v>
                </c:pt>
                <c:pt idx="2937">
                  <c:v>57.761297992071832</c:v>
                </c:pt>
                <c:pt idx="2938">
                  <c:v>57.616088901069133</c:v>
                </c:pt>
                <c:pt idx="2939">
                  <c:v>57.470386129028157</c:v>
                </c:pt>
                <c:pt idx="2940">
                  <c:v>57.324188050255472</c:v>
                </c:pt>
                <c:pt idx="2941">
                  <c:v>57.177493032234111</c:v>
                </c:pt>
                <c:pt idx="2942">
                  <c:v>57.03029943568572</c:v>
                </c:pt>
                <c:pt idx="2943">
                  <c:v>56.882605614635239</c:v>
                </c:pt>
                <c:pt idx="2944">
                  <c:v>56.734409916474874</c:v>
                </c:pt>
                <c:pt idx="2945">
                  <c:v>56.585710682032101</c:v>
                </c:pt>
                <c:pt idx="2946">
                  <c:v>56.436506245635428</c:v>
                </c:pt>
                <c:pt idx="2947">
                  <c:v>56.286794935183281</c:v>
                </c:pt>
                <c:pt idx="2948">
                  <c:v>56.13657507221285</c:v>
                </c:pt>
                <c:pt idx="2949">
                  <c:v>55.985844971972</c:v>
                </c:pt>
                <c:pt idx="2950">
                  <c:v>55.834602943489642</c:v>
                </c:pt>
                <c:pt idx="2951">
                  <c:v>55.682847289649487</c:v>
                </c:pt>
                <c:pt idx="2952">
                  <c:v>55.530576307264496</c:v>
                </c:pt>
                <c:pt idx="2953">
                  <c:v>55.377788287151247</c:v>
                </c:pt>
                <c:pt idx="2954">
                  <c:v>55.224481514206474</c:v>
                </c:pt>
                <c:pt idx="2955">
                  <c:v>55.070654267487313</c:v>
                </c:pt>
                <c:pt idx="2956">
                  <c:v>54.91630482028711</c:v>
                </c:pt>
                <c:pt idx="2957">
                  <c:v>54.761431440218189</c:v>
                </c:pt>
                <c:pt idx="2958">
                  <c:v>54.606032389292963</c:v>
                </c:pt>
                <c:pt idx="2959">
                  <c:v>54.450105924007417</c:v>
                </c:pt>
                <c:pt idx="2960">
                  <c:v>54.293650295425039</c:v>
                </c:pt>
                <c:pt idx="2961">
                  <c:v>54.136663749263349</c:v>
                </c:pt>
                <c:pt idx="2962">
                  <c:v>53.979144525981312</c:v>
                </c:pt>
                <c:pt idx="2963">
                  <c:v>53.821090860867699</c:v>
                </c:pt>
                <c:pt idx="2964">
                  <c:v>53.662500984132365</c:v>
                </c:pt>
                <c:pt idx="2965">
                  <c:v>53.503373120996585</c:v>
                </c:pt>
                <c:pt idx="2966">
                  <c:v>53.343705491787603</c:v>
                </c:pt>
                <c:pt idx="2967">
                  <c:v>53.183496312033981</c:v>
                </c:pt>
                <c:pt idx="2968">
                  <c:v>53.022743792560192</c:v>
                </c:pt>
                <c:pt idx="2969">
                  <c:v>52.861446139586434</c:v>
                </c:pt>
                <c:pt idx="2970">
                  <c:v>52.699601554827922</c:v>
                </c:pt>
                <c:pt idx="2971">
                  <c:v>52.537208235595543</c:v>
                </c:pt>
                <c:pt idx="2972">
                  <c:v>52.374264374899781</c:v>
                </c:pt>
                <c:pt idx="2973">
                  <c:v>52.210768161555322</c:v>
                </c:pt>
                <c:pt idx="2974">
                  <c:v>52.046717780287011</c:v>
                </c:pt>
                <c:pt idx="2975">
                  <c:v>51.882111411839787</c:v>
                </c:pt>
                <c:pt idx="2976">
                  <c:v>51.716947233085648</c:v>
                </c:pt>
                <c:pt idx="2977">
                  <c:v>51.551223417139198</c:v>
                </c:pt>
                <c:pt idx="2978">
                  <c:v>51.384938133468438</c:v>
                </c:pt>
                <c:pt idx="2979">
                  <c:v>51.218089548011818</c:v>
                </c:pt>
                <c:pt idx="2980">
                  <c:v>51.050675823296103</c:v>
                </c:pt>
                <c:pt idx="2981">
                  <c:v>50.882695118554949</c:v>
                </c:pt>
                <c:pt idx="2982">
                  <c:v>50.714145589850546</c:v>
                </c:pt>
                <c:pt idx="2983">
                  <c:v>50.545025390197537</c:v>
                </c:pt>
                <c:pt idx="2984">
                  <c:v>50.37533266968785</c:v>
                </c:pt>
                <c:pt idx="2985">
                  <c:v>50.205065575619273</c:v>
                </c:pt>
                <c:pt idx="2986">
                  <c:v>50.034222252622868</c:v>
                </c:pt>
                <c:pt idx="2987">
                  <c:v>49.862800842797867</c:v>
                </c:pt>
                <c:pt idx="2988">
                  <c:v>49.690799485842774</c:v>
                </c:pt>
                <c:pt idx="2989">
                  <c:v>49.518216319193584</c:v>
                </c:pt>
                <c:pt idx="2990">
                  <c:v>49.34504947815995</c:v>
                </c:pt>
                <c:pt idx="2991">
                  <c:v>49.171297096067974</c:v>
                </c:pt>
                <c:pt idx="2992">
                  <c:v>48.996957304400979</c:v>
                </c:pt>
                <c:pt idx="2993">
                  <c:v>48.822028232945854</c:v>
                </c:pt>
                <c:pt idx="2994">
                  <c:v>48.6465080099413</c:v>
                </c:pt>
                <c:pt idx="2995">
                  <c:v>48.470394762224856</c:v>
                </c:pt>
                <c:pt idx="2996">
                  <c:v>48.293686615388054</c:v>
                </c:pt>
                <c:pt idx="2997">
                  <c:v>48.1163816939291</c:v>
                </c:pt>
                <c:pt idx="2998">
                  <c:v>47.938478121413027</c:v>
                </c:pt>
                <c:pt idx="2999">
                  <c:v>47.759974020626515</c:v>
                </c:pt>
                <c:pt idx="3000">
                  <c:v>47.580867513745403</c:v>
                </c:pt>
                <c:pt idx="3001">
                  <c:v>47.401156722494903</c:v>
                </c:pt>
                <c:pt idx="3002">
                  <c:v>47.22083976832127</c:v>
                </c:pt>
                <c:pt idx="3003">
                  <c:v>47.039914772557267</c:v>
                </c:pt>
                <c:pt idx="3004">
                  <c:v>46.858379856599356</c:v>
                </c:pt>
                <c:pt idx="3005">
                  <c:v>46.67623314208052</c:v>
                </c:pt>
                <c:pt idx="3006">
                  <c:v>46.493472751047733</c:v>
                </c:pt>
                <c:pt idx="3007">
                  <c:v>46.31009680614639</c:v>
                </c:pt>
                <c:pt idx="3008">
                  <c:v>46.126103430800242</c:v>
                </c:pt>
                <c:pt idx="3009">
                  <c:v>45.941490749400401</c:v>
                </c:pt>
                <c:pt idx="3010">
                  <c:v>45.756256887493691</c:v>
                </c:pt>
                <c:pt idx="3011">
                  <c:v>45.570399971975974</c:v>
                </c:pt>
                <c:pt idx="3012">
                  <c:v>45.383918131285981</c:v>
                </c:pt>
                <c:pt idx="3013">
                  <c:v>45.196809495605919</c:v>
                </c:pt>
                <c:pt idx="3014">
                  <c:v>45.009072197060931</c:v>
                </c:pt>
                <c:pt idx="3015">
                  <c:v>44.820704369923959</c:v>
                </c:pt>
                <c:pt idx="3016">
                  <c:v>44.631704150823538</c:v>
                </c:pt>
                <c:pt idx="3017">
                  <c:v>44.442069678953573</c:v>
                </c:pt>
                <c:pt idx="3018">
                  <c:v>44.251799096289773</c:v>
                </c:pt>
                <c:pt idx="3019">
                  <c:v>44.060890547802046</c:v>
                </c:pt>
                <c:pt idx="3020">
                  <c:v>43.869342181678348</c:v>
                </c:pt>
                <c:pt idx="3021">
                  <c:v>43.677152149547197</c:v>
                </c:pt>
                <c:pt idx="3022">
                  <c:v>43.484318606703653</c:v>
                </c:pt>
                <c:pt idx="3023">
                  <c:v>43.29083971233888</c:v>
                </c:pt>
                <c:pt idx="3024">
                  <c:v>43.096713629776445</c:v>
                </c:pt>
                <c:pt idx="3025">
                  <c:v>42.901938526704271</c:v>
                </c:pt>
                <c:pt idx="3026">
                  <c:v>42.706512575419595</c:v>
                </c:pt>
                <c:pt idx="3027">
                  <c:v>42.510433953068002</c:v>
                </c:pt>
                <c:pt idx="3028">
                  <c:v>42.313700841895724</c:v>
                </c:pt>
                <c:pt idx="3029">
                  <c:v>42.116311429495113</c:v>
                </c:pt>
                <c:pt idx="3030">
                  <c:v>41.918263909060926</c:v>
                </c:pt>
                <c:pt idx="3031">
                  <c:v>41.719556479648617</c:v>
                </c:pt>
                <c:pt idx="3032">
                  <c:v>41.520187346435563</c:v>
                </c:pt>
                <c:pt idx="3033">
                  <c:v>41.320154720983396</c:v>
                </c:pt>
                <c:pt idx="3034">
                  <c:v>41.119456821509317</c:v>
                </c:pt>
                <c:pt idx="3035">
                  <c:v>40.91809187315738</c:v>
                </c:pt>
                <c:pt idx="3036">
                  <c:v>40.716058108275092</c:v>
                </c:pt>
                <c:pt idx="3037">
                  <c:v>40.513353766690102</c:v>
                </c:pt>
                <c:pt idx="3038">
                  <c:v>40.309977095998079</c:v>
                </c:pt>
                <c:pt idx="3039">
                  <c:v>40.105926351846307</c:v>
                </c:pt>
                <c:pt idx="3040">
                  <c:v>39.901199798226031</c:v>
                </c:pt>
                <c:pt idx="3041">
                  <c:v>39.695795707768184</c:v>
                </c:pt>
                <c:pt idx="3042">
                  <c:v>39.489712362039427</c:v>
                </c:pt>
                <c:pt idx="3043">
                  <c:v>39.282948051847825</c:v>
                </c:pt>
                <c:pt idx="3044">
                  <c:v>39.075501077546846</c:v>
                </c:pt>
                <c:pt idx="3045">
                  <c:v>38.867369749347347</c:v>
                </c:pt>
                <c:pt idx="3046">
                  <c:v>38.658552387630436</c:v>
                </c:pt>
                <c:pt idx="3047">
                  <c:v>38.449047323267365</c:v>
                </c:pt>
                <c:pt idx="3048">
                  <c:v>38.238852897940603</c:v>
                </c:pt>
                <c:pt idx="3049">
                  <c:v>38.027967464470663</c:v>
                </c:pt>
                <c:pt idx="3050">
                  <c:v>37.816389387145506</c:v>
                </c:pt>
                <c:pt idx="3051">
                  <c:v>37.604117042056117</c:v>
                </c:pt>
                <c:pt idx="3052">
                  <c:v>37.391148817434527</c:v>
                </c:pt>
                <c:pt idx="3053">
                  <c:v>37.177483113994498</c:v>
                </c:pt>
                <c:pt idx="3054">
                  <c:v>36.963118345280293</c:v>
                </c:pt>
                <c:pt idx="3055">
                  <c:v>36.748052938015576</c:v>
                </c:pt>
                <c:pt idx="3056">
                  <c:v>36.532285332459736</c:v>
                </c:pt>
                <c:pt idx="3057">
                  <c:v>36.315813982763274</c:v>
                </c:pt>
                <c:pt idx="3058">
                  <c:v>36.098637357335718</c:v>
                </c:pt>
                <c:pt idx="3059">
                  <c:v>35.88075393920613</c:v>
                </c:pt>
                <c:pt idx="3060">
                  <c:v>35.662162226400142</c:v>
                </c:pt>
                <c:pt idx="3061">
                  <c:v>35.442860732310237</c:v>
                </c:pt>
                <c:pt idx="3062">
                  <c:v>35.222847986078705</c:v>
                </c:pt>
                <c:pt idx="3063">
                  <c:v>35.002122532978035</c:v>
                </c:pt>
                <c:pt idx="3064">
                  <c:v>34.780682934799842</c:v>
                </c:pt>
                <c:pt idx="3065">
                  <c:v>34.55852777024532</c:v>
                </c:pt>
                <c:pt idx="3066">
                  <c:v>34.335655635322269</c:v>
                </c:pt>
                <c:pt idx="3067">
                  <c:v>34.112065143743536</c:v>
                </c:pt>
                <c:pt idx="3068">
                  <c:v>33.88775492732978</c:v>
                </c:pt>
                <c:pt idx="3069">
                  <c:v>33.662723636419088</c:v>
                </c:pt>
                <c:pt idx="3070">
                  <c:v>33.43696994027863</c:v>
                </c:pt>
                <c:pt idx="3071">
                  <c:v>33.210492527518198</c:v>
                </c:pt>
                <c:pt idx="3072">
                  <c:v>32.983290106513294</c:v>
                </c:pt>
                <c:pt idx="3073">
                  <c:v>32.755361405825283</c:v>
                </c:pt>
                <c:pt idx="3074">
                  <c:v>32.5267051746319</c:v>
                </c:pt>
                <c:pt idx="3075">
                  <c:v>32.297320183157723</c:v>
                </c:pt>
                <c:pt idx="3076">
                  <c:v>32.067205223108516</c:v>
                </c:pt>
                <c:pt idx="3077">
                  <c:v>31.836359108114294</c:v>
                </c:pt>
                <c:pt idx="3078">
                  <c:v>31.604780674168239</c:v>
                </c:pt>
                <c:pt idx="3079">
                  <c:v>31.372468780076247</c:v>
                </c:pt>
                <c:pt idx="3080">
                  <c:v>31.139422307906131</c:v>
                </c:pt>
                <c:pt idx="3081">
                  <c:v>30.905640163444929</c:v>
                </c:pt>
                <c:pt idx="3082">
                  <c:v>30.671121276652656</c:v>
                </c:pt>
                <c:pt idx="3083">
                  <c:v>30.435864602128333</c:v>
                </c:pt>
                <c:pt idx="3084">
                  <c:v>30.199869119573719</c:v>
                </c:pt>
                <c:pt idx="3085">
                  <c:v>29.963133834261043</c:v>
                </c:pt>
                <c:pt idx="3086">
                  <c:v>29.725657777506598</c:v>
                </c:pt>
                <c:pt idx="3087">
                  <c:v>29.487440007147541</c:v>
                </c:pt>
                <c:pt idx="3088">
                  <c:v>29.2484796080183</c:v>
                </c:pt>
                <c:pt idx="3089">
                  <c:v>29.008775692436984</c:v>
                </c:pt>
                <c:pt idx="3090">
                  <c:v>28.768327400685934</c:v>
                </c:pt>
                <c:pt idx="3091">
                  <c:v>28.52713390150447</c:v>
                </c:pt>
                <c:pt idx="3092">
                  <c:v>28.285194392580991</c:v>
                </c:pt>
                <c:pt idx="3093">
                  <c:v>28.042508101045172</c:v>
                </c:pt>
                <c:pt idx="3094">
                  <c:v>27.799074283968025</c:v>
                </c:pt>
                <c:pt idx="3095">
                  <c:v>27.554892228860695</c:v>
                </c:pt>
                <c:pt idx="3096">
                  <c:v>27.309961254180251</c:v>
                </c:pt>
                <c:pt idx="3097">
                  <c:v>27.064280709833781</c:v>
                </c:pt>
                <c:pt idx="3098">
                  <c:v>26.817849977688581</c:v>
                </c:pt>
                <c:pt idx="3099">
                  <c:v>26.570668472083213</c:v>
                </c:pt>
                <c:pt idx="3100">
                  <c:v>26.322735640339744</c:v>
                </c:pt>
                <c:pt idx="3101">
                  <c:v>26.074050963279575</c:v>
                </c:pt>
                <c:pt idx="3102">
                  <c:v>25.824613955745377</c:v>
                </c:pt>
                <c:pt idx="3103">
                  <c:v>25.574424167115865</c:v>
                </c:pt>
                <c:pt idx="3104">
                  <c:v>25.323481181829692</c:v>
                </c:pt>
                <c:pt idx="3105">
                  <c:v>25.071784619911995</c:v>
                </c:pt>
                <c:pt idx="3106">
                  <c:v>24.819334137495645</c:v>
                </c:pt>
                <c:pt idx="3107">
                  <c:v>24.56612942735228</c:v>
                </c:pt>
                <c:pt idx="3108">
                  <c:v>24.312170219417254</c:v>
                </c:pt>
                <c:pt idx="3109">
                  <c:v>24.057456281322402</c:v>
                </c:pt>
                <c:pt idx="3110">
                  <c:v>23.801987418927013</c:v>
                </c:pt>
                <c:pt idx="3111">
                  <c:v>23.545763476846787</c:v>
                </c:pt>
                <c:pt idx="3112">
                  <c:v>23.288784338991235</c:v>
                </c:pt>
                <c:pt idx="3113">
                  <c:v>23.031049929093541</c:v>
                </c:pt>
                <c:pt idx="3114">
                  <c:v>22.772560211248191</c:v>
                </c:pt>
                <c:pt idx="3115">
                  <c:v>22.513315190443706</c:v>
                </c:pt>
                <c:pt idx="3116">
                  <c:v>22.253314913098109</c:v>
                </c:pt>
                <c:pt idx="3117">
                  <c:v>21.992559467594276</c:v>
                </c:pt>
                <c:pt idx="3118">
                  <c:v>21.731048984814265</c:v>
                </c:pt>
                <c:pt idx="3119">
                  <c:v>21.468783638675518</c:v>
                </c:pt>
                <c:pt idx="3120">
                  <c:v>21.205763646664252</c:v>
                </c:pt>
                <c:pt idx="3121">
                  <c:v>20.941989270370584</c:v>
                </c:pt>
                <c:pt idx="3122">
                  <c:v>20.677460816018737</c:v>
                </c:pt>
                <c:pt idx="3123">
                  <c:v>20.412178635001709</c:v>
                </c:pt>
                <c:pt idx="3124">
                  <c:v>20.146143124412788</c:v>
                </c:pt>
                <c:pt idx="3125">
                  <c:v>19.879354727571382</c:v>
                </c:pt>
                <c:pt idx="3126">
                  <c:v>19.611813934555187</c:v>
                </c:pt>
                <c:pt idx="3127">
                  <c:v>19.3435212827236</c:v>
                </c:pt>
                <c:pt idx="3128">
                  <c:v>19.074477357243438</c:v>
                </c:pt>
                <c:pt idx="3129">
                  <c:v>18.804682791611043</c:v>
                </c:pt>
                <c:pt idx="3130">
                  <c:v>18.534138268168846</c:v>
                </c:pt>
                <c:pt idx="3131">
                  <c:v>18.26284451862827</c:v>
                </c:pt>
                <c:pt idx="3132">
                  <c:v>17.990802324577857</c:v>
                </c:pt>
                <c:pt idx="3133">
                  <c:v>17.718012517998773</c:v>
                </c:pt>
                <c:pt idx="3134">
                  <c:v>17.444475981770125</c:v>
                </c:pt>
                <c:pt idx="3135">
                  <c:v>17.170193650173502</c:v>
                </c:pt>
                <c:pt idx="3136">
                  <c:v>16.895166509394272</c:v>
                </c:pt>
                <c:pt idx="3137">
                  <c:v>16.619395598017974</c:v>
                </c:pt>
                <c:pt idx="3138">
                  <c:v>16.34288200752232</c:v>
                </c:pt>
                <c:pt idx="3139">
                  <c:v>16.065626882763354</c:v>
                </c:pt>
                <c:pt idx="3140">
                  <c:v>15.787631422461317</c:v>
                </c:pt>
                <c:pt idx="3141">
                  <c:v>15.508896879676456</c:v>
                </c:pt>
                <c:pt idx="3142">
                  <c:v>15.229424562280741</c:v>
                </c:pt>
                <c:pt idx="3143">
                  <c:v>14.949215833428326</c:v>
                </c:pt>
                <c:pt idx="3144">
                  <c:v>14.668272112014762</c:v>
                </c:pt>
                <c:pt idx="3145">
                  <c:v>14.386594873130463</c:v>
                </c:pt>
                <c:pt idx="3146">
                  <c:v>14.104185648513123</c:v>
                </c:pt>
                <c:pt idx="3147">
                  <c:v>13.821046026988853</c:v>
                </c:pt>
                <c:pt idx="3148">
                  <c:v>13.537177654905292</c:v>
                </c:pt>
                <c:pt idx="3149">
                  <c:v>13.252582236563455</c:v>
                </c:pt>
                <c:pt idx="3150">
                  <c:v>12.967261534637373</c:v>
                </c:pt>
                <c:pt idx="3151">
                  <c:v>12.681217370585728</c:v>
                </c:pt>
                <c:pt idx="3152">
                  <c:v>12.394451625059048</c:v>
                </c:pt>
                <c:pt idx="3153">
                  <c:v>12.106966238296508</c:v>
                </c:pt>
                <c:pt idx="3154">
                  <c:v>11.818763210512117</c:v>
                </c:pt>
                <c:pt idx="3155">
                  <c:v>11.52984460227961</c:v>
                </c:pt>
                <c:pt idx="3156">
                  <c:v>11.240212534896301</c:v>
                </c:pt>
                <c:pt idx="3157">
                  <c:v>10.949869190749979</c:v>
                </c:pt>
                <c:pt idx="3158">
                  <c:v>10.658816813667386</c:v>
                </c:pt>
                <c:pt idx="3159">
                  <c:v>10.36705770925613</c:v>
                </c:pt>
                <c:pt idx="3160">
                  <c:v>10.074594245237051</c:v>
                </c:pt>
                <c:pt idx="3161">
                  <c:v>9.7814288517641899</c:v>
                </c:pt>
                <c:pt idx="3162">
                  <c:v>9.4875640217352952</c:v>
                </c:pt>
                <c:pt idx="3163">
                  <c:v>9.1930023110905665</c:v>
                </c:pt>
                <c:pt idx="3164">
                  <c:v>8.8977463391005074</c:v>
                </c:pt>
                <c:pt idx="3165">
                  <c:v>8.6017987886407639</c:v>
                </c:pt>
                <c:pt idx="3166">
                  <c:v>8.3051624064589475</c:v>
                </c:pt>
                <c:pt idx="3167">
                  <c:v>8.007840003422956</c:v>
                </c:pt>
                <c:pt idx="3168">
                  <c:v>7.7098344547617614</c:v>
                </c:pt>
                <c:pt idx="3169">
                  <c:v>7.4111487002928698</c:v>
                </c:pt>
                <c:pt idx="3170">
                  <c:v>7.111785744634517</c:v>
                </c:pt>
                <c:pt idx="3171">
                  <c:v>6.811748657406099</c:v>
                </c:pt>
                <c:pt idx="3172">
                  <c:v>6.5110405734157553</c:v>
                </c:pt>
                <c:pt idx="3173">
                  <c:v>6.2096646928308985</c:v>
                </c:pt>
                <c:pt idx="3174">
                  <c:v>5.9076242813397357</c:v>
                </c:pt>
                <c:pt idx="3175">
                  <c:v>5.6049226702928365</c:v>
                </c:pt>
                <c:pt idx="3176">
                  <c:v>5.3015632568349531</c:v>
                </c:pt>
                <c:pt idx="3177">
                  <c:v>4.9975495040184512</c:v>
                </c:pt>
                <c:pt idx="3178">
                  <c:v>4.6928849409026725</c:v>
                </c:pt>
                <c:pt idx="3179">
                  <c:v>4.3875731626389154</c:v>
                </c:pt>
                <c:pt idx="3180">
                  <c:v>4.0816178305399831</c:v>
                </c:pt>
                <c:pt idx="3181">
                  <c:v>3.7750226721300066</c:v>
                </c:pt>
                <c:pt idx="3182">
                  <c:v>3.4677914811837525</c:v>
                </c:pt>
                <c:pt idx="3183">
                  <c:v>3.1599281177453804</c:v>
                </c:pt>
                <c:pt idx="3184">
                  <c:v>2.8514365081346966</c:v>
                </c:pt>
                <c:pt idx="3185">
                  <c:v>2.5423206449316638</c:v>
                </c:pt>
                <c:pt idx="3186">
                  <c:v>2.2325845869460466</c:v>
                </c:pt>
                <c:pt idx="3187">
                  <c:v>1.9222324591745519</c:v>
                </c:pt>
                <c:pt idx="3188">
                  <c:v>1.6112684527310535</c:v>
                </c:pt>
                <c:pt idx="3189">
                  <c:v>1.299696824769967</c:v>
                </c:pt>
                <c:pt idx="3190">
                  <c:v>0.98752189838245386</c:v>
                </c:pt>
                <c:pt idx="3191">
                  <c:v>0.67474806248216623</c:v>
                </c:pt>
                <c:pt idx="3192">
                  <c:v>0.36137977166654878</c:v>
                </c:pt>
                <c:pt idx="3193">
                  <c:v>4.7421546067823783E-2</c:v>
                </c:pt>
                <c:pt idx="3194">
                  <c:v>-0.26712202882507086</c:v>
                </c:pt>
                <c:pt idx="3195">
                  <c:v>-0.58224630235125119</c:v>
                </c:pt>
                <c:pt idx="3196">
                  <c:v>-0.89794655888974262</c:v>
                </c:pt>
                <c:pt idx="3197">
                  <c:v>-1.2142180180867683</c:v>
                </c:pt>
                <c:pt idx="3198">
                  <c:v>-1.5310558351026202</c:v>
                </c:pt>
                <c:pt idx="3199">
                  <c:v>-1.8484551008766061</c:v>
                </c:pt>
                <c:pt idx="3200">
                  <c:v>-2.1664108424127448</c:v>
                </c:pt>
                <c:pt idx="3201">
                  <c:v>-2.4849180230813204</c:v>
                </c:pt>
                <c:pt idx="3202">
                  <c:v>-2.803971542943458</c:v>
                </c:pt>
                <c:pt idx="3203">
                  <c:v>-3.1235662390937478</c:v>
                </c:pt>
                <c:pt idx="3204">
                  <c:v>-3.4436968860185289</c:v>
                </c:pt>
                <c:pt idx="3205">
                  <c:v>-3.764358195981174</c:v>
                </c:pt>
                <c:pt idx="3206">
                  <c:v>-4.0855448194181463</c:v>
                </c:pt>
                <c:pt idx="3207">
                  <c:v>-4.4072513453588158</c:v>
                </c:pt>
                <c:pt idx="3208">
                  <c:v>-4.7294723018678155</c:v>
                </c:pt>
                <c:pt idx="3209">
                  <c:v>-5.0522021564990496</c:v>
                </c:pt>
                <c:pt idx="3210">
                  <c:v>-5.3754353167739737</c:v>
                </c:pt>
                <c:pt idx="3211">
                  <c:v>-5.6991661306813626</c:v>
                </c:pt>
                <c:pt idx="3212">
                  <c:v>-6.0233888871901797</c:v>
                </c:pt>
                <c:pt idx="3213">
                  <c:v>-6.3480978167854119</c:v>
                </c:pt>
                <c:pt idx="3214">
                  <c:v>-6.6732870920248502</c:v>
                </c:pt>
                <c:pt idx="3215">
                  <c:v>-6.9989508281089741</c:v>
                </c:pt>
                <c:pt idx="3216">
                  <c:v>-7.3250830834774945</c:v>
                </c:pt>
                <c:pt idx="3217">
                  <c:v>-7.6516778604177489</c:v>
                </c:pt>
                <c:pt idx="3218">
                  <c:v>-7.978729105696317</c:v>
                </c:pt>
                <c:pt idx="3219">
                  <c:v>-8.3062307112070357</c:v>
                </c:pt>
                <c:pt idx="3220">
                  <c:v>-8.6341765146412399</c:v>
                </c:pt>
                <c:pt idx="3221">
                  <c:v>-8.9625603001687466</c:v>
                </c:pt>
                <c:pt idx="3222">
                  <c:v>-9.2913757991458681</c:v>
                </c:pt>
                <c:pt idx="3223">
                  <c:v>-9.6206166908359592</c:v>
                </c:pt>
                <c:pt idx="3224">
                  <c:v>-9.9502766031490353</c:v>
                </c:pt>
                <c:pt idx="3225">
                  <c:v>-10.280349113398529</c:v>
                </c:pt>
                <c:pt idx="3226">
                  <c:v>-10.610827749078254</c:v>
                </c:pt>
                <c:pt idx="3227">
                  <c:v>-10.941705988652899</c:v>
                </c:pt>
                <c:pt idx="3228">
                  <c:v>-11.272977262367135</c:v>
                </c:pt>
                <c:pt idx="3229">
                  <c:v>-11.604634953071866</c:v>
                </c:pt>
                <c:pt idx="3230">
                  <c:v>-11.936672397065365</c:v>
                </c:pt>
                <c:pt idx="3231">
                  <c:v>-12.269082884952411</c:v>
                </c:pt>
                <c:pt idx="3232">
                  <c:v>-12.601859662518507</c:v>
                </c:pt>
                <c:pt idx="3233">
                  <c:v>-12.934995931618545</c:v>
                </c:pt>
                <c:pt idx="3234">
                  <c:v>-13.268484851083457</c:v>
                </c:pt>
                <c:pt idx="3235">
                  <c:v>-13.602319537637868</c:v>
                </c:pt>
                <c:pt idx="3236">
                  <c:v>-13.936493066837329</c:v>
                </c:pt>
                <c:pt idx="3237">
                  <c:v>-14.270998474014533</c:v>
                </c:pt>
                <c:pt idx="3238">
                  <c:v>-14.605828755244261</c:v>
                </c:pt>
                <c:pt idx="3239">
                  <c:v>-14.940976868316767</c:v>
                </c:pt>
                <c:pt idx="3240">
                  <c:v>-15.276435733731205</c:v>
                </c:pt>
                <c:pt idx="3241">
                  <c:v>-15.612198235694194</c:v>
                </c:pt>
                <c:pt idx="3242">
                  <c:v>-15.948257223135158</c:v>
                </c:pt>
                <c:pt idx="3243">
                  <c:v>-16.284605510736213</c:v>
                </c:pt>
                <c:pt idx="3244">
                  <c:v>-16.621235879963734</c:v>
                </c:pt>
                <c:pt idx="3245">
                  <c:v>-16.958141080124847</c:v>
                </c:pt>
                <c:pt idx="3246">
                  <c:v>-17.295313829422298</c:v>
                </c:pt>
                <c:pt idx="3247">
                  <c:v>-17.632746816027804</c:v>
                </c:pt>
                <c:pt idx="3248">
                  <c:v>-17.97043269915909</c:v>
                </c:pt>
                <c:pt idx="3249">
                  <c:v>-18.308364110173301</c:v>
                </c:pt>
                <c:pt idx="3250">
                  <c:v>-18.646533653661493</c:v>
                </c:pt>
                <c:pt idx="3251">
                  <c:v>-18.9849339085591</c:v>
                </c:pt>
                <c:pt idx="3252">
                  <c:v>-19.323557429256994</c:v>
                </c:pt>
                <c:pt idx="3253">
                  <c:v>-19.662396746726699</c:v>
                </c:pt>
                <c:pt idx="3254">
                  <c:v>-20.001444369649505</c:v>
                </c:pt>
                <c:pt idx="3255">
                  <c:v>-20.340692785549749</c:v>
                </c:pt>
                <c:pt idx="3256">
                  <c:v>-20.680134461939531</c:v>
                </c:pt>
                <c:pt idx="3257">
                  <c:v>-21.019761847465503</c:v>
                </c:pt>
                <c:pt idx="3258">
                  <c:v>-21.359567373058212</c:v>
                </c:pt>
                <c:pt idx="3259">
                  <c:v>-21.699543453094179</c:v>
                </c:pt>
                <c:pt idx="3260">
                  <c:v>-22.039682486550731</c:v>
                </c:pt>
                <c:pt idx="3261">
                  <c:v>-22.379976858175894</c:v>
                </c:pt>
                <c:pt idx="3262">
                  <c:v>-22.720418939650926</c:v>
                </c:pt>
                <c:pt idx="3263">
                  <c:v>-23.061001090762886</c:v>
                </c:pt>
                <c:pt idx="3264">
                  <c:v>-23.401715660575888</c:v>
                </c:pt>
                <c:pt idx="3265">
                  <c:v>-23.742554988600858</c:v>
                </c:pt>
                <c:pt idx="3266">
                  <c:v>-24.083511405974491</c:v>
                </c:pt>
                <c:pt idx="3267">
                  <c:v>-24.424577236627385</c:v>
                </c:pt>
                <c:pt idx="3268">
                  <c:v>-24.765744798462833</c:v>
                </c:pt>
                <c:pt idx="3269">
                  <c:v>-25.107006404527937</c:v>
                </c:pt>
                <c:pt idx="3270">
                  <c:v>-25.448354364184439</c:v>
                </c:pt>
                <c:pt idx="3271">
                  <c:v>-25.789780984280213</c:v>
                </c:pt>
                <c:pt idx="3272">
                  <c:v>-26.131278570318045</c:v>
                </c:pt>
                <c:pt idx="3273">
                  <c:v>-26.472839427616634</c:v>
                </c:pt>
                <c:pt idx="3274">
                  <c:v>-26.814455862477615</c:v>
                </c:pt>
                <c:pt idx="3275">
                  <c:v>-27.156120183339141</c:v>
                </c:pt>
                <c:pt idx="3276">
                  <c:v>-27.497824701931023</c:v>
                </c:pt>
                <c:pt idx="3277">
                  <c:v>-27.839561734424763</c:v>
                </c:pt>
                <c:pt idx="3278">
                  <c:v>-28.181323602573741</c:v>
                </c:pt>
                <c:pt idx="3279">
                  <c:v>-28.523102634853956</c:v>
                </c:pt>
                <c:pt idx="3280">
                  <c:v>-28.86489116759293</c:v>
                </c:pt>
                <c:pt idx="3281">
                  <c:v>-29.20668154609524</c:v>
                </c:pt>
                <c:pt idx="3282">
                  <c:v>-29.548466125759916</c:v>
                </c:pt>
                <c:pt idx="3283">
                  <c:v>-29.890237273189257</c:v>
                </c:pt>
                <c:pt idx="3284">
                  <c:v>-30.231987367289321</c:v>
                </c:pt>
                <c:pt idx="3285">
                  <c:v>-30.573708800363704</c:v>
                </c:pt>
                <c:pt idx="3286">
                  <c:v>-30.915393979197518</c:v>
                </c:pt>
                <c:pt idx="3287">
                  <c:v>-31.257035326128744</c:v>
                </c:pt>
                <c:pt idx="3288">
                  <c:v>-31.598625280114931</c:v>
                </c:pt>
                <c:pt idx="3289">
                  <c:v>-31.940156297784853</c:v>
                </c:pt>
                <c:pt idx="3290">
                  <c:v>-32.281620854482384</c:v>
                </c:pt>
                <c:pt idx="3291">
                  <c:v>-32.623011445296697</c:v>
                </c:pt>
                <c:pt idx="3292">
                  <c:v>-32.964320586083488</c:v>
                </c:pt>
                <c:pt idx="3293">
                  <c:v>-33.305540814472067</c:v>
                </c:pt>
                <c:pt idx="3294">
                  <c:v>-33.646664690860888</c:v>
                </c:pt>
                <c:pt idx="3295">
                  <c:v>-33.987684799400995</c:v>
                </c:pt>
                <c:pt idx="3296">
                  <c:v>-34.328593748964209</c:v>
                </c:pt>
                <c:pt idx="3297">
                  <c:v>-34.669384174101253</c:v>
                </c:pt>
                <c:pt idx="3298">
                  <c:v>-35.010048735982849</c:v>
                </c:pt>
                <c:pt idx="3299">
                  <c:v>-35.350580123327944</c:v>
                </c:pt>
                <c:pt idx="3300">
                  <c:v>-35.690971053318862</c:v>
                </c:pt>
                <c:pt idx="3301">
                  <c:v>-36.031214272500335</c:v>
                </c:pt>
                <c:pt idx="3302">
                  <c:v>-36.37130255766175</c:v>
                </c:pt>
                <c:pt idx="3303">
                  <c:v>-36.711228716710139</c:v>
                </c:pt>
                <c:pt idx="3304">
                  <c:v>-37.050985589519286</c:v>
                </c:pt>
                <c:pt idx="3305">
                  <c:v>-37.39056604877058</c:v>
                </c:pt>
                <c:pt idx="3306">
                  <c:v>-37.729963000772813</c:v>
                </c:pt>
                <c:pt idx="3307">
                  <c:v>-38.069169386268726</c:v>
                </c:pt>
                <c:pt idx="3308">
                  <c:v>-38.408178181224571</c:v>
                </c:pt>
                <c:pt idx="3309">
                  <c:v>-38.746982397599766</c:v>
                </c:pt>
                <c:pt idx="3310">
                  <c:v>-39.085575084105557</c:v>
                </c:pt>
                <c:pt idx="3311">
                  <c:v>-39.423949326941113</c:v>
                </c:pt>
                <c:pt idx="3312">
                  <c:v>-39.762098250516203</c:v>
                </c:pt>
                <c:pt idx="3313">
                  <c:v>-40.100015018154721</c:v>
                </c:pt>
                <c:pt idx="3314">
                  <c:v>-40.437692832779987</c:v>
                </c:pt>
                <c:pt idx="3315">
                  <c:v>-40.775124937585332</c:v>
                </c:pt>
                <c:pt idx="3316">
                  <c:v>-41.112304616684526</c:v>
                </c:pt>
                <c:pt idx="3317">
                  <c:v>-41.449225195743225</c:v>
                </c:pt>
                <c:pt idx="3318">
                  <c:v>-41.785880042596972</c:v>
                </c:pt>
                <c:pt idx="3319">
                  <c:v>-42.12226256784723</c:v>
                </c:pt>
                <c:pt idx="3320">
                  <c:v>-42.458366225439875</c:v>
                </c:pt>
                <c:pt idx="3321">
                  <c:v>-42.794184513227407</c:v>
                </c:pt>
                <c:pt idx="3322">
                  <c:v>-43.129710973511635</c:v>
                </c:pt>
                <c:pt idx="3323">
                  <c:v>-43.464939193567943</c:v>
                </c:pt>
                <c:pt idx="3324">
                  <c:v>-43.799862806151225</c:v>
                </c:pt>
                <c:pt idx="3325">
                  <c:v>-44.134475489985959</c:v>
                </c:pt>
                <c:pt idx="3326">
                  <c:v>-44.468770970234573</c:v>
                </c:pt>
                <c:pt idx="3327">
                  <c:v>-44.802743018949798</c:v>
                </c:pt>
                <c:pt idx="3328">
                  <c:v>-45.136385455508446</c:v>
                </c:pt>
                <c:pt idx="3329">
                  <c:v>-45.469692147026024</c:v>
                </c:pt>
                <c:pt idx="3330">
                  <c:v>-45.802657008754807</c:v>
                </c:pt>
                <c:pt idx="3331">
                  <c:v>-46.135274004463781</c:v>
                </c:pt>
                <c:pt idx="3332">
                  <c:v>-46.467537146798406</c:v>
                </c:pt>
                <c:pt idx="3333">
                  <c:v>-46.799440497624431</c:v>
                </c:pt>
                <c:pt idx="3334">
                  <c:v>-47.130978168355824</c:v>
                </c:pt>
                <c:pt idx="3335">
                  <c:v>-47.462144320258744</c:v>
                </c:pt>
                <c:pt idx="3336">
                  <c:v>-47.792933164744085</c:v>
                </c:pt>
                <c:pt idx="3337">
                  <c:v>-48.123338963641004</c:v>
                </c:pt>
                <c:pt idx="3338">
                  <c:v>-48.453356029450646</c:v>
                </c:pt>
                <c:pt idx="3339">
                  <c:v>-48.782978725585423</c:v>
                </c:pt>
                <c:pt idx="3340">
                  <c:v>-49.11220146658863</c:v>
                </c:pt>
                <c:pt idx="3341">
                  <c:v>-49.441018718340587</c:v>
                </c:pt>
                <c:pt idx="3342">
                  <c:v>-49.769424998245853</c:v>
                </c:pt>
                <c:pt idx="3343">
                  <c:v>-50.097414875401171</c:v>
                </c:pt>
                <c:pt idx="3344">
                  <c:v>-50.424982970754144</c:v>
                </c:pt>
                <c:pt idx="3345">
                  <c:v>-50.752123957237217</c:v>
                </c:pt>
                <c:pt idx="3346">
                  <c:v>-51.078832559892874</c:v>
                </c:pt>
                <c:pt idx="3347">
                  <c:v>-51.405103555977234</c:v>
                </c:pt>
                <c:pt idx="3348">
                  <c:v>-51.730931775052738</c:v>
                </c:pt>
                <c:pt idx="3349">
                  <c:v>-52.056312099060449</c:v>
                </c:pt>
                <c:pt idx="3350">
                  <c:v>-52.381239462383434</c:v>
                </c:pt>
                <c:pt idx="3351">
                  <c:v>-52.705708851888076</c:v>
                </c:pt>
                <c:pt idx="3352">
                  <c:v>-53.029715306954188</c:v>
                </c:pt>
                <c:pt idx="3353">
                  <c:v>-53.353253919493525</c:v>
                </c:pt>
                <c:pt idx="3354">
                  <c:v>-53.676319833946962</c:v>
                </c:pt>
                <c:pt idx="3355">
                  <c:v>-53.998908247273334</c:v>
                </c:pt>
                <c:pt idx="3356">
                  <c:v>-54.321014408921954</c:v>
                </c:pt>
                <c:pt idx="3357">
                  <c:v>-54.642633620791003</c:v>
                </c:pt>
                <c:pt idx="3358">
                  <c:v>-54.963761237175561</c:v>
                </c:pt>
                <c:pt idx="3359">
                  <c:v>-55.284392664698174</c:v>
                </c:pt>
                <c:pt idx="3360">
                  <c:v>-55.604523362230708</c:v>
                </c:pt>
                <c:pt idx="3361">
                  <c:v>-55.924148840798722</c:v>
                </c:pt>
                <c:pt idx="3362">
                  <c:v>-56.243264663481042</c:v>
                </c:pt>
                <c:pt idx="3363">
                  <c:v>-56.561866445289454</c:v>
                </c:pt>
                <c:pt idx="3364">
                  <c:v>-56.879949853038653</c:v>
                </c:pt>
                <c:pt idx="3365">
                  <c:v>-57.197510605210553</c:v>
                </c:pt>
                <c:pt idx="3366">
                  <c:v>-57.514544471797066</c:v>
                </c:pt>
                <c:pt idx="3367">
                  <c:v>-57.831047274141639</c:v>
                </c:pt>
                <c:pt idx="3368">
                  <c:v>-58.147014884762982</c:v>
                </c:pt>
                <c:pt idx="3369">
                  <c:v>-58.462443227172997</c:v>
                </c:pt>
                <c:pt idx="3370">
                  <c:v>-58.777328275681839</c:v>
                </c:pt>
                <c:pt idx="3371">
                  <c:v>-59.09166605519367</c:v>
                </c:pt>
                <c:pt idx="3372">
                  <c:v>-59.405452640993872</c:v>
                </c:pt>
                <c:pt idx="3373">
                  <c:v>-59.718684158525278</c:v>
                </c:pt>
                <c:pt idx="3374">
                  <c:v>-60.031356783156127</c:v>
                </c:pt>
                <c:pt idx="3375">
                  <c:v>-60.343466739939743</c:v>
                </c:pt>
                <c:pt idx="3376">
                  <c:v>-60.655010303364776</c:v>
                </c:pt>
                <c:pt idx="3377">
                  <c:v>-60.96598379709657</c:v>
                </c:pt>
                <c:pt idx="3378">
                  <c:v>-61.276383593713803</c:v>
                </c:pt>
                <c:pt idx="3379">
                  <c:v>-61.586206114432528</c:v>
                </c:pt>
                <c:pt idx="3380">
                  <c:v>-61.895447828826718</c:v>
                </c:pt>
                <c:pt idx="3381">
                  <c:v>-62.204105254540337</c:v>
                </c:pt>
                <c:pt idx="3382">
                  <c:v>-62.512174956990648</c:v>
                </c:pt>
                <c:pt idx="3383">
                  <c:v>-62.819653549069884</c:v>
                </c:pt>
                <c:pt idx="3384">
                  <c:v>-63.126537690834326</c:v>
                </c:pt>
                <c:pt idx="3385">
                  <c:v>-63.432824089190674</c:v>
                </c:pt>
                <c:pt idx="3386">
                  <c:v>-63.7385094975768</c:v>
                </c:pt>
                <c:pt idx="3387">
                  <c:v>-64.043590715637151</c:v>
                </c:pt>
                <c:pt idx="3388">
                  <c:v>-64.348064588888874</c:v>
                </c:pt>
                <c:pt idx="3389">
                  <c:v>-64.65192800838912</c:v>
                </c:pt>
                <c:pt idx="3390">
                  <c:v>-64.955177910390489</c:v>
                </c:pt>
                <c:pt idx="3391">
                  <c:v>-65.257811275999671</c:v>
                </c:pt>
                <c:pt idx="3392">
                  <c:v>-65.559825130824464</c:v>
                </c:pt>
                <c:pt idx="3393">
                  <c:v>-65.86121654462012</c:v>
                </c:pt>
                <c:pt idx="3394">
                  <c:v>-66.161982630933338</c:v>
                </c:pt>
                <c:pt idx="3395">
                  <c:v>-66.462120546738475</c:v>
                </c:pt>
                <c:pt idx="3396">
                  <c:v>-66.761627492074979</c:v>
                </c:pt>
                <c:pt idx="3397">
                  <c:v>-67.060500709675836</c:v>
                </c:pt>
                <c:pt idx="3398">
                  <c:v>-67.358737484599914</c:v>
                </c:pt>
                <c:pt idx="3399">
                  <c:v>-67.656335143856055</c:v>
                </c:pt>
                <c:pt idx="3400">
                  <c:v>-67.953291056027282</c:v>
                </c:pt>
                <c:pt idx="3401">
                  <c:v>-68.249602630891985</c:v>
                </c:pt>
                <c:pt idx="3402">
                  <c:v>-68.54526731904258</c:v>
                </c:pt>
                <c:pt idx="3403">
                  <c:v>-68.840282611503682</c:v>
                </c:pt>
                <c:pt idx="3404">
                  <c:v>-69.134646039345668</c:v>
                </c:pt>
                <c:pt idx="3405">
                  <c:v>-69.428355173302549</c:v>
                </c:pt>
                <c:pt idx="3406">
                  <c:v>-69.721407623379591</c:v>
                </c:pt>
                <c:pt idx="3407">
                  <c:v>-70.013801038468429</c:v>
                </c:pt>
                <c:pt idx="3408">
                  <c:v>-70.305533105956243</c:v>
                </c:pt>
                <c:pt idx="3409">
                  <c:v>-70.596601551336747</c:v>
                </c:pt>
                <c:pt idx="3410">
                  <c:v>-70.88700413781612</c:v>
                </c:pt>
                <c:pt idx="3411">
                  <c:v>-71.176738665927843</c:v>
                </c:pt>
                <c:pt idx="3412">
                  <c:v>-71.465802973134672</c:v>
                </c:pt>
                <c:pt idx="3413">
                  <c:v>-71.754194933440928</c:v>
                </c:pt>
                <c:pt idx="3414">
                  <c:v>-72.041912457000024</c:v>
                </c:pt>
                <c:pt idx="3415">
                  <c:v>-72.328953489724015</c:v>
                </c:pt>
                <c:pt idx="3416">
                  <c:v>-72.615316012891824</c:v>
                </c:pt>
                <c:pt idx="3417">
                  <c:v>-72.900998042758914</c:v>
                </c:pt>
                <c:pt idx="3418">
                  <c:v>-73.185997630168671</c:v>
                </c:pt>
                <c:pt idx="3419">
                  <c:v>-73.47031286016238</c:v>
                </c:pt>
                <c:pt idx="3420">
                  <c:v>-73.753941851592458</c:v>
                </c:pt>
                <c:pt idx="3421">
                  <c:v>-74.036882756735139</c:v>
                </c:pt>
                <c:pt idx="3422">
                  <c:v>-74.31913376090499</c:v>
                </c:pt>
                <c:pt idx="3423">
                  <c:v>-74.600693082070819</c:v>
                </c:pt>
                <c:pt idx="3424">
                  <c:v>-74.881558970472895</c:v>
                </c:pt>
                <c:pt idx="3425">
                  <c:v>-75.161729708242078</c:v>
                </c:pt>
                <c:pt idx="3426">
                  <c:v>-75.441203609020221</c:v>
                </c:pt>
                <c:pt idx="3427">
                  <c:v>-75.719979017581835</c:v>
                </c:pt>
                <c:pt idx="3428">
                  <c:v>-75.998054309459675</c:v>
                </c:pt>
                <c:pt idx="3429">
                  <c:v>-76.275427890570811</c:v>
                </c:pt>
                <c:pt idx="3430">
                  <c:v>-76.552098196842422</c:v>
                </c:pt>
                <c:pt idx="3431">
                  <c:v>-76.828063693846858</c:v>
                </c:pt>
                <c:pt idx="3432">
                  <c:v>-77.103322876430624</c:v>
                </c:pt>
                <c:pt idx="3433">
                  <c:v>-77.377874268351206</c:v>
                </c:pt>
                <c:pt idx="3434">
                  <c:v>-77.65171642191504</c:v>
                </c:pt>
                <c:pt idx="3435">
                  <c:v>-77.924847917617001</c:v>
                </c:pt>
                <c:pt idx="3436">
                  <c:v>-78.197267363783894</c:v>
                </c:pt>
                <c:pt idx="3437">
                  <c:v>-78.468973396219141</c:v>
                </c:pt>
                <c:pt idx="3438">
                  <c:v>-78.739964677851162</c:v>
                </c:pt>
                <c:pt idx="3439">
                  <c:v>-79.010239898385507</c:v>
                </c:pt>
                <c:pt idx="3440">
                  <c:v>-79.27979777395781</c:v>
                </c:pt>
                <c:pt idx="3441">
                  <c:v>-79.548637046790631</c:v>
                </c:pt>
                <c:pt idx="3442">
                  <c:v>-79.816756484854054</c:v>
                </c:pt>
                <c:pt idx="3443">
                  <c:v>-80.084154881527695</c:v>
                </c:pt>
                <c:pt idx="3444">
                  <c:v>-80.350831055267676</c:v>
                </c:pt>
                <c:pt idx="3445">
                  <c:v>-80.616783849274853</c:v>
                </c:pt>
                <c:pt idx="3446">
                  <c:v>-80.882012131167883</c:v>
                </c:pt>
                <c:pt idx="3447">
                  <c:v>-81.146514792657968</c:v>
                </c:pt>
                <c:pt idx="3448">
                  <c:v>-81.410290749229361</c:v>
                </c:pt>
                <c:pt idx="3449">
                  <c:v>-81.673338939819175</c:v>
                </c:pt>
                <c:pt idx="3450">
                  <c:v>-81.935658326503969</c:v>
                </c:pt>
                <c:pt idx="3451">
                  <c:v>-82.197247894188635</c:v>
                </c:pt>
                <c:pt idx="3452">
                  <c:v>-82.458106650299342</c:v>
                </c:pt>
                <c:pt idx="3453">
                  <c:v>-82.718233624477435</c:v>
                </c:pt>
                <c:pt idx="3454">
                  <c:v>-82.977627868279086</c:v>
                </c:pt>
                <c:pt idx="3455">
                  <c:v>-83.236288454877908</c:v>
                </c:pt>
                <c:pt idx="3456">
                  <c:v>-83.494214478771582</c:v>
                </c:pt>
                <c:pt idx="3457">
                  <c:v>-83.751405055489911</c:v>
                </c:pt>
                <c:pt idx="3458">
                  <c:v>-84.007859321308857</c:v>
                </c:pt>
                <c:pt idx="3459">
                  <c:v>-84.263576432965564</c:v>
                </c:pt>
                <c:pt idx="3460">
                  <c:v>-84.518555567380361</c:v>
                </c:pt>
                <c:pt idx="3461">
                  <c:v>-84.772795921377494</c:v>
                </c:pt>
                <c:pt idx="3462">
                  <c:v>-85.026296711414957</c:v>
                </c:pt>
                <c:pt idx="3463">
                  <c:v>-85.279057173312864</c:v>
                </c:pt>
                <c:pt idx="3464">
                  <c:v>-85.531076561987746</c:v>
                </c:pt>
                <c:pt idx="3465">
                  <c:v>-85.782354151190347</c:v>
                </c:pt>
                <c:pt idx="3466">
                  <c:v>-86.032889233247715</c:v>
                </c:pt>
                <c:pt idx="3467">
                  <c:v>-86.282681118805158</c:v>
                </c:pt>
                <c:pt idx="3468">
                  <c:v>-86.531729136577255</c:v>
                </c:pt>
                <c:pt idx="3469">
                  <c:v>-86.780032633096496</c:v>
                </c:pt>
                <c:pt idx="3470">
                  <c:v>-87.027590972469881</c:v>
                </c:pt>
                <c:pt idx="3471">
                  <c:v>-87.274403536138408</c:v>
                </c:pt>
                <c:pt idx="3472">
                  <c:v>-87.520469722636022</c:v>
                </c:pt>
                <c:pt idx="3473">
                  <c:v>-87.765788947357777</c:v>
                </c:pt>
                <c:pt idx="3474">
                  <c:v>-88.010360642327257</c:v>
                </c:pt>
                <c:pt idx="3475">
                  <c:v>-88.254184255967886</c:v>
                </c:pt>
                <c:pt idx="3476">
                  <c:v>-88.497259252882301</c:v>
                </c:pt>
                <c:pt idx="3477">
                  <c:v>-88.739585113625807</c:v>
                </c:pt>
                <c:pt idx="3478">
                  <c:v>-88.981161334493137</c:v>
                </c:pt>
                <c:pt idx="3479">
                  <c:v>-89.221987427301414</c:v>
                </c:pt>
                <c:pt idx="3480">
                  <c:v>-89.462062919181591</c:v>
                </c:pt>
                <c:pt idx="3481">
                  <c:v>-89.701387352368059</c:v>
                </c:pt>
                <c:pt idx="3482">
                  <c:v>-89.939960283995376</c:v>
                </c:pt>
                <c:pt idx="3483">
                  <c:v>-90.177781285897098</c:v>
                </c:pt>
                <c:pt idx="3484">
                  <c:v>-90.414849944407536</c:v>
                </c:pt>
                <c:pt idx="3485">
                  <c:v>-90.651165860165719</c:v>
                </c:pt>
                <c:pt idx="3486">
                  <c:v>-90.886728647925608</c:v>
                </c:pt>
                <c:pt idx="3487">
                  <c:v>-91.121537936366252</c:v>
                </c:pt>
                <c:pt idx="3488">
                  <c:v>-91.355593367905513</c:v>
                </c:pt>
                <c:pt idx="3489">
                  <c:v>-91.588894598519047</c:v>
                </c:pt>
                <c:pt idx="3490">
                  <c:v>-91.821441297560028</c:v>
                </c:pt>
                <c:pt idx="3491">
                  <c:v>-92.053233147582361</c:v>
                </c:pt>
                <c:pt idx="3492">
                  <c:v>-92.284269844166985</c:v>
                </c:pt>
                <c:pt idx="3493">
                  <c:v>-92.514551095752495</c:v>
                </c:pt>
                <c:pt idx="3494">
                  <c:v>-92.744076623466142</c:v>
                </c:pt>
                <c:pt idx="3495">
                  <c:v>-92.972846160958724</c:v>
                </c:pt>
                <c:pt idx="3496">
                  <c:v>-93.200859454243798</c:v>
                </c:pt>
                <c:pt idx="3497">
                  <c:v>-93.428116261537426</c:v>
                </c:pt>
                <c:pt idx="3498">
                  <c:v>-93.654616353101886</c:v>
                </c:pt>
                <c:pt idx="3499">
                  <c:v>-93.880359511092038</c:v>
                </c:pt>
                <c:pt idx="3500">
                  <c:v>-94.105345529403507</c:v>
                </c:pt>
                <c:pt idx="3501">
                  <c:v>-94.329574213524651</c:v>
                </c:pt>
                <c:pt idx="3502">
                  <c:v>-94.553045380391154</c:v>
                </c:pt>
                <c:pt idx="3503">
                  <c:v>-94.775758858242284</c:v>
                </c:pt>
                <c:pt idx="3504">
                  <c:v>-94.997714486479964</c:v>
                </c:pt>
                <c:pt idx="3505">
                  <c:v>-95.218912115529861</c:v>
                </c:pt>
                <c:pt idx="3506">
                  <c:v>-95.439351606707049</c:v>
                </c:pt>
                <c:pt idx="3507">
                  <c:v>-95.659032832082119</c:v>
                </c:pt>
                <c:pt idx="3508">
                  <c:v>-95.87795567434955</c:v>
                </c:pt>
                <c:pt idx="3509">
                  <c:v>-96.09612002669968</c:v>
                </c:pt>
                <c:pt idx="3510">
                  <c:v>-96.313525792692133</c:v>
                </c:pt>
                <c:pt idx="3511">
                  <c:v>-96.530172886131098</c:v>
                </c:pt>
                <c:pt idx="3512">
                  <c:v>-96.746061230946012</c:v>
                </c:pt>
                <c:pt idx="3513">
                  <c:v>-96.961190761068579</c:v>
                </c:pt>
                <c:pt idx="3514">
                  <c:v>-97.175561420318445</c:v>
                </c:pt>
                <c:pt idx="3515">
                  <c:v>-97.389173162284479</c:v>
                </c:pt>
                <c:pt idx="3516">
                  <c:v>-97.602025950215818</c:v>
                </c:pt>
                <c:pt idx="3517">
                  <c:v>-97.814119756907061</c:v>
                </c:pt>
                <c:pt idx="3518">
                  <c:v>-98.025454564590305</c:v>
                </c:pt>
                <c:pt idx="3519">
                  <c:v>-98.236030364830199</c:v>
                </c:pt>
                <c:pt idx="3520">
                  <c:v>-98.44584715841475</c:v>
                </c:pt>
                <c:pt idx="3521">
                  <c:v>-98.654904955255574</c:v>
                </c:pt>
                <c:pt idx="3522">
                  <c:v>-98.863203774285054</c:v>
                </c:pt>
                <c:pt idx="3523">
                  <c:v>-99.070743643356082</c:v>
                </c:pt>
                <c:pt idx="3524">
                  <c:v>-99.277524599146673</c:v>
                </c:pt>
                <c:pt idx="3525">
                  <c:v>-99.483546687061477</c:v>
                </c:pt>
                <c:pt idx="3526">
                  <c:v>-99.688809961139498</c:v>
                </c:pt>
                <c:pt idx="3527">
                  <c:v>-99.893314483960467</c:v>
                </c:pt>
                <c:pt idx="3528">
                  <c:v>-100.09706032655477</c:v>
                </c:pt>
                <c:pt idx="3529">
                  <c:v>-100.30004756831393</c:v>
                </c:pt>
                <c:pt idx="3530">
                  <c:v>-100.50227629690312</c:v>
                </c:pt>
                <c:pt idx="3531">
                  <c:v>-100.70374660817559</c:v>
                </c:pt>
                <c:pt idx="3532">
                  <c:v>-100.9044586060877</c:v>
                </c:pt>
                <c:pt idx="3533">
                  <c:v>-101.10441240261719</c:v>
                </c:pt>
                <c:pt idx="3534">
                  <c:v>-101.30360811767918</c:v>
                </c:pt>
                <c:pt idx="3535">
                  <c:v>-101.50204587904976</c:v>
                </c:pt>
                <c:pt idx="3536">
                  <c:v>-101.69972582228445</c:v>
                </c:pt>
                <c:pt idx="3537">
                  <c:v>-101.89664809064332</c:v>
                </c:pt>
                <c:pt idx="3538">
                  <c:v>-102.09281283501399</c:v>
                </c:pt>
                <c:pt idx="3539">
                  <c:v>-102.28822021383645</c:v>
                </c:pt>
                <c:pt idx="3540">
                  <c:v>-102.4828703930319</c:v>
                </c:pt>
                <c:pt idx="3541">
                  <c:v>-102.67676354592952</c:v>
                </c:pt>
                <c:pt idx="3542">
                  <c:v>-102.86989985319715</c:v>
                </c:pt>
                <c:pt idx="3543">
                  <c:v>-103.06227950277015</c:v>
                </c:pt>
                <c:pt idx="3544">
                  <c:v>-103.253902689784</c:v>
                </c:pt>
                <c:pt idx="3545">
                  <c:v>-103.44476961650732</c:v>
                </c:pt>
                <c:pt idx="3546">
                  <c:v>-103.63488049227723</c:v>
                </c:pt>
                <c:pt idx="3547">
                  <c:v>-103.82423553343244</c:v>
                </c:pt>
                <c:pt idx="3548">
                  <c:v>-104.01283496324987</c:v>
                </c:pt>
                <c:pt idx="3549">
                  <c:v>-104.20067901188409</c:v>
                </c:pt>
                <c:pt idx="3550">
                  <c:v>-104.38776791630325</c:v>
                </c:pt>
                <c:pt idx="3551">
                  <c:v>-104.57410192023049</c:v>
                </c:pt>
                <c:pt idx="3552">
                  <c:v>-104.75968127408301</c:v>
                </c:pt>
                <c:pt idx="3553">
                  <c:v>-104.94450623491349</c:v>
                </c:pt>
                <c:pt idx="3554">
                  <c:v>-105.128577066353</c:v>
                </c:pt>
                <c:pt idx="3555">
                  <c:v>-105.31189403855431</c:v>
                </c:pt>
                <c:pt idx="3556">
                  <c:v>-105.49445742813627</c:v>
                </c:pt>
                <c:pt idx="3557">
                  <c:v>-105.6762675181278</c:v>
                </c:pt>
                <c:pt idx="3558">
                  <c:v>-105.8573245979139</c:v>
                </c:pt>
                <c:pt idx="3559">
                  <c:v>-106.03762896318351</c:v>
                </c:pt>
                <c:pt idx="3560">
                  <c:v>-106.21718091587631</c:v>
                </c:pt>
                <c:pt idx="3561">
                  <c:v>-106.39598076413118</c:v>
                </c:pt>
                <c:pt idx="3562">
                  <c:v>-106.57402882223414</c:v>
                </c:pt>
                <c:pt idx="3563">
                  <c:v>-106.75132541057117</c:v>
                </c:pt>
                <c:pt idx="3564">
                  <c:v>-106.92787085557545</c:v>
                </c:pt>
                <c:pt idx="3565">
                  <c:v>-107.10366548968038</c:v>
                </c:pt>
                <c:pt idx="3566">
                  <c:v>-107.27870965127212</c:v>
                </c:pt>
                <c:pt idx="3567">
                  <c:v>-107.45300368464029</c:v>
                </c:pt>
                <c:pt idx="3568">
                  <c:v>-107.62654793993428</c:v>
                </c:pt>
                <c:pt idx="3569">
                  <c:v>-107.79934277311369</c:v>
                </c:pt>
                <c:pt idx="3570">
                  <c:v>-107.97138854590699</c:v>
                </c:pt>
                <c:pt idx="3571">
                  <c:v>-108.14268562576385</c:v>
                </c:pt>
                <c:pt idx="3572">
                  <c:v>-108.31323438581097</c:v>
                </c:pt>
                <c:pt idx="3573">
                  <c:v>-108.4830352048114</c:v>
                </c:pt>
                <c:pt idx="3574">
                  <c:v>-108.65208846711833</c:v>
                </c:pt>
                <c:pt idx="3575">
                  <c:v>-108.82039456263547</c:v>
                </c:pt>
                <c:pt idx="3576">
                  <c:v>-108.9879538867719</c:v>
                </c:pt>
                <c:pt idx="3577">
                  <c:v>-109.15476684040534</c:v>
                </c:pt>
                <c:pt idx="3578">
                  <c:v>-109.32083382983735</c:v>
                </c:pt>
                <c:pt idx="3579">
                  <c:v>-109.48615526675472</c:v>
                </c:pt>
                <c:pt idx="3580">
                  <c:v>-109.65073156818981</c:v>
                </c:pt>
                <c:pt idx="3581">
                  <c:v>-109.81456315648154</c:v>
                </c:pt>
                <c:pt idx="3582">
                  <c:v>-109.97765045923566</c:v>
                </c:pt>
                <c:pt idx="3583">
                  <c:v>-110.13999390928743</c:v>
                </c:pt>
                <c:pt idx="3584">
                  <c:v>-110.30159394466307</c:v>
                </c:pt>
                <c:pt idx="3585">
                  <c:v>-110.46245100854249</c:v>
                </c:pt>
                <c:pt idx="3586">
                  <c:v>-110.62256554922293</c:v>
                </c:pt>
                <c:pt idx="3587">
                  <c:v>-110.7819380200818</c:v>
                </c:pt>
                <c:pt idx="3588">
                  <c:v>-110.94056887954055</c:v>
                </c:pt>
                <c:pt idx="3589">
                  <c:v>-111.09845859102937</c:v>
                </c:pt>
                <c:pt idx="3590">
                  <c:v>-111.25560762295171</c:v>
                </c:pt>
                <c:pt idx="3591">
                  <c:v>-111.41201644864897</c:v>
                </c:pt>
                <c:pt idx="3592">
                  <c:v>-111.56768554636714</c:v>
                </c:pt>
                <c:pt idx="3593">
                  <c:v>-111.72261539922104</c:v>
                </c:pt>
                <c:pt idx="3594">
                  <c:v>-111.87680649516234</c:v>
                </c:pt>
                <c:pt idx="3595">
                  <c:v>-112.03025932694409</c:v>
                </c:pt>
                <c:pt idx="3596">
                  <c:v>-112.18297439208928</c:v>
                </c:pt>
                <c:pt idx="3597">
                  <c:v>-112.33495219285872</c:v>
                </c:pt>
                <c:pt idx="3598">
                  <c:v>-112.48619323621605</c:v>
                </c:pt>
                <c:pt idx="3599">
                  <c:v>-112.63669803379791</c:v>
                </c:pt>
                <c:pt idx="3600">
                  <c:v>-112.78646710188288</c:v>
                </c:pt>
                <c:pt idx="3601">
                  <c:v>-112.93550096135714</c:v>
                </c:pt>
                <c:pt idx="3602">
                  <c:v>-113.08380013768675</c:v>
                </c:pt>
                <c:pt idx="3603">
                  <c:v>-113.23136516088424</c:v>
                </c:pt>
                <c:pt idx="3604">
                  <c:v>-113.37819656548146</c:v>
                </c:pt>
                <c:pt idx="3605">
                  <c:v>-113.52429489049602</c:v>
                </c:pt>
                <c:pt idx="3606">
                  <c:v>-113.66966067940362</c:v>
                </c:pt>
                <c:pt idx="3607">
                  <c:v>-113.81429448010793</c:v>
                </c:pt>
                <c:pt idx="3608">
                  <c:v>-113.95819684491347</c:v>
                </c:pt>
                <c:pt idx="3609">
                  <c:v>-114.10136833049241</c:v>
                </c:pt>
                <c:pt idx="3610">
                  <c:v>-114.24380949786058</c:v>
                </c:pt>
                <c:pt idx="3611">
                  <c:v>-114.38552091234615</c:v>
                </c:pt>
                <c:pt idx="3612">
                  <c:v>-114.52650314356396</c:v>
                </c:pt>
                <c:pt idx="3613">
                  <c:v>-114.66675676538567</c:v>
                </c:pt>
                <c:pt idx="3614">
                  <c:v>-114.8062823559148</c:v>
                </c:pt>
                <c:pt idx="3615">
                  <c:v>-114.94508049745775</c:v>
                </c:pt>
                <c:pt idx="3616">
                  <c:v>-115.08315177649759</c:v>
                </c:pt>
                <c:pt idx="3617">
                  <c:v>-115.22049678366774</c:v>
                </c:pt>
                <c:pt idx="3618">
                  <c:v>-115.35711611372572</c:v>
                </c:pt>
                <c:pt idx="3619">
                  <c:v>-115.49301036552797</c:v>
                </c:pt>
                <c:pt idx="3620">
                  <c:v>-115.62818014200217</c:v>
                </c:pt>
                <c:pt idx="3621">
                  <c:v>-115.76262605012347</c:v>
                </c:pt>
                <c:pt idx="3622">
                  <c:v>-115.89634870088966</c:v>
                </c:pt>
                <c:pt idx="3623">
                  <c:v>-116.02934870929602</c:v>
                </c:pt>
                <c:pt idx="3624">
                  <c:v>-116.16162669430962</c:v>
                </c:pt>
                <c:pt idx="3625">
                  <c:v>-116.29318327884658</c:v>
                </c:pt>
                <c:pt idx="3626">
                  <c:v>-116.42401908974767</c:v>
                </c:pt>
                <c:pt idx="3627">
                  <c:v>-116.55413475775404</c:v>
                </c:pt>
                <c:pt idx="3628">
                  <c:v>-116.68353091748554</c:v>
                </c:pt>
                <c:pt idx="3629">
                  <c:v>-116.81220820741501</c:v>
                </c:pt>
                <c:pt idx="3630">
                  <c:v>-116.94016726984785</c:v>
                </c:pt>
                <c:pt idx="3631">
                  <c:v>-117.06740875089798</c:v>
                </c:pt>
                <c:pt idx="3632">
                  <c:v>-117.19393330046678</c:v>
                </c:pt>
                <c:pt idx="3633">
                  <c:v>-117.31974157221937</c:v>
                </c:pt>
                <c:pt idx="3634">
                  <c:v>-117.44483422356478</c:v>
                </c:pt>
                <c:pt idx="3635">
                  <c:v>-117.56921191563387</c:v>
                </c:pt>
                <c:pt idx="3636">
                  <c:v>-117.6928753132573</c:v>
                </c:pt>
                <c:pt idx="3637">
                  <c:v>-117.81582508494645</c:v>
                </c:pt>
                <c:pt idx="3638">
                  <c:v>-117.93806190287145</c:v>
                </c:pt>
                <c:pt idx="3639">
                  <c:v>-118.0595864428419</c:v>
                </c:pt>
                <c:pt idx="3640">
                  <c:v>-118.18039938428593</c:v>
                </c:pt>
                <c:pt idx="3641">
                  <c:v>-118.30050141023163</c:v>
                </c:pt>
                <c:pt idx="3642">
                  <c:v>-118.41989320728712</c:v>
                </c:pt>
                <c:pt idx="3643">
                  <c:v>-118.53857546562156</c:v>
                </c:pt>
                <c:pt idx="3644">
                  <c:v>-118.65654887894694</c:v>
                </c:pt>
                <c:pt idx="3645">
                  <c:v>-118.77381414449786</c:v>
                </c:pt>
                <c:pt idx="3646">
                  <c:v>-118.89037196301646</c:v>
                </c:pt>
                <c:pt idx="3647">
                  <c:v>-119.00622303873169</c:v>
                </c:pt>
                <c:pt idx="3648">
                  <c:v>-119.12136807934371</c:v>
                </c:pt>
                <c:pt idx="3649">
                  <c:v>-119.23580779600553</c:v>
                </c:pt>
                <c:pt idx="3650">
                  <c:v>-119.34954290330703</c:v>
                </c:pt>
                <c:pt idx="3651">
                  <c:v>-119.46257411925697</c:v>
                </c:pt>
                <c:pt idx="3652">
                  <c:v>-119.57490216526909</c:v>
                </c:pt>
                <c:pt idx="3653">
                  <c:v>-119.68652776614471</c:v>
                </c:pt>
                <c:pt idx="3654">
                  <c:v>-119.79745165005593</c:v>
                </c:pt>
                <c:pt idx="3655">
                  <c:v>-119.90767454853369</c:v>
                </c:pt>
                <c:pt idx="3656">
                  <c:v>-120.0171971964495</c:v>
                </c:pt>
                <c:pt idx="3657">
                  <c:v>-120.12602033200235</c:v>
                </c:pt>
                <c:pt idx="3658">
                  <c:v>-120.2341446967051</c:v>
                </c:pt>
                <c:pt idx="3659">
                  <c:v>-120.34157103537022</c:v>
                </c:pt>
                <c:pt idx="3660">
                  <c:v>-120.44830009609302</c:v>
                </c:pt>
                <c:pt idx="3661">
                  <c:v>-120.55433263024452</c:v>
                </c:pt>
                <c:pt idx="3662">
                  <c:v>-120.65966939245347</c:v>
                </c:pt>
                <c:pt idx="3663">
                  <c:v>-120.76431114059557</c:v>
                </c:pt>
                <c:pt idx="3664">
                  <c:v>-120.86825863578173</c:v>
                </c:pt>
                <c:pt idx="3665">
                  <c:v>-120.97151264234552</c:v>
                </c:pt>
                <c:pt idx="3666">
                  <c:v>-121.07407392783205</c:v>
                </c:pt>
                <c:pt idx="3667">
                  <c:v>-121.1759432629859</c:v>
                </c:pt>
                <c:pt idx="3668">
                  <c:v>-121.27712142174248</c:v>
                </c:pt>
                <c:pt idx="3669">
                  <c:v>-121.37760918121484</c:v>
                </c:pt>
                <c:pt idx="3670">
                  <c:v>-121.4774073216856</c:v>
                </c:pt>
                <c:pt idx="3671">
                  <c:v>-121.57651662659725</c:v>
                </c:pt>
                <c:pt idx="3672">
                  <c:v>-121.67493788254141</c:v>
                </c:pt>
                <c:pt idx="3673">
                  <c:v>-121.77267187925111</c:v>
                </c:pt>
                <c:pt idx="3674">
                  <c:v>-121.86971940959208</c:v>
                </c:pt>
                <c:pt idx="3675">
                  <c:v>-121.96608126955411</c:v>
                </c:pt>
                <c:pt idx="3676">
                  <c:v>-122.06175825824292</c:v>
                </c:pt>
                <c:pt idx="3677">
                  <c:v>-122.1567511778746</c:v>
                </c:pt>
                <c:pt idx="3678">
                  <c:v>-122.25106083376612</c:v>
                </c:pt>
                <c:pt idx="3679">
                  <c:v>-122.34468803432992</c:v>
                </c:pt>
                <c:pt idx="3680">
                  <c:v>-122.43763359106831</c:v>
                </c:pt>
                <c:pt idx="3681">
                  <c:v>-122.5298983185659</c:v>
                </c:pt>
                <c:pt idx="3682">
                  <c:v>-122.62148303448518</c:v>
                </c:pt>
                <c:pt idx="3683">
                  <c:v>-122.71238855956126</c:v>
                </c:pt>
                <c:pt idx="3684">
                  <c:v>-122.8026157175974</c:v>
                </c:pt>
                <c:pt idx="3685">
                  <c:v>-122.89216533545974</c:v>
                </c:pt>
                <c:pt idx="3686">
                  <c:v>-122.98103824307461</c:v>
                </c:pt>
                <c:pt idx="3687">
                  <c:v>-123.06923527342445</c:v>
                </c:pt>
                <c:pt idx="3688">
                  <c:v>-123.15675726254429</c:v>
                </c:pt>
                <c:pt idx="3689">
                  <c:v>-123.24360504952018</c:v>
                </c:pt>
                <c:pt idx="3690">
                  <c:v>-123.32977947648507</c:v>
                </c:pt>
                <c:pt idx="3691">
                  <c:v>-123.41528138861929</c:v>
                </c:pt>
                <c:pt idx="3692">
                  <c:v>-123.5001116341468</c:v>
                </c:pt>
                <c:pt idx="3693">
                  <c:v>-123.58427106433551</c:v>
                </c:pt>
                <c:pt idx="3694">
                  <c:v>-123.66776053349611</c:v>
                </c:pt>
                <c:pt idx="3695">
                  <c:v>-123.75058089898192</c:v>
                </c:pt>
                <c:pt idx="3696">
                  <c:v>-123.83273302118938</c:v>
                </c:pt>
                <c:pt idx="3697">
                  <c:v>-123.91421776355767</c:v>
                </c:pt>
                <c:pt idx="3698">
                  <c:v>-123.99503599257127</c:v>
                </c:pt>
                <c:pt idx="3699">
                  <c:v>-124.07518857775887</c:v>
                </c:pt>
                <c:pt idx="3700">
                  <c:v>-124.15467639169853</c:v>
                </c:pt>
                <c:pt idx="3701">
                  <c:v>-124.23350031001686</c:v>
                </c:pt>
                <c:pt idx="3702">
                  <c:v>-124.31166121139317</c:v>
                </c:pt>
                <c:pt idx="3703">
                  <c:v>-124.38915997756308</c:v>
                </c:pt>
                <c:pt idx="3704">
                  <c:v>-124.46599749332017</c:v>
                </c:pt>
                <c:pt idx="3705">
                  <c:v>-124.54217464652248</c:v>
                </c:pt>
                <c:pt idx="3706">
                  <c:v>-124.61769232809344</c:v>
                </c:pt>
                <c:pt idx="3707">
                  <c:v>-124.69255143203043</c:v>
                </c:pt>
                <c:pt idx="3708">
                  <c:v>-124.76675285540711</c:v>
                </c:pt>
                <c:pt idx="3709">
                  <c:v>-124.84029749838011</c:v>
                </c:pt>
                <c:pt idx="3710">
                  <c:v>-124.91318626419562</c:v>
                </c:pt>
                <c:pt idx="3711">
                  <c:v>-124.98542005919424</c:v>
                </c:pt>
                <c:pt idx="3712">
                  <c:v>-125.05699979282002</c:v>
                </c:pt>
                <c:pt idx="3713">
                  <c:v>-125.1279263776255</c:v>
                </c:pt>
                <c:pt idx="3714">
                  <c:v>-125.19820072928033</c:v>
                </c:pt>
                <c:pt idx="3715">
                  <c:v>-125.26782376658102</c:v>
                </c:pt>
                <c:pt idx="3716">
                  <c:v>-125.33679641145713</c:v>
                </c:pt>
                <c:pt idx="3717">
                  <c:v>-125.40511958898055</c:v>
                </c:pt>
                <c:pt idx="3718">
                  <c:v>-125.47279422737661</c:v>
                </c:pt>
                <c:pt idx="3719">
                  <c:v>-125.53982125803282</c:v>
                </c:pt>
                <c:pt idx="3720">
                  <c:v>-125.60620161550781</c:v>
                </c:pt>
                <c:pt idx="3721">
                  <c:v>-125.67193623754483</c:v>
                </c:pt>
                <c:pt idx="3722">
                  <c:v>-125.73702606507972</c:v>
                </c:pt>
                <c:pt idx="3723">
                  <c:v>-125.80147204225514</c:v>
                </c:pt>
                <c:pt idx="3724">
                  <c:v>-125.86527511643106</c:v>
                </c:pt>
                <c:pt idx="3725">
                  <c:v>-125.92843623819662</c:v>
                </c:pt>
                <c:pt idx="3726">
                  <c:v>-125.99095636138361</c:v>
                </c:pt>
                <c:pt idx="3727">
                  <c:v>-126.05283644308005</c:v>
                </c:pt>
                <c:pt idx="3728">
                  <c:v>-126.11407744364217</c:v>
                </c:pt>
                <c:pt idx="3729">
                  <c:v>-126.17468032671047</c:v>
                </c:pt>
                <c:pt idx="3730">
                  <c:v>-126.23464605922155</c:v>
                </c:pt>
                <c:pt idx="3731">
                  <c:v>-126.29397561142551</c:v>
                </c:pt>
                <c:pt idx="3732">
                  <c:v>-126.35266995689858</c:v>
                </c:pt>
                <c:pt idx="3733">
                  <c:v>-126.41073007256006</c:v>
                </c:pt>
                <c:pt idx="3734">
                  <c:v>-126.46815693868885</c:v>
                </c:pt>
                <c:pt idx="3735">
                  <c:v>-126.52495153893784</c:v>
                </c:pt>
                <c:pt idx="3736">
                  <c:v>-126.58111486035256</c:v>
                </c:pt>
                <c:pt idx="3737">
                  <c:v>-126.63664789338708</c:v>
                </c:pt>
                <c:pt idx="3738">
                  <c:v>-126.69155163192104</c:v>
                </c:pt>
                <c:pt idx="3739">
                  <c:v>-126.74582707328021</c:v>
                </c:pt>
                <c:pt idx="3740">
                  <c:v>-126.79947521825113</c:v>
                </c:pt>
                <c:pt idx="3741">
                  <c:v>-126.85249707110199</c:v>
                </c:pt>
                <c:pt idx="3742">
                  <c:v>-126.90489363960103</c:v>
                </c:pt>
                <c:pt idx="3743">
                  <c:v>-126.9566659350362</c:v>
                </c:pt>
                <c:pt idx="3744">
                  <c:v>-127.00781497223434</c:v>
                </c:pt>
                <c:pt idx="3745">
                  <c:v>-127.05834176958089</c:v>
                </c:pt>
                <c:pt idx="3746">
                  <c:v>-127.1082473490425</c:v>
                </c:pt>
                <c:pt idx="3747">
                  <c:v>-127.15753273618483</c:v>
                </c:pt>
                <c:pt idx="3748">
                  <c:v>-127.20619896019572</c:v>
                </c:pt>
                <c:pt idx="3749">
                  <c:v>-127.25424705390637</c:v>
                </c:pt>
                <c:pt idx="3750">
                  <c:v>-127.30167805381218</c:v>
                </c:pt>
                <c:pt idx="3751">
                  <c:v>-127.34849300009699</c:v>
                </c:pt>
                <c:pt idx="3752">
                  <c:v>-127.39469293665266</c:v>
                </c:pt>
                <c:pt idx="3753">
                  <c:v>-127.44027891110447</c:v>
                </c:pt>
                <c:pt idx="3754">
                  <c:v>-127.48525197483323</c:v>
                </c:pt>
                <c:pt idx="3755">
                  <c:v>-127.52961318299896</c:v>
                </c:pt>
                <c:pt idx="3756">
                  <c:v>-127.57336359456312</c:v>
                </c:pt>
                <c:pt idx="3757">
                  <c:v>-127.616504272317</c:v>
                </c:pt>
                <c:pt idx="3758">
                  <c:v>-127.65903628290063</c:v>
                </c:pt>
                <c:pt idx="3759">
                  <c:v>-127.70096069683167</c:v>
                </c:pt>
                <c:pt idx="3760">
                  <c:v>-127.74227858852842</c:v>
                </c:pt>
                <c:pt idx="3761">
                  <c:v>-127.78299103633546</c:v>
                </c:pt>
                <c:pt idx="3762">
                  <c:v>-127.82309912254955</c:v>
                </c:pt>
                <c:pt idx="3763">
                  <c:v>-127.86260393344541</c:v>
                </c:pt>
                <c:pt idx="3764">
                  <c:v>-127.90150655930188</c:v>
                </c:pt>
                <c:pt idx="3765">
                  <c:v>-127.9398080944278</c:v>
                </c:pt>
                <c:pt idx="3766">
                  <c:v>-127.97750963718906</c:v>
                </c:pt>
                <c:pt idx="3767">
                  <c:v>-128.01461229003635</c:v>
                </c:pt>
                <c:pt idx="3768">
                  <c:v>-128.05111715953009</c:v>
                </c:pt>
                <c:pt idx="3769">
                  <c:v>-128.08702535637147</c:v>
                </c:pt>
                <c:pt idx="3770">
                  <c:v>-128.12233799542437</c:v>
                </c:pt>
                <c:pt idx="3771">
                  <c:v>-128.15705619575067</c:v>
                </c:pt>
                <c:pt idx="3772">
                  <c:v>-128.19118108063179</c:v>
                </c:pt>
                <c:pt idx="3773">
                  <c:v>-128.22471377760039</c:v>
                </c:pt>
                <c:pt idx="3774">
                  <c:v>-128.2576554184686</c:v>
                </c:pt>
                <c:pt idx="3775">
                  <c:v>-128.2900071393554</c:v>
                </c:pt>
                <c:pt idx="3776">
                  <c:v>-128.32177008071707</c:v>
                </c:pt>
                <c:pt idx="3777">
                  <c:v>-128.35294538737588</c:v>
                </c:pt>
                <c:pt idx="3778">
                  <c:v>-128.3835342085479</c:v>
                </c:pt>
                <c:pt idx="3779">
                  <c:v>-128.41353769787528</c:v>
                </c:pt>
                <c:pt idx="3780">
                  <c:v>-128.44295701345348</c:v>
                </c:pt>
                <c:pt idx="3781">
                  <c:v>-128.47179331786131</c:v>
                </c:pt>
                <c:pt idx="3782">
                  <c:v>-128.50004777819316</c:v>
                </c:pt>
                <c:pt idx="3783">
                  <c:v>-128.527721566086</c:v>
                </c:pt>
                <c:pt idx="3784">
                  <c:v>-128.55481585775124</c:v>
                </c:pt>
                <c:pt idx="3785">
                  <c:v>-128.58133183400551</c:v>
                </c:pt>
                <c:pt idx="3786">
                  <c:v>-128.60727068029945</c:v>
                </c:pt>
                <c:pt idx="3787">
                  <c:v>-128.63263358674973</c:v>
                </c:pt>
                <c:pt idx="3788">
                  <c:v>-128.65742174816984</c:v>
                </c:pt>
                <c:pt idx="3789">
                  <c:v>-128.68163636409918</c:v>
                </c:pt>
                <c:pt idx="3790">
                  <c:v>-128.70527863883581</c:v>
                </c:pt>
                <c:pt idx="3791">
                  <c:v>-128.72834978146665</c:v>
                </c:pt>
                <c:pt idx="3792">
                  <c:v>-128.75085100589797</c:v>
                </c:pt>
                <c:pt idx="3793">
                  <c:v>-128.77278353088724</c:v>
                </c:pt>
                <c:pt idx="3794">
                  <c:v>-128.79414858007408</c:v>
                </c:pt>
                <c:pt idx="3795">
                  <c:v>-128.81494738201098</c:v>
                </c:pt>
                <c:pt idx="3796">
                  <c:v>-128.83518117019472</c:v>
                </c:pt>
                <c:pt idx="3797">
                  <c:v>-128.85485118309816</c:v>
                </c:pt>
                <c:pt idx="3798">
                  <c:v>-128.87395866420036</c:v>
                </c:pt>
                <c:pt idx="3799">
                  <c:v>-128.89250486201868</c:v>
                </c:pt>
                <c:pt idx="3800">
                  <c:v>-128.91049103013978</c:v>
                </c:pt>
                <c:pt idx="3801">
                  <c:v>-128.92791842725035</c:v>
                </c:pt>
              </c:numCache>
            </c:numRef>
          </c:yVal>
          <c:smooth val="0"/>
          <c:extLst>
            <c:ext xmlns:c16="http://schemas.microsoft.com/office/drawing/2014/chart" uri="{C3380CC4-5D6E-409C-BE32-E72D297353CC}">
              <c16:uniqueId val="{00000000-98B1-4913-AB34-432028AE9E49}"/>
            </c:ext>
          </c:extLst>
        </c:ser>
        <c:dLbls>
          <c:showLegendKey val="0"/>
          <c:showVal val="0"/>
          <c:showCatName val="0"/>
          <c:showSerName val="0"/>
          <c:showPercent val="0"/>
          <c:showBubbleSize val="0"/>
        </c:dLbls>
        <c:axId val="196665728"/>
        <c:axId val="185107968"/>
      </c:scatterChart>
      <c:valAx>
        <c:axId val="144853248"/>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50928384"/>
        <c:crosses val="autoZero"/>
        <c:crossBetween val="midCat"/>
      </c:valAx>
      <c:valAx>
        <c:axId val="150928384"/>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44853248"/>
        <c:crosses val="autoZero"/>
        <c:crossBetween val="midCat"/>
        <c:majorUnit val="20"/>
        <c:minorUnit val="10"/>
      </c:valAx>
      <c:valAx>
        <c:axId val="185107968"/>
        <c:scaling>
          <c:orientation val="minMax"/>
          <c:max val="180"/>
          <c:min val="-180"/>
        </c:scaling>
        <c:delete val="0"/>
        <c:axPos val="r"/>
        <c:numFmt formatCode="General" sourceLinked="1"/>
        <c:majorTickMark val="out"/>
        <c:minorTickMark val="none"/>
        <c:tickLblPos val="nextTo"/>
        <c:crossAx val="196665728"/>
        <c:crosses val="max"/>
        <c:crossBetween val="midCat"/>
        <c:majorUnit val="45"/>
      </c:valAx>
      <c:valAx>
        <c:axId val="196665728"/>
        <c:scaling>
          <c:logBase val="10"/>
          <c:orientation val="minMax"/>
        </c:scaling>
        <c:delete val="1"/>
        <c:axPos val="b"/>
        <c:numFmt formatCode="General" sourceLinked="1"/>
        <c:majorTickMark val="out"/>
        <c:minorTickMark val="none"/>
        <c:tickLblPos val="nextTo"/>
        <c:crossAx val="185107968"/>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Gain vs. Frequency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97.038493331018728</c:v>
                </c:pt>
                <c:pt idx="1">
                  <c:v>97.005549488617277</c:v>
                </c:pt>
                <c:pt idx="2">
                  <c:v>96.97260564609789</c:v>
                </c:pt>
                <c:pt idx="3">
                  <c:v>96.939661803459671</c:v>
                </c:pt>
                <c:pt idx="4">
                  <c:v>96.906717960701883</c:v>
                </c:pt>
                <c:pt idx="5">
                  <c:v>96.873774117823501</c:v>
                </c:pt>
                <c:pt idx="6">
                  <c:v>96.840830274823475</c:v>
                </c:pt>
                <c:pt idx="7">
                  <c:v>96.807886431701121</c:v>
                </c:pt>
                <c:pt idx="8">
                  <c:v>96.774942588455389</c:v>
                </c:pt>
                <c:pt idx="9">
                  <c:v>96.741998745085311</c:v>
                </c:pt>
                <c:pt idx="10">
                  <c:v>96.709054901590122</c:v>
                </c:pt>
                <c:pt idx="11">
                  <c:v>96.676111057968527</c:v>
                </c:pt>
                <c:pt idx="12">
                  <c:v>96.643167214219915</c:v>
                </c:pt>
                <c:pt idx="13">
                  <c:v>96.610223370343135</c:v>
                </c:pt>
                <c:pt idx="14">
                  <c:v>96.577279526337207</c:v>
                </c:pt>
                <c:pt idx="15">
                  <c:v>96.544335682201208</c:v>
                </c:pt>
                <c:pt idx="16">
                  <c:v>96.51139183793417</c:v>
                </c:pt>
                <c:pt idx="17">
                  <c:v>96.478447993534985</c:v>
                </c:pt>
                <c:pt idx="18">
                  <c:v>96.445504149002716</c:v>
                </c:pt>
                <c:pt idx="19">
                  <c:v>96.412560304336267</c:v>
                </c:pt>
                <c:pt idx="20">
                  <c:v>96.379616459534802</c:v>
                </c:pt>
                <c:pt idx="21">
                  <c:v>96.346672614597225</c:v>
                </c:pt>
                <c:pt idx="22">
                  <c:v>96.313728769522399</c:v>
                </c:pt>
                <c:pt idx="23">
                  <c:v>96.280784924309287</c:v>
                </c:pt>
                <c:pt idx="24">
                  <c:v>96.24784107895691</c:v>
                </c:pt>
                <c:pt idx="25">
                  <c:v>96.214897233464285</c:v>
                </c:pt>
                <c:pt idx="26">
                  <c:v>96.181953387830163</c:v>
                </c:pt>
                <c:pt idx="27">
                  <c:v>96.149009542053562</c:v>
                </c:pt>
                <c:pt idx="28">
                  <c:v>96.116065696133433</c:v>
                </c:pt>
                <c:pt idx="29">
                  <c:v>96.083121850068636</c:v>
                </c:pt>
                <c:pt idx="30">
                  <c:v>96.05017800385798</c:v>
                </c:pt>
                <c:pt idx="31">
                  <c:v>96.017234157500511</c:v>
                </c:pt>
                <c:pt idx="32">
                  <c:v>95.984290310994965</c:v>
                </c:pt>
                <c:pt idx="33">
                  <c:v>95.951346464340403</c:v>
                </c:pt>
                <c:pt idx="34">
                  <c:v>95.918402617535477</c:v>
                </c:pt>
                <c:pt idx="35">
                  <c:v>95.885458770579163</c:v>
                </c:pt>
                <c:pt idx="36">
                  <c:v>95.852514923470295</c:v>
                </c:pt>
                <c:pt idx="37">
                  <c:v>95.819571076207751</c:v>
                </c:pt>
                <c:pt idx="38">
                  <c:v>95.786627228790366</c:v>
                </c:pt>
                <c:pt idx="39">
                  <c:v>95.753683381216803</c:v>
                </c:pt>
                <c:pt idx="40">
                  <c:v>95.720739533486054</c:v>
                </c:pt>
                <c:pt idx="41">
                  <c:v>95.68779568559674</c:v>
                </c:pt>
                <c:pt idx="42">
                  <c:v>95.654851837547895</c:v>
                </c:pt>
                <c:pt idx="43">
                  <c:v>95.621907989338055</c:v>
                </c:pt>
                <c:pt idx="44">
                  <c:v>95.588964140966169</c:v>
                </c:pt>
                <c:pt idx="45">
                  <c:v>95.556020292430986</c:v>
                </c:pt>
                <c:pt idx="46">
                  <c:v>95.523076443731156</c:v>
                </c:pt>
                <c:pt idx="47">
                  <c:v>95.4901325948655</c:v>
                </c:pt>
                <c:pt idx="48">
                  <c:v>95.457188745832809</c:v>
                </c:pt>
                <c:pt idx="49">
                  <c:v>95.424244896631691</c:v>
                </c:pt>
                <c:pt idx="50">
                  <c:v>95.391301047260825</c:v>
                </c:pt>
                <c:pt idx="51">
                  <c:v>95.35835719771913</c:v>
                </c:pt>
                <c:pt idx="52">
                  <c:v>95.325413348005242</c:v>
                </c:pt>
                <c:pt idx="53">
                  <c:v>95.29246949811764</c:v>
                </c:pt>
                <c:pt idx="54">
                  <c:v>95.259525648055273</c:v>
                </c:pt>
                <c:pt idx="55">
                  <c:v>95.226581797816735</c:v>
                </c:pt>
                <c:pt idx="56">
                  <c:v>95.193637947400575</c:v>
                </c:pt>
                <c:pt idx="57">
                  <c:v>95.160694096805486</c:v>
                </c:pt>
                <c:pt idx="58">
                  <c:v>95.127750246030132</c:v>
                </c:pt>
                <c:pt idx="59">
                  <c:v>95.094806395073164</c:v>
                </c:pt>
                <c:pt idx="60">
                  <c:v>95.061862543933259</c:v>
                </c:pt>
                <c:pt idx="61">
                  <c:v>95.028918692608812</c:v>
                </c:pt>
                <c:pt idx="62">
                  <c:v>94.995974841098615</c:v>
                </c:pt>
                <c:pt idx="63">
                  <c:v>94.963030989401119</c:v>
                </c:pt>
                <c:pt idx="64">
                  <c:v>94.930087137514988</c:v>
                </c:pt>
                <c:pt idx="65">
                  <c:v>94.897143285438801</c:v>
                </c:pt>
                <c:pt idx="66">
                  <c:v>94.864199433171024</c:v>
                </c:pt>
                <c:pt idx="67">
                  <c:v>94.831255580710263</c:v>
                </c:pt>
                <c:pt idx="68">
                  <c:v>94.79831172805504</c:v>
                </c:pt>
                <c:pt idx="69">
                  <c:v>94.765367875203808</c:v>
                </c:pt>
                <c:pt idx="70">
                  <c:v>94.732424022155257</c:v>
                </c:pt>
                <c:pt idx="71">
                  <c:v>94.699480168907655</c:v>
                </c:pt>
                <c:pt idx="72">
                  <c:v>94.666536315459652</c:v>
                </c:pt>
                <c:pt idx="73">
                  <c:v>94.633592461809542</c:v>
                </c:pt>
                <c:pt idx="74">
                  <c:v>94.600648607956003</c:v>
                </c:pt>
                <c:pt idx="75">
                  <c:v>94.567704753897317</c:v>
                </c:pt>
                <c:pt idx="76">
                  <c:v>94.534760899632047</c:v>
                </c:pt>
                <c:pt idx="77">
                  <c:v>94.501817045158575</c:v>
                </c:pt>
                <c:pt idx="78">
                  <c:v>94.468873190475279</c:v>
                </c:pt>
                <c:pt idx="79">
                  <c:v>94.435929335580624</c:v>
                </c:pt>
                <c:pt idx="80">
                  <c:v>94.402985480472921</c:v>
                </c:pt>
                <c:pt idx="81">
                  <c:v>94.370041625150606</c:v>
                </c:pt>
                <c:pt idx="82">
                  <c:v>94.337097769612015</c:v>
                </c:pt>
                <c:pt idx="83">
                  <c:v>94.304153913855458</c:v>
                </c:pt>
                <c:pt idx="84">
                  <c:v>94.2712100578795</c:v>
                </c:pt>
                <c:pt idx="85">
                  <c:v>94.238266201682151</c:v>
                </c:pt>
                <c:pt idx="86">
                  <c:v>94.205322345261948</c:v>
                </c:pt>
                <c:pt idx="87">
                  <c:v>94.172378488617085</c:v>
                </c:pt>
                <c:pt idx="88">
                  <c:v>94.1394346317459</c:v>
                </c:pt>
                <c:pt idx="89">
                  <c:v>94.106490774646701</c:v>
                </c:pt>
                <c:pt idx="90">
                  <c:v>94.073546917317657</c:v>
                </c:pt>
                <c:pt idx="91">
                  <c:v>94.040603059757075</c:v>
                </c:pt>
                <c:pt idx="92">
                  <c:v>94.007659201963193</c:v>
                </c:pt>
                <c:pt idx="93">
                  <c:v>93.974715343934236</c:v>
                </c:pt>
                <c:pt idx="94">
                  <c:v>93.941771485668411</c:v>
                </c:pt>
                <c:pt idx="95">
                  <c:v>93.908827627163888</c:v>
                </c:pt>
                <c:pt idx="96">
                  <c:v>93.875883768419015</c:v>
                </c:pt>
                <c:pt idx="97">
                  <c:v>93.842939909431635</c:v>
                </c:pt>
                <c:pt idx="98">
                  <c:v>93.809996050200141</c:v>
                </c:pt>
                <c:pt idx="99">
                  <c:v>93.777052190722571</c:v>
                </c:pt>
                <c:pt idx="100">
                  <c:v>93.744108330997221</c:v>
                </c:pt>
                <c:pt idx="101">
                  <c:v>93.711164471022045</c:v>
                </c:pt>
                <c:pt idx="102">
                  <c:v>93.678220610795165</c:v>
                </c:pt>
                <c:pt idx="103">
                  <c:v>93.645276750314608</c:v>
                </c:pt>
                <c:pt idx="104">
                  <c:v>93.61233288957861</c:v>
                </c:pt>
                <c:pt idx="105">
                  <c:v>93.579389028585155</c:v>
                </c:pt>
                <c:pt idx="106">
                  <c:v>93.546445167332109</c:v>
                </c:pt>
                <c:pt idx="107">
                  <c:v>93.513501305817726</c:v>
                </c:pt>
                <c:pt idx="108">
                  <c:v>93.480557444039931</c:v>
                </c:pt>
                <c:pt idx="109">
                  <c:v>93.447613581996777</c:v>
                </c:pt>
                <c:pt idx="110">
                  <c:v>93.414669719686074</c:v>
                </c:pt>
                <c:pt idx="111">
                  <c:v>93.381725857106019</c:v>
                </c:pt>
                <c:pt idx="112">
                  <c:v>93.348781994254352</c:v>
                </c:pt>
                <c:pt idx="113">
                  <c:v>93.315838131129084</c:v>
                </c:pt>
                <c:pt idx="114">
                  <c:v>93.282894267728139</c:v>
                </c:pt>
                <c:pt idx="115">
                  <c:v>93.249950404049457</c:v>
                </c:pt>
                <c:pt idx="116">
                  <c:v>93.217006540090949</c:v>
                </c:pt>
                <c:pt idx="117">
                  <c:v>93.184062675850313</c:v>
                </c:pt>
                <c:pt idx="118">
                  <c:v>93.151118811325574</c:v>
                </c:pt>
                <c:pt idx="119">
                  <c:v>93.118174946514387</c:v>
                </c:pt>
                <c:pt idx="120">
                  <c:v>93.085231081414719</c:v>
                </c:pt>
                <c:pt idx="121">
                  <c:v>93.052287216024496</c:v>
                </c:pt>
                <c:pt idx="122">
                  <c:v>93.019343350341202</c:v>
                </c:pt>
                <c:pt idx="123">
                  <c:v>92.986399484362863</c:v>
                </c:pt>
                <c:pt idx="124">
                  <c:v>92.953455618086991</c:v>
                </c:pt>
                <c:pt idx="125">
                  <c:v>92.920511751511469</c:v>
                </c:pt>
                <c:pt idx="126">
                  <c:v>92.887567884634052</c:v>
                </c:pt>
                <c:pt idx="127">
                  <c:v>92.85462401745238</c:v>
                </c:pt>
                <c:pt idx="128">
                  <c:v>92.82168014996418</c:v>
                </c:pt>
                <c:pt idx="129">
                  <c:v>92.788736282167022</c:v>
                </c:pt>
                <c:pt idx="130">
                  <c:v>92.755792414058618</c:v>
                </c:pt>
                <c:pt idx="131">
                  <c:v>92.722848545636623</c:v>
                </c:pt>
                <c:pt idx="132">
                  <c:v>92.689904676898635</c:v>
                </c:pt>
                <c:pt idx="133">
                  <c:v>92.656960807842225</c:v>
                </c:pt>
                <c:pt idx="134">
                  <c:v>92.62401693846499</c:v>
                </c:pt>
                <c:pt idx="135">
                  <c:v>92.591073068764445</c:v>
                </c:pt>
                <c:pt idx="136">
                  <c:v>92.558129198738101</c:v>
                </c:pt>
                <c:pt idx="137">
                  <c:v>92.525185328383586</c:v>
                </c:pt>
                <c:pt idx="138">
                  <c:v>92.49224145769837</c:v>
                </c:pt>
                <c:pt idx="139">
                  <c:v>92.459297586679924</c:v>
                </c:pt>
                <c:pt idx="140">
                  <c:v>92.426353715325632</c:v>
                </c:pt>
                <c:pt idx="141">
                  <c:v>92.393409843633023</c:v>
                </c:pt>
                <c:pt idx="142">
                  <c:v>92.360465971599538</c:v>
                </c:pt>
                <c:pt idx="143">
                  <c:v>92.327522099222463</c:v>
                </c:pt>
                <c:pt idx="144">
                  <c:v>92.294578226499326</c:v>
                </c:pt>
                <c:pt idx="145">
                  <c:v>92.261634353427482</c:v>
                </c:pt>
                <c:pt idx="146">
                  <c:v>92.228690480004161</c:v>
                </c:pt>
                <c:pt idx="147">
                  <c:v>92.19574660622672</c:v>
                </c:pt>
                <c:pt idx="148">
                  <c:v>92.162802732092615</c:v>
                </c:pt>
                <c:pt idx="149">
                  <c:v>92.12985885759889</c:v>
                </c:pt>
                <c:pt idx="150">
                  <c:v>92.096914982742973</c:v>
                </c:pt>
                <c:pt idx="151">
                  <c:v>92.063971107522093</c:v>
                </c:pt>
                <c:pt idx="152">
                  <c:v>92.031027231933322</c:v>
                </c:pt>
                <c:pt idx="153">
                  <c:v>91.998083355974074</c:v>
                </c:pt>
                <c:pt idx="154">
                  <c:v>91.965139479641294</c:v>
                </c:pt>
                <c:pt idx="155">
                  <c:v>91.932195602932381</c:v>
                </c:pt>
                <c:pt idx="156">
                  <c:v>91.899251725844437</c:v>
                </c:pt>
                <c:pt idx="157">
                  <c:v>91.866307848374333</c:v>
                </c:pt>
                <c:pt idx="158">
                  <c:v>91.833363970519429</c:v>
                </c:pt>
                <c:pt idx="159">
                  <c:v>91.80042009227671</c:v>
                </c:pt>
                <c:pt idx="160">
                  <c:v>91.767476213643079</c:v>
                </c:pt>
                <c:pt idx="161">
                  <c:v>91.73453233461575</c:v>
                </c:pt>
                <c:pt idx="162">
                  <c:v>91.701588455191626</c:v>
                </c:pt>
                <c:pt idx="163">
                  <c:v>91.668644575367836</c:v>
                </c:pt>
                <c:pt idx="164">
                  <c:v>91.635700695141168</c:v>
                </c:pt>
                <c:pt idx="165">
                  <c:v>91.602756814508552</c:v>
                </c:pt>
                <c:pt idx="166">
                  <c:v>91.569812933467034</c:v>
                </c:pt>
                <c:pt idx="167">
                  <c:v>91.536869052013273</c:v>
                </c:pt>
                <c:pt idx="168">
                  <c:v>91.503925170144441</c:v>
                </c:pt>
                <c:pt idx="169">
                  <c:v>91.470981287857128</c:v>
                </c:pt>
                <c:pt idx="170">
                  <c:v>91.438037405148208</c:v>
                </c:pt>
                <c:pt idx="171">
                  <c:v>91.405093522014553</c:v>
                </c:pt>
                <c:pt idx="172">
                  <c:v>91.372149638452811</c:v>
                </c:pt>
                <c:pt idx="173">
                  <c:v>91.339205754459812</c:v>
                </c:pt>
                <c:pt idx="174">
                  <c:v>91.30626187003233</c:v>
                </c:pt>
                <c:pt idx="175">
                  <c:v>91.273317985166813</c:v>
                </c:pt>
                <c:pt idx="176">
                  <c:v>91.240374099860105</c:v>
                </c:pt>
                <c:pt idx="177">
                  <c:v>91.207430214108896</c:v>
                </c:pt>
                <c:pt idx="178">
                  <c:v>91.17448632790969</c:v>
                </c:pt>
                <c:pt idx="179">
                  <c:v>91.141542441259134</c:v>
                </c:pt>
                <c:pt idx="180">
                  <c:v>91.108598554153815</c:v>
                </c:pt>
                <c:pt idx="181">
                  <c:v>91.075654666590054</c:v>
                </c:pt>
                <c:pt idx="182">
                  <c:v>91.042710778564668</c:v>
                </c:pt>
                <c:pt idx="183">
                  <c:v>91.009766890074033</c:v>
                </c:pt>
                <c:pt idx="184">
                  <c:v>90.97682300111444</c:v>
                </c:pt>
                <c:pt idx="185">
                  <c:v>90.943879111682534</c:v>
                </c:pt>
                <c:pt idx="186">
                  <c:v>90.91093522177465</c:v>
                </c:pt>
                <c:pt idx="187">
                  <c:v>90.877991331387193</c:v>
                </c:pt>
                <c:pt idx="188">
                  <c:v>90.845047440516439</c:v>
                </c:pt>
                <c:pt idx="189">
                  <c:v>90.812103549158692</c:v>
                </c:pt>
                <c:pt idx="190">
                  <c:v>90.779159657310387</c:v>
                </c:pt>
                <c:pt idx="191">
                  <c:v>90.746215764967616</c:v>
                </c:pt>
                <c:pt idx="192">
                  <c:v>90.713271872126853</c:v>
                </c:pt>
                <c:pt idx="193">
                  <c:v>90.680327978783907</c:v>
                </c:pt>
                <c:pt idx="194">
                  <c:v>90.647384084935368</c:v>
                </c:pt>
                <c:pt idx="195">
                  <c:v>90.614440190577142</c:v>
                </c:pt>
                <c:pt idx="196">
                  <c:v>90.581496295705421</c:v>
                </c:pt>
                <c:pt idx="197">
                  <c:v>90.548552400316254</c:v>
                </c:pt>
                <c:pt idx="198">
                  <c:v>90.515608504405861</c:v>
                </c:pt>
                <c:pt idx="199">
                  <c:v>90.482664607970065</c:v>
                </c:pt>
                <c:pt idx="200">
                  <c:v>90.4497207110049</c:v>
                </c:pt>
                <c:pt idx="201">
                  <c:v>90.416776813506516</c:v>
                </c:pt>
                <c:pt idx="202">
                  <c:v>90.38383291547062</c:v>
                </c:pt>
                <c:pt idx="203">
                  <c:v>90.350889016893319</c:v>
                </c:pt>
                <c:pt idx="204">
                  <c:v>90.317945117770293</c:v>
                </c:pt>
                <c:pt idx="205">
                  <c:v>90.285001218097548</c:v>
                </c:pt>
                <c:pt idx="206">
                  <c:v>90.252057317870893</c:v>
                </c:pt>
                <c:pt idx="207">
                  <c:v>90.219113417086007</c:v>
                </c:pt>
                <c:pt idx="208">
                  <c:v>90.186169515738612</c:v>
                </c:pt>
                <c:pt idx="209">
                  <c:v>90.153225613824546</c:v>
                </c:pt>
                <c:pt idx="210">
                  <c:v>90.120281711339558</c:v>
                </c:pt>
                <c:pt idx="211">
                  <c:v>90.087337808279017</c:v>
                </c:pt>
                <c:pt idx="212">
                  <c:v>90.054393904638843</c:v>
                </c:pt>
                <c:pt idx="213">
                  <c:v>90.021450000414447</c:v>
                </c:pt>
                <c:pt idx="214">
                  <c:v>89.988506095601437</c:v>
                </c:pt>
                <c:pt idx="215">
                  <c:v>89.955562190195323</c:v>
                </c:pt>
                <c:pt idx="216">
                  <c:v>89.922618284191671</c:v>
                </c:pt>
                <c:pt idx="217">
                  <c:v>89.889674377585635</c:v>
                </c:pt>
                <c:pt idx="218">
                  <c:v>89.85673047037298</c:v>
                </c:pt>
                <c:pt idx="219">
                  <c:v>89.823786562548918</c:v>
                </c:pt>
                <c:pt idx="220">
                  <c:v>89.790842654108914</c:v>
                </c:pt>
                <c:pt idx="221">
                  <c:v>89.757898745048124</c:v>
                </c:pt>
                <c:pt idx="222">
                  <c:v>89.724954835361942</c:v>
                </c:pt>
                <c:pt idx="223">
                  <c:v>89.692010925045466</c:v>
                </c:pt>
                <c:pt idx="224">
                  <c:v>89.659067014093978</c:v>
                </c:pt>
                <c:pt idx="225">
                  <c:v>89.626123102502774</c:v>
                </c:pt>
                <c:pt idx="226">
                  <c:v>89.593179190266611</c:v>
                </c:pt>
                <c:pt idx="227">
                  <c:v>89.56023527738104</c:v>
                </c:pt>
                <c:pt idx="228">
                  <c:v>89.527291363840845</c:v>
                </c:pt>
                <c:pt idx="229">
                  <c:v>89.494347449641054</c:v>
                </c:pt>
                <c:pt idx="230">
                  <c:v>89.461403534776665</c:v>
                </c:pt>
                <c:pt idx="231">
                  <c:v>89.428459619242744</c:v>
                </c:pt>
                <c:pt idx="232">
                  <c:v>89.395515703033951</c:v>
                </c:pt>
                <c:pt idx="233">
                  <c:v>89.362571786145367</c:v>
                </c:pt>
                <c:pt idx="234">
                  <c:v>89.32962786857172</c:v>
                </c:pt>
                <c:pt idx="235">
                  <c:v>89.296683950307823</c:v>
                </c:pt>
                <c:pt idx="236">
                  <c:v>89.263740031348405</c:v>
                </c:pt>
                <c:pt idx="237">
                  <c:v>89.230796111688107</c:v>
                </c:pt>
                <c:pt idx="238">
                  <c:v>89.197852191321658</c:v>
                </c:pt>
                <c:pt idx="239">
                  <c:v>89.1649082702437</c:v>
                </c:pt>
                <c:pt idx="240">
                  <c:v>89.131964348448889</c:v>
                </c:pt>
                <c:pt idx="241">
                  <c:v>89.099020425931386</c:v>
                </c:pt>
                <c:pt idx="242">
                  <c:v>89.066076502686187</c:v>
                </c:pt>
                <c:pt idx="243">
                  <c:v>89.03313257870758</c:v>
                </c:pt>
                <c:pt idx="244">
                  <c:v>89.000188653989795</c:v>
                </c:pt>
                <c:pt idx="245">
                  <c:v>88.967244728527376</c:v>
                </c:pt>
                <c:pt idx="246">
                  <c:v>88.934300802314695</c:v>
                </c:pt>
                <c:pt idx="247">
                  <c:v>88.901356875345925</c:v>
                </c:pt>
                <c:pt idx="248">
                  <c:v>88.868412947615326</c:v>
                </c:pt>
                <c:pt idx="249">
                  <c:v>88.835469019117156</c:v>
                </c:pt>
                <c:pt idx="250">
                  <c:v>88.802525089845531</c:v>
                </c:pt>
                <c:pt idx="251">
                  <c:v>88.769581159794541</c:v>
                </c:pt>
                <c:pt idx="252">
                  <c:v>88.736637228958188</c:v>
                </c:pt>
                <c:pt idx="253">
                  <c:v>88.703693297330815</c:v>
                </c:pt>
                <c:pt idx="254">
                  <c:v>88.670749364905973</c:v>
                </c:pt>
                <c:pt idx="255">
                  <c:v>88.637805431677833</c:v>
                </c:pt>
                <c:pt idx="256">
                  <c:v>88.604861497640158</c:v>
                </c:pt>
                <c:pt idx="257">
                  <c:v>88.571917562786936</c:v>
                </c:pt>
                <c:pt idx="258">
                  <c:v>88.538973627111815</c:v>
                </c:pt>
                <c:pt idx="259">
                  <c:v>88.506029690608571</c:v>
                </c:pt>
                <c:pt idx="260">
                  <c:v>88.473085753271022</c:v>
                </c:pt>
                <c:pt idx="261">
                  <c:v>88.440141815092673</c:v>
                </c:pt>
                <c:pt idx="262">
                  <c:v>88.407197876067158</c:v>
                </c:pt>
                <c:pt idx="263">
                  <c:v>88.374253936188069</c:v>
                </c:pt>
                <c:pt idx="264">
                  <c:v>88.341309995448825</c:v>
                </c:pt>
                <c:pt idx="265">
                  <c:v>88.308366053842903</c:v>
                </c:pt>
                <c:pt idx="266">
                  <c:v>88.275422111363753</c:v>
                </c:pt>
                <c:pt idx="267">
                  <c:v>88.242478168004681</c:v>
                </c:pt>
                <c:pt idx="268">
                  <c:v>88.209534223759064</c:v>
                </c:pt>
                <c:pt idx="269">
                  <c:v>88.176590278620054</c:v>
                </c:pt>
                <c:pt idx="270">
                  <c:v>88.143646332580872</c:v>
                </c:pt>
                <c:pt idx="271">
                  <c:v>88.110702385634596</c:v>
                </c:pt>
                <c:pt idx="272">
                  <c:v>88.077758437774477</c:v>
                </c:pt>
                <c:pt idx="273">
                  <c:v>88.044814488993509</c:v>
                </c:pt>
                <c:pt idx="274">
                  <c:v>88.011870539284587</c:v>
                </c:pt>
                <c:pt idx="275">
                  <c:v>87.978926588640576</c:v>
                </c:pt>
                <c:pt idx="276">
                  <c:v>87.94598263705474</c:v>
                </c:pt>
                <c:pt idx="277">
                  <c:v>87.913038684519606</c:v>
                </c:pt>
                <c:pt idx="278">
                  <c:v>87.880094731027881</c:v>
                </c:pt>
                <c:pt idx="279">
                  <c:v>87.847150776572462</c:v>
                </c:pt>
                <c:pt idx="280">
                  <c:v>87.814206821145945</c:v>
                </c:pt>
                <c:pt idx="281">
                  <c:v>87.781262864740896</c:v>
                </c:pt>
                <c:pt idx="282">
                  <c:v>87.748318907349898</c:v>
                </c:pt>
                <c:pt idx="283">
                  <c:v>87.715374948965433</c:v>
                </c:pt>
                <c:pt idx="284">
                  <c:v>87.682430989580084</c:v>
                </c:pt>
                <c:pt idx="285">
                  <c:v>87.649487029186005</c:v>
                </c:pt>
                <c:pt idx="286">
                  <c:v>87.616543067775552</c:v>
                </c:pt>
                <c:pt idx="287">
                  <c:v>87.583599105341094</c:v>
                </c:pt>
                <c:pt idx="288">
                  <c:v>87.550655141874799</c:v>
                </c:pt>
                <c:pt idx="289">
                  <c:v>87.517711177368795</c:v>
                </c:pt>
                <c:pt idx="290">
                  <c:v>87.484767211815125</c:v>
                </c:pt>
                <c:pt idx="291">
                  <c:v>87.451823245205816</c:v>
                </c:pt>
                <c:pt idx="292">
                  <c:v>87.418879277532952</c:v>
                </c:pt>
                <c:pt idx="293">
                  <c:v>87.385935308788277</c:v>
                </c:pt>
                <c:pt idx="294">
                  <c:v>87.35299133896369</c:v>
                </c:pt>
                <c:pt idx="295">
                  <c:v>87.320047368051064</c:v>
                </c:pt>
                <c:pt idx="296">
                  <c:v>87.287103396041914</c:v>
                </c:pt>
                <c:pt idx="297">
                  <c:v>87.254159422928069</c:v>
                </c:pt>
                <c:pt idx="298">
                  <c:v>87.221215448701074</c:v>
                </c:pt>
                <c:pt idx="299">
                  <c:v>87.188271473352415</c:v>
                </c:pt>
                <c:pt idx="300">
                  <c:v>87.155327496873497</c:v>
                </c:pt>
                <c:pt idx="301">
                  <c:v>87.122383519255948</c:v>
                </c:pt>
                <c:pt idx="302">
                  <c:v>87.089439540490829</c:v>
                </c:pt>
                <c:pt idx="303">
                  <c:v>87.056495560569431</c:v>
                </c:pt>
                <c:pt idx="304">
                  <c:v>87.023551579483254</c:v>
                </c:pt>
                <c:pt idx="305">
                  <c:v>86.99060759722289</c:v>
                </c:pt>
                <c:pt idx="306">
                  <c:v>86.957663613779971</c:v>
                </c:pt>
                <c:pt idx="307">
                  <c:v>86.92471962914513</c:v>
                </c:pt>
                <c:pt idx="308">
                  <c:v>86.891775643309316</c:v>
                </c:pt>
                <c:pt idx="309">
                  <c:v>86.858831656263561</c:v>
                </c:pt>
                <c:pt idx="310">
                  <c:v>86.825887667998472</c:v>
                </c:pt>
                <c:pt idx="311">
                  <c:v>86.79294367850494</c:v>
                </c:pt>
                <c:pt idx="312">
                  <c:v>86.759999687773458</c:v>
                </c:pt>
                <c:pt idx="313">
                  <c:v>86.727055695794775</c:v>
                </c:pt>
                <c:pt idx="314">
                  <c:v>86.69411170255907</c:v>
                </c:pt>
                <c:pt idx="315">
                  <c:v>86.661167708057064</c:v>
                </c:pt>
                <c:pt idx="316">
                  <c:v>86.628223712279194</c:v>
                </c:pt>
                <c:pt idx="317">
                  <c:v>86.595279715215355</c:v>
                </c:pt>
                <c:pt idx="318">
                  <c:v>86.562335716856026</c:v>
                </c:pt>
                <c:pt idx="319">
                  <c:v>86.529391717191288</c:v>
                </c:pt>
                <c:pt idx="320">
                  <c:v>86.496447716211335</c:v>
                </c:pt>
                <c:pt idx="321">
                  <c:v>86.463503713905951</c:v>
                </c:pt>
                <c:pt idx="322">
                  <c:v>86.430559710265143</c:v>
                </c:pt>
                <c:pt idx="323">
                  <c:v>86.397615705278639</c:v>
                </c:pt>
                <c:pt idx="324">
                  <c:v>86.36467169893632</c:v>
                </c:pt>
                <c:pt idx="325">
                  <c:v>86.331727691227869</c:v>
                </c:pt>
                <c:pt idx="326">
                  <c:v>86.298783682142727</c:v>
                </c:pt>
                <c:pt idx="327">
                  <c:v>86.265839671670577</c:v>
                </c:pt>
                <c:pt idx="328">
                  <c:v>86.232895659800761</c:v>
                </c:pt>
                <c:pt idx="329">
                  <c:v>86.199951646522749</c:v>
                </c:pt>
                <c:pt idx="330">
                  <c:v>86.167007631825655</c:v>
                </c:pt>
                <c:pt idx="331">
                  <c:v>86.13406361569875</c:v>
                </c:pt>
                <c:pt idx="332">
                  <c:v>86.101119598131248</c:v>
                </c:pt>
                <c:pt idx="333">
                  <c:v>86.068175579112008</c:v>
                </c:pt>
                <c:pt idx="334">
                  <c:v>86.035231558630088</c:v>
                </c:pt>
                <c:pt idx="335">
                  <c:v>86.002287536674444</c:v>
                </c:pt>
                <c:pt idx="336">
                  <c:v>85.96934351323354</c:v>
                </c:pt>
                <c:pt idx="337">
                  <c:v>85.936399488296303</c:v>
                </c:pt>
                <c:pt idx="338">
                  <c:v>85.903455461851408</c:v>
                </c:pt>
                <c:pt idx="339">
                  <c:v>85.870511433887145</c:v>
                </c:pt>
                <c:pt idx="340">
                  <c:v>85.837567404392018</c:v>
                </c:pt>
                <c:pt idx="341">
                  <c:v>85.804623373354488</c:v>
                </c:pt>
                <c:pt idx="342">
                  <c:v>85.771679340762844</c:v>
                </c:pt>
                <c:pt idx="343">
                  <c:v>85.738735306604937</c:v>
                </c:pt>
                <c:pt idx="344">
                  <c:v>85.705791270869213</c:v>
                </c:pt>
                <c:pt idx="345">
                  <c:v>85.672847233543422</c:v>
                </c:pt>
                <c:pt idx="346">
                  <c:v>85.639903194615471</c:v>
                </c:pt>
                <c:pt idx="347">
                  <c:v>85.60695915407338</c:v>
                </c:pt>
                <c:pt idx="348">
                  <c:v>85.574015111904572</c:v>
                </c:pt>
                <c:pt idx="349">
                  <c:v>85.541071068096784</c:v>
                </c:pt>
                <c:pt idx="350">
                  <c:v>85.508127022637495</c:v>
                </c:pt>
                <c:pt idx="351">
                  <c:v>85.475182975514272</c:v>
                </c:pt>
                <c:pt idx="352">
                  <c:v>85.442238926714325</c:v>
                </c:pt>
                <c:pt idx="353">
                  <c:v>85.409294876224905</c:v>
                </c:pt>
                <c:pt idx="354">
                  <c:v>85.376350824033068</c:v>
                </c:pt>
                <c:pt idx="355">
                  <c:v>85.343406770125952</c:v>
                </c:pt>
                <c:pt idx="356">
                  <c:v>85.310462714490583</c:v>
                </c:pt>
                <c:pt idx="357">
                  <c:v>85.277518657113575</c:v>
                </c:pt>
                <c:pt idx="358">
                  <c:v>85.244574597981924</c:v>
                </c:pt>
                <c:pt idx="359">
                  <c:v>85.211630537082044</c:v>
                </c:pt>
                <c:pt idx="360">
                  <c:v>85.178686474400564</c:v>
                </c:pt>
                <c:pt idx="361">
                  <c:v>85.145742409923912</c:v>
                </c:pt>
                <c:pt idx="362">
                  <c:v>85.112798343638445</c:v>
                </c:pt>
                <c:pt idx="363">
                  <c:v>85.079854275530309</c:v>
                </c:pt>
                <c:pt idx="364">
                  <c:v>85.046910205585817</c:v>
                </c:pt>
                <c:pt idx="365">
                  <c:v>85.013966133790746</c:v>
                </c:pt>
                <c:pt idx="366">
                  <c:v>84.981022060131068</c:v>
                </c:pt>
                <c:pt idx="367">
                  <c:v>84.9480779845928</c:v>
                </c:pt>
                <c:pt idx="368">
                  <c:v>84.915133907161334</c:v>
                </c:pt>
                <c:pt idx="369">
                  <c:v>84.882189827822401</c:v>
                </c:pt>
                <c:pt idx="370">
                  <c:v>84.849245746561451</c:v>
                </c:pt>
                <c:pt idx="371">
                  <c:v>84.816301663363873</c:v>
                </c:pt>
                <c:pt idx="372">
                  <c:v>84.783357578214947</c:v>
                </c:pt>
                <c:pt idx="373">
                  <c:v>84.750413491099835</c:v>
                </c:pt>
                <c:pt idx="374">
                  <c:v>84.717469402003346</c:v>
                </c:pt>
                <c:pt idx="375">
                  <c:v>84.684525310910672</c:v>
                </c:pt>
                <c:pt idx="376">
                  <c:v>84.651581217806381</c:v>
                </c:pt>
                <c:pt idx="377">
                  <c:v>84.618637122675409</c:v>
                </c:pt>
                <c:pt idx="378">
                  <c:v>84.585693025502167</c:v>
                </c:pt>
                <c:pt idx="379">
                  <c:v>84.55274892627105</c:v>
                </c:pt>
                <c:pt idx="380">
                  <c:v>84.519804824966585</c:v>
                </c:pt>
                <c:pt idx="381">
                  <c:v>84.486860721572796</c:v>
                </c:pt>
                <c:pt idx="382">
                  <c:v>84.453916616073869</c:v>
                </c:pt>
                <c:pt idx="383">
                  <c:v>84.420972508453644</c:v>
                </c:pt>
                <c:pt idx="384">
                  <c:v>84.388028398696079</c:v>
                </c:pt>
                <c:pt idx="385">
                  <c:v>84.355084286785029</c:v>
                </c:pt>
                <c:pt idx="386">
                  <c:v>84.322140172703939</c:v>
                </c:pt>
                <c:pt idx="387">
                  <c:v>84.289196056436268</c:v>
                </c:pt>
                <c:pt idx="388">
                  <c:v>84.256251937965402</c:v>
                </c:pt>
                <c:pt idx="389">
                  <c:v>84.223307817274531</c:v>
                </c:pt>
                <c:pt idx="390">
                  <c:v>84.190363694346843</c:v>
                </c:pt>
                <c:pt idx="391">
                  <c:v>84.157419569165214</c:v>
                </c:pt>
                <c:pt idx="392">
                  <c:v>84.124475441712633</c:v>
                </c:pt>
                <c:pt idx="393">
                  <c:v>84.091531311971607</c:v>
                </c:pt>
                <c:pt idx="394">
                  <c:v>84.058587179924757</c:v>
                </c:pt>
                <c:pt idx="395">
                  <c:v>84.025643045554688</c:v>
                </c:pt>
                <c:pt idx="396">
                  <c:v>83.992698908843536</c:v>
                </c:pt>
                <c:pt idx="397">
                  <c:v>83.959754769773468</c:v>
                </c:pt>
                <c:pt idx="398">
                  <c:v>83.926810628326663</c:v>
                </c:pt>
                <c:pt idx="399">
                  <c:v>83.893866484484931</c:v>
                </c:pt>
                <c:pt idx="400">
                  <c:v>83.860922338230083</c:v>
                </c:pt>
                <c:pt idx="401">
                  <c:v>83.827978189543614</c:v>
                </c:pt>
                <c:pt idx="402">
                  <c:v>83.795034038407124</c:v>
                </c:pt>
                <c:pt idx="403">
                  <c:v>83.762089884802023</c:v>
                </c:pt>
                <c:pt idx="404">
                  <c:v>83.729145728709426</c:v>
                </c:pt>
                <c:pt idx="405">
                  <c:v>83.696201570110489</c:v>
                </c:pt>
                <c:pt idx="406">
                  <c:v>83.66325740898597</c:v>
                </c:pt>
                <c:pt idx="407">
                  <c:v>83.630313245316628</c:v>
                </c:pt>
                <c:pt idx="408">
                  <c:v>83.597369079083208</c:v>
                </c:pt>
                <c:pt idx="409">
                  <c:v>83.564424910266098</c:v>
                </c:pt>
                <c:pt idx="410">
                  <c:v>83.531480738845815</c:v>
                </c:pt>
                <c:pt idx="411">
                  <c:v>83.49853656480235</c:v>
                </c:pt>
                <c:pt idx="412">
                  <c:v>83.465592388115738</c:v>
                </c:pt>
                <c:pt idx="413">
                  <c:v>83.432648208765897</c:v>
                </c:pt>
                <c:pt idx="414">
                  <c:v>83.399704026732479</c:v>
                </c:pt>
                <c:pt idx="415">
                  <c:v>83.366759841995218</c:v>
                </c:pt>
                <c:pt idx="416">
                  <c:v>83.333815654533367</c:v>
                </c:pt>
                <c:pt idx="417">
                  <c:v>83.300871464326207</c:v>
                </c:pt>
                <c:pt idx="418">
                  <c:v>83.267927271353017</c:v>
                </c:pt>
                <c:pt idx="419">
                  <c:v>83.23498307559241</c:v>
                </c:pt>
                <c:pt idx="420">
                  <c:v>83.202038877023369</c:v>
                </c:pt>
                <c:pt idx="421">
                  <c:v>83.169094675624592</c:v>
                </c:pt>
                <c:pt idx="422">
                  <c:v>83.13615047137435</c:v>
                </c:pt>
                <c:pt idx="423">
                  <c:v>83.103206264250957</c:v>
                </c:pt>
                <c:pt idx="424">
                  <c:v>83.070262054232558</c:v>
                </c:pt>
                <c:pt idx="425">
                  <c:v>83.037317841297209</c:v>
                </c:pt>
                <c:pt idx="426">
                  <c:v>83.004373625422602</c:v>
                </c:pt>
                <c:pt idx="427">
                  <c:v>82.971429406586296</c:v>
                </c:pt>
                <c:pt idx="428">
                  <c:v>82.938485184765852</c:v>
                </c:pt>
                <c:pt idx="429">
                  <c:v>82.905540959938563</c:v>
                </c:pt>
                <c:pt idx="430">
                  <c:v>82.872596732081547</c:v>
                </c:pt>
                <c:pt idx="431">
                  <c:v>82.839652501171571</c:v>
                </c:pt>
                <c:pt idx="432">
                  <c:v>82.806708267185542</c:v>
                </c:pt>
                <c:pt idx="433">
                  <c:v>82.773764030099841</c:v>
                </c:pt>
                <c:pt idx="434">
                  <c:v>82.740819789891177</c:v>
                </c:pt>
                <c:pt idx="435">
                  <c:v>82.707875546535547</c:v>
                </c:pt>
                <c:pt idx="436">
                  <c:v>82.674931300009163</c:v>
                </c:pt>
                <c:pt idx="437">
                  <c:v>82.641987050287639</c:v>
                </c:pt>
                <c:pt idx="438">
                  <c:v>82.609042797346859</c:v>
                </c:pt>
                <c:pt idx="439">
                  <c:v>82.576098541162111</c:v>
                </c:pt>
                <c:pt idx="440">
                  <c:v>82.543154281708908</c:v>
                </c:pt>
                <c:pt idx="441">
                  <c:v>82.510210018962226</c:v>
                </c:pt>
                <c:pt idx="442">
                  <c:v>82.477265752897111</c:v>
                </c:pt>
                <c:pt idx="443">
                  <c:v>82.444321483488096</c:v>
                </c:pt>
                <c:pt idx="444">
                  <c:v>82.411377210709901</c:v>
                </c:pt>
                <c:pt idx="445">
                  <c:v>82.378432934536804</c:v>
                </c:pt>
                <c:pt idx="446">
                  <c:v>82.345488654943011</c:v>
                </c:pt>
                <c:pt idx="447">
                  <c:v>82.312544371902433</c:v>
                </c:pt>
                <c:pt idx="448">
                  <c:v>82.279600085388651</c:v>
                </c:pt>
                <c:pt idx="449">
                  <c:v>82.246655795375631</c:v>
                </c:pt>
                <c:pt idx="450">
                  <c:v>82.213711501836315</c:v>
                </c:pt>
                <c:pt idx="451">
                  <c:v>82.180767204744058</c:v>
                </c:pt>
                <c:pt idx="452">
                  <c:v>82.147822904071731</c:v>
                </c:pt>
                <c:pt idx="453">
                  <c:v>82.11487859979222</c:v>
                </c:pt>
                <c:pt idx="454">
                  <c:v>82.081934291878014</c:v>
                </c:pt>
                <c:pt idx="455">
                  <c:v>82.048989980301172</c:v>
                </c:pt>
                <c:pt idx="456">
                  <c:v>82.016045665034184</c:v>
                </c:pt>
                <c:pt idx="457">
                  <c:v>81.983101346048727</c:v>
                </c:pt>
                <c:pt idx="458">
                  <c:v>81.950157023316436</c:v>
                </c:pt>
                <c:pt idx="459">
                  <c:v>81.917212696809031</c:v>
                </c:pt>
                <c:pt idx="460">
                  <c:v>81.884268366497665</c:v>
                </c:pt>
                <c:pt idx="461">
                  <c:v>81.851324032353276</c:v>
                </c:pt>
                <c:pt idx="462">
                  <c:v>81.818379694346817</c:v>
                </c:pt>
                <c:pt idx="463">
                  <c:v>81.785435352448687</c:v>
                </c:pt>
                <c:pt idx="464">
                  <c:v>81.752491006629327</c:v>
                </c:pt>
                <c:pt idx="465">
                  <c:v>81.719546656859052</c:v>
                </c:pt>
                <c:pt idx="466">
                  <c:v>81.686602303107563</c:v>
                </c:pt>
                <c:pt idx="467">
                  <c:v>81.653657945344719</c:v>
                </c:pt>
                <c:pt idx="468">
                  <c:v>81.620713583539896</c:v>
                </c:pt>
                <c:pt idx="469">
                  <c:v>81.587769217662213</c:v>
                </c:pt>
                <c:pt idx="470">
                  <c:v>81.554824847680877</c:v>
                </c:pt>
                <c:pt idx="471">
                  <c:v>81.521880473564451</c:v>
                </c:pt>
                <c:pt idx="472">
                  <c:v>81.488936095281517</c:v>
                </c:pt>
                <c:pt idx="473">
                  <c:v>81.455991712800369</c:v>
                </c:pt>
                <c:pt idx="474">
                  <c:v>81.42304732608909</c:v>
                </c:pt>
                <c:pt idx="475">
                  <c:v>81.390102935115394</c:v>
                </c:pt>
                <c:pt idx="476">
                  <c:v>81.357158539846836</c:v>
                </c:pt>
                <c:pt idx="477">
                  <c:v>81.324214140250689</c:v>
                </c:pt>
                <c:pt idx="478">
                  <c:v>81.29126973629414</c:v>
                </c:pt>
                <c:pt idx="479">
                  <c:v>81.258325327943794</c:v>
                </c:pt>
                <c:pt idx="480">
                  <c:v>81.225380915166241</c:v>
                </c:pt>
                <c:pt idx="481">
                  <c:v>81.192436497927915</c:v>
                </c:pt>
                <c:pt idx="482">
                  <c:v>81.159492076194709</c:v>
                </c:pt>
                <c:pt idx="483">
                  <c:v>81.126547649932547</c:v>
                </c:pt>
                <c:pt idx="484">
                  <c:v>81.093603219106726</c:v>
                </c:pt>
                <c:pt idx="485">
                  <c:v>81.06065878368257</c:v>
                </c:pt>
                <c:pt idx="486">
                  <c:v>81.027714343625291</c:v>
                </c:pt>
                <c:pt idx="487">
                  <c:v>80.994769898899307</c:v>
                </c:pt>
                <c:pt idx="488">
                  <c:v>80.961825449469302</c:v>
                </c:pt>
                <c:pt idx="489">
                  <c:v>80.928880995299323</c:v>
                </c:pt>
                <c:pt idx="490">
                  <c:v>80.895936536353105</c:v>
                </c:pt>
                <c:pt idx="491">
                  <c:v>80.86299207259475</c:v>
                </c:pt>
                <c:pt idx="492">
                  <c:v>80.830047603987211</c:v>
                </c:pt>
                <c:pt idx="493">
                  <c:v>80.797103130493724</c:v>
                </c:pt>
                <c:pt idx="494">
                  <c:v>80.764158652077143</c:v>
                </c:pt>
                <c:pt idx="495">
                  <c:v>80.731214168699893</c:v>
                </c:pt>
                <c:pt idx="496">
                  <c:v>80.698269680324159</c:v>
                </c:pt>
                <c:pt idx="497">
                  <c:v>80.665325186911971</c:v>
                </c:pt>
                <c:pt idx="498">
                  <c:v>80.632380688424973</c:v>
                </c:pt>
                <c:pt idx="499">
                  <c:v>80.599436184824526</c:v>
                </c:pt>
                <c:pt idx="500">
                  <c:v>80.566491676071678</c:v>
                </c:pt>
                <c:pt idx="501">
                  <c:v>80.533547162127107</c:v>
                </c:pt>
                <c:pt idx="502">
                  <c:v>80.500602642951463</c:v>
                </c:pt>
                <c:pt idx="503">
                  <c:v>80.467658118504829</c:v>
                </c:pt>
                <c:pt idx="504">
                  <c:v>80.434713588747087</c:v>
                </c:pt>
                <c:pt idx="505">
                  <c:v>80.401769053637722</c:v>
                </c:pt>
                <c:pt idx="506">
                  <c:v>80.368824513136076</c:v>
                </c:pt>
                <c:pt idx="507">
                  <c:v>80.335879967201095</c:v>
                </c:pt>
                <c:pt idx="508">
                  <c:v>80.302935415791353</c:v>
                </c:pt>
                <c:pt idx="509">
                  <c:v>80.269990858865185</c:v>
                </c:pt>
                <c:pt idx="510">
                  <c:v>80.23704629638064</c:v>
                </c:pt>
                <c:pt idx="511">
                  <c:v>80.204101728295313</c:v>
                </c:pt>
                <c:pt idx="512">
                  <c:v>80.171157154566572</c:v>
                </c:pt>
                <c:pt idx="513">
                  <c:v>80.138212575151485</c:v>
                </c:pt>
                <c:pt idx="514">
                  <c:v>80.105267990006837</c:v>
                </c:pt>
                <c:pt idx="515">
                  <c:v>80.072323399088759</c:v>
                </c:pt>
                <c:pt idx="516">
                  <c:v>80.039378802353568</c:v>
                </c:pt>
                <c:pt idx="517">
                  <c:v>80.006434199756796</c:v>
                </c:pt>
                <c:pt idx="518">
                  <c:v>79.973489591253838</c:v>
                </c:pt>
                <c:pt idx="519">
                  <c:v>79.940544976799799</c:v>
                </c:pt>
                <c:pt idx="520">
                  <c:v>79.907600356349235</c:v>
                </c:pt>
                <c:pt idx="521">
                  <c:v>79.87465572985667</c:v>
                </c:pt>
                <c:pt idx="522">
                  <c:v>79.84171109727599</c:v>
                </c:pt>
                <c:pt idx="523">
                  <c:v>79.808766458560868</c:v>
                </c:pt>
                <c:pt idx="524">
                  <c:v>79.775821813664493</c:v>
                </c:pt>
                <c:pt idx="525">
                  <c:v>79.742877162539997</c:v>
                </c:pt>
                <c:pt idx="526">
                  <c:v>79.709932505139761</c:v>
                </c:pt>
                <c:pt idx="527">
                  <c:v>79.676987841416206</c:v>
                </c:pt>
                <c:pt idx="528">
                  <c:v>79.644043171320945</c:v>
                </c:pt>
                <c:pt idx="529">
                  <c:v>79.611098494805717</c:v>
                </c:pt>
                <c:pt idx="530">
                  <c:v>79.578153811821508</c:v>
                </c:pt>
                <c:pt idx="531">
                  <c:v>79.54520912231898</c:v>
                </c:pt>
                <c:pt idx="532">
                  <c:v>79.512264426248663</c:v>
                </c:pt>
                <c:pt idx="533">
                  <c:v>79.479319723560494</c:v>
                </c:pt>
                <c:pt idx="534">
                  <c:v>79.446375014204065</c:v>
                </c:pt>
                <c:pt idx="535">
                  <c:v>79.413430298128574</c:v>
                </c:pt>
                <c:pt idx="536">
                  <c:v>79.380485575282947</c:v>
                </c:pt>
                <c:pt idx="537">
                  <c:v>79.347540845615583</c:v>
                </c:pt>
                <c:pt idx="538">
                  <c:v>79.314596109074543</c:v>
                </c:pt>
                <c:pt idx="539">
                  <c:v>79.281651365607587</c:v>
                </c:pt>
                <c:pt idx="540">
                  <c:v>79.248706615161751</c:v>
                </c:pt>
                <c:pt idx="541">
                  <c:v>79.2157618576842</c:v>
                </c:pt>
                <c:pt idx="542">
                  <c:v>79.182817093121088</c:v>
                </c:pt>
                <c:pt idx="543">
                  <c:v>79.149872321418741</c:v>
                </c:pt>
                <c:pt idx="544">
                  <c:v>79.116927542522589</c:v>
                </c:pt>
                <c:pt idx="545">
                  <c:v>79.083982756377992</c:v>
                </c:pt>
                <c:pt idx="546">
                  <c:v>79.051037962929684</c:v>
                </c:pt>
                <c:pt idx="547">
                  <c:v>79.018093162122085</c:v>
                </c:pt>
                <c:pt idx="548">
                  <c:v>78.985148353899234</c:v>
                </c:pt>
                <c:pt idx="549">
                  <c:v>78.9522035382046</c:v>
                </c:pt>
                <c:pt idx="550">
                  <c:v>78.919258714981254</c:v>
                </c:pt>
                <c:pt idx="551">
                  <c:v>78.886313884171898</c:v>
                </c:pt>
                <c:pt idx="552">
                  <c:v>78.853369045718892</c:v>
                </c:pt>
                <c:pt idx="553">
                  <c:v>78.820424199563817</c:v>
                </c:pt>
                <c:pt idx="554">
                  <c:v>78.787479345648279</c:v>
                </c:pt>
                <c:pt idx="555">
                  <c:v>78.754534483912963</c:v>
                </c:pt>
                <c:pt idx="556">
                  <c:v>78.721589614298495</c:v>
                </c:pt>
                <c:pt idx="557">
                  <c:v>78.688644736744777</c:v>
                </c:pt>
                <c:pt idx="558">
                  <c:v>78.655699851191514</c:v>
                </c:pt>
                <c:pt idx="559">
                  <c:v>78.622754957577612</c:v>
                </c:pt>
                <c:pt idx="560">
                  <c:v>78.589810055841724</c:v>
                </c:pt>
                <c:pt idx="561">
                  <c:v>78.556865145922202</c:v>
                </c:pt>
                <c:pt idx="562">
                  <c:v>78.523920227756477</c:v>
                </c:pt>
                <c:pt idx="563">
                  <c:v>78.490975301281907</c:v>
                </c:pt>
                <c:pt idx="564">
                  <c:v>78.458030366435267</c:v>
                </c:pt>
                <c:pt idx="565">
                  <c:v>78.425085423152709</c:v>
                </c:pt>
                <c:pt idx="566">
                  <c:v>78.392140471370112</c:v>
                </c:pt>
                <c:pt idx="567">
                  <c:v>78.359195511022676</c:v>
                </c:pt>
                <c:pt idx="568">
                  <c:v>78.326250542045173</c:v>
                </c:pt>
                <c:pt idx="569">
                  <c:v>78.293305564371977</c:v>
                </c:pt>
                <c:pt idx="570">
                  <c:v>78.260360577936865</c:v>
                </c:pt>
                <c:pt idx="571">
                  <c:v>78.227415582673018</c:v>
                </c:pt>
                <c:pt idx="572">
                  <c:v>78.194470578513389</c:v>
                </c:pt>
                <c:pt idx="573">
                  <c:v>78.161525565390136</c:v>
                </c:pt>
                <c:pt idx="574">
                  <c:v>78.128580543235003</c:v>
                </c:pt>
                <c:pt idx="575">
                  <c:v>78.095635511979268</c:v>
                </c:pt>
                <c:pt idx="576">
                  <c:v>78.062690471553708</c:v>
                </c:pt>
                <c:pt idx="577">
                  <c:v>78.029745421888364</c:v>
                </c:pt>
                <c:pt idx="578">
                  <c:v>77.996800362912907</c:v>
                </c:pt>
                <c:pt idx="579">
                  <c:v>77.963855294556623</c:v>
                </c:pt>
                <c:pt idx="580">
                  <c:v>77.930910216747847</c:v>
                </c:pt>
                <c:pt idx="581">
                  <c:v>77.897965129414729</c:v>
                </c:pt>
                <c:pt idx="582">
                  <c:v>77.865020032484821</c:v>
                </c:pt>
                <c:pt idx="583">
                  <c:v>77.832074925884982</c:v>
                </c:pt>
                <c:pt idx="584">
                  <c:v>77.799129809541554</c:v>
                </c:pt>
                <c:pt idx="585">
                  <c:v>77.766184683380459</c:v>
                </c:pt>
                <c:pt idx="586">
                  <c:v>77.73323954732686</c:v>
                </c:pt>
                <c:pt idx="587">
                  <c:v>77.700294401305328</c:v>
                </c:pt>
                <c:pt idx="588">
                  <c:v>77.667349245240288</c:v>
                </c:pt>
                <c:pt idx="589">
                  <c:v>77.634404079054946</c:v>
                </c:pt>
                <c:pt idx="590">
                  <c:v>77.601458902672405</c:v>
                </c:pt>
                <c:pt idx="591">
                  <c:v>77.568513716015119</c:v>
                </c:pt>
                <c:pt idx="592">
                  <c:v>77.535568519004713</c:v>
                </c:pt>
                <c:pt idx="593">
                  <c:v>77.502623311562374</c:v>
                </c:pt>
                <c:pt idx="594">
                  <c:v>77.469678093608664</c:v>
                </c:pt>
                <c:pt idx="595">
                  <c:v>77.436732865063675</c:v>
                </c:pt>
                <c:pt idx="596">
                  <c:v>77.403787625846675</c:v>
                </c:pt>
                <c:pt idx="597">
                  <c:v>77.370842375876492</c:v>
                </c:pt>
                <c:pt idx="598">
                  <c:v>77.337897115071044</c:v>
                </c:pt>
                <c:pt idx="599">
                  <c:v>77.304951843348107</c:v>
                </c:pt>
                <c:pt idx="600">
                  <c:v>77.272006560624419</c:v>
                </c:pt>
                <c:pt idx="601">
                  <c:v>77.239061266816222</c:v>
                </c:pt>
                <c:pt idx="602">
                  <c:v>77.20611596183906</c:v>
                </c:pt>
                <c:pt idx="603">
                  <c:v>77.173170645608053</c:v>
                </c:pt>
                <c:pt idx="604">
                  <c:v>77.140225318037494</c:v>
                </c:pt>
                <c:pt idx="605">
                  <c:v>77.107279979040896</c:v>
                </c:pt>
                <c:pt idx="606">
                  <c:v>77.074334628531417</c:v>
                </c:pt>
                <c:pt idx="607">
                  <c:v>77.041389266421334</c:v>
                </c:pt>
                <c:pt idx="608">
                  <c:v>77.008443892622495</c:v>
                </c:pt>
                <c:pt idx="609">
                  <c:v>76.975498507045586</c:v>
                </c:pt>
                <c:pt idx="610">
                  <c:v>76.942553109601207</c:v>
                </c:pt>
                <c:pt idx="611">
                  <c:v>76.909607700198805</c:v>
                </c:pt>
                <c:pt idx="612">
                  <c:v>76.876662278747517</c:v>
                </c:pt>
                <c:pt idx="613">
                  <c:v>76.843716845155598</c:v>
                </c:pt>
                <c:pt idx="614">
                  <c:v>76.810771399330392</c:v>
                </c:pt>
                <c:pt idx="615">
                  <c:v>76.77782594117906</c:v>
                </c:pt>
                <c:pt idx="616">
                  <c:v>76.744880470607512</c:v>
                </c:pt>
                <c:pt idx="617">
                  <c:v>76.711934987521445</c:v>
                </c:pt>
                <c:pt idx="618">
                  <c:v>76.678989491825263</c:v>
                </c:pt>
                <c:pt idx="619">
                  <c:v>76.646043983423183</c:v>
                </c:pt>
                <c:pt idx="620">
                  <c:v>76.613098462218474</c:v>
                </c:pt>
                <c:pt idx="621">
                  <c:v>76.580152928113563</c:v>
                </c:pt>
                <c:pt idx="622">
                  <c:v>76.547207381010253</c:v>
                </c:pt>
                <c:pt idx="623">
                  <c:v>76.514261820809523</c:v>
                </c:pt>
                <c:pt idx="624">
                  <c:v>76.481316247411854</c:v>
                </c:pt>
                <c:pt idx="625">
                  <c:v>76.448370660716705</c:v>
                </c:pt>
                <c:pt idx="626">
                  <c:v>76.41542506062261</c:v>
                </c:pt>
                <c:pt idx="627">
                  <c:v>76.382479447027833</c:v>
                </c:pt>
                <c:pt idx="628">
                  <c:v>76.34953381982946</c:v>
                </c:pt>
                <c:pt idx="629">
                  <c:v>76.316588178923993</c:v>
                </c:pt>
                <c:pt idx="630">
                  <c:v>76.283642524207011</c:v>
                </c:pt>
                <c:pt idx="631">
                  <c:v>76.250696855573338</c:v>
                </c:pt>
                <c:pt idx="632">
                  <c:v>76.217751172917119</c:v>
                </c:pt>
                <c:pt idx="633">
                  <c:v>76.184805476131629</c:v>
                </c:pt>
                <c:pt idx="634">
                  <c:v>76.151859765109066</c:v>
                </c:pt>
                <c:pt idx="635">
                  <c:v>76.118914039741256</c:v>
                </c:pt>
                <c:pt idx="636">
                  <c:v>76.085968299918918</c:v>
                </c:pt>
                <c:pt idx="637">
                  <c:v>76.053022545531974</c:v>
                </c:pt>
                <c:pt idx="638">
                  <c:v>76.02007677646958</c:v>
                </c:pt>
                <c:pt idx="639">
                  <c:v>75.987130992619981</c:v>
                </c:pt>
                <c:pt idx="640">
                  <c:v>75.954185193870657</c:v>
                </c:pt>
                <c:pt idx="641">
                  <c:v>75.921239380108076</c:v>
                </c:pt>
                <c:pt idx="642">
                  <c:v>75.888293551217984</c:v>
                </c:pt>
                <c:pt idx="643">
                  <c:v>75.85534770708523</c:v>
                </c:pt>
                <c:pt idx="644">
                  <c:v>75.822401847593824</c:v>
                </c:pt>
                <c:pt idx="645">
                  <c:v>75.789455972626655</c:v>
                </c:pt>
                <c:pt idx="646">
                  <c:v>75.756510082066086</c:v>
                </c:pt>
                <c:pt idx="647">
                  <c:v>75.723564175793356</c:v>
                </c:pt>
                <c:pt idx="648">
                  <c:v>75.690618253688783</c:v>
                </c:pt>
                <c:pt idx="649">
                  <c:v>75.657672315631871</c:v>
                </c:pt>
                <c:pt idx="650">
                  <c:v>75.624726361501104</c:v>
                </c:pt>
                <c:pt idx="651">
                  <c:v>75.591780391174211</c:v>
                </c:pt>
                <c:pt idx="652">
                  <c:v>75.5588344045279</c:v>
                </c:pt>
                <c:pt idx="653">
                  <c:v>75.525888401437911</c:v>
                </c:pt>
                <c:pt idx="654">
                  <c:v>75.492942381779002</c:v>
                </c:pt>
                <c:pt idx="655">
                  <c:v>75.459996345424983</c:v>
                </c:pt>
                <c:pt idx="656">
                  <c:v>75.427050292248879</c:v>
                </c:pt>
                <c:pt idx="657">
                  <c:v>75.394104222122621</c:v>
                </c:pt>
                <c:pt idx="658">
                  <c:v>75.361158134917062</c:v>
                </c:pt>
                <c:pt idx="659">
                  <c:v>75.328212030502215</c:v>
                </c:pt>
                <c:pt idx="660">
                  <c:v>75.295265908747169</c:v>
                </c:pt>
                <c:pt idx="661">
                  <c:v>75.262319769519735</c:v>
                </c:pt>
                <c:pt idx="662">
                  <c:v>75.229373612687041</c:v>
                </c:pt>
                <c:pt idx="663">
                  <c:v>75.196427438114938</c:v>
                </c:pt>
                <c:pt idx="664">
                  <c:v>75.16348124566845</c:v>
                </c:pt>
                <c:pt idx="665">
                  <c:v>75.130535035211594</c:v>
                </c:pt>
                <c:pt idx="666">
                  <c:v>75.097588806606979</c:v>
                </c:pt>
                <c:pt idx="667">
                  <c:v>75.064642559716688</c:v>
                </c:pt>
                <c:pt idx="668">
                  <c:v>75.031696294401414</c:v>
                </c:pt>
                <c:pt idx="669">
                  <c:v>74.998750010520951</c:v>
                </c:pt>
                <c:pt idx="670">
                  <c:v>74.965803707933901</c:v>
                </c:pt>
                <c:pt idx="671">
                  <c:v>74.932857386497858</c:v>
                </c:pt>
                <c:pt idx="672">
                  <c:v>74.899911046069349</c:v>
                </c:pt>
                <c:pt idx="673">
                  <c:v>74.86696468650382</c:v>
                </c:pt>
                <c:pt idx="674">
                  <c:v>74.834018307655498</c:v>
                </c:pt>
                <c:pt idx="675">
                  <c:v>74.801071909377612</c:v>
                </c:pt>
                <c:pt idx="676">
                  <c:v>74.768125491522284</c:v>
                </c:pt>
                <c:pt idx="677">
                  <c:v>74.735179053940399</c:v>
                </c:pt>
                <c:pt idx="678">
                  <c:v>74.70223259648192</c:v>
                </c:pt>
                <c:pt idx="679">
                  <c:v>74.669286118995444</c:v>
                </c:pt>
                <c:pt idx="680">
                  <c:v>74.636339621328403</c:v>
                </c:pt>
                <c:pt idx="681">
                  <c:v>74.603393103327292</c:v>
                </c:pt>
                <c:pt idx="682">
                  <c:v>74.57044656483734</c:v>
                </c:pt>
                <c:pt idx="683">
                  <c:v>74.537500005702384</c:v>
                </c:pt>
                <c:pt idx="684">
                  <c:v>74.504553425765522</c:v>
                </c:pt>
                <c:pt idx="685">
                  <c:v>74.471606824868218</c:v>
                </c:pt>
                <c:pt idx="686">
                  <c:v>74.438660202850926</c:v>
                </c:pt>
                <c:pt idx="687">
                  <c:v>74.405713559552865</c:v>
                </c:pt>
                <c:pt idx="688">
                  <c:v>74.372766894812003</c:v>
                </c:pt>
                <c:pt idx="689">
                  <c:v>74.33982020846517</c:v>
                </c:pt>
                <c:pt idx="690">
                  <c:v>74.306873500347962</c:v>
                </c:pt>
                <c:pt idx="691">
                  <c:v>74.273926770294423</c:v>
                </c:pt>
                <c:pt idx="692">
                  <c:v>74.240980018137705</c:v>
                </c:pt>
                <c:pt idx="693">
                  <c:v>74.208033243709508</c:v>
                </c:pt>
                <c:pt idx="694">
                  <c:v>74.175086446840311</c:v>
                </c:pt>
                <c:pt idx="695">
                  <c:v>74.142139627359199</c:v>
                </c:pt>
                <c:pt idx="696">
                  <c:v>74.109192785094166</c:v>
                </c:pt>
                <c:pt idx="697">
                  <c:v>74.076245919871667</c:v>
                </c:pt>
                <c:pt idx="698">
                  <c:v>74.043299031516938</c:v>
                </c:pt>
                <c:pt idx="699">
                  <c:v>74.010352119854005</c:v>
                </c:pt>
                <c:pt idx="700">
                  <c:v>73.977405184705233</c:v>
                </c:pt>
                <c:pt idx="701">
                  <c:v>73.944458225892021</c:v>
                </c:pt>
                <c:pt idx="702">
                  <c:v>73.911511243234088</c:v>
                </c:pt>
                <c:pt idx="703">
                  <c:v>73.878564236550005</c:v>
                </c:pt>
                <c:pt idx="704">
                  <c:v>73.845617205656808</c:v>
                </c:pt>
                <c:pt idx="705">
                  <c:v>73.812670150370181</c:v>
                </c:pt>
                <c:pt idx="706">
                  <c:v>73.779723070504517</c:v>
                </c:pt>
                <c:pt idx="707">
                  <c:v>73.7467759658727</c:v>
                </c:pt>
                <c:pt idx="708">
                  <c:v>73.713828836286154</c:v>
                </c:pt>
                <c:pt idx="709">
                  <c:v>73.680881681554851</c:v>
                </c:pt>
                <c:pt idx="710">
                  <c:v>73.647934501487541</c:v>
                </c:pt>
                <c:pt idx="711">
                  <c:v>73.614987295891225</c:v>
                </c:pt>
                <c:pt idx="712">
                  <c:v>73.582040064571629</c:v>
                </c:pt>
                <c:pt idx="713">
                  <c:v>73.54909280733284</c:v>
                </c:pt>
                <c:pt idx="714">
                  <c:v>73.516145523977627</c:v>
                </c:pt>
                <c:pt idx="715">
                  <c:v>73.483198214307293</c:v>
                </c:pt>
                <c:pt idx="716">
                  <c:v>73.450250878121309</c:v>
                </c:pt>
                <c:pt idx="717">
                  <c:v>73.417303515217924</c:v>
                </c:pt>
                <c:pt idx="718">
                  <c:v>73.384356125393793</c:v>
                </c:pt>
                <c:pt idx="719">
                  <c:v>73.35140870844387</c:v>
                </c:pt>
                <c:pt idx="720">
                  <c:v>73.318461264161911</c:v>
                </c:pt>
                <c:pt idx="721">
                  <c:v>73.285513792339486</c:v>
                </c:pt>
                <c:pt idx="722">
                  <c:v>73.252566292767284</c:v>
                </c:pt>
                <c:pt idx="723">
                  <c:v>73.219618765233918</c:v>
                </c:pt>
                <c:pt idx="724">
                  <c:v>73.186671209526523</c:v>
                </c:pt>
                <c:pt idx="725">
                  <c:v>73.153723625430644</c:v>
                </c:pt>
                <c:pt idx="726">
                  <c:v>73.120776012730303</c:v>
                </c:pt>
                <c:pt idx="727">
                  <c:v>73.087828371207564</c:v>
                </c:pt>
                <c:pt idx="728">
                  <c:v>73.05488070064321</c:v>
                </c:pt>
                <c:pt idx="729">
                  <c:v>73.021933000815977</c:v>
                </c:pt>
                <c:pt idx="730">
                  <c:v>72.988985271503395</c:v>
                </c:pt>
                <c:pt idx="731">
                  <c:v>72.956037512480691</c:v>
                </c:pt>
                <c:pt idx="732">
                  <c:v>72.923089723521841</c:v>
                </c:pt>
                <c:pt idx="733">
                  <c:v>72.890141904399087</c:v>
                </c:pt>
                <c:pt idx="734">
                  <c:v>72.857194054882783</c:v>
                </c:pt>
                <c:pt idx="735">
                  <c:v>72.824246174741404</c:v>
                </c:pt>
                <c:pt idx="736">
                  <c:v>72.791298263741751</c:v>
                </c:pt>
                <c:pt idx="737">
                  <c:v>72.758350321649516</c:v>
                </c:pt>
                <c:pt idx="738">
                  <c:v>72.725402348227362</c:v>
                </c:pt>
                <c:pt idx="739">
                  <c:v>72.692454343237131</c:v>
                </c:pt>
                <c:pt idx="740">
                  <c:v>72.659506306438431</c:v>
                </c:pt>
                <c:pt idx="741">
                  <c:v>72.626558237589279</c:v>
                </c:pt>
                <c:pt idx="742">
                  <c:v>72.593610136445577</c:v>
                </c:pt>
                <c:pt idx="743">
                  <c:v>72.560662002761461</c:v>
                </c:pt>
                <c:pt idx="744">
                  <c:v>72.527713836289379</c:v>
                </c:pt>
                <c:pt idx="745">
                  <c:v>72.494765636779576</c:v>
                </c:pt>
                <c:pt idx="746">
                  <c:v>72.461817403980703</c:v>
                </c:pt>
                <c:pt idx="747">
                  <c:v>72.428869137639367</c:v>
                </c:pt>
                <c:pt idx="748">
                  <c:v>72.395920837500341</c:v>
                </c:pt>
                <c:pt idx="749">
                  <c:v>72.362972503306139</c:v>
                </c:pt>
                <c:pt idx="750">
                  <c:v>72.330024134797569</c:v>
                </c:pt>
                <c:pt idx="751">
                  <c:v>72.297075731713676</c:v>
                </c:pt>
                <c:pt idx="752">
                  <c:v>72.264127293791034</c:v>
                </c:pt>
                <c:pt idx="753">
                  <c:v>72.231178820764711</c:v>
                </c:pt>
                <c:pt idx="754">
                  <c:v>72.198230312367187</c:v>
                </c:pt>
                <c:pt idx="755">
                  <c:v>72.165281768329535</c:v>
                </c:pt>
                <c:pt idx="756">
                  <c:v>72.132333188380187</c:v>
                </c:pt>
                <c:pt idx="757">
                  <c:v>72.099384572246095</c:v>
                </c:pt>
                <c:pt idx="758">
                  <c:v>72.066435919651724</c:v>
                </c:pt>
                <c:pt idx="759">
                  <c:v>72.033487230319324</c:v>
                </c:pt>
                <c:pt idx="760">
                  <c:v>72.000538503969551</c:v>
                </c:pt>
                <c:pt idx="761">
                  <c:v>71.967589740320591</c:v>
                </c:pt>
                <c:pt idx="762">
                  <c:v>71.934640939088482</c:v>
                </c:pt>
                <c:pt idx="763">
                  <c:v>71.901692099987244</c:v>
                </c:pt>
                <c:pt idx="764">
                  <c:v>71.868743222728526</c:v>
                </c:pt>
                <c:pt idx="765">
                  <c:v>71.835794307021956</c:v>
                </c:pt>
                <c:pt idx="766">
                  <c:v>71.802845352574934</c:v>
                </c:pt>
                <c:pt idx="767">
                  <c:v>71.769896359092456</c:v>
                </c:pt>
                <c:pt idx="768">
                  <c:v>71.736947326277431</c:v>
                </c:pt>
                <c:pt idx="769">
                  <c:v>71.70399825383069</c:v>
                </c:pt>
                <c:pt idx="770">
                  <c:v>71.671049141450482</c:v>
                </c:pt>
                <c:pt idx="771">
                  <c:v>71.638099988832693</c:v>
                </c:pt>
                <c:pt idx="772">
                  <c:v>71.605150795671278</c:v>
                </c:pt>
                <c:pt idx="773">
                  <c:v>71.572201561657522</c:v>
                </c:pt>
                <c:pt idx="774">
                  <c:v>71.539252286480476</c:v>
                </c:pt>
                <c:pt idx="775">
                  <c:v>71.506302969827004</c:v>
                </c:pt>
                <c:pt idx="776">
                  <c:v>71.473353611381285</c:v>
                </c:pt>
                <c:pt idx="777">
                  <c:v>71.440404210825349</c:v>
                </c:pt>
                <c:pt idx="778">
                  <c:v>71.40745476783853</c:v>
                </c:pt>
                <c:pt idx="779">
                  <c:v>71.374505282097758</c:v>
                </c:pt>
                <c:pt idx="780">
                  <c:v>71.341555753278101</c:v>
                </c:pt>
                <c:pt idx="781">
                  <c:v>71.30860618105136</c:v>
                </c:pt>
                <c:pt idx="782">
                  <c:v>71.275656565087161</c:v>
                </c:pt>
                <c:pt idx="783">
                  <c:v>71.242706905052586</c:v>
                </c:pt>
                <c:pt idx="784">
                  <c:v>71.209757200612529</c:v>
                </c:pt>
                <c:pt idx="785">
                  <c:v>71.176807451428573</c:v>
                </c:pt>
                <c:pt idx="786">
                  <c:v>71.143857657160595</c:v>
                </c:pt>
                <c:pt idx="787">
                  <c:v>71.110907817465062</c:v>
                </c:pt>
                <c:pt idx="788">
                  <c:v>71.077957931996423</c:v>
                </c:pt>
                <c:pt idx="789">
                  <c:v>71.045008000406511</c:v>
                </c:pt>
                <c:pt idx="790">
                  <c:v>71.012058022344121</c:v>
                </c:pt>
                <c:pt idx="791">
                  <c:v>70.979107997455444</c:v>
                </c:pt>
                <c:pt idx="792">
                  <c:v>70.946157925384185</c:v>
                </c:pt>
                <c:pt idx="793">
                  <c:v>70.913207805771506</c:v>
                </c:pt>
                <c:pt idx="794">
                  <c:v>70.880257638255102</c:v>
                </c:pt>
                <c:pt idx="795">
                  <c:v>70.847307422470777</c:v>
                </c:pt>
                <c:pt idx="796">
                  <c:v>70.814357158050967</c:v>
                </c:pt>
                <c:pt idx="797">
                  <c:v>70.78140684462565</c:v>
                </c:pt>
                <c:pt idx="798">
                  <c:v>70.748456481821734</c:v>
                </c:pt>
                <c:pt idx="799">
                  <c:v>70.715506069263753</c:v>
                </c:pt>
                <c:pt idx="800">
                  <c:v>70.682555606572677</c:v>
                </c:pt>
                <c:pt idx="801">
                  <c:v>70.649605093367029</c:v>
                </c:pt>
                <c:pt idx="802">
                  <c:v>70.616654529262661</c:v>
                </c:pt>
                <c:pt idx="803">
                  <c:v>70.583703913871787</c:v>
                </c:pt>
                <c:pt idx="804">
                  <c:v>70.550753246804419</c:v>
                </c:pt>
                <c:pt idx="805">
                  <c:v>70.517802527667101</c:v>
                </c:pt>
                <c:pt idx="806">
                  <c:v>70.484851756063762</c:v>
                </c:pt>
                <c:pt idx="807">
                  <c:v>70.451900931594977</c:v>
                </c:pt>
                <c:pt idx="808">
                  <c:v>70.418950053858325</c:v>
                </c:pt>
                <c:pt idx="809">
                  <c:v>70.385999122448496</c:v>
                </c:pt>
                <c:pt idx="810">
                  <c:v>70.353048136957355</c:v>
                </c:pt>
                <c:pt idx="811">
                  <c:v>70.320097096972788</c:v>
                </c:pt>
                <c:pt idx="812">
                  <c:v>70.287146002080462</c:v>
                </c:pt>
                <c:pt idx="813">
                  <c:v>70.254194851862451</c:v>
                </c:pt>
                <c:pt idx="814">
                  <c:v>70.221243645897658</c:v>
                </c:pt>
                <c:pt idx="815">
                  <c:v>70.188292383761734</c:v>
                </c:pt>
                <c:pt idx="816">
                  <c:v>70.1553410650275</c:v>
                </c:pt>
                <c:pt idx="817">
                  <c:v>70.122389689264097</c:v>
                </c:pt>
                <c:pt idx="818">
                  <c:v>70.089438256037525</c:v>
                </c:pt>
                <c:pt idx="819">
                  <c:v>70.056486764910559</c:v>
                </c:pt>
                <c:pt idx="820">
                  <c:v>70.023535215442507</c:v>
                </c:pt>
                <c:pt idx="821">
                  <c:v>69.990583607189421</c:v>
                </c:pt>
                <c:pt idx="822">
                  <c:v>69.957631939704001</c:v>
                </c:pt>
                <c:pt idx="823">
                  <c:v>69.924680212535492</c:v>
                </c:pt>
                <c:pt idx="824">
                  <c:v>69.891728425229573</c:v>
                </c:pt>
                <c:pt idx="825">
                  <c:v>69.858776577328882</c:v>
                </c:pt>
                <c:pt idx="826">
                  <c:v>69.825824668372064</c:v>
                </c:pt>
                <c:pt idx="827">
                  <c:v>69.792872697894779</c:v>
                </c:pt>
                <c:pt idx="828">
                  <c:v>69.759920665428666</c:v>
                </c:pt>
                <c:pt idx="829">
                  <c:v>69.726968570502009</c:v>
                </c:pt>
                <c:pt idx="830">
                  <c:v>69.694016412639627</c:v>
                </c:pt>
                <c:pt idx="831">
                  <c:v>69.661064191362698</c:v>
                </c:pt>
                <c:pt idx="832">
                  <c:v>69.628111906188337</c:v>
                </c:pt>
                <c:pt idx="833">
                  <c:v>69.595159556630634</c:v>
                </c:pt>
                <c:pt idx="834">
                  <c:v>69.562207142199611</c:v>
                </c:pt>
                <c:pt idx="835">
                  <c:v>69.529254662401428</c:v>
                </c:pt>
                <c:pt idx="836">
                  <c:v>69.496302116739045</c:v>
                </c:pt>
                <c:pt idx="837">
                  <c:v>69.463349504710976</c:v>
                </c:pt>
                <c:pt idx="838">
                  <c:v>69.430396825812281</c:v>
                </c:pt>
                <c:pt idx="839">
                  <c:v>69.397444079534296</c:v>
                </c:pt>
                <c:pt idx="840">
                  <c:v>69.364491265364194</c:v>
                </c:pt>
                <c:pt idx="841">
                  <c:v>69.33153838278534</c:v>
                </c:pt>
                <c:pt idx="842">
                  <c:v>69.298585431277331</c:v>
                </c:pt>
                <c:pt idx="843">
                  <c:v>69.265632410315675</c:v>
                </c:pt>
                <c:pt idx="844">
                  <c:v>69.23267931937167</c:v>
                </c:pt>
                <c:pt idx="845">
                  <c:v>69.199726157913133</c:v>
                </c:pt>
                <c:pt idx="846">
                  <c:v>69.166772925403464</c:v>
                </c:pt>
                <c:pt idx="847">
                  <c:v>69.133819621301868</c:v>
                </c:pt>
                <c:pt idx="848">
                  <c:v>69.10086624506377</c:v>
                </c:pt>
                <c:pt idx="849">
                  <c:v>69.067912796140277</c:v>
                </c:pt>
                <c:pt idx="850">
                  <c:v>69.034959273978345</c:v>
                </c:pt>
                <c:pt idx="851">
                  <c:v>69.002005678020794</c:v>
                </c:pt>
                <c:pt idx="852">
                  <c:v>68.969052007705884</c:v>
                </c:pt>
                <c:pt idx="853">
                  <c:v>68.936098262468334</c:v>
                </c:pt>
                <c:pt idx="854">
                  <c:v>68.903144441737552</c:v>
                </c:pt>
                <c:pt idx="855">
                  <c:v>68.870190544939462</c:v>
                </c:pt>
                <c:pt idx="856">
                  <c:v>68.83723657149541</c:v>
                </c:pt>
                <c:pt idx="857">
                  <c:v>68.804282520821801</c:v>
                </c:pt>
                <c:pt idx="858">
                  <c:v>68.771328392331611</c:v>
                </c:pt>
                <c:pt idx="859">
                  <c:v>68.738374185432292</c:v>
                </c:pt>
                <c:pt idx="860">
                  <c:v>68.705419899527598</c:v>
                </c:pt>
                <c:pt idx="861">
                  <c:v>68.672465534016368</c:v>
                </c:pt>
                <c:pt idx="862">
                  <c:v>68.639511088292892</c:v>
                </c:pt>
                <c:pt idx="863">
                  <c:v>68.606556561746984</c:v>
                </c:pt>
                <c:pt idx="864">
                  <c:v>68.573601953763529</c:v>
                </c:pt>
                <c:pt idx="865">
                  <c:v>68.540647263723486</c:v>
                </c:pt>
                <c:pt idx="866">
                  <c:v>68.507692491001876</c:v>
                </c:pt>
                <c:pt idx="867">
                  <c:v>68.474737634970111</c:v>
                </c:pt>
                <c:pt idx="868">
                  <c:v>68.441782694994217</c:v>
                </c:pt>
                <c:pt idx="869">
                  <c:v>68.408827670435585</c:v>
                </c:pt>
                <c:pt idx="870">
                  <c:v>68.375872560650848</c:v>
                </c:pt>
                <c:pt idx="871">
                  <c:v>68.342917364991536</c:v>
                </c:pt>
                <c:pt idx="872">
                  <c:v>68.309962082804134</c:v>
                </c:pt>
                <c:pt idx="873">
                  <c:v>68.277006713430723</c:v>
                </c:pt>
                <c:pt idx="874">
                  <c:v>68.244051256207896</c:v>
                </c:pt>
                <c:pt idx="875">
                  <c:v>68.211095710467319</c:v>
                </c:pt>
                <c:pt idx="876">
                  <c:v>68.178140075535623</c:v>
                </c:pt>
                <c:pt idx="877">
                  <c:v>68.145184350734212</c:v>
                </c:pt>
                <c:pt idx="878">
                  <c:v>68.112228535379629</c:v>
                </c:pt>
                <c:pt idx="879">
                  <c:v>68.079272628782761</c:v>
                </c:pt>
                <c:pt idx="880">
                  <c:v>68.046316630249535</c:v>
                </c:pt>
                <c:pt idx="881">
                  <c:v>68.013360539080736</c:v>
                </c:pt>
                <c:pt idx="882">
                  <c:v>67.980404354571519</c:v>
                </c:pt>
                <c:pt idx="883">
                  <c:v>67.947448076012094</c:v>
                </c:pt>
                <c:pt idx="884">
                  <c:v>67.914491702686661</c:v>
                </c:pt>
                <c:pt idx="885">
                  <c:v>67.881535233874445</c:v>
                </c:pt>
                <c:pt idx="886">
                  <c:v>67.848578668849356</c:v>
                </c:pt>
                <c:pt idx="887">
                  <c:v>67.815622006879266</c:v>
                </c:pt>
                <c:pt idx="888">
                  <c:v>67.782665247226774</c:v>
                </c:pt>
                <c:pt idx="889">
                  <c:v>67.74970838914868</c:v>
                </c:pt>
                <c:pt idx="890">
                  <c:v>67.716751431896583</c:v>
                </c:pt>
                <c:pt idx="891">
                  <c:v>67.68379437471603</c:v>
                </c:pt>
                <c:pt idx="892">
                  <c:v>67.65083721684681</c:v>
                </c:pt>
                <c:pt idx="893">
                  <c:v>67.617879957523201</c:v>
                </c:pt>
                <c:pt idx="894">
                  <c:v>67.584922595973211</c:v>
                </c:pt>
                <c:pt idx="895">
                  <c:v>67.551965131419422</c:v>
                </c:pt>
                <c:pt idx="896">
                  <c:v>67.519007563078532</c:v>
                </c:pt>
                <c:pt idx="897">
                  <c:v>67.486049890160885</c:v>
                </c:pt>
                <c:pt idx="898">
                  <c:v>67.453092111871086</c:v>
                </c:pt>
                <c:pt idx="899">
                  <c:v>67.420134227407743</c:v>
                </c:pt>
                <c:pt idx="900">
                  <c:v>67.387176235963153</c:v>
                </c:pt>
                <c:pt idx="901">
                  <c:v>67.354218136723844</c:v>
                </c:pt>
                <c:pt idx="902">
                  <c:v>67.321259928869893</c:v>
                </c:pt>
                <c:pt idx="903">
                  <c:v>67.288301611574923</c:v>
                </c:pt>
                <c:pt idx="904">
                  <c:v>67.255343184006733</c:v>
                </c:pt>
                <c:pt idx="905">
                  <c:v>67.222384645326713</c:v>
                </c:pt>
                <c:pt idx="906">
                  <c:v>67.189425994689586</c:v>
                </c:pt>
                <c:pt idx="907">
                  <c:v>67.156467231244122</c:v>
                </c:pt>
                <c:pt idx="908">
                  <c:v>67.123508354131999</c:v>
                </c:pt>
                <c:pt idx="909">
                  <c:v>67.090549362489028</c:v>
                </c:pt>
                <c:pt idx="910">
                  <c:v>67.057590255443927</c:v>
                </c:pt>
                <c:pt idx="911">
                  <c:v>67.024631032119146</c:v>
                </c:pt>
                <c:pt idx="912">
                  <c:v>66.991671691630444</c:v>
                </c:pt>
                <c:pt idx="913">
                  <c:v>66.958712233086686</c:v>
                </c:pt>
                <c:pt idx="914">
                  <c:v>66.925752655589889</c:v>
                </c:pt>
                <c:pt idx="915">
                  <c:v>66.892792958235589</c:v>
                </c:pt>
                <c:pt idx="916">
                  <c:v>66.859833140112329</c:v>
                </c:pt>
                <c:pt idx="917">
                  <c:v>66.82687320030152</c:v>
                </c:pt>
                <c:pt idx="918">
                  <c:v>66.79391313787778</c:v>
                </c:pt>
                <c:pt idx="919">
                  <c:v>66.760952951908791</c:v>
                </c:pt>
                <c:pt idx="920">
                  <c:v>66.727992641454804</c:v>
                </c:pt>
                <c:pt idx="921">
                  <c:v>66.695032205569348</c:v>
                </c:pt>
                <c:pt idx="922">
                  <c:v>66.662071643298518</c:v>
                </c:pt>
                <c:pt idx="923">
                  <c:v>66.62911095368122</c:v>
                </c:pt>
                <c:pt idx="924">
                  <c:v>66.596150135749056</c:v>
                </c:pt>
                <c:pt idx="925">
                  <c:v>66.563189188526223</c:v>
                </c:pt>
                <c:pt idx="926">
                  <c:v>66.530228111029714</c:v>
                </c:pt>
                <c:pt idx="927">
                  <c:v>66.497266902268777</c:v>
                </c:pt>
                <c:pt idx="928">
                  <c:v>66.464305561245411</c:v>
                </c:pt>
                <c:pt idx="929">
                  <c:v>66.431344086953757</c:v>
                </c:pt>
                <c:pt idx="930">
                  <c:v>66.398382478380569</c:v>
                </c:pt>
                <c:pt idx="931">
                  <c:v>66.365420734504553</c:v>
                </c:pt>
                <c:pt idx="932">
                  <c:v>66.332458854297201</c:v>
                </c:pt>
                <c:pt idx="933">
                  <c:v>66.299496836721673</c:v>
                </c:pt>
                <c:pt idx="934">
                  <c:v>66.266534680733571</c:v>
                </c:pt>
                <c:pt idx="935">
                  <c:v>66.233572385280553</c:v>
                </c:pt>
                <c:pt idx="936">
                  <c:v>66.200609949302077</c:v>
                </c:pt>
                <c:pt idx="937">
                  <c:v>66.167647371729686</c:v>
                </c:pt>
                <c:pt idx="938">
                  <c:v>66.134684651486964</c:v>
                </c:pt>
                <c:pt idx="939">
                  <c:v>66.101721787488913</c:v>
                </c:pt>
                <c:pt idx="940">
                  <c:v>66.068758778642817</c:v>
                </c:pt>
                <c:pt idx="941">
                  <c:v>66.035795623847179</c:v>
                </c:pt>
                <c:pt idx="942">
                  <c:v>66.002832321992429</c:v>
                </c:pt>
                <c:pt idx="943">
                  <c:v>65.969868871960585</c:v>
                </c:pt>
                <c:pt idx="944">
                  <c:v>65.936905272624983</c:v>
                </c:pt>
                <c:pt idx="945">
                  <c:v>65.903941522850559</c:v>
                </c:pt>
                <c:pt idx="946">
                  <c:v>65.87097762149358</c:v>
                </c:pt>
                <c:pt idx="947">
                  <c:v>65.838013567401788</c:v>
                </c:pt>
                <c:pt idx="948">
                  <c:v>65.805049359413829</c:v>
                </c:pt>
                <c:pt idx="949">
                  <c:v>65.77208499635978</c:v>
                </c:pt>
                <c:pt idx="950">
                  <c:v>65.739120477060851</c:v>
                </c:pt>
                <c:pt idx="951">
                  <c:v>65.70615580032937</c:v>
                </c:pt>
                <c:pt idx="952">
                  <c:v>65.673190964968327</c:v>
                </c:pt>
                <c:pt idx="953">
                  <c:v>65.64022596977189</c:v>
                </c:pt>
                <c:pt idx="954">
                  <c:v>65.607260813525073</c:v>
                </c:pt>
                <c:pt idx="955">
                  <c:v>65.574295495003568</c:v>
                </c:pt>
                <c:pt idx="956">
                  <c:v>65.541330012973887</c:v>
                </c:pt>
                <c:pt idx="957">
                  <c:v>65.508364366193149</c:v>
                </c:pt>
                <c:pt idx="958">
                  <c:v>65.475398553408809</c:v>
                </c:pt>
                <c:pt idx="959">
                  <c:v>65.44243257335927</c:v>
                </c:pt>
                <c:pt idx="960">
                  <c:v>65.409466424772958</c:v>
                </c:pt>
                <c:pt idx="961">
                  <c:v>65.376500106368837</c:v>
                </c:pt>
                <c:pt idx="962">
                  <c:v>65.343533616856192</c:v>
                </c:pt>
                <c:pt idx="963">
                  <c:v>65.310566954934316</c:v>
                </c:pt>
                <c:pt idx="964">
                  <c:v>65.277600119292813</c:v>
                </c:pt>
                <c:pt idx="965">
                  <c:v>65.244633108611268</c:v>
                </c:pt>
                <c:pt idx="966">
                  <c:v>65.211665921559359</c:v>
                </c:pt>
                <c:pt idx="967">
                  <c:v>65.178698556796476</c:v>
                </c:pt>
                <c:pt idx="968">
                  <c:v>65.145731012971993</c:v>
                </c:pt>
                <c:pt idx="969">
                  <c:v>65.112763288724977</c:v>
                </c:pt>
                <c:pt idx="970">
                  <c:v>65.079795382684182</c:v>
                </c:pt>
                <c:pt idx="971">
                  <c:v>65.046827293468112</c:v>
                </c:pt>
                <c:pt idx="972">
                  <c:v>65.013859019684375</c:v>
                </c:pt>
                <c:pt idx="973">
                  <c:v>64.980890559930458</c:v>
                </c:pt>
                <c:pt idx="974">
                  <c:v>64.947921912792879</c:v>
                </c:pt>
                <c:pt idx="975">
                  <c:v>64.91495307684778</c:v>
                </c:pt>
                <c:pt idx="976">
                  <c:v>64.88198405066025</c:v>
                </c:pt>
                <c:pt idx="977">
                  <c:v>64.849014832784604</c:v>
                </c:pt>
                <c:pt idx="978">
                  <c:v>64.816045421763974</c:v>
                </c:pt>
                <c:pt idx="979">
                  <c:v>64.78307581613069</c:v>
                </c:pt>
                <c:pt idx="980">
                  <c:v>64.750106014406072</c:v>
                </c:pt>
                <c:pt idx="981">
                  <c:v>64.717136015099783</c:v>
                </c:pt>
                <c:pt idx="982">
                  <c:v>64.684165816710632</c:v>
                </c:pt>
                <c:pt idx="983">
                  <c:v>64.651195417725631</c:v>
                </c:pt>
                <c:pt idx="984">
                  <c:v>64.618224816620724</c:v>
                </c:pt>
                <c:pt idx="985">
                  <c:v>64.585254011860016</c:v>
                </c:pt>
                <c:pt idx="986">
                  <c:v>64.552283001896058</c:v>
                </c:pt>
                <c:pt idx="987">
                  <c:v>64.519311785169748</c:v>
                </c:pt>
                <c:pt idx="988">
                  <c:v>64.48634036011002</c:v>
                </c:pt>
                <c:pt idx="989">
                  <c:v>64.453368725133956</c:v>
                </c:pt>
                <c:pt idx="990">
                  <c:v>64.420396878646585</c:v>
                </c:pt>
                <c:pt idx="991">
                  <c:v>64.387424819041172</c:v>
                </c:pt>
                <c:pt idx="992">
                  <c:v>64.354452544698233</c:v>
                </c:pt>
                <c:pt idx="993">
                  <c:v>64.321480053986335</c:v>
                </c:pt>
                <c:pt idx="994">
                  <c:v>64.288507345261792</c:v>
                </c:pt>
                <c:pt idx="995">
                  <c:v>64.255534416868329</c:v>
                </c:pt>
                <c:pt idx="996">
                  <c:v>64.222561267136925</c:v>
                </c:pt>
                <c:pt idx="997">
                  <c:v>64.189587894386278</c:v>
                </c:pt>
                <c:pt idx="998">
                  <c:v>64.156614296921987</c:v>
                </c:pt>
                <c:pt idx="999">
                  <c:v>64.123640473037085</c:v>
                </c:pt>
                <c:pt idx="1000">
                  <c:v>64.090666421011619</c:v>
                </c:pt>
                <c:pt idx="1001">
                  <c:v>64.057692139112262</c:v>
                </c:pt>
                <c:pt idx="1002">
                  <c:v>64.024717625593127</c:v>
                </c:pt>
                <c:pt idx="1003">
                  <c:v>63.991742878694772</c:v>
                </c:pt>
                <c:pt idx="1004">
                  <c:v>63.958767896644211</c:v>
                </c:pt>
                <c:pt idx="1005">
                  <c:v>63.925792677655473</c:v>
                </c:pt>
                <c:pt idx="1006">
                  <c:v>63.892817219928808</c:v>
                </c:pt>
                <c:pt idx="1007">
                  <c:v>63.859841521650864</c:v>
                </c:pt>
                <c:pt idx="1008">
                  <c:v>63.82686558099455</c:v>
                </c:pt>
                <c:pt idx="1009">
                  <c:v>63.7938893961189</c:v>
                </c:pt>
                <c:pt idx="1010">
                  <c:v>63.760912965169105</c:v>
                </c:pt>
                <c:pt idx="1011">
                  <c:v>63.727936286276091</c:v>
                </c:pt>
                <c:pt idx="1012">
                  <c:v>63.694959357556911</c:v>
                </c:pt>
                <c:pt idx="1013">
                  <c:v>63.661982177114226</c:v>
                </c:pt>
                <c:pt idx="1014">
                  <c:v>63.629004743036177</c:v>
                </c:pt>
                <c:pt idx="1015">
                  <c:v>63.596027053396689</c:v>
                </c:pt>
                <c:pt idx="1016">
                  <c:v>63.563049106254951</c:v>
                </c:pt>
                <c:pt idx="1017">
                  <c:v>63.530070899655371</c:v>
                </c:pt>
                <c:pt idx="1018">
                  <c:v>63.497092431627735</c:v>
                </c:pt>
                <c:pt idx="1019">
                  <c:v>63.464113700186793</c:v>
                </c:pt>
                <c:pt idx="1020">
                  <c:v>63.431134703332297</c:v>
                </c:pt>
                <c:pt idx="1021">
                  <c:v>63.3981554390488</c:v>
                </c:pt>
                <c:pt idx="1022">
                  <c:v>63.365175905305648</c:v>
                </c:pt>
                <c:pt idx="1023">
                  <c:v>63.332196100056954</c:v>
                </c:pt>
                <c:pt idx="1024">
                  <c:v>63.299216021240937</c:v>
                </c:pt>
                <c:pt idx="1025">
                  <c:v>63.266235666780503</c:v>
                </c:pt>
                <c:pt idx="1026">
                  <c:v>63.233255034582996</c:v>
                </c:pt>
                <c:pt idx="1027">
                  <c:v>63.200274122539483</c:v>
                </c:pt>
                <c:pt idx="1028">
                  <c:v>63.167292928525292</c:v>
                </c:pt>
                <c:pt idx="1029">
                  <c:v>63.134311450399842</c:v>
                </c:pt>
                <c:pt idx="1030">
                  <c:v>63.101329686005904</c:v>
                </c:pt>
                <c:pt idx="1031">
                  <c:v>63.068347633170411</c:v>
                </c:pt>
                <c:pt idx="1032">
                  <c:v>63.035365289703506</c:v>
                </c:pt>
                <c:pt idx="1033">
                  <c:v>63.002382653398925</c:v>
                </c:pt>
                <c:pt idx="1034">
                  <c:v>62.969399722033643</c:v>
                </c:pt>
                <c:pt idx="1035">
                  <c:v>62.93641649336773</c:v>
                </c:pt>
                <c:pt idx="1036">
                  <c:v>62.90343296514461</c:v>
                </c:pt>
                <c:pt idx="1037">
                  <c:v>62.870449135090311</c:v>
                </c:pt>
                <c:pt idx="1038">
                  <c:v>62.837465000913696</c:v>
                </c:pt>
                <c:pt idx="1039">
                  <c:v>62.804480560306423</c:v>
                </c:pt>
                <c:pt idx="1040">
                  <c:v>62.771495810942525</c:v>
                </c:pt>
                <c:pt idx="1041">
                  <c:v>62.738510750478625</c:v>
                </c:pt>
                <c:pt idx="1042">
                  <c:v>62.705525376553567</c:v>
                </c:pt>
                <c:pt idx="1043">
                  <c:v>62.672539686788198</c:v>
                </c:pt>
                <c:pt idx="1044">
                  <c:v>62.639553678785582</c:v>
                </c:pt>
                <c:pt idx="1045">
                  <c:v>62.606567350130398</c:v>
                </c:pt>
                <c:pt idx="1046">
                  <c:v>62.573580698389229</c:v>
                </c:pt>
                <c:pt idx="1047">
                  <c:v>62.54059372111017</c:v>
                </c:pt>
                <c:pt idx="1048">
                  <c:v>62.507606415822977</c:v>
                </c:pt>
                <c:pt idx="1049">
                  <c:v>62.474618780038398</c:v>
                </c:pt>
                <c:pt idx="1050">
                  <c:v>62.441630811248594</c:v>
                </c:pt>
                <c:pt idx="1051">
                  <c:v>62.408642506926668</c:v>
                </c:pt>
                <c:pt idx="1052">
                  <c:v>62.375653864526669</c:v>
                </c:pt>
                <c:pt idx="1053">
                  <c:v>62.34266488148323</c:v>
                </c:pt>
                <c:pt idx="1054">
                  <c:v>62.309675555211882</c:v>
                </c:pt>
                <c:pt idx="1055">
                  <c:v>62.276685883108513</c:v>
                </c:pt>
                <c:pt idx="1056">
                  <c:v>62.243695862549089</c:v>
                </c:pt>
                <c:pt idx="1057">
                  <c:v>62.210705490889914</c:v>
                </c:pt>
                <c:pt idx="1058">
                  <c:v>62.177714765467364</c:v>
                </c:pt>
                <c:pt idx="1059">
                  <c:v>62.144723683597782</c:v>
                </c:pt>
                <c:pt idx="1060">
                  <c:v>62.111732242576792</c:v>
                </c:pt>
                <c:pt idx="1061">
                  <c:v>62.078740439680118</c:v>
                </c:pt>
                <c:pt idx="1062">
                  <c:v>62.045748272162513</c:v>
                </c:pt>
                <c:pt idx="1063">
                  <c:v>62.012755737258175</c:v>
                </c:pt>
                <c:pt idx="1064">
                  <c:v>61.97976283218027</c:v>
                </c:pt>
                <c:pt idx="1065">
                  <c:v>61.946769554120948</c:v>
                </c:pt>
                <c:pt idx="1066">
                  <c:v>61.91377590025126</c:v>
                </c:pt>
                <c:pt idx="1067">
                  <c:v>61.88078186772082</c:v>
                </c:pt>
                <c:pt idx="1068">
                  <c:v>61.847787453657503</c:v>
                </c:pt>
                <c:pt idx="1069">
                  <c:v>61.814792655167864</c:v>
                </c:pt>
                <c:pt idx="1070">
                  <c:v>61.781797469336439</c:v>
                </c:pt>
                <c:pt idx="1071">
                  <c:v>61.748801893225441</c:v>
                </c:pt>
                <c:pt idx="1072">
                  <c:v>61.715805923875436</c:v>
                </c:pt>
                <c:pt idx="1073">
                  <c:v>61.68280955830415</c:v>
                </c:pt>
                <c:pt idx="1074">
                  <c:v>61.649812793507152</c:v>
                </c:pt>
                <c:pt idx="1075">
                  <c:v>61.616815626457118</c:v>
                </c:pt>
                <c:pt idx="1076">
                  <c:v>61.583818054104015</c:v>
                </c:pt>
                <c:pt idx="1077">
                  <c:v>61.550820073374538</c:v>
                </c:pt>
                <c:pt idx="1078">
                  <c:v>61.517821681172492</c:v>
                </c:pt>
                <c:pt idx="1079">
                  <c:v>61.484822874377905</c:v>
                </c:pt>
                <c:pt idx="1080">
                  <c:v>61.451823649847775</c:v>
                </c:pt>
                <c:pt idx="1081">
                  <c:v>61.418824004414944</c:v>
                </c:pt>
                <c:pt idx="1082">
                  <c:v>61.385823934888563</c:v>
                </c:pt>
                <c:pt idx="1083">
                  <c:v>61.352823438053363</c:v>
                </c:pt>
                <c:pt idx="1084">
                  <c:v>61.319822510670576</c:v>
                </c:pt>
                <c:pt idx="1085">
                  <c:v>61.286821149475955</c:v>
                </c:pt>
                <c:pt idx="1086">
                  <c:v>61.253819351181562</c:v>
                </c:pt>
                <c:pt idx="1087">
                  <c:v>61.220817112474052</c:v>
                </c:pt>
                <c:pt idx="1088">
                  <c:v>61.187814430015436</c:v>
                </c:pt>
                <c:pt idx="1089">
                  <c:v>61.154811300442134</c:v>
                </c:pt>
                <c:pt idx="1090">
                  <c:v>61.121807720365652</c:v>
                </c:pt>
                <c:pt idx="1091">
                  <c:v>61.088803686371676</c:v>
                </c:pt>
                <c:pt idx="1092">
                  <c:v>61.055799195020271</c:v>
                </c:pt>
                <c:pt idx="1093">
                  <c:v>61.022794242845428</c:v>
                </c:pt>
                <c:pt idx="1094">
                  <c:v>60.989788826354854</c:v>
                </c:pt>
                <c:pt idx="1095">
                  <c:v>60.956782942030372</c:v>
                </c:pt>
                <c:pt idx="1096">
                  <c:v>60.923776586326888</c:v>
                </c:pt>
                <c:pt idx="1097">
                  <c:v>60.890769755672814</c:v>
                </c:pt>
                <c:pt idx="1098">
                  <c:v>60.85776244646943</c:v>
                </c:pt>
                <c:pt idx="1099">
                  <c:v>60.824754655090899</c:v>
                </c:pt>
                <c:pt idx="1100">
                  <c:v>60.791746377884323</c:v>
                </c:pt>
                <c:pt idx="1101">
                  <c:v>60.758737611168947</c:v>
                </c:pt>
                <c:pt idx="1102">
                  <c:v>60.725728351236583</c:v>
                </c:pt>
                <c:pt idx="1103">
                  <c:v>60.692718594350751</c:v>
                </c:pt>
                <c:pt idx="1104">
                  <c:v>60.659708336746981</c:v>
                </c:pt>
                <c:pt idx="1105">
                  <c:v>60.626697574632587</c:v>
                </c:pt>
                <c:pt idx="1106">
                  <c:v>60.593686304186008</c:v>
                </c:pt>
                <c:pt idx="1107">
                  <c:v>60.56067452155726</c:v>
                </c:pt>
                <c:pt idx="1108">
                  <c:v>60.527662222866788</c:v>
                </c:pt>
                <c:pt idx="1109">
                  <c:v>60.494649404206569</c:v>
                </c:pt>
                <c:pt idx="1110">
                  <c:v>60.461636061638387</c:v>
                </c:pt>
                <c:pt idx="1111">
                  <c:v>60.428622191194876</c:v>
                </c:pt>
                <c:pt idx="1112">
                  <c:v>60.395607788878721</c:v>
                </c:pt>
                <c:pt idx="1113">
                  <c:v>60.362592850662253</c:v>
                </c:pt>
                <c:pt idx="1114">
                  <c:v>60.329577372487719</c:v>
                </c:pt>
                <c:pt idx="1115">
                  <c:v>60.296561350266636</c:v>
                </c:pt>
                <c:pt idx="1116">
                  <c:v>60.263544779880021</c:v>
                </c:pt>
                <c:pt idx="1117">
                  <c:v>60.230527657177639</c:v>
                </c:pt>
                <c:pt idx="1118">
                  <c:v>60.197509977978072</c:v>
                </c:pt>
                <c:pt idx="1119">
                  <c:v>60.164491738068222</c:v>
                </c:pt>
                <c:pt idx="1120">
                  <c:v>60.131472933203902</c:v>
                </c:pt>
                <c:pt idx="1121">
                  <c:v>60.098453559108414</c:v>
                </c:pt>
                <c:pt idx="1122">
                  <c:v>60.065433611472905</c:v>
                </c:pt>
                <c:pt idx="1123">
                  <c:v>60.032413085956392</c:v>
                </c:pt>
                <c:pt idx="1124">
                  <c:v>59.999391978184974</c:v>
                </c:pt>
                <c:pt idx="1125">
                  <c:v>59.966370283752269</c:v>
                </c:pt>
                <c:pt idx="1126">
                  <c:v>59.933347998218167</c:v>
                </c:pt>
                <c:pt idx="1127">
                  <c:v>59.900325117109503</c:v>
                </c:pt>
                <c:pt idx="1128">
                  <c:v>59.867301635919489</c:v>
                </c:pt>
                <c:pt idx="1129">
                  <c:v>59.834277550107274</c:v>
                </c:pt>
                <c:pt idx="1130">
                  <c:v>59.801252855098085</c:v>
                </c:pt>
                <c:pt idx="1131">
                  <c:v>59.768227546282652</c:v>
                </c:pt>
                <c:pt idx="1132">
                  <c:v>59.735201619016856</c:v>
                </c:pt>
                <c:pt idx="1133">
                  <c:v>59.702175068621997</c:v>
                </c:pt>
                <c:pt idx="1134">
                  <c:v>59.669147890384167</c:v>
                </c:pt>
                <c:pt idx="1135">
                  <c:v>59.636120079553727</c:v>
                </c:pt>
                <c:pt idx="1136">
                  <c:v>59.603091631345599</c:v>
                </c:pt>
                <c:pt idx="1137">
                  <c:v>59.570062540938906</c:v>
                </c:pt>
                <c:pt idx="1138">
                  <c:v>59.537032803476052</c:v>
                </c:pt>
                <c:pt idx="1139">
                  <c:v>59.504002414063557</c:v>
                </c:pt>
                <c:pt idx="1140">
                  <c:v>59.47097136777068</c:v>
                </c:pt>
                <c:pt idx="1141">
                  <c:v>59.437939659629954</c:v>
                </c:pt>
                <c:pt idx="1142">
                  <c:v>59.404907284636451</c:v>
                </c:pt>
                <c:pt idx="1143">
                  <c:v>59.37187423774769</c:v>
                </c:pt>
                <c:pt idx="1144">
                  <c:v>59.338840513883454</c:v>
                </c:pt>
                <c:pt idx="1145">
                  <c:v>59.305806107925257</c:v>
                </c:pt>
                <c:pt idx="1146">
                  <c:v>59.272771014716135</c:v>
                </c:pt>
                <c:pt idx="1147">
                  <c:v>59.23973522906067</c:v>
                </c:pt>
                <c:pt idx="1148">
                  <c:v>59.20669874572414</c:v>
                </c:pt>
                <c:pt idx="1149">
                  <c:v>59.173661559432809</c:v>
                </c:pt>
                <c:pt idx="1150">
                  <c:v>59.140623664873132</c:v>
                </c:pt>
                <c:pt idx="1151">
                  <c:v>59.107585056691875</c:v>
                </c:pt>
                <c:pt idx="1152">
                  <c:v>59.074545729495668</c:v>
                </c:pt>
                <c:pt idx="1153">
                  <c:v>59.041505677850509</c:v>
                </c:pt>
                <c:pt idx="1154">
                  <c:v>59.008464896281822</c:v>
                </c:pt>
                <c:pt idx="1155">
                  <c:v>58.97542337927387</c:v>
                </c:pt>
                <c:pt idx="1156">
                  <c:v>58.942381121269676</c:v>
                </c:pt>
                <c:pt idx="1157">
                  <c:v>58.909338116670405</c:v>
                </c:pt>
                <c:pt idx="1158">
                  <c:v>58.87629435983547</c:v>
                </c:pt>
                <c:pt idx="1159">
                  <c:v>58.843249845081793</c:v>
                </c:pt>
                <c:pt idx="1160">
                  <c:v>58.810204566683844</c:v>
                </c:pt>
                <c:pt idx="1161">
                  <c:v>58.777158518873264</c:v>
                </c:pt>
                <c:pt idx="1162">
                  <c:v>58.744111695838292</c:v>
                </c:pt>
                <c:pt idx="1163">
                  <c:v>58.711064091723756</c:v>
                </c:pt>
                <c:pt idx="1164">
                  <c:v>58.678015700630496</c:v>
                </c:pt>
                <c:pt idx="1165">
                  <c:v>58.644966516615312</c:v>
                </c:pt>
                <c:pt idx="1166">
                  <c:v>58.611916533690447</c:v>
                </c:pt>
                <c:pt idx="1167">
                  <c:v>58.578865745823244</c:v>
                </c:pt>
                <c:pt idx="1168">
                  <c:v>58.54581414693601</c:v>
                </c:pt>
                <c:pt idx="1169">
                  <c:v>58.512761730905396</c:v>
                </c:pt>
                <c:pt idx="1170">
                  <c:v>58.479708491562377</c:v>
                </c:pt>
                <c:pt idx="1171">
                  <c:v>58.446654422691594</c:v>
                </c:pt>
                <c:pt idx="1172">
                  <c:v>58.413599518031333</c:v>
                </c:pt>
                <c:pt idx="1173">
                  <c:v>58.380543771272983</c:v>
                </c:pt>
                <c:pt idx="1174">
                  <c:v>58.347487176060753</c:v>
                </c:pt>
                <c:pt idx="1175">
                  <c:v>58.314429725991317</c:v>
                </c:pt>
                <c:pt idx="1176">
                  <c:v>58.281371414613233</c:v>
                </c:pt>
                <c:pt idx="1177">
                  <c:v>58.248312235427086</c:v>
                </c:pt>
                <c:pt idx="1178">
                  <c:v>58.215252181884907</c:v>
                </c:pt>
                <c:pt idx="1179">
                  <c:v>58.18219124738954</c:v>
                </c:pt>
                <c:pt idx="1180">
                  <c:v>58.149129425294745</c:v>
                </c:pt>
                <c:pt idx="1181">
                  <c:v>58.116066708904384</c:v>
                </c:pt>
                <c:pt idx="1182">
                  <c:v>58.083003091472413</c:v>
                </c:pt>
                <c:pt idx="1183">
                  <c:v>58.049938566202492</c:v>
                </c:pt>
                <c:pt idx="1184">
                  <c:v>58.016873126247326</c:v>
                </c:pt>
                <c:pt idx="1185">
                  <c:v>57.983806764708461</c:v>
                </c:pt>
                <c:pt idx="1186">
                  <c:v>57.950739474636094</c:v>
                </c:pt>
                <c:pt idx="1187">
                  <c:v>57.917671249028373</c:v>
                </c:pt>
                <c:pt idx="1188">
                  <c:v>57.8846020808313</c:v>
                </c:pt>
                <c:pt idx="1189">
                  <c:v>57.851531962938196</c:v>
                </c:pt>
                <c:pt idx="1190">
                  <c:v>57.818460888189172</c:v>
                </c:pt>
                <c:pt idx="1191">
                  <c:v>57.785388849371138</c:v>
                </c:pt>
                <c:pt idx="1192">
                  <c:v>57.752315839216934</c:v>
                </c:pt>
                <c:pt idx="1193">
                  <c:v>57.719241850405524</c:v>
                </c:pt>
                <c:pt idx="1194">
                  <c:v>57.686166875561028</c:v>
                </c:pt>
                <c:pt idx="1195">
                  <c:v>57.653090907252498</c:v>
                </c:pt>
                <c:pt idx="1196">
                  <c:v>57.620013937993733</c:v>
                </c:pt>
                <c:pt idx="1197">
                  <c:v>57.586935960242755</c:v>
                </c:pt>
                <c:pt idx="1198">
                  <c:v>57.553856966401177</c:v>
                </c:pt>
                <c:pt idx="1199">
                  <c:v>57.52077694881411</c:v>
                </c:pt>
                <c:pt idx="1200">
                  <c:v>57.487695899769648</c:v>
                </c:pt>
                <c:pt idx="1201">
                  <c:v>57.454613811498291</c:v>
                </c:pt>
                <c:pt idx="1202">
                  <c:v>57.42153067617275</c:v>
                </c:pt>
                <c:pt idx="1203">
                  <c:v>57.388446485907593</c:v>
                </c:pt>
                <c:pt idx="1204">
                  <c:v>57.35536123275817</c:v>
                </c:pt>
                <c:pt idx="1205">
                  <c:v>57.322274908721454</c:v>
                </c:pt>
                <c:pt idx="1206">
                  <c:v>57.289187505734105</c:v>
                </c:pt>
                <c:pt idx="1207">
                  <c:v>57.256099015673179</c:v>
                </c:pt>
                <c:pt idx="1208">
                  <c:v>57.223009430355077</c:v>
                </c:pt>
                <c:pt idx="1209">
                  <c:v>57.189918741535521</c:v>
                </c:pt>
                <c:pt idx="1210">
                  <c:v>57.156826940908736</c:v>
                </c:pt>
                <c:pt idx="1211">
                  <c:v>57.123734020107335</c:v>
                </c:pt>
                <c:pt idx="1212">
                  <c:v>57.090639970701417</c:v>
                </c:pt>
                <c:pt idx="1213">
                  <c:v>57.057544784198612</c:v>
                </c:pt>
                <c:pt idx="1214">
                  <c:v>57.024448452043572</c:v>
                </c:pt>
                <c:pt idx="1215">
                  <c:v>56.991350965617073</c:v>
                </c:pt>
                <c:pt idx="1216">
                  <c:v>56.958252316235885</c:v>
                </c:pt>
                <c:pt idx="1217">
                  <c:v>56.925152495152574</c:v>
                </c:pt>
                <c:pt idx="1218">
                  <c:v>56.89205149355427</c:v>
                </c:pt>
                <c:pt idx="1219">
                  <c:v>56.858949302563047</c:v>
                </c:pt>
                <c:pt idx="1220">
                  <c:v>56.825845913234751</c:v>
                </c:pt>
                <c:pt idx="1221">
                  <c:v>56.792741316559152</c:v>
                </c:pt>
                <c:pt idx="1222">
                  <c:v>56.759635503458803</c:v>
                </c:pt>
                <c:pt idx="1223">
                  <c:v>56.726528464789105</c:v>
                </c:pt>
                <c:pt idx="1224">
                  <c:v>56.693420191337538</c:v>
                </c:pt>
                <c:pt idx="1225">
                  <c:v>56.660310673823375</c:v>
                </c:pt>
                <c:pt idx="1226">
                  <c:v>56.627199902896869</c:v>
                </c:pt>
                <c:pt idx="1227">
                  <c:v>56.59408786913913</c:v>
                </c:pt>
                <c:pt idx="1228">
                  <c:v>56.560974563061237</c:v>
                </c:pt>
                <c:pt idx="1229">
                  <c:v>56.527859975104057</c:v>
                </c:pt>
                <c:pt idx="1230">
                  <c:v>56.494744095637721</c:v>
                </c:pt>
                <c:pt idx="1231">
                  <c:v>56.461626914960775</c:v>
                </c:pt>
                <c:pt idx="1232">
                  <c:v>56.428508423300123</c:v>
                </c:pt>
                <c:pt idx="1233">
                  <c:v>56.395388610810244</c:v>
                </c:pt>
                <c:pt idx="1234">
                  <c:v>56.36226746757265</c:v>
                </c:pt>
                <c:pt idx="1235">
                  <c:v>56.329144983595413</c:v>
                </c:pt>
                <c:pt idx="1236">
                  <c:v>56.296021148812805</c:v>
                </c:pt>
                <c:pt idx="1237">
                  <c:v>56.262895953084509</c:v>
                </c:pt>
                <c:pt idx="1238">
                  <c:v>56.229769386195223</c:v>
                </c:pt>
                <c:pt idx="1239">
                  <c:v>56.196641437854034</c:v>
                </c:pt>
                <c:pt idx="1240">
                  <c:v>56.163512097694095</c:v>
                </c:pt>
                <c:pt idx="1241">
                  <c:v>56.13038135527173</c:v>
                </c:pt>
                <c:pt idx="1242">
                  <c:v>56.09724920006613</c:v>
                </c:pt>
                <c:pt idx="1243">
                  <c:v>56.064115621479012</c:v>
                </c:pt>
                <c:pt idx="1244">
                  <c:v>56.030980608833346</c:v>
                </c:pt>
                <c:pt idx="1245">
                  <c:v>55.997844151373435</c:v>
                </c:pt>
                <c:pt idx="1246">
                  <c:v>55.964706238264519</c:v>
                </c:pt>
                <c:pt idx="1247">
                  <c:v>55.93156685859114</c:v>
                </c:pt>
                <c:pt idx="1248">
                  <c:v>55.898426001357919</c:v>
                </c:pt>
                <c:pt idx="1249">
                  <c:v>55.865283655488071</c:v>
                </c:pt>
                <c:pt idx="1250">
                  <c:v>55.832139809823133</c:v>
                </c:pt>
                <c:pt idx="1251">
                  <c:v>55.798994453122191</c:v>
                </c:pt>
                <c:pt idx="1252">
                  <c:v>55.765847574061887</c:v>
                </c:pt>
                <c:pt idx="1253">
                  <c:v>55.732699161234834</c:v>
                </c:pt>
                <c:pt idx="1254">
                  <c:v>55.699549203150141</c:v>
                </c:pt>
                <c:pt idx="1255">
                  <c:v>55.666397688231754</c:v>
                </c:pt>
                <c:pt idx="1256">
                  <c:v>55.633244604818643</c:v>
                </c:pt>
                <c:pt idx="1257">
                  <c:v>55.600089941163915</c:v>
                </c:pt>
                <c:pt idx="1258">
                  <c:v>55.566933685433938</c:v>
                </c:pt>
                <c:pt idx="1259">
                  <c:v>55.533775825708361</c:v>
                </c:pt>
                <c:pt idx="1260">
                  <c:v>55.50061634997887</c:v>
                </c:pt>
                <c:pt idx="1261">
                  <c:v>55.46745524614888</c:v>
                </c:pt>
                <c:pt idx="1262">
                  <c:v>55.434292502032754</c:v>
                </c:pt>
                <c:pt idx="1263">
                  <c:v>55.401128105355568</c:v>
                </c:pt>
                <c:pt idx="1264">
                  <c:v>55.367962043751682</c:v>
                </c:pt>
                <c:pt idx="1265">
                  <c:v>55.334794304765119</c:v>
                </c:pt>
                <c:pt idx="1266">
                  <c:v>55.301624875847949</c:v>
                </c:pt>
                <c:pt idx="1267">
                  <c:v>55.268453744360386</c:v>
                </c:pt>
                <c:pt idx="1268">
                  <c:v>55.235280897569879</c:v>
                </c:pt>
                <c:pt idx="1269">
                  <c:v>55.202106322650017</c:v>
                </c:pt>
                <c:pt idx="1270">
                  <c:v>55.168930006680831</c:v>
                </c:pt>
                <c:pt idx="1271">
                  <c:v>55.135751936647104</c:v>
                </c:pt>
                <c:pt idx="1272">
                  <c:v>55.102572099438298</c:v>
                </c:pt>
                <c:pt idx="1273">
                  <c:v>55.069390481847989</c:v>
                </c:pt>
                <c:pt idx="1274">
                  <c:v>55.03620707057263</c:v>
                </c:pt>
                <c:pt idx="1275">
                  <c:v>55.00302185221144</c:v>
                </c:pt>
                <c:pt idx="1276">
                  <c:v>54.969834813265386</c:v>
                </c:pt>
                <c:pt idx="1277">
                  <c:v>54.936645940136479</c:v>
                </c:pt>
                <c:pt idx="1278">
                  <c:v>54.903455219127494</c:v>
                </c:pt>
                <c:pt idx="1279">
                  <c:v>54.870262636440543</c:v>
                </c:pt>
                <c:pt idx="1280">
                  <c:v>54.837068178177077</c:v>
                </c:pt>
                <c:pt idx="1281">
                  <c:v>54.803871830336917</c:v>
                </c:pt>
                <c:pt idx="1282">
                  <c:v>54.770673578817267</c:v>
                </c:pt>
                <c:pt idx="1283">
                  <c:v>54.737473409412509</c:v>
                </c:pt>
                <c:pt idx="1284">
                  <c:v>54.704271307813308</c:v>
                </c:pt>
                <c:pt idx="1285">
                  <c:v>54.67106725960528</c:v>
                </c:pt>
                <c:pt idx="1286">
                  <c:v>54.637861250269424</c:v>
                </c:pt>
                <c:pt idx="1287">
                  <c:v>54.604653265180296</c:v>
                </c:pt>
                <c:pt idx="1288">
                  <c:v>54.571443289605888</c:v>
                </c:pt>
                <c:pt idx="1289">
                  <c:v>54.538231308706926</c:v>
                </c:pt>
                <c:pt idx="1290">
                  <c:v>54.505017307535432</c:v>
                </c:pt>
                <c:pt idx="1291">
                  <c:v>54.471801271035062</c:v>
                </c:pt>
                <c:pt idx="1292">
                  <c:v>54.438583184039125</c:v>
                </c:pt>
                <c:pt idx="1293">
                  <c:v>54.405363031271072</c:v>
                </c:pt>
                <c:pt idx="1294">
                  <c:v>54.372140797342453</c:v>
                </c:pt>
                <c:pt idx="1295">
                  <c:v>54.338916466753247</c:v>
                </c:pt>
                <c:pt idx="1296">
                  <c:v>54.305690023890506</c:v>
                </c:pt>
                <c:pt idx="1297">
                  <c:v>54.272461453027731</c:v>
                </c:pt>
                <c:pt idx="1298">
                  <c:v>54.239230738323876</c:v>
                </c:pt>
                <c:pt idx="1299">
                  <c:v>54.205997863822873</c:v>
                </c:pt>
                <c:pt idx="1300">
                  <c:v>54.172762813452806</c:v>
                </c:pt>
                <c:pt idx="1301">
                  <c:v>54.139525571024805</c:v>
                </c:pt>
                <c:pt idx="1302">
                  <c:v>54.106286120232411</c:v>
                </c:pt>
                <c:pt idx="1303">
                  <c:v>54.073044444651146</c:v>
                </c:pt>
                <c:pt idx="1304">
                  <c:v>54.039800527736908</c:v>
                </c:pt>
                <c:pt idx="1305">
                  <c:v>54.006554352825873</c:v>
                </c:pt>
                <c:pt idx="1306">
                  <c:v>53.97330590313323</c:v>
                </c:pt>
                <c:pt idx="1307">
                  <c:v>53.940055161752625</c:v>
                </c:pt>
                <c:pt idx="1308">
                  <c:v>53.906802111655125</c:v>
                </c:pt>
                <c:pt idx="1309">
                  <c:v>53.873546735688471</c:v>
                </c:pt>
                <c:pt idx="1310">
                  <c:v>53.840289016576335</c:v>
                </c:pt>
                <c:pt idx="1311">
                  <c:v>53.807028936917085</c:v>
                </c:pt>
                <c:pt idx="1312">
                  <c:v>53.773766479183671</c:v>
                </c:pt>
                <c:pt idx="1313">
                  <c:v>53.740501625721777</c:v>
                </c:pt>
                <c:pt idx="1314">
                  <c:v>53.707234358749815</c:v>
                </c:pt>
                <c:pt idx="1315">
                  <c:v>53.673964660357612</c:v>
                </c:pt>
                <c:pt idx="1316">
                  <c:v>53.640692512505723</c:v>
                </c:pt>
                <c:pt idx="1317">
                  <c:v>53.607417897024206</c:v>
                </c:pt>
                <c:pt idx="1318">
                  <c:v>53.574140795612372</c:v>
                </c:pt>
                <c:pt idx="1319">
                  <c:v>53.540861189837294</c:v>
                </c:pt>
                <c:pt idx="1320">
                  <c:v>53.50757906113315</c:v>
                </c:pt>
                <c:pt idx="1321">
                  <c:v>53.474294390800353</c:v>
                </c:pt>
                <c:pt idx="1322">
                  <c:v>53.441007160004474</c:v>
                </c:pt>
                <c:pt idx="1323">
                  <c:v>53.407717349775737</c:v>
                </c:pt>
                <c:pt idx="1324">
                  <c:v>53.374424941007646</c:v>
                </c:pt>
                <c:pt idx="1325">
                  <c:v>53.34112991445614</c:v>
                </c:pt>
                <c:pt idx="1326">
                  <c:v>53.307832250738969</c:v>
                </c:pt>
                <c:pt idx="1327">
                  <c:v>53.274531930334476</c:v>
                </c:pt>
                <c:pt idx="1328">
                  <c:v>53.241228933580558</c:v>
                </c:pt>
                <c:pt idx="1329">
                  <c:v>53.207923240674262</c:v>
                </c:pt>
                <c:pt idx="1330">
                  <c:v>53.174614831670183</c:v>
                </c:pt>
                <c:pt idx="1331">
                  <c:v>53.141303686480022</c:v>
                </c:pt>
                <c:pt idx="1332">
                  <c:v>53.107989784871094</c:v>
                </c:pt>
                <c:pt idx="1333">
                  <c:v>53.074673106466079</c:v>
                </c:pt>
                <c:pt idx="1334">
                  <c:v>53.041353630741391</c:v>
                </c:pt>
                <c:pt idx="1335">
                  <c:v>53.008031337026402</c:v>
                </c:pt>
                <c:pt idx="1336">
                  <c:v>52.974706204502894</c:v>
                </c:pt>
                <c:pt idx="1337">
                  <c:v>52.941378212203098</c:v>
                </c:pt>
                <c:pt idx="1338">
                  <c:v>52.908047339009947</c:v>
                </c:pt>
                <c:pt idx="1339">
                  <c:v>52.874713563655021</c:v>
                </c:pt>
                <c:pt idx="1340">
                  <c:v>52.841376864718114</c:v>
                </c:pt>
                <c:pt idx="1341">
                  <c:v>52.808037220625977</c:v>
                </c:pt>
                <c:pt idx="1342">
                  <c:v>52.774694609651398</c:v>
                </c:pt>
                <c:pt idx="1343">
                  <c:v>52.741349009912277</c:v>
                </c:pt>
                <c:pt idx="1344">
                  <c:v>52.708000399370469</c:v>
                </c:pt>
                <c:pt idx="1345">
                  <c:v>52.674648755830702</c:v>
                </c:pt>
                <c:pt idx="1346">
                  <c:v>52.641294056939728</c:v>
                </c:pt>
                <c:pt idx="1347">
                  <c:v>52.607936280185058</c:v>
                </c:pt>
                <c:pt idx="1348">
                  <c:v>52.574575402894212</c:v>
                </c:pt>
                <c:pt idx="1349">
                  <c:v>52.541211402233294</c:v>
                </c:pt>
                <c:pt idx="1350">
                  <c:v>52.50784425520618</c:v>
                </c:pt>
                <c:pt idx="1351">
                  <c:v>52.474473938653581</c:v>
                </c:pt>
                <c:pt idx="1352">
                  <c:v>52.441100429251335</c:v>
                </c:pt>
                <c:pt idx="1353">
                  <c:v>52.407723703510563</c:v>
                </c:pt>
                <c:pt idx="1354">
                  <c:v>52.3743437377749</c:v>
                </c:pt>
                <c:pt idx="1355">
                  <c:v>52.340960508220924</c:v>
                </c:pt>
                <c:pt idx="1356">
                  <c:v>52.307573990856334</c:v>
                </c:pt>
                <c:pt idx="1357">
                  <c:v>52.274184161518974</c:v>
                </c:pt>
                <c:pt idx="1358">
                  <c:v>52.240790995875528</c:v>
                </c:pt>
                <c:pt idx="1359">
                  <c:v>52.207394469420862</c:v>
                </c:pt>
                <c:pt idx="1360">
                  <c:v>52.173994557476611</c:v>
                </c:pt>
                <c:pt idx="1361">
                  <c:v>52.140591235190072</c:v>
                </c:pt>
                <c:pt idx="1362">
                  <c:v>52.107184477533067</c:v>
                </c:pt>
                <c:pt idx="1363">
                  <c:v>52.073774259300798</c:v>
                </c:pt>
                <c:pt idx="1364">
                  <c:v>52.040360555111171</c:v>
                </c:pt>
                <c:pt idx="1365">
                  <c:v>52.006943339402639</c:v>
                </c:pt>
                <c:pt idx="1366">
                  <c:v>51.973522586434164</c:v>
                </c:pt>
                <c:pt idx="1367">
                  <c:v>51.940098270283322</c:v>
                </c:pt>
                <c:pt idx="1368">
                  <c:v>51.906670364845347</c:v>
                </c:pt>
                <c:pt idx="1369">
                  <c:v>51.873238843832098</c:v>
                </c:pt>
                <c:pt idx="1370">
                  <c:v>51.839803680770729</c:v>
                </c:pt>
                <c:pt idx="1371">
                  <c:v>51.806364849002762</c:v>
                </c:pt>
                <c:pt idx="1372">
                  <c:v>51.772922321682408</c:v>
                </c:pt>
                <c:pt idx="1373">
                  <c:v>51.739476071775869</c:v>
                </c:pt>
                <c:pt idx="1374">
                  <c:v>51.706026072059792</c:v>
                </c:pt>
                <c:pt idx="1375">
                  <c:v>51.672572295120403</c:v>
                </c:pt>
                <c:pt idx="1376">
                  <c:v>51.639114713352143</c:v>
                </c:pt>
                <c:pt idx="1377">
                  <c:v>51.605653298956142</c:v>
                </c:pt>
                <c:pt idx="1378">
                  <c:v>51.572188023939731</c:v>
                </c:pt>
                <c:pt idx="1379">
                  <c:v>51.538718860114273</c:v>
                </c:pt>
                <c:pt idx="1380">
                  <c:v>51.505245779095191</c:v>
                </c:pt>
                <c:pt idx="1381">
                  <c:v>51.471768752299099</c:v>
                </c:pt>
                <c:pt idx="1382">
                  <c:v>51.438287750944092</c:v>
                </c:pt>
                <c:pt idx="1383">
                  <c:v>51.404802746047693</c:v>
                </c:pt>
                <c:pt idx="1384">
                  <c:v>51.371313708425525</c:v>
                </c:pt>
                <c:pt idx="1385">
                  <c:v>51.337820608690912</c:v>
                </c:pt>
                <c:pt idx="1386">
                  <c:v>51.304323417252029</c:v>
                </c:pt>
                <c:pt idx="1387">
                  <c:v>51.270822104312515</c:v>
                </c:pt>
                <c:pt idx="1388">
                  <c:v>51.23731663986888</c:v>
                </c:pt>
                <c:pt idx="1389">
                  <c:v>51.203806993709733</c:v>
                </c:pt>
                <c:pt idx="1390">
                  <c:v>51.170293135414283</c:v>
                </c:pt>
                <c:pt idx="1391">
                  <c:v>51.136775034351309</c:v>
                </c:pt>
                <c:pt idx="1392">
                  <c:v>51.103252659677693</c:v>
                </c:pt>
                <c:pt idx="1393">
                  <c:v>51.069725980337005</c:v>
                </c:pt>
                <c:pt idx="1394">
                  <c:v>51.036194965058463</c:v>
                </c:pt>
                <c:pt idx="1395">
                  <c:v>51.002659582355449</c:v>
                </c:pt>
                <c:pt idx="1396">
                  <c:v>50.969119800524354</c:v>
                </c:pt>
                <c:pt idx="1397">
                  <c:v>50.935575587642845</c:v>
                </c:pt>
                <c:pt idx="1398">
                  <c:v>50.90202691156928</c:v>
                </c:pt>
                <c:pt idx="1399">
                  <c:v>50.868473739940427</c:v>
                </c:pt>
                <c:pt idx="1400">
                  <c:v>50.834916040171024</c:v>
                </c:pt>
                <c:pt idx="1401">
                  <c:v>50.801353779451617</c:v>
                </c:pt>
                <c:pt idx="1402">
                  <c:v>50.767786924747959</c:v>
                </c:pt>
                <c:pt idx="1403">
                  <c:v>50.734215442799382</c:v>
                </c:pt>
                <c:pt idx="1404">
                  <c:v>50.700639300117018</c:v>
                </c:pt>
                <c:pt idx="1405">
                  <c:v>50.667058462982965</c:v>
                </c:pt>
                <c:pt idx="1406">
                  <c:v>50.633472897448769</c:v>
                </c:pt>
                <c:pt idx="1407">
                  <c:v>50.599882569334078</c:v>
                </c:pt>
                <c:pt idx="1408">
                  <c:v>50.566287444224933</c:v>
                </c:pt>
                <c:pt idx="1409">
                  <c:v>50.532687487473012</c:v>
                </c:pt>
                <c:pt idx="1410">
                  <c:v>50.499082664193431</c:v>
                </c:pt>
                <c:pt idx="1411">
                  <c:v>50.465472939264373</c:v>
                </c:pt>
                <c:pt idx="1412">
                  <c:v>50.43185827732438</c:v>
                </c:pt>
                <c:pt idx="1413">
                  <c:v>50.398238642772391</c:v>
                </c:pt>
                <c:pt idx="1414">
                  <c:v>50.364613999764877</c:v>
                </c:pt>
                <c:pt idx="1415">
                  <c:v>50.330984312215961</c:v>
                </c:pt>
                <c:pt idx="1416">
                  <c:v>50.297349543794596</c:v>
                </c:pt>
                <c:pt idx="1417">
                  <c:v>50.263709657923982</c:v>
                </c:pt>
                <c:pt idx="1418">
                  <c:v>50.230064617779604</c:v>
                </c:pt>
                <c:pt idx="1419">
                  <c:v>50.19641438628873</c:v>
                </c:pt>
                <c:pt idx="1420">
                  <c:v>50.162758926127367</c:v>
                </c:pt>
                <c:pt idx="1421">
                  <c:v>50.129098199720652</c:v>
                </c:pt>
                <c:pt idx="1422">
                  <c:v>50.095432169240148</c:v>
                </c:pt>
                <c:pt idx="1423">
                  <c:v>50.06176079660257</c:v>
                </c:pt>
                <c:pt idx="1424">
                  <c:v>50.028084043468908</c:v>
                </c:pt>
                <c:pt idx="1425">
                  <c:v>49.994401871242253</c:v>
                </c:pt>
                <c:pt idx="1426">
                  <c:v>49.960714241066945</c:v>
                </c:pt>
                <c:pt idx="1427">
                  <c:v>49.927021113826711</c:v>
                </c:pt>
                <c:pt idx="1428">
                  <c:v>49.893322450143138</c:v>
                </c:pt>
                <c:pt idx="1429">
                  <c:v>49.859618210374336</c:v>
                </c:pt>
                <c:pt idx="1430">
                  <c:v>49.825908354613716</c:v>
                </c:pt>
                <c:pt idx="1431">
                  <c:v>49.792192842688024</c:v>
                </c:pt>
                <c:pt idx="1432">
                  <c:v>49.758471634156336</c:v>
                </c:pt>
                <c:pt idx="1433">
                  <c:v>49.724744688307993</c:v>
                </c:pt>
                <c:pt idx="1434">
                  <c:v>49.691011964161412</c:v>
                </c:pt>
                <c:pt idx="1435">
                  <c:v>49.657273420462921</c:v>
                </c:pt>
                <c:pt idx="1436">
                  <c:v>49.623529015684547</c:v>
                </c:pt>
                <c:pt idx="1437">
                  <c:v>49.589778708023111</c:v>
                </c:pt>
                <c:pt idx="1438">
                  <c:v>49.556022455398328</c:v>
                </c:pt>
                <c:pt idx="1439">
                  <c:v>49.522260215451404</c:v>
                </c:pt>
                <c:pt idx="1440">
                  <c:v>49.488491945543728</c:v>
                </c:pt>
                <c:pt idx="1441">
                  <c:v>49.454717602754926</c:v>
                </c:pt>
                <c:pt idx="1442">
                  <c:v>49.420937143881844</c:v>
                </c:pt>
                <c:pt idx="1443">
                  <c:v>49.387150525436425</c:v>
                </c:pt>
                <c:pt idx="1444">
                  <c:v>49.353357703644761</c:v>
                </c:pt>
                <c:pt idx="1445">
                  <c:v>49.319558634445215</c:v>
                </c:pt>
                <c:pt idx="1446">
                  <c:v>49.285753273486755</c:v>
                </c:pt>
                <c:pt idx="1447">
                  <c:v>49.25194157612794</c:v>
                </c:pt>
                <c:pt idx="1448">
                  <c:v>49.218123497434824</c:v>
                </c:pt>
                <c:pt idx="1449">
                  <c:v>49.184298992179734</c:v>
                </c:pt>
                <c:pt idx="1450">
                  <c:v>49.150468014839333</c:v>
                </c:pt>
                <c:pt idx="1451">
                  <c:v>49.116630519593876</c:v>
                </c:pt>
                <c:pt idx="1452">
                  <c:v>49.082786460324641</c:v>
                </c:pt>
                <c:pt idx="1453">
                  <c:v>49.048935790613029</c:v>
                </c:pt>
                <c:pt idx="1454">
                  <c:v>49.015078463738924</c:v>
                </c:pt>
                <c:pt idx="1455">
                  <c:v>48.981214432678811</c:v>
                </c:pt>
                <c:pt idx="1456">
                  <c:v>48.947343650104827</c:v>
                </c:pt>
                <c:pt idx="1457">
                  <c:v>48.913466068382341</c:v>
                </c:pt>
                <c:pt idx="1458">
                  <c:v>48.879581639569224</c:v>
                </c:pt>
                <c:pt idx="1459">
                  <c:v>48.845690315413535</c:v>
                </c:pt>
                <c:pt idx="1460">
                  <c:v>48.811792047352611</c:v>
                </c:pt>
                <c:pt idx="1461">
                  <c:v>48.777886786511296</c:v>
                </c:pt>
                <c:pt idx="1462">
                  <c:v>48.743974483700057</c:v>
                </c:pt>
                <c:pt idx="1463">
                  <c:v>48.710055089413629</c:v>
                </c:pt>
                <c:pt idx="1464">
                  <c:v>48.676128553829528</c:v>
                </c:pt>
                <c:pt idx="1465">
                  <c:v>48.642194826806467</c:v>
                </c:pt>
                <c:pt idx="1466">
                  <c:v>48.608253857882445</c:v>
                </c:pt>
                <c:pt idx="1467">
                  <c:v>48.574305596273874</c:v>
                </c:pt>
                <c:pt idx="1468">
                  <c:v>48.54034999087304</c:v>
                </c:pt>
                <c:pt idx="1469">
                  <c:v>48.506386990247357</c:v>
                </c:pt>
                <c:pt idx="1470">
                  <c:v>48.472416542637539</c:v>
                </c:pt>
                <c:pt idx="1471">
                  <c:v>48.438438595955624</c:v>
                </c:pt>
                <c:pt idx="1472">
                  <c:v>48.404453097784042</c:v>
                </c:pt>
                <c:pt idx="1473">
                  <c:v>48.370459995373537</c:v>
                </c:pt>
                <c:pt idx="1474">
                  <c:v>48.336459235641918</c:v>
                </c:pt>
                <c:pt idx="1475">
                  <c:v>48.30245076517226</c:v>
                </c:pt>
                <c:pt idx="1476">
                  <c:v>48.268434530211422</c:v>
                </c:pt>
                <c:pt idx="1477">
                  <c:v>48.234410476668486</c:v>
                </c:pt>
                <c:pt idx="1478">
                  <c:v>48.200378550113115</c:v>
                </c:pt>
                <c:pt idx="1479">
                  <c:v>48.166338695774009</c:v>
                </c:pt>
                <c:pt idx="1480">
                  <c:v>48.132290858537495</c:v>
                </c:pt>
                <c:pt idx="1481">
                  <c:v>48.098234982945662</c:v>
                </c:pt>
                <c:pt idx="1482">
                  <c:v>48.064171013194922</c:v>
                </c:pt>
                <c:pt idx="1483">
                  <c:v>48.030098893134635</c:v>
                </c:pt>
                <c:pt idx="1484">
                  <c:v>47.996018566265136</c:v>
                </c:pt>
                <c:pt idx="1485">
                  <c:v>47.96192997573668</c:v>
                </c:pt>
                <c:pt idx="1486">
                  <c:v>47.927833064347389</c:v>
                </c:pt>
                <c:pt idx="1487">
                  <c:v>47.893727774542128</c:v>
                </c:pt>
                <c:pt idx="1488">
                  <c:v>47.859614048410471</c:v>
                </c:pt>
                <c:pt idx="1489">
                  <c:v>47.825491827685759</c:v>
                </c:pt>
                <c:pt idx="1490">
                  <c:v>47.791361053742961</c:v>
                </c:pt>
                <c:pt idx="1491">
                  <c:v>47.757221667597463</c:v>
                </c:pt>
                <c:pt idx="1492">
                  <c:v>47.723073609903736</c:v>
                </c:pt>
                <c:pt idx="1493">
                  <c:v>47.688916820953018</c:v>
                </c:pt>
                <c:pt idx="1494">
                  <c:v>47.654751240672496</c:v>
                </c:pt>
                <c:pt idx="1495">
                  <c:v>47.620576808623767</c:v>
                </c:pt>
                <c:pt idx="1496">
                  <c:v>47.586393464000913</c:v>
                </c:pt>
                <c:pt idx="1497">
                  <c:v>47.55220114562924</c:v>
                </c:pt>
                <c:pt idx="1498">
                  <c:v>47.517999791963632</c:v>
                </c:pt>
                <c:pt idx="1499">
                  <c:v>47.48378934108726</c:v>
                </c:pt>
                <c:pt idx="1500">
                  <c:v>47.449569730710053</c:v>
                </c:pt>
                <c:pt idx="1501">
                  <c:v>47.415340898166619</c:v>
                </c:pt>
                <c:pt idx="1502">
                  <c:v>47.381102780415539</c:v>
                </c:pt>
                <c:pt idx="1503">
                  <c:v>47.34685531403791</c:v>
                </c:pt>
                <c:pt idx="1504">
                  <c:v>47.31259843523474</c:v>
                </c:pt>
                <c:pt idx="1505">
                  <c:v>47.278332079827095</c:v>
                </c:pt>
                <c:pt idx="1506">
                  <c:v>47.244056183253164</c:v>
                </c:pt>
                <c:pt idx="1507">
                  <c:v>47.209770680567651</c:v>
                </c:pt>
                <c:pt idx="1508">
                  <c:v>47.175475506440286</c:v>
                </c:pt>
                <c:pt idx="1509">
                  <c:v>47.141170595154094</c:v>
                </c:pt>
                <c:pt idx="1510">
                  <c:v>47.106855880603959</c:v>
                </c:pt>
                <c:pt idx="1511">
                  <c:v>47.072531296295395</c:v>
                </c:pt>
                <c:pt idx="1512">
                  <c:v>47.038196775343152</c:v>
                </c:pt>
                <c:pt idx="1513">
                  <c:v>47.003852250469755</c:v>
                </c:pt>
                <c:pt idx="1514">
                  <c:v>46.969497654003845</c:v>
                </c:pt>
                <c:pt idx="1515">
                  <c:v>46.935132917879059</c:v>
                </c:pt>
                <c:pt idx="1516">
                  <c:v>46.900757973632601</c:v>
                </c:pt>
                <c:pt idx="1517">
                  <c:v>46.866372752404089</c:v>
                </c:pt>
                <c:pt idx="1518">
                  <c:v>46.831977184933528</c:v>
                </c:pt>
                <c:pt idx="1519">
                  <c:v>46.797571201560785</c:v>
                </c:pt>
                <c:pt idx="1520">
                  <c:v>46.763154732223661</c:v>
                </c:pt>
                <c:pt idx="1521">
                  <c:v>46.728727706456972</c:v>
                </c:pt>
                <c:pt idx="1522">
                  <c:v>46.694290053390766</c:v>
                </c:pt>
                <c:pt idx="1523">
                  <c:v>46.659841701749507</c:v>
                </c:pt>
                <c:pt idx="1524">
                  <c:v>46.62538257985031</c:v>
                </c:pt>
                <c:pt idx="1525">
                  <c:v>46.590912615602385</c:v>
                </c:pt>
                <c:pt idx="1526">
                  <c:v>46.556431736504663</c:v>
                </c:pt>
                <c:pt idx="1527">
                  <c:v>46.521939869645692</c:v>
                </c:pt>
                <c:pt idx="1528">
                  <c:v>46.487436941701567</c:v>
                </c:pt>
                <c:pt idx="1529">
                  <c:v>46.452922878935212</c:v>
                </c:pt>
                <c:pt idx="1530">
                  <c:v>46.418397607194848</c:v>
                </c:pt>
                <c:pt idx="1531">
                  <c:v>46.383861051913165</c:v>
                </c:pt>
                <c:pt idx="1532">
                  <c:v>46.349313138105394</c:v>
                </c:pt>
                <c:pt idx="1533">
                  <c:v>46.314753790369238</c:v>
                </c:pt>
                <c:pt idx="1534">
                  <c:v>46.280182932882823</c:v>
                </c:pt>
                <c:pt idx="1535">
                  <c:v>46.24560048940377</c:v>
                </c:pt>
                <c:pt idx="1536">
                  <c:v>46.211006383268341</c:v>
                </c:pt>
                <c:pt idx="1537">
                  <c:v>46.176400537390151</c:v>
                </c:pt>
                <c:pt idx="1538">
                  <c:v>46.141782874259036</c:v>
                </c:pt>
                <c:pt idx="1539">
                  <c:v>46.107153315940138</c:v>
                </c:pt>
                <c:pt idx="1540">
                  <c:v>46.072511784072532</c:v>
                </c:pt>
                <c:pt idx="1541">
                  <c:v>46.037858199868836</c:v>
                </c:pt>
                <c:pt idx="1542">
                  <c:v>46.003192484113441</c:v>
                </c:pt>
                <c:pt idx="1543">
                  <c:v>45.968514557162052</c:v>
                </c:pt>
                <c:pt idx="1544">
                  <c:v>45.933824338940298</c:v>
                </c:pt>
                <c:pt idx="1545">
                  <c:v>45.899121748943386</c:v>
                </c:pt>
                <c:pt idx="1546">
                  <c:v>45.864406706234568</c:v>
                </c:pt>
                <c:pt idx="1547">
                  <c:v>45.829679129444315</c:v>
                </c:pt>
                <c:pt idx="1548">
                  <c:v>45.794938936769881</c:v>
                </c:pt>
                <c:pt idx="1549">
                  <c:v>45.760186045973654</c:v>
                </c:pt>
                <c:pt idx="1550">
                  <c:v>45.725420374383518</c:v>
                </c:pt>
                <c:pt idx="1551">
                  <c:v>45.690641838890393</c:v>
                </c:pt>
                <c:pt idx="1552">
                  <c:v>45.655850355948921</c:v>
                </c:pt>
                <c:pt idx="1553">
                  <c:v>45.621045841575977</c:v>
                </c:pt>
                <c:pt idx="1554">
                  <c:v>45.586228211349976</c:v>
                </c:pt>
                <c:pt idx="1555">
                  <c:v>45.551397380409909</c:v>
                </c:pt>
                <c:pt idx="1556">
                  <c:v>45.516553263455471</c:v>
                </c:pt>
                <c:pt idx="1557">
                  <c:v>45.481695774745326</c:v>
                </c:pt>
                <c:pt idx="1558">
                  <c:v>45.446824828097256</c:v>
                </c:pt>
                <c:pt idx="1559">
                  <c:v>45.411940336887085</c:v>
                </c:pt>
                <c:pt idx="1560">
                  <c:v>45.377042214048402</c:v>
                </c:pt>
                <c:pt idx="1561">
                  <c:v>45.342130372071423</c:v>
                </c:pt>
                <c:pt idx="1562">
                  <c:v>45.307204723003338</c:v>
                </c:pt>
                <c:pt idx="1563">
                  <c:v>45.272265178446958</c:v>
                </c:pt>
                <c:pt idx="1564">
                  <c:v>45.237311649560624</c:v>
                </c:pt>
                <c:pt idx="1565">
                  <c:v>45.202344047057551</c:v>
                </c:pt>
                <c:pt idx="1566">
                  <c:v>45.167362281205854</c:v>
                </c:pt>
                <c:pt idx="1567">
                  <c:v>45.132366261827521</c:v>
                </c:pt>
                <c:pt idx="1568">
                  <c:v>45.09735589829836</c:v>
                </c:pt>
                <c:pt idx="1569">
                  <c:v>45.062331099547698</c:v>
                </c:pt>
                <c:pt idx="1570">
                  <c:v>45.027291774058241</c:v>
                </c:pt>
                <c:pt idx="1571">
                  <c:v>44.992237829865232</c:v>
                </c:pt>
                <c:pt idx="1572">
                  <c:v>44.957169174556597</c:v>
                </c:pt>
                <c:pt idx="1573">
                  <c:v>44.922085715272864</c:v>
                </c:pt>
                <c:pt idx="1574">
                  <c:v>44.886987358706889</c:v>
                </c:pt>
                <c:pt idx="1575">
                  <c:v>44.851874011103277</c:v>
                </c:pt>
                <c:pt idx="1576">
                  <c:v>44.816745578259102</c:v>
                </c:pt>
                <c:pt idx="1577">
                  <c:v>44.781601965522924</c:v>
                </c:pt>
                <c:pt idx="1578">
                  <c:v>44.746443077795689</c:v>
                </c:pt>
                <c:pt idx="1579">
                  <c:v>44.711268819530019</c:v>
                </c:pt>
                <c:pt idx="1580">
                  <c:v>44.676079094730305</c:v>
                </c:pt>
                <c:pt idx="1581">
                  <c:v>44.640873806953564</c:v>
                </c:pt>
                <c:pt idx="1582">
                  <c:v>44.605652859308343</c:v>
                </c:pt>
                <c:pt idx="1583">
                  <c:v>44.570416154456119</c:v>
                </c:pt>
                <c:pt idx="1584">
                  <c:v>44.535163594610331</c:v>
                </c:pt>
                <c:pt idx="1585">
                  <c:v>44.499895081537616</c:v>
                </c:pt>
                <c:pt idx="1586">
                  <c:v>44.464610516557308</c:v>
                </c:pt>
                <c:pt idx="1587">
                  <c:v>44.429309800542498</c:v>
                </c:pt>
                <c:pt idx="1588">
                  <c:v>44.393992833919569</c:v>
                </c:pt>
                <c:pt idx="1589">
                  <c:v>44.358659516669583</c:v>
                </c:pt>
                <c:pt idx="1590">
                  <c:v>44.32330974832751</c:v>
                </c:pt>
                <c:pt idx="1591">
                  <c:v>44.287943427984018</c:v>
                </c:pt>
                <c:pt idx="1592">
                  <c:v>44.25256045428511</c:v>
                </c:pt>
                <c:pt idx="1593">
                  <c:v>44.21716072543299</c:v>
                </c:pt>
                <c:pt idx="1594">
                  <c:v>44.181744139186819</c:v>
                </c:pt>
                <c:pt idx="1595">
                  <c:v>44.146310592863131</c:v>
                </c:pt>
                <c:pt idx="1596">
                  <c:v>44.110859983336617</c:v>
                </c:pt>
                <c:pt idx="1597">
                  <c:v>44.075392207041375</c:v>
                </c:pt>
                <c:pt idx="1598">
                  <c:v>44.039907159970852</c:v>
                </c:pt>
                <c:pt idx="1599">
                  <c:v>44.004404737679522</c:v>
                </c:pt>
                <c:pt idx="1600">
                  <c:v>43.96888483528339</c:v>
                </c:pt>
                <c:pt idx="1601">
                  <c:v>43.933347347460952</c:v>
                </c:pt>
                <c:pt idx="1602">
                  <c:v>43.897792168454266</c:v>
                </c:pt>
                <c:pt idx="1603">
                  <c:v>43.862219192070313</c:v>
                </c:pt>
                <c:pt idx="1604">
                  <c:v>43.82662831168166</c:v>
                </c:pt>
                <c:pt idx="1605">
                  <c:v>43.791019420227883</c:v>
                </c:pt>
                <c:pt idx="1606">
                  <c:v>43.755392410216949</c:v>
                </c:pt>
                <c:pt idx="1607">
                  <c:v>43.719747173726091</c:v>
                </c:pt>
                <c:pt idx="1608">
                  <c:v>43.684083602403483</c:v>
                </c:pt>
                <c:pt idx="1609">
                  <c:v>43.648401587469472</c:v>
                </c:pt>
                <c:pt idx="1610">
                  <c:v>43.612701019718124</c:v>
                </c:pt>
                <c:pt idx="1611">
                  <c:v>43.576981789518854</c:v>
                </c:pt>
                <c:pt idx="1612">
                  <c:v>43.541243786817681</c:v>
                </c:pt>
                <c:pt idx="1613">
                  <c:v>43.505486901138902</c:v>
                </c:pt>
                <c:pt idx="1614">
                  <c:v>43.469711021587194</c:v>
                </c:pt>
                <c:pt idx="1615">
                  <c:v>43.433916036848935</c:v>
                </c:pt>
                <c:pt idx="1616">
                  <c:v>43.398101835194126</c:v>
                </c:pt>
                <c:pt idx="1617">
                  <c:v>43.362268304478135</c:v>
                </c:pt>
                <c:pt idx="1618">
                  <c:v>43.326415332143846</c:v>
                </c:pt>
                <c:pt idx="1619">
                  <c:v>43.290542805223865</c:v>
                </c:pt>
                <c:pt idx="1620">
                  <c:v>43.254650610341734</c:v>
                </c:pt>
                <c:pt idx="1621">
                  <c:v>43.218738633715191</c:v>
                </c:pt>
                <c:pt idx="1622">
                  <c:v>43.182806761157259</c:v>
                </c:pt>
                <c:pt idx="1623">
                  <c:v>43.146854878079132</c:v>
                </c:pt>
                <c:pt idx="1624">
                  <c:v>43.110882869492698</c:v>
                </c:pt>
                <c:pt idx="1625">
                  <c:v>43.074890620012233</c:v>
                </c:pt>
                <c:pt idx="1626">
                  <c:v>43.038878013857136</c:v>
                </c:pt>
                <c:pt idx="1627">
                  <c:v>43.002844934854764</c:v>
                </c:pt>
                <c:pt idx="1628">
                  <c:v>42.96679126644279</c:v>
                </c:pt>
                <c:pt idx="1629">
                  <c:v>42.930716891671594</c:v>
                </c:pt>
                <c:pt idx="1630">
                  <c:v>42.894621693207426</c:v>
                </c:pt>
                <c:pt idx="1631">
                  <c:v>42.858505553335107</c:v>
                </c:pt>
                <c:pt idx="1632">
                  <c:v>42.822368353960599</c:v>
                </c:pt>
                <c:pt idx="1633">
                  <c:v>42.78620997661428</c:v>
                </c:pt>
                <c:pt idx="1634">
                  <c:v>42.750030302453993</c:v>
                </c:pt>
                <c:pt idx="1635">
                  <c:v>42.713829212267633</c:v>
                </c:pt>
                <c:pt idx="1636">
                  <c:v>42.677606586477083</c:v>
                </c:pt>
                <c:pt idx="1637">
                  <c:v>42.641362305140895</c:v>
                </c:pt>
                <c:pt idx="1638">
                  <c:v>42.605096247957626</c:v>
                </c:pt>
                <c:pt idx="1639">
                  <c:v>42.568808294269502</c:v>
                </c:pt>
                <c:pt idx="1640">
                  <c:v>42.53249832306593</c:v>
                </c:pt>
                <c:pt idx="1641">
                  <c:v>42.496166212986552</c:v>
                </c:pt>
                <c:pt idx="1642">
                  <c:v>42.459811842325372</c:v>
                </c:pt>
                <c:pt idx="1643">
                  <c:v>42.423435089034385</c:v>
                </c:pt>
                <c:pt idx="1644">
                  <c:v>42.387035830727164</c:v>
                </c:pt>
                <c:pt idx="1645">
                  <c:v>42.350613944682763</c:v>
                </c:pt>
                <c:pt idx="1646">
                  <c:v>42.314169307849923</c:v>
                </c:pt>
                <c:pt idx="1647">
                  <c:v>42.277701796850948</c:v>
                </c:pt>
                <c:pt idx="1648">
                  <c:v>42.241211287985578</c:v>
                </c:pt>
                <c:pt idx="1649">
                  <c:v>42.204697657235648</c:v>
                </c:pt>
                <c:pt idx="1650">
                  <c:v>42.168160780269133</c:v>
                </c:pt>
                <c:pt idx="1651">
                  <c:v>42.131600532444452</c:v>
                </c:pt>
                <c:pt idx="1652">
                  <c:v>42.095016788814902</c:v>
                </c:pt>
                <c:pt idx="1653">
                  <c:v>42.058409424133586</c:v>
                </c:pt>
                <c:pt idx="1654">
                  <c:v>42.021778312857435</c:v>
                </c:pt>
                <c:pt idx="1655">
                  <c:v>41.98512332915265</c:v>
                </c:pt>
                <c:pt idx="1656">
                  <c:v>41.948444346898668</c:v>
                </c:pt>
                <c:pt idx="1657">
                  <c:v>41.911741239693747</c:v>
                </c:pt>
                <c:pt idx="1658">
                  <c:v>41.875013880859683</c:v>
                </c:pt>
                <c:pt idx="1659">
                  <c:v>41.83826214344694</c:v>
                </c:pt>
                <c:pt idx="1660">
                  <c:v>41.801485900239335</c:v>
                </c:pt>
                <c:pt idx="1661">
                  <c:v>41.764685023760528</c:v>
                </c:pt>
                <c:pt idx="1662">
                  <c:v>41.727859386277729</c:v>
                </c:pt>
                <c:pt idx="1663">
                  <c:v>41.691008859808669</c:v>
                </c:pt>
                <c:pt idx="1664">
                  <c:v>41.65413331612595</c:v>
                </c:pt>
                <c:pt idx="1665">
                  <c:v>41.617232626763482</c:v>
                </c:pt>
                <c:pt idx="1666">
                  <c:v>41.580306663021616</c:v>
                </c:pt>
                <c:pt idx="1667">
                  <c:v>41.543355295973498</c:v>
                </c:pt>
                <c:pt idx="1668">
                  <c:v>41.506378396470495</c:v>
                </c:pt>
                <c:pt idx="1669">
                  <c:v>41.469375835148448</c:v>
                </c:pt>
                <c:pt idx="1670">
                  <c:v>41.432347482433897</c:v>
                </c:pt>
                <c:pt idx="1671">
                  <c:v>41.395293208550029</c:v>
                </c:pt>
                <c:pt idx="1672">
                  <c:v>41.358212883522967</c:v>
                </c:pt>
                <c:pt idx="1673">
                  <c:v>41.321106377188514</c:v>
                </c:pt>
                <c:pt idx="1674">
                  <c:v>41.283973559198088</c:v>
                </c:pt>
                <c:pt idx="1675">
                  <c:v>41.246814299025928</c:v>
                </c:pt>
                <c:pt idx="1676">
                  <c:v>41.209628465975399</c:v>
                </c:pt>
                <c:pt idx="1677">
                  <c:v>41.172415929185703</c:v>
                </c:pt>
                <c:pt idx="1678">
                  <c:v>41.135176557639255</c:v>
                </c:pt>
                <c:pt idx="1679">
                  <c:v>41.097910220168082</c:v>
                </c:pt>
                <c:pt idx="1680">
                  <c:v>41.060616785461249</c:v>
                </c:pt>
                <c:pt idx="1681">
                  <c:v>41.023296122072246</c:v>
                </c:pt>
                <c:pt idx="1682">
                  <c:v>40.985948098425823</c:v>
                </c:pt>
                <c:pt idx="1683">
                  <c:v>40.948572582825705</c:v>
                </c:pt>
                <c:pt idx="1684">
                  <c:v>40.911169443461787</c:v>
                </c:pt>
                <c:pt idx="1685">
                  <c:v>40.873738548418352</c:v>
                </c:pt>
                <c:pt idx="1686">
                  <c:v>40.836279765681134</c:v>
                </c:pt>
                <c:pt idx="1687">
                  <c:v>40.798792963145296</c:v>
                </c:pt>
                <c:pt idx="1688">
                  <c:v>40.761278008623734</c:v>
                </c:pt>
                <c:pt idx="1689">
                  <c:v>40.723734769854723</c:v>
                </c:pt>
                <c:pt idx="1690">
                  <c:v>40.686163114509881</c:v>
                </c:pt>
                <c:pt idx="1691">
                  <c:v>40.648562910202756</c:v>
                </c:pt>
                <c:pt idx="1692">
                  <c:v>40.610934024497318</c:v>
                </c:pt>
                <c:pt idx="1693">
                  <c:v>40.573276324915931</c:v>
                </c:pt>
                <c:pt idx="1694">
                  <c:v>40.535589678948078</c:v>
                </c:pt>
                <c:pt idx="1695">
                  <c:v>40.497873954059081</c:v>
                </c:pt>
                <c:pt idx="1696">
                  <c:v>40.460129017698925</c:v>
                </c:pt>
                <c:pt idx="1697">
                  <c:v>40.42235473731084</c:v>
                </c:pt>
                <c:pt idx="1698">
                  <c:v>40.384550980340748</c:v>
                </c:pt>
                <c:pt idx="1699">
                  <c:v>40.346717614245868</c:v>
                </c:pt>
                <c:pt idx="1700">
                  <c:v>40.308854506504098</c:v>
                </c:pt>
                <c:pt idx="1701">
                  <c:v>40.270961524623459</c:v>
                </c:pt>
                <c:pt idx="1702">
                  <c:v>40.233038536151128</c:v>
                </c:pt>
                <c:pt idx="1703">
                  <c:v>40.195085408683404</c:v>
                </c:pt>
                <c:pt idx="1704">
                  <c:v>40.157102009874961</c:v>
                </c:pt>
                <c:pt idx="1705">
                  <c:v>40.119088207448883</c:v>
                </c:pt>
                <c:pt idx="1706">
                  <c:v>40.081043869205956</c:v>
                </c:pt>
                <c:pt idx="1707">
                  <c:v>40.04296886303532</c:v>
                </c:pt>
                <c:pt idx="1708">
                  <c:v>40.004863056923952</c:v>
                </c:pt>
                <c:pt idx="1709">
                  <c:v>39.966726318967133</c:v>
                </c:pt>
                <c:pt idx="1710">
                  <c:v>39.928558517378576</c:v>
                </c:pt>
                <c:pt idx="1711">
                  <c:v>39.89035952050078</c:v>
                </c:pt>
                <c:pt idx="1712">
                  <c:v>39.852129196815568</c:v>
                </c:pt>
                <c:pt idx="1713">
                  <c:v>39.813867414954615</c:v>
                </c:pt>
                <c:pt idx="1714">
                  <c:v>39.7755740437103</c:v>
                </c:pt>
                <c:pt idx="1715">
                  <c:v>39.73724895204608</c:v>
                </c:pt>
                <c:pt idx="1716">
                  <c:v>39.698892009107823</c:v>
                </c:pt>
                <c:pt idx="1717">
                  <c:v>39.660503084234655</c:v>
                </c:pt>
                <c:pt idx="1718">
                  <c:v>39.622082046970107</c:v>
                </c:pt>
                <c:pt idx="1719">
                  <c:v>39.583628767073108</c:v>
                </c:pt>
                <c:pt idx="1720">
                  <c:v>39.545143114529751</c:v>
                </c:pt>
                <c:pt idx="1721">
                  <c:v>39.506624959564178</c:v>
                </c:pt>
                <c:pt idx="1722">
                  <c:v>39.468074172650503</c:v>
                </c:pt>
                <c:pt idx="1723">
                  <c:v>39.429490624524412</c:v>
                </c:pt>
                <c:pt idx="1724">
                  <c:v>39.390874186194694</c:v>
                </c:pt>
                <c:pt idx="1725">
                  <c:v>39.3522247289552</c:v>
                </c:pt>
                <c:pt idx="1726">
                  <c:v>39.313542124396776</c:v>
                </c:pt>
                <c:pt idx="1727">
                  <c:v>39.274826244419387</c:v>
                </c:pt>
                <c:pt idx="1728">
                  <c:v>39.236076961244052</c:v>
                </c:pt>
                <c:pt idx="1729">
                  <c:v>39.197294147425403</c:v>
                </c:pt>
                <c:pt idx="1730">
                  <c:v>39.158477675863615</c:v>
                </c:pt>
                <c:pt idx="1731">
                  <c:v>39.119627419817405</c:v>
                </c:pt>
                <c:pt idx="1732">
                  <c:v>39.080743252915802</c:v>
                </c:pt>
                <c:pt idx="1733">
                  <c:v>39.041825049171806</c:v>
                </c:pt>
                <c:pt idx="1734">
                  <c:v>39.002872682994088</c:v>
                </c:pt>
                <c:pt idx="1735">
                  <c:v>38.963886029200545</c:v>
                </c:pt>
                <c:pt idx="1736">
                  <c:v>38.924864963030942</c:v>
                </c:pt>
                <c:pt idx="1737">
                  <c:v>38.885809360160124</c:v>
                </c:pt>
                <c:pt idx="1738">
                  <c:v>38.846719096710821</c:v>
                </c:pt>
                <c:pt idx="1739">
                  <c:v>38.807594049267173</c:v>
                </c:pt>
                <c:pt idx="1740">
                  <c:v>38.768434094887994</c:v>
                </c:pt>
                <c:pt idx="1741">
                  <c:v>38.729239111119938</c:v>
                </c:pt>
                <c:pt idx="1742">
                  <c:v>38.69000897601137</c:v>
                </c:pt>
                <c:pt idx="1743">
                  <c:v>38.650743568125591</c:v>
                </c:pt>
                <c:pt idx="1744">
                  <c:v>38.611442766554838</c:v>
                </c:pt>
                <c:pt idx="1745">
                  <c:v>38.572106450933831</c:v>
                </c:pt>
                <c:pt idx="1746">
                  <c:v>38.532734501453561</c:v>
                </c:pt>
                <c:pt idx="1747">
                  <c:v>38.493326798875543</c:v>
                </c:pt>
                <c:pt idx="1748">
                  <c:v>38.453883224545521</c:v>
                </c:pt>
                <c:pt idx="1749">
                  <c:v>38.414403660407814</c:v>
                </c:pt>
                <c:pt idx="1750">
                  <c:v>38.37488798901915</c:v>
                </c:pt>
                <c:pt idx="1751">
                  <c:v>38.335336093563541</c:v>
                </c:pt>
                <c:pt idx="1752">
                  <c:v>38.295747857865969</c:v>
                </c:pt>
                <c:pt idx="1753">
                  <c:v>38.256123166407264</c:v>
                </c:pt>
                <c:pt idx="1754">
                  <c:v>38.216461904338431</c:v>
                </c:pt>
                <c:pt idx="1755">
                  <c:v>38.176763957495261</c:v>
                </c:pt>
                <c:pt idx="1756">
                  <c:v>38.137029212413026</c:v>
                </c:pt>
                <c:pt idx="1757">
                  <c:v>38.097257556341233</c:v>
                </c:pt>
                <c:pt idx="1758">
                  <c:v>38.057448877258302</c:v>
                </c:pt>
                <c:pt idx="1759">
                  <c:v>38.017603063886583</c:v>
                </c:pt>
                <c:pt idx="1760">
                  <c:v>37.977720005707305</c:v>
                </c:pt>
                <c:pt idx="1761">
                  <c:v>37.937799592975338</c:v>
                </c:pt>
                <c:pt idx="1762">
                  <c:v>37.897841716734803</c:v>
                </c:pt>
                <c:pt idx="1763">
                  <c:v>37.85784626883359</c:v>
                </c:pt>
                <c:pt idx="1764">
                  <c:v>37.817813141939041</c:v>
                </c:pt>
                <c:pt idx="1765">
                  <c:v>37.777742229552921</c:v>
                </c:pt>
                <c:pt idx="1766">
                  <c:v>37.737633426026996</c:v>
                </c:pt>
                <c:pt idx="1767">
                  <c:v>37.697486626578353</c:v>
                </c:pt>
                <c:pt idx="1768">
                  <c:v>37.657301727304493</c:v>
                </c:pt>
                <c:pt idx="1769">
                  <c:v>37.617078625199539</c:v>
                </c:pt>
                <c:pt idx="1770">
                  <c:v>37.576817218169097</c:v>
                </c:pt>
                <c:pt idx="1771">
                  <c:v>37.536517405046368</c:v>
                </c:pt>
                <c:pt idx="1772">
                  <c:v>37.496179085607373</c:v>
                </c:pt>
                <c:pt idx="1773">
                  <c:v>37.45580216058697</c:v>
                </c:pt>
                <c:pt idx="1774">
                  <c:v>37.415386531694587</c:v>
                </c:pt>
                <c:pt idx="1775">
                  <c:v>37.374932101629774</c:v>
                </c:pt>
                <c:pt idx="1776">
                  <c:v>37.334438774098338</c:v>
                </c:pt>
                <c:pt idx="1777">
                  <c:v>37.293906453827852</c:v>
                </c:pt>
                <c:pt idx="1778">
                  <c:v>37.253335046583999</c:v>
                </c:pt>
                <c:pt idx="1779">
                  <c:v>37.212724459186219</c:v>
                </c:pt>
                <c:pt idx="1780">
                  <c:v>37.172074599523761</c:v>
                </c:pt>
                <c:pt idx="1781">
                  <c:v>37.131385376571679</c:v>
                </c:pt>
                <c:pt idx="1782">
                  <c:v>37.090656700406875</c:v>
                </c:pt>
                <c:pt idx="1783">
                  <c:v>37.04988848222429</c:v>
                </c:pt>
                <c:pt idx="1784">
                  <c:v>37.009080634352749</c:v>
                </c:pt>
                <c:pt idx="1785">
                  <c:v>36.968233070271395</c:v>
                </c:pt>
                <c:pt idx="1786">
                  <c:v>36.927345704625381</c:v>
                </c:pt>
                <c:pt idx="1787">
                  <c:v>36.886418453242442</c:v>
                </c:pt>
                <c:pt idx="1788">
                  <c:v>36.845451233148971</c:v>
                </c:pt>
                <c:pt idx="1789">
                  <c:v>36.804443962585943</c:v>
                </c:pt>
                <c:pt idx="1790">
                  <c:v>36.763396561025417</c:v>
                </c:pt>
                <c:pt idx="1791">
                  <c:v>36.722308949186626</c:v>
                </c:pt>
                <c:pt idx="1792">
                  <c:v>36.681181049052114</c:v>
                </c:pt>
                <c:pt idx="1793">
                  <c:v>36.64001278388406</c:v>
                </c:pt>
                <c:pt idx="1794">
                  <c:v>36.59880407824032</c:v>
                </c:pt>
                <c:pt idx="1795">
                  <c:v>36.557554857990901</c:v>
                </c:pt>
                <c:pt idx="1796">
                  <c:v>36.51626505033385</c:v>
                </c:pt>
                <c:pt idx="1797">
                  <c:v>36.474934583811873</c:v>
                </c:pt>
                <c:pt idx="1798">
                  <c:v>36.433563388328054</c:v>
                </c:pt>
                <c:pt idx="1799">
                  <c:v>36.392151395162301</c:v>
                </c:pt>
                <c:pt idx="1800">
                  <c:v>36.35069853698753</c:v>
                </c:pt>
                <c:pt idx="1801">
                  <c:v>36.309204747885701</c:v>
                </c:pt>
                <c:pt idx="1802">
                  <c:v>36.267669963364092</c:v>
                </c:pt>
                <c:pt idx="1803">
                  <c:v>36.22609412037113</c:v>
                </c:pt>
                <c:pt idx="1804">
                  <c:v>36.184477157312898</c:v>
                </c:pt>
                <c:pt idx="1805">
                  <c:v>36.142819014068763</c:v>
                </c:pt>
                <c:pt idx="1806">
                  <c:v>36.101119632007681</c:v>
                </c:pt>
                <c:pt idx="1807">
                  <c:v>36.059378954004146</c:v>
                </c:pt>
                <c:pt idx="1808">
                  <c:v>36.017596924454025</c:v>
                </c:pt>
                <c:pt idx="1809">
                  <c:v>35.97577348929061</c:v>
                </c:pt>
                <c:pt idx="1810">
                  <c:v>35.933908596000379</c:v>
                </c:pt>
                <c:pt idx="1811">
                  <c:v>35.892002193639151</c:v>
                </c:pt>
                <c:pt idx="1812">
                  <c:v>35.850054232847157</c:v>
                </c:pt>
                <c:pt idx="1813">
                  <c:v>35.808064665865686</c:v>
                </c:pt>
                <c:pt idx="1814">
                  <c:v>35.766033446552143</c:v>
                </c:pt>
                <c:pt idx="1815">
                  <c:v>35.723960530395885</c:v>
                </c:pt>
                <c:pt idx="1816">
                  <c:v>35.681845874533813</c:v>
                </c:pt>
                <c:pt idx="1817">
                  <c:v>35.639689437765838</c:v>
                </c:pt>
                <c:pt idx="1818">
                  <c:v>35.597491180570216</c:v>
                </c:pt>
                <c:pt idx="1819">
                  <c:v>35.555251065119421</c:v>
                </c:pt>
                <c:pt idx="1820">
                  <c:v>35.512969055294661</c:v>
                </c:pt>
                <c:pt idx="1821">
                  <c:v>35.470645116701746</c:v>
                </c:pt>
                <c:pt idx="1822">
                  <c:v>35.428279216686114</c:v>
                </c:pt>
                <c:pt idx="1823">
                  <c:v>35.385871324347889</c:v>
                </c:pt>
                <c:pt idx="1824">
                  <c:v>35.343421410556658</c:v>
                </c:pt>
                <c:pt idx="1825">
                  <c:v>35.300929447966723</c:v>
                </c:pt>
                <c:pt idx="1826">
                  <c:v>35.25839541103182</c:v>
                </c:pt>
                <c:pt idx="1827">
                  <c:v>35.215819276019893</c:v>
                </c:pt>
                <c:pt idx="1828">
                  <c:v>35.173201021027531</c:v>
                </c:pt>
                <c:pt idx="1829">
                  <c:v>35.130540625994939</c:v>
                </c:pt>
                <c:pt idx="1830">
                  <c:v>35.087838072719826</c:v>
                </c:pt>
                <c:pt idx="1831">
                  <c:v>35.045093344872349</c:v>
                </c:pt>
                <c:pt idx="1832">
                  <c:v>35.002306428009042</c:v>
                </c:pt>
                <c:pt idx="1833">
                  <c:v>34.959477309587029</c:v>
                </c:pt>
                <c:pt idx="1834">
                  <c:v>34.916605978977778</c:v>
                </c:pt>
                <c:pt idx="1835">
                  <c:v>34.873692427481714</c:v>
                </c:pt>
                <c:pt idx="1836">
                  <c:v>34.830736648341166</c:v>
                </c:pt>
                <c:pt idx="1837">
                  <c:v>34.787738636754796</c:v>
                </c:pt>
                <c:pt idx="1838">
                  <c:v>34.744698389890644</c:v>
                </c:pt>
                <c:pt idx="1839">
                  <c:v>34.701615906899711</c:v>
                </c:pt>
                <c:pt idx="1840">
                  <c:v>34.65849118892941</c:v>
                </c:pt>
                <c:pt idx="1841">
                  <c:v>34.615324239136676</c:v>
                </c:pt>
                <c:pt idx="1842">
                  <c:v>34.572115062700739</c:v>
                </c:pt>
                <c:pt idx="1843">
                  <c:v>34.528863666836514</c:v>
                </c:pt>
                <c:pt idx="1844">
                  <c:v>34.485570060806893</c:v>
                </c:pt>
                <c:pt idx="1845">
                  <c:v>34.442234255935645</c:v>
                </c:pt>
                <c:pt idx="1846">
                  <c:v>34.39885626561982</c:v>
                </c:pt>
                <c:pt idx="1847">
                  <c:v>34.355436105342115</c:v>
                </c:pt>
                <c:pt idx="1848">
                  <c:v>34.311973792682949</c:v>
                </c:pt>
                <c:pt idx="1849">
                  <c:v>34.268469347332569</c:v>
                </c:pt>
                <c:pt idx="1850">
                  <c:v>34.224922791102912</c:v>
                </c:pt>
                <c:pt idx="1851">
                  <c:v>34.181334147939303</c:v>
                </c:pt>
                <c:pt idx="1852">
                  <c:v>34.137703443931898</c:v>
                </c:pt>
                <c:pt idx="1853">
                  <c:v>34.094030707327235</c:v>
                </c:pt>
                <c:pt idx="1854">
                  <c:v>34.050315968539351</c:v>
                </c:pt>
                <c:pt idx="1855">
                  <c:v>34.006559260160849</c:v>
                </c:pt>
                <c:pt idx="1856">
                  <c:v>33.96276061697381</c:v>
                </c:pt>
                <c:pt idx="1857">
                  <c:v>33.918920075960258</c:v>
                </c:pt>
                <c:pt idx="1858">
                  <c:v>33.875037676313021</c:v>
                </c:pt>
                <c:pt idx="1859">
                  <c:v>33.831113459445859</c:v>
                </c:pt>
                <c:pt idx="1860">
                  <c:v>33.787147469003443</c:v>
                </c:pt>
                <c:pt idx="1861">
                  <c:v>33.743139750871947</c:v>
                </c:pt>
                <c:pt idx="1862">
                  <c:v>33.699090353187984</c:v>
                </c:pt>
                <c:pt idx="1863">
                  <c:v>33.654999326348822</c:v>
                </c:pt>
                <c:pt idx="1864">
                  <c:v>33.610866723021452</c:v>
                </c:pt>
                <c:pt idx="1865">
                  <c:v>33.566692598151995</c:v>
                </c:pt>
                <c:pt idx="1866">
                  <c:v>33.522477008974541</c:v>
                </c:pt>
                <c:pt idx="1867">
                  <c:v>33.47822001502005</c:v>
                </c:pt>
                <c:pt idx="1868">
                  <c:v>33.433921678124761</c:v>
                </c:pt>
                <c:pt idx="1869">
                  <c:v>33.389582062438855</c:v>
                </c:pt>
                <c:pt idx="1870">
                  <c:v>33.34520123443442</c:v>
                </c:pt>
                <c:pt idx="1871">
                  <c:v>33.300779262913466</c:v>
                </c:pt>
                <c:pt idx="1872">
                  <c:v>33.256316219015936</c:v>
                </c:pt>
                <c:pt idx="1873">
                  <c:v>33.211812176226694</c:v>
                </c:pt>
                <c:pt idx="1874">
                  <c:v>33.167267210383365</c:v>
                </c:pt>
                <c:pt idx="1875">
                  <c:v>33.122681399683323</c:v>
                </c:pt>
                <c:pt idx="1876">
                  <c:v>33.078054824690433</c:v>
                </c:pt>
                <c:pt idx="1877">
                  <c:v>33.033387568341738</c:v>
                </c:pt>
                <c:pt idx="1878">
                  <c:v>32.988679715954056</c:v>
                </c:pt>
                <c:pt idx="1879">
                  <c:v>32.943931355230198</c:v>
                </c:pt>
                <c:pt idx="1880">
                  <c:v>32.899142576264701</c:v>
                </c:pt>
                <c:pt idx="1881">
                  <c:v>32.854313471549723</c:v>
                </c:pt>
                <c:pt idx="1882">
                  <c:v>32.809444135980762</c:v>
                </c:pt>
                <c:pt idx="1883">
                  <c:v>32.764534666861621</c:v>
                </c:pt>
                <c:pt idx="1884">
                  <c:v>32.719585163909763</c:v>
                </c:pt>
                <c:pt idx="1885">
                  <c:v>32.674595729260723</c:v>
                </c:pt>
                <c:pt idx="1886">
                  <c:v>32.629566467473069</c:v>
                </c:pt>
                <c:pt idx="1887">
                  <c:v>32.584497485532758</c:v>
                </c:pt>
                <c:pt idx="1888">
                  <c:v>32.539388892856877</c:v>
                </c:pt>
                <c:pt idx="1889">
                  <c:v>32.494240801297735</c:v>
                </c:pt>
                <c:pt idx="1890">
                  <c:v>32.44905332514643</c:v>
                </c:pt>
                <c:pt idx="1891">
                  <c:v>32.403826581136144</c:v>
                </c:pt>
                <c:pt idx="1892">
                  <c:v>32.358560688445465</c:v>
                </c:pt>
                <c:pt idx="1893">
                  <c:v>32.31325576870092</c:v>
                </c:pt>
                <c:pt idx="1894">
                  <c:v>32.267911945979762</c:v>
                </c:pt>
                <c:pt idx="1895">
                  <c:v>32.222529346812351</c:v>
                </c:pt>
                <c:pt idx="1896">
                  <c:v>32.177108100184341</c:v>
                </c:pt>
                <c:pt idx="1897">
                  <c:v>32.13164833753811</c:v>
                </c:pt>
                <c:pt idx="1898">
                  <c:v>32.086150192774873</c:v>
                </c:pt>
                <c:pt idx="1899">
                  <c:v>32.040613802255749</c:v>
                </c:pt>
                <c:pt idx="1900">
                  <c:v>31.99503930480272</c:v>
                </c:pt>
                <c:pt idx="1901">
                  <c:v>31.949426841699765</c:v>
                </c:pt>
                <c:pt idx="1902">
                  <c:v>31.903776556693249</c:v>
                </c:pt>
                <c:pt idx="1903">
                  <c:v>31.858088595992076</c:v>
                </c:pt>
                <c:pt idx="1904">
                  <c:v>31.81236310826803</c:v>
                </c:pt>
                <c:pt idx="1905">
                  <c:v>31.766600244655258</c:v>
                </c:pt>
                <c:pt idx="1906">
                  <c:v>31.72080015875002</c:v>
                </c:pt>
                <c:pt idx="1907">
                  <c:v>31.674963006609751</c:v>
                </c:pt>
                <c:pt idx="1908">
                  <c:v>31.629088946751995</c:v>
                </c:pt>
                <c:pt idx="1909">
                  <c:v>31.583178140153521</c:v>
                </c:pt>
                <c:pt idx="1910">
                  <c:v>31.537230750248266</c:v>
                </c:pt>
                <c:pt idx="1911">
                  <c:v>31.491246942925777</c:v>
                </c:pt>
                <c:pt idx="1912">
                  <c:v>31.445226886529166</c:v>
                </c:pt>
                <c:pt idx="1913">
                  <c:v>31.399170751852591</c:v>
                </c:pt>
                <c:pt idx="1914">
                  <c:v>31.353078712138746</c:v>
                </c:pt>
                <c:pt idx="1915">
                  <c:v>31.306950943076011</c:v>
                </c:pt>
                <c:pt idx="1916">
                  <c:v>31.260787622795227</c:v>
                </c:pt>
                <c:pt idx="1917">
                  <c:v>31.214588931866235</c:v>
                </c:pt>
                <c:pt idx="1918">
                  <c:v>31.168355053294409</c:v>
                </c:pt>
                <c:pt idx="1919">
                  <c:v>31.122086172516376</c:v>
                </c:pt>
                <c:pt idx="1920">
                  <c:v>31.075782477395983</c:v>
                </c:pt>
                <c:pt idx="1921">
                  <c:v>31.02944415821981</c:v>
                </c:pt>
                <c:pt idx="1922">
                  <c:v>30.983071407692439</c:v>
                </c:pt>
                <c:pt idx="1923">
                  <c:v>30.936664420931187</c:v>
                </c:pt>
                <c:pt idx="1924">
                  <c:v>30.890223395461078</c:v>
                </c:pt>
                <c:pt idx="1925">
                  <c:v>30.843748531209204</c:v>
                </c:pt>
                <c:pt idx="1926">
                  <c:v>30.797240030498759</c:v>
                </c:pt>
                <c:pt idx="1927">
                  <c:v>30.750698098043113</c:v>
                </c:pt>
                <c:pt idx="1928">
                  <c:v>30.704122940939286</c:v>
                </c:pt>
                <c:pt idx="1929">
                  <c:v>30.657514768661493</c:v>
                </c:pt>
                <c:pt idx="1930">
                  <c:v>30.610873793054125</c:v>
                </c:pt>
                <c:pt idx="1931">
                  <c:v>30.564200228324609</c:v>
                </c:pt>
                <c:pt idx="1932">
                  <c:v>30.517494291035888</c:v>
                </c:pt>
                <c:pt idx="1933">
                  <c:v>30.470756200098851</c:v>
                </c:pt>
                <c:pt idx="1934">
                  <c:v>30.423986176764458</c:v>
                </c:pt>
                <c:pt idx="1935">
                  <c:v>30.377184444615217</c:v>
                </c:pt>
                <c:pt idx="1936">
                  <c:v>30.3303512295569</c:v>
                </c:pt>
                <c:pt idx="1937">
                  <c:v>30.28348675980984</c:v>
                </c:pt>
                <c:pt idx="1938">
                  <c:v>30.236591265899921</c:v>
                </c:pt>
                <c:pt idx="1939">
                  <c:v>30.189664980648931</c:v>
                </c:pt>
                <c:pt idx="1940">
                  <c:v>30.142708139165748</c:v>
                </c:pt>
                <c:pt idx="1941">
                  <c:v>30.095720978835978</c:v>
                </c:pt>
                <c:pt idx="1942">
                  <c:v>30.048703739311904</c:v>
                </c:pt>
                <c:pt idx="1943">
                  <c:v>30.001656662502761</c:v>
                </c:pt>
                <c:pt idx="1944">
                  <c:v>29.954579992563417</c:v>
                </c:pt>
                <c:pt idx="1945">
                  <c:v>29.907473975884379</c:v>
                </c:pt>
                <c:pt idx="1946">
                  <c:v>29.860338861079761</c:v>
                </c:pt>
                <c:pt idx="1947">
                  <c:v>29.81317489897711</c:v>
                </c:pt>
                <c:pt idx="1948">
                  <c:v>29.765982342604801</c:v>
                </c:pt>
                <c:pt idx="1949">
                  <c:v>29.718761447180935</c:v>
                </c:pt>
                <c:pt idx="1950">
                  <c:v>29.671512470100918</c:v>
                </c:pt>
                <c:pt idx="1951">
                  <c:v>29.624235670925387</c:v>
                </c:pt>
                <c:pt idx="1952">
                  <c:v>29.576931311367382</c:v>
                </c:pt>
                <c:pt idx="1953">
                  <c:v>29.529599655279966</c:v>
                </c:pt>
                <c:pt idx="1954">
                  <c:v>29.482240968642902</c:v>
                </c:pt>
                <c:pt idx="1955">
                  <c:v>29.434855519549338</c:v>
                </c:pt>
                <c:pt idx="1956">
                  <c:v>29.38744357819224</c:v>
                </c:pt>
                <c:pt idx="1957">
                  <c:v>29.340005416851277</c:v>
                </c:pt>
                <c:pt idx="1958">
                  <c:v>29.292541309877919</c:v>
                </c:pt>
                <c:pt idx="1959">
                  <c:v>29.245051533682002</c:v>
                </c:pt>
                <c:pt idx="1960">
                  <c:v>29.197536366716736</c:v>
                </c:pt>
                <c:pt idx="1961">
                  <c:v>29.149996089464388</c:v>
                </c:pt>
                <c:pt idx="1962">
                  <c:v>29.102430984421087</c:v>
                </c:pt>
                <c:pt idx="1963">
                  <c:v>29.054841336082063</c:v>
                </c:pt>
                <c:pt idx="1964">
                  <c:v>29.007227430925941</c:v>
                </c:pt>
                <c:pt idx="1965">
                  <c:v>28.959589557399113</c:v>
                </c:pt>
                <c:pt idx="1966">
                  <c:v>28.911928005900553</c:v>
                </c:pt>
                <c:pt idx="1967">
                  <c:v>28.864243068765042</c:v>
                </c:pt>
                <c:pt idx="1968">
                  <c:v>28.816535040247551</c:v>
                </c:pt>
                <c:pt idx="1969">
                  <c:v>28.768804216506069</c:v>
                </c:pt>
                <c:pt idx="1970">
                  <c:v>28.721050895585755</c:v>
                </c:pt>
                <c:pt idx="1971">
                  <c:v>28.673275377401524</c:v>
                </c:pt>
                <c:pt idx="1972">
                  <c:v>28.625477963721249</c:v>
                </c:pt>
                <c:pt idx="1973">
                  <c:v>28.577658958148273</c:v>
                </c:pt>
                <c:pt idx="1974">
                  <c:v>28.529818666104116</c:v>
                </c:pt>
                <c:pt idx="1975">
                  <c:v>28.481957394810568</c:v>
                </c:pt>
                <c:pt idx="1976">
                  <c:v>28.434075453271891</c:v>
                </c:pt>
                <c:pt idx="1977">
                  <c:v>28.38617315225676</c:v>
                </c:pt>
                <c:pt idx="1978">
                  <c:v>28.338250804280204</c:v>
                </c:pt>
                <c:pt idx="1979">
                  <c:v>28.29030872358457</c:v>
                </c:pt>
                <c:pt idx="1980">
                  <c:v>28.242347226121339</c:v>
                </c:pt>
                <c:pt idx="1981">
                  <c:v>28.194366629531945</c:v>
                </c:pt>
                <c:pt idx="1982">
                  <c:v>28.146367253129348</c:v>
                </c:pt>
                <c:pt idx="1983">
                  <c:v>28.098349417877763</c:v>
                </c:pt>
                <c:pt idx="1984">
                  <c:v>28.050313446374307</c:v>
                </c:pt>
                <c:pt idx="1985">
                  <c:v>28.002259662828731</c:v>
                </c:pt>
                <c:pt idx="1986">
                  <c:v>27.954188393043932</c:v>
                </c:pt>
                <c:pt idx="1987">
                  <c:v>27.906099964396219</c:v>
                </c:pt>
                <c:pt idx="1988">
                  <c:v>27.857994705814534</c:v>
                </c:pt>
                <c:pt idx="1989">
                  <c:v>27.809872947760944</c:v>
                </c:pt>
                <c:pt idx="1990">
                  <c:v>27.761735022209901</c:v>
                </c:pt>
                <c:pt idx="1991">
                  <c:v>27.713581262627251</c:v>
                </c:pt>
                <c:pt idx="1992">
                  <c:v>27.665412003950426</c:v>
                </c:pt>
                <c:pt idx="1993">
                  <c:v>27.617227582566244</c:v>
                </c:pt>
                <c:pt idx="1994">
                  <c:v>27.569028336291233</c:v>
                </c:pt>
                <c:pt idx="1995">
                  <c:v>27.520814604349106</c:v>
                </c:pt>
                <c:pt idx="1996">
                  <c:v>27.472586727350247</c:v>
                </c:pt>
                <c:pt idx="1997">
                  <c:v>27.424345047269981</c:v>
                </c:pt>
                <c:pt idx="1998">
                  <c:v>27.376089907426579</c:v>
                </c:pt>
                <c:pt idx="1999">
                  <c:v>27.327821652459878</c:v>
                </c:pt>
                <c:pt idx="2000">
                  <c:v>27.279540628309142</c:v>
                </c:pt>
                <c:pt idx="2001">
                  <c:v>27.23124718219082</c:v>
                </c:pt>
                <c:pt idx="2002">
                  <c:v>27.182941662576589</c:v>
                </c:pt>
                <c:pt idx="2003">
                  <c:v>27.134624419171036</c:v>
                </c:pt>
                <c:pt idx="2004">
                  <c:v>27.0862958028886</c:v>
                </c:pt>
                <c:pt idx="2005">
                  <c:v>27.037956165831769</c:v>
                </c:pt>
                <c:pt idx="2006">
                  <c:v>26.989605861267776</c:v>
                </c:pt>
                <c:pt idx="2007">
                  <c:v>26.941245243605991</c:v>
                </c:pt>
                <c:pt idx="2008">
                  <c:v>26.892874668374972</c:v>
                </c:pt>
                <c:pt idx="2009">
                  <c:v>26.844494492199075</c:v>
                </c:pt>
                <c:pt idx="2010">
                  <c:v>26.796105072775603</c:v>
                </c:pt>
                <c:pt idx="2011">
                  <c:v>26.747706768851462</c:v>
                </c:pt>
                <c:pt idx="2012">
                  <c:v>26.699299940199566</c:v>
                </c:pt>
                <c:pt idx="2013">
                  <c:v>26.650884947595369</c:v>
                </c:pt>
                <c:pt idx="2014">
                  <c:v>26.602462152793443</c:v>
                </c:pt>
                <c:pt idx="2015">
                  <c:v>26.554031918503497</c:v>
                </c:pt>
                <c:pt idx="2016">
                  <c:v>26.505594608366824</c:v>
                </c:pt>
                <c:pt idx="2017">
                  <c:v>26.457150586932016</c:v>
                </c:pt>
                <c:pt idx="2018">
                  <c:v>26.408700219631513</c:v>
                </c:pt>
                <c:pt idx="2019">
                  <c:v>26.360243872757209</c:v>
                </c:pt>
                <c:pt idx="2020">
                  <c:v>26.311781913436199</c:v>
                </c:pt>
                <c:pt idx="2021">
                  <c:v>26.26331470960675</c:v>
                </c:pt>
                <c:pt idx="2022">
                  <c:v>26.21484262999385</c:v>
                </c:pt>
                <c:pt idx="2023">
                  <c:v>26.166366044085095</c:v>
                </c:pt>
                <c:pt idx="2024">
                  <c:v>26.117885322105721</c:v>
                </c:pt>
                <c:pt idx="2025">
                  <c:v>26.069400834994628</c:v>
                </c:pt>
                <c:pt idx="2026">
                  <c:v>26.020912954379412</c:v>
                </c:pt>
                <c:pt idx="2027">
                  <c:v>25.972422052551998</c:v>
                </c:pt>
                <c:pt idx="2028">
                  <c:v>25.92392850244336</c:v>
                </c:pt>
                <c:pt idx="2029">
                  <c:v>25.875432677599569</c:v>
                </c:pt>
                <c:pt idx="2030">
                  <c:v>25.826934952156286</c:v>
                </c:pt>
                <c:pt idx="2031">
                  <c:v>25.77843570081431</c:v>
                </c:pt>
                <c:pt idx="2032">
                  <c:v>25.7299352988144</c:v>
                </c:pt>
                <c:pt idx="2033">
                  <c:v>25.681434121912424</c:v>
                </c:pt>
                <c:pt idx="2034">
                  <c:v>25.632932546354134</c:v>
                </c:pt>
                <c:pt idx="2035">
                  <c:v>25.584430948850837</c:v>
                </c:pt>
                <c:pt idx="2036">
                  <c:v>25.535929706553098</c:v>
                </c:pt>
                <c:pt idx="2037">
                  <c:v>25.487429197026845</c:v>
                </c:pt>
                <c:pt idx="2038">
                  <c:v>25.438929798227331</c:v>
                </c:pt>
                <c:pt idx="2039">
                  <c:v>25.390431888474364</c:v>
                </c:pt>
                <c:pt idx="2040">
                  <c:v>25.341935846427322</c:v>
                </c:pt>
                <c:pt idx="2041">
                  <c:v>25.293442051059316</c:v>
                </c:pt>
                <c:pt idx="2042">
                  <c:v>25.244950881632491</c:v>
                </c:pt>
                <c:pt idx="2043">
                  <c:v>25.196462717672542</c:v>
                </c:pt>
                <c:pt idx="2044">
                  <c:v>25.147977938943285</c:v>
                </c:pt>
                <c:pt idx="2045">
                  <c:v>25.099496925421974</c:v>
                </c:pt>
                <c:pt idx="2046">
                  <c:v>25.051020057273348</c:v>
                </c:pt>
                <c:pt idx="2047">
                  <c:v>25.002547714824868</c:v>
                </c:pt>
                <c:pt idx="2048">
                  <c:v>24.954080278540722</c:v>
                </c:pt>
                <c:pt idx="2049">
                  <c:v>24.905618128997556</c:v>
                </c:pt>
                <c:pt idx="2050">
                  <c:v>24.857161646858454</c:v>
                </c:pt>
                <c:pt idx="2051">
                  <c:v>24.808711212847776</c:v>
                </c:pt>
                <c:pt idx="2052">
                  <c:v>24.760267207726191</c:v>
                </c:pt>
                <c:pt idx="2053">
                  <c:v>24.711830012264954</c:v>
                </c:pt>
                <c:pt idx="2054">
                  <c:v>24.663400007221444</c:v>
                </c:pt>
                <c:pt idx="2055">
                  <c:v>24.614977573313009</c:v>
                </c:pt>
                <c:pt idx="2056">
                  <c:v>24.56656309119278</c:v>
                </c:pt>
                <c:pt idx="2057">
                  <c:v>24.518156941423431</c:v>
                </c:pt>
                <c:pt idx="2058">
                  <c:v>24.469759504453123</c:v>
                </c:pt>
                <c:pt idx="2059">
                  <c:v>24.421371160589757</c:v>
                </c:pt>
                <c:pt idx="2060">
                  <c:v>24.372992289976139</c:v>
                </c:pt>
                <c:pt idx="2061">
                  <c:v>24.324623272564697</c:v>
                </c:pt>
                <c:pt idx="2062">
                  <c:v>24.276264488093162</c:v>
                </c:pt>
                <c:pt idx="2063">
                  <c:v>24.227916316058629</c:v>
                </c:pt>
                <c:pt idx="2064">
                  <c:v>24.17957913569381</c:v>
                </c:pt>
                <c:pt idx="2065">
                  <c:v>24.131253325941255</c:v>
                </c:pt>
                <c:pt idx="2066">
                  <c:v>24.082939265428944</c:v>
                </c:pt>
                <c:pt idx="2067">
                  <c:v>24.034637332445719</c:v>
                </c:pt>
                <c:pt idx="2068">
                  <c:v>23.986347904916343</c:v>
                </c:pt>
                <c:pt idx="2069">
                  <c:v>23.938071360377172</c:v>
                </c:pt>
                <c:pt idx="2070">
                  <c:v>23.889808075950985</c:v>
                </c:pt>
                <c:pt idx="2071">
                  <c:v>23.84155842832363</c:v>
                </c:pt>
                <c:pt idx="2072">
                  <c:v>23.793322793718268</c:v>
                </c:pt>
                <c:pt idx="2073">
                  <c:v>23.745101547872203</c:v>
                </c:pt>
                <c:pt idx="2074">
                  <c:v>23.696895066012029</c:v>
                </c:pt>
                <c:pt idx="2075">
                  <c:v>23.648703722829264</c:v>
                </c:pt>
                <c:pt idx="2076">
                  <c:v>23.600527892456824</c:v>
                </c:pt>
                <c:pt idx="2077">
                  <c:v>23.552367948444637</c:v>
                </c:pt>
                <c:pt idx="2078">
                  <c:v>23.504224263735939</c:v>
                </c:pt>
                <c:pt idx="2079">
                  <c:v>23.456097210642906</c:v>
                </c:pt>
                <c:pt idx="2080">
                  <c:v>23.407987160823787</c:v>
                </c:pt>
                <c:pt idx="2081">
                  <c:v>23.359894485258458</c:v>
                </c:pt>
                <c:pt idx="2082">
                  <c:v>23.311819554225067</c:v>
                </c:pt>
                <c:pt idx="2083">
                  <c:v>23.263762737277037</c:v>
                </c:pt>
                <c:pt idx="2084">
                  <c:v>23.21572440321907</c:v>
                </c:pt>
                <c:pt idx="2085">
                  <c:v>23.167704920084368</c:v>
                </c:pt>
                <c:pt idx="2086">
                  <c:v>23.119704655111178</c:v>
                </c:pt>
                <c:pt idx="2087">
                  <c:v>23.071723974719855</c:v>
                </c:pt>
                <c:pt idx="2088">
                  <c:v>23.023763244490311</c:v>
                </c:pt>
                <c:pt idx="2089">
                  <c:v>22.975822829138632</c:v>
                </c:pt>
                <c:pt idx="2090">
                  <c:v>22.927903092494731</c:v>
                </c:pt>
                <c:pt idx="2091">
                  <c:v>22.880004397479986</c:v>
                </c:pt>
                <c:pt idx="2092">
                  <c:v>22.832127106084084</c:v>
                </c:pt>
                <c:pt idx="2093">
                  <c:v>22.784271579343862</c:v>
                </c:pt>
                <c:pt idx="2094">
                  <c:v>22.736438177319886</c:v>
                </c:pt>
                <c:pt idx="2095">
                  <c:v>22.68862725907541</c:v>
                </c:pt>
                <c:pt idx="2096">
                  <c:v>22.640839182654076</c:v>
                </c:pt>
                <c:pt idx="2097">
                  <c:v>22.593074305057648</c:v>
                </c:pt>
                <c:pt idx="2098">
                  <c:v>22.545332982225514</c:v>
                </c:pt>
                <c:pt idx="2099">
                  <c:v>22.497615569012382</c:v>
                </c:pt>
                <c:pt idx="2100">
                  <c:v>22.449922419166938</c:v>
                </c:pt>
                <c:pt idx="2101">
                  <c:v>22.402253885311051</c:v>
                </c:pt>
                <c:pt idx="2102">
                  <c:v>22.354610318918429</c:v>
                </c:pt>
                <c:pt idx="2103">
                  <c:v>22.306992070294061</c:v>
                </c:pt>
                <c:pt idx="2104">
                  <c:v>22.259399488552916</c:v>
                </c:pt>
                <c:pt idx="2105">
                  <c:v>22.211832921599846</c:v>
                </c:pt>
                <c:pt idx="2106">
                  <c:v>22.164292716109259</c:v>
                </c:pt>
                <c:pt idx="2107">
                  <c:v>22.11677921750427</c:v>
                </c:pt>
                <c:pt idx="2108">
                  <c:v>22.069292769937078</c:v>
                </c:pt>
                <c:pt idx="2109">
                  <c:v>22.021833716269235</c:v>
                </c:pt>
                <c:pt idx="2110">
                  <c:v>21.974402398051161</c:v>
                </c:pt>
                <c:pt idx="2111">
                  <c:v>21.926999155503189</c:v>
                </c:pt>
                <c:pt idx="2112">
                  <c:v>21.879624327495996</c:v>
                </c:pt>
                <c:pt idx="2113">
                  <c:v>21.832278251531221</c:v>
                </c:pt>
                <c:pt idx="2114">
                  <c:v>21.784961263722469</c:v>
                </c:pt>
                <c:pt idx="2115">
                  <c:v>21.737673698776714</c:v>
                </c:pt>
                <c:pt idx="2116">
                  <c:v>21.690415889974844</c:v>
                </c:pt>
                <c:pt idx="2117">
                  <c:v>21.643188169154335</c:v>
                </c:pt>
                <c:pt idx="2118">
                  <c:v>21.595990866689696</c:v>
                </c:pt>
                <c:pt idx="2119">
                  <c:v>21.548824311474949</c:v>
                </c:pt>
                <c:pt idx="2120">
                  <c:v>21.501688830905756</c:v>
                </c:pt>
                <c:pt idx="2121">
                  <c:v>21.4545847508614</c:v>
                </c:pt>
                <c:pt idx="2122">
                  <c:v>21.407512395687419</c:v>
                </c:pt>
                <c:pt idx="2123">
                  <c:v>21.360472088177865</c:v>
                </c:pt>
                <c:pt idx="2124">
                  <c:v>21.313464149558541</c:v>
                </c:pt>
                <c:pt idx="2125">
                  <c:v>21.266488899470165</c:v>
                </c:pt>
                <c:pt idx="2126">
                  <c:v>21.219546655950737</c:v>
                </c:pt>
                <c:pt idx="2127">
                  <c:v>21.172637735419944</c:v>
                </c:pt>
                <c:pt idx="2128">
                  <c:v>21.125762452662382</c:v>
                </c:pt>
                <c:pt idx="2129">
                  <c:v>21.078921120810925</c:v>
                </c:pt>
                <c:pt idx="2130">
                  <c:v>21.032114051332037</c:v>
                </c:pt>
                <c:pt idx="2131">
                  <c:v>20.985341554008453</c:v>
                </c:pt>
                <c:pt idx="2132">
                  <c:v>20.938603936925084</c:v>
                </c:pt>
                <c:pt idx="2133">
                  <c:v>20.891901506452641</c:v>
                </c:pt>
                <c:pt idx="2134">
                  <c:v>20.845234567232716</c:v>
                </c:pt>
                <c:pt idx="2135">
                  <c:v>20.798603422163701</c:v>
                </c:pt>
                <c:pt idx="2136">
                  <c:v>20.752008372385362</c:v>
                </c:pt>
                <c:pt idx="2137">
                  <c:v>20.705449717264081</c:v>
                </c:pt>
                <c:pt idx="2138">
                  <c:v>20.658927754379647</c:v>
                </c:pt>
                <c:pt idx="2139">
                  <c:v>20.612442779510221</c:v>
                </c:pt>
                <c:pt idx="2140">
                  <c:v>20.565995086619463</c:v>
                </c:pt>
                <c:pt idx="2141">
                  <c:v>20.519584967841912</c:v>
                </c:pt>
                <c:pt idx="2142">
                  <c:v>20.473212713470744</c:v>
                </c:pt>
                <c:pt idx="2143">
                  <c:v>20.426878611943998</c:v>
                </c:pt>
                <c:pt idx="2144">
                  <c:v>20.380582949831595</c:v>
                </c:pt>
                <c:pt idx="2145">
                  <c:v>20.334326011823261</c:v>
                </c:pt>
                <c:pt idx="2146">
                  <c:v>20.288108080715471</c:v>
                </c:pt>
                <c:pt idx="2147">
                  <c:v>20.241929437399587</c:v>
                </c:pt>
                <c:pt idx="2148">
                  <c:v>20.19579036084982</c:v>
                </c:pt>
                <c:pt idx="2149">
                  <c:v>20.149691128111495</c:v>
                </c:pt>
                <c:pt idx="2150">
                  <c:v>20.103632014289552</c:v>
                </c:pt>
                <c:pt idx="2151">
                  <c:v>20.057613292537106</c:v>
                </c:pt>
                <c:pt idx="2152">
                  <c:v>20.011635234044668</c:v>
                </c:pt>
                <c:pt idx="2153">
                  <c:v>19.965698108029443</c:v>
                </c:pt>
                <c:pt idx="2154">
                  <c:v>19.919802181723924</c:v>
                </c:pt>
                <c:pt idx="2155">
                  <c:v>19.873947720366722</c:v>
                </c:pt>
                <c:pt idx="2156">
                  <c:v>19.828134987191831</c:v>
                </c:pt>
                <c:pt idx="2157">
                  <c:v>19.782364243418506</c:v>
                </c:pt>
                <c:pt idx="2158">
                  <c:v>19.736635748242517</c:v>
                </c:pt>
                <c:pt idx="2159">
                  <c:v>19.690949758825859</c:v>
                </c:pt>
                <c:pt idx="2160">
                  <c:v>19.645306530288078</c:v>
                </c:pt>
                <c:pt idx="2161">
                  <c:v>19.599706315697421</c:v>
                </c:pt>
                <c:pt idx="2162">
                  <c:v>19.554149366061843</c:v>
                </c:pt>
                <c:pt idx="2163">
                  <c:v>19.508635930320747</c:v>
                </c:pt>
                <c:pt idx="2164">
                  <c:v>19.463166255336979</c:v>
                </c:pt>
                <c:pt idx="2165">
                  <c:v>19.417740585888779</c:v>
                </c:pt>
                <c:pt idx="2166">
                  <c:v>19.372359164661706</c:v>
                </c:pt>
                <c:pt idx="2167">
                  <c:v>19.327022232241561</c:v>
                </c:pt>
                <c:pt idx="2168">
                  <c:v>19.281730027107162</c:v>
                </c:pt>
                <c:pt idx="2169">
                  <c:v>19.236482785623291</c:v>
                </c:pt>
                <c:pt idx="2170">
                  <c:v>19.191280742033832</c:v>
                </c:pt>
                <c:pt idx="2171">
                  <c:v>19.146124128455394</c:v>
                </c:pt>
                <c:pt idx="2172">
                  <c:v>19.101013174870786</c:v>
                </c:pt>
                <c:pt idx="2173">
                  <c:v>19.055948109123403</c:v>
                </c:pt>
                <c:pt idx="2174">
                  <c:v>19.010929156911203</c:v>
                </c:pt>
                <c:pt idx="2175">
                  <c:v>18.965956541781097</c:v>
                </c:pt>
                <c:pt idx="2176">
                  <c:v>18.921030485123641</c:v>
                </c:pt>
                <c:pt idx="2177">
                  <c:v>18.876151206168061</c:v>
                </c:pt>
                <c:pt idx="2178">
                  <c:v>18.831318921977406</c:v>
                </c:pt>
                <c:pt idx="2179">
                  <c:v>18.786533847443668</c:v>
                </c:pt>
                <c:pt idx="2180">
                  <c:v>18.74179619528385</c:v>
                </c:pt>
                <c:pt idx="2181">
                  <c:v>18.697106176035444</c:v>
                </c:pt>
                <c:pt idx="2182">
                  <c:v>18.652463998052827</c:v>
                </c:pt>
                <c:pt idx="2183">
                  <c:v>18.607869867503261</c:v>
                </c:pt>
                <c:pt idx="2184">
                  <c:v>18.563323988363752</c:v>
                </c:pt>
                <c:pt idx="2185">
                  <c:v>18.518826562417644</c:v>
                </c:pt>
                <c:pt idx="2186">
                  <c:v>18.474377789251587</c:v>
                </c:pt>
                <c:pt idx="2187">
                  <c:v>18.429977866253168</c:v>
                </c:pt>
                <c:pt idx="2188">
                  <c:v>18.385626988607903</c:v>
                </c:pt>
                <c:pt idx="2189">
                  <c:v>18.341325349297225</c:v>
                </c:pt>
                <c:pt idx="2190">
                  <c:v>18.297073139096391</c:v>
                </c:pt>
                <c:pt idx="2191">
                  <c:v>18.252870546572314</c:v>
                </c:pt>
                <c:pt idx="2192">
                  <c:v>18.208717758082699</c:v>
                </c:pt>
                <c:pt idx="2193">
                  <c:v>18.164614957773704</c:v>
                </c:pt>
                <c:pt idx="2194">
                  <c:v>18.120562327579325</c:v>
                </c:pt>
                <c:pt idx="2195">
                  <c:v>18.076560047220454</c:v>
                </c:pt>
                <c:pt idx="2196">
                  <c:v>18.032608294203868</c:v>
                </c:pt>
                <c:pt idx="2197">
                  <c:v>17.98870724382185</c:v>
                </c:pt>
                <c:pt idx="2198">
                  <c:v>17.94485706915167</c:v>
                </c:pt>
                <c:pt idx="2199">
                  <c:v>17.901057941056038</c:v>
                </c:pt>
                <c:pt idx="2200">
                  <c:v>17.85731002818239</c:v>
                </c:pt>
                <c:pt idx="2201">
                  <c:v>17.813613496964045</c:v>
                </c:pt>
                <c:pt idx="2202">
                  <c:v>17.769968511619908</c:v>
                </c:pt>
                <c:pt idx="2203">
                  <c:v>17.726375234155981</c:v>
                </c:pt>
                <c:pt idx="2204">
                  <c:v>17.682833824365861</c:v>
                </c:pt>
                <c:pt idx="2205">
                  <c:v>17.639344439831611</c:v>
                </c:pt>
                <c:pt idx="2206">
                  <c:v>17.595907235926056</c:v>
                </c:pt>
                <c:pt idx="2207">
                  <c:v>17.552522365813136</c:v>
                </c:pt>
                <c:pt idx="2208">
                  <c:v>17.509189980450486</c:v>
                </c:pt>
                <c:pt idx="2209">
                  <c:v>17.465910228590978</c:v>
                </c:pt>
                <c:pt idx="2210">
                  <c:v>17.422683256785014</c:v>
                </c:pt>
                <c:pt idx="2211">
                  <c:v>17.379509209382576</c:v>
                </c:pt>
                <c:pt idx="2212">
                  <c:v>17.33638822853603</c:v>
                </c:pt>
                <c:pt idx="2213">
                  <c:v>17.293320454202735</c:v>
                </c:pt>
                <c:pt idx="2214">
                  <c:v>17.250306024147775</c:v>
                </c:pt>
                <c:pt idx="2215">
                  <c:v>17.207345073946826</c:v>
                </c:pt>
                <c:pt idx="2216">
                  <c:v>17.16443773699001</c:v>
                </c:pt>
                <c:pt idx="2217">
                  <c:v>17.121584144484469</c:v>
                </c:pt>
                <c:pt idx="2218">
                  <c:v>17.07878442545875</c:v>
                </c:pt>
                <c:pt idx="2219">
                  <c:v>17.036038706765972</c:v>
                </c:pt>
                <c:pt idx="2220">
                  <c:v>16.993347113087822</c:v>
                </c:pt>
                <c:pt idx="2221">
                  <c:v>16.95070976693891</c:v>
                </c:pt>
                <c:pt idx="2222">
                  <c:v>16.908126788670547</c:v>
                </c:pt>
                <c:pt idx="2223">
                  <c:v>16.865598296475852</c:v>
                </c:pt>
                <c:pt idx="2224">
                  <c:v>16.823124406393362</c:v>
                </c:pt>
                <c:pt idx="2225">
                  <c:v>16.780705232312528</c:v>
                </c:pt>
                <c:pt idx="2226">
                  <c:v>16.73834088597825</c:v>
                </c:pt>
                <c:pt idx="2227">
                  <c:v>16.696031476995884</c:v>
                </c:pt>
                <c:pt idx="2228">
                  <c:v>16.653777112836543</c:v>
                </c:pt>
                <c:pt idx="2229">
                  <c:v>16.611577898842278</c:v>
                </c:pt>
                <c:pt idx="2230">
                  <c:v>16.569433938231441</c:v>
                </c:pt>
                <c:pt idx="2231">
                  <c:v>16.527345332104666</c:v>
                </c:pt>
                <c:pt idx="2232">
                  <c:v>16.485312179450013</c:v>
                </c:pt>
                <c:pt idx="2233">
                  <c:v>16.443334577149137</c:v>
                </c:pt>
                <c:pt idx="2234">
                  <c:v>16.40141261998361</c:v>
                </c:pt>
                <c:pt idx="2235">
                  <c:v>16.359546400640181</c:v>
                </c:pt>
                <c:pt idx="2236">
                  <c:v>16.317736009717816</c:v>
                </c:pt>
                <c:pt idx="2237">
                  <c:v>16.275981535733742</c:v>
                </c:pt>
                <c:pt idx="2238">
                  <c:v>16.234283065129635</c:v>
                </c:pt>
                <c:pt idx="2239">
                  <c:v>16.192640682278828</c:v>
                </c:pt>
                <c:pt idx="2240">
                  <c:v>16.151054469492568</c:v>
                </c:pt>
                <c:pt idx="2241">
                  <c:v>16.109524507026876</c:v>
                </c:pt>
                <c:pt idx="2242">
                  <c:v>16.068050873089543</c:v>
                </c:pt>
                <c:pt idx="2243">
                  <c:v>16.02663364384679</c:v>
                </c:pt>
                <c:pt idx="2244">
                  <c:v>15.985272893431631</c:v>
                </c:pt>
                <c:pt idx="2245">
                  <c:v>15.943968693949117</c:v>
                </c:pt>
                <c:pt idx="2246">
                  <c:v>15.902721115485379</c:v>
                </c:pt>
                <c:pt idx="2247">
                  <c:v>15.861530226114105</c:v>
                </c:pt>
                <c:pt idx="2248">
                  <c:v>15.82039609190425</c:v>
                </c:pt>
                <c:pt idx="2249">
                  <c:v>15.779318776927875</c:v>
                </c:pt>
                <c:pt idx="2250">
                  <c:v>15.73829834326702</c:v>
                </c:pt>
                <c:pt idx="2251">
                  <c:v>15.697334851022674</c:v>
                </c:pt>
                <c:pt idx="2252">
                  <c:v>15.656428358321202</c:v>
                </c:pt>
                <c:pt idx="2253">
                  <c:v>15.615578921323328</c:v>
                </c:pt>
                <c:pt idx="2254">
                  <c:v>15.574786594231398</c:v>
                </c:pt>
                <c:pt idx="2255">
                  <c:v>15.534051429297834</c:v>
                </c:pt>
                <c:pt idx="2256">
                  <c:v>15.49337347683274</c:v>
                </c:pt>
                <c:pt idx="2257">
                  <c:v>15.452752785212439</c:v>
                </c:pt>
                <c:pt idx="2258">
                  <c:v>15.412189400887611</c:v>
                </c:pt>
                <c:pt idx="2259">
                  <c:v>15.371683368391295</c:v>
                </c:pt>
                <c:pt idx="2260">
                  <c:v>15.331234730347173</c:v>
                </c:pt>
                <c:pt idx="2261">
                  <c:v>15.290843527478513</c:v>
                </c:pt>
                <c:pt idx="2262">
                  <c:v>15.250509798615479</c:v>
                </c:pt>
                <c:pt idx="2263">
                  <c:v>15.210233580704566</c:v>
                </c:pt>
                <c:pt idx="2264">
                  <c:v>15.170014908816585</c:v>
                </c:pt>
                <c:pt idx="2265">
                  <c:v>15.129853816155252</c:v>
                </c:pt>
                <c:pt idx="2266">
                  <c:v>15.089750334065302</c:v>
                </c:pt>
                <c:pt idx="2267">
                  <c:v>15.049704492041906</c:v>
                </c:pt>
                <c:pt idx="2268">
                  <c:v>15.009716317738356</c:v>
                </c:pt>
                <c:pt idx="2269">
                  <c:v>14.969785836975351</c:v>
                </c:pt>
                <c:pt idx="2270">
                  <c:v>14.929913073748903</c:v>
                </c:pt>
                <c:pt idx="2271">
                  <c:v>14.89009805024002</c:v>
                </c:pt>
                <c:pt idx="2272">
                  <c:v>14.850340786821947</c:v>
                </c:pt>
                <c:pt idx="2273">
                  <c:v>14.81064130207004</c:v>
                </c:pt>
                <c:pt idx="2274">
                  <c:v>14.770999612769867</c:v>
                </c:pt>
                <c:pt idx="2275">
                  <c:v>14.731415733925854</c:v>
                </c:pt>
                <c:pt idx="2276">
                  <c:v>14.69188967877016</c:v>
                </c:pt>
                <c:pt idx="2277">
                  <c:v>14.652421458771272</c:v>
                </c:pt>
                <c:pt idx="2278">
                  <c:v>14.613011083642411</c:v>
                </c:pt>
                <c:pt idx="2279">
                  <c:v>14.573658561350676</c:v>
                </c:pt>
                <c:pt idx="2280">
                  <c:v>14.534363898125457</c:v>
                </c:pt>
                <c:pt idx="2281">
                  <c:v>14.495127098466366</c:v>
                </c:pt>
                <c:pt idx="2282">
                  <c:v>14.455948165153362</c:v>
                </c:pt>
                <c:pt idx="2283">
                  <c:v>14.416827099253773</c:v>
                </c:pt>
                <c:pt idx="2284">
                  <c:v>14.377763900132059</c:v>
                </c:pt>
                <c:pt idx="2285">
                  <c:v>14.33875856545767</c:v>
                </c:pt>
                <c:pt idx="2286">
                  <c:v>14.299811091213648</c:v>
                </c:pt>
                <c:pt idx="2287">
                  <c:v>14.260921471705391</c:v>
                </c:pt>
                <c:pt idx="2288">
                  <c:v>14.222089699569104</c:v>
                </c:pt>
                <c:pt idx="2289">
                  <c:v>14.18331576577965</c:v>
                </c:pt>
                <c:pt idx="2290">
                  <c:v>14.144599659659757</c:v>
                </c:pt>
                <c:pt idx="2291">
                  <c:v>14.105941368887763</c:v>
                </c:pt>
                <c:pt idx="2292">
                  <c:v>14.067340879506308</c:v>
                </c:pt>
                <c:pt idx="2293">
                  <c:v>14.02879817593041</c:v>
                </c:pt>
                <c:pt idx="2294">
                  <c:v>13.990313240955407</c:v>
                </c:pt>
                <c:pt idx="2295">
                  <c:v>13.951886055765893</c:v>
                </c:pt>
                <c:pt idx="2296">
                  <c:v>13.913516599942852</c:v>
                </c:pt>
                <c:pt idx="2297">
                  <c:v>13.875204851473031</c:v>
                </c:pt>
                <c:pt idx="2298">
                  <c:v>13.836950786755056</c:v>
                </c:pt>
                <c:pt idx="2299">
                  <c:v>13.79875438060945</c:v>
                </c:pt>
                <c:pt idx="2300">
                  <c:v>13.760615606285144</c:v>
                </c:pt>
                <c:pt idx="2301">
                  <c:v>13.722534435467754</c:v>
                </c:pt>
                <c:pt idx="2302">
                  <c:v>13.684510838287432</c:v>
                </c:pt>
                <c:pt idx="2303">
                  <c:v>13.646544783326375</c:v>
                </c:pt>
                <c:pt idx="2304">
                  <c:v>13.608636237626598</c:v>
                </c:pt>
                <c:pt idx="2305">
                  <c:v>13.570785166697521</c:v>
                </c:pt>
                <c:pt idx="2306">
                  <c:v>13.532991534523243</c:v>
                </c:pt>
                <c:pt idx="2307">
                  <c:v>13.495255303570186</c:v>
                </c:pt>
                <c:pt idx="2308">
                  <c:v>13.457576434794564</c:v>
                </c:pt>
                <c:pt idx="2309">
                  <c:v>13.419954887649242</c:v>
                </c:pt>
                <c:pt idx="2310">
                  <c:v>13.382390620091337</c:v>
                </c:pt>
                <c:pt idx="2311">
                  <c:v>13.344883588589065</c:v>
                </c:pt>
                <c:pt idx="2312">
                  <c:v>13.307433748129025</c:v>
                </c:pt>
                <c:pt idx="2313">
                  <c:v>13.270041052222652</c:v>
                </c:pt>
                <c:pt idx="2314">
                  <c:v>13.232705452913967</c:v>
                </c:pt>
                <c:pt idx="2315">
                  <c:v>13.195426900785421</c:v>
                </c:pt>
                <c:pt idx="2316">
                  <c:v>13.158205344965223</c:v>
                </c:pt>
                <c:pt idx="2317">
                  <c:v>13.121040733133757</c:v>
                </c:pt>
                <c:pt idx="2318">
                  <c:v>13.083933011529993</c:v>
                </c:pt>
                <c:pt idx="2319">
                  <c:v>13.046882124958055</c:v>
                </c:pt>
                <c:pt idx="2320">
                  <c:v>13.009888016793681</c:v>
                </c:pt>
                <c:pt idx="2321">
                  <c:v>12.972950628990043</c:v>
                </c:pt>
                <c:pt idx="2322">
                  <c:v>12.936069902084595</c:v>
                </c:pt>
                <c:pt idx="2323">
                  <c:v>12.899245775204221</c:v>
                </c:pt>
                <c:pt idx="2324">
                  <c:v>12.862478186072323</c:v>
                </c:pt>
                <c:pt idx="2325">
                  <c:v>12.825767071013567</c:v>
                </c:pt>
                <c:pt idx="2326">
                  <c:v>12.78911236496074</c:v>
                </c:pt>
                <c:pt idx="2327">
                  <c:v>12.752514001459339</c:v>
                </c:pt>
                <c:pt idx="2328">
                  <c:v>12.71597191267408</c:v>
                </c:pt>
                <c:pt idx="2329">
                  <c:v>12.679486029393878</c:v>
                </c:pt>
                <c:pt idx="2330">
                  <c:v>12.643056281037508</c:v>
                </c:pt>
                <c:pt idx="2331">
                  <c:v>12.606682595658675</c:v>
                </c:pt>
                <c:pt idx="2332">
                  <c:v>12.570364899951423</c:v>
                </c:pt>
                <c:pt idx="2333">
                  <c:v>12.534103119254873</c:v>
                </c:pt>
                <c:pt idx="2334">
                  <c:v>12.49789717755872</c:v>
                </c:pt>
                <c:pt idx="2335">
                  <c:v>12.461746997507877</c:v>
                </c:pt>
                <c:pt idx="2336">
                  <c:v>12.425652500407022</c:v>
                </c:pt>
                <c:pt idx="2337">
                  <c:v>12.389613606225808</c:v>
                </c:pt>
                <c:pt idx="2338">
                  <c:v>12.353630233603141</c:v>
                </c:pt>
                <c:pt idx="2339">
                  <c:v>12.317702299851467</c:v>
                </c:pt>
                <c:pt idx="2340">
                  <c:v>12.281829720961838</c:v>
                </c:pt>
                <c:pt idx="2341">
                  <c:v>12.246012411607447</c:v>
                </c:pt>
                <c:pt idx="2342">
                  <c:v>12.21025028514854</c:v>
                </c:pt>
                <c:pt idx="2343">
                  <c:v>12.174543253635719</c:v>
                </c:pt>
                <c:pt idx="2344">
                  <c:v>12.138891227814817</c:v>
                </c:pt>
                <c:pt idx="2345">
                  <c:v>12.103294117130034</c:v>
                </c:pt>
                <c:pt idx="2346">
                  <c:v>12.067751829728298</c:v>
                </c:pt>
                <c:pt idx="2347">
                  <c:v>12.032264272462497</c:v>
                </c:pt>
                <c:pt idx="2348">
                  <c:v>11.996831350895668</c:v>
                </c:pt>
                <c:pt idx="2349">
                  <c:v>11.96145296930383</c:v>
                </c:pt>
                <c:pt idx="2350">
                  <c:v>11.926129030679897</c:v>
                </c:pt>
                <c:pt idx="2351">
                  <c:v>11.890859436737065</c:v>
                </c:pt>
                <c:pt idx="2352">
                  <c:v>11.855644087911511</c:v>
                </c:pt>
                <c:pt idx="2353">
                  <c:v>11.820482883365804</c:v>
                </c:pt>
                <c:pt idx="2354">
                  <c:v>11.785375720992331</c:v>
                </c:pt>
                <c:pt idx="2355">
                  <c:v>11.750322497415782</c:v>
                </c:pt>
                <c:pt idx="2356">
                  <c:v>11.715323107995946</c:v>
                </c:pt>
                <c:pt idx="2357">
                  <c:v>11.680377446830798</c:v>
                </c:pt>
                <c:pt idx="2358">
                  <c:v>11.64548540675929</c:v>
                </c:pt>
                <c:pt idx="2359">
                  <c:v>11.61064687936334</c:v>
                </c:pt>
                <c:pt idx="2360">
                  <c:v>11.575861754971061</c:v>
                </c:pt>
                <c:pt idx="2361">
                  <c:v>11.541129922658593</c:v>
                </c:pt>
                <c:pt idx="2362">
                  <c:v>11.506451270252942</c:v>
                </c:pt>
                <c:pt idx="2363">
                  <c:v>11.471825684333901</c:v>
                </c:pt>
                <c:pt idx="2364">
                  <c:v>11.437253050236214</c:v>
                </c:pt>
                <c:pt idx="2365">
                  <c:v>11.402733252052208</c:v>
                </c:pt>
                <c:pt idx="2366">
                  <c:v>11.368266172633101</c:v>
                </c:pt>
                <c:pt idx="2367">
                  <c:v>11.333851693591342</c:v>
                </c:pt>
                <c:pt idx="2368">
                  <c:v>11.299489695302608</c:v>
                </c:pt>
                <c:pt idx="2369">
                  <c:v>11.2651800569072</c:v>
                </c:pt>
                <c:pt idx="2370">
                  <c:v>11.230922656312213</c:v>
                </c:pt>
                <c:pt idx="2371">
                  <c:v>11.196717370193099</c:v>
                </c:pt>
                <c:pt idx="2372">
                  <c:v>11.162564073994778</c:v>
                </c:pt>
                <c:pt idx="2373">
                  <c:v>11.128462641934156</c:v>
                </c:pt>
                <c:pt idx="2374">
                  <c:v>11.094412947000587</c:v>
                </c:pt>
                <c:pt idx="2375">
                  <c:v>11.060414860957934</c:v>
                </c:pt>
                <c:pt idx="2376">
                  <c:v>11.02646825434576</c:v>
                </c:pt>
                <c:pt idx="2377">
                  <c:v>10.992572996480456</c:v>
                </c:pt>
                <c:pt idx="2378">
                  <c:v>10.958728955456765</c:v>
                </c:pt>
                <c:pt idx="2379">
                  <c:v>10.924935998148861</c:v>
                </c:pt>
                <c:pt idx="2380">
                  <c:v>10.891193990211336</c:v>
                </c:pt>
                <c:pt idx="2381">
                  <c:v>10.857502796080624</c:v>
                </c:pt>
                <c:pt idx="2382">
                  <c:v>10.823862278975705</c:v>
                </c:pt>
                <c:pt idx="2383">
                  <c:v>10.790272300899417</c:v>
                </c:pt>
                <c:pt idx="2384">
                  <c:v>10.756732722639162</c:v>
                </c:pt>
                <c:pt idx="2385">
                  <c:v>10.723243403767997</c:v>
                </c:pt>
                <c:pt idx="2386">
                  <c:v>10.689804202645554</c:v>
                </c:pt>
                <c:pt idx="2387">
                  <c:v>10.656414976418855</c:v>
                </c:pt>
                <c:pt idx="2388">
                  <c:v>10.62307558102292</c:v>
                </c:pt>
                <c:pt idx="2389">
                  <c:v>10.589785871182064</c:v>
                </c:pt>
                <c:pt idx="2390">
                  <c:v>10.556545700410194</c:v>
                </c:pt>
                <c:pt idx="2391">
                  <c:v>10.523354921011791</c:v>
                </c:pt>
                <c:pt idx="2392">
                  <c:v>10.49021338408261</c:v>
                </c:pt>
                <c:pt idx="2393">
                  <c:v>10.457120939510322</c:v>
                </c:pt>
                <c:pt idx="2394">
                  <c:v>10.424077435975496</c:v>
                </c:pt>
                <c:pt idx="2395">
                  <c:v>10.39108272095188</c:v>
                </c:pt>
                <c:pt idx="2396">
                  <c:v>10.35813664070721</c:v>
                </c:pt>
                <c:pt idx="2397">
                  <c:v>10.325239040304215</c:v>
                </c:pt>
                <c:pt idx="2398">
                  <c:v>10.292389763600733</c:v>
                </c:pt>
                <c:pt idx="2399">
                  <c:v>10.259588653250734</c:v>
                </c:pt>
                <c:pt idx="2400">
                  <c:v>10.226835550705006</c:v>
                </c:pt>
                <c:pt idx="2401">
                  <c:v>10.194130296211618</c:v>
                </c:pt>
                <c:pt idx="2402">
                  <c:v>10.161472728816792</c:v>
                </c:pt>
                <c:pt idx="2403">
                  <c:v>10.128862686365443</c:v>
                </c:pt>
                <c:pt idx="2404">
                  <c:v>10.096300005501849</c:v>
                </c:pt>
                <c:pt idx="2405">
                  <c:v>10.063784521670771</c:v>
                </c:pt>
                <c:pt idx="2406">
                  <c:v>10.031316069117553</c:v>
                </c:pt>
                <c:pt idx="2407">
                  <c:v>9.9988944808894118</c:v>
                </c:pt>
                <c:pt idx="2408">
                  <c:v>9.96651958883586</c:v>
                </c:pt>
                <c:pt idx="2409">
                  <c:v>9.9341912236099521</c:v>
                </c:pt>
                <c:pt idx="2410">
                  <c:v>9.9019092146686312</c:v>
                </c:pt>
                <c:pt idx="2411">
                  <c:v>9.8696733902737659</c:v>
                </c:pt>
                <c:pt idx="2412">
                  <c:v>9.8374835774934208</c:v>
                </c:pt>
                <c:pt idx="2413">
                  <c:v>9.805339602202185</c:v>
                </c:pt>
                <c:pt idx="2414">
                  <c:v>9.7732412890826978</c:v>
                </c:pt>
                <c:pt idx="2415">
                  <c:v>9.7411884616265425</c:v>
                </c:pt>
                <c:pt idx="2416">
                  <c:v>9.7091809421350668</c:v>
                </c:pt>
                <c:pt idx="2417">
                  <c:v>9.677218551720804</c:v>
                </c:pt>
                <c:pt idx="2418">
                  <c:v>9.6453011103087078</c:v>
                </c:pt>
                <c:pt idx="2419">
                  <c:v>9.613428436637351</c:v>
                </c:pt>
                <c:pt idx="2420">
                  <c:v>9.581600348259844</c:v>
                </c:pt>
                <c:pt idx="2421">
                  <c:v>9.5498166615459734</c:v>
                </c:pt>
                <c:pt idx="2422">
                  <c:v>9.518077191682929</c:v>
                </c:pt>
                <c:pt idx="2423">
                  <c:v>9.4863817526773726</c:v>
                </c:pt>
                <c:pt idx="2424">
                  <c:v>9.454730157356563</c:v>
                </c:pt>
                <c:pt idx="2425">
                  <c:v>9.4231222173703379</c:v>
                </c:pt>
                <c:pt idx="2426">
                  <c:v>9.39155774319266</c:v>
                </c:pt>
                <c:pt idx="2427">
                  <c:v>9.360036544123588</c:v>
                </c:pt>
                <c:pt idx="2428">
                  <c:v>9.3285584282911866</c:v>
                </c:pt>
                <c:pt idx="2429">
                  <c:v>9.2971232026531787</c:v>
                </c:pt>
                <c:pt idx="2430">
                  <c:v>9.2657306729996289</c:v>
                </c:pt>
                <c:pt idx="2431">
                  <c:v>9.234380643954573</c:v>
                </c:pt>
                <c:pt idx="2432">
                  <c:v>9.2030729189785845</c:v>
                </c:pt>
                <c:pt idx="2433">
                  <c:v>9.171807300370947</c:v>
                </c:pt>
                <c:pt idx="2434">
                  <c:v>9.1405835892723513</c:v>
                </c:pt>
                <c:pt idx="2435">
                  <c:v>9.1094015856673529</c:v>
                </c:pt>
                <c:pt idx="2436">
                  <c:v>9.0782610883869665</c:v>
                </c:pt>
                <c:pt idx="2437">
                  <c:v>9.0471618951115502</c:v>
                </c:pt>
                <c:pt idx="2438">
                  <c:v>9.0161038023738307</c:v>
                </c:pt>
                <c:pt idx="2439">
                  <c:v>8.9850866055615839</c:v>
                </c:pt>
                <c:pt idx="2440">
                  <c:v>8.9541100989209497</c:v>
                </c:pt>
                <c:pt idx="2441">
                  <c:v>8.9231740755600306</c:v>
                </c:pt>
                <c:pt idx="2442">
                  <c:v>8.892278327451578</c:v>
                </c:pt>
                <c:pt idx="2443">
                  <c:v>8.8614226454369884</c:v>
                </c:pt>
                <c:pt idx="2444">
                  <c:v>8.8306068192296685</c:v>
                </c:pt>
                <c:pt idx="2445">
                  <c:v>8.7998306374190722</c:v>
                </c:pt>
                <c:pt idx="2446">
                  <c:v>8.7690938874743889</c:v>
                </c:pt>
                <c:pt idx="2447">
                  <c:v>8.7383963557482751</c:v>
                </c:pt>
                <c:pt idx="2448">
                  <c:v>8.7077378274818837</c:v>
                </c:pt>
                <c:pt idx="2449">
                  <c:v>8.6771180868081448</c:v>
                </c:pt>
                <c:pt idx="2450">
                  <c:v>8.6465369167567303</c:v>
                </c:pt>
                <c:pt idx="2451">
                  <c:v>8.6159940992588062</c:v>
                </c:pt>
                <c:pt idx="2452">
                  <c:v>8.5854894151511125</c:v>
                </c:pt>
                <c:pt idx="2453">
                  <c:v>8.555022644181653</c:v>
                </c:pt>
                <c:pt idx="2454">
                  <c:v>8.5245935650139302</c:v>
                </c:pt>
                <c:pt idx="2455">
                  <c:v>8.4942019552326347</c:v>
                </c:pt>
                <c:pt idx="2456">
                  <c:v>8.4638475913488325</c:v>
                </c:pt>
                <c:pt idx="2457">
                  <c:v>8.4335302488052815</c:v>
                </c:pt>
                <c:pt idx="2458">
                  <c:v>8.4032497019822667</c:v>
                </c:pt>
                <c:pt idx="2459">
                  <c:v>8.3730057242033311</c:v>
                </c:pt>
                <c:pt idx="2460">
                  <c:v>8.3427980877412065</c:v>
                </c:pt>
                <c:pt idx="2461">
                  <c:v>8.3126265638240167</c:v>
                </c:pt>
                <c:pt idx="2462">
                  <c:v>8.2824909226412355</c:v>
                </c:pt>
                <c:pt idx="2463">
                  <c:v>8.2523909333504868</c:v>
                </c:pt>
                <c:pt idx="2464">
                  <c:v>8.2223263640841395</c:v>
                </c:pt>
                <c:pt idx="2465">
                  <c:v>8.1922969819558134</c:v>
                </c:pt>
                <c:pt idx="2466">
                  <c:v>8.1623025530675015</c:v>
                </c:pt>
                <c:pt idx="2467">
                  <c:v>8.1323428425166249</c:v>
                </c:pt>
                <c:pt idx="2468">
                  <c:v>8.1024176144034463</c:v>
                </c:pt>
                <c:pt idx="2469">
                  <c:v>8.0725266318381816</c:v>
                </c:pt>
                <c:pt idx="2470">
                  <c:v>8.0426696569492293</c:v>
                </c:pt>
                <c:pt idx="2471">
                  <c:v>8.0128464508902457</c:v>
                </c:pt>
                <c:pt idx="2472">
                  <c:v>7.9830567738485954</c:v>
                </c:pt>
                <c:pt idx="2473">
                  <c:v>7.9533003850533834</c:v>
                </c:pt>
                <c:pt idx="2474">
                  <c:v>7.9235770427838181</c:v>
                </c:pt>
                <c:pt idx="2475">
                  <c:v>7.893886504377603</c:v>
                </c:pt>
                <c:pt idx="2476">
                  <c:v>7.864228526239744</c:v>
                </c:pt>
                <c:pt idx="2477">
                  <c:v>7.8346028638514928</c:v>
                </c:pt>
                <c:pt idx="2478">
                  <c:v>7.8050092717787587</c:v>
                </c:pt>
                <c:pt idx="2479">
                  <c:v>7.7754475036825221</c:v>
                </c:pt>
                <c:pt idx="2480">
                  <c:v>7.7459173123268856</c:v>
                </c:pt>
                <c:pt idx="2481">
                  <c:v>7.716418449589896</c:v>
                </c:pt>
                <c:pt idx="2482">
                  <c:v>7.6869506664720841</c:v>
                </c:pt>
                <c:pt idx="2483">
                  <c:v>7.6575137131073987</c:v>
                </c:pt>
                <c:pt idx="2484">
                  <c:v>7.6281073387730132</c:v>
                </c:pt>
                <c:pt idx="2485">
                  <c:v>7.5987312918992416</c:v>
                </c:pt>
                <c:pt idx="2486">
                  <c:v>7.5693853200806007</c:v>
                </c:pt>
                <c:pt idx="2487">
                  <c:v>7.5400691700863041</c:v>
                </c:pt>
                <c:pt idx="2488">
                  <c:v>7.5107825878704357</c:v>
                </c:pt>
                <c:pt idx="2489">
                  <c:v>7.4815253185842669</c:v>
                </c:pt>
                <c:pt idx="2490">
                  <c:v>7.4522971065861965</c:v>
                </c:pt>
                <c:pt idx="2491">
                  <c:v>7.4230976954537216</c:v>
                </c:pt>
                <c:pt idx="2492">
                  <c:v>7.3939268279952337</c:v>
                </c:pt>
                <c:pt idx="2493">
                  <c:v>7.3647842462609523</c:v>
                </c:pt>
                <c:pt idx="2494">
                  <c:v>7.3356696915557613</c:v>
                </c:pt>
                <c:pt idx="2495">
                  <c:v>7.3065829044505577</c:v>
                </c:pt>
                <c:pt idx="2496">
                  <c:v>7.2775236247947621</c:v>
                </c:pt>
                <c:pt idx="2497">
                  <c:v>7.2484915917289916</c:v>
                </c:pt>
                <c:pt idx="2498">
                  <c:v>7.2194865436972773</c:v>
                </c:pt>
                <c:pt idx="2499">
                  <c:v>7.1905082184601232</c:v>
                </c:pt>
                <c:pt idx="2500">
                  <c:v>7.1615563531071089</c:v>
                </c:pt>
                <c:pt idx="2501">
                  <c:v>7.1326306840705724</c:v>
                </c:pt>
                <c:pt idx="2502">
                  <c:v>7.1037309471382226</c:v>
                </c:pt>
                <c:pt idx="2503">
                  <c:v>7.0748568774672744</c:v>
                </c:pt>
                <c:pt idx="2504">
                  <c:v>7.046008209597292</c:v>
                </c:pt>
                <c:pt idx="2505">
                  <c:v>7.0171846774645443</c:v>
                </c:pt>
                <c:pt idx="2506">
                  <c:v>6.9883860144160579</c:v>
                </c:pt>
                <c:pt idx="2507">
                  <c:v>6.9596119532229377</c:v>
                </c:pt>
                <c:pt idx="2508">
                  <c:v>6.9308622260955532</c:v>
                </c:pt>
                <c:pt idx="2509">
                  <c:v>6.9021365646972992</c:v>
                </c:pt>
                <c:pt idx="2510">
                  <c:v>6.8734347001594678</c:v>
                </c:pt>
                <c:pt idx="2511">
                  <c:v>6.8447563630959252</c:v>
                </c:pt>
                <c:pt idx="2512">
                  <c:v>6.8161012836176731</c:v>
                </c:pt>
                <c:pt idx="2513">
                  <c:v>6.7874691913486043</c:v>
                </c:pt>
                <c:pt idx="2514">
                  <c:v>6.7588598154400579</c:v>
                </c:pt>
                <c:pt idx="2515">
                  <c:v>6.7302728845858066</c:v>
                </c:pt>
                <c:pt idx="2516">
                  <c:v>6.701708127038728</c:v>
                </c:pt>
                <c:pt idx="2517">
                  <c:v>6.6731652706251552</c:v>
                </c:pt>
                <c:pt idx="2518">
                  <c:v>6.6446440427613895</c:v>
                </c:pt>
                <c:pt idx="2519">
                  <c:v>6.6161441704690169</c:v>
                </c:pt>
                <c:pt idx="2520">
                  <c:v>6.5876653803912797</c:v>
                </c:pt>
                <c:pt idx="2521">
                  <c:v>6.5592073988090984</c:v>
                </c:pt>
                <c:pt idx="2522">
                  <c:v>6.5307699516574207</c:v>
                </c:pt>
                <c:pt idx="2523">
                  <c:v>6.5023527645411168</c:v>
                </c:pt>
                <c:pt idx="2524">
                  <c:v>6.4739555627522183</c:v>
                </c:pt>
                <c:pt idx="2525">
                  <c:v>6.4455780712859063</c:v>
                </c:pt>
                <c:pt idx="2526">
                  <c:v>6.4172200148574987</c:v>
                </c:pt>
                <c:pt idx="2527">
                  <c:v>6.3888811179192988</c:v>
                </c:pt>
                <c:pt idx="2528">
                  <c:v>6.3605611046775223</c:v>
                </c:pt>
                <c:pt idx="2529">
                  <c:v>6.3322596991092439</c:v>
                </c:pt>
                <c:pt idx="2530">
                  <c:v>6.3039766249795202</c:v>
                </c:pt>
                <c:pt idx="2531">
                  <c:v>6.2757116058589668</c:v>
                </c:pt>
                <c:pt idx="2532">
                  <c:v>6.2474643651406705</c:v>
                </c:pt>
                <c:pt idx="2533">
                  <c:v>6.2192346260581042</c:v>
                </c:pt>
                <c:pt idx="2534">
                  <c:v>6.1910221117020718</c:v>
                </c:pt>
                <c:pt idx="2535">
                  <c:v>6.1628265450387634</c:v>
                </c:pt>
                <c:pt idx="2536">
                  <c:v>6.1346476489274062</c:v>
                </c:pt>
                <c:pt idx="2537">
                  <c:v>6.1064851461377909</c:v>
                </c:pt>
                <c:pt idx="2538">
                  <c:v>6.0783387593682106</c:v>
                </c:pt>
                <c:pt idx="2539">
                  <c:v>6.0502082112637474</c:v>
                </c:pt>
                <c:pt idx="2540">
                  <c:v>6.0220932244335499</c:v>
                </c:pt>
                <c:pt idx="2541">
                  <c:v>5.993993521469533</c:v>
                </c:pt>
                <c:pt idx="2542">
                  <c:v>5.9659088249640915</c:v>
                </c:pt>
                <c:pt idx="2543">
                  <c:v>5.9378388575285932</c:v>
                </c:pt>
                <c:pt idx="2544">
                  <c:v>5.9097833418110044</c:v>
                </c:pt>
                <c:pt idx="2545">
                  <c:v>5.8817420005149534</c:v>
                </c:pt>
                <c:pt idx="2546">
                  <c:v>5.8537145564173478</c:v>
                </c:pt>
                <c:pt idx="2547">
                  <c:v>5.8257007323870447</c:v>
                </c:pt>
                <c:pt idx="2548">
                  <c:v>5.797700251403441</c:v>
                </c:pt>
                <c:pt idx="2549">
                  <c:v>5.7697128365741026</c:v>
                </c:pt>
                <c:pt idx="2550">
                  <c:v>5.7417382111544146</c:v>
                </c:pt>
                <c:pt idx="2551">
                  <c:v>5.7137760985647574</c:v>
                </c:pt>
                <c:pt idx="2552">
                  <c:v>5.6858262224100358</c:v>
                </c:pt>
                <c:pt idx="2553">
                  <c:v>5.657888306497413</c:v>
                </c:pt>
                <c:pt idx="2554">
                  <c:v>5.6299620748556043</c:v>
                </c:pt>
                <c:pt idx="2555">
                  <c:v>5.602047251752551</c:v>
                </c:pt>
                <c:pt idx="2556">
                  <c:v>5.5741435617145996</c:v>
                </c:pt>
                <c:pt idx="2557">
                  <c:v>5.5462507295446812</c:v>
                </c:pt>
                <c:pt idx="2558">
                  <c:v>5.5183684803412127</c:v>
                </c:pt>
                <c:pt idx="2559">
                  <c:v>5.4904965395158509</c:v>
                </c:pt>
                <c:pt idx="2560">
                  <c:v>5.4626346328131135</c:v>
                </c:pt>
                <c:pt idx="2561">
                  <c:v>5.4347824863277348</c:v>
                </c:pt>
                <c:pt idx="2562">
                  <c:v>5.406939826524038</c:v>
                </c:pt>
                <c:pt idx="2563">
                  <c:v>5.3791063802534387</c:v>
                </c:pt>
                <c:pt idx="2564">
                  <c:v>5.3512818747741751</c:v>
                </c:pt>
                <c:pt idx="2565">
                  <c:v>5.3234660377682914</c:v>
                </c:pt>
                <c:pt idx="2566">
                  <c:v>5.2956585973606636</c:v>
                </c:pt>
                <c:pt idx="2567">
                  <c:v>5.2678592821374215</c:v>
                </c:pt>
                <c:pt idx="2568">
                  <c:v>5.2400678211638549</c:v>
                </c:pt>
                <c:pt idx="2569">
                  <c:v>5.2122839440027455</c:v>
                </c:pt>
                <c:pt idx="2570">
                  <c:v>5.1845073807326898</c:v>
                </c:pt>
                <c:pt idx="2571">
                  <c:v>5.1567378619657944</c:v>
                </c:pt>
                <c:pt idx="2572">
                  <c:v>5.1289751188657151</c:v>
                </c:pt>
                <c:pt idx="2573">
                  <c:v>5.101218883166486</c:v>
                </c:pt>
                <c:pt idx="2574">
                  <c:v>5.0734688871888425</c:v>
                </c:pt>
                <c:pt idx="2575">
                  <c:v>5.0457248638596237</c:v>
                </c:pt>
                <c:pt idx="2576">
                  <c:v>5.0179865467283893</c:v>
                </c:pt>
                <c:pt idx="2577">
                  <c:v>4.9902536699856102</c:v>
                </c:pt>
                <c:pt idx="2578">
                  <c:v>4.9625259684799286</c:v>
                </c:pt>
                <c:pt idx="2579">
                  <c:v>4.9348031777359926</c:v>
                </c:pt>
                <c:pt idx="2580">
                  <c:v>4.9070850339711507</c:v>
                </c:pt>
                <c:pt idx="2581">
                  <c:v>4.8793712741137032</c:v>
                </c:pt>
                <c:pt idx="2582">
                  <c:v>4.8516616358189086</c:v>
                </c:pt>
                <c:pt idx="2583">
                  <c:v>4.8239558574873582</c:v>
                </c:pt>
                <c:pt idx="2584">
                  <c:v>4.7962536782805705</c:v>
                </c:pt>
                <c:pt idx="2585">
                  <c:v>4.7685548381387317</c:v>
                </c:pt>
                <c:pt idx="2586">
                  <c:v>4.7408590777970447</c:v>
                </c:pt>
                <c:pt idx="2587">
                  <c:v>4.7131661388025234</c:v>
                </c:pt>
                <c:pt idx="2588">
                  <c:v>4.6854757635303086</c:v>
                </c:pt>
                <c:pt idx="2589">
                  <c:v>4.6577876951998363</c:v>
                </c:pt>
                <c:pt idx="2590">
                  <c:v>4.6301016778913402</c:v>
                </c:pt>
                <c:pt idx="2591">
                  <c:v>4.6024174565619465</c:v>
                </c:pt>
                <c:pt idx="2592">
                  <c:v>4.5747347770609315</c:v>
                </c:pt>
                <c:pt idx="2593">
                  <c:v>4.5470533861463966</c:v>
                </c:pt>
                <c:pt idx="2594">
                  <c:v>4.519373031500324</c:v>
                </c:pt>
                <c:pt idx="2595">
                  <c:v>4.4916934617441608</c:v>
                </c:pt>
                <c:pt idx="2596">
                  <c:v>4.4640144264541668</c:v>
                </c:pt>
                <c:pt idx="2597">
                  <c:v>4.4363356761766699</c:v>
                </c:pt>
                <c:pt idx="2598">
                  <c:v>4.4086569624428087</c:v>
                </c:pt>
                <c:pt idx="2599">
                  <c:v>4.3809780377832857</c:v>
                </c:pt>
                <c:pt idx="2600">
                  <c:v>4.3532986557436306</c:v>
                </c:pt>
                <c:pt idx="2601">
                  <c:v>4.3256185708979293</c:v>
                </c:pt>
                <c:pt idx="2602">
                  <c:v>4.2979375388638266</c:v>
                </c:pt>
                <c:pt idx="2603">
                  <c:v>4.2702553163160077</c:v>
                </c:pt>
                <c:pt idx="2604">
                  <c:v>4.2425716610004303</c:v>
                </c:pt>
                <c:pt idx="2605">
                  <c:v>4.2148863317482785</c:v>
                </c:pt>
                <c:pt idx="2606">
                  <c:v>4.1871990884892138</c:v>
                </c:pt>
                <c:pt idx="2607">
                  <c:v>4.1595096922650905</c:v>
                </c:pt>
                <c:pt idx="2608">
                  <c:v>4.1318179052425972</c:v>
                </c:pt>
                <c:pt idx="2609">
                  <c:v>4.1041234907270141</c:v>
                </c:pt>
                <c:pt idx="2610">
                  <c:v>4.0764262131745035</c:v>
                </c:pt>
                <c:pt idx="2611">
                  <c:v>4.0487258382046125</c:v>
                </c:pt>
                <c:pt idx="2612">
                  <c:v>4.0210221326130817</c:v>
                </c:pt>
                <c:pt idx="2613">
                  <c:v>3.9933148643838172</c:v>
                </c:pt>
                <c:pt idx="2614">
                  <c:v>3.9656038027008051</c:v>
                </c:pt>
                <c:pt idx="2615">
                  <c:v>3.9378887179598139</c:v>
                </c:pt>
                <c:pt idx="2616">
                  <c:v>3.9101693817805163</c:v>
                </c:pt>
                <c:pt idx="2617">
                  <c:v>3.8824455670169384</c:v>
                </c:pt>
                <c:pt idx="2618">
                  <c:v>3.8547170477693014</c:v>
                </c:pt>
                <c:pt idx="2619">
                  <c:v>3.8269835993945107</c:v>
                </c:pt>
                <c:pt idx="2620">
                  <c:v>3.799244998517211</c:v>
                </c:pt>
                <c:pt idx="2621">
                  <c:v>3.7715010230399555</c:v>
                </c:pt>
                <c:pt idx="2622">
                  <c:v>3.7437514521533477</c:v>
                </c:pt>
                <c:pt idx="2623">
                  <c:v>3.7159960663460985</c:v>
                </c:pt>
                <c:pt idx="2624">
                  <c:v>3.6882346474156464</c:v>
                </c:pt>
                <c:pt idx="2625">
                  <c:v>3.6604669784760295</c:v>
                </c:pt>
                <c:pt idx="2626">
                  <c:v>3.6326928439687745</c:v>
                </c:pt>
                <c:pt idx="2627">
                  <c:v>3.6049120296709547</c:v>
                </c:pt>
                <c:pt idx="2628">
                  <c:v>3.5771243227049143</c:v>
                </c:pt>
                <c:pt idx="2629">
                  <c:v>3.5493295115458152</c:v>
                </c:pt>
                <c:pt idx="2630">
                  <c:v>3.5215273860308538</c:v>
                </c:pt>
                <c:pt idx="2631">
                  <c:v>3.493717737367243</c:v>
                </c:pt>
                <c:pt idx="2632">
                  <c:v>3.4659003581396677</c:v>
                </c:pt>
                <c:pt idx="2633">
                  <c:v>3.438075042318423</c:v>
                </c:pt>
                <c:pt idx="2634">
                  <c:v>3.4102415852667081</c:v>
                </c:pt>
                <c:pt idx="2635">
                  <c:v>3.3823997837473878</c:v>
                </c:pt>
                <c:pt idx="2636">
                  <c:v>3.3545494359304104</c:v>
                </c:pt>
                <c:pt idx="2637">
                  <c:v>3.3266903413996438</c:v>
                </c:pt>
                <c:pt idx="2638">
                  <c:v>3.2988223011583595</c:v>
                </c:pt>
                <c:pt idx="2639">
                  <c:v>3.2709451176362414</c:v>
                </c:pt>
                <c:pt idx="2640">
                  <c:v>3.2430585946955048</c:v>
                </c:pt>
                <c:pt idx="2641">
                  <c:v>3.2151625376352251</c:v>
                </c:pt>
                <c:pt idx="2642">
                  <c:v>3.1872567531987412</c:v>
                </c:pt>
                <c:pt idx="2643">
                  <c:v>3.1593410495770851</c:v>
                </c:pt>
                <c:pt idx="2644">
                  <c:v>3.1314152364149721</c:v>
                </c:pt>
                <c:pt idx="2645">
                  <c:v>3.1034791248149531</c:v>
                </c:pt>
                <c:pt idx="2646">
                  <c:v>3.0755325273421996</c:v>
                </c:pt>
                <c:pt idx="2647">
                  <c:v>3.0475752580283855</c:v>
                </c:pt>
                <c:pt idx="2648">
                  <c:v>3.019607132376056</c:v>
                </c:pt>
                <c:pt idx="2649">
                  <c:v>2.9916279673617381</c:v>
                </c:pt>
                <c:pt idx="2650">
                  <c:v>2.963637581439662</c:v>
                </c:pt>
                <c:pt idx="2651">
                  <c:v>2.9356357945451936</c:v>
                </c:pt>
                <c:pt idx="2652">
                  <c:v>2.907622428097409</c:v>
                </c:pt>
                <c:pt idx="2653">
                  <c:v>2.8795973050018193</c:v>
                </c:pt>
                <c:pt idx="2654">
                  <c:v>2.8515602496529717</c:v>
                </c:pt>
                <c:pt idx="2655">
                  <c:v>2.8235110879365859</c:v>
                </c:pt>
                <c:pt idx="2656">
                  <c:v>2.7954496472313091</c:v>
                </c:pt>
                <c:pt idx="2657">
                  <c:v>2.7673757564108707</c:v>
                </c:pt>
                <c:pt idx="2658">
                  <c:v>2.7392892458447187</c:v>
                </c:pt>
                <c:pt idx="2659">
                  <c:v>2.711189947400082</c:v>
                </c:pt>
                <c:pt idx="2660">
                  <c:v>2.6830776944426971</c:v>
                </c:pt>
                <c:pt idx="2661">
                  <c:v>2.6549523218369613</c:v>
                </c:pt>
                <c:pt idx="2662">
                  <c:v>2.6268136659470138</c:v>
                </c:pt>
                <c:pt idx="2663">
                  <c:v>2.5986615646366804</c:v>
                </c:pt>
                <c:pt idx="2664">
                  <c:v>2.5704958572695209</c:v>
                </c:pt>
                <c:pt idx="2665">
                  <c:v>2.5423163847086165</c:v>
                </c:pt>
                <c:pt idx="2666">
                  <c:v>2.5141229893159514</c:v>
                </c:pt>
                <c:pt idx="2667">
                  <c:v>2.4859155149514529</c:v>
                </c:pt>
                <c:pt idx="2668">
                  <c:v>2.4576938069728302</c:v>
                </c:pt>
                <c:pt idx="2669">
                  <c:v>2.4294577122331016</c:v>
                </c:pt>
                <c:pt idx="2670">
                  <c:v>2.4012070790803217</c:v>
                </c:pt>
                <c:pt idx="2671">
                  <c:v>2.3729417573552274</c:v>
                </c:pt>
                <c:pt idx="2672">
                  <c:v>2.3446615983893535</c:v>
                </c:pt>
                <c:pt idx="2673">
                  <c:v>2.3163664550028065</c:v>
                </c:pt>
                <c:pt idx="2674">
                  <c:v>2.2880561815025526</c:v>
                </c:pt>
                <c:pt idx="2675">
                  <c:v>2.2597306336788265</c:v>
                </c:pt>
                <c:pt idx="2676">
                  <c:v>2.2313896688030845</c:v>
                </c:pt>
                <c:pt idx="2677">
                  <c:v>2.2030331456240533</c:v>
                </c:pt>
                <c:pt idx="2678">
                  <c:v>2.1746609243653352</c:v>
                </c:pt>
                <c:pt idx="2679">
                  <c:v>2.1462728667218243</c:v>
                </c:pt>
                <c:pt idx="2680">
                  <c:v>2.11786883585465</c:v>
                </c:pt>
                <c:pt idx="2681">
                  <c:v>2.0894486963892676</c:v>
                </c:pt>
                <c:pt idx="2682">
                  <c:v>2.0610123144095533</c:v>
                </c:pt>
                <c:pt idx="2683">
                  <c:v>2.0325595574542872</c:v>
                </c:pt>
                <c:pt idx="2684">
                  <c:v>2.0040902945122401</c:v>
                </c:pt>
                <c:pt idx="2685">
                  <c:v>1.9756043960174108</c:v>
                </c:pt>
                <c:pt idx="2686">
                  <c:v>1.9471017338442473</c:v>
                </c:pt>
                <c:pt idx="2687">
                  <c:v>1.9185821813018011</c:v>
                </c:pt>
                <c:pt idx="2688">
                  <c:v>1.8900456131287349</c:v>
                </c:pt>
                <c:pt idx="2689">
                  <c:v>1.8614919054878256</c:v>
                </c:pt>
                <c:pt idx="2690">
                  <c:v>1.8329209359593603</c:v>
                </c:pt>
                <c:pt idx="2691">
                  <c:v>1.8043325835361956</c:v>
                </c:pt>
                <c:pt idx="2692">
                  <c:v>1.7757267286161873</c:v>
                </c:pt>
                <c:pt idx="2693">
                  <c:v>1.7471032529968751</c:v>
                </c:pt>
                <c:pt idx="2694">
                  <c:v>1.7184620398682942</c:v>
                </c:pt>
                <c:pt idx="2695">
                  <c:v>1.6898029738062073</c:v>
                </c:pt>
                <c:pt idx="2696">
                  <c:v>1.661125940765027</c:v>
                </c:pt>
                <c:pt idx="2697">
                  <c:v>1.632430828070925</c:v>
                </c:pt>
                <c:pt idx="2698">
                  <c:v>1.6037175244137816</c:v>
                </c:pt>
                <c:pt idx="2699">
                  <c:v>1.5749859198402847</c:v>
                </c:pt>
                <c:pt idx="2700">
                  <c:v>1.5462359057457222</c:v>
                </c:pt>
                <c:pt idx="2701">
                  <c:v>1.51746737486651</c:v>
                </c:pt>
                <c:pt idx="2702">
                  <c:v>1.4886802212714572</c:v>
                </c:pt>
                <c:pt idx="2703">
                  <c:v>1.4598743403538346</c:v>
                </c:pt>
                <c:pt idx="2704">
                  <c:v>1.4310496288229997</c:v>
                </c:pt>
                <c:pt idx="2705">
                  <c:v>1.4022059846955361</c:v>
                </c:pt>
                <c:pt idx="2706">
                  <c:v>1.3733433072865464</c:v>
                </c:pt>
                <c:pt idx="2707">
                  <c:v>1.3444614972009139</c:v>
                </c:pt>
                <c:pt idx="2708">
                  <c:v>1.3155604563235914</c:v>
                </c:pt>
                <c:pt idx="2709">
                  <c:v>1.2866400878110813</c:v>
                </c:pt>
                <c:pt idx="2710">
                  <c:v>1.2577002960813362</c:v>
                </c:pt>
                <c:pt idx="2711">
                  <c:v>1.2287409868047032</c:v>
                </c:pt>
                <c:pt idx="2712">
                  <c:v>1.1997620668936588</c:v>
                </c:pt>
                <c:pt idx="2713">
                  <c:v>1.1707634444933461</c:v>
                </c:pt>
                <c:pt idx="2714">
                  <c:v>1.1417450289713964</c:v>
                </c:pt>
                <c:pt idx="2715">
                  <c:v>1.1127067309077088</c:v>
                </c:pt>
                <c:pt idx="2716">
                  <c:v>1.0836484620840257</c:v>
                </c:pt>
                <c:pt idx="2717">
                  <c:v>1.0545701354736621</c:v>
                </c:pt>
                <c:pt idx="2718">
                  <c:v>1.0254716652309617</c:v>
                </c:pt>
                <c:pt idx="2719">
                  <c:v>0.99635296668023565</c:v>
                </c:pt>
                <c:pt idx="2720">
                  <c:v>0.96721395630509022</c:v>
                </c:pt>
                <c:pt idx="2721">
                  <c:v>0.93805455173753838</c:v>
                </c:pt>
                <c:pt idx="2722">
                  <c:v>0.90887467174674275</c:v>
                </c:pt>
                <c:pt idx="2723">
                  <c:v>0.8796742362276877</c:v>
                </c:pt>
                <c:pt idx="2724">
                  <c:v>0.85045316619008549</c:v>
                </c:pt>
                <c:pt idx="2725">
                  <c:v>0.82121138374631863</c:v>
                </c:pt>
                <c:pt idx="2726">
                  <c:v>0.79194881210053358</c:v>
                </c:pt>
                <c:pt idx="2727">
                  <c:v>0.76266537553677294</c:v>
                </c:pt>
                <c:pt idx="2728">
                  <c:v>0.73336099940656685</c:v>
                </c:pt>
                <c:pt idx="2729">
                  <c:v>0.70403561011744586</c:v>
                </c:pt>
                <c:pt idx="2730">
                  <c:v>0.67468913512114992</c:v>
                </c:pt>
                <c:pt idx="2731">
                  <c:v>0.64532150290083012</c:v>
                </c:pt>
                <c:pt idx="2732">
                  <c:v>0.61593264295914663</c:v>
                </c:pt>
                <c:pt idx="2733">
                  <c:v>0.5865224858060869</c:v>
                </c:pt>
                <c:pt idx="2734">
                  <c:v>0.55709096294587512</c:v>
                </c:pt>
                <c:pt idx="2735">
                  <c:v>0.52763800686532181</c:v>
                </c:pt>
                <c:pt idx="2736">
                  <c:v>0.49816355102024612</c:v>
                </c:pt>
                <c:pt idx="2737">
                  <c:v>0.46866752982340415</c:v>
                </c:pt>
                <c:pt idx="2738">
                  <c:v>0.43914987863148935</c:v>
                </c:pt>
                <c:pt idx="2739">
                  <c:v>0.40961053373200518</c:v>
                </c:pt>
                <c:pt idx="2740">
                  <c:v>0.38004943233041188</c:v>
                </c:pt>
                <c:pt idx="2741">
                  <c:v>0.35046651253702849</c:v>
                </c:pt>
                <c:pt idx="2742">
                  <c:v>0.32086171335410668</c:v>
                </c:pt>
                <c:pt idx="2743">
                  <c:v>0.29123497466202841</c:v>
                </c:pt>
                <c:pt idx="2744">
                  <c:v>0.26158623720676394</c:v>
                </c:pt>
                <c:pt idx="2745">
                  <c:v>0.23191544258568836</c:v>
                </c:pt>
                <c:pt idx="2746">
                  <c:v>0.20222253323456954</c:v>
                </c:pt>
                <c:pt idx="2747">
                  <c:v>0.17250745241432591</c:v>
                </c:pt>
                <c:pt idx="2748">
                  <c:v>0.14277014419662604</c:v>
                </c:pt>
                <c:pt idx="2749">
                  <c:v>0.1130105534509433</c:v>
                </c:pt>
                <c:pt idx="2750">
                  <c:v>8.3228625830551267E-2</c:v>
                </c:pt>
                <c:pt idx="2751">
                  <c:v>5.3424307758603191E-2</c:v>
                </c:pt>
                <c:pt idx="2752">
                  <c:v>2.3597546414766253E-2</c:v>
                </c:pt>
                <c:pt idx="2753">
                  <c:v>-6.251710279377173E-3</c:v>
                </c:pt>
                <c:pt idx="2754">
                  <c:v>-3.6123513673360308E-2</c:v>
                </c:pt>
                <c:pt idx="2755">
                  <c:v>-6.6017914402884792E-2</c:v>
                </c:pt>
                <c:pt idx="2756">
                  <c:v>-9.5934962403025348E-2</c:v>
                </c:pt>
                <c:pt idx="2757">
                  <c:v>-0.1258747069226076</c:v>
                </c:pt>
                <c:pt idx="2758">
                  <c:v>-0.15583719653866482</c:v>
                </c:pt>
                <c:pt idx="2759">
                  <c:v>-0.18582247917007691</c:v>
                </c:pt>
                <c:pt idx="2760">
                  <c:v>-0.21583060209219518</c:v>
                </c:pt>
                <c:pt idx="2761">
                  <c:v>-0.24586161195102926</c:v>
                </c:pt>
                <c:pt idx="2762">
                  <c:v>-0.27591555477757956</c:v>
                </c:pt>
                <c:pt idx="2763">
                  <c:v>-0.30599247600204599</c:v>
                </c:pt>
                <c:pt idx="2764">
                  <c:v>-0.33609242046839916</c:v>
                </c:pt>
                <c:pt idx="2765">
                  <c:v>-0.36621543244883648</c:v>
                </c:pt>
                <c:pt idx="2766">
                  <c:v>-0.3963615556578779</c:v>
                </c:pt>
                <c:pt idx="2767">
                  <c:v>-0.42653083326740387</c:v>
                </c:pt>
                <c:pt idx="2768">
                  <c:v>-0.45672330792054466</c:v>
                </c:pt>
                <c:pt idx="2769">
                  <c:v>-0.48693902174700682</c:v>
                </c:pt>
                <c:pt idx="2770">
                  <c:v>-0.51717801637681571</c:v>
                </c:pt>
                <c:pt idx="2771">
                  <c:v>-0.54744033295544825</c:v>
                </c:pt>
                <c:pt idx="2772">
                  <c:v>-0.57772601215847441</c:v>
                </c:pt>
                <c:pt idx="2773">
                  <c:v>-0.60803509420564394</c:v>
                </c:pt>
                <c:pt idx="2774">
                  <c:v>-0.63836761887626703</c:v>
                </c:pt>
                <c:pt idx="2775">
                  <c:v>-0.66872362552351072</c:v>
                </c:pt>
                <c:pt idx="2776">
                  <c:v>-0.69910315308904292</c:v>
                </c:pt>
                <c:pt idx="2777">
                  <c:v>-0.72950624011804832</c:v>
                </c:pt>
                <c:pt idx="2778">
                  <c:v>-0.7599329247735459</c:v>
                </c:pt>
                <c:pt idx="2779">
                  <c:v>-0.79038324485156486</c:v>
                </c:pt>
                <c:pt idx="2780">
                  <c:v>-0.8208572377955563</c:v>
                </c:pt>
                <c:pt idx="2781">
                  <c:v>-0.85135494071148909</c:v>
                </c:pt>
                <c:pt idx="2782">
                  <c:v>-0.88187639038234078</c:v>
                </c:pt>
                <c:pt idx="2783">
                  <c:v>-0.91242162328287613</c:v>
                </c:pt>
                <c:pt idx="2784">
                  <c:v>-0.9429906755949069</c:v>
                </c:pt>
                <c:pt idx="2785">
                  <c:v>-0.97358358322147565</c:v>
                </c:pt>
                <c:pt idx="2786">
                  <c:v>-1.0042003818020537</c:v>
                </c:pt>
                <c:pt idx="2787">
                  <c:v>-1.0348411067272343</c:v>
                </c:pt>
                <c:pt idx="2788">
                  <c:v>-1.0655057931536889</c:v>
                </c:pt>
                <c:pt idx="2789">
                  <c:v>-1.096194476018715</c:v>
                </c:pt>
                <c:pt idx="2790">
                  <c:v>-1.1269071900553516</c:v>
                </c:pt>
                <c:pt idx="2791">
                  <c:v>-1.1576439698069938</c:v>
                </c:pt>
                <c:pt idx="2792">
                  <c:v>-1.1884048496424529</c:v>
                </c:pt>
                <c:pt idx="2793">
                  <c:v>-1.2191898637704752</c:v>
                </c:pt>
                <c:pt idx="2794">
                  <c:v>-1.2499990462548392</c:v>
                </c:pt>
                <c:pt idx="2795">
                  <c:v>-1.2808324310290633</c:v>
                </c:pt>
                <c:pt idx="2796">
                  <c:v>-1.3116900519111914</c:v>
                </c:pt>
                <c:pt idx="2797">
                  <c:v>-1.3425719426187321</c:v>
                </c:pt>
                <c:pt idx="2798">
                  <c:v>-1.3734781367834581</c:v>
                </c:pt>
                <c:pt idx="2799">
                  <c:v>-1.4044086679658916</c:v>
                </c:pt>
                <c:pt idx="2800">
                  <c:v>-1.4353635696708067</c:v>
                </c:pt>
                <c:pt idx="2801">
                  <c:v>-1.4663428753611996</c:v>
                </c:pt>
                <c:pt idx="2802">
                  <c:v>-1.4973466184735451</c:v>
                </c:pt>
                <c:pt idx="2803">
                  <c:v>-1.5283748324330269</c:v>
                </c:pt>
                <c:pt idx="2804">
                  <c:v>-1.5594275506670923</c:v>
                </c:pt>
                <c:pt idx="2805">
                  <c:v>-1.5905048066212966</c:v>
                </c:pt>
                <c:pt idx="2806">
                  <c:v>-1.6216066337738866</c:v>
                </c:pt>
                <c:pt idx="2807">
                  <c:v>-1.6527330656500119</c:v>
                </c:pt>
                <c:pt idx="2808">
                  <c:v>-1.6838841358370602</c:v>
                </c:pt>
                <c:pt idx="2809">
                  <c:v>-1.7150598779991761</c:v>
                </c:pt>
                <c:pt idx="2810">
                  <c:v>-1.7462603258917921</c:v>
                </c:pt>
                <c:pt idx="2811">
                  <c:v>-1.7774855133769214</c:v>
                </c:pt>
                <c:pt idx="2812">
                  <c:v>-1.8087354744370581</c:v>
                </c:pt>
                <c:pt idx="2813">
                  <c:v>-1.840010243190541</c:v>
                </c:pt>
                <c:pt idx="2814">
                  <c:v>-1.8713098539059576</c:v>
                </c:pt>
                <c:pt idx="2815">
                  <c:v>-1.9026343410167375</c:v>
                </c:pt>
                <c:pt idx="2816">
                  <c:v>-1.9339837391362611</c:v>
                </c:pt>
                <c:pt idx="2817">
                  <c:v>-1.9653580830716899</c:v>
                </c:pt>
                <c:pt idx="2818">
                  <c:v>-1.9967574078396262</c:v>
                </c:pt>
                <c:pt idx="2819">
                  <c:v>-2.0281817486799074</c:v>
                </c:pt>
                <c:pt idx="2820">
                  <c:v>-2.0596311410704748</c:v>
                </c:pt>
                <c:pt idx="2821">
                  <c:v>-2.0911056207424163</c:v>
                </c:pt>
                <c:pt idx="2822">
                  <c:v>-2.1226052236938946</c:v>
                </c:pt>
                <c:pt idx="2823">
                  <c:v>-2.154129986205136</c:v>
                </c:pt>
                <c:pt idx="2824">
                  <c:v>-2.1856799448528057</c:v>
                </c:pt>
                <c:pt idx="2825">
                  <c:v>-2.217255136524876</c:v>
                </c:pt>
                <c:pt idx="2826">
                  <c:v>-2.2488555984348393</c:v>
                </c:pt>
                <c:pt idx="2827">
                  <c:v>-2.2804813681365337</c:v>
                </c:pt>
                <c:pt idx="2828">
                  <c:v>-2.3121324835382842</c:v>
                </c:pt>
                <c:pt idx="2829">
                  <c:v>-2.3438089829180382</c:v>
                </c:pt>
                <c:pt idx="2830">
                  <c:v>-2.3755109049370469</c:v>
                </c:pt>
                <c:pt idx="2831">
                  <c:v>-2.4072382886553245</c:v>
                </c:pt>
                <c:pt idx="2832">
                  <c:v>-2.4389911735454497</c:v>
                </c:pt>
                <c:pt idx="2833">
                  <c:v>-2.4707695995071379</c:v>
                </c:pt>
                <c:pt idx="2834">
                  <c:v>-2.5025736068820574</c:v>
                </c:pt>
                <c:pt idx="2835">
                  <c:v>-2.5344032364679419</c:v>
                </c:pt>
                <c:pt idx="2836">
                  <c:v>-2.5662585295332194</c:v>
                </c:pt>
                <c:pt idx="2837">
                  <c:v>-2.5981395278315782</c:v>
                </c:pt>
                <c:pt idx="2838">
                  <c:v>-2.6300462736159842</c:v>
                </c:pt>
                <c:pt idx="2839">
                  <c:v>-2.6619788096537511</c:v>
                </c:pt>
                <c:pt idx="2840">
                  <c:v>-2.6939371792402085</c:v>
                </c:pt>
                <c:pt idx="2841">
                  <c:v>-2.7259214262139251</c:v>
                </c:pt>
                <c:pt idx="2842">
                  <c:v>-2.7579315949706125</c:v>
                </c:pt>
                <c:pt idx="2843">
                  <c:v>-2.7899677304775086</c:v>
                </c:pt>
                <c:pt idx="2844">
                  <c:v>-2.822029878288185</c:v>
                </c:pt>
                <c:pt idx="2845">
                  <c:v>-2.854118084556609</c:v>
                </c:pt>
                <c:pt idx="2846">
                  <c:v>-2.8862323960517382</c:v>
                </c:pt>
                <c:pt idx="2847">
                  <c:v>-2.9183728601717989</c:v>
                </c:pt>
                <c:pt idx="2848">
                  <c:v>-2.9505395249586024</c:v>
                </c:pt>
                <c:pt idx="2849">
                  <c:v>-2.9827324391123451</c:v>
                </c:pt>
                <c:pt idx="2850">
                  <c:v>-3.014951652005549</c:v>
                </c:pt>
                <c:pt idx="2851">
                  <c:v>-3.0471972136976166</c:v>
                </c:pt>
                <c:pt idx="2852">
                  <c:v>-3.0794691749493048</c:v>
                </c:pt>
                <c:pt idx="2853">
                  <c:v>-3.111767587237027</c:v>
                </c:pt>
                <c:pt idx="2854">
                  <c:v>-3.1440925027675206</c:v>
                </c:pt>
                <c:pt idx="2855">
                  <c:v>-3.1764439744916566</c:v>
                </c:pt>
                <c:pt idx="2856">
                  <c:v>-3.2088220561195069</c:v>
                </c:pt>
                <c:pt idx="2857">
                  <c:v>-3.241226802134265</c:v>
                </c:pt>
                <c:pt idx="2858">
                  <c:v>-3.2736582678070643</c:v>
                </c:pt>
                <c:pt idx="2859">
                  <c:v>-3.3061165092110665</c:v>
                </c:pt>
                <c:pt idx="2860">
                  <c:v>-3.3386015832358931</c:v>
                </c:pt>
                <c:pt idx="2861">
                  <c:v>-3.3711135476025387</c:v>
                </c:pt>
                <c:pt idx="2862">
                  <c:v>-3.4036524608771206</c:v>
                </c:pt>
                <c:pt idx="2863">
                  <c:v>-3.4362183824857695</c:v>
                </c:pt>
                <c:pt idx="2864">
                  <c:v>-3.4688113727291348</c:v>
                </c:pt>
                <c:pt idx="2865">
                  <c:v>-3.5014314927966361</c:v>
                </c:pt>
                <c:pt idx="2866">
                  <c:v>-3.5340788047807861</c:v>
                </c:pt>
                <c:pt idx="2867">
                  <c:v>-3.5667533716923572</c:v>
                </c:pt>
                <c:pt idx="2868">
                  <c:v>-3.5994552574741863</c:v>
                </c:pt>
                <c:pt idx="2869">
                  <c:v>-3.6321845270161575</c:v>
                </c:pt>
                <c:pt idx="2870">
                  <c:v>-3.6649412461693247</c:v>
                </c:pt>
                <c:pt idx="2871">
                  <c:v>-3.6977254817610197</c:v>
                </c:pt>
                <c:pt idx="2872">
                  <c:v>-3.7305373016087957</c:v>
                </c:pt>
                <c:pt idx="2873">
                  <c:v>-3.7633767745356654</c:v>
                </c:pt>
                <c:pt idx="2874">
                  <c:v>-3.7962439703841468</c:v>
                </c:pt>
                <c:pt idx="2875">
                  <c:v>-3.8291389600313468</c:v>
                </c:pt>
                <c:pt idx="2876">
                  <c:v>-3.8620618154030968</c:v>
                </c:pt>
                <c:pt idx="2877">
                  <c:v>-3.8950126094893713</c:v>
                </c:pt>
                <c:pt idx="2878">
                  <c:v>-3.9279914163581662</c:v>
                </c:pt>
                <c:pt idx="2879">
                  <c:v>-3.960998311170894</c:v>
                </c:pt>
                <c:pt idx="2880">
                  <c:v>-3.9940333701967408</c:v>
                </c:pt>
                <c:pt idx="2881">
                  <c:v>-4.0270966708274685</c:v>
                </c:pt>
                <c:pt idx="2882">
                  <c:v>-4.0601882915925591</c:v>
                </c:pt>
                <c:pt idx="2883">
                  <c:v>-4.0933083121734395</c:v>
                </c:pt>
                <c:pt idx="2884">
                  <c:v>-4.1264568134189066</c:v>
                </c:pt>
                <c:pt idx="2885">
                  <c:v>-4.1596338773598767</c:v>
                </c:pt>
                <c:pt idx="2886">
                  <c:v>-4.1928395872240483</c:v>
                </c:pt>
                <c:pt idx="2887">
                  <c:v>-4.2260740274511104</c:v>
                </c:pt>
                <c:pt idx="2888">
                  <c:v>-4.259337283707735</c:v>
                </c:pt>
                <c:pt idx="2889">
                  <c:v>-4.2926294429023439</c:v>
                </c:pt>
                <c:pt idx="2890">
                  <c:v>-4.325950593200548</c:v>
                </c:pt>
                <c:pt idx="2891">
                  <c:v>-4.3593008240399325</c:v>
                </c:pt>
                <c:pt idx="2892">
                  <c:v>-4.3926802261454192</c:v>
                </c:pt>
                <c:pt idx="2893">
                  <c:v>-4.4260888915440857</c:v>
                </c:pt>
                <c:pt idx="2894">
                  <c:v>-4.4595269135809641</c:v>
                </c:pt>
                <c:pt idx="2895">
                  <c:v>-4.4929943869336491</c:v>
                </c:pt>
                <c:pt idx="2896">
                  <c:v>-4.5264914076279741</c:v>
                </c:pt>
                <c:pt idx="2897">
                  <c:v>-4.5600180730532731</c:v>
                </c:pt>
                <c:pt idx="2898">
                  <c:v>-4.5935744819778295</c:v>
                </c:pt>
                <c:pt idx="2899">
                  <c:v>-4.6271607345642956</c:v>
                </c:pt>
                <c:pt idx="2900">
                  <c:v>-4.6607769323847581</c:v>
                </c:pt>
                <c:pt idx="2901">
                  <c:v>-4.6944231784371171</c:v>
                </c:pt>
                <c:pt idx="2902">
                  <c:v>-4.7280995771597283</c:v>
                </c:pt>
                <c:pt idx="2903">
                  <c:v>-4.7618062344476098</c:v>
                </c:pt>
                <c:pt idx="2904">
                  <c:v>-4.7955432576680757</c:v>
                </c:pt>
                <c:pt idx="2905">
                  <c:v>-4.8293107556761692</c:v>
                </c:pt>
                <c:pt idx="2906">
                  <c:v>-4.8631088388306054</c:v>
                </c:pt>
                <c:pt idx="2907">
                  <c:v>-4.8969376190098126</c:v>
                </c:pt>
                <c:pt idx="2908">
                  <c:v>-4.9307972096273547</c:v>
                </c:pt>
                <c:pt idx="2909">
                  <c:v>-4.9646877256483606</c:v>
                </c:pt>
                <c:pt idx="2910">
                  <c:v>-4.9986092836052274</c:v>
                </c:pt>
                <c:pt idx="2911">
                  <c:v>-5.0325620016135968</c:v>
                </c:pt>
                <c:pt idx="2912">
                  <c:v>-5.0665459993889943</c:v>
                </c:pt>
                <c:pt idx="2913">
                  <c:v>-5.1005613982621192</c:v>
                </c:pt>
                <c:pt idx="2914">
                  <c:v>-5.1346083211960831</c:v>
                </c:pt>
                <c:pt idx="2915">
                  <c:v>-5.1686868928020804</c:v>
                </c:pt>
                <c:pt idx="2916">
                  <c:v>-5.2027972393557329</c:v>
                </c:pt>
                <c:pt idx="2917">
                  <c:v>-5.2369394888139906</c:v>
                </c:pt>
                <c:pt idx="2918">
                  <c:v>-5.2711137708310307</c:v>
                </c:pt>
                <c:pt idx="2919">
                  <c:v>-5.3053202167752858</c:v>
                </c:pt>
                <c:pt idx="2920">
                  <c:v>-5.3395589597458892</c:v>
                </c:pt>
                <c:pt idx="2921">
                  <c:v>-5.3738301345892978</c:v>
                </c:pt>
                <c:pt idx="2922">
                  <c:v>-5.4081338779162378</c:v>
                </c:pt>
                <c:pt idx="2923">
                  <c:v>-5.4424703281183042</c:v>
                </c:pt>
                <c:pt idx="2924">
                  <c:v>-5.4768396253850495</c:v>
                </c:pt>
                <c:pt idx="2925">
                  <c:v>-5.5112419117209521</c:v>
                </c:pt>
                <c:pt idx="2926">
                  <c:v>-5.5456773309622687</c:v>
                </c:pt>
                <c:pt idx="2927">
                  <c:v>-5.5801460287945162</c:v>
                </c:pt>
                <c:pt idx="2928">
                  <c:v>-5.6146481527692575</c:v>
                </c:pt>
                <c:pt idx="2929">
                  <c:v>-5.6491838523214968</c:v>
                </c:pt>
                <c:pt idx="2930">
                  <c:v>-5.6837532787873641</c:v>
                </c:pt>
                <c:pt idx="2931">
                  <c:v>-5.7183565854210672</c:v>
                </c:pt>
                <c:pt idx="2932">
                  <c:v>-5.7529939274125095</c:v>
                </c:pt>
                <c:pt idx="2933">
                  <c:v>-5.7876654619050178</c:v>
                </c:pt>
                <c:pt idx="2934">
                  <c:v>-5.8223713480128385</c:v>
                </c:pt>
                <c:pt idx="2935">
                  <c:v>-5.8571117468391476</c:v>
                </c:pt>
                <c:pt idx="2936">
                  <c:v>-5.8918868214932925</c:v>
                </c:pt>
                <c:pt idx="2937">
                  <c:v>-5.9266967371091885</c:v>
                </c:pt>
                <c:pt idx="2938">
                  <c:v>-5.9615416608633236</c:v>
                </c:pt>
                <c:pt idx="2939">
                  <c:v>-5.9964217619923232</c:v>
                </c:pt>
                <c:pt idx="2940">
                  <c:v>-6.0313372118114525</c:v>
                </c:pt>
                <c:pt idx="2941">
                  <c:v>-6.0662881837328992</c:v>
                </c:pt>
                <c:pt idx="2942">
                  <c:v>-6.1012748532837966</c:v>
                </c:pt>
                <c:pt idx="2943">
                  <c:v>-6.136297398124797</c:v>
                </c:pt>
                <c:pt idx="2944">
                  <c:v>-6.1713559980683517</c:v>
                </c:pt>
                <c:pt idx="2945">
                  <c:v>-6.206450835097538</c:v>
                </c:pt>
                <c:pt idx="2946">
                  <c:v>-6.24158209338436</c:v>
                </c:pt>
                <c:pt idx="2947">
                  <c:v>-6.2767499593088552</c:v>
                </c:pt>
                <c:pt idx="2948">
                  <c:v>-6.3119546214775291</c:v>
                </c:pt>
                <c:pt idx="2949">
                  <c:v>-6.3471962707423115</c:v>
                </c:pt>
                <c:pt idx="2950">
                  <c:v>-6.3824751002197679</c:v>
                </c:pt>
                <c:pt idx="2951">
                  <c:v>-6.4177913053098079</c:v>
                </c:pt>
                <c:pt idx="2952">
                  <c:v>-6.4531450837152651</c:v>
                </c:pt>
                <c:pt idx="2953">
                  <c:v>-6.4885366354604299</c:v>
                </c:pt>
                <c:pt idx="2954">
                  <c:v>-6.5239661629112478</c:v>
                </c:pt>
                <c:pt idx="2955">
                  <c:v>-6.5594338707938871</c:v>
                </c:pt>
                <c:pt idx="2956">
                  <c:v>-6.5949399662147368</c:v>
                </c:pt>
                <c:pt idx="2957">
                  <c:v>-6.6304846586799044</c:v>
                </c:pt>
                <c:pt idx="2958">
                  <c:v>-6.6660681601144711</c:v>
                </c:pt>
                <c:pt idx="2959">
                  <c:v>-6.7016906848828048</c:v>
                </c:pt>
                <c:pt idx="2960">
                  <c:v>-6.7373524498080082</c:v>
                </c:pt>
                <c:pt idx="2961">
                  <c:v>-6.773053674191817</c:v>
                </c:pt>
                <c:pt idx="2962">
                  <c:v>-6.8087945798348404</c:v>
                </c:pt>
                <c:pt idx="2963">
                  <c:v>-6.8445753910562424</c:v>
                </c:pt>
                <c:pt idx="2964">
                  <c:v>-6.8803963347143293</c:v>
                </c:pt>
                <c:pt idx="2965">
                  <c:v>-6.9162576402263118</c:v>
                </c:pt>
                <c:pt idx="2966">
                  <c:v>-6.9521595395890534</c:v>
                </c:pt>
                <c:pt idx="2967">
                  <c:v>-6.9881022673992677</c:v>
                </c:pt>
                <c:pt idx="2968">
                  <c:v>-7.0240860608736932</c:v>
                </c:pt>
                <c:pt idx="2969">
                  <c:v>-7.0601111598703348</c:v>
                </c:pt>
                <c:pt idx="2970">
                  <c:v>-7.0961778069083206</c:v>
                </c:pt>
                <c:pt idx="2971">
                  <c:v>-7.1322862471893558</c:v>
                </c:pt>
                <c:pt idx="2972">
                  <c:v>-7.168436728617702</c:v>
                </c:pt>
                <c:pt idx="2973">
                  <c:v>-7.204629501821799</c:v>
                </c:pt>
                <c:pt idx="2974">
                  <c:v>-7.2408648201745782</c:v>
                </c:pt>
                <c:pt idx="2975">
                  <c:v>-7.2771429398149436</c:v>
                </c:pt>
                <c:pt idx="2976">
                  <c:v>-7.3134641196682981</c:v>
                </c:pt>
                <c:pt idx="2977">
                  <c:v>-7.3498286214684505</c:v>
                </c:pt>
                <c:pt idx="2978">
                  <c:v>-7.3862367097779984</c:v>
                </c:pt>
                <c:pt idx="2979">
                  <c:v>-7.4226886520101782</c:v>
                </c:pt>
                <c:pt idx="2980">
                  <c:v>-7.4591847184499898</c:v>
                </c:pt>
                <c:pt idx="2981">
                  <c:v>-7.495725182275538</c:v>
                </c:pt>
                <c:pt idx="2982">
                  <c:v>-7.532310319579679</c:v>
                </c:pt>
                <c:pt idx="2983">
                  <c:v>-7.5689404093911943</c:v>
                </c:pt>
                <c:pt idx="2984">
                  <c:v>-7.6056157336969843</c:v>
                </c:pt>
                <c:pt idx="2985">
                  <c:v>-7.6423365774631886</c:v>
                </c:pt>
                <c:pt idx="2986">
                  <c:v>-7.679103228656734</c:v>
                </c:pt>
                <c:pt idx="2987">
                  <c:v>-7.7159159782679252</c:v>
                </c:pt>
                <c:pt idx="2988">
                  <c:v>-7.7527751203311279</c:v>
                </c:pt>
                <c:pt idx="2989">
                  <c:v>-7.789680951947469</c:v>
                </c:pt>
                <c:pt idx="2990">
                  <c:v>-7.8266337733061961</c:v>
                </c:pt>
                <c:pt idx="2991">
                  <c:v>-7.8636338877070502</c:v>
                </c:pt>
                <c:pt idx="2992">
                  <c:v>-7.9006816015816348</c:v>
                </c:pt>
                <c:pt idx="2993">
                  <c:v>-7.9377772245159068</c:v>
                </c:pt>
                <c:pt idx="2994">
                  <c:v>-7.9749210692720389</c:v>
                </c:pt>
                <c:pt idx="2995">
                  <c:v>-8.0121134518103805</c:v>
                </c:pt>
                <c:pt idx="2996">
                  <c:v>-8.0493546913117147</c:v>
                </c:pt>
                <c:pt idx="2997">
                  <c:v>-8.0866451101991341</c:v>
                </c:pt>
                <c:pt idx="2998">
                  <c:v>-8.1239850341603237</c:v>
                </c:pt>
                <c:pt idx="2999">
                  <c:v>-8.1613747921696795</c:v>
                </c:pt>
                <c:pt idx="3000">
                  <c:v>-8.1988147165103662</c:v>
                </c:pt>
                <c:pt idx="3001">
                  <c:v>-8.2363051427967306</c:v>
                </c:pt>
                <c:pt idx="3002">
                  <c:v>-8.2738464099959366</c:v>
                </c:pt>
                <c:pt idx="3003">
                  <c:v>-8.3114388604506502</c:v>
                </c:pt>
                <c:pt idx="3004">
                  <c:v>-8.3490828399011257</c:v>
                </c:pt>
                <c:pt idx="3005">
                  <c:v>-8.3867786975068963</c:v>
                </c:pt>
                <c:pt idx="3006">
                  <c:v>-8.4245267858694337</c:v>
                </c:pt>
                <c:pt idx="3007">
                  <c:v>-8.462327461054052</c:v>
                </c:pt>
                <c:pt idx="3008">
                  <c:v>-8.5001810826118849</c:v>
                </c:pt>
                <c:pt idx="3009">
                  <c:v>-8.5380880136022839</c:v>
                </c:pt>
                <c:pt idx="3010">
                  <c:v>-8.5760486206143547</c:v>
                </c:pt>
                <c:pt idx="3011">
                  <c:v>-8.6140632737894638</c:v>
                </c:pt>
                <c:pt idx="3012">
                  <c:v>-8.6521323468429259</c:v>
                </c:pt>
                <c:pt idx="3013">
                  <c:v>-8.6902562170856825</c:v>
                </c:pt>
                <c:pt idx="3014">
                  <c:v>-8.7284352654467536</c:v>
                </c:pt>
                <c:pt idx="3015">
                  <c:v>-8.7666698764945838</c:v>
                </c:pt>
                <c:pt idx="3016">
                  <c:v>-8.8049604384587958</c:v>
                </c:pt>
                <c:pt idx="3017">
                  <c:v>-8.8433073432517624</c:v>
                </c:pt>
                <c:pt idx="3018">
                  <c:v>-8.8817109864908161</c:v>
                </c:pt>
                <c:pt idx="3019">
                  <c:v>-8.9201717675186902</c:v>
                </c:pt>
                <c:pt idx="3020">
                  <c:v>-8.9586900894259358</c:v>
                </c:pt>
                <c:pt idx="3021">
                  <c:v>-8.9972663590713786</c:v>
                </c:pt>
                <c:pt idx="3022">
                  <c:v>-9.0359009871040143</c:v>
                </c:pt>
                <c:pt idx="3023">
                  <c:v>-9.0745943879837085</c:v>
                </c:pt>
                <c:pt idx="3024">
                  <c:v>-9.1133469800020777</c:v>
                </c:pt>
                <c:pt idx="3025">
                  <c:v>-9.1521591853036153</c:v>
                </c:pt>
                <c:pt idx="3026">
                  <c:v>-9.1910314299062872</c:v>
                </c:pt>
                <c:pt idx="3027">
                  <c:v>-9.2299641437221247</c:v>
                </c:pt>
                <c:pt idx="3028">
                  <c:v>-9.2689577605775071</c:v>
                </c:pt>
                <c:pt idx="3029">
                  <c:v>-9.3080127182334547</c:v>
                </c:pt>
                <c:pt idx="3030">
                  <c:v>-9.3471294584060054</c:v>
                </c:pt>
                <c:pt idx="3031">
                  <c:v>-9.3863084267855665</c:v>
                </c:pt>
                <c:pt idx="3032">
                  <c:v>-9.4255500730572557</c:v>
                </c:pt>
                <c:pt idx="3033">
                  <c:v>-9.4648548509200641</c:v>
                </c:pt>
                <c:pt idx="3034">
                  <c:v>-9.5042232181062456</c:v>
                </c:pt>
                <c:pt idx="3035">
                  <c:v>-9.5436556364005334</c:v>
                </c:pt>
                <c:pt idx="3036">
                  <c:v>-9.5831525716591202</c:v>
                </c:pt>
                <c:pt idx="3037">
                  <c:v>-9.6227144938279281</c:v>
                </c:pt>
                <c:pt idx="3038">
                  <c:v>-9.6623418769616833</c:v>
                </c:pt>
                <c:pt idx="3039">
                  <c:v>-9.7020351992417293</c:v>
                </c:pt>
                <c:pt idx="3040">
                  <c:v>-9.7417949429937636</c:v>
                </c:pt>
                <c:pt idx="3041">
                  <c:v>-9.7816215947057668</c:v>
                </c:pt>
                <c:pt idx="3042">
                  <c:v>-9.821515645045654</c:v>
                </c:pt>
                <c:pt idx="3043">
                  <c:v>-9.8614775888778308</c:v>
                </c:pt>
                <c:pt idx="3044">
                  <c:v>-9.9015079252800859</c:v>
                </c:pt>
                <c:pt idx="3045">
                  <c:v>-9.9416071575605152</c:v>
                </c:pt>
                <c:pt idx="3046">
                  <c:v>-9.9817757932730071</c:v>
                </c:pt>
                <c:pt idx="3047">
                  <c:v>-10.022014344233481</c:v>
                </c:pt>
                <c:pt idx="3048">
                  <c:v>-10.062323326535337</c:v>
                </c:pt>
                <c:pt idx="3049">
                  <c:v>-10.102703260564427</c:v>
                </c:pt>
                <c:pt idx="3050">
                  <c:v>-10.143154671013741</c:v>
                </c:pt>
                <c:pt idx="3051">
                  <c:v>-10.183678086897876</c:v>
                </c:pt>
                <c:pt idx="3052">
                  <c:v>-10.224274041566957</c:v>
                </c:pt>
                <c:pt idx="3053">
                  <c:v>-10.264943072719998</c:v>
                </c:pt>
                <c:pt idx="3054">
                  <c:v>-10.305685722418158</c:v>
                </c:pt>
                <c:pt idx="3055">
                  <c:v>-10.34650253709775</c:v>
                </c:pt>
                <c:pt idx="3056">
                  <c:v>-10.38739406758152</c:v>
                </c:pt>
                <c:pt idx="3057">
                  <c:v>-10.428360869091414</c:v>
                </c:pt>
                <c:pt idx="3058">
                  <c:v>-10.469403501259331</c:v>
                </c:pt>
                <c:pt idx="3059">
                  <c:v>-10.510522528137887</c:v>
                </c:pt>
                <c:pt idx="3060">
                  <c:v>-10.55171851821102</c:v>
                </c:pt>
                <c:pt idx="3061">
                  <c:v>-10.592992044403077</c:v>
                </c:pt>
                <c:pt idx="3062">
                  <c:v>-10.634343684089032</c:v>
                </c:pt>
                <c:pt idx="3063">
                  <c:v>-10.675774019102345</c:v>
                </c:pt>
                <c:pt idx="3064">
                  <c:v>-10.717283635743138</c:v>
                </c:pt>
                <c:pt idx="3065">
                  <c:v>-10.758873124786179</c:v>
                </c:pt>
                <c:pt idx="3066">
                  <c:v>-10.80054308148728</c:v>
                </c:pt>
                <c:pt idx="3067">
                  <c:v>-10.842294105590106</c:v>
                </c:pt>
                <c:pt idx="3068">
                  <c:v>-10.884126801331426</c:v>
                </c:pt>
                <c:pt idx="3069">
                  <c:v>-10.926041777446097</c:v>
                </c:pt>
                <c:pt idx="3070">
                  <c:v>-10.968039647172265</c:v>
                </c:pt>
                <c:pt idx="3071">
                  <c:v>-11.010121028253788</c:v>
                </c:pt>
                <c:pt idx="3072">
                  <c:v>-11.05228654294435</c:v>
                </c:pt>
                <c:pt idx="3073">
                  <c:v>-11.094536818009264</c:v>
                </c:pt>
                <c:pt idx="3074">
                  <c:v>-11.136872484726858</c:v>
                </c:pt>
                <c:pt idx="3075">
                  <c:v>-11.179294178889855</c:v>
                </c:pt>
                <c:pt idx="3076">
                  <c:v>-11.221802540804987</c:v>
                </c:pt>
                <c:pt idx="3077">
                  <c:v>-11.264398215292374</c:v>
                </c:pt>
                <c:pt idx="3078">
                  <c:v>-11.30708185168425</c:v>
                </c:pt>
                <c:pt idx="3079">
                  <c:v>-11.349854103822297</c:v>
                </c:pt>
                <c:pt idx="3080">
                  <c:v>-11.392715630054727</c:v>
                </c:pt>
                <c:pt idx="3081">
                  <c:v>-11.435667093232325</c:v>
                </c:pt>
                <c:pt idx="3082">
                  <c:v>-11.478709160703227</c:v>
                </c:pt>
                <c:pt idx="3083">
                  <c:v>-11.521842504307628</c:v>
                </c:pt>
                <c:pt idx="3084">
                  <c:v>-11.565067800370896</c:v>
                </c:pt>
                <c:pt idx="3085">
                  <c:v>-11.608385729696078</c:v>
                </c:pt>
                <c:pt idx="3086">
                  <c:v>-11.651796977555161</c:v>
                </c:pt>
                <c:pt idx="3087">
                  <c:v>-11.695302233679794</c:v>
                </c:pt>
                <c:pt idx="3088">
                  <c:v>-11.738902192251249</c:v>
                </c:pt>
                <c:pt idx="3089">
                  <c:v>-11.782597551887793</c:v>
                </c:pt>
                <c:pt idx="3090">
                  <c:v>-11.826389015633813</c:v>
                </c:pt>
                <c:pt idx="3091">
                  <c:v>-11.870277290945044</c:v>
                </c:pt>
                <c:pt idx="3092">
                  <c:v>-11.914263089674622</c:v>
                </c:pt>
                <c:pt idx="3093">
                  <c:v>-11.958347128057415</c:v>
                </c:pt>
                <c:pt idx="3094">
                  <c:v>-12.002530126693191</c:v>
                </c:pt>
                <c:pt idx="3095">
                  <c:v>-12.046812810529165</c:v>
                </c:pt>
                <c:pt idx="3096">
                  <c:v>-12.091195908840566</c:v>
                </c:pt>
                <c:pt idx="3097">
                  <c:v>-12.135680155211062</c:v>
                </c:pt>
                <c:pt idx="3098">
                  <c:v>-12.180266287511088</c:v>
                </c:pt>
                <c:pt idx="3099">
                  <c:v>-12.224955047875977</c:v>
                </c:pt>
                <c:pt idx="3100">
                  <c:v>-12.269747182681662</c:v>
                </c:pt>
                <c:pt idx="3101">
                  <c:v>-12.314643442520552</c:v>
                </c:pt>
                <c:pt idx="3102">
                  <c:v>-12.359644582174877</c:v>
                </c:pt>
                <c:pt idx="3103">
                  <c:v>-12.404751360590016</c:v>
                </c:pt>
                <c:pt idx="3104">
                  <c:v>-12.449964540845206</c:v>
                </c:pt>
                <c:pt idx="3105">
                  <c:v>-12.495284890124063</c:v>
                </c:pt>
                <c:pt idx="3106">
                  <c:v>-12.540713179683296</c:v>
                </c:pt>
                <c:pt idx="3107">
                  <c:v>-12.586250184820463</c:v>
                </c:pt>
                <c:pt idx="3108">
                  <c:v>-12.631896684839507</c:v>
                </c:pt>
                <c:pt idx="3109">
                  <c:v>-12.677653463016231</c:v>
                </c:pt>
                <c:pt idx="3110">
                  <c:v>-12.723521306561022</c:v>
                </c:pt>
                <c:pt idx="3111">
                  <c:v>-12.769501006581589</c:v>
                </c:pt>
                <c:pt idx="3112">
                  <c:v>-12.815593358042852</c:v>
                </c:pt>
                <c:pt idx="3113">
                  <c:v>-12.861799159726532</c:v>
                </c:pt>
                <c:pt idx="3114">
                  <c:v>-12.908119214188645</c:v>
                </c:pt>
                <c:pt idx="3115">
                  <c:v>-12.954554327716076</c:v>
                </c:pt>
                <c:pt idx="3116">
                  <c:v>-13.001105310281041</c:v>
                </c:pt>
                <c:pt idx="3117">
                  <c:v>-13.047772975494443</c:v>
                </c:pt>
                <c:pt idx="3118">
                  <c:v>-13.094558140557711</c:v>
                </c:pt>
                <c:pt idx="3119">
                  <c:v>-13.141461626213024</c:v>
                </c:pt>
                <c:pt idx="3120">
                  <c:v>-13.188484256692089</c:v>
                </c:pt>
                <c:pt idx="3121">
                  <c:v>-13.235626859663093</c:v>
                </c:pt>
                <c:pt idx="3122">
                  <c:v>-13.282890266176723</c:v>
                </c:pt>
                <c:pt idx="3123">
                  <c:v>-13.330275310609863</c:v>
                </c:pt>
                <c:pt idx="3124">
                  <c:v>-13.377782830607929</c:v>
                </c:pt>
                <c:pt idx="3125">
                  <c:v>-13.425413667026049</c:v>
                </c:pt>
                <c:pt idx="3126">
                  <c:v>-13.473168663868229</c:v>
                </c:pt>
                <c:pt idx="3127">
                  <c:v>-13.521048668224653</c:v>
                </c:pt>
                <c:pt idx="3128">
                  <c:v>-13.569054530207774</c:v>
                </c:pt>
                <c:pt idx="3129">
                  <c:v>-13.617187102887048</c:v>
                </c:pt>
                <c:pt idx="3130">
                  <c:v>-13.665447242220917</c:v>
                </c:pt>
                <c:pt idx="3131">
                  <c:v>-13.713835806988266</c:v>
                </c:pt>
                <c:pt idx="3132">
                  <c:v>-13.76235365871743</c:v>
                </c:pt>
                <c:pt idx="3133">
                  <c:v>-13.811001661614444</c:v>
                </c:pt>
                <c:pt idx="3134">
                  <c:v>-13.859780682488172</c:v>
                </c:pt>
                <c:pt idx="3135">
                  <c:v>-13.908691590675165</c:v>
                </c:pt>
                <c:pt idx="3136">
                  <c:v>-13.957735257962092</c:v>
                </c:pt>
                <c:pt idx="3137">
                  <c:v>-14.006912558506443</c:v>
                </c:pt>
                <c:pt idx="3138">
                  <c:v>-14.056224368755807</c:v>
                </c:pt>
                <c:pt idx="3139">
                  <c:v>-14.105671567365597</c:v>
                </c:pt>
                <c:pt idx="3140">
                  <c:v>-14.155255035113985</c:v>
                </c:pt>
                <c:pt idx="3141">
                  <c:v>-14.204975654816892</c:v>
                </c:pt>
                <c:pt idx="3142">
                  <c:v>-14.254834311239698</c:v>
                </c:pt>
                <c:pt idx="3143">
                  <c:v>-14.304831891007993</c:v>
                </c:pt>
                <c:pt idx="3144">
                  <c:v>-14.354969282516183</c:v>
                </c:pt>
                <c:pt idx="3145">
                  <c:v>-14.405247375835277</c:v>
                </c:pt>
                <c:pt idx="3146">
                  <c:v>-14.455667062617623</c:v>
                </c:pt>
                <c:pt idx="3147">
                  <c:v>-14.506229236001289</c:v>
                </c:pt>
                <c:pt idx="3148">
                  <c:v>-14.55693479051132</c:v>
                </c:pt>
                <c:pt idx="3149">
                  <c:v>-14.607784621960855</c:v>
                </c:pt>
                <c:pt idx="3150">
                  <c:v>-14.658779627349642</c:v>
                </c:pt>
                <c:pt idx="3151">
                  <c:v>-14.709920704760172</c:v>
                </c:pt>
                <c:pt idx="3152">
                  <c:v>-14.761208753254225</c:v>
                </c:pt>
                <c:pt idx="3153">
                  <c:v>-14.812644672765638</c:v>
                </c:pt>
                <c:pt idx="3154">
                  <c:v>-14.86422936399247</c:v>
                </c:pt>
                <c:pt idx="3155">
                  <c:v>-14.915963728287467</c:v>
                </c:pt>
                <c:pt idx="3156">
                  <c:v>-14.967848667546679</c:v>
                </c:pt>
                <c:pt idx="3157">
                  <c:v>-15.019885084096336</c:v>
                </c:pt>
                <c:pt idx="3158">
                  <c:v>-15.072073880578799</c:v>
                </c:pt>
                <c:pt idx="3159">
                  <c:v>-15.124415959835956</c:v>
                </c:pt>
                <c:pt idx="3160">
                  <c:v>-15.176912224791948</c:v>
                </c:pt>
                <c:pt idx="3161">
                  <c:v>-15.229563578333419</c:v>
                </c:pt>
                <c:pt idx="3162">
                  <c:v>-15.282370923189701</c:v>
                </c:pt>
                <c:pt idx="3163">
                  <c:v>-15.335335161809478</c:v>
                </c:pt>
                <c:pt idx="3164">
                  <c:v>-15.388457196237733</c:v>
                </c:pt>
                <c:pt idx="3165">
                  <c:v>-15.441737927990225</c:v>
                </c:pt>
                <c:pt idx="3166">
                  <c:v>-15.49517825792686</c:v>
                </c:pt>
                <c:pt idx="3167">
                  <c:v>-15.548779086124094</c:v>
                </c:pt>
                <c:pt idx="3168">
                  <c:v>-15.602541311744858</c:v>
                </c:pt>
                <c:pt idx="3169">
                  <c:v>-15.656465832907946</c:v>
                </c:pt>
                <c:pt idx="3170">
                  <c:v>-15.71055354655611</c:v>
                </c:pt>
                <c:pt idx="3171">
                  <c:v>-15.764805348322291</c:v>
                </c:pt>
                <c:pt idx="3172">
                  <c:v>-15.819222132395222</c:v>
                </c:pt>
                <c:pt idx="3173">
                  <c:v>-15.873804791383519</c:v>
                </c:pt>
                <c:pt idx="3174">
                  <c:v>-15.928554216178144</c:v>
                </c:pt>
                <c:pt idx="3175">
                  <c:v>-15.983471295814365</c:v>
                </c:pt>
                <c:pt idx="3176">
                  <c:v>-16.03855691733277</c:v>
                </c:pt>
                <c:pt idx="3177">
                  <c:v>-16.093811965638114</c:v>
                </c:pt>
                <c:pt idx="3178">
                  <c:v>-16.149237323357831</c:v>
                </c:pt>
                <c:pt idx="3179">
                  <c:v>-16.204833870699879</c:v>
                </c:pt>
                <c:pt idx="3180">
                  <c:v>-16.260602485309235</c:v>
                </c:pt>
                <c:pt idx="3181">
                  <c:v>-16.316544042122786</c:v>
                </c:pt>
                <c:pt idx="3182">
                  <c:v>-16.372659413224948</c:v>
                </c:pt>
                <c:pt idx="3183">
                  <c:v>-16.428949467700647</c:v>
                </c:pt>
                <c:pt idx="3184">
                  <c:v>-16.485415071489072</c:v>
                </c:pt>
                <c:pt idx="3185">
                  <c:v>-16.542057087235545</c:v>
                </c:pt>
                <c:pt idx="3186">
                  <c:v>-16.598876374143373</c:v>
                </c:pt>
                <c:pt idx="3187">
                  <c:v>-16.655873787824738</c:v>
                </c:pt>
                <c:pt idx="3188">
                  <c:v>-16.713050180151459</c:v>
                </c:pt>
                <c:pt idx="3189">
                  <c:v>-16.770406399104125</c:v>
                </c:pt>
                <c:pt idx="3190">
                  <c:v>-16.827943288622492</c:v>
                </c:pt>
                <c:pt idx="3191">
                  <c:v>-16.885661688453748</c:v>
                </c:pt>
                <c:pt idx="3192">
                  <c:v>-16.943562434001013</c:v>
                </c:pt>
                <c:pt idx="3193">
                  <c:v>-17.001646356172401</c:v>
                </c:pt>
                <c:pt idx="3194">
                  <c:v>-17.059914281228149</c:v>
                </c:pt>
                <c:pt idx="3195">
                  <c:v>-17.118367030629479</c:v>
                </c:pt>
                <c:pt idx="3196">
                  <c:v>-17.177005420885067</c:v>
                </c:pt>
                <c:pt idx="3197">
                  <c:v>-17.235830263399279</c:v>
                </c:pt>
                <c:pt idx="3198">
                  <c:v>-17.294842364320658</c:v>
                </c:pt>
                <c:pt idx="3199">
                  <c:v>-17.354042524387378</c:v>
                </c:pt>
                <c:pt idx="3200">
                  <c:v>-17.41343153877763</c:v>
                </c:pt>
                <c:pt idx="3201">
                  <c:v>-17.473010196955162</c:v>
                </c:pt>
                <c:pt idx="3202">
                  <c:v>-17.532779282518895</c:v>
                </c:pt>
                <c:pt idx="3203">
                  <c:v>-17.592739573051183</c:v>
                </c:pt>
                <c:pt idx="3204">
                  <c:v>-17.652891839966017</c:v>
                </c:pt>
                <c:pt idx="3205">
                  <c:v>-17.713236848359124</c:v>
                </c:pt>
                <c:pt idx="3206">
                  <c:v>-17.773775356856483</c:v>
                </c:pt>
                <c:pt idx="3207">
                  <c:v>-17.834508117466299</c:v>
                </c:pt>
                <c:pt idx="3208">
                  <c:v>-17.895435875428426</c:v>
                </c:pt>
                <c:pt idx="3209">
                  <c:v>-17.956559369066973</c:v>
                </c:pt>
                <c:pt idx="3210">
                  <c:v>-18.017879329641875</c:v>
                </c:pt>
                <c:pt idx="3211">
                  <c:v>-18.079396481203222</c:v>
                </c:pt>
                <c:pt idx="3212">
                  <c:v>-18.141111540444122</c:v>
                </c:pt>
                <c:pt idx="3213">
                  <c:v>-18.203025216556981</c:v>
                </c:pt>
                <c:pt idx="3214">
                  <c:v>-18.265138211088988</c:v>
                </c:pt>
                <c:pt idx="3215">
                  <c:v>-18.327451217799293</c:v>
                </c:pt>
                <c:pt idx="3216">
                  <c:v>-18.389964922517976</c:v>
                </c:pt>
                <c:pt idx="3217">
                  <c:v>-18.452680003005067</c:v>
                </c:pt>
                <c:pt idx="3218">
                  <c:v>-18.515597128812363</c:v>
                </c:pt>
                <c:pt idx="3219">
                  <c:v>-18.578716961145059</c:v>
                </c:pt>
                <c:pt idx="3220">
                  <c:v>-18.642040152725656</c:v>
                </c:pt>
                <c:pt idx="3221">
                  <c:v>-18.705567347660448</c:v>
                </c:pt>
                <c:pt idx="3222">
                  <c:v>-18.769299181304312</c:v>
                </c:pt>
                <c:pt idx="3223">
                  <c:v>-18.833236280131839</c:v>
                </c:pt>
                <c:pt idx="3224">
                  <c:v>-18.897379261605352</c:v>
                </c:pt>
                <c:pt idx="3225">
                  <c:v>-18.961728734048847</c:v>
                </c:pt>
                <c:pt idx="3226">
                  <c:v>-19.026285296520676</c:v>
                </c:pt>
                <c:pt idx="3227">
                  <c:v>-19.091049538690285</c:v>
                </c:pt>
                <c:pt idx="3228">
                  <c:v>-19.156022040715619</c:v>
                </c:pt>
                <c:pt idx="3229">
                  <c:v>-19.221203373123473</c:v>
                </c:pt>
                <c:pt idx="3230">
                  <c:v>-19.286594096691083</c:v>
                </c:pt>
                <c:pt idx="3231">
                  <c:v>-19.352194762330498</c:v>
                </c:pt>
                <c:pt idx="3232">
                  <c:v>-19.418005910975268</c:v>
                </c:pt>
                <c:pt idx="3233">
                  <c:v>-19.484028073468608</c:v>
                </c:pt>
                <c:pt idx="3234">
                  <c:v>-19.550261770455531</c:v>
                </c:pt>
                <c:pt idx="3235">
                  <c:v>-19.616707512275241</c:v>
                </c:pt>
                <c:pt idx="3236">
                  <c:v>-19.683365798858031</c:v>
                </c:pt>
                <c:pt idx="3237">
                  <c:v>-19.750237119623172</c:v>
                </c:pt>
                <c:pt idx="3238">
                  <c:v>-19.817321953380326</c:v>
                </c:pt>
                <c:pt idx="3239">
                  <c:v>-19.884620768233013</c:v>
                </c:pt>
                <c:pt idx="3240">
                  <c:v>-19.952134021485811</c:v>
                </c:pt>
                <c:pt idx="3241">
                  <c:v>-20.019862159552162</c:v>
                </c:pt>
                <c:pt idx="3242">
                  <c:v>-20.087805617867552</c:v>
                </c:pt>
                <c:pt idx="3243">
                  <c:v>-20.155964820804151</c:v>
                </c:pt>
                <c:pt idx="3244">
                  <c:v>-20.224340181587159</c:v>
                </c:pt>
                <c:pt idx="3245">
                  <c:v>-20.292932102217449</c:v>
                </c:pt>
                <c:pt idx="3246">
                  <c:v>-20.361740973393179</c:v>
                </c:pt>
                <c:pt idx="3247">
                  <c:v>-20.430767174437943</c:v>
                </c:pt>
                <c:pt idx="3248">
                  <c:v>-20.500011073228947</c:v>
                </c:pt>
                <c:pt idx="3249">
                  <c:v>-20.569473026130947</c:v>
                </c:pt>
                <c:pt idx="3250">
                  <c:v>-20.639153377931034</c:v>
                </c:pt>
                <c:pt idx="3251">
                  <c:v>-20.709052461778271</c:v>
                </c:pt>
                <c:pt idx="3252">
                  <c:v>-20.779170599125571</c:v>
                </c:pt>
                <c:pt idx="3253">
                  <c:v>-20.849508099675052</c:v>
                </c:pt>
                <c:pt idx="3254">
                  <c:v>-20.920065261326567</c:v>
                </c:pt>
                <c:pt idx="3255">
                  <c:v>-20.99084237012967</c:v>
                </c:pt>
                <c:pt idx="3256">
                  <c:v>-21.061839700238846</c:v>
                </c:pt>
                <c:pt idx="3257">
                  <c:v>-21.133057513871684</c:v>
                </c:pt>
                <c:pt idx="3258">
                  <c:v>-21.20449606127108</c:v>
                </c:pt>
                <c:pt idx="3259">
                  <c:v>-21.276155580669979</c:v>
                </c:pt>
                <c:pt idx="3260">
                  <c:v>-21.348036298260276</c:v>
                </c:pt>
                <c:pt idx="3261">
                  <c:v>-21.420138428164492</c:v>
                </c:pt>
                <c:pt idx="3262">
                  <c:v>-21.492462172410882</c:v>
                </c:pt>
                <c:pt idx="3263">
                  <c:v>-21.565007720912654</c:v>
                </c:pt>
                <c:pt idx="3264">
                  <c:v>-21.637775251449575</c:v>
                </c:pt>
                <c:pt idx="3265">
                  <c:v>-21.710764929653948</c:v>
                </c:pt>
                <c:pt idx="3266">
                  <c:v>-21.783976908998845</c:v>
                </c:pt>
                <c:pt idx="3267">
                  <c:v>-21.857411330791212</c:v>
                </c:pt>
                <c:pt idx="3268">
                  <c:v>-21.931068324167033</c:v>
                </c:pt>
                <c:pt idx="3269">
                  <c:v>-22.00494800609102</c:v>
                </c:pt>
                <c:pt idx="3270">
                  <c:v>-22.079050481358951</c:v>
                </c:pt>
                <c:pt idx="3271">
                  <c:v>-22.153375842603488</c:v>
                </c:pt>
                <c:pt idx="3272">
                  <c:v>-22.227924170303652</c:v>
                </c:pt>
                <c:pt idx="3273">
                  <c:v>-22.302695532797671</c:v>
                </c:pt>
                <c:pt idx="3274">
                  <c:v>-22.377689986298932</c:v>
                </c:pt>
                <c:pt idx="3275">
                  <c:v>-22.452907574915759</c:v>
                </c:pt>
                <c:pt idx="3276">
                  <c:v>-22.528348330673357</c:v>
                </c:pt>
                <c:pt idx="3277">
                  <c:v>-22.604012273541152</c:v>
                </c:pt>
                <c:pt idx="3278">
                  <c:v>-22.67989941146082</c:v>
                </c:pt>
                <c:pt idx="3279">
                  <c:v>-22.756009740379749</c:v>
                </c:pt>
                <c:pt idx="3280">
                  <c:v>-22.832343244286591</c:v>
                </c:pt>
                <c:pt idx="3281">
                  <c:v>-22.908899895250357</c:v>
                </c:pt>
                <c:pt idx="3282">
                  <c:v>-22.985679653462743</c:v>
                </c:pt>
                <c:pt idx="3283">
                  <c:v>-23.062682467283246</c:v>
                </c:pt>
                <c:pt idx="3284">
                  <c:v>-23.139908273287606</c:v>
                </c:pt>
                <c:pt idx="3285">
                  <c:v>-23.217356996319744</c:v>
                </c:pt>
                <c:pt idx="3286">
                  <c:v>-23.295028549545663</c:v>
                </c:pt>
                <c:pt idx="3287">
                  <c:v>-23.372922834511893</c:v>
                </c:pt>
                <c:pt idx="3288">
                  <c:v>-23.451039741205001</c:v>
                </c:pt>
                <c:pt idx="3289">
                  <c:v>-23.529379148115733</c:v>
                </c:pt>
                <c:pt idx="3290">
                  <c:v>-23.607940922304746</c:v>
                </c:pt>
                <c:pt idx="3291">
                  <c:v>-23.686724919472208</c:v>
                </c:pt>
                <c:pt idx="3292">
                  <c:v>-23.765730984029162</c:v>
                </c:pt>
                <c:pt idx="3293">
                  <c:v>-23.844958949172522</c:v>
                </c:pt>
                <c:pt idx="3294">
                  <c:v>-23.924408636962035</c:v>
                </c:pt>
                <c:pt idx="3295">
                  <c:v>-24.004079858400154</c:v>
                </c:pt>
                <c:pt idx="3296">
                  <c:v>-24.08397241351453</c:v>
                </c:pt>
                <c:pt idx="3297">
                  <c:v>-24.164086091442947</c:v>
                </c:pt>
                <c:pt idx="3298">
                  <c:v>-24.244420670520789</c:v>
                </c:pt>
                <c:pt idx="3299">
                  <c:v>-24.32497591837032</c:v>
                </c:pt>
                <c:pt idx="3300">
                  <c:v>-24.405751591993571</c:v>
                </c:pt>
                <c:pt idx="3301">
                  <c:v>-24.486747437866274</c:v>
                </c:pt>
                <c:pt idx="3302">
                  <c:v>-24.56796319203437</c:v>
                </c:pt>
                <c:pt idx="3303">
                  <c:v>-24.64939858021306</c:v>
                </c:pt>
                <c:pt idx="3304">
                  <c:v>-24.73105331788766</c:v>
                </c:pt>
                <c:pt idx="3305">
                  <c:v>-24.812927110416201</c:v>
                </c:pt>
                <c:pt idx="3306">
                  <c:v>-24.895019653134838</c:v>
                </c:pt>
                <c:pt idx="3307">
                  <c:v>-24.977330631463989</c:v>
                </c:pt>
                <c:pt idx="3308">
                  <c:v>-25.059859721017588</c:v>
                </c:pt>
                <c:pt idx="3309">
                  <c:v>-25.14260658771315</c:v>
                </c:pt>
                <c:pt idx="3310">
                  <c:v>-25.225570887883869</c:v>
                </c:pt>
                <c:pt idx="3311">
                  <c:v>-25.308752268392407</c:v>
                </c:pt>
                <c:pt idx="3312">
                  <c:v>-25.392150366746414</c:v>
                </c:pt>
                <c:pt idx="3313">
                  <c:v>-25.475764811215427</c:v>
                </c:pt>
                <c:pt idx="3314">
                  <c:v>-25.559595220948886</c:v>
                </c:pt>
                <c:pt idx="3315">
                  <c:v>-25.643641206095783</c:v>
                </c:pt>
                <c:pt idx="3316">
                  <c:v>-25.727902367926241</c:v>
                </c:pt>
                <c:pt idx="3317">
                  <c:v>-25.812378298953394</c:v>
                </c:pt>
                <c:pt idx="3318">
                  <c:v>-25.897068583056186</c:v>
                </c:pt>
                <c:pt idx="3319">
                  <c:v>-25.981972795605472</c:v>
                </c:pt>
                <c:pt idx="3320">
                  <c:v>-26.067090503587949</c:v>
                </c:pt>
                <c:pt idx="3321">
                  <c:v>-26.1524212657337</c:v>
                </c:pt>
                <c:pt idx="3322">
                  <c:v>-26.23796463264317</c:v>
                </c:pt>
                <c:pt idx="3323">
                  <c:v>-26.32372014691629</c:v>
                </c:pt>
                <c:pt idx="3324">
                  <c:v>-26.40968734328036</c:v>
                </c:pt>
                <c:pt idx="3325">
                  <c:v>-26.495865748720608</c:v>
                </c:pt>
                <c:pt idx="3326">
                  <c:v>-26.582254882610705</c:v>
                </c:pt>
                <c:pt idx="3327">
                  <c:v>-26.668854256843417</c:v>
                </c:pt>
                <c:pt idx="3328">
                  <c:v>-26.755663375962307</c:v>
                </c:pt>
                <c:pt idx="3329">
                  <c:v>-26.842681737293859</c:v>
                </c:pt>
                <c:pt idx="3330">
                  <c:v>-26.929908831079288</c:v>
                </c:pt>
                <c:pt idx="3331">
                  <c:v>-27.017344140608209</c:v>
                </c:pt>
                <c:pt idx="3332">
                  <c:v>-27.104987142350751</c:v>
                </c:pt>
                <c:pt idx="3333">
                  <c:v>-27.192837306090979</c:v>
                </c:pt>
                <c:pt idx="3334">
                  <c:v>-27.280894095060383</c:v>
                </c:pt>
                <c:pt idx="3335">
                  <c:v>-27.369156966071166</c:v>
                </c:pt>
                <c:pt idx="3336">
                  <c:v>-27.457625369649236</c:v>
                </c:pt>
                <c:pt idx="3337">
                  <c:v>-27.546298750168226</c:v>
                </c:pt>
                <c:pt idx="3338">
                  <c:v>-27.635176545982315</c:v>
                </c:pt>
                <c:pt idx="3339">
                  <c:v>-27.724258189559524</c:v>
                </c:pt>
                <c:pt idx="3340">
                  <c:v>-27.813543107614453</c:v>
                </c:pt>
                <c:pt idx="3341">
                  <c:v>-27.903030721240988</c:v>
                </c:pt>
                <c:pt idx="3342">
                  <c:v>-27.992720446044853</c:v>
                </c:pt>
                <c:pt idx="3343">
                  <c:v>-28.082611692275023</c:v>
                </c:pt>
                <c:pt idx="3344">
                  <c:v>-28.172703864955793</c:v>
                </c:pt>
                <c:pt idx="3345">
                  <c:v>-28.26299636401756</c:v>
                </c:pt>
                <c:pt idx="3346">
                  <c:v>-28.353488584427552</c:v>
                </c:pt>
                <c:pt idx="3347">
                  <c:v>-28.444179916319364</c:v>
                </c:pt>
                <c:pt idx="3348">
                  <c:v>-28.535069745122541</c:v>
                </c:pt>
                <c:pt idx="3349">
                  <c:v>-28.626157451691554</c:v>
                </c:pt>
                <c:pt idx="3350">
                  <c:v>-28.717442412433535</c:v>
                </c:pt>
                <c:pt idx="3351">
                  <c:v>-28.808923999435066</c:v>
                </c:pt>
                <c:pt idx="3352">
                  <c:v>-28.900601580589282</c:v>
                </c:pt>
                <c:pt idx="3353">
                  <c:v>-28.992474519721256</c:v>
                </c:pt>
                <c:pt idx="3354">
                  <c:v>-29.08454217671234</c:v>
                </c:pt>
                <c:pt idx="3355">
                  <c:v>-29.176803907624411</c:v>
                </c:pt>
                <c:pt idx="3356">
                  <c:v>-29.269259064822588</c:v>
                </c:pt>
                <c:pt idx="3357">
                  <c:v>-29.361906997096785</c:v>
                </c:pt>
                <c:pt idx="3358">
                  <c:v>-29.454747049783109</c:v>
                </c:pt>
                <c:pt idx="3359">
                  <c:v>-29.547778564883028</c:v>
                </c:pt>
                <c:pt idx="3360">
                  <c:v>-29.641000881182499</c:v>
                </c:pt>
                <c:pt idx="3361">
                  <c:v>-29.734413334369194</c:v>
                </c:pt>
                <c:pt idx="3362">
                  <c:v>-29.828015257149083</c:v>
                </c:pt>
                <c:pt idx="3363">
                  <c:v>-29.921805979361796</c:v>
                </c:pt>
                <c:pt idx="3364">
                  <c:v>-30.015784828094102</c:v>
                </c:pt>
                <c:pt idx="3365">
                  <c:v>-30.109951127793302</c:v>
                </c:pt>
                <c:pt idx="3366">
                  <c:v>-30.204304200378434</c:v>
                </c:pt>
                <c:pt idx="3367">
                  <c:v>-30.298843365350322</c:v>
                </c:pt>
                <c:pt idx="3368">
                  <c:v>-30.393567939900997</c:v>
                </c:pt>
                <c:pt idx="3369">
                  <c:v>-30.488477239020511</c:v>
                </c:pt>
                <c:pt idx="3370">
                  <c:v>-30.583570575604199</c:v>
                </c:pt>
                <c:pt idx="3371">
                  <c:v>-30.678847260556648</c:v>
                </c:pt>
                <c:pt idx="3372">
                  <c:v>-30.774306602895443</c:v>
                </c:pt>
                <c:pt idx="3373">
                  <c:v>-30.869947909853742</c:v>
                </c:pt>
                <c:pt idx="3374">
                  <c:v>-30.965770486979935</c:v>
                </c:pt>
                <c:pt idx="3375">
                  <c:v>-31.061773638237828</c:v>
                </c:pt>
                <c:pt idx="3376">
                  <c:v>-31.157956666103658</c:v>
                </c:pt>
                <c:pt idx="3377">
                  <c:v>-31.254318871663255</c:v>
                </c:pt>
                <c:pt idx="3378">
                  <c:v>-31.350859554705988</c:v>
                </c:pt>
                <c:pt idx="3379">
                  <c:v>-31.447578013818472</c:v>
                </c:pt>
                <c:pt idx="3380">
                  <c:v>-31.544473546476759</c:v>
                </c:pt>
                <c:pt idx="3381">
                  <c:v>-31.641545449136238</c:v>
                </c:pt>
                <c:pt idx="3382">
                  <c:v>-31.738793017320663</c:v>
                </c:pt>
                <c:pt idx="3383">
                  <c:v>-31.836215545709617</c:v>
                </c:pt>
                <c:pt idx="3384">
                  <c:v>-31.933812328224192</c:v>
                </c:pt>
                <c:pt idx="3385">
                  <c:v>-32.031582658111518</c:v>
                </c:pt>
                <c:pt idx="3386">
                  <c:v>-32.129525828026935</c:v>
                </c:pt>
                <c:pt idx="3387">
                  <c:v>-32.22764113011629</c:v>
                </c:pt>
                <c:pt idx="3388">
                  <c:v>-32.32592785609468</c:v>
                </c:pt>
                <c:pt idx="3389">
                  <c:v>-32.424385297325166</c:v>
                </c:pt>
                <c:pt idx="3390">
                  <c:v>-32.523012744895524</c:v>
                </c:pt>
                <c:pt idx="3391">
                  <c:v>-32.621809489693035</c:v>
                </c:pt>
                <c:pt idx="3392">
                  <c:v>-32.720774822478361</c:v>
                </c:pt>
                <c:pt idx="3393">
                  <c:v>-32.819908033957581</c:v>
                </c:pt>
                <c:pt idx="3394">
                  <c:v>-32.919208414852918</c:v>
                </c:pt>
                <c:pt idx="3395">
                  <c:v>-33.018675255971679</c:v>
                </c:pt>
                <c:pt idx="3396">
                  <c:v>-33.118307848273837</c:v>
                </c:pt>
                <c:pt idx="3397">
                  <c:v>-33.218105482938199</c:v>
                </c:pt>
                <c:pt idx="3398">
                  <c:v>-33.318067451426636</c:v>
                </c:pt>
                <c:pt idx="3399">
                  <c:v>-33.418193045548065</c:v>
                </c:pt>
                <c:pt idx="3400">
                  <c:v>-33.518481557518975</c:v>
                </c:pt>
                <c:pt idx="3401">
                  <c:v>-33.618932280024126</c:v>
                </c:pt>
                <c:pt idx="3402">
                  <c:v>-33.719544506275348</c:v>
                </c:pt>
                <c:pt idx="3403">
                  <c:v>-33.820317530068515</c:v>
                </c:pt>
                <c:pt idx="3404">
                  <c:v>-33.92125064583928</c:v>
                </c:pt>
                <c:pt idx="3405">
                  <c:v>-34.022343148718207</c:v>
                </c:pt>
                <c:pt idx="3406">
                  <c:v>-34.123594334582407</c:v>
                </c:pt>
                <c:pt idx="3407">
                  <c:v>-34.225003500107974</c:v>
                </c:pt>
                <c:pt idx="3408">
                  <c:v>-34.326569942820413</c:v>
                </c:pt>
                <c:pt idx="3409">
                  <c:v>-34.428292961142319</c:v>
                </c:pt>
                <c:pt idx="3410">
                  <c:v>-34.530171854441647</c:v>
                </c:pt>
                <c:pt idx="3411">
                  <c:v>-34.632205923077862</c:v>
                </c:pt>
                <c:pt idx="3412">
                  <c:v>-34.734394468446126</c:v>
                </c:pt>
                <c:pt idx="3413">
                  <c:v>-34.836736793020734</c:v>
                </c:pt>
                <c:pt idx="3414">
                  <c:v>-34.939232200397278</c:v>
                </c:pt>
                <c:pt idx="3415">
                  <c:v>-35.041879995334064</c:v>
                </c:pt>
                <c:pt idx="3416">
                  <c:v>-35.144679483790604</c:v>
                </c:pt>
                <c:pt idx="3417">
                  <c:v>-35.247629972966628</c:v>
                </c:pt>
                <c:pt idx="3418">
                  <c:v>-35.350730771338746</c:v>
                </c:pt>
                <c:pt idx="3419">
                  <c:v>-35.453981188696027</c:v>
                </c:pt>
                <c:pt idx="3420">
                  <c:v>-35.557380536175337</c:v>
                </c:pt>
                <c:pt idx="3421">
                  <c:v>-35.66092812629357</c:v>
                </c:pt>
                <c:pt idx="3422">
                  <c:v>-35.764623272981225</c:v>
                </c:pt>
                <c:pt idx="3423">
                  <c:v>-35.868465291611891</c:v>
                </c:pt>
                <c:pt idx="3424">
                  <c:v>-35.97245349903347</c:v>
                </c:pt>
                <c:pt idx="3425">
                  <c:v>-36.076587213596156</c:v>
                </c:pt>
                <c:pt idx="3426">
                  <c:v>-36.180865755180527</c:v>
                </c:pt>
                <c:pt idx="3427">
                  <c:v>-36.285288445223557</c:v>
                </c:pt>
                <c:pt idx="3428">
                  <c:v>-36.389854606744755</c:v>
                </c:pt>
                <c:pt idx="3429">
                  <c:v>-36.494563564370424</c:v>
                </c:pt>
                <c:pt idx="3430">
                  <c:v>-36.599414644356131</c:v>
                </c:pt>
                <c:pt idx="3431">
                  <c:v>-36.70440717461107</c:v>
                </c:pt>
                <c:pt idx="3432">
                  <c:v>-36.809540484717189</c:v>
                </c:pt>
                <c:pt idx="3433">
                  <c:v>-36.914813905951299</c:v>
                </c:pt>
                <c:pt idx="3434">
                  <c:v>-37.020226771303889</c:v>
                </c:pt>
                <c:pt idx="3435">
                  <c:v>-37.125778415497251</c:v>
                </c:pt>
                <c:pt idx="3436">
                  <c:v>-37.231468175003876</c:v>
                </c:pt>
                <c:pt idx="3437">
                  <c:v>-37.337295388062408</c:v>
                </c:pt>
                <c:pt idx="3438">
                  <c:v>-37.443259394693541</c:v>
                </c:pt>
                <c:pt idx="3439">
                  <c:v>-37.54935953671545</c:v>
                </c:pt>
                <c:pt idx="3440">
                  <c:v>-37.655595157757261</c:v>
                </c:pt>
                <c:pt idx="3441">
                  <c:v>-37.761965603272351</c:v>
                </c:pt>
                <c:pt idx="3442">
                  <c:v>-37.86847022055121</c:v>
                </c:pt>
                <c:pt idx="3443">
                  <c:v>-37.975108358732484</c:v>
                </c:pt>
                <c:pt idx="3444">
                  <c:v>-38.081879368813901</c:v>
                </c:pt>
                <c:pt idx="3445">
                  <c:v>-38.188782603662823</c:v>
                </c:pt>
                <c:pt idx="3446">
                  <c:v>-38.295817418025088</c:v>
                </c:pt>
                <c:pt idx="3447">
                  <c:v>-38.40298316853368</c:v>
                </c:pt>
                <c:pt idx="3448">
                  <c:v>-38.510279213716608</c:v>
                </c:pt>
                <c:pt idx="3449">
                  <c:v>-38.617704914004349</c:v>
                </c:pt>
                <c:pt idx="3450">
                  <c:v>-38.725259631736137</c:v>
                </c:pt>
                <c:pt idx="3451">
                  <c:v>-38.832942731165758</c:v>
                </c:pt>
                <c:pt idx="3452">
                  <c:v>-38.940753578467131</c:v>
                </c:pt>
                <c:pt idx="3453">
                  <c:v>-39.048691541738712</c:v>
                </c:pt>
                <c:pt idx="3454">
                  <c:v>-39.156755991007223</c:v>
                </c:pt>
                <c:pt idx="3455">
                  <c:v>-39.26494629823155</c:v>
                </c:pt>
                <c:pt idx="3456">
                  <c:v>-39.373261837305279</c:v>
                </c:pt>
                <c:pt idx="3457">
                  <c:v>-39.481701984058944</c:v>
                </c:pt>
                <c:pt idx="3458">
                  <c:v>-39.590266116262164</c:v>
                </c:pt>
                <c:pt idx="3459">
                  <c:v>-39.698953613624248</c:v>
                </c:pt>
                <c:pt idx="3460">
                  <c:v>-39.807763857795344</c:v>
                </c:pt>
                <c:pt idx="3461">
                  <c:v>-39.916696232366604</c:v>
                </c:pt>
                <c:pt idx="3462">
                  <c:v>-40.025750122869717</c:v>
                </c:pt>
                <c:pt idx="3463">
                  <c:v>-40.134924916776598</c:v>
                </c:pt>
                <c:pt idx="3464">
                  <c:v>-40.244220003497446</c:v>
                </c:pt>
                <c:pt idx="3465">
                  <c:v>-40.353634774379856</c:v>
                </c:pt>
                <c:pt idx="3466">
                  <c:v>-40.463168622706718</c:v>
                </c:pt>
                <c:pt idx="3467">
                  <c:v>-40.572820943693195</c:v>
                </c:pt>
                <c:pt idx="3468">
                  <c:v>-40.682591134484667</c:v>
                </c:pt>
                <c:pt idx="3469">
                  <c:v>-40.792478594152968</c:v>
                </c:pt>
                <c:pt idx="3470">
                  <c:v>-40.90248272369287</c:v>
                </c:pt>
                <c:pt idx="3471">
                  <c:v>-41.012602926018545</c:v>
                </c:pt>
                <c:pt idx="3472">
                  <c:v>-41.122838605958975</c:v>
                </c:pt>
                <c:pt idx="3473">
                  <c:v>-41.233189170253191</c:v>
                </c:pt>
                <c:pt idx="3474">
                  <c:v>-41.343654027545902</c:v>
                </c:pt>
                <c:pt idx="3475">
                  <c:v>-41.454232588381679</c:v>
                </c:pt>
                <c:pt idx="3476">
                  <c:v>-41.564924265200446</c:v>
                </c:pt>
                <c:pt idx="3477">
                  <c:v>-41.67572847233042</c:v>
                </c:pt>
                <c:pt idx="3478">
                  <c:v>-41.786644625982603</c:v>
                </c:pt>
                <c:pt idx="3479">
                  <c:v>-41.897672144245192</c:v>
                </c:pt>
                <c:pt idx="3480">
                  <c:v>-42.008810447076399</c:v>
                </c:pt>
                <c:pt idx="3481">
                  <c:v>-42.120058956297015</c:v>
                </c:pt>
                <c:pt idx="3482">
                  <c:v>-42.231417095585172</c:v>
                </c:pt>
                <c:pt idx="3483">
                  <c:v>-42.342884290467509</c:v>
                </c:pt>
                <c:pt idx="3484">
                  <c:v>-42.454459968312875</c:v>
                </c:pt>
                <c:pt idx="3485">
                  <c:v>-42.566143558323901</c:v>
                </c:pt>
                <c:pt idx="3486">
                  <c:v>-42.677934491530046</c:v>
                </c:pt>
                <c:pt idx="3487">
                  <c:v>-42.789832200779031</c:v>
                </c:pt>
                <c:pt idx="3488">
                  <c:v>-42.901836120729214</c:v>
                </c:pt>
                <c:pt idx="3489">
                  <c:v>-43.013945687840767</c:v>
                </c:pt>
                <c:pt idx="3490">
                  <c:v>-43.126160340368145</c:v>
                </c:pt>
                <c:pt idx="3491">
                  <c:v>-43.238479518351049</c:v>
                </c:pt>
                <c:pt idx="3492">
                  <c:v>-43.350902663605439</c:v>
                </c:pt>
                <c:pt idx="3493">
                  <c:v>-43.463429219715373</c:v>
                </c:pt>
                <c:pt idx="3494">
                  <c:v>-43.576058632024157</c:v>
                </c:pt>
                <c:pt idx="3495">
                  <c:v>-43.688790347624959</c:v>
                </c:pt>
                <c:pt idx="3496">
                  <c:v>-43.801623815352009</c:v>
                </c:pt>
                <c:pt idx="3497">
                  <c:v>-43.914558485771316</c:v>
                </c:pt>
                <c:pt idx="3498">
                  <c:v>-44.027593811171499</c:v>
                </c:pt>
                <c:pt idx="3499">
                  <c:v>-44.140729245554738</c:v>
                </c:pt>
                <c:pt idx="3500">
                  <c:v>-44.253964244626843</c:v>
                </c:pt>
                <c:pt idx="3501">
                  <c:v>-44.367298265788421</c:v>
                </c:pt>
                <c:pt idx="3502">
                  <c:v>-44.480730768125042</c:v>
                </c:pt>
                <c:pt idx="3503">
                  <c:v>-44.594261212397832</c:v>
                </c:pt>
                <c:pt idx="3504">
                  <c:v>-44.707889061033796</c:v>
                </c:pt>
                <c:pt idx="3505">
                  <c:v>-44.821613778116671</c:v>
                </c:pt>
                <c:pt idx="3506">
                  <c:v>-44.935434829376405</c:v>
                </c:pt>
                <c:pt idx="3507">
                  <c:v>-45.049351682180465</c:v>
                </c:pt>
                <c:pt idx="3508">
                  <c:v>-45.163363805523616</c:v>
                </c:pt>
                <c:pt idx="3509">
                  <c:v>-45.27747067001858</c:v>
                </c:pt>
                <c:pt idx="3510">
                  <c:v>-45.391671747886093</c:v>
                </c:pt>
                <c:pt idx="3511">
                  <c:v>-45.505966512944781</c:v>
                </c:pt>
                <c:pt idx="3512">
                  <c:v>-45.620354440602739</c:v>
                </c:pt>
                <c:pt idx="3513">
                  <c:v>-45.734835007846726</c:v>
                </c:pt>
                <c:pt idx="3514">
                  <c:v>-45.849407693232784</c:v>
                </c:pt>
                <c:pt idx="3515">
                  <c:v>-45.964071976876753</c:v>
                </c:pt>
                <c:pt idx="3516">
                  <c:v>-46.078827340444661</c:v>
                </c:pt>
                <c:pt idx="3517">
                  <c:v>-46.193673267142408</c:v>
                </c:pt>
                <c:pt idx="3518">
                  <c:v>-46.308609241707472</c:v>
                </c:pt>
                <c:pt idx="3519">
                  <c:v>-46.423634750398136</c:v>
                </c:pt>
                <c:pt idx="3520">
                  <c:v>-46.538749280984597</c:v>
                </c:pt>
                <c:pt idx="3521">
                  <c:v>-46.653952322739286</c:v>
                </c:pt>
                <c:pt idx="3522">
                  <c:v>-46.769243366427268</c:v>
                </c:pt>
                <c:pt idx="3523">
                  <c:v>-46.884621904296928</c:v>
                </c:pt>
                <c:pt idx="3524">
                  <c:v>-47.000087430070757</c:v>
                </c:pt>
                <c:pt idx="3525">
                  <c:v>-47.115639438936199</c:v>
                </c:pt>
                <c:pt idx="3526">
                  <c:v>-47.231277427535431</c:v>
                </c:pt>
                <c:pt idx="3527">
                  <c:v>-47.347000893956988</c:v>
                </c:pt>
                <c:pt idx="3528">
                  <c:v>-47.462809337726675</c:v>
                </c:pt>
                <c:pt idx="3529">
                  <c:v>-47.578702259797794</c:v>
                </c:pt>
                <c:pt idx="3530">
                  <c:v>-47.694679162542457</c:v>
                </c:pt>
                <c:pt idx="3531">
                  <c:v>-47.810739549742401</c:v>
                </c:pt>
                <c:pt idx="3532">
                  <c:v>-47.92688292658034</c:v>
                </c:pt>
                <c:pt idx="3533">
                  <c:v>-48.043108799631128</c:v>
                </c:pt>
                <c:pt idx="3534">
                  <c:v>-48.159416676852096</c:v>
                </c:pt>
                <c:pt idx="3535">
                  <c:v>-48.275806067575317</c:v>
                </c:pt>
                <c:pt idx="3536">
                  <c:v>-48.392276482498467</c:v>
                </c:pt>
                <c:pt idx="3537">
                  <c:v>-48.508827433676046</c:v>
                </c:pt>
                <c:pt idx="3538">
                  <c:v>-48.625458434511096</c:v>
                </c:pt>
                <c:pt idx="3539">
                  <c:v>-48.74216899974676</c:v>
                </c:pt>
                <c:pt idx="3540">
                  <c:v>-48.858958645457413</c:v>
                </c:pt>
                <c:pt idx="3541">
                  <c:v>-48.975826889040803</c:v>
                </c:pt>
                <c:pt idx="3542">
                  <c:v>-49.092773249209543</c:v>
                </c:pt>
                <c:pt idx="3543">
                  <c:v>-49.209797245983111</c:v>
                </c:pt>
                <c:pt idx="3544">
                  <c:v>-49.326898400679013</c:v>
                </c:pt>
                <c:pt idx="3545">
                  <c:v>-49.444076235906124</c:v>
                </c:pt>
                <c:pt idx="3546">
                  <c:v>-49.561330275554958</c:v>
                </c:pt>
                <c:pt idx="3547">
                  <c:v>-49.678660044791215</c:v>
                </c:pt>
                <c:pt idx="3548">
                  <c:v>-49.796065070047078</c:v>
                </c:pt>
                <c:pt idx="3549">
                  <c:v>-49.913544879013905</c:v>
                </c:pt>
                <c:pt idx="3550">
                  <c:v>-50.031099000634256</c:v>
                </c:pt>
                <c:pt idx="3551">
                  <c:v>-50.148726965094433</c:v>
                </c:pt>
                <c:pt idx="3552">
                  <c:v>-50.266428303816816</c:v>
                </c:pt>
                <c:pt idx="3553">
                  <c:v>-50.384202549452638</c:v>
                </c:pt>
                <c:pt idx="3554">
                  <c:v>-50.502049235874225</c:v>
                </c:pt>
                <c:pt idx="3555">
                  <c:v>-50.619967898167829</c:v>
                </c:pt>
                <c:pt idx="3556">
                  <c:v>-50.737958072626625</c:v>
                </c:pt>
                <c:pt idx="3557">
                  <c:v>-50.856019296743291</c:v>
                </c:pt>
                <c:pt idx="3558">
                  <c:v>-50.974151109202722</c:v>
                </c:pt>
                <c:pt idx="3559">
                  <c:v>-51.092353049875634</c:v>
                </c:pt>
                <c:pt idx="3560">
                  <c:v>-51.210624659810463</c:v>
                </c:pt>
                <c:pt idx="3561">
                  <c:v>-51.32896548122811</c:v>
                </c:pt>
                <c:pt idx="3562">
                  <c:v>-51.447375057513575</c:v>
                </c:pt>
                <c:pt idx="3563">
                  <c:v>-51.565852933210216</c:v>
                </c:pt>
                <c:pt idx="3564">
                  <c:v>-51.684398654012114</c:v>
                </c:pt>
                <c:pt idx="3565">
                  <c:v>-51.8030117667588</c:v>
                </c:pt>
                <c:pt idx="3566">
                  <c:v>-51.921691819427629</c:v>
                </c:pt>
                <c:pt idx="3567">
                  <c:v>-52.0404383611274</c:v>
                </c:pt>
                <c:pt idx="3568">
                  <c:v>-52.159250942092754</c:v>
                </c:pt>
                <c:pt idx="3569">
                  <c:v>-52.278129113676712</c:v>
                </c:pt>
                <c:pt idx="3570">
                  <c:v>-52.397072428345339</c:v>
                </c:pt>
                <c:pt idx="3571">
                  <c:v>-52.516080439670958</c:v>
                </c:pt>
                <c:pt idx="3572">
                  <c:v>-52.635152702325996</c:v>
                </c:pt>
                <c:pt idx="3573">
                  <c:v>-52.754288772077672</c:v>
                </c:pt>
                <c:pt idx="3574">
                  <c:v>-52.873488205780816</c:v>
                </c:pt>
                <c:pt idx="3575">
                  <c:v>-52.992750561372816</c:v>
                </c:pt>
                <c:pt idx="3576">
                  <c:v>-53.112075397867009</c:v>
                </c:pt>
                <c:pt idx="3577">
                  <c:v>-53.231462275347489</c:v>
                </c:pt>
                <c:pt idx="3578">
                  <c:v>-53.350910754963095</c:v>
                </c:pt>
                <c:pt idx="3579">
                  <c:v>-53.470420398921348</c:v>
                </c:pt>
                <c:pt idx="3580">
                  <c:v>-53.58999077048292</c:v>
                </c:pt>
                <c:pt idx="3581">
                  <c:v>-53.709621433956549</c:v>
                </c:pt>
                <c:pt idx="3582">
                  <c:v>-53.829311954692578</c:v>
                </c:pt>
                <c:pt idx="3583">
                  <c:v>-53.949061899078281</c:v>
                </c:pt>
                <c:pt idx="3584">
                  <c:v>-54.068870834531694</c:v>
                </c:pt>
                <c:pt idx="3585">
                  <c:v>-54.188738329496431</c:v>
                </c:pt>
                <c:pt idx="3586">
                  <c:v>-54.308663953436778</c:v>
                </c:pt>
                <c:pt idx="3587">
                  <c:v>-54.428647276831803</c:v>
                </c:pt>
                <c:pt idx="3588">
                  <c:v>-54.548687871170003</c:v>
                </c:pt>
                <c:pt idx="3589">
                  <c:v>-54.668785308944635</c:v>
                </c:pt>
                <c:pt idx="3590">
                  <c:v>-54.788939163648173</c:v>
                </c:pt>
                <c:pt idx="3591">
                  <c:v>-54.909149009767368</c:v>
                </c:pt>
                <c:pt idx="3592">
                  <c:v>-55.029414422777805</c:v>
                </c:pt>
                <c:pt idx="3593">
                  <c:v>-55.149734979138792</c:v>
                </c:pt>
                <c:pt idx="3594">
                  <c:v>-55.270110256289158</c:v>
                </c:pt>
                <c:pt idx="3595">
                  <c:v>-55.390539832641686</c:v>
                </c:pt>
                <c:pt idx="3596">
                  <c:v>-55.511023287577771</c:v>
                </c:pt>
                <c:pt idx="3597">
                  <c:v>-55.631560201443378</c:v>
                </c:pt>
                <c:pt idx="3598">
                  <c:v>-55.75215015554376</c:v>
                </c:pt>
                <c:pt idx="3599">
                  <c:v>-55.872792732138386</c:v>
                </c:pt>
                <c:pt idx="3600">
                  <c:v>-55.993487514436914</c:v>
                </c:pt>
                <c:pt idx="3601">
                  <c:v>-56.11423408659342</c:v>
                </c:pt>
                <c:pt idx="3602">
                  <c:v>-56.235032033702439</c:v>
                </c:pt>
                <c:pt idx="3603">
                  <c:v>-56.355880941793863</c:v>
                </c:pt>
                <c:pt idx="3604">
                  <c:v>-56.476780397828875</c:v>
                </c:pt>
                <c:pt idx="3605">
                  <c:v>-56.597729989694429</c:v>
                </c:pt>
                <c:pt idx="3606">
                  <c:v>-56.718729306199336</c:v>
                </c:pt>
                <c:pt idx="3607">
                  <c:v>-56.839777937069485</c:v>
                </c:pt>
                <c:pt idx="3608">
                  <c:v>-56.960875472943158</c:v>
                </c:pt>
                <c:pt idx="3609">
                  <c:v>-57.082021505366463</c:v>
                </c:pt>
                <c:pt idx="3610">
                  <c:v>-57.203215626789358</c:v>
                </c:pt>
                <c:pt idx="3611">
                  <c:v>-57.324457430560628</c:v>
                </c:pt>
                <c:pt idx="3612">
                  <c:v>-57.445746510923485</c:v>
                </c:pt>
                <c:pt idx="3613">
                  <c:v>-57.567082463011474</c:v>
                </c:pt>
                <c:pt idx="3614">
                  <c:v>-57.688464882843675</c:v>
                </c:pt>
                <c:pt idx="3615">
                  <c:v>-57.809893367320804</c:v>
                </c:pt>
                <c:pt idx="3616">
                  <c:v>-57.931367514220121</c:v>
                </c:pt>
                <c:pt idx="3617">
                  <c:v>-58.052886922191725</c:v>
                </c:pt>
                <c:pt idx="3618">
                  <c:v>-58.174451190754162</c:v>
                </c:pt>
                <c:pt idx="3619">
                  <c:v>-58.296059920289736</c:v>
                </c:pt>
                <c:pt idx="3620">
                  <c:v>-58.417712712040633</c:v>
                </c:pt>
                <c:pt idx="3621">
                  <c:v>-58.539409168104143</c:v>
                </c:pt>
                <c:pt idx="3622">
                  <c:v>-58.661148891428894</c:v>
                </c:pt>
                <c:pt idx="3623">
                  <c:v>-58.782931485810479</c:v>
                </c:pt>
                <c:pt idx="3624">
                  <c:v>-58.904756555887261</c:v>
                </c:pt>
                <c:pt idx="3625">
                  <c:v>-59.026623707135421</c:v>
                </c:pt>
                <c:pt idx="3626">
                  <c:v>-59.148532545866289</c:v>
                </c:pt>
                <c:pt idx="3627">
                  <c:v>-59.270482679220848</c:v>
                </c:pt>
                <c:pt idx="3628">
                  <c:v>-59.392473715165217</c:v>
                </c:pt>
                <c:pt idx="3629">
                  <c:v>-59.514505262488811</c:v>
                </c:pt>
                <c:pt idx="3630">
                  <c:v>-59.636576930796998</c:v>
                </c:pt>
                <c:pt idx="3631">
                  <c:v>-59.758688330509464</c:v>
                </c:pt>
                <c:pt idx="3632">
                  <c:v>-59.880839072854812</c:v>
                </c:pt>
                <c:pt idx="3633">
                  <c:v>-60.003028769866695</c:v>
                </c:pt>
                <c:pt idx="3634">
                  <c:v>-60.125257034380404</c:v>
                </c:pt>
                <c:pt idx="3635">
                  <c:v>-60.24752348002697</c:v>
                </c:pt>
                <c:pt idx="3636">
                  <c:v>-60.369827721231118</c:v>
                </c:pt>
                <c:pt idx="3637">
                  <c:v>-60.49216937320594</c:v>
                </c:pt>
                <c:pt idx="3638">
                  <c:v>-60.614548051949185</c:v>
                </c:pt>
                <c:pt idx="3639">
                  <c:v>-60.736963374239025</c:v>
                </c:pt>
                <c:pt idx="3640">
                  <c:v>-60.859414957629951</c:v>
                </c:pt>
                <c:pt idx="3641">
                  <c:v>-60.981902420449131</c:v>
                </c:pt>
                <c:pt idx="3642">
                  <c:v>-61.104425381791749</c:v>
                </c:pt>
                <c:pt idx="3643">
                  <c:v>-61.226983461517506</c:v>
                </c:pt>
                <c:pt idx="3644">
                  <c:v>-61.349576280245522</c:v>
                </c:pt>
                <c:pt idx="3645">
                  <c:v>-61.47220345935235</c:v>
                </c:pt>
                <c:pt idx="3646">
                  <c:v>-61.594864620965488</c:v>
                </c:pt>
                <c:pt idx="3647">
                  <c:v>-61.717559387961067</c:v>
                </c:pt>
                <c:pt idx="3648">
                  <c:v>-61.84028738395881</c:v>
                </c:pt>
                <c:pt idx="3649">
                  <c:v>-61.963048233318929</c:v>
                </c:pt>
                <c:pt idx="3650">
                  <c:v>-62.085841561137194</c:v>
                </c:pt>
                <c:pt idx="3651">
                  <c:v>-62.208666993241792</c:v>
                </c:pt>
                <c:pt idx="3652">
                  <c:v>-62.331524156188152</c:v>
                </c:pt>
                <c:pt idx="3653">
                  <c:v>-62.454412677256201</c:v>
                </c:pt>
                <c:pt idx="3654">
                  <c:v>-62.577332184445694</c:v>
                </c:pt>
                <c:pt idx="3655">
                  <c:v>-62.700282306471905</c:v>
                </c:pt>
                <c:pt idx="3656">
                  <c:v>-62.823262672762532</c:v>
                </c:pt>
                <c:pt idx="3657">
                  <c:v>-62.94627291345283</c:v>
                </c:pt>
                <c:pt idx="3658">
                  <c:v>-63.069312659382327</c:v>
                </c:pt>
                <c:pt idx="3659">
                  <c:v>-63.192381542089883</c:v>
                </c:pt>
                <c:pt idx="3660">
                  <c:v>-63.315479193811271</c:v>
                </c:pt>
                <c:pt idx="3661">
                  <c:v>-63.438605247473419</c:v>
                </c:pt>
                <c:pt idx="3662">
                  <c:v>-63.561759336691722</c:v>
                </c:pt>
                <c:pt idx="3663">
                  <c:v>-63.68494109576551</c:v>
                </c:pt>
                <c:pt idx="3664">
                  <c:v>-63.808150159673943</c:v>
                </c:pt>
                <c:pt idx="3665">
                  <c:v>-63.931386164072947</c:v>
                </c:pt>
                <c:pt idx="3666">
                  <c:v>-64.054648745289995</c:v>
                </c:pt>
                <c:pt idx="3667">
                  <c:v>-64.177937540321096</c:v>
                </c:pt>
                <c:pt idx="3668">
                  <c:v>-64.301252186826929</c:v>
                </c:pt>
                <c:pt idx="3669">
                  <c:v>-64.424592323127683</c:v>
                </c:pt>
                <c:pt idx="3670">
                  <c:v>-64.547957588200958</c:v>
                </c:pt>
                <c:pt idx="3671">
                  <c:v>-64.671347621676148</c:v>
                </c:pt>
                <c:pt idx="3672">
                  <c:v>-64.794762063831797</c:v>
                </c:pt>
                <c:pt idx="3673">
                  <c:v>-64.91820055559073</c:v>
                </c:pt>
                <c:pt idx="3674">
                  <c:v>-65.041662738516976</c:v>
                </c:pt>
                <c:pt idx="3675">
                  <c:v>-65.165148254811399</c:v>
                </c:pt>
                <c:pt idx="3676">
                  <c:v>-65.28865674730757</c:v>
                </c:pt>
                <c:pt idx="3677">
                  <c:v>-65.412187859468887</c:v>
                </c:pt>
                <c:pt idx="3678">
                  <c:v>-65.535741235383668</c:v>
                </c:pt>
                <c:pt idx="3679">
                  <c:v>-65.659316519761859</c:v>
                </c:pt>
                <c:pt idx="3680">
                  <c:v>-65.782913357930738</c:v>
                </c:pt>
                <c:pt idx="3681">
                  <c:v>-65.906531395831806</c:v>
                </c:pt>
                <c:pt idx="3682">
                  <c:v>-66.030170280016435</c:v>
                </c:pt>
                <c:pt idx="3683">
                  <c:v>-66.153829657641879</c:v>
                </c:pt>
                <c:pt idx="3684">
                  <c:v>-66.277509176468342</c:v>
                </c:pt>
                <c:pt idx="3685">
                  <c:v>-66.401208484854209</c:v>
                </c:pt>
                <c:pt idx="3686">
                  <c:v>-66.52492723175294</c:v>
                </c:pt>
                <c:pt idx="3687">
                  <c:v>-66.64866506670873</c:v>
                </c:pt>
                <c:pt idx="3688">
                  <c:v>-66.772421639853519</c:v>
                </c:pt>
                <c:pt idx="3689">
                  <c:v>-66.896196601902801</c:v>
                </c:pt>
                <c:pt idx="3690">
                  <c:v>-67.019989604151476</c:v>
                </c:pt>
                <c:pt idx="3691">
                  <c:v>-67.14380029847149</c:v>
                </c:pt>
                <c:pt idx="3692">
                  <c:v>-67.267628337306718</c:v>
                </c:pt>
                <c:pt idx="3693">
                  <c:v>-67.391473373670181</c:v>
                </c:pt>
                <c:pt idx="3694">
                  <c:v>-67.515335061139709</c:v>
                </c:pt>
                <c:pt idx="3695">
                  <c:v>-67.639213053855485</c:v>
                </c:pt>
                <c:pt idx="3696">
                  <c:v>-67.763107006514915</c:v>
                </c:pt>
                <c:pt idx="3697">
                  <c:v>-67.887016574370421</c:v>
                </c:pt>
                <c:pt idx="3698">
                  <c:v>-68.010941413224899</c:v>
                </c:pt>
                <c:pt idx="3699">
                  <c:v>-68.134881179428874</c:v>
                </c:pt>
                <c:pt idx="3700">
                  <c:v>-68.258835529876393</c:v>
                </c:pt>
                <c:pt idx="3701">
                  <c:v>-68.382804122001872</c:v>
                </c:pt>
                <c:pt idx="3702">
                  <c:v>-68.506786613776796</c:v>
                </c:pt>
                <c:pt idx="3703">
                  <c:v>-68.630782663705361</c:v>
                </c:pt>
                <c:pt idx="3704">
                  <c:v>-68.754791930822577</c:v>
                </c:pt>
                <c:pt idx="3705">
                  <c:v>-68.878814074689458</c:v>
                </c:pt>
                <c:pt idx="3706">
                  <c:v>-69.002848755390119</c:v>
                </c:pt>
                <c:pt idx="3707">
                  <c:v>-69.126895633529074</c:v>
                </c:pt>
                <c:pt idx="3708">
                  <c:v>-69.25095437022658</c:v>
                </c:pt>
                <c:pt idx="3709">
                  <c:v>-69.375024627116929</c:v>
                </c:pt>
                <c:pt idx="3710">
                  <c:v>-69.499106066343629</c:v>
                </c:pt>
                <c:pt idx="3711">
                  <c:v>-69.62319835055753</c:v>
                </c:pt>
                <c:pt idx="3712">
                  <c:v>-69.747301142912761</c:v>
                </c:pt>
                <c:pt idx="3713">
                  <c:v>-69.871414107063686</c:v>
                </c:pt>
                <c:pt idx="3714">
                  <c:v>-69.995536907162318</c:v>
                </c:pt>
                <c:pt idx="3715">
                  <c:v>-70.119669207854372</c:v>
                </c:pt>
                <c:pt idx="3716">
                  <c:v>-70.243810674276816</c:v>
                </c:pt>
                <c:pt idx="3717">
                  <c:v>-70.367960972055101</c:v>
                </c:pt>
                <c:pt idx="3718">
                  <c:v>-70.492119767298973</c:v>
                </c:pt>
                <c:pt idx="3719">
                  <c:v>-70.616286726600904</c:v>
                </c:pt>
                <c:pt idx="3720">
                  <c:v>-70.740461517032415</c:v>
                </c:pt>
                <c:pt idx="3721">
                  <c:v>-70.864643806141302</c:v>
                </c:pt>
                <c:pt idx="3722">
                  <c:v>-70.988833261948855</c:v>
                </c:pt>
                <c:pt idx="3723">
                  <c:v>-71.113029552946927</c:v>
                </c:pt>
                <c:pt idx="3724">
                  <c:v>-71.237232348095631</c:v>
                </c:pt>
                <c:pt idx="3725">
                  <c:v>-71.361441316820105</c:v>
                </c:pt>
                <c:pt idx="3726">
                  <c:v>-71.485656129008092</c:v>
                </c:pt>
                <c:pt idx="3727">
                  <c:v>-71.609876455007409</c:v>
                </c:pt>
                <c:pt idx="3728">
                  <c:v>-71.734101965623069</c:v>
                </c:pt>
                <c:pt idx="3729">
                  <c:v>-71.858332332114855</c:v>
                </c:pt>
                <c:pt idx="3730">
                  <c:v>-71.982567226195158</c:v>
                </c:pt>
                <c:pt idx="3731">
                  <c:v>-72.106806320025896</c:v>
                </c:pt>
                <c:pt idx="3732">
                  <c:v>-72.2310492862172</c:v>
                </c:pt>
                <c:pt idx="3733">
                  <c:v>-72.355295797823771</c:v>
                </c:pt>
                <c:pt idx="3734">
                  <c:v>-72.47954552834328</c:v>
                </c:pt>
                <c:pt idx="3735">
                  <c:v>-72.603798151714514</c:v>
                </c:pt>
                <c:pt idx="3736">
                  <c:v>-72.728053342314098</c:v>
                </c:pt>
                <c:pt idx="3737">
                  <c:v>-72.852310774955654</c:v>
                </c:pt>
                <c:pt idx="3738">
                  <c:v>-72.976570124886891</c:v>
                </c:pt>
                <c:pt idx="3739">
                  <c:v>-73.10083106778751</c:v>
                </c:pt>
                <c:pt idx="3740">
                  <c:v>-73.225093279767876</c:v>
                </c:pt>
                <c:pt idx="3741">
                  <c:v>-73.34935643736668</c:v>
                </c:pt>
                <c:pt idx="3742">
                  <c:v>-73.473620217549154</c:v>
                </c:pt>
                <c:pt idx="3743">
                  <c:v>-73.597884297705207</c:v>
                </c:pt>
                <c:pt idx="3744">
                  <c:v>-73.722148355648102</c:v>
                </c:pt>
                <c:pt idx="3745">
                  <c:v>-73.846412069612327</c:v>
                </c:pt>
                <c:pt idx="3746">
                  <c:v>-73.970675118252061</c:v>
                </c:pt>
                <c:pt idx="3747">
                  <c:v>-74.094937180639931</c:v>
                </c:pt>
                <c:pt idx="3748">
                  <c:v>-74.219197936265232</c:v>
                </c:pt>
                <c:pt idx="3749">
                  <c:v>-74.343457065032666</c:v>
                </c:pt>
                <c:pt idx="3750">
                  <c:v>-74.467714247261185</c:v>
                </c:pt>
                <c:pt idx="3751">
                  <c:v>-74.591969163682023</c:v>
                </c:pt>
                <c:pt idx="3752">
                  <c:v>-74.71622149543839</c:v>
                </c:pt>
                <c:pt idx="3753">
                  <c:v>-74.840470924083604</c:v>
                </c:pt>
                <c:pt idx="3754">
                  <c:v>-74.964717131580755</c:v>
                </c:pt>
                <c:pt idx="3755">
                  <c:v>-75.088959800300685</c:v>
                </c:pt>
                <c:pt idx="3756">
                  <c:v>-75.213198613022215</c:v>
                </c:pt>
                <c:pt idx="3757">
                  <c:v>-75.337433252930396</c:v>
                </c:pt>
                <c:pt idx="3758">
                  <c:v>-75.461663403615773</c:v>
                </c:pt>
                <c:pt idx="3759">
                  <c:v>-75.585888749074769</c:v>
                </c:pt>
                <c:pt idx="3760">
                  <c:v>-75.710108973707491</c:v>
                </c:pt>
                <c:pt idx="3761">
                  <c:v>-75.834323762318178</c:v>
                </c:pt>
                <c:pt idx="3762">
                  <c:v>-75.958532800114568</c:v>
                </c:pt>
                <c:pt idx="3763">
                  <c:v>-76.082735772707267</c:v>
                </c:pt>
                <c:pt idx="3764">
                  <c:v>-76.206932366109342</c:v>
                </c:pt>
                <c:pt idx="3765">
                  <c:v>-76.331122266736685</c:v>
                </c:pt>
                <c:pt idx="3766">
                  <c:v>-76.455305161407125</c:v>
                </c:pt>
                <c:pt idx="3767">
                  <c:v>-76.57948073734083</c:v>
                </c:pt>
                <c:pt idx="3768">
                  <c:v>-76.70364868216005</c:v>
                </c:pt>
                <c:pt idx="3769">
                  <c:v>-76.827808683889074</c:v>
                </c:pt>
                <c:pt idx="3770">
                  <c:v>-76.951960430954969</c:v>
                </c:pt>
                <c:pt idx="3771">
                  <c:v>-77.076103612187282</c:v>
                </c:pt>
                <c:pt idx="3772">
                  <c:v>-77.200237916818438</c:v>
                </c:pt>
                <c:pt idx="3773">
                  <c:v>-77.32436303448425</c:v>
                </c:pt>
                <c:pt idx="3774">
                  <c:v>-77.44847865522479</c:v>
                </c:pt>
                <c:pt idx="3775">
                  <c:v>-77.57258446948434</c:v>
                </c:pt>
                <c:pt idx="3776">
                  <c:v>-77.696680168112081</c:v>
                </c:pt>
                <c:pt idx="3777">
                  <c:v>-77.820765442363637</c:v>
                </c:pt>
                <c:pt idx="3778">
                  <c:v>-77.944839983901218</c:v>
                </c:pt>
                <c:pt idx="3779">
                  <c:v>-78.068903484794859</c:v>
                </c:pt>
                <c:pt idx="3780">
                  <c:v>-78.192955637523355</c:v>
                </c:pt>
                <c:pt idx="3781">
                  <c:v>-78.316996134975241</c:v>
                </c:pt>
                <c:pt idx="3782">
                  <c:v>-78.44102467045056</c:v>
                </c:pt>
                <c:pt idx="3783">
                  <c:v>-78.565040937661436</c:v>
                </c:pt>
                <c:pt idx="3784">
                  <c:v>-78.689044630734202</c:v>
                </c:pt>
                <c:pt idx="3785">
                  <c:v>-78.81303544421057</c:v>
                </c:pt>
                <c:pt idx="3786">
                  <c:v>-78.937013073048831</c:v>
                </c:pt>
                <c:pt idx="3787">
                  <c:v>-79.060977212626398</c:v>
                </c:pt>
                <c:pt idx="3788">
                  <c:v>-79.184927558741038</c:v>
                </c:pt>
                <c:pt idx="3789">
                  <c:v>-79.308863807612909</c:v>
                </c:pt>
                <c:pt idx="3790">
                  <c:v>-79.432785655886477</c:v>
                </c:pt>
                <c:pt idx="3791">
                  <c:v>-79.556692800632462</c:v>
                </c:pt>
                <c:pt idx="3792">
                  <c:v>-79.680584939350553</c:v>
                </c:pt>
                <c:pt idx="3793">
                  <c:v>-79.80446176997151</c:v>
                </c:pt>
                <c:pt idx="3794">
                  <c:v>-79.928322990858675</c:v>
                </c:pt>
                <c:pt idx="3795">
                  <c:v>-80.052168300811786</c:v>
                </c:pt>
                <c:pt idx="3796">
                  <c:v>-80.17599739906882</c:v>
                </c:pt>
                <c:pt idx="3797">
                  <c:v>-80.299809985308684</c:v>
                </c:pt>
                <c:pt idx="3798">
                  <c:v>-80.423605759654293</c:v>
                </c:pt>
                <c:pt idx="3799">
                  <c:v>-80.547384422675179</c:v>
                </c:pt>
                <c:pt idx="3800">
                  <c:v>-80.671145675390662</c:v>
                </c:pt>
                <c:pt idx="3801">
                  <c:v>-80.794889219272804</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345893888"/>
        <c:axId val="364328448"/>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89.973480557029291</c:v>
                </c:pt>
                <c:pt idx="1">
                  <c:v>89.973379783200699</c:v>
                </c:pt>
                <c:pt idx="2">
                  <c:v>89.973278626432162</c:v>
                </c:pt>
                <c:pt idx="3">
                  <c:v>89.973177085268546</c:v>
                </c:pt>
                <c:pt idx="4">
                  <c:v>89.973075158249145</c:v>
                </c:pt>
                <c:pt idx="5">
                  <c:v>89.972972843907726</c:v>
                </c:pt>
                <c:pt idx="6">
                  <c:v>89.972870140772457</c:v>
                </c:pt>
                <c:pt idx="7">
                  <c:v>89.972767047365949</c:v>
                </c:pt>
                <c:pt idx="8">
                  <c:v>89.972663562205142</c:v>
                </c:pt>
                <c:pt idx="9">
                  <c:v>89.972559683801421</c:v>
                </c:pt>
                <c:pt idx="10">
                  <c:v>89.972455410660444</c:v>
                </c:pt>
                <c:pt idx="11">
                  <c:v>89.972350741282241</c:v>
                </c:pt>
                <c:pt idx="12">
                  <c:v>89.972245674161087</c:v>
                </c:pt>
                <c:pt idx="13">
                  <c:v>89.972140207785586</c:v>
                </c:pt>
                <c:pt idx="14">
                  <c:v>89.972034340638572</c:v>
                </c:pt>
                <c:pt idx="15">
                  <c:v>89.971928071197127</c:v>
                </c:pt>
                <c:pt idx="16">
                  <c:v>89.97182139793253</c:v>
                </c:pt>
                <c:pt idx="17">
                  <c:v>89.97171431931028</c:v>
                </c:pt>
                <c:pt idx="18">
                  <c:v>89.971606833790005</c:v>
                </c:pt>
                <c:pt idx="19">
                  <c:v>89.971498939825523</c:v>
                </c:pt>
                <c:pt idx="20">
                  <c:v>89.971390635864736</c:v>
                </c:pt>
                <c:pt idx="21">
                  <c:v>89.971281920349682</c:v>
                </c:pt>
                <c:pt idx="22">
                  <c:v>89.971172791716455</c:v>
                </c:pt>
                <c:pt idx="23">
                  <c:v>89.971063248395211</c:v>
                </c:pt>
                <c:pt idx="24">
                  <c:v>89.970953288810165</c:v>
                </c:pt>
                <c:pt idx="25">
                  <c:v>89.970842911379492</c:v>
                </c:pt>
                <c:pt idx="26">
                  <c:v>89.9707321145154</c:v>
                </c:pt>
                <c:pt idx="27">
                  <c:v>89.970620896624084</c:v>
                </c:pt>
                <c:pt idx="28">
                  <c:v>89.970509256105601</c:v>
                </c:pt>
                <c:pt idx="29">
                  <c:v>89.97039719135401</c:v>
                </c:pt>
                <c:pt idx="30">
                  <c:v>89.970284700757219</c:v>
                </c:pt>
                <c:pt idx="31">
                  <c:v>89.970171782697022</c:v>
                </c:pt>
                <c:pt idx="32">
                  <c:v>89.970058435549078</c:v>
                </c:pt>
                <c:pt idx="33">
                  <c:v>89.969944657682859</c:v>
                </c:pt>
                <c:pt idx="34">
                  <c:v>89.969830447461675</c:v>
                </c:pt>
                <c:pt idx="35">
                  <c:v>89.969715803242551</c:v>
                </c:pt>
                <c:pt idx="36">
                  <c:v>89.969600723376288</c:v>
                </c:pt>
                <c:pt idx="37">
                  <c:v>89.969485206207494</c:v>
                </c:pt>
                <c:pt idx="38">
                  <c:v>89.969369250074379</c:v>
                </c:pt>
                <c:pt idx="39">
                  <c:v>89.969252853308944</c:v>
                </c:pt>
                <c:pt idx="40">
                  <c:v>89.969136014236739</c:v>
                </c:pt>
                <c:pt idx="41">
                  <c:v>89.969018731177044</c:v>
                </c:pt>
                <c:pt idx="42">
                  <c:v>89.968901002442692</c:v>
                </c:pt>
                <c:pt idx="43">
                  <c:v>89.968782826340174</c:v>
                </c:pt>
                <c:pt idx="44">
                  <c:v>89.96866420116946</c:v>
                </c:pt>
                <c:pt idx="45">
                  <c:v>89.968545125224111</c:v>
                </c:pt>
                <c:pt idx="46">
                  <c:v>89.968425596791221</c:v>
                </c:pt>
                <c:pt idx="47">
                  <c:v>89.968305614151319</c:v>
                </c:pt>
                <c:pt idx="48">
                  <c:v>89.968185175578441</c:v>
                </c:pt>
                <c:pt idx="49">
                  <c:v>89.968064279340055</c:v>
                </c:pt>
                <c:pt idx="50">
                  <c:v>89.967942923697052</c:v>
                </c:pt>
                <c:pt idx="51">
                  <c:v>89.967821106903685</c:v>
                </c:pt>
                <c:pt idx="52">
                  <c:v>89.967698827207613</c:v>
                </c:pt>
                <c:pt idx="53">
                  <c:v>89.967576082849817</c:v>
                </c:pt>
                <c:pt idx="54">
                  <c:v>89.967452872064598</c:v>
                </c:pt>
                <c:pt idx="55">
                  <c:v>89.967329193079536</c:v>
                </c:pt>
                <c:pt idx="56">
                  <c:v>89.967205044115488</c:v>
                </c:pt>
                <c:pt idx="57">
                  <c:v>89.967080423386534</c:v>
                </c:pt>
                <c:pt idx="58">
                  <c:v>89.966955329100003</c:v>
                </c:pt>
                <c:pt idx="59">
                  <c:v>89.966829759456388</c:v>
                </c:pt>
                <c:pt idx="60">
                  <c:v>89.96670371264932</c:v>
                </c:pt>
                <c:pt idx="61">
                  <c:v>89.966577186865607</c:v>
                </c:pt>
                <c:pt idx="62">
                  <c:v>89.966450180285165</c:v>
                </c:pt>
                <c:pt idx="63">
                  <c:v>89.96632269108099</c:v>
                </c:pt>
                <c:pt idx="64">
                  <c:v>89.966194717419057</c:v>
                </c:pt>
                <c:pt idx="65">
                  <c:v>89.96606625745855</c:v>
                </c:pt>
                <c:pt idx="66">
                  <c:v>89.96593730935146</c:v>
                </c:pt>
                <c:pt idx="67">
                  <c:v>89.965807871242873</c:v>
                </c:pt>
                <c:pt idx="68">
                  <c:v>89.965677941270783</c:v>
                </c:pt>
                <c:pt idx="69">
                  <c:v>89.965547517566165</c:v>
                </c:pt>
                <c:pt idx="70">
                  <c:v>89.965416598252816</c:v>
                </c:pt>
                <c:pt idx="71">
                  <c:v>89.965285181447442</c:v>
                </c:pt>
                <c:pt idx="72">
                  <c:v>89.965153265259616</c:v>
                </c:pt>
                <c:pt idx="73">
                  <c:v>89.965020847791649</c:v>
                </c:pt>
                <c:pt idx="74">
                  <c:v>89.964887927138776</c:v>
                </c:pt>
                <c:pt idx="75">
                  <c:v>89.964754501388796</c:v>
                </c:pt>
                <c:pt idx="76">
                  <c:v>89.96462056862245</c:v>
                </c:pt>
                <c:pt idx="77">
                  <c:v>89.964486126913073</c:v>
                </c:pt>
                <c:pt idx="78">
                  <c:v>89.964351174326666</c:v>
                </c:pt>
                <c:pt idx="79">
                  <c:v>89.964215708921941</c:v>
                </c:pt>
                <c:pt idx="80">
                  <c:v>89.964079728750193</c:v>
                </c:pt>
                <c:pt idx="81">
                  <c:v>89.963943231855339</c:v>
                </c:pt>
                <c:pt idx="82">
                  <c:v>89.963806216273824</c:v>
                </c:pt>
                <c:pt idx="83">
                  <c:v>89.963668680034672</c:v>
                </c:pt>
                <c:pt idx="84">
                  <c:v>89.963530621159421</c:v>
                </c:pt>
                <c:pt idx="85">
                  <c:v>89.963392037662061</c:v>
                </c:pt>
                <c:pt idx="86">
                  <c:v>89.963252927549007</c:v>
                </c:pt>
                <c:pt idx="87">
                  <c:v>89.963113288819187</c:v>
                </c:pt>
                <c:pt idx="88">
                  <c:v>89.962973119463854</c:v>
                </c:pt>
                <c:pt idx="89">
                  <c:v>89.962832417466657</c:v>
                </c:pt>
                <c:pt idx="90">
                  <c:v>89.96269118080356</c:v>
                </c:pt>
                <c:pt idx="91">
                  <c:v>89.962549407442893</c:v>
                </c:pt>
                <c:pt idx="92">
                  <c:v>89.962407095345171</c:v>
                </c:pt>
                <c:pt idx="93">
                  <c:v>89.962264242463263</c:v>
                </c:pt>
                <c:pt idx="94">
                  <c:v>89.962120846742167</c:v>
                </c:pt>
                <c:pt idx="95">
                  <c:v>89.961976906119148</c:v>
                </c:pt>
                <c:pt idx="96">
                  <c:v>89.961832418523571</c:v>
                </c:pt>
                <c:pt idx="97">
                  <c:v>89.961687381876985</c:v>
                </c:pt>
                <c:pt idx="98">
                  <c:v>89.961541794093009</c:v>
                </c:pt>
                <c:pt idx="99">
                  <c:v>89.961395653077332</c:v>
                </c:pt>
                <c:pt idx="100">
                  <c:v>89.961248956727715</c:v>
                </c:pt>
                <c:pt idx="101">
                  <c:v>89.961101702933902</c:v>
                </c:pt>
                <c:pt idx="102">
                  <c:v>89.96095388957761</c:v>
                </c:pt>
                <c:pt idx="103">
                  <c:v>89.960805514532538</c:v>
                </c:pt>
                <c:pt idx="104">
                  <c:v>89.960656575664302</c:v>
                </c:pt>
                <c:pt idx="105">
                  <c:v>89.960507070830403</c:v>
                </c:pt>
                <c:pt idx="106">
                  <c:v>89.960356997880154</c:v>
                </c:pt>
                <c:pt idx="107">
                  <c:v>89.960206354654758</c:v>
                </c:pt>
                <c:pt idx="108">
                  <c:v>89.960055138987215</c:v>
                </c:pt>
                <c:pt idx="109">
                  <c:v>89.959903348702241</c:v>
                </c:pt>
                <c:pt idx="110">
                  <c:v>89.95975098161631</c:v>
                </c:pt>
                <c:pt idx="111">
                  <c:v>89.959598035537624</c:v>
                </c:pt>
                <c:pt idx="112">
                  <c:v>89.959444508266031</c:v>
                </c:pt>
                <c:pt idx="113">
                  <c:v>89.959290397593023</c:v>
                </c:pt>
                <c:pt idx="114">
                  <c:v>89.959135701301676</c:v>
                </c:pt>
                <c:pt idx="115">
                  <c:v>89.9589804171667</c:v>
                </c:pt>
                <c:pt idx="116">
                  <c:v>89.958824542954318</c:v>
                </c:pt>
                <c:pt idx="117">
                  <c:v>89.958668076422228</c:v>
                </c:pt>
                <c:pt idx="118">
                  <c:v>89.958511015319644</c:v>
                </c:pt>
                <c:pt idx="119">
                  <c:v>89.958353357387253</c:v>
                </c:pt>
                <c:pt idx="120">
                  <c:v>89.958195100357116</c:v>
                </c:pt>
                <c:pt idx="121">
                  <c:v>89.958036241952698</c:v>
                </c:pt>
                <c:pt idx="122">
                  <c:v>89.957876779888778</c:v>
                </c:pt>
                <c:pt idx="123">
                  <c:v>89.957716711871498</c:v>
                </c:pt>
                <c:pt idx="124">
                  <c:v>89.957556035598273</c:v>
                </c:pt>
                <c:pt idx="125">
                  <c:v>89.957394748757721</c:v>
                </c:pt>
                <c:pt idx="126">
                  <c:v>89.957232849029737</c:v>
                </c:pt>
                <c:pt idx="127">
                  <c:v>89.957070334085429</c:v>
                </c:pt>
                <c:pt idx="128">
                  <c:v>89.956907201586915</c:v>
                </c:pt>
                <c:pt idx="129">
                  <c:v>89.95674344918757</c:v>
                </c:pt>
                <c:pt idx="130">
                  <c:v>89.956579074531788</c:v>
                </c:pt>
                <c:pt idx="131">
                  <c:v>89.956414075255054</c:v>
                </c:pt>
                <c:pt idx="132">
                  <c:v>89.9562484489838</c:v>
                </c:pt>
                <c:pt idx="133">
                  <c:v>89.95608219333549</c:v>
                </c:pt>
                <c:pt idx="134">
                  <c:v>89.955915305918509</c:v>
                </c:pt>
                <c:pt idx="135">
                  <c:v>89.955747784332203</c:v>
                </c:pt>
                <c:pt idx="136">
                  <c:v>89.955579626166752</c:v>
                </c:pt>
                <c:pt idx="137">
                  <c:v>89.955410829003185</c:v>
                </c:pt>
                <c:pt idx="138">
                  <c:v>89.955241390413306</c:v>
                </c:pt>
                <c:pt idx="139">
                  <c:v>89.955071307959784</c:v>
                </c:pt>
                <c:pt idx="140">
                  <c:v>89.954900579195936</c:v>
                </c:pt>
                <c:pt idx="141">
                  <c:v>89.954729201665842</c:v>
                </c:pt>
                <c:pt idx="142">
                  <c:v>89.954557172904202</c:v>
                </c:pt>
                <c:pt idx="143">
                  <c:v>89.954384490436397</c:v>
                </c:pt>
                <c:pt idx="144">
                  <c:v>89.954211151778338</c:v>
                </c:pt>
                <c:pt idx="145">
                  <c:v>89.954037154436577</c:v>
                </c:pt>
                <c:pt idx="146">
                  <c:v>89.95386249590814</c:v>
                </c:pt>
                <c:pt idx="147">
                  <c:v>89.953687173680535</c:v>
                </c:pt>
                <c:pt idx="148">
                  <c:v>89.953511185231761</c:v>
                </c:pt>
                <c:pt idx="149">
                  <c:v>89.95333452803024</c:v>
                </c:pt>
                <c:pt idx="150">
                  <c:v>89.953157199534715</c:v>
                </c:pt>
                <c:pt idx="151">
                  <c:v>89.95297919719431</c:v>
                </c:pt>
                <c:pt idx="152">
                  <c:v>89.95280051844847</c:v>
                </c:pt>
                <c:pt idx="153">
                  <c:v>89.952621160726878</c:v>
                </c:pt>
                <c:pt idx="154">
                  <c:v>89.952441121449468</c:v>
                </c:pt>
                <c:pt idx="155">
                  <c:v>89.952260398026354</c:v>
                </c:pt>
                <c:pt idx="156">
                  <c:v>89.952078987857888</c:v>
                </c:pt>
                <c:pt idx="157">
                  <c:v>89.951896888334403</c:v>
                </c:pt>
                <c:pt idx="158">
                  <c:v>89.951714096836412</c:v>
                </c:pt>
                <c:pt idx="159">
                  <c:v>89.95153061073448</c:v>
                </c:pt>
                <c:pt idx="160">
                  <c:v>89.951346427389126</c:v>
                </c:pt>
                <c:pt idx="161">
                  <c:v>89.951161544150892</c:v>
                </c:pt>
                <c:pt idx="162">
                  <c:v>89.950975958360218</c:v>
                </c:pt>
                <c:pt idx="163">
                  <c:v>89.950789667347436</c:v>
                </c:pt>
                <c:pt idx="164">
                  <c:v>89.950602668432765</c:v>
                </c:pt>
                <c:pt idx="165">
                  <c:v>89.950414958926217</c:v>
                </c:pt>
                <c:pt idx="166">
                  <c:v>89.950226536127587</c:v>
                </c:pt>
                <c:pt idx="167">
                  <c:v>89.950037397326412</c:v>
                </c:pt>
                <c:pt idx="168">
                  <c:v>89.949847539801937</c:v>
                </c:pt>
                <c:pt idx="169">
                  <c:v>89.949656960823035</c:v>
                </c:pt>
                <c:pt idx="170">
                  <c:v>89.949465657648275</c:v>
                </c:pt>
                <c:pt idx="171">
                  <c:v>89.949273627525713</c:v>
                </c:pt>
                <c:pt idx="172">
                  <c:v>89.949080867693013</c:v>
                </c:pt>
                <c:pt idx="173">
                  <c:v>89.948887375377339</c:v>
                </c:pt>
                <c:pt idx="174">
                  <c:v>89.948693147795282</c:v>
                </c:pt>
                <c:pt idx="175">
                  <c:v>89.948498182152903</c:v>
                </c:pt>
                <c:pt idx="176">
                  <c:v>89.948302475645605</c:v>
                </c:pt>
                <c:pt idx="177">
                  <c:v>89.948106025458173</c:v>
                </c:pt>
                <c:pt idx="178">
                  <c:v>89.947908828764668</c:v>
                </c:pt>
                <c:pt idx="179">
                  <c:v>89.947710882728401</c:v>
                </c:pt>
                <c:pt idx="180">
                  <c:v>89.947512184501946</c:v>
                </c:pt>
                <c:pt idx="181">
                  <c:v>89.947312731227044</c:v>
                </c:pt>
                <c:pt idx="182">
                  <c:v>89.947112520034523</c:v>
                </c:pt>
                <c:pt idx="183">
                  <c:v>89.946911548044383</c:v>
                </c:pt>
                <c:pt idx="184">
                  <c:v>89.946709812365654</c:v>
                </c:pt>
                <c:pt idx="185">
                  <c:v>89.946507310096379</c:v>
                </c:pt>
                <c:pt idx="186">
                  <c:v>89.946304038323532</c:v>
                </c:pt>
                <c:pt idx="187">
                  <c:v>89.946099994123088</c:v>
                </c:pt>
                <c:pt idx="188">
                  <c:v>89.94589517455988</c:v>
                </c:pt>
                <c:pt idx="189">
                  <c:v>89.945689576687585</c:v>
                </c:pt>
                <c:pt idx="190">
                  <c:v>89.945483197548683</c:v>
                </c:pt>
                <c:pt idx="191">
                  <c:v>89.945276034174427</c:v>
                </c:pt>
                <c:pt idx="192">
                  <c:v>89.9450680835848</c:v>
                </c:pt>
                <c:pt idx="193">
                  <c:v>89.944859342788419</c:v>
                </c:pt>
                <c:pt idx="194">
                  <c:v>89.944649808782586</c:v>
                </c:pt>
                <c:pt idx="195">
                  <c:v>89.94443947855315</c:v>
                </c:pt>
                <c:pt idx="196">
                  <c:v>89.94422834907455</c:v>
                </c:pt>
                <c:pt idx="197">
                  <c:v>89.944016417309655</c:v>
                </c:pt>
                <c:pt idx="198">
                  <c:v>89.943803680209896</c:v>
                </c:pt>
                <c:pt idx="199">
                  <c:v>89.943590134715038</c:v>
                </c:pt>
                <c:pt idx="200">
                  <c:v>89.943375777753246</c:v>
                </c:pt>
                <c:pt idx="201">
                  <c:v>89.943160606241022</c:v>
                </c:pt>
                <c:pt idx="202">
                  <c:v>89.942944617083143</c:v>
                </c:pt>
                <c:pt idx="203">
                  <c:v>89.942727807172631</c:v>
                </c:pt>
                <c:pt idx="204">
                  <c:v>89.942510173390687</c:v>
                </c:pt>
                <c:pt idx="205">
                  <c:v>89.942291712606689</c:v>
                </c:pt>
                <c:pt idx="206">
                  <c:v>89.942072421678063</c:v>
                </c:pt>
                <c:pt idx="207">
                  <c:v>89.941852297450382</c:v>
                </c:pt>
                <c:pt idx="208">
                  <c:v>89.941631336757141</c:v>
                </c:pt>
                <c:pt idx="209">
                  <c:v>89.941409536419869</c:v>
                </c:pt>
                <c:pt idx="210">
                  <c:v>89.941186893247973</c:v>
                </c:pt>
                <c:pt idx="211">
                  <c:v>89.940963404038783</c:v>
                </c:pt>
                <c:pt idx="212">
                  <c:v>89.940739065577432</c:v>
                </c:pt>
                <c:pt idx="213">
                  <c:v>89.940513874636835</c:v>
                </c:pt>
                <c:pt idx="214">
                  <c:v>89.940287827977613</c:v>
                </c:pt>
                <c:pt idx="215">
                  <c:v>89.940060922348181</c:v>
                </c:pt>
                <c:pt idx="216">
                  <c:v>89.939833154484504</c:v>
                </c:pt>
                <c:pt idx="217">
                  <c:v>89.939604521110141</c:v>
                </c:pt>
                <c:pt idx="218">
                  <c:v>89.939375018936289</c:v>
                </c:pt>
                <c:pt idx="219">
                  <c:v>89.939144644661553</c:v>
                </c:pt>
                <c:pt idx="220">
                  <c:v>89.938913394972047</c:v>
                </c:pt>
                <c:pt idx="221">
                  <c:v>89.93868126654128</c:v>
                </c:pt>
                <c:pt idx="222">
                  <c:v>89.938448256030142</c:v>
                </c:pt>
                <c:pt idx="223">
                  <c:v>89.938214360086803</c:v>
                </c:pt>
                <c:pt idx="224">
                  <c:v>89.937979575346688</c:v>
                </c:pt>
                <c:pt idx="225">
                  <c:v>89.937743898432458</c:v>
                </c:pt>
                <c:pt idx="226">
                  <c:v>89.937507325953987</c:v>
                </c:pt>
                <c:pt idx="227">
                  <c:v>89.937269854508173</c:v>
                </c:pt>
                <c:pt idx="228">
                  <c:v>89.937031480679067</c:v>
                </c:pt>
                <c:pt idx="229">
                  <c:v>89.936792201037676</c:v>
                </c:pt>
                <c:pt idx="230">
                  <c:v>89.936552012142045</c:v>
                </c:pt>
                <c:pt idx="231">
                  <c:v>89.936310910537088</c:v>
                </c:pt>
                <c:pt idx="232">
                  <c:v>89.936068892754591</c:v>
                </c:pt>
                <c:pt idx="233">
                  <c:v>89.935825955313192</c:v>
                </c:pt>
                <c:pt idx="234">
                  <c:v>89.935582094718271</c:v>
                </c:pt>
                <c:pt idx="235">
                  <c:v>89.935337307461964</c:v>
                </c:pt>
                <c:pt idx="236">
                  <c:v>89.935091590023035</c:v>
                </c:pt>
                <c:pt idx="237">
                  <c:v>89.934844938866945</c:v>
                </c:pt>
                <c:pt idx="238">
                  <c:v>89.934597350445628</c:v>
                </c:pt>
                <c:pt idx="239">
                  <c:v>89.934348821197574</c:v>
                </c:pt>
                <c:pt idx="240">
                  <c:v>89.934099347547772</c:v>
                </c:pt>
                <c:pt idx="241">
                  <c:v>89.933848925907583</c:v>
                </c:pt>
                <c:pt idx="242">
                  <c:v>89.933597552674769</c:v>
                </c:pt>
                <c:pt idx="243">
                  <c:v>89.933345224233392</c:v>
                </c:pt>
                <c:pt idx="244">
                  <c:v>89.933091936953758</c:v>
                </c:pt>
                <c:pt idx="245">
                  <c:v>89.932837687192389</c:v>
                </c:pt>
                <c:pt idx="246">
                  <c:v>89.93258247129198</c:v>
                </c:pt>
                <c:pt idx="247">
                  <c:v>89.932326285581311</c:v>
                </c:pt>
                <c:pt idx="248">
                  <c:v>89.932069126375254</c:v>
                </c:pt>
                <c:pt idx="249">
                  <c:v>89.931810989974565</c:v>
                </c:pt>
                <c:pt idx="250">
                  <c:v>89.931551872666105</c:v>
                </c:pt>
                <c:pt idx="251">
                  <c:v>89.931291770722495</c:v>
                </c:pt>
                <c:pt idx="252">
                  <c:v>89.931030680402273</c:v>
                </c:pt>
                <c:pt idx="253">
                  <c:v>89.930768597949694</c:v>
                </c:pt>
                <c:pt idx="254">
                  <c:v>89.930505519594831</c:v>
                </c:pt>
                <c:pt idx="255">
                  <c:v>89.930241441553335</c:v>
                </c:pt>
                <c:pt idx="256">
                  <c:v>89.929976360026544</c:v>
                </c:pt>
                <c:pt idx="257">
                  <c:v>89.929710271201344</c:v>
                </c:pt>
                <c:pt idx="258">
                  <c:v>89.929443171250128</c:v>
                </c:pt>
                <c:pt idx="259">
                  <c:v>89.929175056330749</c:v>
                </c:pt>
                <c:pt idx="260">
                  <c:v>89.928905922586452</c:v>
                </c:pt>
                <c:pt idx="261">
                  <c:v>89.92863576614586</c:v>
                </c:pt>
                <c:pt idx="262">
                  <c:v>89.928364583122843</c:v>
                </c:pt>
                <c:pt idx="263">
                  <c:v>89.928092369616536</c:v>
                </c:pt>
                <c:pt idx="264">
                  <c:v>89.927819121711252</c:v>
                </c:pt>
                <c:pt idx="265">
                  <c:v>89.927544835476382</c:v>
                </c:pt>
                <c:pt idx="266">
                  <c:v>89.927269506966439</c:v>
                </c:pt>
                <c:pt idx="267">
                  <c:v>89.926993132220943</c:v>
                </c:pt>
                <c:pt idx="268">
                  <c:v>89.926715707264279</c:v>
                </c:pt>
                <c:pt idx="269">
                  <c:v>89.926437228105868</c:v>
                </c:pt>
                <c:pt idx="270">
                  <c:v>89.926157690739871</c:v>
                </c:pt>
                <c:pt idx="271">
                  <c:v>89.925877091145225</c:v>
                </c:pt>
                <c:pt idx="272">
                  <c:v>89.925595425285621</c:v>
                </c:pt>
                <c:pt idx="273">
                  <c:v>89.925312689109418</c:v>
                </c:pt>
                <c:pt idx="274">
                  <c:v>89.925028878549568</c:v>
                </c:pt>
                <c:pt idx="275">
                  <c:v>89.924743989523577</c:v>
                </c:pt>
                <c:pt idx="276">
                  <c:v>89.924458017933404</c:v>
                </c:pt>
                <c:pt idx="277">
                  <c:v>89.924170959665503</c:v>
                </c:pt>
                <c:pt idx="278">
                  <c:v>89.923882810590655</c:v>
                </c:pt>
                <c:pt idx="279">
                  <c:v>89.923593566563923</c:v>
                </c:pt>
                <c:pt idx="280">
                  <c:v>89.923303223424725</c:v>
                </c:pt>
                <c:pt idx="281">
                  <c:v>89.923011776996546</c:v>
                </c:pt>
                <c:pt idx="282">
                  <c:v>89.922719223087086</c:v>
                </c:pt>
                <c:pt idx="283">
                  <c:v>89.922425557488054</c:v>
                </c:pt>
                <c:pt idx="284">
                  <c:v>89.922130775975248</c:v>
                </c:pt>
                <c:pt idx="285">
                  <c:v>89.92183487430836</c:v>
                </c:pt>
                <c:pt idx="286">
                  <c:v>89.921537848230983</c:v>
                </c:pt>
                <c:pt idx="287">
                  <c:v>89.921239693470525</c:v>
                </c:pt>
                <c:pt idx="288">
                  <c:v>89.920940405738193</c:v>
                </c:pt>
                <c:pt idx="289">
                  <c:v>89.920639980728865</c:v>
                </c:pt>
                <c:pt idx="290">
                  <c:v>89.92033841412109</c:v>
                </c:pt>
                <c:pt idx="291">
                  <c:v>89.920035701576964</c:v>
                </c:pt>
                <c:pt idx="292">
                  <c:v>89.919731838742123</c:v>
                </c:pt>
                <c:pt idx="293">
                  <c:v>89.919426821245679</c:v>
                </c:pt>
                <c:pt idx="294">
                  <c:v>89.919120644700101</c:v>
                </c:pt>
                <c:pt idx="295">
                  <c:v>89.918813304701203</c:v>
                </c:pt>
                <c:pt idx="296">
                  <c:v>89.91850479682806</c:v>
                </c:pt>
                <c:pt idx="297">
                  <c:v>89.918195116642949</c:v>
                </c:pt>
                <c:pt idx="298">
                  <c:v>89.917884259691292</c:v>
                </c:pt>
                <c:pt idx="299">
                  <c:v>89.917572221501587</c:v>
                </c:pt>
                <c:pt idx="300">
                  <c:v>89.917258997585336</c:v>
                </c:pt>
                <c:pt idx="301">
                  <c:v>89.916944583437001</c:v>
                </c:pt>
                <c:pt idx="302">
                  <c:v>89.916628974533921</c:v>
                </c:pt>
                <c:pt idx="303">
                  <c:v>89.916312166336198</c:v>
                </c:pt>
                <c:pt idx="304">
                  <c:v>89.915994154286778</c:v>
                </c:pt>
                <c:pt idx="305">
                  <c:v>89.91567493381126</c:v>
                </c:pt>
                <c:pt idx="306">
                  <c:v>89.915354500317804</c:v>
                </c:pt>
                <c:pt idx="307">
                  <c:v>89.915032849197203</c:v>
                </c:pt>
                <c:pt idx="308">
                  <c:v>89.914709975822689</c:v>
                </c:pt>
                <c:pt idx="309">
                  <c:v>89.914385875549925</c:v>
                </c:pt>
                <c:pt idx="310">
                  <c:v>89.914060543716943</c:v>
                </c:pt>
                <c:pt idx="311">
                  <c:v>89.913733975644064</c:v>
                </c:pt>
                <c:pt idx="312">
                  <c:v>89.913406166633791</c:v>
                </c:pt>
                <c:pt idx="313">
                  <c:v>89.913077111970807</c:v>
                </c:pt>
                <c:pt idx="314">
                  <c:v>89.912746806921916</c:v>
                </c:pt>
                <c:pt idx="315">
                  <c:v>89.912415246735861</c:v>
                </c:pt>
                <c:pt idx="316">
                  <c:v>89.912082426643394</c:v>
                </c:pt>
                <c:pt idx="317">
                  <c:v>89.911748341857106</c:v>
                </c:pt>
                <c:pt idx="318">
                  <c:v>89.911412987571438</c:v>
                </c:pt>
                <c:pt idx="319">
                  <c:v>89.911076358962546</c:v>
                </c:pt>
                <c:pt idx="320">
                  <c:v>89.910738451188251</c:v>
                </c:pt>
                <c:pt idx="321">
                  <c:v>89.910399259388029</c:v>
                </c:pt>
                <c:pt idx="322">
                  <c:v>89.91005877868281</c:v>
                </c:pt>
                <c:pt idx="323">
                  <c:v>89.90971700417505</c:v>
                </c:pt>
                <c:pt idx="324">
                  <c:v>89.909373930948576</c:v>
                </c:pt>
                <c:pt idx="325">
                  <c:v>89.909029554068539</c:v>
                </c:pt>
                <c:pt idx="326">
                  <c:v>89.908683868581306</c:v>
                </c:pt>
                <c:pt idx="327">
                  <c:v>89.908336869514514</c:v>
                </c:pt>
                <c:pt idx="328">
                  <c:v>89.907988551876798</c:v>
                </c:pt>
                <c:pt idx="329">
                  <c:v>89.907638910657909</c:v>
                </c:pt>
                <c:pt idx="330">
                  <c:v>89.90728794082851</c:v>
                </c:pt>
                <c:pt idx="331">
                  <c:v>89.906935637340197</c:v>
                </c:pt>
                <c:pt idx="332">
                  <c:v>89.906581995125379</c:v>
                </c:pt>
                <c:pt idx="333">
                  <c:v>89.906227009097179</c:v>
                </c:pt>
                <c:pt idx="334">
                  <c:v>89.90587067414944</c:v>
                </c:pt>
                <c:pt idx="335">
                  <c:v>89.905512985156548</c:v>
                </c:pt>
                <c:pt idx="336">
                  <c:v>89.905153936973463</c:v>
                </c:pt>
                <c:pt idx="337">
                  <c:v>89.904793524435618</c:v>
                </c:pt>
                <c:pt idx="338">
                  <c:v>89.904431742358724</c:v>
                </c:pt>
                <c:pt idx="339">
                  <c:v>89.904068585538894</c:v>
                </c:pt>
                <c:pt idx="340">
                  <c:v>89.903704048752445</c:v>
                </c:pt>
                <c:pt idx="341">
                  <c:v>89.903338126755813</c:v>
                </c:pt>
                <c:pt idx="342">
                  <c:v>89.902970814285581</c:v>
                </c:pt>
                <c:pt idx="343">
                  <c:v>89.902602106058239</c:v>
                </c:pt>
                <c:pt idx="344">
                  <c:v>89.902231996770297</c:v>
                </c:pt>
                <c:pt idx="345">
                  <c:v>89.901860481098055</c:v>
                </c:pt>
                <c:pt idx="346">
                  <c:v>89.901487553697621</c:v>
                </c:pt>
                <c:pt idx="347">
                  <c:v>89.901113209204766</c:v>
                </c:pt>
                <c:pt idx="348">
                  <c:v>89.900737442234941</c:v>
                </c:pt>
                <c:pt idx="349">
                  <c:v>89.900360247383034</c:v>
                </c:pt>
                <c:pt idx="350">
                  <c:v>89.899981619223524</c:v>
                </c:pt>
                <c:pt idx="351">
                  <c:v>89.899601552310202</c:v>
                </c:pt>
                <c:pt idx="352">
                  <c:v>89.899220041176179</c:v>
                </c:pt>
                <c:pt idx="353">
                  <c:v>89.898837080333806</c:v>
                </c:pt>
                <c:pt idx="354">
                  <c:v>89.898452664274558</c:v>
                </c:pt>
                <c:pt idx="355">
                  <c:v>89.898066787469034</c:v>
                </c:pt>
                <c:pt idx="356">
                  <c:v>89.897679444366773</c:v>
                </c:pt>
                <c:pt idx="357">
                  <c:v>89.897290629396267</c:v>
                </c:pt>
                <c:pt idx="358">
                  <c:v>89.896900336964833</c:v>
                </c:pt>
                <c:pt idx="359">
                  <c:v>89.896508561458504</c:v>
                </c:pt>
                <c:pt idx="360">
                  <c:v>89.896115297242005</c:v>
                </c:pt>
                <c:pt idx="361">
                  <c:v>89.895720538658693</c:v>
                </c:pt>
                <c:pt idx="362">
                  <c:v>89.895324280030351</c:v>
                </c:pt>
                <c:pt idx="363">
                  <c:v>89.894926515657289</c:v>
                </c:pt>
                <c:pt idx="364">
                  <c:v>89.894527239818089</c:v>
                </c:pt>
                <c:pt idx="365">
                  <c:v>89.894126446769619</c:v>
                </c:pt>
                <c:pt idx="366">
                  <c:v>89.893724130746918</c:v>
                </c:pt>
                <c:pt idx="367">
                  <c:v>89.893320285963185</c:v>
                </c:pt>
                <c:pt idx="368">
                  <c:v>89.892914906609519</c:v>
                </c:pt>
                <c:pt idx="369">
                  <c:v>89.892507986855051</c:v>
                </c:pt>
                <c:pt idx="370">
                  <c:v>89.892099520846713</c:v>
                </c:pt>
                <c:pt idx="371">
                  <c:v>89.891689502709227</c:v>
                </c:pt>
                <c:pt idx="372">
                  <c:v>89.891277926544959</c:v>
                </c:pt>
                <c:pt idx="373">
                  <c:v>89.890864786433909</c:v>
                </c:pt>
                <c:pt idx="374">
                  <c:v>89.890450076433524</c:v>
                </c:pt>
                <c:pt idx="375">
                  <c:v>89.890033790578784</c:v>
                </c:pt>
                <c:pt idx="376">
                  <c:v>89.889615922881887</c:v>
                </c:pt>
                <c:pt idx="377">
                  <c:v>89.889196467332368</c:v>
                </c:pt>
                <c:pt idx="378">
                  <c:v>89.888775417896881</c:v>
                </c:pt>
                <c:pt idx="379">
                  <c:v>89.888352768519212</c:v>
                </c:pt>
                <c:pt idx="380">
                  <c:v>89.887928513120031</c:v>
                </c:pt>
                <c:pt idx="381">
                  <c:v>89.887502645597053</c:v>
                </c:pt>
                <c:pt idx="382">
                  <c:v>89.887075159824704</c:v>
                </c:pt>
                <c:pt idx="383">
                  <c:v>89.886646049654175</c:v>
                </c:pt>
                <c:pt idx="384">
                  <c:v>89.88621530891335</c:v>
                </c:pt>
                <c:pt idx="385">
                  <c:v>89.885782931406553</c:v>
                </c:pt>
                <c:pt idx="386">
                  <c:v>89.885348910914658</c:v>
                </c:pt>
                <c:pt idx="387">
                  <c:v>89.884913241194909</c:v>
                </c:pt>
                <c:pt idx="388">
                  <c:v>89.884475915980758</c:v>
                </c:pt>
                <c:pt idx="389">
                  <c:v>89.884036928981956</c:v>
                </c:pt>
                <c:pt idx="390">
                  <c:v>89.88359627388428</c:v>
                </c:pt>
                <c:pt idx="391">
                  <c:v>89.883153944349573</c:v>
                </c:pt>
                <c:pt idx="392">
                  <c:v>89.882709934015551</c:v>
                </c:pt>
                <c:pt idx="393">
                  <c:v>89.882264236495772</c:v>
                </c:pt>
                <c:pt idx="394">
                  <c:v>89.881816845379532</c:v>
                </c:pt>
                <c:pt idx="395">
                  <c:v>89.881367754231846</c:v>
                </c:pt>
                <c:pt idx="396">
                  <c:v>89.880916956593154</c:v>
                </c:pt>
                <c:pt idx="397">
                  <c:v>89.88046444597947</c:v>
                </c:pt>
                <c:pt idx="398">
                  <c:v>89.880010215882123</c:v>
                </c:pt>
                <c:pt idx="399">
                  <c:v>89.879554259767701</c:v>
                </c:pt>
                <c:pt idx="400">
                  <c:v>89.879096571077994</c:v>
                </c:pt>
                <c:pt idx="401">
                  <c:v>89.878637143229909</c:v>
                </c:pt>
                <c:pt idx="402">
                  <c:v>89.878175969615285</c:v>
                </c:pt>
                <c:pt idx="403">
                  <c:v>89.877713043600906</c:v>
                </c:pt>
                <c:pt idx="404">
                  <c:v>89.877248358528334</c:v>
                </c:pt>
                <c:pt idx="405">
                  <c:v>89.876781907713834</c:v>
                </c:pt>
                <c:pt idx="406">
                  <c:v>89.876313684448334</c:v>
                </c:pt>
                <c:pt idx="407">
                  <c:v>89.875843681997168</c:v>
                </c:pt>
                <c:pt idx="408">
                  <c:v>89.875371893600146</c:v>
                </c:pt>
                <c:pt idx="409">
                  <c:v>89.874898312471473</c:v>
                </c:pt>
                <c:pt idx="410">
                  <c:v>89.874422931799444</c:v>
                </c:pt>
                <c:pt idx="411">
                  <c:v>89.87394574474655</c:v>
                </c:pt>
                <c:pt idx="412">
                  <c:v>89.873466744449289</c:v>
                </c:pt>
                <c:pt idx="413">
                  <c:v>89.872985924018096</c:v>
                </c:pt>
                <c:pt idx="414">
                  <c:v>89.872503276537259</c:v>
                </c:pt>
                <c:pt idx="415">
                  <c:v>89.872018795064733</c:v>
                </c:pt>
                <c:pt idx="416">
                  <c:v>89.871532472632154</c:v>
                </c:pt>
                <c:pt idx="417">
                  <c:v>89.87104430224467</c:v>
                </c:pt>
                <c:pt idx="418">
                  <c:v>89.870554276880824</c:v>
                </c:pt>
                <c:pt idx="419">
                  <c:v>89.870062389492574</c:v>
                </c:pt>
                <c:pt idx="420">
                  <c:v>89.869568633005002</c:v>
                </c:pt>
                <c:pt idx="421">
                  <c:v>89.869073000316405</c:v>
                </c:pt>
                <c:pt idx="422">
                  <c:v>89.86857548429802</c:v>
                </c:pt>
                <c:pt idx="423">
                  <c:v>89.868076077794086</c:v>
                </c:pt>
                <c:pt idx="424">
                  <c:v>89.86757477362157</c:v>
                </c:pt>
                <c:pt idx="425">
                  <c:v>89.867071564570253</c:v>
                </c:pt>
                <c:pt idx="426">
                  <c:v>89.866566443402462</c:v>
                </c:pt>
                <c:pt idx="427">
                  <c:v>89.866059402853054</c:v>
                </c:pt>
                <c:pt idx="428">
                  <c:v>89.865550435629231</c:v>
                </c:pt>
                <c:pt idx="429">
                  <c:v>89.865039534410613</c:v>
                </c:pt>
                <c:pt idx="430">
                  <c:v>89.86452669184888</c:v>
                </c:pt>
                <c:pt idx="431">
                  <c:v>89.864011900567917</c:v>
                </c:pt>
                <c:pt idx="432">
                  <c:v>89.863495153163484</c:v>
                </c:pt>
                <c:pt idx="433">
                  <c:v>89.862976442203319</c:v>
                </c:pt>
                <c:pt idx="434">
                  <c:v>89.862455760226823</c:v>
                </c:pt>
                <c:pt idx="435">
                  <c:v>89.86193309974513</c:v>
                </c:pt>
                <c:pt idx="436">
                  <c:v>89.861408453240927</c:v>
                </c:pt>
                <c:pt idx="437">
                  <c:v>89.860881813168291</c:v>
                </c:pt>
                <c:pt idx="438">
                  <c:v>89.860353171952724</c:v>
                </c:pt>
                <c:pt idx="439">
                  <c:v>89.859822521990864</c:v>
                </c:pt>
                <c:pt idx="440">
                  <c:v>89.859289855650516</c:v>
                </c:pt>
                <c:pt idx="441">
                  <c:v>89.858755165270495</c:v>
                </c:pt>
                <c:pt idx="442">
                  <c:v>89.858218443160496</c:v>
                </c:pt>
                <c:pt idx="443">
                  <c:v>89.857679681601027</c:v>
                </c:pt>
                <c:pt idx="444">
                  <c:v>89.857138872843265</c:v>
                </c:pt>
                <c:pt idx="445">
                  <c:v>89.856596009108941</c:v>
                </c:pt>
                <c:pt idx="446">
                  <c:v>89.856051082590241</c:v>
                </c:pt>
                <c:pt idx="447">
                  <c:v>89.855504085449724</c:v>
                </c:pt>
                <c:pt idx="448">
                  <c:v>89.854955009820159</c:v>
                </c:pt>
                <c:pt idx="449">
                  <c:v>89.854403847804406</c:v>
                </c:pt>
                <c:pt idx="450">
                  <c:v>89.853850591475393</c:v>
                </c:pt>
                <c:pt idx="451">
                  <c:v>89.853295232875865</c:v>
                </c:pt>
                <c:pt idx="452">
                  <c:v>89.852737764018428</c:v>
                </c:pt>
                <c:pt idx="453">
                  <c:v>89.852178176885232</c:v>
                </c:pt>
                <c:pt idx="454">
                  <c:v>89.851616463428115</c:v>
                </c:pt>
                <c:pt idx="455">
                  <c:v>89.851052615568221</c:v>
                </c:pt>
                <c:pt idx="456">
                  <c:v>89.850486625196069</c:v>
                </c:pt>
                <c:pt idx="457">
                  <c:v>89.849918484171383</c:v>
                </c:pt>
                <c:pt idx="458">
                  <c:v>89.849348184322935</c:v>
                </c:pt>
                <c:pt idx="459">
                  <c:v>89.848775717448476</c:v>
                </c:pt>
                <c:pt idx="460">
                  <c:v>89.84820107531462</c:v>
                </c:pt>
                <c:pt idx="461">
                  <c:v>89.847624249656704</c:v>
                </c:pt>
                <c:pt idx="462">
                  <c:v>89.847045232178615</c:v>
                </c:pt>
                <c:pt idx="463">
                  <c:v>89.846464014552836</c:v>
                </c:pt>
                <c:pt idx="464">
                  <c:v>89.845880588420144</c:v>
                </c:pt>
                <c:pt idx="465">
                  <c:v>89.845294945389583</c:v>
                </c:pt>
                <c:pt idx="466">
                  <c:v>89.844707077038308</c:v>
                </c:pt>
                <c:pt idx="467">
                  <c:v>89.844116974911543</c:v>
                </c:pt>
                <c:pt idx="468">
                  <c:v>89.843524630522353</c:v>
                </c:pt>
                <c:pt idx="469">
                  <c:v>89.842930035351557</c:v>
                </c:pt>
                <c:pt idx="470">
                  <c:v>89.842333180847689</c:v>
                </c:pt>
                <c:pt idx="471">
                  <c:v>89.841734058426695</c:v>
                </c:pt>
                <c:pt idx="472">
                  <c:v>89.841132659471995</c:v>
                </c:pt>
                <c:pt idx="473">
                  <c:v>89.840528975334294</c:v>
                </c:pt>
                <c:pt idx="474">
                  <c:v>89.839922997331399</c:v>
                </c:pt>
                <c:pt idx="475">
                  <c:v>89.839314716748149</c:v>
                </c:pt>
                <c:pt idx="476">
                  <c:v>89.838704124836326</c:v>
                </c:pt>
                <c:pt idx="477">
                  <c:v>89.838091212814433</c:v>
                </c:pt>
                <c:pt idx="478">
                  <c:v>89.837475971867661</c:v>
                </c:pt>
                <c:pt idx="479">
                  <c:v>89.836858393147665</c:v>
                </c:pt>
                <c:pt idx="480">
                  <c:v>89.836238467772588</c:v>
                </c:pt>
                <c:pt idx="481">
                  <c:v>89.835616186826769</c:v>
                </c:pt>
                <c:pt idx="482">
                  <c:v>89.834991541360694</c:v>
                </c:pt>
                <c:pt idx="483">
                  <c:v>89.834364522390914</c:v>
                </c:pt>
                <c:pt idx="484">
                  <c:v>89.833735120899746</c:v>
                </c:pt>
                <c:pt idx="485">
                  <c:v>89.833103327835403</c:v>
                </c:pt>
                <c:pt idx="486">
                  <c:v>89.832469134111619</c:v>
                </c:pt>
                <c:pt idx="487">
                  <c:v>89.831832530607684</c:v>
                </c:pt>
                <c:pt idx="488">
                  <c:v>89.83119350816817</c:v>
                </c:pt>
                <c:pt idx="489">
                  <c:v>89.830552057602944</c:v>
                </c:pt>
                <c:pt idx="490">
                  <c:v>89.829908169686988</c:v>
                </c:pt>
                <c:pt idx="491">
                  <c:v>89.829261835160167</c:v>
                </c:pt>
                <c:pt idx="492">
                  <c:v>89.828613044727248</c:v>
                </c:pt>
                <c:pt idx="493">
                  <c:v>89.82796178905771</c:v>
                </c:pt>
                <c:pt idx="494">
                  <c:v>89.827308058785505</c:v>
                </c:pt>
                <c:pt idx="495">
                  <c:v>89.826651844509129</c:v>
                </c:pt>
                <c:pt idx="496">
                  <c:v>89.825993136791283</c:v>
                </c:pt>
                <c:pt idx="497">
                  <c:v>89.825331926158881</c:v>
                </c:pt>
                <c:pt idx="498">
                  <c:v>89.824668203102846</c:v>
                </c:pt>
                <c:pt idx="499">
                  <c:v>89.824001958077986</c:v>
                </c:pt>
                <c:pt idx="500">
                  <c:v>89.823333181502875</c:v>
                </c:pt>
                <c:pt idx="501">
                  <c:v>89.822661863759706</c:v>
                </c:pt>
                <c:pt idx="502">
                  <c:v>89.821987995194092</c:v>
                </c:pt>
                <c:pt idx="503">
                  <c:v>89.821311566115057</c:v>
                </c:pt>
                <c:pt idx="504">
                  <c:v>89.820632566794799</c:v>
                </c:pt>
                <c:pt idx="505">
                  <c:v>89.819950987468516</c:v>
                </c:pt>
                <c:pt idx="506">
                  <c:v>89.819266818334441</c:v>
                </c:pt>
                <c:pt idx="507">
                  <c:v>89.818580049553475</c:v>
                </c:pt>
                <c:pt idx="508">
                  <c:v>89.817890671249202</c:v>
                </c:pt>
                <c:pt idx="509">
                  <c:v>89.817198673507718</c:v>
                </c:pt>
                <c:pt idx="510">
                  <c:v>89.816504046377474</c:v>
                </c:pt>
                <c:pt idx="511">
                  <c:v>89.815806779869078</c:v>
                </c:pt>
                <c:pt idx="512">
                  <c:v>89.815106863955236</c:v>
                </c:pt>
                <c:pt idx="513">
                  <c:v>89.8144042885706</c:v>
                </c:pt>
                <c:pt idx="514">
                  <c:v>89.813699043611564</c:v>
                </c:pt>
                <c:pt idx="515">
                  <c:v>89.812991118936168</c:v>
                </c:pt>
                <c:pt idx="516">
                  <c:v>89.812280504363969</c:v>
                </c:pt>
                <c:pt idx="517">
                  <c:v>89.811567189675799</c:v>
                </c:pt>
                <c:pt idx="518">
                  <c:v>89.810851164613808</c:v>
                </c:pt>
                <c:pt idx="519">
                  <c:v>89.810132418881011</c:v>
                </c:pt>
                <c:pt idx="520">
                  <c:v>89.809410942141511</c:v>
                </c:pt>
                <c:pt idx="521">
                  <c:v>89.808686724020049</c:v>
                </c:pt>
                <c:pt idx="522">
                  <c:v>89.807959754101987</c:v>
                </c:pt>
                <c:pt idx="523">
                  <c:v>89.807230021933179</c:v>
                </c:pt>
                <c:pt idx="524">
                  <c:v>89.806497517019764</c:v>
                </c:pt>
                <c:pt idx="525">
                  <c:v>89.805762228828016</c:v>
                </c:pt>
                <c:pt idx="526">
                  <c:v>89.80502414678422</c:v>
                </c:pt>
                <c:pt idx="527">
                  <c:v>89.804283260274516</c:v>
                </c:pt>
                <c:pt idx="528">
                  <c:v>89.803539558644786</c:v>
                </c:pt>
                <c:pt idx="529">
                  <c:v>89.802793031200409</c:v>
                </c:pt>
                <c:pt idx="530">
                  <c:v>89.802043667206135</c:v>
                </c:pt>
                <c:pt idx="531">
                  <c:v>89.801291455886016</c:v>
                </c:pt>
                <c:pt idx="532">
                  <c:v>89.800536386423133</c:v>
                </c:pt>
                <c:pt idx="533">
                  <c:v>89.799778447959525</c:v>
                </c:pt>
                <c:pt idx="534">
                  <c:v>89.799017629596051</c:v>
                </c:pt>
                <c:pt idx="535">
                  <c:v>89.798253920392085</c:v>
                </c:pt>
                <c:pt idx="536">
                  <c:v>89.797487309365536</c:v>
                </c:pt>
                <c:pt idx="537">
                  <c:v>89.796717785492561</c:v>
                </c:pt>
                <c:pt idx="538">
                  <c:v>89.79594533770755</c:v>
                </c:pt>
                <c:pt idx="539">
                  <c:v>89.795169954902804</c:v>
                </c:pt>
                <c:pt idx="540">
                  <c:v>89.794391625928441</c:v>
                </c:pt>
                <c:pt idx="541">
                  <c:v>89.793610339592334</c:v>
                </c:pt>
                <c:pt idx="542">
                  <c:v>89.792826084659779</c:v>
                </c:pt>
                <c:pt idx="543">
                  <c:v>89.792038849853427</c:v>
                </c:pt>
                <c:pt idx="544">
                  <c:v>89.791248623853178</c:v>
                </c:pt>
                <c:pt idx="545">
                  <c:v>89.790455395295865</c:v>
                </c:pt>
                <c:pt idx="546">
                  <c:v>89.789659152775258</c:v>
                </c:pt>
                <c:pt idx="547">
                  <c:v>89.78885988484177</c:v>
                </c:pt>
                <c:pt idx="548">
                  <c:v>89.788057580002373</c:v>
                </c:pt>
                <c:pt idx="549">
                  <c:v>89.787252226720369</c:v>
                </c:pt>
                <c:pt idx="550">
                  <c:v>89.786443813415346</c:v>
                </c:pt>
                <c:pt idx="551">
                  <c:v>89.785632328462825</c:v>
                </c:pt>
                <c:pt idx="552">
                  <c:v>89.784817760194272</c:v>
                </c:pt>
                <c:pt idx="553">
                  <c:v>89.78400009689679</c:v>
                </c:pt>
                <c:pt idx="554">
                  <c:v>89.783179326813084</c:v>
                </c:pt>
                <c:pt idx="555">
                  <c:v>89.782355438141181</c:v>
                </c:pt>
                <c:pt idx="556">
                  <c:v>89.781528419034316</c:v>
                </c:pt>
                <c:pt idx="557">
                  <c:v>89.780698257600733</c:v>
                </c:pt>
                <c:pt idx="558">
                  <c:v>89.779864941903568</c:v>
                </c:pt>
                <c:pt idx="559">
                  <c:v>89.779028459960614</c:v>
                </c:pt>
                <c:pt idx="560">
                  <c:v>89.7781887997442</c:v>
                </c:pt>
                <c:pt idx="561">
                  <c:v>89.777345949180969</c:v>
                </c:pt>
                <c:pt idx="562">
                  <c:v>89.776499896151776</c:v>
                </c:pt>
                <c:pt idx="563">
                  <c:v>89.775650628491377</c:v>
                </c:pt>
                <c:pt idx="564">
                  <c:v>89.77479813398844</c:v>
                </c:pt>
                <c:pt idx="565">
                  <c:v>89.77394240038528</c:v>
                </c:pt>
                <c:pt idx="566">
                  <c:v>89.773083415377599</c:v>
                </c:pt>
                <c:pt idx="567">
                  <c:v>89.772221166614514</c:v>
                </c:pt>
                <c:pt idx="568">
                  <c:v>89.771355641698122</c:v>
                </c:pt>
                <c:pt idx="569">
                  <c:v>89.770486828183564</c:v>
                </c:pt>
                <c:pt idx="570">
                  <c:v>89.769614713578676</c:v>
                </c:pt>
                <c:pt idx="571">
                  <c:v>89.768739285343912</c:v>
                </c:pt>
                <c:pt idx="572">
                  <c:v>89.767860530892165</c:v>
                </c:pt>
                <c:pt idx="573">
                  <c:v>89.766978437588449</c:v>
                </c:pt>
                <c:pt idx="574">
                  <c:v>89.766092992749904</c:v>
                </c:pt>
                <c:pt idx="575">
                  <c:v>89.765204183645494</c:v>
                </c:pt>
                <c:pt idx="576">
                  <c:v>89.764311997495852</c:v>
                </c:pt>
                <c:pt idx="577">
                  <c:v>89.76341642147311</c:v>
                </c:pt>
                <c:pt idx="578">
                  <c:v>89.762517442700783</c:v>
                </c:pt>
                <c:pt idx="579">
                  <c:v>89.76161504825339</c:v>
                </c:pt>
                <c:pt idx="580">
                  <c:v>89.760709225156461</c:v>
                </c:pt>
                <c:pt idx="581">
                  <c:v>89.759799960386275</c:v>
                </c:pt>
                <c:pt idx="582">
                  <c:v>89.758887240869669</c:v>
                </c:pt>
                <c:pt idx="583">
                  <c:v>89.757971053483885</c:v>
                </c:pt>
                <c:pt idx="584">
                  <c:v>89.757051385056315</c:v>
                </c:pt>
                <c:pt idx="585">
                  <c:v>89.75612822236441</c:v>
                </c:pt>
                <c:pt idx="586">
                  <c:v>89.755201552135389</c:v>
                </c:pt>
                <c:pt idx="587">
                  <c:v>89.754271361046094</c:v>
                </c:pt>
                <c:pt idx="588">
                  <c:v>89.753337635722872</c:v>
                </c:pt>
                <c:pt idx="589">
                  <c:v>89.752400362741255</c:v>
                </c:pt>
                <c:pt idx="590">
                  <c:v>89.751459528625816</c:v>
                </c:pt>
                <c:pt idx="591">
                  <c:v>89.750515119850007</c:v>
                </c:pt>
                <c:pt idx="592">
                  <c:v>89.74956712283597</c:v>
                </c:pt>
                <c:pt idx="593">
                  <c:v>89.748615523954271</c:v>
                </c:pt>
                <c:pt idx="594">
                  <c:v>89.747660309523809</c:v>
                </c:pt>
                <c:pt idx="595">
                  <c:v>89.746701465811498</c:v>
                </c:pt>
                <c:pt idx="596">
                  <c:v>89.74573897903214</c:v>
                </c:pt>
                <c:pt idx="597">
                  <c:v>89.744772835348328</c:v>
                </c:pt>
                <c:pt idx="598">
                  <c:v>89.74380302086999</c:v>
                </c:pt>
                <c:pt idx="599">
                  <c:v>89.742829521654457</c:v>
                </c:pt>
                <c:pt idx="600">
                  <c:v>89.741852323706098</c:v>
                </c:pt>
                <c:pt idx="601">
                  <c:v>89.74087141297619</c:v>
                </c:pt>
                <c:pt idx="602">
                  <c:v>89.739886775362663</c:v>
                </c:pt>
                <c:pt idx="603">
                  <c:v>89.738898396709999</c:v>
                </c:pt>
                <c:pt idx="604">
                  <c:v>89.737906262808934</c:v>
                </c:pt>
                <c:pt idx="605">
                  <c:v>89.736910359396248</c:v>
                </c:pt>
                <c:pt idx="606">
                  <c:v>89.735910672154645</c:v>
                </c:pt>
                <c:pt idx="607">
                  <c:v>89.734907186712505</c:v>
                </c:pt>
                <c:pt idx="608">
                  <c:v>89.733899888643634</c:v>
                </c:pt>
                <c:pt idx="609">
                  <c:v>89.732888763467145</c:v>
                </c:pt>
                <c:pt idx="610">
                  <c:v>89.73187379664715</c:v>
                </c:pt>
                <c:pt idx="611">
                  <c:v>89.730854973592642</c:v>
                </c:pt>
                <c:pt idx="612">
                  <c:v>89.729832279657273</c:v>
                </c:pt>
                <c:pt idx="613">
                  <c:v>89.728805700139048</c:v>
                </c:pt>
                <c:pt idx="614">
                  <c:v>89.727775220280307</c:v>
                </c:pt>
                <c:pt idx="615">
                  <c:v>89.726740825267285</c:v>
                </c:pt>
                <c:pt idx="616">
                  <c:v>89.725702500230042</c:v>
                </c:pt>
                <c:pt idx="617">
                  <c:v>89.72466023024225</c:v>
                </c:pt>
                <c:pt idx="618">
                  <c:v>89.723614000320921</c:v>
                </c:pt>
                <c:pt idx="619">
                  <c:v>89.722563795426225</c:v>
                </c:pt>
                <c:pt idx="620">
                  <c:v>89.721509600461303</c:v>
                </c:pt>
                <c:pt idx="621">
                  <c:v>89.720451400271983</c:v>
                </c:pt>
                <c:pt idx="622">
                  <c:v>89.719389179646569</c:v>
                </c:pt>
                <c:pt idx="623">
                  <c:v>89.718322923315768</c:v>
                </c:pt>
                <c:pt idx="624">
                  <c:v>89.717252615952233</c:v>
                </c:pt>
                <c:pt idx="625">
                  <c:v>89.716178242170542</c:v>
                </c:pt>
                <c:pt idx="626">
                  <c:v>89.715099786526878</c:v>
                </c:pt>
                <c:pt idx="627">
                  <c:v>89.714017233518845</c:v>
                </c:pt>
                <c:pt idx="628">
                  <c:v>89.712930567585246</c:v>
                </c:pt>
                <c:pt idx="629">
                  <c:v>89.711839773105837</c:v>
                </c:pt>
                <c:pt idx="630">
                  <c:v>89.710744834401112</c:v>
                </c:pt>
                <c:pt idx="631">
                  <c:v>89.70964573573211</c:v>
                </c:pt>
                <c:pt idx="632">
                  <c:v>89.708542461300141</c:v>
                </c:pt>
                <c:pt idx="633">
                  <c:v>89.707434995246587</c:v>
                </c:pt>
                <c:pt idx="634">
                  <c:v>89.706323321652732</c:v>
                </c:pt>
                <c:pt idx="635">
                  <c:v>89.705207424539367</c:v>
                </c:pt>
                <c:pt idx="636">
                  <c:v>89.704087287866798</c:v>
                </c:pt>
                <c:pt idx="637">
                  <c:v>89.702962895534355</c:v>
                </c:pt>
                <c:pt idx="638">
                  <c:v>89.701834231380417</c:v>
                </c:pt>
                <c:pt idx="639">
                  <c:v>89.700701279181956</c:v>
                </c:pt>
                <c:pt idx="640">
                  <c:v>89.699564022654528</c:v>
                </c:pt>
                <c:pt idx="641">
                  <c:v>89.698422445451797</c:v>
                </c:pt>
                <c:pt idx="642">
                  <c:v>89.697276531165542</c:v>
                </c:pt>
                <c:pt idx="643">
                  <c:v>89.696126263325212</c:v>
                </c:pt>
                <c:pt idx="644">
                  <c:v>89.694971625397883</c:v>
                </c:pt>
                <c:pt idx="645">
                  <c:v>89.693812600787822</c:v>
                </c:pt>
                <c:pt idx="646">
                  <c:v>89.692649172836425</c:v>
                </c:pt>
                <c:pt idx="647">
                  <c:v>89.691481324821893</c:v>
                </c:pt>
                <c:pt idx="648">
                  <c:v>89.690309039959018</c:v>
                </c:pt>
                <c:pt idx="649">
                  <c:v>89.689132301398899</c:v>
                </c:pt>
                <c:pt idx="650">
                  <c:v>89.687951092228801</c:v>
                </c:pt>
                <c:pt idx="651">
                  <c:v>89.686765395471767</c:v>
                </c:pt>
                <c:pt idx="652">
                  <c:v>89.685575194086496</c:v>
                </c:pt>
                <c:pt idx="653">
                  <c:v>89.684380470967085</c:v>
                </c:pt>
                <c:pt idx="654">
                  <c:v>89.683181208942742</c:v>
                </c:pt>
                <c:pt idx="655">
                  <c:v>89.681977390777547</c:v>
                </c:pt>
                <c:pt idx="656">
                  <c:v>89.680768999170255</c:v>
                </c:pt>
                <c:pt idx="657">
                  <c:v>89.679556016753978</c:v>
                </c:pt>
                <c:pt idx="658">
                  <c:v>89.678338426096019</c:v>
                </c:pt>
                <c:pt idx="659">
                  <c:v>89.677116209697502</c:v>
                </c:pt>
                <c:pt idx="660">
                  <c:v>89.675889349993284</c:v>
                </c:pt>
                <c:pt idx="661">
                  <c:v>89.67465782935156</c:v>
                </c:pt>
                <c:pt idx="662">
                  <c:v>89.673421630073676</c:v>
                </c:pt>
                <c:pt idx="663">
                  <c:v>89.672180734393933</c:v>
                </c:pt>
                <c:pt idx="664">
                  <c:v>89.670935124479158</c:v>
                </c:pt>
                <c:pt idx="665">
                  <c:v>89.669684782428689</c:v>
                </c:pt>
                <c:pt idx="666">
                  <c:v>89.668429690273882</c:v>
                </c:pt>
                <c:pt idx="667">
                  <c:v>89.667169829978093</c:v>
                </c:pt>
                <c:pt idx="668">
                  <c:v>89.665905183436138</c:v>
                </c:pt>
                <c:pt idx="669">
                  <c:v>89.664635732474324</c:v>
                </c:pt>
                <c:pt idx="670">
                  <c:v>89.663361458849977</c:v>
                </c:pt>
                <c:pt idx="671">
                  <c:v>89.66208234425136</c:v>
                </c:pt>
                <c:pt idx="672">
                  <c:v>89.660798370297144</c:v>
                </c:pt>
                <c:pt idx="673">
                  <c:v>89.659509518536538</c:v>
                </c:pt>
                <c:pt idx="674">
                  <c:v>89.658215770448621</c:v>
                </c:pt>
                <c:pt idx="675">
                  <c:v>89.656917107442339</c:v>
                </c:pt>
                <c:pt idx="676">
                  <c:v>89.65561351085617</c:v>
                </c:pt>
                <c:pt idx="677">
                  <c:v>89.654304961957834</c:v>
                </c:pt>
                <c:pt idx="678">
                  <c:v>89.652991441944025</c:v>
                </c:pt>
                <c:pt idx="679">
                  <c:v>89.651672931940197</c:v>
                </c:pt>
                <c:pt idx="680">
                  <c:v>89.650349413000285</c:v>
                </c:pt>
                <c:pt idx="681">
                  <c:v>89.649020866106341</c:v>
                </c:pt>
                <c:pt idx="682">
                  <c:v>89.647687272168326</c:v>
                </c:pt>
                <c:pt idx="683">
                  <c:v>89.646348612023942</c:v>
                </c:pt>
                <c:pt idx="684">
                  <c:v>89.645004866438171</c:v>
                </c:pt>
                <c:pt idx="685">
                  <c:v>89.643656016103137</c:v>
                </c:pt>
                <c:pt idx="686">
                  <c:v>89.642302041637748</c:v>
                </c:pt>
                <c:pt idx="687">
                  <c:v>89.640942923587517</c:v>
                </c:pt>
                <c:pt idx="688">
                  <c:v>89.639578642424155</c:v>
                </c:pt>
                <c:pt idx="689">
                  <c:v>89.638209178545438</c:v>
                </c:pt>
                <c:pt idx="690">
                  <c:v>89.636834512274788</c:v>
                </c:pt>
                <c:pt idx="691">
                  <c:v>89.635454623861108</c:v>
                </c:pt>
                <c:pt idx="692">
                  <c:v>89.634069493478421</c:v>
                </c:pt>
                <c:pt idx="693">
                  <c:v>89.632679101225619</c:v>
                </c:pt>
                <c:pt idx="694">
                  <c:v>89.631283427126235</c:v>
                </c:pt>
                <c:pt idx="695">
                  <c:v>89.629882451128012</c:v>
                </c:pt>
                <c:pt idx="696">
                  <c:v>89.628476153102795</c:v>
                </c:pt>
                <c:pt idx="697">
                  <c:v>89.627064512846104</c:v>
                </c:pt>
                <c:pt idx="698">
                  <c:v>89.625647510076931</c:v>
                </c:pt>
                <c:pt idx="699">
                  <c:v>89.624225124437416</c:v>
                </c:pt>
                <c:pt idx="700">
                  <c:v>89.622797335492535</c:v>
                </c:pt>
                <c:pt idx="701">
                  <c:v>89.621364122729915</c:v>
                </c:pt>
                <c:pt idx="702">
                  <c:v>89.619925465559405</c:v>
                </c:pt>
                <c:pt idx="703">
                  <c:v>89.618481343312794</c:v>
                </c:pt>
                <c:pt idx="704">
                  <c:v>89.617031735243728</c:v>
                </c:pt>
                <c:pt idx="705">
                  <c:v>89.615576620527108</c:v>
                </c:pt>
                <c:pt idx="706">
                  <c:v>89.614115978258951</c:v>
                </c:pt>
                <c:pt idx="707">
                  <c:v>89.612649787456192</c:v>
                </c:pt>
                <c:pt idx="708">
                  <c:v>89.611178027056155</c:v>
                </c:pt>
                <c:pt idx="709">
                  <c:v>89.609700675916457</c:v>
                </c:pt>
                <c:pt idx="710">
                  <c:v>89.608217712814607</c:v>
                </c:pt>
                <c:pt idx="711">
                  <c:v>89.606729116447681</c:v>
                </c:pt>
                <c:pt idx="712">
                  <c:v>89.605234865432109</c:v>
                </c:pt>
                <c:pt idx="713">
                  <c:v>89.603734938303305</c:v>
                </c:pt>
                <c:pt idx="714">
                  <c:v>89.602229313515409</c:v>
                </c:pt>
                <c:pt idx="715">
                  <c:v>89.600717969440879</c:v>
                </c:pt>
                <c:pt idx="716">
                  <c:v>89.599200884370376</c:v>
                </c:pt>
                <c:pt idx="717">
                  <c:v>89.597678036512235</c:v>
                </c:pt>
                <c:pt idx="718">
                  <c:v>89.5961494039923</c:v>
                </c:pt>
                <c:pt idx="719">
                  <c:v>89.594614964853605</c:v>
                </c:pt>
                <c:pt idx="720">
                  <c:v>89.593074697055911</c:v>
                </c:pt>
                <c:pt idx="721">
                  <c:v>89.591528578475689</c:v>
                </c:pt>
                <c:pt idx="722">
                  <c:v>89.589976586905507</c:v>
                </c:pt>
                <c:pt idx="723">
                  <c:v>89.588418700053836</c:v>
                </c:pt>
                <c:pt idx="724">
                  <c:v>89.586854895544803</c:v>
                </c:pt>
                <c:pt idx="725">
                  <c:v>89.585285150917784</c:v>
                </c:pt>
                <c:pt idx="726">
                  <c:v>89.583709443627043</c:v>
                </c:pt>
                <c:pt idx="727">
                  <c:v>89.582127751041554</c:v>
                </c:pt>
                <c:pt idx="728">
                  <c:v>89.580540050444597</c:v>
                </c:pt>
                <c:pt idx="729">
                  <c:v>89.578946319033378</c:v>
                </c:pt>
                <c:pt idx="730">
                  <c:v>89.577346533918814</c:v>
                </c:pt>
                <c:pt idx="731">
                  <c:v>89.575740672125207</c:v>
                </c:pt>
                <c:pt idx="732">
                  <c:v>89.574128710589804</c:v>
                </c:pt>
                <c:pt idx="733">
                  <c:v>89.572510626162554</c:v>
                </c:pt>
                <c:pt idx="734">
                  <c:v>89.570886395605783</c:v>
                </c:pt>
                <c:pt idx="735">
                  <c:v>89.569255995593849</c:v>
                </c:pt>
                <c:pt idx="736">
                  <c:v>89.567619402712822</c:v>
                </c:pt>
                <c:pt idx="737">
                  <c:v>89.565976593460107</c:v>
                </c:pt>
                <c:pt idx="738">
                  <c:v>89.564327544244222</c:v>
                </c:pt>
                <c:pt idx="739">
                  <c:v>89.562672231384255</c:v>
                </c:pt>
                <c:pt idx="740">
                  <c:v>89.561010631109795</c:v>
                </c:pt>
                <c:pt idx="741">
                  <c:v>89.559342719560377</c:v>
                </c:pt>
                <c:pt idx="742">
                  <c:v>89.557668472785309</c:v>
                </c:pt>
                <c:pt idx="743">
                  <c:v>89.555987866743138</c:v>
                </c:pt>
                <c:pt idx="744">
                  <c:v>89.554300877301557</c:v>
                </c:pt>
                <c:pt idx="745">
                  <c:v>89.552607480236816</c:v>
                </c:pt>
                <c:pt idx="746">
                  <c:v>89.550907651233587</c:v>
                </c:pt>
                <c:pt idx="747">
                  <c:v>89.549201365884457</c:v>
                </c:pt>
                <c:pt idx="748">
                  <c:v>89.547488599689714</c:v>
                </c:pt>
                <c:pt idx="749">
                  <c:v>89.545769328056878</c:v>
                </c:pt>
                <c:pt idx="750">
                  <c:v>89.544043526300456</c:v>
                </c:pt>
                <c:pt idx="751">
                  <c:v>89.54231116964155</c:v>
                </c:pt>
                <c:pt idx="752">
                  <c:v>89.540572233207527</c:v>
                </c:pt>
                <c:pt idx="753">
                  <c:v>89.538826692031577</c:v>
                </c:pt>
                <c:pt idx="754">
                  <c:v>89.537074521052517</c:v>
                </c:pt>
                <c:pt idx="755">
                  <c:v>89.535315695114292</c:v>
                </c:pt>
                <c:pt idx="756">
                  <c:v>89.533550188965719</c:v>
                </c:pt>
                <c:pt idx="757">
                  <c:v>89.531777977260063</c:v>
                </c:pt>
                <c:pt idx="758">
                  <c:v>89.529999034554749</c:v>
                </c:pt>
                <c:pt idx="759">
                  <c:v>89.52821333531088</c:v>
                </c:pt>
                <c:pt idx="760">
                  <c:v>89.526420853893072</c:v>
                </c:pt>
                <c:pt idx="761">
                  <c:v>89.524621564568861</c:v>
                </c:pt>
                <c:pt idx="762">
                  <c:v>89.522815441508556</c:v>
                </c:pt>
                <c:pt idx="763">
                  <c:v>89.52100245878465</c:v>
                </c:pt>
                <c:pt idx="764">
                  <c:v>89.519182590371742</c:v>
                </c:pt>
                <c:pt idx="765">
                  <c:v>89.517355810145858</c:v>
                </c:pt>
                <c:pt idx="766">
                  <c:v>89.515522091884336</c:v>
                </c:pt>
                <c:pt idx="767">
                  <c:v>89.51368140926526</c:v>
                </c:pt>
                <c:pt idx="768">
                  <c:v>89.511833735867256</c:v>
                </c:pt>
                <c:pt idx="769">
                  <c:v>89.509979045168976</c:v>
                </c:pt>
                <c:pt idx="770">
                  <c:v>89.508117310548869</c:v>
                </c:pt>
                <c:pt idx="771">
                  <c:v>89.506248505284645</c:v>
                </c:pt>
                <c:pt idx="772">
                  <c:v>89.504372602553019</c:v>
                </c:pt>
                <c:pt idx="773">
                  <c:v>89.502489575429337</c:v>
                </c:pt>
                <c:pt idx="774">
                  <c:v>89.50059939688704</c:v>
                </c:pt>
                <c:pt idx="775">
                  <c:v>89.498702039797507</c:v>
                </c:pt>
                <c:pt idx="776">
                  <c:v>89.496797476929515</c:v>
                </c:pt>
                <c:pt idx="777">
                  <c:v>89.494885680948911</c:v>
                </c:pt>
                <c:pt idx="778">
                  <c:v>89.49296662441823</c:v>
                </c:pt>
                <c:pt idx="779">
                  <c:v>89.491040279796266</c:v>
                </c:pt>
                <c:pt idx="780">
                  <c:v>89.489106619437706</c:v>
                </c:pt>
                <c:pt idx="781">
                  <c:v>89.487165615592829</c:v>
                </c:pt>
                <c:pt idx="782">
                  <c:v>89.485217240406968</c:v>
                </c:pt>
                <c:pt idx="783">
                  <c:v>89.483261465920222</c:v>
                </c:pt>
                <c:pt idx="784">
                  <c:v>89.481298264066965</c:v>
                </c:pt>
                <c:pt idx="785">
                  <c:v>89.479327606675611</c:v>
                </c:pt>
                <c:pt idx="786">
                  <c:v>89.477349465468066</c:v>
                </c:pt>
                <c:pt idx="787">
                  <c:v>89.475363812059356</c:v>
                </c:pt>
                <c:pt idx="788">
                  <c:v>89.473370617957329</c:v>
                </c:pt>
                <c:pt idx="789">
                  <c:v>89.471369854562099</c:v>
                </c:pt>
                <c:pt idx="790">
                  <c:v>89.46936149316582</c:v>
                </c:pt>
                <c:pt idx="791">
                  <c:v>89.467345504952092</c:v>
                </c:pt>
                <c:pt idx="792">
                  <c:v>89.465321860995758</c:v>
                </c:pt>
                <c:pt idx="793">
                  <c:v>89.463290532262306</c:v>
                </c:pt>
                <c:pt idx="794">
                  <c:v>89.461251489607577</c:v>
                </c:pt>
                <c:pt idx="795">
                  <c:v>89.459204703777374</c:v>
                </c:pt>
                <c:pt idx="796">
                  <c:v>89.457150145406914</c:v>
                </c:pt>
                <c:pt idx="797">
                  <c:v>89.455087785020581</c:v>
                </c:pt>
                <c:pt idx="798">
                  <c:v>89.453017593031419</c:v>
                </c:pt>
                <c:pt idx="799">
                  <c:v>89.450939539740702</c:v>
                </c:pt>
                <c:pt idx="800">
                  <c:v>89.44885359533761</c:v>
                </c:pt>
                <c:pt idx="801">
                  <c:v>89.446759729898716</c:v>
                </c:pt>
                <c:pt idx="802">
                  <c:v>89.444657913387601</c:v>
                </c:pt>
                <c:pt idx="803">
                  <c:v>89.442548115654446</c:v>
                </c:pt>
                <c:pt idx="804">
                  <c:v>89.440430306435559</c:v>
                </c:pt>
                <c:pt idx="805">
                  <c:v>89.438304455353091</c:v>
                </c:pt>
                <c:pt idx="806">
                  <c:v>89.436170531914399</c:v>
                </c:pt>
                <c:pt idx="807">
                  <c:v>89.434028505511748</c:v>
                </c:pt>
                <c:pt idx="808">
                  <c:v>89.431878345421893</c:v>
                </c:pt>
                <c:pt idx="809">
                  <c:v>89.429720020805647</c:v>
                </c:pt>
                <c:pt idx="810">
                  <c:v>89.427553500707361</c:v>
                </c:pt>
                <c:pt idx="811">
                  <c:v>89.425378754054606</c:v>
                </c:pt>
                <c:pt idx="812">
                  <c:v>89.423195749657566</c:v>
                </c:pt>
                <c:pt idx="813">
                  <c:v>89.421004456208863</c:v>
                </c:pt>
                <c:pt idx="814">
                  <c:v>89.41880484228291</c:v>
                </c:pt>
                <c:pt idx="815">
                  <c:v>89.416596876335547</c:v>
                </c:pt>
                <c:pt idx="816">
                  <c:v>89.414380526703525</c:v>
                </c:pt>
                <c:pt idx="817">
                  <c:v>89.412155761604254</c:v>
                </c:pt>
                <c:pt idx="818">
                  <c:v>89.409922549135089</c:v>
                </c:pt>
                <c:pt idx="819">
                  <c:v>89.407680857273149</c:v>
                </c:pt>
                <c:pt idx="820">
                  <c:v>89.405430653874674</c:v>
                </c:pt>
                <c:pt idx="821">
                  <c:v>89.403171906674643</c:v>
                </c:pt>
                <c:pt idx="822">
                  <c:v>89.400904583286405</c:v>
                </c:pt>
                <c:pt idx="823">
                  <c:v>89.398628651201093</c:v>
                </c:pt>
                <c:pt idx="824">
                  <c:v>89.396344077787219</c:v>
                </c:pt>
                <c:pt idx="825">
                  <c:v>89.39405083029024</c:v>
                </c:pt>
                <c:pt idx="826">
                  <c:v>89.391748875832135</c:v>
                </c:pt>
                <c:pt idx="827">
                  <c:v>89.389438181410839</c:v>
                </c:pt>
                <c:pt idx="828">
                  <c:v>89.387118713899852</c:v>
                </c:pt>
                <c:pt idx="829">
                  <c:v>89.384790440047851</c:v>
                </c:pt>
                <c:pt idx="830">
                  <c:v>89.382453326478</c:v>
                </c:pt>
                <c:pt idx="831">
                  <c:v>89.380107339687768</c:v>
                </c:pt>
                <c:pt idx="832">
                  <c:v>89.377752446048234</c:v>
                </c:pt>
                <c:pt idx="833">
                  <c:v>89.375388611803743</c:v>
                </c:pt>
                <c:pt idx="834">
                  <c:v>89.373015803071425</c:v>
                </c:pt>
                <c:pt idx="835">
                  <c:v>89.370633985840669</c:v>
                </c:pt>
                <c:pt idx="836">
                  <c:v>89.368243125972683</c:v>
                </c:pt>
                <c:pt idx="837">
                  <c:v>89.365843189200021</c:v>
                </c:pt>
                <c:pt idx="838">
                  <c:v>89.363434141126106</c:v>
                </c:pt>
                <c:pt idx="839">
                  <c:v>89.361015947224757</c:v>
                </c:pt>
                <c:pt idx="840">
                  <c:v>89.358588572839665</c:v>
                </c:pt>
                <c:pt idx="841">
                  <c:v>89.356151983183977</c:v>
                </c:pt>
                <c:pt idx="842">
                  <c:v>89.353706143339792</c:v>
                </c:pt>
                <c:pt idx="843">
                  <c:v>89.351251018257642</c:v>
                </c:pt>
                <c:pt idx="844">
                  <c:v>89.348786572756012</c:v>
                </c:pt>
                <c:pt idx="845">
                  <c:v>89.3463127715209</c:v>
                </c:pt>
                <c:pt idx="846">
                  <c:v>89.343829579105332</c:v>
                </c:pt>
                <c:pt idx="847">
                  <c:v>89.341336959928697</c:v>
                </c:pt>
                <c:pt idx="848">
                  <c:v>89.338834878276572</c:v>
                </c:pt>
                <c:pt idx="849">
                  <c:v>89.336323298299888</c:v>
                </c:pt>
                <c:pt idx="850">
                  <c:v>89.333802184014687</c:v>
                </c:pt>
                <c:pt idx="851">
                  <c:v>89.331271499301494</c:v>
                </c:pt>
                <c:pt idx="852">
                  <c:v>89.328731207904823</c:v>
                </c:pt>
                <c:pt idx="853">
                  <c:v>89.326181273432738</c:v>
                </c:pt>
                <c:pt idx="854">
                  <c:v>89.32362165935632</c:v>
                </c:pt>
                <c:pt idx="855">
                  <c:v>89.321052329009078</c:v>
                </c:pt>
                <c:pt idx="856">
                  <c:v>89.318473245586603</c:v>
                </c:pt>
                <c:pt idx="857">
                  <c:v>89.315884372145931</c:v>
                </c:pt>
                <c:pt idx="858">
                  <c:v>89.313285671605072</c:v>
                </c:pt>
                <c:pt idx="859">
                  <c:v>89.31067710674246</c:v>
                </c:pt>
                <c:pt idx="860">
                  <c:v>89.308058640196577</c:v>
                </c:pt>
                <c:pt idx="861">
                  <c:v>89.305430234465263</c:v>
                </c:pt>
                <c:pt idx="862">
                  <c:v>89.302791851905255</c:v>
                </c:pt>
                <c:pt idx="863">
                  <c:v>89.300143454731725</c:v>
                </c:pt>
                <c:pt idx="864">
                  <c:v>89.297485005017705</c:v>
                </c:pt>
                <c:pt idx="865">
                  <c:v>89.294816464693568</c:v>
                </c:pt>
                <c:pt idx="866">
                  <c:v>89.292137795546523</c:v>
                </c:pt>
                <c:pt idx="867">
                  <c:v>89.289448959220039</c:v>
                </c:pt>
                <c:pt idx="868">
                  <c:v>89.286749917213385</c:v>
                </c:pt>
                <c:pt idx="869">
                  <c:v>89.284040630881037</c:v>
                </c:pt>
                <c:pt idx="870">
                  <c:v>89.281321061432266</c:v>
                </c:pt>
                <c:pt idx="871">
                  <c:v>89.278591169930337</c:v>
                </c:pt>
                <c:pt idx="872">
                  <c:v>89.275850917292288</c:v>
                </c:pt>
                <c:pt idx="873">
                  <c:v>89.273100264288246</c:v>
                </c:pt>
                <c:pt idx="874">
                  <c:v>89.270339171540826</c:v>
                </c:pt>
                <c:pt idx="875">
                  <c:v>89.267567599524682</c:v>
                </c:pt>
                <c:pt idx="876">
                  <c:v>89.26478550856595</c:v>
                </c:pt>
                <c:pt idx="877">
                  <c:v>89.261992858841694</c:v>
                </c:pt>
                <c:pt idx="878">
                  <c:v>89.259189610379337</c:v>
                </c:pt>
                <c:pt idx="879">
                  <c:v>89.256375723056109</c:v>
                </c:pt>
                <c:pt idx="880">
                  <c:v>89.25355115659859</c:v>
                </c:pt>
                <c:pt idx="881">
                  <c:v>89.250715870582027</c:v>
                </c:pt>
                <c:pt idx="882">
                  <c:v>89.247869824429813</c:v>
                </c:pt>
                <c:pt idx="883">
                  <c:v>89.245012977412998</c:v>
                </c:pt>
                <c:pt idx="884">
                  <c:v>89.242145288649681</c:v>
                </c:pt>
                <c:pt idx="885">
                  <c:v>89.239266717104471</c:v>
                </c:pt>
                <c:pt idx="886">
                  <c:v>89.236377221587844</c:v>
                </c:pt>
                <c:pt idx="887">
                  <c:v>89.233476760755735</c:v>
                </c:pt>
                <c:pt idx="888">
                  <c:v>89.230565293108768</c:v>
                </c:pt>
                <c:pt idx="889">
                  <c:v>89.227642776991914</c:v>
                </c:pt>
                <c:pt idx="890">
                  <c:v>89.224709170593727</c:v>
                </c:pt>
                <c:pt idx="891">
                  <c:v>89.221764431945914</c:v>
                </c:pt>
                <c:pt idx="892">
                  <c:v>89.218808518922629</c:v>
                </c:pt>
                <c:pt idx="893">
                  <c:v>89.215841389239984</c:v>
                </c:pt>
                <c:pt idx="894">
                  <c:v>89.212863000455556</c:v>
                </c:pt>
                <c:pt idx="895">
                  <c:v>89.209873309967577</c:v>
                </c:pt>
                <c:pt idx="896">
                  <c:v>89.206872275014533</c:v>
                </c:pt>
                <c:pt idx="897">
                  <c:v>89.20385985267454</c:v>
                </c:pt>
                <c:pt idx="898">
                  <c:v>89.200835999864779</c:v>
                </c:pt>
                <c:pt idx="899">
                  <c:v>89.197800673340794</c:v>
                </c:pt>
                <c:pt idx="900">
                  <c:v>89.19475382969604</c:v>
                </c:pt>
                <c:pt idx="901">
                  <c:v>89.191695425361274</c:v>
                </c:pt>
                <c:pt idx="902">
                  <c:v>89.188625416603841</c:v>
                </c:pt>
                <c:pt idx="903">
                  <c:v>89.185543759527249</c:v>
                </c:pt>
                <c:pt idx="904">
                  <c:v>89.182450410070402</c:v>
                </c:pt>
                <c:pt idx="905">
                  <c:v>89.179345324007215</c:v>
                </c:pt>
                <c:pt idx="906">
                  <c:v>89.176228456945736</c:v>
                </c:pt>
                <c:pt idx="907">
                  <c:v>89.173099764327787</c:v>
                </c:pt>
                <c:pt idx="908">
                  <c:v>89.169959201428298</c:v>
                </c:pt>
                <c:pt idx="909">
                  <c:v>89.166806723354512</c:v>
                </c:pt>
                <c:pt idx="910">
                  <c:v>89.163642285045682</c:v>
                </c:pt>
                <c:pt idx="911">
                  <c:v>89.160465841272284</c:v>
                </c:pt>
                <c:pt idx="912">
                  <c:v>89.15727734663534</c:v>
                </c:pt>
                <c:pt idx="913">
                  <c:v>89.154076755565995</c:v>
                </c:pt>
                <c:pt idx="914">
                  <c:v>89.15086402232474</c:v>
                </c:pt>
                <c:pt idx="915">
                  <c:v>89.147639101000863</c:v>
                </c:pt>
                <c:pt idx="916">
                  <c:v>89.144401945511817</c:v>
                </c:pt>
                <c:pt idx="917">
                  <c:v>89.141152509602563</c:v>
                </c:pt>
                <c:pt idx="918">
                  <c:v>89.137890746845059</c:v>
                </c:pt>
                <c:pt idx="919">
                  <c:v>89.134616610637465</c:v>
                </c:pt>
                <c:pt idx="920">
                  <c:v>89.131330054203644</c:v>
                </c:pt>
                <c:pt idx="921">
                  <c:v>89.128031030592481</c:v>
                </c:pt>
                <c:pt idx="922">
                  <c:v>89.124719492677201</c:v>
                </c:pt>
                <c:pt idx="923">
                  <c:v>89.121395393154899</c:v>
                </c:pt>
                <c:pt idx="924">
                  <c:v>89.118058684545701</c:v>
                </c:pt>
                <c:pt idx="925">
                  <c:v>89.114709319192201</c:v>
                </c:pt>
                <c:pt idx="926">
                  <c:v>89.111347249258955</c:v>
                </c:pt>
                <c:pt idx="927">
                  <c:v>89.107972426731578</c:v>
                </c:pt>
                <c:pt idx="928">
                  <c:v>89.104584803416316</c:v>
                </c:pt>
                <c:pt idx="929">
                  <c:v>89.10118433093929</c:v>
                </c:pt>
                <c:pt idx="930">
                  <c:v>89.097770960745919</c:v>
                </c:pt>
                <c:pt idx="931">
                  <c:v>89.094344644100133</c:v>
                </c:pt>
                <c:pt idx="932">
                  <c:v>89.090905332083892</c:v>
                </c:pt>
                <c:pt idx="933">
                  <c:v>89.08745297559642</c:v>
                </c:pt>
                <c:pt idx="934">
                  <c:v>89.083987525353606</c:v>
                </c:pt>
                <c:pt idx="935">
                  <c:v>89.08050893188728</c:v>
                </c:pt>
                <c:pt idx="936">
                  <c:v>89.077017145544573</c:v>
                </c:pt>
                <c:pt idx="937">
                  <c:v>89.073512116487308</c:v>
                </c:pt>
                <c:pt idx="938">
                  <c:v>89.069993794691243</c:v>
                </c:pt>
                <c:pt idx="939">
                  <c:v>89.066462129945506</c:v>
                </c:pt>
                <c:pt idx="940">
                  <c:v>89.062917071851857</c:v>
                </c:pt>
                <c:pt idx="941">
                  <c:v>89.059358569823928</c:v>
                </c:pt>
                <c:pt idx="942">
                  <c:v>89.055786573086792</c:v>
                </c:pt>
                <c:pt idx="943">
                  <c:v>89.052201030676059</c:v>
                </c:pt>
                <c:pt idx="944">
                  <c:v>89.048601891437343</c:v>
                </c:pt>
                <c:pt idx="945">
                  <c:v>89.04498910402539</c:v>
                </c:pt>
                <c:pt idx="946">
                  <c:v>89.041362616903641</c:v>
                </c:pt>
                <c:pt idx="947">
                  <c:v>89.037722378343418</c:v>
                </c:pt>
                <c:pt idx="948">
                  <c:v>89.034068336423175</c:v>
                </c:pt>
                <c:pt idx="949">
                  <c:v>89.030400439027943</c:v>
                </c:pt>
                <c:pt idx="950">
                  <c:v>89.026718633848546</c:v>
                </c:pt>
                <c:pt idx="951">
                  <c:v>89.023022868380991</c:v>
                </c:pt>
                <c:pt idx="952">
                  <c:v>89.019313089925603</c:v>
                </c:pt>
                <c:pt idx="953">
                  <c:v>89.01558924558654</c:v>
                </c:pt>
                <c:pt idx="954">
                  <c:v>89.011851282270968</c:v>
                </c:pt>
                <c:pt idx="955">
                  <c:v>89.008099146688409</c:v>
                </c:pt>
                <c:pt idx="956">
                  <c:v>89.004332785349902</c:v>
                </c:pt>
                <c:pt idx="957">
                  <c:v>89.000552144567564</c:v>
                </c:pt>
                <c:pt idx="958">
                  <c:v>88.99675717045362</c:v>
                </c:pt>
                <c:pt idx="959">
                  <c:v>88.992947808919823</c:v>
                </c:pt>
                <c:pt idx="960">
                  <c:v>88.989124005676715</c:v>
                </c:pt>
                <c:pt idx="961">
                  <c:v>88.985285706232915</c:v>
                </c:pt>
                <c:pt idx="962">
                  <c:v>88.98143285589434</c:v>
                </c:pt>
                <c:pt idx="963">
                  <c:v>88.977565399763662</c:v>
                </c:pt>
                <c:pt idx="964">
                  <c:v>88.973683282739358</c:v>
                </c:pt>
                <c:pt idx="965">
                  <c:v>88.969786449515141</c:v>
                </c:pt>
                <c:pt idx="966">
                  <c:v>88.965874844579176</c:v>
                </c:pt>
                <c:pt idx="967">
                  <c:v>88.961948412213331</c:v>
                </c:pt>
                <c:pt idx="968">
                  <c:v>88.958007096492565</c:v>
                </c:pt>
                <c:pt idx="969">
                  <c:v>88.95405084128403</c:v>
                </c:pt>
                <c:pt idx="970">
                  <c:v>88.95007959024646</c:v>
                </c:pt>
                <c:pt idx="971">
                  <c:v>88.946093286829338</c:v>
                </c:pt>
                <c:pt idx="972">
                  <c:v>88.942091874272265</c:v>
                </c:pt>
                <c:pt idx="973">
                  <c:v>88.938075295604108</c:v>
                </c:pt>
                <c:pt idx="974">
                  <c:v>88.934043493642363</c:v>
                </c:pt>
                <c:pt idx="975">
                  <c:v>88.929996410992359</c:v>
                </c:pt>
                <c:pt idx="976">
                  <c:v>88.925933990046431</c:v>
                </c:pt>
                <c:pt idx="977">
                  <c:v>88.921856172983354</c:v>
                </c:pt>
                <c:pt idx="978">
                  <c:v>88.917762901767361</c:v>
                </c:pt>
                <c:pt idx="979">
                  <c:v>88.913654118147591</c:v>
                </c:pt>
                <c:pt idx="980">
                  <c:v>88.909529763657318</c:v>
                </c:pt>
                <c:pt idx="981">
                  <c:v>88.90538977961296</c:v>
                </c:pt>
                <c:pt idx="982">
                  <c:v>88.901234107113652</c:v>
                </c:pt>
                <c:pt idx="983">
                  <c:v>88.897062687040147</c:v>
                </c:pt>
                <c:pt idx="984">
                  <c:v>88.89287546005437</c:v>
                </c:pt>
                <c:pt idx="985">
                  <c:v>88.888672366598456</c:v>
                </c:pt>
                <c:pt idx="986">
                  <c:v>88.884453346893991</c:v>
                </c:pt>
                <c:pt idx="987">
                  <c:v>88.880218340941312</c:v>
                </c:pt>
                <c:pt idx="988">
                  <c:v>88.875967288518638</c:v>
                </c:pt>
                <c:pt idx="989">
                  <c:v>88.871700129181434</c:v>
                </c:pt>
                <c:pt idx="990">
                  <c:v>88.867416802261516</c:v>
                </c:pt>
                <c:pt idx="991">
                  <c:v>88.863117246866281</c:v>
                </c:pt>
                <c:pt idx="992">
                  <c:v>88.85880140187794</c:v>
                </c:pt>
                <c:pt idx="993">
                  <c:v>88.854469205952768</c:v>
                </c:pt>
                <c:pt idx="994">
                  <c:v>88.850120597520359</c:v>
                </c:pt>
                <c:pt idx="995">
                  <c:v>88.845755514782624</c:v>
                </c:pt>
                <c:pt idx="996">
                  <c:v>88.841373895713232</c:v>
                </c:pt>
                <c:pt idx="997">
                  <c:v>88.836975678056731</c:v>
                </c:pt>
                <c:pt idx="998">
                  <c:v>88.832560799327709</c:v>
                </c:pt>
                <c:pt idx="999">
                  <c:v>88.828129196810067</c:v>
                </c:pt>
                <c:pt idx="1000">
                  <c:v>88.823680807556173</c:v>
                </c:pt>
                <c:pt idx="1001">
                  <c:v>88.819215568386085</c:v>
                </c:pt>
                <c:pt idx="1002">
                  <c:v>88.814733415886707</c:v>
                </c:pt>
                <c:pt idx="1003">
                  <c:v>88.810234286411131</c:v>
                </c:pt>
                <c:pt idx="1004">
                  <c:v>88.805718116077486</c:v>
                </c:pt>
                <c:pt idx="1005">
                  <c:v>88.801184840768556</c:v>
                </c:pt>
                <c:pt idx="1006">
                  <c:v>88.796634396130671</c:v>
                </c:pt>
                <c:pt idx="1007">
                  <c:v>88.792066717573007</c:v>
                </c:pt>
                <c:pt idx="1008">
                  <c:v>88.787481740266728</c:v>
                </c:pt>
                <c:pt idx="1009">
                  <c:v>88.782879399144164</c:v>
                </c:pt>
                <c:pt idx="1010">
                  <c:v>88.778259628898056</c:v>
                </c:pt>
                <c:pt idx="1011">
                  <c:v>88.773622363980664</c:v>
                </c:pt>
                <c:pt idx="1012">
                  <c:v>88.768967538602951</c:v>
                </c:pt>
                <c:pt idx="1013">
                  <c:v>88.764295086733782</c:v>
                </c:pt>
                <c:pt idx="1014">
                  <c:v>88.759604942099017</c:v>
                </c:pt>
                <c:pt idx="1015">
                  <c:v>88.754897038180829</c:v>
                </c:pt>
                <c:pt idx="1016">
                  <c:v>88.75017130821675</c:v>
                </c:pt>
                <c:pt idx="1017">
                  <c:v>88.745427685198806</c:v>
                </c:pt>
                <c:pt idx="1018">
                  <c:v>88.740666101872833</c:v>
                </c:pt>
                <c:pt idx="1019">
                  <c:v>88.735886490737457</c:v>
                </c:pt>
                <c:pt idx="1020">
                  <c:v>88.731088784043308</c:v>
                </c:pt>
                <c:pt idx="1021">
                  <c:v>88.726272913792315</c:v>
                </c:pt>
                <c:pt idx="1022">
                  <c:v>88.721438811736675</c:v>
                </c:pt>
                <c:pt idx="1023">
                  <c:v>88.716586409378095</c:v>
                </c:pt>
                <c:pt idx="1024">
                  <c:v>88.711715637966833</c:v>
                </c:pt>
                <c:pt idx="1025">
                  <c:v>88.706826428501046</c:v>
                </c:pt>
                <c:pt idx="1026">
                  <c:v>88.701918711725753</c:v>
                </c:pt>
                <c:pt idx="1027">
                  <c:v>88.696992418132083</c:v>
                </c:pt>
                <c:pt idx="1028">
                  <c:v>88.692047477956251</c:v>
                </c:pt>
                <c:pt idx="1029">
                  <c:v>88.687083821179044</c:v>
                </c:pt>
                <c:pt idx="1030">
                  <c:v>88.682101377524532</c:v>
                </c:pt>
                <c:pt idx="1031">
                  <c:v>88.67710007645951</c:v>
                </c:pt>
                <c:pt idx="1032">
                  <c:v>88.672079847192435</c:v>
                </c:pt>
                <c:pt idx="1033">
                  <c:v>88.667040618672729</c:v>
                </c:pt>
                <c:pt idx="1034">
                  <c:v>88.661982319589782</c:v>
                </c:pt>
                <c:pt idx="1035">
                  <c:v>88.656904878372117</c:v>
                </c:pt>
                <c:pt idx="1036">
                  <c:v>88.651808223186521</c:v>
                </c:pt>
                <c:pt idx="1037">
                  <c:v>88.646692281937192</c:v>
                </c:pt>
                <c:pt idx="1038">
                  <c:v>88.641556982264731</c:v>
                </c:pt>
                <c:pt idx="1039">
                  <c:v>88.636402251545434</c:v>
                </c:pt>
                <c:pt idx="1040">
                  <c:v>88.631228016890347</c:v>
                </c:pt>
                <c:pt idx="1041">
                  <c:v>88.626034205144293</c:v>
                </c:pt>
                <c:pt idx="1042">
                  <c:v>88.620820742885073</c:v>
                </c:pt>
                <c:pt idx="1043">
                  <c:v>88.615587556422611</c:v>
                </c:pt>
                <c:pt idx="1044">
                  <c:v>88.610334571797921</c:v>
                </c:pt>
                <c:pt idx="1045">
                  <c:v>88.60506171478238</c:v>
                </c:pt>
                <c:pt idx="1046">
                  <c:v>88.599768910876705</c:v>
                </c:pt>
                <c:pt idx="1047">
                  <c:v>88.594456085310043</c:v>
                </c:pt>
                <c:pt idx="1048">
                  <c:v>88.589123163039289</c:v>
                </c:pt>
                <c:pt idx="1049">
                  <c:v>88.583770068747882</c:v>
                </c:pt>
                <c:pt idx="1050">
                  <c:v>88.578396726845071</c:v>
                </c:pt>
                <c:pt idx="1051">
                  <c:v>88.573003061465002</c:v>
                </c:pt>
                <c:pt idx="1052">
                  <c:v>88.56758899646583</c:v>
                </c:pt>
                <c:pt idx="1053">
                  <c:v>88.562154455428598</c:v>
                </c:pt>
                <c:pt idx="1054">
                  <c:v>88.55669936165674</c:v>
                </c:pt>
                <c:pt idx="1055">
                  <c:v>88.551223638174761</c:v>
                </c:pt>
                <c:pt idx="1056">
                  <c:v>88.545727207727566</c:v>
                </c:pt>
                <c:pt idx="1057">
                  <c:v>88.540209992779381</c:v>
                </c:pt>
                <c:pt idx="1058">
                  <c:v>88.534671915512916</c:v>
                </c:pt>
                <c:pt idx="1059">
                  <c:v>88.529112897828611</c:v>
                </c:pt>
                <c:pt idx="1060">
                  <c:v>88.523532861343341</c:v>
                </c:pt>
                <c:pt idx="1061">
                  <c:v>88.517931727389794</c:v>
                </c:pt>
                <c:pt idx="1062">
                  <c:v>88.512309417015416</c:v>
                </c:pt>
                <c:pt idx="1063">
                  <c:v>88.506665850981534</c:v>
                </c:pt>
                <c:pt idx="1064">
                  <c:v>88.501000949762428</c:v>
                </c:pt>
                <c:pt idx="1065">
                  <c:v>88.495314633544382</c:v>
                </c:pt>
                <c:pt idx="1066">
                  <c:v>88.489606822224658</c:v>
                </c:pt>
                <c:pt idx="1067">
                  <c:v>88.483877435410761</c:v>
                </c:pt>
                <c:pt idx="1068">
                  <c:v>88.478126392419355</c:v>
                </c:pt>
                <c:pt idx="1069">
                  <c:v>88.472353612275327</c:v>
                </c:pt>
                <c:pt idx="1070">
                  <c:v>88.466559013710992</c:v>
                </c:pt>
                <c:pt idx="1071">
                  <c:v>88.460742515164881</c:v>
                </c:pt>
                <c:pt idx="1072">
                  <c:v>88.454904034781094</c:v>
                </c:pt>
                <c:pt idx="1073">
                  <c:v>88.449043490408158</c:v>
                </c:pt>
                <c:pt idx="1074">
                  <c:v>88.443160799598175</c:v>
                </c:pt>
                <c:pt idx="1075">
                  <c:v>88.437255879605885</c:v>
                </c:pt>
                <c:pt idx="1076">
                  <c:v>88.431328647387545</c:v>
                </c:pt>
                <c:pt idx="1077">
                  <c:v>88.4253790196002</c:v>
                </c:pt>
                <c:pt idx="1078">
                  <c:v>88.419406912600621</c:v>
                </c:pt>
                <c:pt idx="1079">
                  <c:v>88.41341224244438</c:v>
                </c:pt>
                <c:pt idx="1080">
                  <c:v>88.407394924884912</c:v>
                </c:pt>
                <c:pt idx="1081">
                  <c:v>88.401354875372419</c:v>
                </c:pt>
                <c:pt idx="1082">
                  <c:v>88.395292009053151</c:v>
                </c:pt>
                <c:pt idx="1083">
                  <c:v>88.389206240768218</c:v>
                </c:pt>
                <c:pt idx="1084">
                  <c:v>88.383097485052801</c:v>
                </c:pt>
                <c:pt idx="1085">
                  <c:v>88.376965656135013</c:v>
                </c:pt>
                <c:pt idx="1086">
                  <c:v>88.37081066793516</c:v>
                </c:pt>
                <c:pt idx="1087">
                  <c:v>88.364632434064561</c:v>
                </c:pt>
                <c:pt idx="1088">
                  <c:v>88.358430867824708</c:v>
                </c:pt>
                <c:pt idx="1089">
                  <c:v>88.352205882206306</c:v>
                </c:pt>
                <c:pt idx="1090">
                  <c:v>88.345957389888085</c:v>
                </c:pt>
                <c:pt idx="1091">
                  <c:v>88.339685303236251</c:v>
                </c:pt>
                <c:pt idx="1092">
                  <c:v>88.333389534303066</c:v>
                </c:pt>
                <c:pt idx="1093">
                  <c:v>88.327069994826147</c:v>
                </c:pt>
                <c:pt idx="1094">
                  <c:v>88.320726596227459</c:v>
                </c:pt>
                <c:pt idx="1095">
                  <c:v>88.31435924961221</c:v>
                </c:pt>
                <c:pt idx="1096">
                  <c:v>88.307967865767992</c:v>
                </c:pt>
                <c:pt idx="1097">
                  <c:v>88.301552355163821</c:v>
                </c:pt>
                <c:pt idx="1098">
                  <c:v>88.295112627949067</c:v>
                </c:pt>
                <c:pt idx="1099">
                  <c:v>88.288648593952487</c:v>
                </c:pt>
                <c:pt idx="1100">
                  <c:v>88.282160162681308</c:v>
                </c:pt>
                <c:pt idx="1101">
                  <c:v>88.275647243320208</c:v>
                </c:pt>
                <c:pt idx="1102">
                  <c:v>88.269109744730343</c:v>
                </c:pt>
                <c:pt idx="1103">
                  <c:v>88.262547575448309</c:v>
                </c:pt>
                <c:pt idx="1104">
                  <c:v>88.255960643685214</c:v>
                </c:pt>
                <c:pt idx="1105">
                  <c:v>88.249348857325685</c:v>
                </c:pt>
                <c:pt idx="1106">
                  <c:v>88.242712123926864</c:v>
                </c:pt>
                <c:pt idx="1107">
                  <c:v>88.236050350717463</c:v>
                </c:pt>
                <c:pt idx="1108">
                  <c:v>88.229363444596601</c:v>
                </c:pt>
                <c:pt idx="1109">
                  <c:v>88.222651312133166</c:v>
                </c:pt>
                <c:pt idx="1110">
                  <c:v>88.215913859564438</c:v>
                </c:pt>
                <c:pt idx="1111">
                  <c:v>88.209150992795315</c:v>
                </c:pt>
                <c:pt idx="1112">
                  <c:v>88.202362617397313</c:v>
                </c:pt>
                <c:pt idx="1113">
                  <c:v>88.195548638607448</c:v>
                </c:pt>
                <c:pt idx="1114">
                  <c:v>88.188708961327393</c:v>
                </c:pt>
                <c:pt idx="1115">
                  <c:v>88.18184349012239</c:v>
                </c:pt>
                <c:pt idx="1116">
                  <c:v>88.174952129220301</c:v>
                </c:pt>
                <c:pt idx="1117">
                  <c:v>88.168034782510603</c:v>
                </c:pt>
                <c:pt idx="1118">
                  <c:v>88.161091353543341</c:v>
                </c:pt>
                <c:pt idx="1119">
                  <c:v>88.154121745528101</c:v>
                </c:pt>
                <c:pt idx="1120">
                  <c:v>88.147125861333265</c:v>
                </c:pt>
                <c:pt idx="1121">
                  <c:v>88.140103603484732</c:v>
                </c:pt>
                <c:pt idx="1122">
                  <c:v>88.133054874164984</c:v>
                </c:pt>
                <c:pt idx="1123">
                  <c:v>88.125979575212099</c:v>
                </c:pt>
                <c:pt idx="1124">
                  <c:v>88.118877608118893</c:v>
                </c:pt>
                <c:pt idx="1125">
                  <c:v>88.111748874031704</c:v>
                </c:pt>
                <c:pt idx="1126">
                  <c:v>88.104593273749529</c:v>
                </c:pt>
                <c:pt idx="1127">
                  <c:v>88.097410707723</c:v>
                </c:pt>
                <c:pt idx="1128">
                  <c:v>88.090201076053319</c:v>
                </c:pt>
                <c:pt idx="1129">
                  <c:v>88.082964278491303</c:v>
                </c:pt>
                <c:pt idx="1130">
                  <c:v>88.075700214436381</c:v>
                </c:pt>
                <c:pt idx="1131">
                  <c:v>88.068408782935748</c:v>
                </c:pt>
                <c:pt idx="1132">
                  <c:v>88.061089882682964</c:v>
                </c:pt>
                <c:pt idx="1133">
                  <c:v>88.053743412017383</c:v>
                </c:pt>
                <c:pt idx="1134">
                  <c:v>88.046369268922987</c:v>
                </c:pt>
                <c:pt idx="1135">
                  <c:v>88.038967351027267</c:v>
                </c:pt>
                <c:pt idx="1136">
                  <c:v>88.031537555600352</c:v>
                </c:pt>
                <c:pt idx="1137">
                  <c:v>88.024079779554043</c:v>
                </c:pt>
                <c:pt idx="1138">
                  <c:v>88.016593919440709</c:v>
                </c:pt>
                <c:pt idx="1139">
                  <c:v>88.009079871452329</c:v>
                </c:pt>
                <c:pt idx="1140">
                  <c:v>88.001537531419586</c:v>
                </c:pt>
                <c:pt idx="1141">
                  <c:v>87.993966794810575</c:v>
                </c:pt>
                <c:pt idx="1142">
                  <c:v>87.986367556730272</c:v>
                </c:pt>
                <c:pt idx="1143">
                  <c:v>87.978739711919076</c:v>
                </c:pt>
                <c:pt idx="1144">
                  <c:v>87.97108315475208</c:v>
                </c:pt>
                <c:pt idx="1145">
                  <c:v>87.963397779237994</c:v>
                </c:pt>
                <c:pt idx="1146">
                  <c:v>87.955683479018163</c:v>
                </c:pt>
                <c:pt idx="1147">
                  <c:v>87.947940147365557</c:v>
                </c:pt>
                <c:pt idx="1148">
                  <c:v>87.940167677183751</c:v>
                </c:pt>
                <c:pt idx="1149">
                  <c:v>87.932365961006028</c:v>
                </c:pt>
                <c:pt idx="1150">
                  <c:v>87.924534890994281</c:v>
                </c:pt>
                <c:pt idx="1151">
                  <c:v>87.916674358938025</c:v>
                </c:pt>
                <c:pt idx="1152">
                  <c:v>87.908784256253497</c:v>
                </c:pt>
                <c:pt idx="1153">
                  <c:v>87.900864473982622</c:v>
                </c:pt>
                <c:pt idx="1154">
                  <c:v>87.892914902791929</c:v>
                </c:pt>
                <c:pt idx="1155">
                  <c:v>87.884935432971687</c:v>
                </c:pt>
                <c:pt idx="1156">
                  <c:v>87.876925954434896</c:v>
                </c:pt>
                <c:pt idx="1157">
                  <c:v>87.868886356716246</c:v>
                </c:pt>
                <c:pt idx="1158">
                  <c:v>87.8608165289711</c:v>
                </c:pt>
                <c:pt idx="1159">
                  <c:v>87.852716359974721</c:v>
                </c:pt>
                <c:pt idx="1160">
                  <c:v>87.844585738120969</c:v>
                </c:pt>
                <c:pt idx="1161">
                  <c:v>87.836424551421686</c:v>
                </c:pt>
                <c:pt idx="1162">
                  <c:v>87.82823268750532</c:v>
                </c:pt>
                <c:pt idx="1163">
                  <c:v>87.820010033616313</c:v>
                </c:pt>
                <c:pt idx="1164">
                  <c:v>87.811756476613823</c:v>
                </c:pt>
                <c:pt idx="1165">
                  <c:v>87.803471902970955</c:v>
                </c:pt>
                <c:pt idx="1166">
                  <c:v>87.795156198773824</c:v>
                </c:pt>
                <c:pt idx="1167">
                  <c:v>87.78680924972025</c:v>
                </c:pt>
                <c:pt idx="1168">
                  <c:v>87.778430941119225</c:v>
                </c:pt>
                <c:pt idx="1169">
                  <c:v>87.77002115788963</c:v>
                </c:pt>
                <c:pt idx="1170">
                  <c:v>87.761579784559359</c:v>
                </c:pt>
                <c:pt idx="1171">
                  <c:v>87.753106705264486</c:v>
                </c:pt>
                <c:pt idx="1172">
                  <c:v>87.744601803748097</c:v>
                </c:pt>
                <c:pt idx="1173">
                  <c:v>87.736064963359482</c:v>
                </c:pt>
                <c:pt idx="1174">
                  <c:v>87.72749606705311</c:v>
                </c:pt>
                <c:pt idx="1175">
                  <c:v>87.718894997387665</c:v>
                </c:pt>
                <c:pt idx="1176">
                  <c:v>87.710261636525161</c:v>
                </c:pt>
                <c:pt idx="1177">
                  <c:v>87.701595866229894</c:v>
                </c:pt>
                <c:pt idx="1178">
                  <c:v>87.692897567867576</c:v>
                </c:pt>
                <c:pt idx="1179">
                  <c:v>87.684166622404462</c:v>
                </c:pt>
                <c:pt idx="1180">
                  <c:v>87.675402910406135</c:v>
                </c:pt>
                <c:pt idx="1181">
                  <c:v>87.666606312036919</c:v>
                </c:pt>
                <c:pt idx="1182">
                  <c:v>87.657776707058659</c:v>
                </c:pt>
                <c:pt idx="1183">
                  <c:v>87.648913974829995</c:v>
                </c:pt>
                <c:pt idx="1184">
                  <c:v>87.640017994305254</c:v>
                </c:pt>
                <c:pt idx="1185">
                  <c:v>87.631088644033611</c:v>
                </c:pt>
                <c:pt idx="1186">
                  <c:v>87.622125802158266</c:v>
                </c:pt>
                <c:pt idx="1187">
                  <c:v>87.613129346415349</c:v>
                </c:pt>
                <c:pt idx="1188">
                  <c:v>87.604099154133053</c:v>
                </c:pt>
                <c:pt idx="1189">
                  <c:v>87.595035102230923</c:v>
                </c:pt>
                <c:pt idx="1190">
                  <c:v>87.585937067218467</c:v>
                </c:pt>
                <c:pt idx="1191">
                  <c:v>87.576804925194892</c:v>
                </c:pt>
                <c:pt idx="1192">
                  <c:v>87.567638551847622</c:v>
                </c:pt>
                <c:pt idx="1193">
                  <c:v>87.558437822451779</c:v>
                </c:pt>
                <c:pt idx="1194">
                  <c:v>87.549202611869092</c:v>
                </c:pt>
                <c:pt idx="1195">
                  <c:v>87.539932794547127</c:v>
                </c:pt>
                <c:pt idx="1196">
                  <c:v>87.53062824451834</c:v>
                </c:pt>
                <c:pt idx="1197">
                  <c:v>87.52128883539919</c:v>
                </c:pt>
                <c:pt idx="1198">
                  <c:v>87.511914440389276</c:v>
                </c:pt>
                <c:pt idx="1199">
                  <c:v>87.502504932270455</c:v>
                </c:pt>
                <c:pt idx="1200">
                  <c:v>87.493060183406058</c:v>
                </c:pt>
                <c:pt idx="1201">
                  <c:v>87.483580065739886</c:v>
                </c:pt>
                <c:pt idx="1202">
                  <c:v>87.474064450795552</c:v>
                </c:pt>
                <c:pt idx="1203">
                  <c:v>87.464513209675204</c:v>
                </c:pt>
                <c:pt idx="1204">
                  <c:v>87.454926213059352</c:v>
                </c:pt>
                <c:pt idx="1205">
                  <c:v>87.445303331205437</c:v>
                </c:pt>
                <c:pt idx="1206">
                  <c:v>87.435644433947161</c:v>
                </c:pt>
                <c:pt idx="1207">
                  <c:v>87.425949390693873</c:v>
                </c:pt>
                <c:pt idx="1208">
                  <c:v>87.416218070429437</c:v>
                </c:pt>
                <c:pt idx="1209">
                  <c:v>87.406450341711576</c:v>
                </c:pt>
                <c:pt idx="1210">
                  <c:v>87.396646072671075</c:v>
                </c:pt>
                <c:pt idx="1211">
                  <c:v>87.386805131010803</c:v>
                </c:pt>
                <c:pt idx="1212">
                  <c:v>87.376927384005157</c:v>
                </c:pt>
                <c:pt idx="1213">
                  <c:v>87.367012698499053</c:v>
                </c:pt>
                <c:pt idx="1214">
                  <c:v>87.357060940907274</c:v>
                </c:pt>
                <c:pt idx="1215">
                  <c:v>87.347071977213517</c:v>
                </c:pt>
                <c:pt idx="1216">
                  <c:v>87.337045672969907</c:v>
                </c:pt>
                <c:pt idx="1217">
                  <c:v>87.326981893295851</c:v>
                </c:pt>
                <c:pt idx="1218">
                  <c:v>87.316880502877581</c:v>
                </c:pt>
                <c:pt idx="1219">
                  <c:v>87.306741365967255</c:v>
                </c:pt>
                <c:pt idx="1220">
                  <c:v>87.296564346382212</c:v>
                </c:pt>
                <c:pt idx="1221">
                  <c:v>87.286349307504253</c:v>
                </c:pt>
                <c:pt idx="1222">
                  <c:v>87.276096112278921</c:v>
                </c:pt>
                <c:pt idx="1223">
                  <c:v>87.265804623214692</c:v>
                </c:pt>
                <c:pt idx="1224">
                  <c:v>87.255474702382287</c:v>
                </c:pt>
                <c:pt idx="1225">
                  <c:v>87.245106211414154</c:v>
                </c:pt>
                <c:pt idx="1226">
                  <c:v>87.234699011503295</c:v>
                </c:pt>
                <c:pt idx="1227">
                  <c:v>87.224252963403103</c:v>
                </c:pt>
                <c:pt idx="1228">
                  <c:v>87.213767927426289</c:v>
                </c:pt>
                <c:pt idx="1229">
                  <c:v>87.203243763444348</c:v>
                </c:pt>
                <c:pt idx="1230">
                  <c:v>87.192680330886915</c:v>
                </c:pt>
                <c:pt idx="1231">
                  <c:v>87.182077488740987</c:v>
                </c:pt>
                <c:pt idx="1232">
                  <c:v>87.171435095550351</c:v>
                </c:pt>
                <c:pt idx="1233">
                  <c:v>87.160753009414947</c:v>
                </c:pt>
                <c:pt idx="1234">
                  <c:v>87.150031087990129</c:v>
                </c:pt>
                <c:pt idx="1235">
                  <c:v>87.139269188486196</c:v>
                </c:pt>
                <c:pt idx="1236">
                  <c:v>87.128467167667452</c:v>
                </c:pt>
                <c:pt idx="1237">
                  <c:v>87.117624881852052</c:v>
                </c:pt>
                <c:pt idx="1238">
                  <c:v>87.106742186911092</c:v>
                </c:pt>
                <c:pt idx="1239">
                  <c:v>87.095818938268053</c:v>
                </c:pt>
                <c:pt idx="1240">
                  <c:v>87.084854990898251</c:v>
                </c:pt>
                <c:pt idx="1241">
                  <c:v>87.073850199328177</c:v>
                </c:pt>
                <c:pt idx="1242">
                  <c:v>87.062804417635192</c:v>
                </c:pt>
                <c:pt idx="1243">
                  <c:v>87.051717499446653</c:v>
                </c:pt>
                <c:pt idx="1244">
                  <c:v>87.04058929793959</c:v>
                </c:pt>
                <c:pt idx="1245">
                  <c:v>87.029419665840095</c:v>
                </c:pt>
                <c:pt idx="1246">
                  <c:v>87.018208455422766</c:v>
                </c:pt>
                <c:pt idx="1247">
                  <c:v>87.006955518510196</c:v>
                </c:pt>
                <c:pt idx="1248">
                  <c:v>86.995660706472705</c:v>
                </c:pt>
                <c:pt idx="1249">
                  <c:v>86.984323870227485</c:v>
                </c:pt>
                <c:pt idx="1250">
                  <c:v>86.9729448602384</c:v>
                </c:pt>
                <c:pt idx="1251">
                  <c:v>86.961523526515279</c:v>
                </c:pt>
                <c:pt idx="1252">
                  <c:v>86.950059718613787</c:v>
                </c:pt>
                <c:pt idx="1253">
                  <c:v>86.938553285634725</c:v>
                </c:pt>
                <c:pt idx="1254">
                  <c:v>86.927004076223767</c:v>
                </c:pt>
                <c:pt idx="1255">
                  <c:v>86.915411938570799</c:v>
                </c:pt>
                <c:pt idx="1256">
                  <c:v>86.903776720409866</c:v>
                </c:pt>
                <c:pt idx="1257">
                  <c:v>86.89209826901849</c:v>
                </c:pt>
                <c:pt idx="1258">
                  <c:v>86.880376431217485</c:v>
                </c:pt>
                <c:pt idx="1259">
                  <c:v>86.868611053370373</c:v>
                </c:pt>
                <c:pt idx="1260">
                  <c:v>86.856801981383484</c:v>
                </c:pt>
                <c:pt idx="1261">
                  <c:v>86.844949060704906</c:v>
                </c:pt>
                <c:pt idx="1262">
                  <c:v>86.833052136324909</c:v>
                </c:pt>
                <c:pt idx="1263">
                  <c:v>86.821111052775152</c:v>
                </c:pt>
                <c:pt idx="1264">
                  <c:v>86.809125654128579</c:v>
                </c:pt>
                <c:pt idx="1265">
                  <c:v>86.79709578399904</c:v>
                </c:pt>
                <c:pt idx="1266">
                  <c:v>86.785021285541248</c:v>
                </c:pt>
                <c:pt idx="1267">
                  <c:v>86.772902001450262</c:v>
                </c:pt>
                <c:pt idx="1268">
                  <c:v>86.760737773961367</c:v>
                </c:pt>
                <c:pt idx="1269">
                  <c:v>86.748528444849882</c:v>
                </c:pt>
                <c:pt idx="1270">
                  <c:v>86.736273855431094</c:v>
                </c:pt>
                <c:pt idx="1271">
                  <c:v>86.723973846559488</c:v>
                </c:pt>
                <c:pt idx="1272">
                  <c:v>86.711628258629531</c:v>
                </c:pt>
                <c:pt idx="1273">
                  <c:v>86.69923693157466</c:v>
                </c:pt>
                <c:pt idx="1274">
                  <c:v>86.686799704867724</c:v>
                </c:pt>
                <c:pt idx="1275">
                  <c:v>86.674316417520203</c:v>
                </c:pt>
                <c:pt idx="1276">
                  <c:v>86.661786908083059</c:v>
                </c:pt>
                <c:pt idx="1277">
                  <c:v>86.649211014645786</c:v>
                </c:pt>
                <c:pt idx="1278">
                  <c:v>86.636588574836821</c:v>
                </c:pt>
                <c:pt idx="1279">
                  <c:v>86.623919425823203</c:v>
                </c:pt>
                <c:pt idx="1280">
                  <c:v>86.611203404310942</c:v>
                </c:pt>
                <c:pt idx="1281">
                  <c:v>86.598440346544507</c:v>
                </c:pt>
                <c:pt idx="1282">
                  <c:v>86.585630088307283</c:v>
                </c:pt>
                <c:pt idx="1283">
                  <c:v>86.572772464921243</c:v>
                </c:pt>
                <c:pt idx="1284">
                  <c:v>86.559867311247402</c:v>
                </c:pt>
                <c:pt idx="1285">
                  <c:v>86.546914461685233</c:v>
                </c:pt>
                <c:pt idx="1286">
                  <c:v>86.53391375017361</c:v>
                </c:pt>
                <c:pt idx="1287">
                  <c:v>86.520865010190136</c:v>
                </c:pt>
                <c:pt idx="1288">
                  <c:v>86.507768074751624</c:v>
                </c:pt>
                <c:pt idx="1289">
                  <c:v>86.494622776414502</c:v>
                </c:pt>
                <c:pt idx="1290">
                  <c:v>86.481428947274267</c:v>
                </c:pt>
                <c:pt idx="1291">
                  <c:v>86.46818641896634</c:v>
                </c:pt>
                <c:pt idx="1292">
                  <c:v>86.45489502266598</c:v>
                </c:pt>
                <c:pt idx="1293">
                  <c:v>86.441554589088611</c:v>
                </c:pt>
                <c:pt idx="1294">
                  <c:v>86.428164948489965</c:v>
                </c:pt>
                <c:pt idx="1295">
                  <c:v>86.414725930666464</c:v>
                </c:pt>
                <c:pt idx="1296">
                  <c:v>86.401237364955406</c:v>
                </c:pt>
                <c:pt idx="1297">
                  <c:v>86.387699080235507</c:v>
                </c:pt>
                <c:pt idx="1298">
                  <c:v>86.374110904926965</c:v>
                </c:pt>
                <c:pt idx="1299">
                  <c:v>86.360472666992095</c:v>
                </c:pt>
                <c:pt idx="1300">
                  <c:v>86.346784193935491</c:v>
                </c:pt>
                <c:pt idx="1301">
                  <c:v>86.333045312804416</c:v>
                </c:pt>
                <c:pt idx="1302">
                  <c:v>86.319255850189705</c:v>
                </c:pt>
                <c:pt idx="1303">
                  <c:v>86.305415632225632</c:v>
                </c:pt>
                <c:pt idx="1304">
                  <c:v>86.291524484590738</c:v>
                </c:pt>
                <c:pt idx="1305">
                  <c:v>86.27758223250855</c:v>
                </c:pt>
                <c:pt idx="1306">
                  <c:v>86.263588700747334</c:v>
                </c:pt>
                <c:pt idx="1307">
                  <c:v>86.249543713621435</c:v>
                </c:pt>
                <c:pt idx="1308">
                  <c:v>86.235447094991954</c:v>
                </c:pt>
                <c:pt idx="1309">
                  <c:v>86.221298668266485</c:v>
                </c:pt>
                <c:pt idx="1310">
                  <c:v>86.207098256400698</c:v>
                </c:pt>
                <c:pt idx="1311">
                  <c:v>86.192845681898561</c:v>
                </c:pt>
                <c:pt idx="1312">
                  <c:v>86.178540766813086</c:v>
                </c:pt>
                <c:pt idx="1313">
                  <c:v>86.164183332747086</c:v>
                </c:pt>
                <c:pt idx="1314">
                  <c:v>86.149773200854057</c:v>
                </c:pt>
                <c:pt idx="1315">
                  <c:v>86.13531019183884</c:v>
                </c:pt>
                <c:pt idx="1316">
                  <c:v>86.120794125958525</c:v>
                </c:pt>
                <c:pt idx="1317">
                  <c:v>86.106224823023069</c:v>
                </c:pt>
                <c:pt idx="1318">
                  <c:v>86.091602102396635</c:v>
                </c:pt>
                <c:pt idx="1319">
                  <c:v>86.07692578299806</c:v>
                </c:pt>
                <c:pt idx="1320">
                  <c:v>86.062195683302178</c:v>
                </c:pt>
                <c:pt idx="1321">
                  <c:v>86.04741162134026</c:v>
                </c:pt>
                <c:pt idx="1322">
                  <c:v>86.032573414701631</c:v>
                </c:pt>
                <c:pt idx="1323">
                  <c:v>86.017680880534442</c:v>
                </c:pt>
                <c:pt idx="1324">
                  <c:v>86.002733835546621</c:v>
                </c:pt>
                <c:pt idx="1325">
                  <c:v>85.987732096007051</c:v>
                </c:pt>
                <c:pt idx="1326">
                  <c:v>85.972675477746975</c:v>
                </c:pt>
                <c:pt idx="1327">
                  <c:v>85.957563796160798</c:v>
                </c:pt>
                <c:pt idx="1328">
                  <c:v>85.942396866207545</c:v>
                </c:pt>
                <c:pt idx="1329">
                  <c:v>85.927174502411773</c:v>
                </c:pt>
                <c:pt idx="1330">
                  <c:v>85.911896518865277</c:v>
                </c:pt>
                <c:pt idx="1331">
                  <c:v>85.896562729228322</c:v>
                </c:pt>
                <c:pt idx="1332">
                  <c:v>85.8811729467307</c:v>
                </c:pt>
                <c:pt idx="1333">
                  <c:v>85.865726984173193</c:v>
                </c:pt>
                <c:pt idx="1334">
                  <c:v>85.850224653929274</c:v>
                </c:pt>
                <c:pt idx="1335">
                  <c:v>85.83466576794639</c:v>
                </c:pt>
                <c:pt idx="1336">
                  <c:v>85.819050137747297</c:v>
                </c:pt>
                <c:pt idx="1337">
                  <c:v>85.803377574431977</c:v>
                </c:pt>
                <c:pt idx="1338">
                  <c:v>85.787647888678819</c:v>
                </c:pt>
                <c:pt idx="1339">
                  <c:v>85.771860890746368</c:v>
                </c:pt>
                <c:pt idx="1340">
                  <c:v>85.756016390475196</c:v>
                </c:pt>
                <c:pt idx="1341">
                  <c:v>85.740114197289259</c:v>
                </c:pt>
                <c:pt idx="1342">
                  <c:v>85.724154120197994</c:v>
                </c:pt>
                <c:pt idx="1343">
                  <c:v>85.708135967797489</c:v>
                </c:pt>
                <c:pt idx="1344">
                  <c:v>85.692059548273107</c:v>
                </c:pt>
                <c:pt idx="1345">
                  <c:v>85.675924669400672</c:v>
                </c:pt>
                <c:pt idx="1346">
                  <c:v>85.659731138548707</c:v>
                </c:pt>
                <c:pt idx="1347">
                  <c:v>85.64347876268026</c:v>
                </c:pt>
                <c:pt idx="1348">
                  <c:v>85.627167348355215</c:v>
                </c:pt>
                <c:pt idx="1349">
                  <c:v>85.610796701731658</c:v>
                </c:pt>
                <c:pt idx="1350">
                  <c:v>85.594366628568451</c:v>
                </c:pt>
                <c:pt idx="1351">
                  <c:v>85.577876934227191</c:v>
                </c:pt>
                <c:pt idx="1352">
                  <c:v>85.561327423674669</c:v>
                </c:pt>
                <c:pt idx="1353">
                  <c:v>85.544717901484574</c:v>
                </c:pt>
                <c:pt idx="1354">
                  <c:v>85.528048171840183</c:v>
                </c:pt>
                <c:pt idx="1355">
                  <c:v>85.51131803853643</c:v>
                </c:pt>
                <c:pt idx="1356">
                  <c:v>85.494527304982242</c:v>
                </c:pt>
                <c:pt idx="1357">
                  <c:v>85.477675774203306</c:v>
                </c:pt>
                <c:pt idx="1358">
                  <c:v>85.46076324884389</c:v>
                </c:pt>
                <c:pt idx="1359">
                  <c:v>85.443789531170012</c:v>
                </c:pt>
                <c:pt idx="1360">
                  <c:v>85.426754423071543</c:v>
                </c:pt>
                <c:pt idx="1361">
                  <c:v>85.409657726064808</c:v>
                </c:pt>
                <c:pt idx="1362">
                  <c:v>85.392499241295724</c:v>
                </c:pt>
                <c:pt idx="1363">
                  <c:v>85.375278769541964</c:v>
                </c:pt>
                <c:pt idx="1364">
                  <c:v>85.357996111215755</c:v>
                </c:pt>
                <c:pt idx="1365">
                  <c:v>85.340651066367172</c:v>
                </c:pt>
                <c:pt idx="1366">
                  <c:v>85.32324343468639</c:v>
                </c:pt>
                <c:pt idx="1367">
                  <c:v>85.305773015507185</c:v>
                </c:pt>
                <c:pt idx="1368">
                  <c:v>85.288239607809146</c:v>
                </c:pt>
                <c:pt idx="1369">
                  <c:v>85.270643010221619</c:v>
                </c:pt>
                <c:pt idx="1370">
                  <c:v>85.252983021026083</c:v>
                </c:pt>
                <c:pt idx="1371">
                  <c:v>85.235259438159645</c:v>
                </c:pt>
                <c:pt idx="1372">
                  <c:v>85.217472059218196</c:v>
                </c:pt>
                <c:pt idx="1373">
                  <c:v>85.199620681459237</c:v>
                </c:pt>
                <c:pt idx="1374">
                  <c:v>85.181705101806244</c:v>
                </c:pt>
                <c:pt idx="1375">
                  <c:v>85.163725116850472</c:v>
                </c:pt>
                <c:pt idx="1376">
                  <c:v>85.145680522856054</c:v>
                </c:pt>
                <c:pt idx="1377">
                  <c:v>85.127571115762294</c:v>
                </c:pt>
                <c:pt idx="1378">
                  <c:v>85.109396691187726</c:v>
                </c:pt>
                <c:pt idx="1379">
                  <c:v>85.091157044433714</c:v>
                </c:pt>
                <c:pt idx="1380">
                  <c:v>85.072851970487847</c:v>
                </c:pt>
                <c:pt idx="1381">
                  <c:v>85.05448126402824</c:v>
                </c:pt>
                <c:pt idx="1382">
                  <c:v>85.036044719426599</c:v>
                </c:pt>
                <c:pt idx="1383">
                  <c:v>85.017542130752815</c:v>
                </c:pt>
                <c:pt idx="1384">
                  <c:v>84.998973291778142</c:v>
                </c:pt>
                <c:pt idx="1385">
                  <c:v>84.980337995980051</c:v>
                </c:pt>
                <c:pt idx="1386">
                  <c:v>84.961636036545713</c:v>
                </c:pt>
                <c:pt idx="1387">
                  <c:v>84.942867206376008</c:v>
                </c:pt>
                <c:pt idx="1388">
                  <c:v>84.924031298090512</c:v>
                </c:pt>
                <c:pt idx="1389">
                  <c:v>84.905128104030823</c:v>
                </c:pt>
                <c:pt idx="1390">
                  <c:v>84.886157416265306</c:v>
                </c:pt>
                <c:pt idx="1391">
                  <c:v>84.867119026593699</c:v>
                </c:pt>
                <c:pt idx="1392">
                  <c:v>84.848012726551715</c:v>
                </c:pt>
                <c:pt idx="1393">
                  <c:v>84.828838307414642</c:v>
                </c:pt>
                <c:pt idx="1394">
                  <c:v>84.809595560202922</c:v>
                </c:pt>
                <c:pt idx="1395">
                  <c:v>84.790284275686645</c:v>
                </c:pt>
                <c:pt idx="1396">
                  <c:v>84.770904244390238</c:v>
                </c:pt>
                <c:pt idx="1397">
                  <c:v>84.751455256596884</c:v>
                </c:pt>
                <c:pt idx="1398">
                  <c:v>84.731937102354394</c:v>
                </c:pt>
                <c:pt idx="1399">
                  <c:v>84.712349571479393</c:v>
                </c:pt>
                <c:pt idx="1400">
                  <c:v>84.692692453562245</c:v>
                </c:pt>
                <c:pt idx="1401">
                  <c:v>84.672965537973312</c:v>
                </c:pt>
                <c:pt idx="1402">
                  <c:v>84.65316861386718</c:v>
                </c:pt>
                <c:pt idx="1403">
                  <c:v>84.633301470188158</c:v>
                </c:pt>
                <c:pt idx="1404">
                  <c:v>84.613363895676002</c:v>
                </c:pt>
                <c:pt idx="1405">
                  <c:v>84.593355678870751</c:v>
                </c:pt>
                <c:pt idx="1406">
                  <c:v>84.573276608119329</c:v>
                </c:pt>
                <c:pt idx="1407">
                  <c:v>84.553126471579802</c:v>
                </c:pt>
                <c:pt idx="1408">
                  <c:v>84.532905057228348</c:v>
                </c:pt>
                <c:pt idx="1409">
                  <c:v>84.512612152864264</c:v>
                </c:pt>
                <c:pt idx="1410">
                  <c:v>84.492247546116332</c:v>
                </c:pt>
                <c:pt idx="1411">
                  <c:v>84.471811024448286</c:v>
                </c:pt>
                <c:pt idx="1412">
                  <c:v>84.451302375165469</c:v>
                </c:pt>
                <c:pt idx="1413">
                  <c:v>84.43072138542037</c:v>
                </c:pt>
                <c:pt idx="1414">
                  <c:v>84.410067842219419</c:v>
                </c:pt>
                <c:pt idx="1415">
                  <c:v>84.389341532428702</c:v>
                </c:pt>
                <c:pt idx="1416">
                  <c:v>84.368542242781004</c:v>
                </c:pt>
                <c:pt idx="1417">
                  <c:v>84.347669759882038</c:v>
                </c:pt>
                <c:pt idx="1418">
                  <c:v>84.326723870216711</c:v>
                </c:pt>
                <c:pt idx="1419">
                  <c:v>84.305704360156525</c:v>
                </c:pt>
                <c:pt idx="1420">
                  <c:v>84.284611015965694</c:v>
                </c:pt>
                <c:pt idx="1421">
                  <c:v>84.263443623808286</c:v>
                </c:pt>
                <c:pt idx="1422">
                  <c:v>84.242201969755214</c:v>
                </c:pt>
                <c:pt idx="1423">
                  <c:v>84.22088583979135</c:v>
                </c:pt>
                <c:pt idx="1424">
                  <c:v>84.199495019822521</c:v>
                </c:pt>
                <c:pt idx="1425">
                  <c:v>84.178029295682848</c:v>
                </c:pt>
                <c:pt idx="1426">
                  <c:v>84.156488453142273</c:v>
                </c:pt>
                <c:pt idx="1427">
                  <c:v>84.134872277913743</c:v>
                </c:pt>
                <c:pt idx="1428">
                  <c:v>84.113180555660819</c:v>
                </c:pt>
                <c:pt idx="1429">
                  <c:v>84.091413072005594</c:v>
                </c:pt>
                <c:pt idx="1430">
                  <c:v>84.069569612536313</c:v>
                </c:pt>
                <c:pt idx="1431">
                  <c:v>84.047649962814987</c:v>
                </c:pt>
                <c:pt idx="1432">
                  <c:v>84.025653908385678</c:v>
                </c:pt>
                <c:pt idx="1433">
                  <c:v>84.003581234782473</c:v>
                </c:pt>
                <c:pt idx="1434">
                  <c:v>83.981431727537995</c:v>
                </c:pt>
                <c:pt idx="1435">
                  <c:v>83.959205172191218</c:v>
                </c:pt>
                <c:pt idx="1436">
                  <c:v>83.9369013542956</c:v>
                </c:pt>
                <c:pt idx="1437">
                  <c:v>83.914520059428625</c:v>
                </c:pt>
                <c:pt idx="1438">
                  <c:v>83.892061073199727</c:v>
                </c:pt>
                <c:pt idx="1439">
                  <c:v>83.869524181258996</c:v>
                </c:pt>
                <c:pt idx="1440">
                  <c:v>83.846909169306329</c:v>
                </c:pt>
                <c:pt idx="1441">
                  <c:v>83.82421582309982</c:v>
                </c:pt>
                <c:pt idx="1442">
                  <c:v>83.801443928466057</c:v>
                </c:pt>
                <c:pt idx="1443">
                  <c:v>83.778593271307827</c:v>
                </c:pt>
                <c:pt idx="1444">
                  <c:v>83.755663637614234</c:v>
                </c:pt>
                <c:pt idx="1445">
                  <c:v>83.732654813470148</c:v>
                </c:pt>
                <c:pt idx="1446">
                  <c:v>83.709566585065446</c:v>
                </c:pt>
                <c:pt idx="1447">
                  <c:v>83.686398738704767</c:v>
                </c:pt>
                <c:pt idx="1448">
                  <c:v>83.663151060817682</c:v>
                </c:pt>
                <c:pt idx="1449">
                  <c:v>83.639823337968039</c:v>
                </c:pt>
                <c:pt idx="1450">
                  <c:v>83.616415356863811</c:v>
                </c:pt>
                <c:pt idx="1451">
                  <c:v>83.592926904368539</c:v>
                </c:pt>
                <c:pt idx="1452">
                  <c:v>83.569357767510269</c:v>
                </c:pt>
                <c:pt idx="1453">
                  <c:v>83.545707733492094</c:v>
                </c:pt>
                <c:pt idx="1454">
                  <c:v>83.5219765897033</c:v>
                </c:pt>
                <c:pt idx="1455">
                  <c:v>83.498164123730064</c:v>
                </c:pt>
                <c:pt idx="1456">
                  <c:v>83.474270123365088</c:v>
                </c:pt>
                <c:pt idx="1457">
                  <c:v>83.450294376620235</c:v>
                </c:pt>
                <c:pt idx="1458">
                  <c:v>83.426236671736078</c:v>
                </c:pt>
                <c:pt idx="1459">
                  <c:v>83.402096797193622</c:v>
                </c:pt>
                <c:pt idx="1460">
                  <c:v>83.377874541726214</c:v>
                </c:pt>
                <c:pt idx="1461">
                  <c:v>83.353569694330034</c:v>
                </c:pt>
                <c:pt idx="1462">
                  <c:v>83.329182044275925</c:v>
                </c:pt>
                <c:pt idx="1463">
                  <c:v>83.304711381121834</c:v>
                </c:pt>
                <c:pt idx="1464">
                  <c:v>83.280157494723582</c:v>
                </c:pt>
                <c:pt idx="1465">
                  <c:v>83.255520175247881</c:v>
                </c:pt>
                <c:pt idx="1466">
                  <c:v>83.230799213183317</c:v>
                </c:pt>
                <c:pt idx="1467">
                  <c:v>83.20599439935414</c:v>
                </c:pt>
                <c:pt idx="1468">
                  <c:v>83.181105524931155</c:v>
                </c:pt>
                <c:pt idx="1469">
                  <c:v>83.15613238144536</c:v>
                </c:pt>
                <c:pt idx="1470">
                  <c:v>83.131074760800189</c:v>
                </c:pt>
                <c:pt idx="1471">
                  <c:v>83.105932455284034</c:v>
                </c:pt>
                <c:pt idx="1472">
                  <c:v>83.080705257584441</c:v>
                </c:pt>
                <c:pt idx="1473">
                  <c:v>83.055392960799665</c:v>
                </c:pt>
                <c:pt idx="1474">
                  <c:v>83.029995358453561</c:v>
                </c:pt>
                <c:pt idx="1475">
                  <c:v>83.004512244507595</c:v>
                </c:pt>
                <c:pt idx="1476">
                  <c:v>82.978943413375248</c:v>
                </c:pt>
                <c:pt idx="1477">
                  <c:v>82.953288659935779</c:v>
                </c:pt>
                <c:pt idx="1478">
                  <c:v>82.927547779547965</c:v>
                </c:pt>
                <c:pt idx="1479">
                  <c:v>82.901720568064192</c:v>
                </c:pt>
                <c:pt idx="1480">
                  <c:v>82.875806821844265</c:v>
                </c:pt>
                <c:pt idx="1481">
                  <c:v>82.849806337770289</c:v>
                </c:pt>
                <c:pt idx="1482">
                  <c:v>82.823718913261629</c:v>
                </c:pt>
                <c:pt idx="1483">
                  <c:v>82.797544346288248</c:v>
                </c:pt>
                <c:pt idx="1484">
                  <c:v>82.771282435386695</c:v>
                </c:pt>
                <c:pt idx="1485">
                  <c:v>82.744932979674729</c:v>
                </c:pt>
                <c:pt idx="1486">
                  <c:v>82.718495778866469</c:v>
                </c:pt>
                <c:pt idx="1487">
                  <c:v>82.691970633287752</c:v>
                </c:pt>
                <c:pt idx="1488">
                  <c:v>82.665357343891884</c:v>
                </c:pt>
                <c:pt idx="1489">
                  <c:v>82.638655712274655</c:v>
                </c:pt>
                <c:pt idx="1490">
                  <c:v>82.611865540691056</c:v>
                </c:pt>
                <c:pt idx="1491">
                  <c:v>82.584986632070539</c:v>
                </c:pt>
                <c:pt idx="1492">
                  <c:v>82.558018790033586</c:v>
                </c:pt>
                <c:pt idx="1493">
                  <c:v>82.530961818907841</c:v>
                </c:pt>
                <c:pt idx="1494">
                  <c:v>82.503815523744677</c:v>
                </c:pt>
                <c:pt idx="1495">
                  <c:v>82.476579710336182</c:v>
                </c:pt>
                <c:pt idx="1496">
                  <c:v>82.44925418523151</c:v>
                </c:pt>
                <c:pt idx="1497">
                  <c:v>82.421838755754578</c:v>
                </c:pt>
                <c:pt idx="1498">
                  <c:v>82.394333230019868</c:v>
                </c:pt>
                <c:pt idx="1499">
                  <c:v>82.366737416952034</c:v>
                </c:pt>
                <c:pt idx="1500">
                  <c:v>82.339051126301356</c:v>
                </c:pt>
                <c:pt idx="1501">
                  <c:v>82.311274168662791</c:v>
                </c:pt>
                <c:pt idx="1502">
                  <c:v>82.283406355493668</c:v>
                </c:pt>
                <c:pt idx="1503">
                  <c:v>82.255447499130923</c:v>
                </c:pt>
                <c:pt idx="1504">
                  <c:v>82.227397412810788</c:v>
                </c:pt>
                <c:pt idx="1505">
                  <c:v>82.199255910685977</c:v>
                </c:pt>
                <c:pt idx="1506">
                  <c:v>82.171022807845191</c:v>
                </c:pt>
                <c:pt idx="1507">
                  <c:v>82.142697920332139</c:v>
                </c:pt>
                <c:pt idx="1508">
                  <c:v>82.114281065162928</c:v>
                </c:pt>
                <c:pt idx="1509">
                  <c:v>82.085772060347736</c:v>
                </c:pt>
                <c:pt idx="1510">
                  <c:v>82.057170724908161</c:v>
                </c:pt>
                <c:pt idx="1511">
                  <c:v>82.028476878898019</c:v>
                </c:pt>
                <c:pt idx="1512">
                  <c:v>81.999690343422543</c:v>
                </c:pt>
                <c:pt idx="1513">
                  <c:v>81.970810940658538</c:v>
                </c:pt>
                <c:pt idx="1514">
                  <c:v>81.941838493874883</c:v>
                </c:pt>
                <c:pt idx="1515">
                  <c:v>81.912772827452002</c:v>
                </c:pt>
                <c:pt idx="1516">
                  <c:v>81.883613766903707</c:v>
                </c:pt>
                <c:pt idx="1517">
                  <c:v>81.85436113889682</c:v>
                </c:pt>
                <c:pt idx="1518">
                  <c:v>81.825014771272834</c:v>
                </c:pt>
                <c:pt idx="1519">
                  <c:v>81.795574493068472</c:v>
                </c:pt>
                <c:pt idx="1520">
                  <c:v>81.766040134537789</c:v>
                </c:pt>
                <c:pt idx="1521">
                  <c:v>81.736411527173232</c:v>
                </c:pt>
                <c:pt idx="1522">
                  <c:v>81.706688503727165</c:v>
                </c:pt>
                <c:pt idx="1523">
                  <c:v>81.676870898234924</c:v>
                </c:pt>
                <c:pt idx="1524">
                  <c:v>81.646958546035535</c:v>
                </c:pt>
                <c:pt idx="1525">
                  <c:v>81.616951283795217</c:v>
                </c:pt>
                <c:pt idx="1526">
                  <c:v>81.586848949529198</c:v>
                </c:pt>
                <c:pt idx="1527">
                  <c:v>81.556651382624935</c:v>
                </c:pt>
                <c:pt idx="1528">
                  <c:v>81.526358423865176</c:v>
                </c:pt>
                <c:pt idx="1529">
                  <c:v>81.495969915450985</c:v>
                </c:pt>
                <c:pt idx="1530">
                  <c:v>81.46548570102469</c:v>
                </c:pt>
                <c:pt idx="1531">
                  <c:v>81.434905625694412</c:v>
                </c:pt>
                <c:pt idx="1532">
                  <c:v>81.404229536057301</c:v>
                </c:pt>
                <c:pt idx="1533">
                  <c:v>81.373457280223519</c:v>
                </c:pt>
                <c:pt idx="1534">
                  <c:v>81.34258870784106</c:v>
                </c:pt>
                <c:pt idx="1535">
                  <c:v>81.311623670119403</c:v>
                </c:pt>
                <c:pt idx="1536">
                  <c:v>81.280562019854699</c:v>
                </c:pt>
                <c:pt idx="1537">
                  <c:v>81.249403611454852</c:v>
                </c:pt>
                <c:pt idx="1538">
                  <c:v>81.218148300963989</c:v>
                </c:pt>
                <c:pt idx="1539">
                  <c:v>81.186795946088608</c:v>
                </c:pt>
                <c:pt idx="1540">
                  <c:v>81.155346406221938</c:v>
                </c:pt>
                <c:pt idx="1541">
                  <c:v>81.123799542471062</c:v>
                </c:pt>
                <c:pt idx="1542">
                  <c:v>81.092155217682148</c:v>
                </c:pt>
                <c:pt idx="1543">
                  <c:v>81.060413296466436</c:v>
                </c:pt>
                <c:pt idx="1544">
                  <c:v>81.028573645226842</c:v>
                </c:pt>
                <c:pt idx="1545">
                  <c:v>80.996636132185643</c:v>
                </c:pt>
                <c:pt idx="1546">
                  <c:v>80.964600627409496</c:v>
                </c:pt>
                <c:pt idx="1547">
                  <c:v>80.932467002837441</c:v>
                </c:pt>
                <c:pt idx="1548">
                  <c:v>80.900235132308751</c:v>
                </c:pt>
                <c:pt idx="1549">
                  <c:v>80.867904891589319</c:v>
                </c:pt>
                <c:pt idx="1550">
                  <c:v>80.835476158400454</c:v>
                </c:pt>
                <c:pt idx="1551">
                  <c:v>80.802948812446004</c:v>
                </c:pt>
                <c:pt idx="1552">
                  <c:v>80.770322735440999</c:v>
                </c:pt>
                <c:pt idx="1553">
                  <c:v>80.737597811140077</c:v>
                </c:pt>
                <c:pt idx="1554">
                  <c:v>80.704773925366268</c:v>
                </c:pt>
                <c:pt idx="1555">
                  <c:v>80.671850966039145</c:v>
                </c:pt>
                <c:pt idx="1556">
                  <c:v>80.638828823204562</c:v>
                </c:pt>
                <c:pt idx="1557">
                  <c:v>80.605707389064079</c:v>
                </c:pt>
                <c:pt idx="1558">
                  <c:v>80.572486558004044</c:v>
                </c:pt>
                <c:pt idx="1559">
                  <c:v>80.539166226625596</c:v>
                </c:pt>
                <c:pt idx="1560">
                  <c:v>80.505746293774877</c:v>
                </c:pt>
                <c:pt idx="1561">
                  <c:v>80.47222666057236</c:v>
                </c:pt>
                <c:pt idx="1562">
                  <c:v>80.438607230445015</c:v>
                </c:pt>
                <c:pt idx="1563">
                  <c:v>80.404887909155264</c:v>
                </c:pt>
                <c:pt idx="1564">
                  <c:v>80.371068604832743</c:v>
                </c:pt>
                <c:pt idx="1565">
                  <c:v>80.337149228005359</c:v>
                </c:pt>
                <c:pt idx="1566">
                  <c:v>80.303129691630758</c:v>
                </c:pt>
                <c:pt idx="1567">
                  <c:v>80.269009911127384</c:v>
                </c:pt>
                <c:pt idx="1568">
                  <c:v>80.234789804406816</c:v>
                </c:pt>
                <c:pt idx="1569">
                  <c:v>80.200469291906217</c:v>
                </c:pt>
                <c:pt idx="1570">
                  <c:v>80.16604829661928</c:v>
                </c:pt>
                <c:pt idx="1571">
                  <c:v>80.131526744130326</c:v>
                </c:pt>
                <c:pt idx="1572">
                  <c:v>80.096904562645705</c:v>
                </c:pt>
                <c:pt idx="1573">
                  <c:v>80.062181683027774</c:v>
                </c:pt>
                <c:pt idx="1574">
                  <c:v>80.027358038827302</c:v>
                </c:pt>
                <c:pt idx="1575">
                  <c:v>79.992433566317814</c:v>
                </c:pt>
                <c:pt idx="1576">
                  <c:v>79.957408204527667</c:v>
                </c:pt>
                <c:pt idx="1577">
                  <c:v>79.922281895276242</c:v>
                </c:pt>
                <c:pt idx="1578">
                  <c:v>79.887054583205753</c:v>
                </c:pt>
                <c:pt idx="1579">
                  <c:v>79.851726215817138</c:v>
                </c:pt>
                <c:pt idx="1580">
                  <c:v>79.816296743503685</c:v>
                </c:pt>
                <c:pt idx="1581">
                  <c:v>79.780766119586559</c:v>
                </c:pt>
                <c:pt idx="1582">
                  <c:v>79.745134300349164</c:v>
                </c:pt>
                <c:pt idx="1583">
                  <c:v>79.709401245073082</c:v>
                </c:pt>
                <c:pt idx="1584">
                  <c:v>79.673566916072488</c:v>
                </c:pt>
                <c:pt idx="1585">
                  <c:v>79.637631278730964</c:v>
                </c:pt>
                <c:pt idx="1586">
                  <c:v>79.601594301536622</c:v>
                </c:pt>
                <c:pt idx="1587">
                  <c:v>79.56545595611847</c:v>
                </c:pt>
                <c:pt idx="1588">
                  <c:v>79.529216217282979</c:v>
                </c:pt>
                <c:pt idx="1589">
                  <c:v>79.492875063050718</c:v>
                </c:pt>
                <c:pt idx="1590">
                  <c:v>79.456432474691923</c:v>
                </c:pt>
                <c:pt idx="1591">
                  <c:v>79.419888436765703</c:v>
                </c:pt>
                <c:pt idx="1592">
                  <c:v>79.383242937154648</c:v>
                </c:pt>
                <c:pt idx="1593">
                  <c:v>79.346495967104971</c:v>
                </c:pt>
                <c:pt idx="1594">
                  <c:v>79.309647521262079</c:v>
                </c:pt>
                <c:pt idx="1595">
                  <c:v>79.272697597709211</c:v>
                </c:pt>
                <c:pt idx="1596">
                  <c:v>79.235646198005426</c:v>
                </c:pt>
                <c:pt idx="1597">
                  <c:v>79.198493327224611</c:v>
                </c:pt>
                <c:pt idx="1598">
                  <c:v>79.161238993992328</c:v>
                </c:pt>
                <c:pt idx="1599">
                  <c:v>79.123883210526571</c:v>
                </c:pt>
                <c:pt idx="1600">
                  <c:v>79.086425992674648</c:v>
                </c:pt>
                <c:pt idx="1601">
                  <c:v>79.048867359954187</c:v>
                </c:pt>
                <c:pt idx="1602">
                  <c:v>79.011207335590754</c:v>
                </c:pt>
                <c:pt idx="1603">
                  <c:v>78.973445946558783</c:v>
                </c:pt>
                <c:pt idx="1604">
                  <c:v>78.935583223621023</c:v>
                </c:pt>
                <c:pt idx="1605">
                  <c:v>78.897619201367164</c:v>
                </c:pt>
                <c:pt idx="1606">
                  <c:v>78.859553918255941</c:v>
                </c:pt>
                <c:pt idx="1607">
                  <c:v>78.821387416654133</c:v>
                </c:pt>
                <c:pt idx="1608">
                  <c:v>78.783119742877545</c:v>
                </c:pt>
                <c:pt idx="1609">
                  <c:v>78.744750947231395</c:v>
                </c:pt>
                <c:pt idx="1610">
                  <c:v>78.706281084052137</c:v>
                </c:pt>
                <c:pt idx="1611">
                  <c:v>78.667710211746851</c:v>
                </c:pt>
                <c:pt idx="1612">
                  <c:v>78.629038392836847</c:v>
                </c:pt>
                <c:pt idx="1613">
                  <c:v>78.590265693996614</c:v>
                </c:pt>
                <c:pt idx="1614">
                  <c:v>78.551392186097615</c:v>
                </c:pt>
                <c:pt idx="1615">
                  <c:v>78.512417944248739</c:v>
                </c:pt>
                <c:pt idx="1616">
                  <c:v>78.473343047839037</c:v>
                </c:pt>
                <c:pt idx="1617">
                  <c:v>78.434167580579128</c:v>
                </c:pt>
                <c:pt idx="1618">
                  <c:v>78.394891630544478</c:v>
                </c:pt>
                <c:pt idx="1619">
                  <c:v>78.355515290217483</c:v>
                </c:pt>
                <c:pt idx="1620">
                  <c:v>78.316038656529912</c:v>
                </c:pt>
                <c:pt idx="1621">
                  <c:v>78.276461830906342</c:v>
                </c:pt>
                <c:pt idx="1622">
                  <c:v>78.236784919306146</c:v>
                </c:pt>
                <c:pt idx="1623">
                  <c:v>78.197008032267988</c:v>
                </c:pt>
                <c:pt idx="1624">
                  <c:v>78.15713128495247</c:v>
                </c:pt>
                <c:pt idx="1625">
                  <c:v>78.117154797184952</c:v>
                </c:pt>
                <c:pt idx="1626">
                  <c:v>78.077078693500354</c:v>
                </c:pt>
                <c:pt idx="1627">
                  <c:v>78.036903103186575</c:v>
                </c:pt>
                <c:pt idx="1628">
                  <c:v>77.996628160327532</c:v>
                </c:pt>
                <c:pt idx="1629">
                  <c:v>77.956254003848755</c:v>
                </c:pt>
                <c:pt idx="1630">
                  <c:v>77.91578077756003</c:v>
                </c:pt>
                <c:pt idx="1631">
                  <c:v>77.875208630200447</c:v>
                </c:pt>
                <c:pt idx="1632">
                  <c:v>77.834537715483364</c:v>
                </c:pt>
                <c:pt idx="1633">
                  <c:v>77.793768192139623</c:v>
                </c:pt>
                <c:pt idx="1634">
                  <c:v>77.752900223963621</c:v>
                </c:pt>
                <c:pt idx="1635">
                  <c:v>77.711933979856738</c:v>
                </c:pt>
                <c:pt idx="1636">
                  <c:v>77.670869633874247</c:v>
                </c:pt>
                <c:pt idx="1637">
                  <c:v>77.629707365267691</c:v>
                </c:pt>
                <c:pt idx="1638">
                  <c:v>77.588447358532292</c:v>
                </c:pt>
                <c:pt idx="1639">
                  <c:v>77.547089803450945</c:v>
                </c:pt>
                <c:pt idx="1640">
                  <c:v>77.50563489514002</c:v>
                </c:pt>
                <c:pt idx="1641">
                  <c:v>77.464082834094484</c:v>
                </c:pt>
                <c:pt idx="1642">
                  <c:v>77.422433826233842</c:v>
                </c:pt>
                <c:pt idx="1643">
                  <c:v>77.380688082947046</c:v>
                </c:pt>
                <c:pt idx="1644">
                  <c:v>77.338845821138818</c:v>
                </c:pt>
                <c:pt idx="1645">
                  <c:v>77.29690726327469</c:v>
                </c:pt>
                <c:pt idx="1646">
                  <c:v>77.254872637428022</c:v>
                </c:pt>
                <c:pt idx="1647">
                  <c:v>77.212742177324074</c:v>
                </c:pt>
                <c:pt idx="1648">
                  <c:v>77.170516122387426</c:v>
                </c:pt>
                <c:pt idx="1649">
                  <c:v>77.128194717787522</c:v>
                </c:pt>
                <c:pt idx="1650">
                  <c:v>77.08577821448435</c:v>
                </c:pt>
                <c:pt idx="1651">
                  <c:v>77.043266869274461</c:v>
                </c:pt>
                <c:pt idx="1652">
                  <c:v>77.000660944837975</c:v>
                </c:pt>
                <c:pt idx="1653">
                  <c:v>76.957960709783734</c:v>
                </c:pt>
                <c:pt idx="1654">
                  <c:v>76.915166438695579</c:v>
                </c:pt>
                <c:pt idx="1655">
                  <c:v>76.872278412179298</c:v>
                </c:pt>
                <c:pt idx="1656">
                  <c:v>76.829296916907751</c:v>
                </c:pt>
                <c:pt idx="1657">
                  <c:v>76.78622224566783</c:v>
                </c:pt>
                <c:pt idx="1658">
                  <c:v>76.743054697406095</c:v>
                </c:pt>
                <c:pt idx="1659">
                  <c:v>76.699794577275867</c:v>
                </c:pt>
                <c:pt idx="1660">
                  <c:v>76.656442196681908</c:v>
                </c:pt>
                <c:pt idx="1661">
                  <c:v>76.612997873328524</c:v>
                </c:pt>
                <c:pt idx="1662">
                  <c:v>76.569461931263717</c:v>
                </c:pt>
                <c:pt idx="1663">
                  <c:v>76.525834700927007</c:v>
                </c:pt>
                <c:pt idx="1664">
                  <c:v>76.482116519194264</c:v>
                </c:pt>
                <c:pt idx="1665">
                  <c:v>76.438307729424253</c:v>
                </c:pt>
                <c:pt idx="1666">
                  <c:v>76.394408681505254</c:v>
                </c:pt>
                <c:pt idx="1667">
                  <c:v>76.350419731899365</c:v>
                </c:pt>
                <c:pt idx="1668">
                  <c:v>76.306341243689857</c:v>
                </c:pt>
                <c:pt idx="1669">
                  <c:v>76.262173586626673</c:v>
                </c:pt>
                <c:pt idx="1670">
                  <c:v>76.217917137171469</c:v>
                </c:pt>
                <c:pt idx="1671">
                  <c:v>76.173572278543944</c:v>
                </c:pt>
                <c:pt idx="1672">
                  <c:v>76.129139400767329</c:v>
                </c:pt>
                <c:pt idx="1673">
                  <c:v>76.084618900713352</c:v>
                </c:pt>
                <c:pt idx="1674">
                  <c:v>76.04001118214795</c:v>
                </c:pt>
                <c:pt idx="1675">
                  <c:v>75.995316655776236</c:v>
                </c:pt>
                <c:pt idx="1676">
                  <c:v>75.950535739288256</c:v>
                </c:pt>
                <c:pt idx="1677">
                  <c:v>75.905668857403299</c:v>
                </c:pt>
                <c:pt idx="1678">
                  <c:v>75.860716441914377</c:v>
                </c:pt>
                <c:pt idx="1679">
                  <c:v>75.815678931734311</c:v>
                </c:pt>
                <c:pt idx="1680">
                  <c:v>75.77055677293869</c:v>
                </c:pt>
                <c:pt idx="1681">
                  <c:v>75.725350418811175</c:v>
                </c:pt>
                <c:pt idx="1682">
                  <c:v>75.680060329887809</c:v>
                </c:pt>
                <c:pt idx="1683">
                  <c:v>75.634686973999976</c:v>
                </c:pt>
                <c:pt idx="1684">
                  <c:v>75.589230826319678</c:v>
                </c:pt>
                <c:pt idx="1685">
                  <c:v>75.543692369401654</c:v>
                </c:pt>
                <c:pt idx="1686">
                  <c:v>75.498072093228544</c:v>
                </c:pt>
                <c:pt idx="1687">
                  <c:v>75.452370495252296</c:v>
                </c:pt>
                <c:pt idx="1688">
                  <c:v>75.406588080438297</c:v>
                </c:pt>
                <c:pt idx="1689">
                  <c:v>75.360725361307999</c:v>
                </c:pt>
                <c:pt idx="1690">
                  <c:v>75.314782857981044</c:v>
                </c:pt>
                <c:pt idx="1691">
                  <c:v>75.268761098217993</c:v>
                </c:pt>
                <c:pt idx="1692">
                  <c:v>75.222660617462125</c:v>
                </c:pt>
                <c:pt idx="1693">
                  <c:v>75.176481958880998</c:v>
                </c:pt>
                <c:pt idx="1694">
                  <c:v>75.130225673408063</c:v>
                </c:pt>
                <c:pt idx="1695">
                  <c:v>75.08389231978397</c:v>
                </c:pt>
                <c:pt idx="1696">
                  <c:v>75.037482464597261</c:v>
                </c:pt>
                <c:pt idx="1697">
                  <c:v>74.990996682325502</c:v>
                </c:pt>
                <c:pt idx="1698">
                  <c:v>74.944435555374412</c:v>
                </c:pt>
                <c:pt idx="1699">
                  <c:v>74.897799674118588</c:v>
                </c:pt>
                <c:pt idx="1700">
                  <c:v>74.851089636941225</c:v>
                </c:pt>
                <c:pt idx="1701">
                  <c:v>74.804306050273311</c:v>
                </c:pt>
                <c:pt idx="1702">
                  <c:v>74.757449528631511</c:v>
                </c:pt>
                <c:pt idx="1703">
                  <c:v>74.710520694657959</c:v>
                </c:pt>
                <c:pt idx="1704">
                  <c:v>74.663520179158184</c:v>
                </c:pt>
                <c:pt idx="1705">
                  <c:v>74.616448621138261</c:v>
                </c:pt>
                <c:pt idx="1706">
                  <c:v>74.569306667842767</c:v>
                </c:pt>
                <c:pt idx="1707">
                  <c:v>74.522094974791344</c:v>
                </c:pt>
                <c:pt idx="1708">
                  <c:v>74.474814205815406</c:v>
                </c:pt>
                <c:pt idx="1709">
                  <c:v>74.427465033094691</c:v>
                </c:pt>
                <c:pt idx="1710">
                  <c:v>74.380048137191849</c:v>
                </c:pt>
                <c:pt idx="1711">
                  <c:v>74.332564207088907</c:v>
                </c:pt>
                <c:pt idx="1712">
                  <c:v>74.285013940221049</c:v>
                </c:pt>
                <c:pt idx="1713">
                  <c:v>74.237398042511458</c:v>
                </c:pt>
                <c:pt idx="1714">
                  <c:v>74.189717228405073</c:v>
                </c:pt>
                <c:pt idx="1715">
                  <c:v>74.14197222090128</c:v>
                </c:pt>
                <c:pt idx="1716">
                  <c:v>74.094163751588241</c:v>
                </c:pt>
                <c:pt idx="1717">
                  <c:v>74.046292560673152</c:v>
                </c:pt>
                <c:pt idx="1718">
                  <c:v>73.998359397015577</c:v>
                </c:pt>
                <c:pt idx="1719">
                  <c:v>73.950365018158024</c:v>
                </c:pt>
                <c:pt idx="1720">
                  <c:v>73.902310190356474</c:v>
                </c:pt>
                <c:pt idx="1721">
                  <c:v>73.85419568861164</c:v>
                </c:pt>
                <c:pt idx="1722">
                  <c:v>73.806022296696511</c:v>
                </c:pt>
                <c:pt idx="1723">
                  <c:v>73.757790807187078</c:v>
                </c:pt>
                <c:pt idx="1724">
                  <c:v>73.709502021490124</c:v>
                </c:pt>
                <c:pt idx="1725">
                  <c:v>73.661156749870599</c:v>
                </c:pt>
                <c:pt idx="1726">
                  <c:v>73.612755811479516</c:v>
                </c:pt>
                <c:pt idx="1727">
                  <c:v>73.564300034379215</c:v>
                </c:pt>
                <c:pt idx="1728">
                  <c:v>73.515790255571389</c:v>
                </c:pt>
                <c:pt idx="1729">
                  <c:v>73.467227321019848</c:v>
                </c:pt>
                <c:pt idx="1730">
                  <c:v>73.418612085676926</c:v>
                </c:pt>
                <c:pt idx="1731">
                  <c:v>73.369945413506429</c:v>
                </c:pt>
                <c:pt idx="1732">
                  <c:v>73.321228177506882</c:v>
                </c:pt>
                <c:pt idx="1733">
                  <c:v>73.272461259734428</c:v>
                </c:pt>
                <c:pt idx="1734">
                  <c:v>73.223645551324438</c:v>
                </c:pt>
                <c:pt idx="1735">
                  <c:v>73.174781952512816</c:v>
                </c:pt>
                <c:pt idx="1736">
                  <c:v>73.125871372655709</c:v>
                </c:pt>
                <c:pt idx="1737">
                  <c:v>73.076914730249229</c:v>
                </c:pt>
                <c:pt idx="1738">
                  <c:v>73.027912952949364</c:v>
                </c:pt>
                <c:pt idx="1739">
                  <c:v>72.978866977588453</c:v>
                </c:pt>
                <c:pt idx="1740">
                  <c:v>72.929777750193722</c:v>
                </c:pt>
                <c:pt idx="1741">
                  <c:v>72.880646226003307</c:v>
                </c:pt>
                <c:pt idx="1742">
                  <c:v>72.831473369480989</c:v>
                </c:pt>
                <c:pt idx="1743">
                  <c:v>72.782260154333599</c:v>
                </c:pt>
                <c:pt idx="1744">
                  <c:v>72.733007563522193</c:v>
                </c:pt>
                <c:pt idx="1745">
                  <c:v>72.683716589277509</c:v>
                </c:pt>
                <c:pt idx="1746">
                  <c:v>72.634388233110514</c:v>
                </c:pt>
                <c:pt idx="1747">
                  <c:v>72.585023505825319</c:v>
                </c:pt>
                <c:pt idx="1748">
                  <c:v>72.535623427529288</c:v>
                </c:pt>
                <c:pt idx="1749">
                  <c:v>72.486189027642851</c:v>
                </c:pt>
                <c:pt idx="1750">
                  <c:v>72.436721344907724</c:v>
                </c:pt>
                <c:pt idx="1751">
                  <c:v>72.387221427395872</c:v>
                </c:pt>
                <c:pt idx="1752">
                  <c:v>72.337690332516559</c:v>
                </c:pt>
                <c:pt idx="1753">
                  <c:v>72.288129127020696</c:v>
                </c:pt>
                <c:pt idx="1754">
                  <c:v>72.238538887008445</c:v>
                </c:pt>
                <c:pt idx="1755">
                  <c:v>72.188920697931536</c:v>
                </c:pt>
                <c:pt idx="1756">
                  <c:v>72.139275654598222</c:v>
                </c:pt>
                <c:pt idx="1757">
                  <c:v>72.089604861173129</c:v>
                </c:pt>
                <c:pt idx="1758">
                  <c:v>72.039909431181016</c:v>
                </c:pt>
                <c:pt idx="1759">
                  <c:v>71.990190487506169</c:v>
                </c:pt>
                <c:pt idx="1760">
                  <c:v>71.940449162390465</c:v>
                </c:pt>
                <c:pt idx="1761">
                  <c:v>71.890686597433969</c:v>
                </c:pt>
                <c:pt idx="1762">
                  <c:v>71.84090394359005</c:v>
                </c:pt>
                <c:pt idx="1763">
                  <c:v>71.791102361163198</c:v>
                </c:pt>
                <c:pt idx="1764">
                  <c:v>71.741283019802665</c:v>
                </c:pt>
                <c:pt idx="1765">
                  <c:v>71.69144709849806</c:v>
                </c:pt>
                <c:pt idx="1766">
                  <c:v>71.641595785571283</c:v>
                </c:pt>
                <c:pt idx="1767">
                  <c:v>71.591730278668877</c:v>
                </c:pt>
                <c:pt idx="1768">
                  <c:v>71.541851784753064</c:v>
                </c:pt>
                <c:pt idx="1769">
                  <c:v>71.491961520090996</c:v>
                </c:pt>
                <c:pt idx="1770">
                  <c:v>71.442060710243709</c:v>
                </c:pt>
                <c:pt idx="1771">
                  <c:v>71.392150590054499</c:v>
                </c:pt>
                <c:pt idx="1772">
                  <c:v>71.342232403633403</c:v>
                </c:pt>
                <c:pt idx="1773">
                  <c:v>71.292307404344001</c:v>
                </c:pt>
                <c:pt idx="1774">
                  <c:v>71.242376854786997</c:v>
                </c:pt>
                <c:pt idx="1775">
                  <c:v>71.192442026783624</c:v>
                </c:pt>
                <c:pt idx="1776">
                  <c:v>71.142504201355891</c:v>
                </c:pt>
                <c:pt idx="1777">
                  <c:v>71.092564668710452</c:v>
                </c:pt>
                <c:pt idx="1778">
                  <c:v>71.042624728214193</c:v>
                </c:pt>
                <c:pt idx="1779">
                  <c:v>70.992685688374749</c:v>
                </c:pt>
                <c:pt idx="1780">
                  <c:v>70.942748866817624</c:v>
                </c:pt>
                <c:pt idx="1781">
                  <c:v>70.892815590260696</c:v>
                </c:pt>
                <c:pt idx="1782">
                  <c:v>70.842887194490061</c:v>
                </c:pt>
                <c:pt idx="1783">
                  <c:v>70.7929650243331</c:v>
                </c:pt>
                <c:pt idx="1784">
                  <c:v>70.743050433630046</c:v>
                </c:pt>
                <c:pt idx="1785">
                  <c:v>70.693144785205831</c:v>
                </c:pt>
                <c:pt idx="1786">
                  <c:v>70.643249450839122</c:v>
                </c:pt>
                <c:pt idx="1787">
                  <c:v>70.593365811231223</c:v>
                </c:pt>
                <c:pt idx="1788">
                  <c:v>70.54349525597263</c:v>
                </c:pt>
                <c:pt idx="1789">
                  <c:v>70.493639183509259</c:v>
                </c:pt>
                <c:pt idx="1790">
                  <c:v>70.443799001107692</c:v>
                </c:pt>
                <c:pt idx="1791">
                  <c:v>70.393976124816675</c:v>
                </c:pt>
                <c:pt idx="1792">
                  <c:v>70.344171979431948</c:v>
                </c:pt>
                <c:pt idx="1793">
                  <c:v>70.294387998454468</c:v>
                </c:pt>
                <c:pt idx="1794">
                  <c:v>70.244625624050457</c:v>
                </c:pt>
                <c:pt idx="1795">
                  <c:v>70.19488630701143</c:v>
                </c:pt>
                <c:pt idx="1796">
                  <c:v>70.145171506707698</c:v>
                </c:pt>
                <c:pt idx="1797">
                  <c:v>70.095482691047522</c:v>
                </c:pt>
                <c:pt idx="1798">
                  <c:v>70.045821336428759</c:v>
                </c:pt>
                <c:pt idx="1799">
                  <c:v>69.996188927691946</c:v>
                </c:pt>
                <c:pt idx="1800">
                  <c:v>69.946586958073169</c:v>
                </c:pt>
                <c:pt idx="1801">
                  <c:v>69.897016929154134</c:v>
                </c:pt>
                <c:pt idx="1802">
                  <c:v>69.847480350809107</c:v>
                </c:pt>
                <c:pt idx="1803">
                  <c:v>69.797978741154765</c:v>
                </c:pt>
                <c:pt idx="1804">
                  <c:v>69.748513626495253</c:v>
                </c:pt>
                <c:pt idx="1805">
                  <c:v>69.699086541267036</c:v>
                </c:pt>
                <c:pt idx="1806">
                  <c:v>69.649699027983232</c:v>
                </c:pt>
                <c:pt idx="1807">
                  <c:v>69.600352637174296</c:v>
                </c:pt>
                <c:pt idx="1808">
                  <c:v>69.551048927330086</c:v>
                </c:pt>
                <c:pt idx="1809">
                  <c:v>69.501789464839092</c:v>
                </c:pt>
                <c:pt idx="1810">
                  <c:v>69.452575823925585</c:v>
                </c:pt>
                <c:pt idx="1811">
                  <c:v>69.403409586587728</c:v>
                </c:pt>
                <c:pt idx="1812">
                  <c:v>69.354292342531707</c:v>
                </c:pt>
                <c:pt idx="1813">
                  <c:v>69.305225689106479</c:v>
                </c:pt>
                <c:pt idx="1814">
                  <c:v>69.256211231235696</c:v>
                </c:pt>
                <c:pt idx="1815">
                  <c:v>69.207250581350038</c:v>
                </c:pt>
                <c:pt idx="1816">
                  <c:v>69.158345359315604</c:v>
                </c:pt>
                <c:pt idx="1817">
                  <c:v>69.109497192364515</c:v>
                </c:pt>
                <c:pt idx="1818">
                  <c:v>69.060707715019234</c:v>
                </c:pt>
                <c:pt idx="1819">
                  <c:v>69.011978569021295</c:v>
                </c:pt>
                <c:pt idx="1820">
                  <c:v>68.963311403253229</c:v>
                </c:pt>
                <c:pt idx="1821">
                  <c:v>68.914707873663403</c:v>
                </c:pt>
                <c:pt idx="1822">
                  <c:v>68.866169643187561</c:v>
                </c:pt>
                <c:pt idx="1823">
                  <c:v>68.817698381666986</c:v>
                </c:pt>
                <c:pt idx="1824">
                  <c:v>68.769295765771361</c:v>
                </c:pt>
                <c:pt idx="1825">
                  <c:v>68.720963478912566</c:v>
                </c:pt>
                <c:pt idx="1826">
                  <c:v>68.672703211162954</c:v>
                </c:pt>
                <c:pt idx="1827">
                  <c:v>68.624516659170368</c:v>
                </c:pt>
                <c:pt idx="1828">
                  <c:v>68.576405526070857</c:v>
                </c:pt>
                <c:pt idx="1829">
                  <c:v>68.528371521401411</c:v>
                </c:pt>
                <c:pt idx="1830">
                  <c:v>68.480416361010612</c:v>
                </c:pt>
                <c:pt idx="1831">
                  <c:v>68.43254176696874</c:v>
                </c:pt>
                <c:pt idx="1832">
                  <c:v>68.384749467475203</c:v>
                </c:pt>
                <c:pt idx="1833">
                  <c:v>68.337041196766094</c:v>
                </c:pt>
                <c:pt idx="1834">
                  <c:v>68.289418695019023</c:v>
                </c:pt>
                <c:pt idx="1835">
                  <c:v>68.241883708258612</c:v>
                </c:pt>
                <c:pt idx="1836">
                  <c:v>68.194437988258102</c:v>
                </c:pt>
                <c:pt idx="1837">
                  <c:v>68.147083292442616</c:v>
                </c:pt>
                <c:pt idx="1838">
                  <c:v>68.099821383787074</c:v>
                </c:pt>
                <c:pt idx="1839">
                  <c:v>68.052654030717889</c:v>
                </c:pt>
                <c:pt idx="1840">
                  <c:v>68.005583007009207</c:v>
                </c:pt>
                <c:pt idx="1841">
                  <c:v>67.958610091679844</c:v>
                </c:pt>
                <c:pt idx="1842">
                  <c:v>67.911737068888314</c:v>
                </c:pt>
                <c:pt idx="1843">
                  <c:v>67.864965727827382</c:v>
                </c:pt>
                <c:pt idx="1844">
                  <c:v>67.818297862616134</c:v>
                </c:pt>
                <c:pt idx="1845">
                  <c:v>67.771735272191904</c:v>
                </c:pt>
                <c:pt idx="1846">
                  <c:v>67.725279760200479</c:v>
                </c:pt>
                <c:pt idx="1847">
                  <c:v>67.678933134884744</c:v>
                </c:pt>
                <c:pt idx="1848">
                  <c:v>67.632697208972459</c:v>
                </c:pt>
                <c:pt idx="1849">
                  <c:v>67.58657379956442</c:v>
                </c:pt>
                <c:pt idx="1850">
                  <c:v>67.540564728017102</c:v>
                </c:pt>
                <c:pt idx="1851">
                  <c:v>67.494671819829861</c:v>
                </c:pt>
                <c:pt idx="1852">
                  <c:v>67.448896904525355</c:v>
                </c:pt>
                <c:pt idx="1853">
                  <c:v>67.403241815533619</c:v>
                </c:pt>
                <c:pt idx="1854">
                  <c:v>67.357708390070655</c:v>
                </c:pt>
                <c:pt idx="1855">
                  <c:v>67.312298469020917</c:v>
                </c:pt>
                <c:pt idx="1856">
                  <c:v>67.267013896811804</c:v>
                </c:pt>
                <c:pt idx="1857">
                  <c:v>67.221856521295251</c:v>
                </c:pt>
                <c:pt idx="1858">
                  <c:v>67.176828193620864</c:v>
                </c:pt>
                <c:pt idx="1859">
                  <c:v>67.131930768112468</c:v>
                </c:pt>
                <c:pt idx="1860">
                  <c:v>67.087166102142177</c:v>
                </c:pt>
                <c:pt idx="1861">
                  <c:v>67.042536056002774</c:v>
                </c:pt>
                <c:pt idx="1862">
                  <c:v>66.998042492779973</c:v>
                </c:pt>
                <c:pt idx="1863">
                  <c:v>66.953687278223683</c:v>
                </c:pt>
                <c:pt idx="1864">
                  <c:v>66.909472280617564</c:v>
                </c:pt>
                <c:pt idx="1865">
                  <c:v>66.865399370647708</c:v>
                </c:pt>
                <c:pt idx="1866">
                  <c:v>66.821470421271215</c:v>
                </c:pt>
                <c:pt idx="1867">
                  <c:v>66.777687307582056</c:v>
                </c:pt>
                <c:pt idx="1868">
                  <c:v>66.734051906678459</c:v>
                </c:pt>
                <c:pt idx="1869">
                  <c:v>66.690566097526613</c:v>
                </c:pt>
                <c:pt idx="1870">
                  <c:v>66.647231760825647</c:v>
                </c:pt>
                <c:pt idx="1871">
                  <c:v>66.604050778869095</c:v>
                </c:pt>
                <c:pt idx="1872">
                  <c:v>66.561025035410225</c:v>
                </c:pt>
                <c:pt idx="1873">
                  <c:v>66.518156415520721</c:v>
                </c:pt>
                <c:pt idx="1874">
                  <c:v>66.475446805451838</c:v>
                </c:pt>
                <c:pt idx="1875">
                  <c:v>66.432898092494881</c:v>
                </c:pt>
                <c:pt idx="1876">
                  <c:v>66.390512164838853</c:v>
                </c:pt>
                <c:pt idx="1877">
                  <c:v>66.3482909114298</c:v>
                </c:pt>
                <c:pt idx="1878">
                  <c:v>66.30623622182668</c:v>
                </c:pt>
                <c:pt idx="1879">
                  <c:v>66.264349986057965</c:v>
                </c:pt>
                <c:pt idx="1880">
                  <c:v>66.222634094479346</c:v>
                </c:pt>
                <c:pt idx="1881">
                  <c:v>66.181090437624846</c:v>
                </c:pt>
                <c:pt idx="1882">
                  <c:v>66.139720906065094</c:v>
                </c:pt>
                <c:pt idx="1883">
                  <c:v>66.098527390257544</c:v>
                </c:pt>
                <c:pt idx="1884">
                  <c:v>66.057511780401853</c:v>
                </c:pt>
                <c:pt idx="1885">
                  <c:v>66.016675966289256</c:v>
                </c:pt>
                <c:pt idx="1886">
                  <c:v>65.976021837157589</c:v>
                </c:pt>
                <c:pt idx="1887">
                  <c:v>65.935551281538849</c:v>
                </c:pt>
                <c:pt idx="1888">
                  <c:v>65.895266187111162</c:v>
                </c:pt>
                <c:pt idx="1889">
                  <c:v>65.855168440547757</c:v>
                </c:pt>
                <c:pt idx="1890">
                  <c:v>65.815259927366355</c:v>
                </c:pt>
                <c:pt idx="1891">
                  <c:v>65.775542531778825</c:v>
                </c:pt>
                <c:pt idx="1892">
                  <c:v>65.736018136536515</c:v>
                </c:pt>
                <c:pt idx="1893">
                  <c:v>65.69668862278003</c:v>
                </c:pt>
                <c:pt idx="1894">
                  <c:v>65.657555869885968</c:v>
                </c:pt>
                <c:pt idx="1895">
                  <c:v>65.618621755312262</c:v>
                </c:pt>
                <c:pt idx="1896">
                  <c:v>65.579888154445428</c:v>
                </c:pt>
                <c:pt idx="1897">
                  <c:v>65.541356940446221</c:v>
                </c:pt>
                <c:pt idx="1898">
                  <c:v>65.503029984094368</c:v>
                </c:pt>
                <c:pt idx="1899">
                  <c:v>65.464909153633201</c:v>
                </c:pt>
                <c:pt idx="1900">
                  <c:v>65.426996314615138</c:v>
                </c:pt>
                <c:pt idx="1901">
                  <c:v>65.389293329745797</c:v>
                </c:pt>
                <c:pt idx="1902">
                  <c:v>65.351802058726577</c:v>
                </c:pt>
                <c:pt idx="1903">
                  <c:v>65.31452435809949</c:v>
                </c:pt>
                <c:pt idx="1904">
                  <c:v>65.277462081091016</c:v>
                </c:pt>
                <c:pt idx="1905">
                  <c:v>65.240617077453209</c:v>
                </c:pt>
                <c:pt idx="1906">
                  <c:v>65.203991193307289</c:v>
                </c:pt>
                <c:pt idx="1907">
                  <c:v>65.167586270987726</c:v>
                </c:pt>
                <c:pt idx="1908">
                  <c:v>65.13140414888332</c:v>
                </c:pt>
                <c:pt idx="1909">
                  <c:v>65.095446661278672</c:v>
                </c:pt>
                <c:pt idx="1910">
                  <c:v>65.059715638198739</c:v>
                </c:pt>
                <c:pt idx="1911">
                  <c:v>65.024212905247879</c:v>
                </c:pt>
                <c:pt idx="1912">
                  <c:v>64.988940283454141</c:v>
                </c:pt>
                <c:pt idx="1913">
                  <c:v>64.953899589110563</c:v>
                </c:pt>
                <c:pt idx="1914">
                  <c:v>64.91909263361643</c:v>
                </c:pt>
                <c:pt idx="1915">
                  <c:v>64.884521223318572</c:v>
                </c:pt>
                <c:pt idx="1916">
                  <c:v>64.850187159354533</c:v>
                </c:pt>
                <c:pt idx="1917">
                  <c:v>64.81609223749345</c:v>
                </c:pt>
                <c:pt idx="1918">
                  <c:v>64.782238247978313</c:v>
                </c:pt>
                <c:pt idx="1919">
                  <c:v>64.748626975367017</c:v>
                </c:pt>
                <c:pt idx="1920">
                  <c:v>64.71526019837458</c:v>
                </c:pt>
                <c:pt idx="1921">
                  <c:v>64.682139689716635</c:v>
                </c:pt>
                <c:pt idx="1922">
                  <c:v>64.649267215949862</c:v>
                </c:pt>
                <c:pt idx="1923">
                  <c:v>64.616644537314585</c:v>
                </c:pt>
                <c:pt idx="1924">
                  <c:v>64.584273407578081</c:v>
                </c:pt>
                <c:pt idx="1925">
                  <c:v>64.552155573876135</c:v>
                </c:pt>
                <c:pt idx="1926">
                  <c:v>64.520292776557511</c:v>
                </c:pt>
                <c:pt idx="1927">
                  <c:v>64.488686749025874</c:v>
                </c:pt>
                <c:pt idx="1928">
                  <c:v>64.457339217583865</c:v>
                </c:pt>
                <c:pt idx="1929">
                  <c:v>64.426251901276046</c:v>
                </c:pt>
                <c:pt idx="1930">
                  <c:v>64.395426511733945</c:v>
                </c:pt>
                <c:pt idx="1931">
                  <c:v>64.364864753019958</c:v>
                </c:pt>
                <c:pt idx="1932">
                  <c:v>64.334568321471451</c:v>
                </c:pt>
                <c:pt idx="1933">
                  <c:v>64.304538905546949</c:v>
                </c:pt>
                <c:pt idx="1934">
                  <c:v>64.274778185671423</c:v>
                </c:pt>
                <c:pt idx="1935">
                  <c:v>64.245287834080656</c:v>
                </c:pt>
                <c:pt idx="1936">
                  <c:v>64.21606951466994</c:v>
                </c:pt>
                <c:pt idx="1937">
                  <c:v>64.187124882839569</c:v>
                </c:pt>
                <c:pt idx="1938">
                  <c:v>64.158455585341329</c:v>
                </c:pt>
                <c:pt idx="1939">
                  <c:v>64.130063260128296</c:v>
                </c:pt>
                <c:pt idx="1940">
                  <c:v>64.101949536201758</c:v>
                </c:pt>
                <c:pt idx="1941">
                  <c:v>64.074116033460783</c:v>
                </c:pt>
                <c:pt idx="1942">
                  <c:v>64.046564362550399</c:v>
                </c:pt>
                <c:pt idx="1943">
                  <c:v>64.019296124712824</c:v>
                </c:pt>
                <c:pt idx="1944">
                  <c:v>63.992312911638479</c:v>
                </c:pt>
                <c:pt idx="1945">
                  <c:v>63.965616305316061</c:v>
                </c:pt>
                <c:pt idx="1946">
                  <c:v>63.93920787788494</c:v>
                </c:pt>
                <c:pt idx="1947">
                  <c:v>63.913089191487771</c:v>
                </c:pt>
                <c:pt idx="1948">
                  <c:v>63.887261798123788</c:v>
                </c:pt>
                <c:pt idx="1949">
                  <c:v>63.861727239503125</c:v>
                </c:pt>
                <c:pt idx="1950">
                  <c:v>63.836487046901354</c:v>
                </c:pt>
                <c:pt idx="1951">
                  <c:v>63.811542741014378</c:v>
                </c:pt>
                <c:pt idx="1952">
                  <c:v>63.786895831815258</c:v>
                </c:pt>
                <c:pt idx="1953">
                  <c:v>63.762547818411946</c:v>
                </c:pt>
                <c:pt idx="1954">
                  <c:v>63.738500188903643</c:v>
                </c:pt>
                <c:pt idx="1955">
                  <c:v>63.71475442024115</c:v>
                </c:pt>
                <c:pt idx="1956">
                  <c:v>63.691311978084045</c:v>
                </c:pt>
                <c:pt idx="1957">
                  <c:v>63.668174316664334</c:v>
                </c:pt>
                <c:pt idx="1958">
                  <c:v>63.645342878645806</c:v>
                </c:pt>
                <c:pt idx="1959">
                  <c:v>63.622819094985999</c:v>
                </c:pt>
                <c:pt idx="1960">
                  <c:v>63.600604384800363</c:v>
                </c:pt>
                <c:pt idx="1961">
                  <c:v>63.578700155225945</c:v>
                </c:pt>
                <c:pt idx="1962">
                  <c:v>63.557107801286193</c:v>
                </c:pt>
                <c:pt idx="1963">
                  <c:v>63.535828705757666</c:v>
                </c:pt>
                <c:pt idx="1964">
                  <c:v>63.514864239036982</c:v>
                </c:pt>
                <c:pt idx="1965">
                  <c:v>63.494215759007943</c:v>
                </c:pt>
                <c:pt idx="1966">
                  <c:v>63.473884610911782</c:v>
                </c:pt>
                <c:pt idx="1967">
                  <c:v>63.453872127217124</c:v>
                </c:pt>
                <c:pt idx="1968">
                  <c:v>63.434179627490295</c:v>
                </c:pt>
                <c:pt idx="1969">
                  <c:v>63.414808418269459</c:v>
                </c:pt>
                <c:pt idx="1970">
                  <c:v>63.395759792935877</c:v>
                </c:pt>
                <c:pt idx="1971">
                  <c:v>63.377035031590239</c:v>
                </c:pt>
                <c:pt idx="1972">
                  <c:v>63.358635400927341</c:v>
                </c:pt>
                <c:pt idx="1973">
                  <c:v>63.340562154113002</c:v>
                </c:pt>
                <c:pt idx="1974">
                  <c:v>63.322816530663147</c:v>
                </c:pt>
                <c:pt idx="1975">
                  <c:v>63.305399756321592</c:v>
                </c:pt>
                <c:pt idx="1976">
                  <c:v>63.288313042940544</c:v>
                </c:pt>
                <c:pt idx="1977">
                  <c:v>63.271557588363649</c:v>
                </c:pt>
                <c:pt idx="1978">
                  <c:v>63.255134576306688</c:v>
                </c:pt>
                <c:pt idx="1979">
                  <c:v>63.239045176244147</c:v>
                </c:pt>
                <c:pt idx="1980">
                  <c:v>63.223290543291782</c:v>
                </c:pt>
                <c:pt idx="1981">
                  <c:v>63.207871818095782</c:v>
                </c:pt>
                <c:pt idx="1982">
                  <c:v>63.192790126718663</c:v>
                </c:pt>
                <c:pt idx="1983">
                  <c:v>63.178046580530406</c:v>
                </c:pt>
                <c:pt idx="1984">
                  <c:v>63.163642276096454</c:v>
                </c:pt>
                <c:pt idx="1985">
                  <c:v>63.149578295072317</c:v>
                </c:pt>
                <c:pt idx="1986">
                  <c:v>63.135855704094766</c:v>
                </c:pt>
                <c:pt idx="1987">
                  <c:v>63.122475554677195</c:v>
                </c:pt>
                <c:pt idx="1988">
                  <c:v>63.109438883105241</c:v>
                </c:pt>
                <c:pt idx="1989">
                  <c:v>63.096746710334614</c:v>
                </c:pt>
                <c:pt idx="1990">
                  <c:v>63.084400041888202</c:v>
                </c:pt>
                <c:pt idx="1991">
                  <c:v>63.072399867759273</c:v>
                </c:pt>
                <c:pt idx="1992">
                  <c:v>63.060747162309738</c:v>
                </c:pt>
                <c:pt idx="1993">
                  <c:v>63.049442884173615</c:v>
                </c:pt>
                <c:pt idx="1994">
                  <c:v>63.03848797616341</c:v>
                </c:pt>
                <c:pt idx="1995">
                  <c:v>63.027883365175057</c:v>
                </c:pt>
                <c:pt idx="1996">
                  <c:v>63.017629962092556</c:v>
                </c:pt>
                <c:pt idx="1997">
                  <c:v>63.007728661701705</c:v>
                </c:pt>
                <c:pt idx="1998">
                  <c:v>62.998180342595347</c:v>
                </c:pt>
                <c:pt idx="1999">
                  <c:v>62.988985867087891</c:v>
                </c:pt>
                <c:pt idx="2000">
                  <c:v>62.980146081129192</c:v>
                </c:pt>
                <c:pt idx="2001">
                  <c:v>62.97166181421683</c:v>
                </c:pt>
                <c:pt idx="2002">
                  <c:v>62.963533879313403</c:v>
                </c:pt>
                <c:pt idx="2003">
                  <c:v>62.955763072765251</c:v>
                </c:pt>
                <c:pt idx="2004">
                  <c:v>62.948350174221062</c:v>
                </c:pt>
                <c:pt idx="2005">
                  <c:v>62.94129594655179</c:v>
                </c:pt>
                <c:pt idx="2006">
                  <c:v>62.934601135775367</c:v>
                </c:pt>
                <c:pt idx="2007">
                  <c:v>62.928266470978443</c:v>
                </c:pt>
                <c:pt idx="2008">
                  <c:v>62.922292664243287</c:v>
                </c:pt>
                <c:pt idx="2009">
                  <c:v>62.916680410574699</c:v>
                </c:pt>
                <c:pt idx="2010">
                  <c:v>62.911430387828261</c:v>
                </c:pt>
                <c:pt idx="2011">
                  <c:v>62.906543256641527</c:v>
                </c:pt>
                <c:pt idx="2012">
                  <c:v>62.902019660364957</c:v>
                </c:pt>
                <c:pt idx="2013">
                  <c:v>62.897860224996236</c:v>
                </c:pt>
                <c:pt idx="2014">
                  <c:v>62.8940655591161</c:v>
                </c:pt>
                <c:pt idx="2015">
                  <c:v>62.890636253823672</c:v>
                </c:pt>
                <c:pt idx="2016">
                  <c:v>62.887572882675457</c:v>
                </c:pt>
                <c:pt idx="2017">
                  <c:v>62.884876001625386</c:v>
                </c:pt>
                <c:pt idx="2018">
                  <c:v>62.882546148967819</c:v>
                </c:pt>
                <c:pt idx="2019">
                  <c:v>62.880583845278565</c:v>
                </c:pt>
                <c:pt idx="2020">
                  <c:v>62.878989593362263</c:v>
                </c:pt>
                <c:pt idx="2021">
                  <c:v>62.877763878197129</c:v>
                </c:pt>
                <c:pt idx="2022">
                  <c:v>62.876907166884891</c:v>
                </c:pt>
                <c:pt idx="2023">
                  <c:v>62.876419908599871</c:v>
                </c:pt>
                <c:pt idx="2024">
                  <c:v>62.876302534540542</c:v>
                </c:pt>
                <c:pt idx="2025">
                  <c:v>62.87655545788428</c:v>
                </c:pt>
                <c:pt idx="2026">
                  <c:v>62.87717907374109</c:v>
                </c:pt>
                <c:pt idx="2027">
                  <c:v>62.878173759110453</c:v>
                </c:pt>
                <c:pt idx="2028">
                  <c:v>62.879539872840439</c:v>
                </c:pt>
                <c:pt idx="2029">
                  <c:v>62.881277755587419</c:v>
                </c:pt>
                <c:pt idx="2030">
                  <c:v>62.883387729778505</c:v>
                </c:pt>
                <c:pt idx="2031">
                  <c:v>62.885870099574262</c:v>
                </c:pt>
                <c:pt idx="2032">
                  <c:v>62.888725150833949</c:v>
                </c:pt>
                <c:pt idx="2033">
                  <c:v>62.891953151083754</c:v>
                </c:pt>
                <c:pt idx="2034">
                  <c:v>62.895554349483916</c:v>
                </c:pt>
                <c:pt idx="2035">
                  <c:v>62.899528976800468</c:v>
                </c:pt>
                <c:pt idx="2036">
                  <c:v>62.903877245375824</c:v>
                </c:pt>
                <c:pt idx="2037">
                  <c:v>62.908599349104307</c:v>
                </c:pt>
                <c:pt idx="2038">
                  <c:v>62.913695463405688</c:v>
                </c:pt>
                <c:pt idx="2039">
                  <c:v>62.919165745204836</c:v>
                </c:pt>
                <c:pt idx="2040">
                  <c:v>62.92501033290894</c:v>
                </c:pt>
                <c:pt idx="2041">
                  <c:v>62.931229346387738</c:v>
                </c:pt>
                <c:pt idx="2042">
                  <c:v>62.937822886958429</c:v>
                </c:pt>
                <c:pt idx="2043">
                  <c:v>62.944791037367239</c:v>
                </c:pt>
                <c:pt idx="2044">
                  <c:v>62.952133861776417</c:v>
                </c:pt>
                <c:pt idx="2045">
                  <c:v>62.95985140575165</c:v>
                </c:pt>
                <c:pt idx="2046">
                  <c:v>62.967943696251652</c:v>
                </c:pt>
                <c:pt idx="2047">
                  <c:v>62.976410741618736</c:v>
                </c:pt>
                <c:pt idx="2048">
                  <c:v>62.985252531571973</c:v>
                </c:pt>
                <c:pt idx="2049">
                  <c:v>62.994469037200645</c:v>
                </c:pt>
                <c:pt idx="2050">
                  <c:v>63.004060210961953</c:v>
                </c:pt>
                <c:pt idx="2051">
                  <c:v>63.014025986678192</c:v>
                </c:pt>
                <c:pt idx="2052">
                  <c:v>63.0243662795353</c:v>
                </c:pt>
                <c:pt idx="2053">
                  <c:v>63.035080986086683</c:v>
                </c:pt>
                <c:pt idx="2054">
                  <c:v>63.046169984253368</c:v>
                </c:pt>
                <c:pt idx="2055">
                  <c:v>63.057633133330967</c:v>
                </c:pt>
                <c:pt idx="2056">
                  <c:v>63.069470273995336</c:v>
                </c:pt>
                <c:pt idx="2057">
                  <c:v>63.081681228309932</c:v>
                </c:pt>
                <c:pt idx="2058">
                  <c:v>63.094265799737485</c:v>
                </c:pt>
                <c:pt idx="2059">
                  <c:v>63.107223773149698</c:v>
                </c:pt>
                <c:pt idx="2060">
                  <c:v>63.120554914841762</c:v>
                </c:pt>
                <c:pt idx="2061">
                  <c:v>63.134258972546391</c:v>
                </c:pt>
                <c:pt idx="2062">
                  <c:v>63.1483356754525</c:v>
                </c:pt>
                <c:pt idx="2063">
                  <c:v>63.162784734219542</c:v>
                </c:pt>
                <c:pt idx="2064">
                  <c:v>63.177605841001935</c:v>
                </c:pt>
                <c:pt idx="2065">
                  <c:v>63.192798669467976</c:v>
                </c:pt>
                <c:pt idx="2066">
                  <c:v>63.208362874823692</c:v>
                </c:pt>
                <c:pt idx="2067">
                  <c:v>63.22429809383874</c:v>
                </c:pt>
                <c:pt idx="2068">
                  <c:v>63.240603944872205</c:v>
                </c:pt>
                <c:pt idx="2069">
                  <c:v>63.257280027901899</c:v>
                </c:pt>
                <c:pt idx="2070">
                  <c:v>63.274325924552429</c:v>
                </c:pt>
                <c:pt idx="2071">
                  <c:v>63.291741198129372</c:v>
                </c:pt>
                <c:pt idx="2072">
                  <c:v>63.309525393650333</c:v>
                </c:pt>
                <c:pt idx="2073">
                  <c:v>63.327678037881697</c:v>
                </c:pt>
                <c:pt idx="2074">
                  <c:v>63.346198639374293</c:v>
                </c:pt>
                <c:pt idx="2075">
                  <c:v>63.365086688500142</c:v>
                </c:pt>
                <c:pt idx="2076">
                  <c:v>63.384341657495582</c:v>
                </c:pt>
                <c:pt idx="2077">
                  <c:v>63.403963000499829</c:v>
                </c:pt>
                <c:pt idx="2078">
                  <c:v>63.423950153599336</c:v>
                </c:pt>
                <c:pt idx="2079">
                  <c:v>63.444302534871568</c:v>
                </c:pt>
                <c:pt idx="2080">
                  <c:v>63.46501954443174</c:v>
                </c:pt>
                <c:pt idx="2081">
                  <c:v>63.486100564480139</c:v>
                </c:pt>
                <c:pt idx="2082">
                  <c:v>63.507544959352302</c:v>
                </c:pt>
                <c:pt idx="2083">
                  <c:v>63.529352075569264</c:v>
                </c:pt>
                <c:pt idx="2084">
                  <c:v>63.551521241889745</c:v>
                </c:pt>
                <c:pt idx="2085">
                  <c:v>63.574051769364232</c:v>
                </c:pt>
                <c:pt idx="2086">
                  <c:v>63.596942951391568</c:v>
                </c:pt>
                <c:pt idx="2087">
                  <c:v>63.620194063774591</c:v>
                </c:pt>
                <c:pt idx="2088">
                  <c:v>63.643804364779427</c:v>
                </c:pt>
                <c:pt idx="2089">
                  <c:v>63.66777309519594</c:v>
                </c:pt>
                <c:pt idx="2090">
                  <c:v>63.692099478397338</c:v>
                </c:pt>
                <c:pt idx="2091">
                  <c:v>63.716782720406613</c:v>
                </c:pt>
                <c:pt idx="2092">
                  <c:v>63.741822009958327</c:v>
                </c:pt>
                <c:pt idx="2093">
                  <c:v>63.767216518565007</c:v>
                </c:pt>
                <c:pt idx="2094">
                  <c:v>63.792965400586382</c:v>
                </c:pt>
                <c:pt idx="2095">
                  <c:v>63.819067793295829</c:v>
                </c:pt>
                <c:pt idx="2096">
                  <c:v>63.845522816952595</c:v>
                </c:pt>
                <c:pt idx="2097">
                  <c:v>63.872329574873191</c:v>
                </c:pt>
                <c:pt idx="2098">
                  <c:v>63.8994871535036</c:v>
                </c:pt>
                <c:pt idx="2099">
                  <c:v>63.92699462249503</c:v>
                </c:pt>
                <c:pt idx="2100">
                  <c:v>63.954851034779807</c:v>
                </c:pt>
                <c:pt idx="2101">
                  <c:v>63.983055426647368</c:v>
                </c:pt>
                <c:pt idx="2102">
                  <c:v>64.011606817825779</c:v>
                </c:pt>
                <c:pt idx="2103">
                  <c:v>64.040504211558641</c:v>
                </c:pt>
                <c:pt idx="2104">
                  <c:v>64.069746594689093</c:v>
                </c:pt>
                <c:pt idx="2105">
                  <c:v>64.099332937739419</c:v>
                </c:pt>
                <c:pt idx="2106">
                  <c:v>64.129262195000379</c:v>
                </c:pt>
                <c:pt idx="2107">
                  <c:v>64.159533304610008</c:v>
                </c:pt>
                <c:pt idx="2108">
                  <c:v>64.190145188645545</c:v>
                </c:pt>
                <c:pt idx="2109">
                  <c:v>64.221096753209721</c:v>
                </c:pt>
                <c:pt idx="2110">
                  <c:v>64.252386888518245</c:v>
                </c:pt>
                <c:pt idx="2111">
                  <c:v>64.284014468992382</c:v>
                </c:pt>
                <c:pt idx="2112">
                  <c:v>64.315978353349337</c:v>
                </c:pt>
                <c:pt idx="2113">
                  <c:v>64.348277384697099</c:v>
                </c:pt>
                <c:pt idx="2114">
                  <c:v>64.380910390624834</c:v>
                </c:pt>
                <c:pt idx="2115">
                  <c:v>64.413876183302307</c:v>
                </c:pt>
                <c:pt idx="2116">
                  <c:v>64.447173559572818</c:v>
                </c:pt>
                <c:pt idx="2117">
                  <c:v>64.480801301053731</c:v>
                </c:pt>
                <c:pt idx="2118">
                  <c:v>64.514758174233123</c:v>
                </c:pt>
                <c:pt idx="2119">
                  <c:v>64.549042930569826</c:v>
                </c:pt>
                <c:pt idx="2120">
                  <c:v>64.583654306595946</c:v>
                </c:pt>
                <c:pt idx="2121">
                  <c:v>64.618591024016325</c:v>
                </c:pt>
                <c:pt idx="2122">
                  <c:v>64.653851789814453</c:v>
                </c:pt>
                <c:pt idx="2123">
                  <c:v>64.689435296354802</c:v>
                </c:pt>
                <c:pt idx="2124">
                  <c:v>64.725340221488423</c:v>
                </c:pt>
                <c:pt idx="2125">
                  <c:v>64.761565228659336</c:v>
                </c:pt>
                <c:pt idx="2126">
                  <c:v>64.798108967011714</c:v>
                </c:pt>
                <c:pt idx="2127">
                  <c:v>64.834970071498518</c:v>
                </c:pt>
                <c:pt idx="2128">
                  <c:v>64.872147162988924</c:v>
                </c:pt>
                <c:pt idx="2129">
                  <c:v>64.909638848382158</c:v>
                </c:pt>
                <c:pt idx="2130">
                  <c:v>64.947443720713721</c:v>
                </c:pt>
                <c:pt idx="2131">
                  <c:v>64.985560359271204</c:v>
                </c:pt>
                <c:pt idx="2132">
                  <c:v>65.023987329706429</c:v>
                </c:pt>
                <c:pt idx="2133">
                  <c:v>65.062723184147643</c:v>
                </c:pt>
                <c:pt idx="2134">
                  <c:v>65.101766461315009</c:v>
                </c:pt>
                <c:pt idx="2135">
                  <c:v>65.141115686637306</c:v>
                </c:pt>
                <c:pt idx="2136">
                  <c:v>65.18076937236674</c:v>
                </c:pt>
                <c:pt idx="2137">
                  <c:v>65.220726017695938</c:v>
                </c:pt>
                <c:pt idx="2138">
                  <c:v>65.260984108877551</c:v>
                </c:pt>
                <c:pt idx="2139">
                  <c:v>65.301542119340596</c:v>
                </c:pt>
                <c:pt idx="2140">
                  <c:v>65.342398509811517</c:v>
                </c:pt>
                <c:pt idx="2141">
                  <c:v>65.383551728433972</c:v>
                </c:pt>
                <c:pt idx="2142">
                  <c:v>65.425000210889465</c:v>
                </c:pt>
                <c:pt idx="2143">
                  <c:v>65.466742380518184</c:v>
                </c:pt>
                <c:pt idx="2144">
                  <c:v>65.508776648442776</c:v>
                </c:pt>
                <c:pt idx="2145">
                  <c:v>65.551101413690319</c:v>
                </c:pt>
                <c:pt idx="2146">
                  <c:v>65.593715063315102</c:v>
                </c:pt>
                <c:pt idx="2147">
                  <c:v>65.636615972523586</c:v>
                </c:pt>
                <c:pt idx="2148">
                  <c:v>65.679802504799312</c:v>
                </c:pt>
                <c:pt idx="2149">
                  <c:v>65.723273012026951</c:v>
                </c:pt>
                <c:pt idx="2150">
                  <c:v>65.76702583461875</c:v>
                </c:pt>
                <c:pt idx="2151">
                  <c:v>65.811059301641464</c:v>
                </c:pt>
                <c:pt idx="2152">
                  <c:v>65.855371730941428</c:v>
                </c:pt>
                <c:pt idx="2153">
                  <c:v>65.899961429274157</c:v>
                </c:pt>
                <c:pt idx="2154">
                  <c:v>65.944826692429174</c:v>
                </c:pt>
                <c:pt idx="2155">
                  <c:v>65.98996580536037</c:v>
                </c:pt>
                <c:pt idx="2156">
                  <c:v>66.035377042314508</c:v>
                </c:pt>
                <c:pt idx="2157">
                  <c:v>66.081058666958512</c:v>
                </c:pt>
                <c:pt idx="2158">
                  <c:v>66.127008932510677</c:v>
                </c:pt>
                <c:pt idx="2159">
                  <c:v>66.173226081869274</c:v>
                </c:pt>
                <c:pt idx="2160">
                  <c:v>66.219708347742753</c:v>
                </c:pt>
                <c:pt idx="2161">
                  <c:v>66.266453952780125</c:v>
                </c:pt>
                <c:pt idx="2162">
                  <c:v>66.313461109701805</c:v>
                </c:pt>
                <c:pt idx="2163">
                  <c:v>66.360728021430006</c:v>
                </c:pt>
                <c:pt idx="2164">
                  <c:v>66.408252881220292</c:v>
                </c:pt>
                <c:pt idx="2165">
                  <c:v>66.456033872793</c:v>
                </c:pt>
                <c:pt idx="2166">
                  <c:v>66.504069170464092</c:v>
                </c:pt>
                <c:pt idx="2167">
                  <c:v>66.552356939277516</c:v>
                </c:pt>
                <c:pt idx="2168">
                  <c:v>66.60089533513667</c:v>
                </c:pt>
                <c:pt idx="2169">
                  <c:v>66.649682504937147</c:v>
                </c:pt>
                <c:pt idx="2170">
                  <c:v>66.69871658669787</c:v>
                </c:pt>
                <c:pt idx="2171">
                  <c:v>66.747995709693797</c:v>
                </c:pt>
                <c:pt idx="2172">
                  <c:v>66.797517994588446</c:v>
                </c:pt>
                <c:pt idx="2173">
                  <c:v>66.84728155356531</c:v>
                </c:pt>
                <c:pt idx="2174">
                  <c:v>66.897284490461971</c:v>
                </c:pt>
                <c:pt idx="2175">
                  <c:v>66.947524900900021</c:v>
                </c:pt>
                <c:pt idx="2176">
                  <c:v>66.998000872419453</c:v>
                </c:pt>
                <c:pt idx="2177">
                  <c:v>67.04871048461024</c:v>
                </c:pt>
                <c:pt idx="2178">
                  <c:v>67.099651809244023</c:v>
                </c:pt>
                <c:pt idx="2179">
                  <c:v>67.150822910407314</c:v>
                </c:pt>
                <c:pt idx="2180">
                  <c:v>67.20222184463249</c:v>
                </c:pt>
                <c:pt idx="2181">
                  <c:v>67.253846661030707</c:v>
                </c:pt>
                <c:pt idx="2182">
                  <c:v>67.305695401422696</c:v>
                </c:pt>
                <c:pt idx="2183">
                  <c:v>67.357766100471679</c:v>
                </c:pt>
                <c:pt idx="2184">
                  <c:v>67.410056785812785</c:v>
                </c:pt>
                <c:pt idx="2185">
                  <c:v>67.462565478186505</c:v>
                </c:pt>
                <c:pt idx="2186">
                  <c:v>67.515290191567644</c:v>
                </c:pt>
                <c:pt idx="2187">
                  <c:v>67.568228933297704</c:v>
                </c:pt>
                <c:pt idx="2188">
                  <c:v>67.621379704214235</c:v>
                </c:pt>
                <c:pt idx="2189">
                  <c:v>67.674740498781787</c:v>
                </c:pt>
                <c:pt idx="2190">
                  <c:v>67.728309305220904</c:v>
                </c:pt>
                <c:pt idx="2191">
                  <c:v>67.782084105637821</c:v>
                </c:pt>
                <c:pt idx="2192">
                  <c:v>67.836062876154188</c:v>
                </c:pt>
                <c:pt idx="2193">
                  <c:v>67.890243587035499</c:v>
                </c:pt>
                <c:pt idx="2194">
                  <c:v>67.944624202819284</c:v>
                </c:pt>
                <c:pt idx="2195">
                  <c:v>67.999202682443254</c:v>
                </c:pt>
                <c:pt idx="2196">
                  <c:v>68.053976979372663</c:v>
                </c:pt>
                <c:pt idx="2197">
                  <c:v>68.10894504172775</c:v>
                </c:pt>
                <c:pt idx="2198">
                  <c:v>68.164104812409832</c:v>
                </c:pt>
                <c:pt idx="2199">
                  <c:v>68.219454229227708</c:v>
                </c:pt>
                <c:pt idx="2200">
                  <c:v>68.274991225023541</c:v>
                </c:pt>
                <c:pt idx="2201">
                  <c:v>68.330713727796848</c:v>
                </c:pt>
                <c:pt idx="2202">
                  <c:v>68.386619660830107</c:v>
                </c:pt>
                <c:pt idx="2203">
                  <c:v>68.442706942811881</c:v>
                </c:pt>
                <c:pt idx="2204">
                  <c:v>68.49897348796226</c:v>
                </c:pt>
                <c:pt idx="2205">
                  <c:v>68.555417206151276</c:v>
                </c:pt>
                <c:pt idx="2206">
                  <c:v>68.61203600302585</c:v>
                </c:pt>
                <c:pt idx="2207">
                  <c:v>68.66882778012814</c:v>
                </c:pt>
                <c:pt idx="2208">
                  <c:v>68.725790435017799</c:v>
                </c:pt>
                <c:pt idx="2209">
                  <c:v>68.782921861391273</c:v>
                </c:pt>
                <c:pt idx="2210">
                  <c:v>68.840219949202208</c:v>
                </c:pt>
                <c:pt idx="2211">
                  <c:v>68.897682584778849</c:v>
                </c:pt>
                <c:pt idx="2212">
                  <c:v>68.955307650944064</c:v>
                </c:pt>
                <c:pt idx="2213">
                  <c:v>69.013093027130907</c:v>
                </c:pt>
                <c:pt idx="2214">
                  <c:v>69.071036589499343</c:v>
                </c:pt>
                <c:pt idx="2215">
                  <c:v>69.129136211053208</c:v>
                </c:pt>
                <c:pt idx="2216">
                  <c:v>69.187389761754389</c:v>
                </c:pt>
                <c:pt idx="2217">
                  <c:v>69.245795108636116</c:v>
                </c:pt>
                <c:pt idx="2218">
                  <c:v>69.304350115918666</c:v>
                </c:pt>
                <c:pt idx="2219">
                  <c:v>69.363052645119922</c:v>
                </c:pt>
                <c:pt idx="2220">
                  <c:v>69.421900555166957</c:v>
                </c:pt>
                <c:pt idx="2221">
                  <c:v>69.480891702508913</c:v>
                </c:pt>
                <c:pt idx="2222">
                  <c:v>69.540023941224916</c:v>
                </c:pt>
                <c:pt idx="2223">
                  <c:v>69.599295123134326</c:v>
                </c:pt>
                <c:pt idx="2224">
                  <c:v>69.658703097903896</c:v>
                </c:pt>
                <c:pt idx="2225">
                  <c:v>69.718245713156278</c:v>
                </c:pt>
                <c:pt idx="2226">
                  <c:v>69.777920814576234</c:v>
                </c:pt>
                <c:pt idx="2227">
                  <c:v>69.837726246014455</c:v>
                </c:pt>
                <c:pt idx="2228">
                  <c:v>69.897659849594291</c:v>
                </c:pt>
                <c:pt idx="2229">
                  <c:v>69.957719465814193</c:v>
                </c:pt>
                <c:pt idx="2230">
                  <c:v>70.017902933650035</c:v>
                </c:pt>
                <c:pt idx="2231">
                  <c:v>70.078208090656787</c:v>
                </c:pt>
                <c:pt idx="2232">
                  <c:v>70.138632773070142</c:v>
                </c:pt>
                <c:pt idx="2233">
                  <c:v>70.199174815904811</c:v>
                </c:pt>
                <c:pt idx="2234">
                  <c:v>70.259832053054112</c:v>
                </c:pt>
                <c:pt idx="2235">
                  <c:v>70.3206023173869</c:v>
                </c:pt>
                <c:pt idx="2236">
                  <c:v>70.381483440844022</c:v>
                </c:pt>
                <c:pt idx="2237">
                  <c:v>70.442473254534946</c:v>
                </c:pt>
                <c:pt idx="2238">
                  <c:v>70.503569588831013</c:v>
                </c:pt>
                <c:pt idx="2239">
                  <c:v>70.564770273459359</c:v>
                </c:pt>
                <c:pt idx="2240">
                  <c:v>70.626073137596222</c:v>
                </c:pt>
                <c:pt idx="2241">
                  <c:v>70.687476009956185</c:v>
                </c:pt>
                <c:pt idx="2242">
                  <c:v>70.748976718884663</c:v>
                </c:pt>
                <c:pt idx="2243">
                  <c:v>70.810573092445466</c:v>
                </c:pt>
                <c:pt idx="2244">
                  <c:v>70.872262958509836</c:v>
                </c:pt>
                <c:pt idx="2245">
                  <c:v>70.9340441448429</c:v>
                </c:pt>
                <c:pt idx="2246">
                  <c:v>70.995914479190702</c:v>
                </c:pt>
                <c:pt idx="2247">
                  <c:v>71.057871789363318</c:v>
                </c:pt>
                <c:pt idx="2248">
                  <c:v>71.119913903319727</c:v>
                </c:pt>
                <c:pt idx="2249">
                  <c:v>71.182038649250828</c:v>
                </c:pt>
                <c:pt idx="2250">
                  <c:v>71.244243855659874</c:v>
                </c:pt>
                <c:pt idx="2251">
                  <c:v>71.306527351443577</c:v>
                </c:pt>
                <c:pt idx="2252">
                  <c:v>71.368886965970503</c:v>
                </c:pt>
                <c:pt idx="2253">
                  <c:v>71.431320529161724</c:v>
                </c:pt>
                <c:pt idx="2254">
                  <c:v>71.493825871564326</c:v>
                </c:pt>
                <c:pt idx="2255">
                  <c:v>71.556400824430398</c:v>
                </c:pt>
                <c:pt idx="2256">
                  <c:v>71.619043219790228</c:v>
                </c:pt>
                <c:pt idx="2257">
                  <c:v>71.681750890526487</c:v>
                </c:pt>
                <c:pt idx="2258">
                  <c:v>71.744521670447057</c:v>
                </c:pt>
                <c:pt idx="2259">
                  <c:v>71.807353394356539</c:v>
                </c:pt>
                <c:pt idx="2260">
                  <c:v>71.870243898125352</c:v>
                </c:pt>
                <c:pt idx="2261">
                  <c:v>71.933191018760809</c:v>
                </c:pt>
                <c:pt idx="2262">
                  <c:v>71.996192594474351</c:v>
                </c:pt>
                <c:pt idx="2263">
                  <c:v>72.059246464748071</c:v>
                </c:pt>
                <c:pt idx="2264">
                  <c:v>72.1223504704014</c:v>
                </c:pt>
                <c:pt idx="2265">
                  <c:v>72.185502453655758</c:v>
                </c:pt>
                <c:pt idx="2266">
                  <c:v>72.248700258198127</c:v>
                </c:pt>
                <c:pt idx="2267">
                  <c:v>72.311941729243003</c:v>
                </c:pt>
                <c:pt idx="2268">
                  <c:v>72.37522471359469</c:v>
                </c:pt>
                <c:pt idx="2269">
                  <c:v>72.438547059706906</c:v>
                </c:pt>
                <c:pt idx="2270">
                  <c:v>72.501906617743273</c:v>
                </c:pt>
                <c:pt idx="2271">
                  <c:v>72.565301239633925</c:v>
                </c:pt>
                <c:pt idx="2272">
                  <c:v>72.628728779133567</c:v>
                </c:pt>
                <c:pt idx="2273">
                  <c:v>72.692187091877116</c:v>
                </c:pt>
                <c:pt idx="2274">
                  <c:v>72.755674035434993</c:v>
                </c:pt>
                <c:pt idx="2275">
                  <c:v>72.819187469365815</c:v>
                </c:pt>
                <c:pt idx="2276">
                  <c:v>72.882725255270827</c:v>
                </c:pt>
                <c:pt idx="2277">
                  <c:v>72.946285256844845</c:v>
                </c:pt>
                <c:pt idx="2278">
                  <c:v>73.009865339926407</c:v>
                </c:pt>
                <c:pt idx="2279">
                  <c:v>73.073463372548332</c:v>
                </c:pt>
                <c:pt idx="2280">
                  <c:v>73.137077224985319</c:v>
                </c:pt>
                <c:pt idx="2281">
                  <c:v>73.200704769802613</c:v>
                </c:pt>
                <c:pt idx="2282">
                  <c:v>73.264343881901709</c:v>
                </c:pt>
                <c:pt idx="2283">
                  <c:v>73.327992438566199</c:v>
                </c:pt>
                <c:pt idx="2284">
                  <c:v>73.391648319506899</c:v>
                </c:pt>
                <c:pt idx="2285">
                  <c:v>73.455309406903723</c:v>
                </c:pt>
                <c:pt idx="2286">
                  <c:v>73.518973585449942</c:v>
                </c:pt>
                <c:pt idx="2287">
                  <c:v>73.582638742392987</c:v>
                </c:pt>
                <c:pt idx="2288">
                  <c:v>73.646302767575548</c:v>
                </c:pt>
                <c:pt idx="2289">
                  <c:v>73.709963553474324</c:v>
                </c:pt>
                <c:pt idx="2290">
                  <c:v>73.773618995240085</c:v>
                </c:pt>
                <c:pt idx="2291">
                  <c:v>73.837266990733823</c:v>
                </c:pt>
                <c:pt idx="2292">
                  <c:v>73.900905440565523</c:v>
                </c:pt>
                <c:pt idx="2293">
                  <c:v>73.96453224812872</c:v>
                </c:pt>
                <c:pt idx="2294">
                  <c:v>74.028145319635996</c:v>
                </c:pt>
                <c:pt idx="2295">
                  <c:v>74.091742564153819</c:v>
                </c:pt>
                <c:pt idx="2296">
                  <c:v>74.155321893634294</c:v>
                </c:pt>
                <c:pt idx="2297">
                  <c:v>74.21888122294979</c:v>
                </c:pt>
                <c:pt idx="2298">
                  <c:v>74.28241846992286</c:v>
                </c:pt>
                <c:pt idx="2299">
                  <c:v>74.345931555357467</c:v>
                </c:pt>
                <c:pt idx="2300">
                  <c:v>74.409418403070006</c:v>
                </c:pt>
                <c:pt idx="2301">
                  <c:v>74.472876939917143</c:v>
                </c:pt>
                <c:pt idx="2302">
                  <c:v>74.536305095824531</c:v>
                </c:pt>
                <c:pt idx="2303">
                  <c:v>74.599700803815239</c:v>
                </c:pt>
                <c:pt idx="2304">
                  <c:v>74.663062000035467</c:v>
                </c:pt>
                <c:pt idx="2305">
                  <c:v>74.726386623781792</c:v>
                </c:pt>
                <c:pt idx="2306">
                  <c:v>74.789672617526023</c:v>
                </c:pt>
                <c:pt idx="2307">
                  <c:v>74.852917926939639</c:v>
                </c:pt>
                <c:pt idx="2308">
                  <c:v>74.916120500918566</c:v>
                </c:pt>
                <c:pt idx="2309">
                  <c:v>74.979278291605539</c:v>
                </c:pt>
                <c:pt idx="2310">
                  <c:v>75.042389254413635</c:v>
                </c:pt>
                <c:pt idx="2311">
                  <c:v>75.105451348047268</c:v>
                </c:pt>
                <c:pt idx="2312">
                  <c:v>75.168462534525375</c:v>
                </c:pt>
                <c:pt idx="2313">
                  <c:v>75.231420779199837</c:v>
                </c:pt>
                <c:pt idx="2314">
                  <c:v>75.294324050776922</c:v>
                </c:pt>
                <c:pt idx="2315">
                  <c:v>75.357170321337492</c:v>
                </c:pt>
                <c:pt idx="2316">
                  <c:v>75.419957566354626</c:v>
                </c:pt>
                <c:pt idx="2317">
                  <c:v>75.482683764712633</c:v>
                </c:pt>
                <c:pt idx="2318">
                  <c:v>75.545346898725015</c:v>
                </c:pt>
                <c:pt idx="2319">
                  <c:v>75.607944954152288</c:v>
                </c:pt>
                <c:pt idx="2320">
                  <c:v>75.67047592021828</c:v>
                </c:pt>
                <c:pt idx="2321">
                  <c:v>75.732937789626391</c:v>
                </c:pt>
                <c:pt idx="2322">
                  <c:v>75.795328558576699</c:v>
                </c:pt>
                <c:pt idx="2323">
                  <c:v>75.85764622678029</c:v>
                </c:pt>
                <c:pt idx="2324">
                  <c:v>75.91988879747494</c:v>
                </c:pt>
                <c:pt idx="2325">
                  <c:v>75.98205427743936</c:v>
                </c:pt>
                <c:pt idx="2326">
                  <c:v>76.044140677008414</c:v>
                </c:pt>
                <c:pt idx="2327">
                  <c:v>76.10614601008642</c:v>
                </c:pt>
                <c:pt idx="2328">
                  <c:v>76.168068294160122</c:v>
                </c:pt>
                <c:pt idx="2329">
                  <c:v>76.229905550313191</c:v>
                </c:pt>
                <c:pt idx="2330">
                  <c:v>76.291655803238768</c:v>
                </c:pt>
                <c:pt idx="2331">
                  <c:v>76.353317081251305</c:v>
                </c:pt>
                <c:pt idx="2332">
                  <c:v>76.41488741629999</c:v>
                </c:pt>
                <c:pt idx="2333">
                  <c:v>76.476364843980022</c:v>
                </c:pt>
                <c:pt idx="2334">
                  <c:v>76.537747403545154</c:v>
                </c:pt>
                <c:pt idx="2335">
                  <c:v>76.599033137918624</c:v>
                </c:pt>
                <c:pt idx="2336">
                  <c:v>76.660220093705448</c:v>
                </c:pt>
                <c:pt idx="2337">
                  <c:v>76.721306321202619</c:v>
                </c:pt>
                <c:pt idx="2338">
                  <c:v>76.782289874410907</c:v>
                </c:pt>
                <c:pt idx="2339">
                  <c:v>76.843168811045643</c:v>
                </c:pt>
                <c:pt idx="2340">
                  <c:v>76.903941192547151</c:v>
                </c:pt>
                <c:pt idx="2341">
                  <c:v>76.964605084091957</c:v>
                </c:pt>
                <c:pt idx="2342">
                  <c:v>77.02515855460328</c:v>
                </c:pt>
                <c:pt idx="2343">
                  <c:v>77.08559967676085</c:v>
                </c:pt>
                <c:pt idx="2344">
                  <c:v>77.145926527012094</c:v>
                </c:pt>
                <c:pt idx="2345">
                  <c:v>77.20613718558252</c:v>
                </c:pt>
                <c:pt idx="2346">
                  <c:v>77.266229736485442</c:v>
                </c:pt>
                <c:pt idx="2347">
                  <c:v>77.326202267533105</c:v>
                </c:pt>
                <c:pt idx="2348">
                  <c:v>77.386052870347072</c:v>
                </c:pt>
                <c:pt idx="2349">
                  <c:v>77.445779640367803</c:v>
                </c:pt>
                <c:pt idx="2350">
                  <c:v>77.505380676865968</c:v>
                </c:pt>
                <c:pt idx="2351">
                  <c:v>77.564854082952536</c:v>
                </c:pt>
                <c:pt idx="2352">
                  <c:v>77.624197965589872</c:v>
                </c:pt>
                <c:pt idx="2353">
                  <c:v>77.683410435602013</c:v>
                </c:pt>
                <c:pt idx="2354">
                  <c:v>77.74248960768567</c:v>
                </c:pt>
                <c:pt idx="2355">
                  <c:v>77.801433600421703</c:v>
                </c:pt>
                <c:pt idx="2356">
                  <c:v>77.860240536284991</c:v>
                </c:pt>
                <c:pt idx="2357">
                  <c:v>77.918908541657359</c:v>
                </c:pt>
                <c:pt idx="2358">
                  <c:v>77.977435746838097</c:v>
                </c:pt>
                <c:pt idx="2359">
                  <c:v>78.035820286055596</c:v>
                </c:pt>
                <c:pt idx="2360">
                  <c:v>78.094060297480198</c:v>
                </c:pt>
                <c:pt idx="2361">
                  <c:v>78.152153923235119</c:v>
                </c:pt>
                <c:pt idx="2362">
                  <c:v>78.210099309410296</c:v>
                </c:pt>
                <c:pt idx="2363">
                  <c:v>78.267894606073668</c:v>
                </c:pt>
                <c:pt idx="2364">
                  <c:v>78.325537967285285</c:v>
                </c:pt>
                <c:pt idx="2365">
                  <c:v>78.383027551109834</c:v>
                </c:pt>
                <c:pt idx="2366">
                  <c:v>78.440361519630827</c:v>
                </c:pt>
                <c:pt idx="2367">
                  <c:v>78.497538038964123</c:v>
                </c:pt>
                <c:pt idx="2368">
                  <c:v>78.554555279272861</c:v>
                </c:pt>
                <c:pt idx="2369">
                  <c:v>78.611411414780846</c:v>
                </c:pt>
                <c:pt idx="2370">
                  <c:v>78.668104623788722</c:v>
                </c:pt>
                <c:pt idx="2371">
                  <c:v>78.724633088689458</c:v>
                </c:pt>
                <c:pt idx="2372">
                  <c:v>78.780994995983036</c:v>
                </c:pt>
                <c:pt idx="2373">
                  <c:v>78.837188536294036</c:v>
                </c:pt>
                <c:pt idx="2374">
                  <c:v>78.893211904387201</c:v>
                </c:pt>
                <c:pt idx="2375">
                  <c:v>78.949063299185411</c:v>
                </c:pt>
                <c:pt idx="2376">
                  <c:v>79.004740923786258</c:v>
                </c:pt>
                <c:pt idx="2377">
                  <c:v>79.060242985481267</c:v>
                </c:pt>
                <c:pt idx="2378">
                  <c:v>79.115567695773791</c:v>
                </c:pt>
                <c:pt idx="2379">
                  <c:v>79.170713270397812</c:v>
                </c:pt>
                <c:pt idx="2380">
                  <c:v>79.225677929337635</c:v>
                </c:pt>
                <c:pt idx="2381">
                  <c:v>79.280459896848598</c:v>
                </c:pt>
                <c:pt idx="2382">
                  <c:v>79.335057401476433</c:v>
                </c:pt>
                <c:pt idx="2383">
                  <c:v>79.389468676079076</c:v>
                </c:pt>
                <c:pt idx="2384">
                  <c:v>79.443691957848301</c:v>
                </c:pt>
                <c:pt idx="2385">
                  <c:v>79.49772548833208</c:v>
                </c:pt>
                <c:pt idx="2386">
                  <c:v>79.551567513456561</c:v>
                </c:pt>
                <c:pt idx="2387">
                  <c:v>79.605216283550533</c:v>
                </c:pt>
                <c:pt idx="2388">
                  <c:v>79.658670053368255</c:v>
                </c:pt>
                <c:pt idx="2389">
                  <c:v>79.71192708211494</c:v>
                </c:pt>
                <c:pt idx="2390">
                  <c:v>79.764985633471369</c:v>
                </c:pt>
                <c:pt idx="2391">
                  <c:v>79.817843975619681</c:v>
                </c:pt>
                <c:pt idx="2392">
                  <c:v>79.870500381269594</c:v>
                </c:pt>
                <c:pt idx="2393">
                  <c:v>79.922953127685915</c:v>
                </c:pt>
                <c:pt idx="2394">
                  <c:v>79.975200496715416</c:v>
                </c:pt>
                <c:pt idx="2395">
                  <c:v>80.02724077481605</c:v>
                </c:pt>
                <c:pt idx="2396">
                  <c:v>80.079072253084803</c:v>
                </c:pt>
                <c:pt idx="2397">
                  <c:v>80.130693227287964</c:v>
                </c:pt>
                <c:pt idx="2398">
                  <c:v>80.182101997891181</c:v>
                </c:pt>
                <c:pt idx="2399">
                  <c:v>80.233296870089802</c:v>
                </c:pt>
                <c:pt idx="2400">
                  <c:v>80.284276153841375</c:v>
                </c:pt>
                <c:pt idx="2401">
                  <c:v>80.335038163897153</c:v>
                </c:pt>
                <c:pt idx="2402">
                  <c:v>80.385581219834833</c:v>
                </c:pt>
                <c:pt idx="2403">
                  <c:v>80.435903646092797</c:v>
                </c:pt>
                <c:pt idx="2404">
                  <c:v>80.486003772003613</c:v>
                </c:pt>
                <c:pt idx="2405">
                  <c:v>80.535879931829541</c:v>
                </c:pt>
                <c:pt idx="2406">
                  <c:v>80.585530464797685</c:v>
                </c:pt>
                <c:pt idx="2407">
                  <c:v>80.63495371513622</c:v>
                </c:pt>
                <c:pt idx="2408">
                  <c:v>80.684148032111906</c:v>
                </c:pt>
                <c:pt idx="2409">
                  <c:v>80.733111770066813</c:v>
                </c:pt>
                <c:pt idx="2410">
                  <c:v>80.78184328845775</c:v>
                </c:pt>
                <c:pt idx="2411">
                  <c:v>80.830340951894286</c:v>
                </c:pt>
                <c:pt idx="2412">
                  <c:v>80.878603130179059</c:v>
                </c:pt>
                <c:pt idx="2413">
                  <c:v>80.926628198348084</c:v>
                </c:pt>
                <c:pt idx="2414">
                  <c:v>80.974414536711222</c:v>
                </c:pt>
                <c:pt idx="2415">
                  <c:v>81.021960530894617</c:v>
                </c:pt>
                <c:pt idx="2416">
                  <c:v>81.06926457188321</c:v>
                </c:pt>
                <c:pt idx="2417">
                  <c:v>81.116325056062962</c:v>
                </c:pt>
                <c:pt idx="2418">
                  <c:v>81.163140385265393</c:v>
                </c:pt>
                <c:pt idx="2419">
                  <c:v>81.209708966811789</c:v>
                </c:pt>
                <c:pt idx="2420">
                  <c:v>81.256029213558307</c:v>
                </c:pt>
                <c:pt idx="2421">
                  <c:v>81.30209954394175</c:v>
                </c:pt>
                <c:pt idx="2422">
                  <c:v>81.347918382025497</c:v>
                </c:pt>
                <c:pt idx="2423">
                  <c:v>81.393484157547888</c:v>
                </c:pt>
                <c:pt idx="2424">
                  <c:v>81.438795305968142</c:v>
                </c:pt>
                <c:pt idx="2425">
                  <c:v>81.483850268516434</c:v>
                </c:pt>
                <c:pt idx="2426">
                  <c:v>81.528647492241191</c:v>
                </c:pt>
                <c:pt idx="2427">
                  <c:v>81.573185430060349</c:v>
                </c:pt>
                <c:pt idx="2428">
                  <c:v>81.617462540810479</c:v>
                </c:pt>
                <c:pt idx="2429">
                  <c:v>81.661477289297693</c:v>
                </c:pt>
                <c:pt idx="2430">
                  <c:v>81.705228146349128</c:v>
                </c:pt>
                <c:pt idx="2431">
                  <c:v>81.748713588865996</c:v>
                </c:pt>
                <c:pt idx="2432">
                  <c:v>81.791932099874373</c:v>
                </c:pt>
                <c:pt idx="2433">
                  <c:v>81.834882168579696</c:v>
                </c:pt>
                <c:pt idx="2434">
                  <c:v>81.877562290419831</c:v>
                </c:pt>
                <c:pt idx="2435">
                  <c:v>81.919970967119795</c:v>
                </c:pt>
                <c:pt idx="2436">
                  <c:v>81.962106706746525</c:v>
                </c:pt>
                <c:pt idx="2437">
                  <c:v>82.003968023763548</c:v>
                </c:pt>
                <c:pt idx="2438">
                  <c:v>82.045553439087826</c:v>
                </c:pt>
                <c:pt idx="2439">
                  <c:v>82.086861480145529</c:v>
                </c:pt>
                <c:pt idx="2440">
                  <c:v>82.127890680928971</c:v>
                </c:pt>
                <c:pt idx="2441">
                  <c:v>82.168639582054041</c:v>
                </c:pt>
                <c:pt idx="2442">
                  <c:v>82.209106730817879</c:v>
                </c:pt>
                <c:pt idx="2443">
                  <c:v>82.249290681257548</c:v>
                </c:pt>
                <c:pt idx="2444">
                  <c:v>82.28918999420803</c:v>
                </c:pt>
                <c:pt idx="2445">
                  <c:v>82.328803237361939</c:v>
                </c:pt>
                <c:pt idx="2446">
                  <c:v>82.36812898532888</c:v>
                </c:pt>
                <c:pt idx="2447">
                  <c:v>82.407165819695024</c:v>
                </c:pt>
                <c:pt idx="2448">
                  <c:v>82.445912329084067</c:v>
                </c:pt>
                <c:pt idx="2449">
                  <c:v>82.484367109217231</c:v>
                </c:pt>
                <c:pt idx="2450">
                  <c:v>82.522528762974417</c:v>
                </c:pt>
                <c:pt idx="2451">
                  <c:v>82.560395900456498</c:v>
                </c:pt>
                <c:pt idx="2452">
                  <c:v>82.597967139045167</c:v>
                </c:pt>
                <c:pt idx="2453">
                  <c:v>82.635241103466257</c:v>
                </c:pt>
                <c:pt idx="2454">
                  <c:v>82.672216425851545</c:v>
                </c:pt>
                <c:pt idx="2455">
                  <c:v>82.708891745801139</c:v>
                </c:pt>
                <c:pt idx="2456">
                  <c:v>82.745265710446347</c:v>
                </c:pt>
                <c:pt idx="2457">
                  <c:v>82.7813369745122</c:v>
                </c:pt>
                <c:pt idx="2458">
                  <c:v>82.817104200381408</c:v>
                </c:pt>
                <c:pt idx="2459">
                  <c:v>82.852566058156768</c:v>
                </c:pt>
                <c:pt idx="2460">
                  <c:v>82.887721225725144</c:v>
                </c:pt>
                <c:pt idx="2461">
                  <c:v>82.922568388820707</c:v>
                </c:pt>
                <c:pt idx="2462">
                  <c:v>82.957106241089591</c:v>
                </c:pt>
                <c:pt idx="2463">
                  <c:v>82.991333484152335</c:v>
                </c:pt>
                <c:pt idx="2464">
                  <c:v>83.025248827669031</c:v>
                </c:pt>
                <c:pt idx="2465">
                  <c:v>83.058850989402501</c:v>
                </c:pt>
                <c:pt idx="2466">
                  <c:v>83.092138695282969</c:v>
                </c:pt>
                <c:pt idx="2467">
                  <c:v>83.125110679471362</c:v>
                </c:pt>
                <c:pt idx="2468">
                  <c:v>83.157765684424064</c:v>
                </c:pt>
                <c:pt idx="2469">
                  <c:v>83.190102460956538</c:v>
                </c:pt>
                <c:pt idx="2470">
                  <c:v>83.22211976830738</c:v>
                </c:pt>
                <c:pt idx="2471">
                  <c:v>83.253816374201946</c:v>
                </c:pt>
                <c:pt idx="2472">
                  <c:v>83.285191054916879</c:v>
                </c:pt>
                <c:pt idx="2473">
                  <c:v>83.316242595342928</c:v>
                </c:pt>
                <c:pt idx="2474">
                  <c:v>83.346969789048771</c:v>
                </c:pt>
                <c:pt idx="2475">
                  <c:v>83.377371438344824</c:v>
                </c:pt>
                <c:pt idx="2476">
                  <c:v>83.407446354346035</c:v>
                </c:pt>
                <c:pt idx="2477">
                  <c:v>83.437193357034815</c:v>
                </c:pt>
                <c:pt idx="2478">
                  <c:v>83.466611275323913</c:v>
                </c:pt>
                <c:pt idx="2479">
                  <c:v>83.49569894711901</c:v>
                </c:pt>
                <c:pt idx="2480">
                  <c:v>83.52445521938084</c:v>
                </c:pt>
                <c:pt idx="2481">
                  <c:v>83.552878948187299</c:v>
                </c:pt>
                <c:pt idx="2482">
                  <c:v>83.580968998794773</c:v>
                </c:pt>
                <c:pt idx="2483">
                  <c:v>83.608724245699165</c:v>
                </c:pt>
                <c:pt idx="2484">
                  <c:v>83.636143572697364</c:v>
                </c:pt>
                <c:pt idx="2485">
                  <c:v>83.663225872947578</c:v>
                </c:pt>
                <c:pt idx="2486">
                  <c:v>83.689970049028986</c:v>
                </c:pt>
                <c:pt idx="2487">
                  <c:v>83.716375013001695</c:v>
                </c:pt>
                <c:pt idx="2488">
                  <c:v>83.742439686465474</c:v>
                </c:pt>
                <c:pt idx="2489">
                  <c:v>83.768163000619069</c:v>
                </c:pt>
                <c:pt idx="2490">
                  <c:v>83.793543896317786</c:v>
                </c:pt>
                <c:pt idx="2491">
                  <c:v>83.818581324130747</c:v>
                </c:pt>
                <c:pt idx="2492">
                  <c:v>83.843274244399126</c:v>
                </c:pt>
                <c:pt idx="2493">
                  <c:v>83.867621627290944</c:v>
                </c:pt>
                <c:pt idx="2494">
                  <c:v>83.891622452857973</c:v>
                </c:pt>
                <c:pt idx="2495">
                  <c:v>83.915275711090473</c:v>
                </c:pt>
                <c:pt idx="2496">
                  <c:v>83.93858040197199</c:v>
                </c:pt>
                <c:pt idx="2497">
                  <c:v>83.961535535532533</c:v>
                </c:pt>
                <c:pt idx="2498">
                  <c:v>83.98414013190218</c:v>
                </c:pt>
                <c:pt idx="2499">
                  <c:v>84.006393221363254</c:v>
                </c:pt>
                <c:pt idx="2500">
                  <c:v>84.028293844401659</c:v>
                </c:pt>
                <c:pt idx="2501">
                  <c:v>84.049841051757966</c:v>
                </c:pt>
                <c:pt idx="2502">
                  <c:v>84.071033904477787</c:v>
                </c:pt>
                <c:pt idx="2503">
                  <c:v>84.091871473959216</c:v>
                </c:pt>
                <c:pt idx="2504">
                  <c:v>84.112352842003531</c:v>
                </c:pt>
                <c:pt idx="2505">
                  <c:v>84.132477100860768</c:v>
                </c:pt>
                <c:pt idx="2506">
                  <c:v>84.152243353276759</c:v>
                </c:pt>
                <c:pt idx="2507">
                  <c:v>84.171650712539076</c:v>
                </c:pt>
                <c:pt idx="2508">
                  <c:v>84.190698302521113</c:v>
                </c:pt>
                <c:pt idx="2509">
                  <c:v>84.209385257725955</c:v>
                </c:pt>
                <c:pt idx="2510">
                  <c:v>84.227710723328798</c:v>
                </c:pt>
                <c:pt idx="2511">
                  <c:v>84.245673855219408</c:v>
                </c:pt>
                <c:pt idx="2512">
                  <c:v>84.26327382004223</c:v>
                </c:pt>
                <c:pt idx="2513">
                  <c:v>84.280509795234792</c:v>
                </c:pt>
                <c:pt idx="2514">
                  <c:v>84.29738096906793</c:v>
                </c:pt>
                <c:pt idx="2515">
                  <c:v>84.313886540682617</c:v>
                </c:pt>
                <c:pt idx="2516">
                  <c:v>84.330025720125548</c:v>
                </c:pt>
                <c:pt idx="2517">
                  <c:v>84.345797728384866</c:v>
                </c:pt>
                <c:pt idx="2518">
                  <c:v>84.361201797423831</c:v>
                </c:pt>
                <c:pt idx="2519">
                  <c:v>84.376237170213642</c:v>
                </c:pt>
                <c:pt idx="2520">
                  <c:v>84.390903100764973</c:v>
                </c:pt>
                <c:pt idx="2521">
                  <c:v>84.405198854158357</c:v>
                </c:pt>
                <c:pt idx="2522">
                  <c:v>84.419123706572577</c:v>
                </c:pt>
                <c:pt idx="2523">
                  <c:v>84.432676945314</c:v>
                </c:pt>
                <c:pt idx="2524">
                  <c:v>84.44585786884123</c:v>
                </c:pt>
                <c:pt idx="2525">
                  <c:v>84.458665786791556</c:v>
                </c:pt>
                <c:pt idx="2526">
                  <c:v>84.471100020004855</c:v>
                </c:pt>
                <c:pt idx="2527">
                  <c:v>84.483159900545132</c:v>
                </c:pt>
                <c:pt idx="2528">
                  <c:v>84.494844771723137</c:v>
                </c:pt>
                <c:pt idx="2529">
                  <c:v>84.506153988114875</c:v>
                </c:pt>
                <c:pt idx="2530">
                  <c:v>84.517086915581089</c:v>
                </c:pt>
                <c:pt idx="2531">
                  <c:v>84.527642931284134</c:v>
                </c:pt>
                <c:pt idx="2532">
                  <c:v>84.537821423702837</c:v>
                </c:pt>
                <c:pt idx="2533">
                  <c:v>84.547621792647362</c:v>
                </c:pt>
                <c:pt idx="2534">
                  <c:v>84.557043449272385</c:v>
                </c:pt>
                <c:pt idx="2535">
                  <c:v>84.566085816087565</c:v>
                </c:pt>
                <c:pt idx="2536">
                  <c:v>84.574748326967722</c:v>
                </c:pt>
                <c:pt idx="2537">
                  <c:v>84.583030427161248</c:v>
                </c:pt>
                <c:pt idx="2538">
                  <c:v>84.590931573296785</c:v>
                </c:pt>
                <c:pt idx="2539">
                  <c:v>84.598451233388587</c:v>
                </c:pt>
                <c:pt idx="2540">
                  <c:v>84.605588886840522</c:v>
                </c:pt>
                <c:pt idx="2541">
                  <c:v>84.612344024448348</c:v>
                </c:pt>
                <c:pt idx="2542">
                  <c:v>84.618716148400068</c:v>
                </c:pt>
                <c:pt idx="2543">
                  <c:v>84.624704772274811</c:v>
                </c:pt>
                <c:pt idx="2544">
                  <c:v>84.630309421041488</c:v>
                </c:pt>
                <c:pt idx="2545">
                  <c:v>84.635529631054041</c:v>
                </c:pt>
                <c:pt idx="2546">
                  <c:v>84.64036495004585</c:v>
                </c:pt>
                <c:pt idx="2547">
                  <c:v>84.64481493712303</c:v>
                </c:pt>
                <c:pt idx="2548">
                  <c:v>84.648879162754739</c:v>
                </c:pt>
                <c:pt idx="2549">
                  <c:v>84.652557208763824</c:v>
                </c:pt>
                <c:pt idx="2550">
                  <c:v>84.655848668314178</c:v>
                </c:pt>
                <c:pt idx="2551">
                  <c:v>84.658753145897307</c:v>
                </c:pt>
                <c:pt idx="2552">
                  <c:v>84.661270257316559</c:v>
                </c:pt>
                <c:pt idx="2553">
                  <c:v>84.66339962967119</c:v>
                </c:pt>
                <c:pt idx="2554">
                  <c:v>84.665140901336699</c:v>
                </c:pt>
                <c:pt idx="2555">
                  <c:v>84.666493721945699</c:v>
                </c:pt>
                <c:pt idx="2556">
                  <c:v>84.667457752364655</c:v>
                </c:pt>
                <c:pt idx="2557">
                  <c:v>84.668032664672097</c:v>
                </c:pt>
                <c:pt idx="2558">
                  <c:v>84.668218142131266</c:v>
                </c:pt>
                <c:pt idx="2559">
                  <c:v>84.66801387916594</c:v>
                </c:pt>
                <c:pt idx="2560">
                  <c:v>84.667419581328943</c:v>
                </c:pt>
                <c:pt idx="2561">
                  <c:v>84.666434965274732</c:v>
                </c:pt>
                <c:pt idx="2562">
                  <c:v>84.665059758725363</c:v>
                </c:pt>
                <c:pt idx="2563">
                  <c:v>84.663293700438203</c:v>
                </c:pt>
                <c:pt idx="2564">
                  <c:v>84.661136540170702</c:v>
                </c:pt>
                <c:pt idx="2565">
                  <c:v>84.658588038642606</c:v>
                </c:pt>
                <c:pt idx="2566">
                  <c:v>84.65564796749851</c:v>
                </c:pt>
                <c:pt idx="2567">
                  <c:v>84.652316109266692</c:v>
                </c:pt>
                <c:pt idx="2568">
                  <c:v>84.648592257318398</c:v>
                </c:pt>
                <c:pt idx="2569">
                  <c:v>84.644476215822934</c:v>
                </c:pt>
                <c:pt idx="2570">
                  <c:v>84.639967799704081</c:v>
                </c:pt>
                <c:pt idx="2571">
                  <c:v>84.635066834591768</c:v>
                </c:pt>
                <c:pt idx="2572">
                  <c:v>84.629773156773979</c:v>
                </c:pt>
                <c:pt idx="2573">
                  <c:v>84.624086613148023</c:v>
                </c:pt>
                <c:pt idx="2574">
                  <c:v>84.618007061166452</c:v>
                </c:pt>
                <c:pt idx="2575">
                  <c:v>84.611534368785115</c:v>
                </c:pt>
                <c:pt idx="2576">
                  <c:v>84.604668414408465</c:v>
                </c:pt>
                <c:pt idx="2577">
                  <c:v>84.597409086831448</c:v>
                </c:pt>
                <c:pt idx="2578">
                  <c:v>84.589756285182602</c:v>
                </c:pt>
                <c:pt idx="2579">
                  <c:v>84.581709918863567</c:v>
                </c:pt>
                <c:pt idx="2580">
                  <c:v>84.573269907487585</c:v>
                </c:pt>
                <c:pt idx="2581">
                  <c:v>84.564436180816756</c:v>
                </c:pt>
                <c:pt idx="2582">
                  <c:v>84.555208678696744</c:v>
                </c:pt>
                <c:pt idx="2583">
                  <c:v>84.545587350992363</c:v>
                </c:pt>
                <c:pt idx="2584">
                  <c:v>84.535572157517024</c:v>
                </c:pt>
                <c:pt idx="2585">
                  <c:v>84.525163067965664</c:v>
                </c:pt>
                <c:pt idx="2586">
                  <c:v>84.514360061842794</c:v>
                </c:pt>
                <c:pt idx="2587">
                  <c:v>84.503163128391222</c:v>
                </c:pt>
                <c:pt idx="2588">
                  <c:v>84.491572266516812</c:v>
                </c:pt>
                <c:pt idx="2589">
                  <c:v>84.479587484713846</c:v>
                </c:pt>
                <c:pt idx="2590">
                  <c:v>84.467208800988004</c:v>
                </c:pt>
                <c:pt idx="2591">
                  <c:v>84.4544362427782</c:v>
                </c:pt>
                <c:pt idx="2592">
                  <c:v>84.441269846876978</c:v>
                </c:pt>
                <c:pt idx="2593">
                  <c:v>84.427709659347855</c:v>
                </c:pt>
                <c:pt idx="2594">
                  <c:v>84.413755735444667</c:v>
                </c:pt>
                <c:pt idx="2595">
                  <c:v>84.3994081395264</c:v>
                </c:pt>
                <c:pt idx="2596">
                  <c:v>84.384666944970917</c:v>
                </c:pt>
                <c:pt idx="2597">
                  <c:v>84.369532234090286</c:v>
                </c:pt>
                <c:pt idx="2598">
                  <c:v>84.354004098039979</c:v>
                </c:pt>
                <c:pt idx="2599">
                  <c:v>84.338082636731471</c:v>
                </c:pt>
                <c:pt idx="2600">
                  <c:v>84.321767958739656</c:v>
                </c:pt>
                <c:pt idx="2601">
                  <c:v>84.305060181211658</c:v>
                </c:pt>
                <c:pt idx="2602">
                  <c:v>84.287959429772386</c:v>
                </c:pt>
                <c:pt idx="2603">
                  <c:v>84.270465838431178</c:v>
                </c:pt>
                <c:pt idx="2604">
                  <c:v>84.252579549483372</c:v>
                </c:pt>
                <c:pt idx="2605">
                  <c:v>84.234300713415848</c:v>
                </c:pt>
                <c:pt idx="2606">
                  <c:v>84.215629488805803</c:v>
                </c:pt>
                <c:pt idx="2607">
                  <c:v>84.196566042222727</c:v>
                </c:pt>
                <c:pt idx="2608">
                  <c:v>84.177110548126905</c:v>
                </c:pt>
                <c:pt idx="2609">
                  <c:v>84.157263188767118</c:v>
                </c:pt>
                <c:pt idx="2610">
                  <c:v>84.137024154077693</c:v>
                </c:pt>
                <c:pt idx="2611">
                  <c:v>84.116393641574192</c:v>
                </c:pt>
                <c:pt idx="2612">
                  <c:v>84.095371856247326</c:v>
                </c:pt>
                <c:pt idx="2613">
                  <c:v>84.073959010458026</c:v>
                </c:pt>
                <c:pt idx="2614">
                  <c:v>84.052155323827265</c:v>
                </c:pt>
                <c:pt idx="2615">
                  <c:v>84.029961023129559</c:v>
                </c:pt>
                <c:pt idx="2616">
                  <c:v>84.007376342183008</c:v>
                </c:pt>
                <c:pt idx="2617">
                  <c:v>83.984401521737624</c:v>
                </c:pt>
                <c:pt idx="2618">
                  <c:v>83.961036809364572</c:v>
                </c:pt>
                <c:pt idx="2619">
                  <c:v>83.937282459343294</c:v>
                </c:pt>
                <c:pt idx="2620">
                  <c:v>83.913138732548489</c:v>
                </c:pt>
                <c:pt idx="2621">
                  <c:v>83.888605896335093</c:v>
                </c:pt>
                <c:pt idx="2622">
                  <c:v>83.863684224423935</c:v>
                </c:pt>
                <c:pt idx="2623">
                  <c:v>83.838373996783645</c:v>
                </c:pt>
                <c:pt idx="2624">
                  <c:v>83.812675499516828</c:v>
                </c:pt>
                <c:pt idx="2625">
                  <c:v>83.786589024739783</c:v>
                </c:pt>
                <c:pt idx="2626">
                  <c:v>83.760114870464463</c:v>
                </c:pt>
                <c:pt idx="2627">
                  <c:v>83.733253340480246</c:v>
                </c:pt>
                <c:pt idx="2628">
                  <c:v>83.706004744233056</c:v>
                </c:pt>
                <c:pt idx="2629">
                  <c:v>83.678369396704738</c:v>
                </c:pt>
                <c:pt idx="2630">
                  <c:v>83.650347618291491</c:v>
                </c:pt>
                <c:pt idx="2631">
                  <c:v>83.621939734683039</c:v>
                </c:pt>
                <c:pt idx="2632">
                  <c:v>83.593146076737867</c:v>
                </c:pt>
                <c:pt idx="2633">
                  <c:v>83.563966980362196</c:v>
                </c:pt>
                <c:pt idx="2634">
                  <c:v>83.534402786383737</c:v>
                </c:pt>
                <c:pt idx="2635">
                  <c:v>83.504453840429647</c:v>
                </c:pt>
                <c:pt idx="2636">
                  <c:v>83.474120492799926</c:v>
                </c:pt>
                <c:pt idx="2637">
                  <c:v>83.443403098342543</c:v>
                </c:pt>
                <c:pt idx="2638">
                  <c:v>83.412302016327047</c:v>
                </c:pt>
                <c:pt idx="2639">
                  <c:v>83.380817610318715</c:v>
                </c:pt>
                <c:pt idx="2640">
                  <c:v>83.348950248051906</c:v>
                </c:pt>
                <c:pt idx="2641">
                  <c:v>83.316700301301438</c:v>
                </c:pt>
                <c:pt idx="2642">
                  <c:v>83.284068145756351</c:v>
                </c:pt>
                <c:pt idx="2643">
                  <c:v>83.251054160891499</c:v>
                </c:pt>
                <c:pt idx="2644">
                  <c:v>83.217658729838476</c:v>
                </c:pt>
                <c:pt idx="2645">
                  <c:v>83.183882239258566</c:v>
                </c:pt>
                <c:pt idx="2646">
                  <c:v>83.149725079212374</c:v>
                </c:pt>
                <c:pt idx="2647">
                  <c:v>83.11518764303031</c:v>
                </c:pt>
                <c:pt idx="2648">
                  <c:v>83.080270327185289</c:v>
                </c:pt>
                <c:pt idx="2649">
                  <c:v>83.044973531161517</c:v>
                </c:pt>
                <c:pt idx="2650">
                  <c:v>83.009297657323927</c:v>
                </c:pt>
                <c:pt idx="2651">
                  <c:v>82.973243110789667</c:v>
                </c:pt>
                <c:pt idx="2652">
                  <c:v>82.936810299298699</c:v>
                </c:pt>
                <c:pt idx="2653">
                  <c:v>82.899999633080412</c:v>
                </c:pt>
                <c:pt idx="2654">
                  <c:v>82.862811524726951</c:v>
                </c:pt>
                <c:pt idx="2655">
                  <c:v>82.825246389060126</c:v>
                </c:pt>
                <c:pt idx="2656">
                  <c:v>82.7873046430024</c:v>
                </c:pt>
                <c:pt idx="2657">
                  <c:v>82.748986705446313</c:v>
                </c:pt>
                <c:pt idx="2658">
                  <c:v>82.710292997123318</c:v>
                </c:pt>
                <c:pt idx="2659">
                  <c:v>82.67122394047432</c:v>
                </c:pt>
                <c:pt idx="2660">
                  <c:v>82.631779959519079</c:v>
                </c:pt>
                <c:pt idx="2661">
                  <c:v>82.591961479725597</c:v>
                </c:pt>
                <c:pt idx="2662">
                  <c:v>82.551768927879692</c:v>
                </c:pt>
                <c:pt idx="2663">
                  <c:v>82.51120273195626</c:v>
                </c:pt>
                <c:pt idx="2664">
                  <c:v>82.470263320988252</c:v>
                </c:pt>
                <c:pt idx="2665">
                  <c:v>82.428951124937143</c:v>
                </c:pt>
                <c:pt idx="2666">
                  <c:v>82.387266574563952</c:v>
                </c:pt>
                <c:pt idx="2667">
                  <c:v>82.345210101298846</c:v>
                </c:pt>
                <c:pt idx="2668">
                  <c:v>82.302782137113397</c:v>
                </c:pt>
                <c:pt idx="2669">
                  <c:v>82.259983114390977</c:v>
                </c:pt>
                <c:pt idx="2670">
                  <c:v>82.216813465798054</c:v>
                </c:pt>
                <c:pt idx="2671">
                  <c:v>82.173273624156479</c:v>
                </c:pt>
                <c:pt idx="2672">
                  <c:v>82.129364022315343</c:v>
                </c:pt>
                <c:pt idx="2673">
                  <c:v>82.085085093023281</c:v>
                </c:pt>
                <c:pt idx="2674">
                  <c:v>82.040437268801796</c:v>
                </c:pt>
                <c:pt idx="2675">
                  <c:v>81.995420981817475</c:v>
                </c:pt>
                <c:pt idx="2676">
                  <c:v>81.950036663756023</c:v>
                </c:pt>
                <c:pt idx="2677">
                  <c:v>81.90428474569697</c:v>
                </c:pt>
                <c:pt idx="2678">
                  <c:v>81.858165657986689</c:v>
                </c:pt>
                <c:pt idx="2679">
                  <c:v>81.811679830114443</c:v>
                </c:pt>
                <c:pt idx="2680">
                  <c:v>81.764827690587325</c:v>
                </c:pt>
                <c:pt idx="2681">
                  <c:v>81.717609666805771</c:v>
                </c:pt>
                <c:pt idx="2682">
                  <c:v>81.670026184940852</c:v>
                </c:pt>
                <c:pt idx="2683">
                  <c:v>81.622077669810025</c:v>
                </c:pt>
                <c:pt idx="2684">
                  <c:v>81.573764544755619</c:v>
                </c:pt>
                <c:pt idx="2685">
                  <c:v>81.525087231522164</c:v>
                </c:pt>
                <c:pt idx="2686">
                  <c:v>81.476046150135716</c:v>
                </c:pt>
                <c:pt idx="2687">
                  <c:v>81.426641718782108</c:v>
                </c:pt>
                <c:pt idx="2688">
                  <c:v>81.376874353687356</c:v>
                </c:pt>
                <c:pt idx="2689">
                  <c:v>81.326744468998626</c:v>
                </c:pt>
                <c:pt idx="2690">
                  <c:v>81.276252476663799</c:v>
                </c:pt>
                <c:pt idx="2691">
                  <c:v>81.225398786315438</c:v>
                </c:pt>
                <c:pt idx="2692">
                  <c:v>81.174183805151301</c:v>
                </c:pt>
                <c:pt idx="2693">
                  <c:v>81.122607937818287</c:v>
                </c:pt>
                <c:pt idx="2694">
                  <c:v>81.07067158629664</c:v>
                </c:pt>
                <c:pt idx="2695">
                  <c:v>81.018375149783523</c:v>
                </c:pt>
                <c:pt idx="2696">
                  <c:v>80.965719024580238</c:v>
                </c:pt>
                <c:pt idx="2697">
                  <c:v>80.912703603975629</c:v>
                </c:pt>
                <c:pt idx="2698">
                  <c:v>80.859329278135576</c:v>
                </c:pt>
                <c:pt idx="2699">
                  <c:v>80.805596433988569</c:v>
                </c:pt>
                <c:pt idx="2700">
                  <c:v>80.751505455115435</c:v>
                </c:pt>
                <c:pt idx="2701">
                  <c:v>80.697056721637722</c:v>
                </c:pt>
                <c:pt idx="2702">
                  <c:v>80.642250610109073</c:v>
                </c:pt>
                <c:pt idx="2703">
                  <c:v>80.587087493403729</c:v>
                </c:pt>
                <c:pt idx="2704">
                  <c:v>80.531567740610996</c:v>
                </c:pt>
                <c:pt idx="2705">
                  <c:v>80.47569171692524</c:v>
                </c:pt>
                <c:pt idx="2706">
                  <c:v>80.419459783541228</c:v>
                </c:pt>
                <c:pt idx="2707">
                  <c:v>80.362872297547639</c:v>
                </c:pt>
                <c:pt idx="2708">
                  <c:v>80.305929611821853</c:v>
                </c:pt>
                <c:pt idx="2709">
                  <c:v>80.248632074926718</c:v>
                </c:pt>
                <c:pt idx="2710">
                  <c:v>80.190980031006916</c:v>
                </c:pt>
                <c:pt idx="2711">
                  <c:v>80.132973819687066</c:v>
                </c:pt>
                <c:pt idx="2712">
                  <c:v>80.074613775970434</c:v>
                </c:pt>
                <c:pt idx="2713">
                  <c:v>80.015900230139238</c:v>
                </c:pt>
                <c:pt idx="2714">
                  <c:v>79.956833507653769</c:v>
                </c:pt>
                <c:pt idx="2715">
                  <c:v>79.897413929055702</c:v>
                </c:pt>
                <c:pt idx="2716">
                  <c:v>79.83764180986897</c:v>
                </c:pt>
                <c:pt idx="2717">
                  <c:v>79.777517460504924</c:v>
                </c:pt>
                <c:pt idx="2718">
                  <c:v>79.717041186165289</c:v>
                </c:pt>
                <c:pt idx="2719">
                  <c:v>79.656213286748084</c:v>
                </c:pt>
                <c:pt idx="2720">
                  <c:v>79.595034056754685</c:v>
                </c:pt>
                <c:pt idx="2721">
                  <c:v>79.53350378519545</c:v>
                </c:pt>
                <c:pt idx="2722">
                  <c:v>79.471622755500306</c:v>
                </c:pt>
                <c:pt idx="2723">
                  <c:v>79.409391245426079</c:v>
                </c:pt>
                <c:pt idx="2724">
                  <c:v>79.346809526967945</c:v>
                </c:pt>
                <c:pt idx="2725">
                  <c:v>79.283877866270359</c:v>
                </c:pt>
                <c:pt idx="2726">
                  <c:v>79.220596523539015</c:v>
                </c:pt>
                <c:pt idx="2727">
                  <c:v>79.156965752955387</c:v>
                </c:pt>
                <c:pt idx="2728">
                  <c:v>79.092985802589794</c:v>
                </c:pt>
                <c:pt idx="2729">
                  <c:v>79.028656914316954</c:v>
                </c:pt>
                <c:pt idx="2730">
                  <c:v>78.963979323733312</c:v>
                </c:pt>
                <c:pt idx="2731">
                  <c:v>78.898953260072972</c:v>
                </c:pt>
                <c:pt idx="2732">
                  <c:v>78.833578946127275</c:v>
                </c:pt>
                <c:pt idx="2733">
                  <c:v>78.76785659816349</c:v>
                </c:pt>
                <c:pt idx="2734">
                  <c:v>78.701786425845896</c:v>
                </c:pt>
                <c:pt idx="2735">
                  <c:v>78.635368632157281</c:v>
                </c:pt>
                <c:pt idx="2736">
                  <c:v>78.568603413320076</c:v>
                </c:pt>
                <c:pt idx="2737">
                  <c:v>78.50149095872176</c:v>
                </c:pt>
                <c:pt idx="2738">
                  <c:v>78.434031450838717</c:v>
                </c:pt>
                <c:pt idx="2739">
                  <c:v>78.366225065161331</c:v>
                </c:pt>
                <c:pt idx="2740">
                  <c:v>78.298071970121384</c:v>
                </c:pt>
                <c:pt idx="2741">
                  <c:v>78.229572327019227</c:v>
                </c:pt>
                <c:pt idx="2742">
                  <c:v>78.160726289953061</c:v>
                </c:pt>
                <c:pt idx="2743">
                  <c:v>78.09153400574715</c:v>
                </c:pt>
                <c:pt idx="2744">
                  <c:v>78.02199561388565</c:v>
                </c:pt>
                <c:pt idx="2745">
                  <c:v>77.952111246440836</c:v>
                </c:pt>
                <c:pt idx="2746">
                  <c:v>77.881881028008152</c:v>
                </c:pt>
                <c:pt idx="2747">
                  <c:v>77.811305075639709</c:v>
                </c:pt>
                <c:pt idx="2748">
                  <c:v>77.740383498778741</c:v>
                </c:pt>
                <c:pt idx="2749">
                  <c:v>77.669116399195985</c:v>
                </c:pt>
                <c:pt idx="2750">
                  <c:v>77.597503870926076</c:v>
                </c:pt>
                <c:pt idx="2751">
                  <c:v>77.52554600020575</c:v>
                </c:pt>
                <c:pt idx="2752">
                  <c:v>77.453242865413074</c:v>
                </c:pt>
                <c:pt idx="2753">
                  <c:v>77.380594537007283</c:v>
                </c:pt>
                <c:pt idx="2754">
                  <c:v>77.3076010774693</c:v>
                </c:pt>
                <c:pt idx="2755">
                  <c:v>77.234262541244604</c:v>
                </c:pt>
                <c:pt idx="2756">
                  <c:v>77.160578974685279</c:v>
                </c:pt>
                <c:pt idx="2757">
                  <c:v>77.086550415995305</c:v>
                </c:pt>
                <c:pt idx="2758">
                  <c:v>77.012176895173795</c:v>
                </c:pt>
                <c:pt idx="2759">
                  <c:v>76.937458433962334</c:v>
                </c:pt>
                <c:pt idx="2760">
                  <c:v>76.862395045792283</c:v>
                </c:pt>
                <c:pt idx="2761">
                  <c:v>76.78698673573146</c:v>
                </c:pt>
                <c:pt idx="2762">
                  <c:v>76.711233500433593</c:v>
                </c:pt>
                <c:pt idx="2763">
                  <c:v>76.635135328088779</c:v>
                </c:pt>
                <c:pt idx="2764">
                  <c:v>76.558692198374089</c:v>
                </c:pt>
                <c:pt idx="2765">
                  <c:v>76.481904082405265</c:v>
                </c:pt>
                <c:pt idx="2766">
                  <c:v>76.404770942689638</c:v>
                </c:pt>
                <c:pt idx="2767">
                  <c:v>76.327292733079886</c:v>
                </c:pt>
                <c:pt idx="2768">
                  <c:v>76.249469398729701</c:v>
                </c:pt>
                <c:pt idx="2769">
                  <c:v>76.171300876047482</c:v>
                </c:pt>
                <c:pt idx="2770">
                  <c:v>76.092787092655385</c:v>
                </c:pt>
                <c:pt idx="2771">
                  <c:v>76.013927967344884</c:v>
                </c:pt>
                <c:pt idx="2772">
                  <c:v>75.934723410036355</c:v>
                </c:pt>
                <c:pt idx="2773">
                  <c:v>75.855173321739088</c:v>
                </c:pt>
                <c:pt idx="2774">
                  <c:v>75.775277594509674</c:v>
                </c:pt>
                <c:pt idx="2775">
                  <c:v>75.695036111415263</c:v>
                </c:pt>
                <c:pt idx="2776">
                  <c:v>75.614448746494418</c:v>
                </c:pt>
                <c:pt idx="2777">
                  <c:v>75.533515364721339</c:v>
                </c:pt>
                <c:pt idx="2778">
                  <c:v>75.452235821969182</c:v>
                </c:pt>
                <c:pt idx="2779">
                  <c:v>75.370609964974477</c:v>
                </c:pt>
                <c:pt idx="2780">
                  <c:v>75.288637631303985</c:v>
                </c:pt>
                <c:pt idx="2781">
                  <c:v>75.206318649320295</c:v>
                </c:pt>
                <c:pt idx="2782">
                  <c:v>75.123652838150306</c:v>
                </c:pt>
                <c:pt idx="2783">
                  <c:v>75.040640007652627</c:v>
                </c:pt>
                <c:pt idx="2784">
                  <c:v>74.95727995838709</c:v>
                </c:pt>
                <c:pt idx="2785">
                  <c:v>74.873572481585441</c:v>
                </c:pt>
                <c:pt idx="2786">
                  <c:v>74.789517359121476</c:v>
                </c:pt>
                <c:pt idx="2787">
                  <c:v>74.705114363483048</c:v>
                </c:pt>
                <c:pt idx="2788">
                  <c:v>74.6203632577446</c:v>
                </c:pt>
                <c:pt idx="2789">
                  <c:v>74.535263795540317</c:v>
                </c:pt>
                <c:pt idx="2790">
                  <c:v>74.449815721039286</c:v>
                </c:pt>
                <c:pt idx="2791">
                  <c:v>74.364018768918953</c:v>
                </c:pt>
                <c:pt idx="2792">
                  <c:v>74.277872664342695</c:v>
                </c:pt>
                <c:pt idx="2793">
                  <c:v>74.191377122934398</c:v>
                </c:pt>
                <c:pt idx="2794">
                  <c:v>74.104531850757979</c:v>
                </c:pt>
                <c:pt idx="2795">
                  <c:v>74.017336544293869</c:v>
                </c:pt>
                <c:pt idx="2796">
                  <c:v>73.929790890418616</c:v>
                </c:pt>
                <c:pt idx="2797">
                  <c:v>73.841894566384823</c:v>
                </c:pt>
                <c:pt idx="2798">
                  <c:v>73.753647239800955</c:v>
                </c:pt>
                <c:pt idx="2799">
                  <c:v>73.665048568613159</c:v>
                </c:pt>
                <c:pt idx="2800">
                  <c:v>73.576098201086566</c:v>
                </c:pt>
                <c:pt idx="2801">
                  <c:v>73.486795775788792</c:v>
                </c:pt>
                <c:pt idx="2802">
                  <c:v>73.397140921572429</c:v>
                </c:pt>
                <c:pt idx="2803">
                  <c:v>73.307133257559755</c:v>
                </c:pt>
                <c:pt idx="2804">
                  <c:v>73.216772393127556</c:v>
                </c:pt>
                <c:pt idx="2805">
                  <c:v>73.126057927891864</c:v>
                </c:pt>
                <c:pt idx="2806">
                  <c:v>73.034989451695765</c:v>
                </c:pt>
                <c:pt idx="2807">
                  <c:v>72.943566544594631</c:v>
                </c:pt>
                <c:pt idx="2808">
                  <c:v>72.851788776844884</c:v>
                </c:pt>
                <c:pt idx="2809">
                  <c:v>72.759655708891046</c:v>
                </c:pt>
                <c:pt idx="2810">
                  <c:v>72.6671668913568</c:v>
                </c:pt>
                <c:pt idx="2811">
                  <c:v>72.574321865032175</c:v>
                </c:pt>
                <c:pt idx="2812">
                  <c:v>72.48112016086543</c:v>
                </c:pt>
                <c:pt idx="2813">
                  <c:v>72.387561299953475</c:v>
                </c:pt>
                <c:pt idx="2814">
                  <c:v>72.293644793532934</c:v>
                </c:pt>
                <c:pt idx="2815">
                  <c:v>72.199370142973322</c:v>
                </c:pt>
                <c:pt idx="2816">
                  <c:v>72.104736839769288</c:v>
                </c:pt>
                <c:pt idx="2817">
                  <c:v>72.009744365533948</c:v>
                </c:pt>
                <c:pt idx="2818">
                  <c:v>71.914392191993016</c:v>
                </c:pt>
                <c:pt idx="2819">
                  <c:v>71.818679780979423</c:v>
                </c:pt>
                <c:pt idx="2820">
                  <c:v>71.722606584429116</c:v>
                </c:pt>
                <c:pt idx="2821">
                  <c:v>71.626172044376062</c:v>
                </c:pt>
                <c:pt idx="2822">
                  <c:v>71.529375592949506</c:v>
                </c:pt>
                <c:pt idx="2823">
                  <c:v>71.432216652370229</c:v>
                </c:pt>
                <c:pt idx="2824">
                  <c:v>71.334694634948491</c:v>
                </c:pt>
                <c:pt idx="2825">
                  <c:v>71.236808943082394</c:v>
                </c:pt>
                <c:pt idx="2826">
                  <c:v>71.138558969256167</c:v>
                </c:pt>
                <c:pt idx="2827">
                  <c:v>71.039944096039818</c:v>
                </c:pt>
                <c:pt idx="2828">
                  <c:v>70.9409636960889</c:v>
                </c:pt>
                <c:pt idx="2829">
                  <c:v>70.841617132144563</c:v>
                </c:pt>
                <c:pt idx="2830">
                  <c:v>70.741903757035089</c:v>
                </c:pt>
                <c:pt idx="2831">
                  <c:v>70.641822913676776</c:v>
                </c:pt>
                <c:pt idx="2832">
                  <c:v>70.541373935075953</c:v>
                </c:pt>
                <c:pt idx="2833">
                  <c:v>70.440556144332135</c:v>
                </c:pt>
                <c:pt idx="2834">
                  <c:v>70.339368854639588</c:v>
                </c:pt>
                <c:pt idx="2835">
                  <c:v>70.237811369293183</c:v>
                </c:pt>
                <c:pt idx="2836">
                  <c:v>70.13588298168979</c:v>
                </c:pt>
                <c:pt idx="2837">
                  <c:v>70.033582975334781</c:v>
                </c:pt>
                <c:pt idx="2838">
                  <c:v>69.930910623846657</c:v>
                </c:pt>
                <c:pt idx="2839">
                  <c:v>69.827865190961091</c:v>
                </c:pt>
                <c:pt idx="2840">
                  <c:v>69.724445930539446</c:v>
                </c:pt>
                <c:pt idx="2841">
                  <c:v>69.620652086573301</c:v>
                </c:pt>
                <c:pt idx="2842">
                  <c:v>69.516482893191977</c:v>
                </c:pt>
                <c:pt idx="2843">
                  <c:v>69.411937574670915</c:v>
                </c:pt>
                <c:pt idx="2844">
                  <c:v>69.307015345437648</c:v>
                </c:pt>
                <c:pt idx="2845">
                  <c:v>69.201715410082073</c:v>
                </c:pt>
                <c:pt idx="2846">
                  <c:v>69.096036963364696</c:v>
                </c:pt>
                <c:pt idx="2847">
                  <c:v>68.989979190224958</c:v>
                </c:pt>
                <c:pt idx="2848">
                  <c:v>68.883541265792303</c:v>
                </c:pt>
                <c:pt idx="2849">
                  <c:v>68.776722355396586</c:v>
                </c:pt>
                <c:pt idx="2850">
                  <c:v>68.669521614576695</c:v>
                </c:pt>
                <c:pt idx="2851">
                  <c:v>68.561938189094064</c:v>
                </c:pt>
                <c:pt idx="2852">
                  <c:v>68.453971214942868</c:v>
                </c:pt>
                <c:pt idx="2853">
                  <c:v>68.345619818362493</c:v>
                </c:pt>
                <c:pt idx="2854">
                  <c:v>68.236883115849082</c:v>
                </c:pt>
                <c:pt idx="2855">
                  <c:v>68.127760214170465</c:v>
                </c:pt>
                <c:pt idx="2856">
                  <c:v>68.018250210376706</c:v>
                </c:pt>
                <c:pt idx="2857">
                  <c:v>67.908352191815524</c:v>
                </c:pt>
                <c:pt idx="2858">
                  <c:v>67.798065236147124</c:v>
                </c:pt>
                <c:pt idx="2859">
                  <c:v>67.687388411356295</c:v>
                </c:pt>
                <c:pt idx="2860">
                  <c:v>67.576320775769986</c:v>
                </c:pt>
                <c:pt idx="2861">
                  <c:v>67.464861378071021</c:v>
                </c:pt>
                <c:pt idx="2862">
                  <c:v>67.353009257314326</c:v>
                </c:pt>
                <c:pt idx="2863">
                  <c:v>67.240763442944612</c:v>
                </c:pt>
                <c:pt idx="2864">
                  <c:v>67.128122954810095</c:v>
                </c:pt>
                <c:pt idx="2865">
                  <c:v>67.015086803182385</c:v>
                </c:pt>
                <c:pt idx="2866">
                  <c:v>66.901653988772807</c:v>
                </c:pt>
                <c:pt idx="2867">
                  <c:v>66.787823502749802</c:v>
                </c:pt>
                <c:pt idx="2868">
                  <c:v>66.673594326758661</c:v>
                </c:pt>
                <c:pt idx="2869">
                  <c:v>66.558965432939644</c:v>
                </c:pt>
                <c:pt idx="2870">
                  <c:v>66.443935783945605</c:v>
                </c:pt>
                <c:pt idx="2871">
                  <c:v>66.328504332964201</c:v>
                </c:pt>
                <c:pt idx="2872">
                  <c:v>66.212670023736763</c:v>
                </c:pt>
                <c:pt idx="2873">
                  <c:v>66.096431790577711</c:v>
                </c:pt>
                <c:pt idx="2874">
                  <c:v>65.979788558397402</c:v>
                </c:pt>
                <c:pt idx="2875">
                  <c:v>65.862739242721048</c:v>
                </c:pt>
                <c:pt idx="2876">
                  <c:v>65.745282749712118</c:v>
                </c:pt>
                <c:pt idx="2877">
                  <c:v>65.627417976194948</c:v>
                </c:pt>
                <c:pt idx="2878">
                  <c:v>65.509143809674427</c:v>
                </c:pt>
                <c:pt idx="2879">
                  <c:v>65.390459128361755</c:v>
                </c:pt>
                <c:pt idx="2880">
                  <c:v>65.271362801196275</c:v>
                </c:pt>
                <c:pt idx="2881">
                  <c:v>65.151853687870414</c:v>
                </c:pt>
                <c:pt idx="2882">
                  <c:v>65.031930638852785</c:v>
                </c:pt>
                <c:pt idx="2883">
                  <c:v>64.911592495413316</c:v>
                </c:pt>
                <c:pt idx="2884">
                  <c:v>64.790838089648275</c:v>
                </c:pt>
                <c:pt idx="2885">
                  <c:v>64.669666244505876</c:v>
                </c:pt>
                <c:pt idx="2886">
                  <c:v>64.548075773812087</c:v>
                </c:pt>
                <c:pt idx="2887">
                  <c:v>64.426065482297531</c:v>
                </c:pt>
                <c:pt idx="2888">
                  <c:v>64.303634165623322</c:v>
                </c:pt>
                <c:pt idx="2889">
                  <c:v>64.180780610409769</c:v>
                </c:pt>
                <c:pt idx="2890">
                  <c:v>64.057503594262613</c:v>
                </c:pt>
                <c:pt idx="2891">
                  <c:v>63.933801885802211</c:v>
                </c:pt>
                <c:pt idx="2892">
                  <c:v>63.809674244692246</c:v>
                </c:pt>
                <c:pt idx="2893">
                  <c:v>63.685119421668801</c:v>
                </c:pt>
                <c:pt idx="2894">
                  <c:v>63.560136158569321</c:v>
                </c:pt>
                <c:pt idx="2895">
                  <c:v>63.434723188363066</c:v>
                </c:pt>
                <c:pt idx="2896">
                  <c:v>63.30887923518317</c:v>
                </c:pt>
                <c:pt idx="2897">
                  <c:v>63.182603014355465</c:v>
                </c:pt>
                <c:pt idx="2898">
                  <c:v>63.05589323243062</c:v>
                </c:pt>
                <c:pt idx="2899">
                  <c:v>62.92874858721791</c:v>
                </c:pt>
                <c:pt idx="2900">
                  <c:v>62.80116776781577</c:v>
                </c:pt>
                <c:pt idx="2901">
                  <c:v>62.673149454645255</c:v>
                </c:pt>
                <c:pt idx="2902">
                  <c:v>62.544692319484994</c:v>
                </c:pt>
                <c:pt idx="2903">
                  <c:v>62.415795025504352</c:v>
                </c:pt>
                <c:pt idx="2904">
                  <c:v>62.286456227297421</c:v>
                </c:pt>
                <c:pt idx="2905">
                  <c:v>62.156674570919975</c:v>
                </c:pt>
                <c:pt idx="2906">
                  <c:v>62.026448693923655</c:v>
                </c:pt>
                <c:pt idx="2907">
                  <c:v>61.895777225393331</c:v>
                </c:pt>
                <c:pt idx="2908">
                  <c:v>61.764658785984082</c:v>
                </c:pt>
                <c:pt idx="2909">
                  <c:v>61.633091987957286</c:v>
                </c:pt>
                <c:pt idx="2910">
                  <c:v>61.501075435221026</c:v>
                </c:pt>
                <c:pt idx="2911">
                  <c:v>61.368607723366367</c:v>
                </c:pt>
                <c:pt idx="2912">
                  <c:v>61.235687439708073</c:v>
                </c:pt>
                <c:pt idx="2913">
                  <c:v>61.102313163323714</c:v>
                </c:pt>
                <c:pt idx="2914">
                  <c:v>60.968483465095559</c:v>
                </c:pt>
                <c:pt idx="2915">
                  <c:v>60.834196907749984</c:v>
                </c:pt>
                <c:pt idx="2916">
                  <c:v>60.699452045900102</c:v>
                </c:pt>
                <c:pt idx="2917">
                  <c:v>60.564247426088556</c:v>
                </c:pt>
                <c:pt idx="2918">
                  <c:v>60.42858158682921</c:v>
                </c:pt>
                <c:pt idx="2919">
                  <c:v>60.292453058653408</c:v>
                </c:pt>
                <c:pt idx="2920">
                  <c:v>60.155860364151167</c:v>
                </c:pt>
                <c:pt idx="2921">
                  <c:v>60.018802018019173</c:v>
                </c:pt>
                <c:pt idx="2922">
                  <c:v>59.881276527105697</c:v>
                </c:pt>
                <c:pt idx="2923">
                  <c:v>59.743282390456557</c:v>
                </c:pt>
                <c:pt idx="2924">
                  <c:v>59.6048180993633</c:v>
                </c:pt>
                <c:pt idx="2925">
                  <c:v>59.465882137410162</c:v>
                </c:pt>
                <c:pt idx="2926">
                  <c:v>59.326472980524827</c:v>
                </c:pt>
                <c:pt idx="2927">
                  <c:v>59.186589097026229</c:v>
                </c:pt>
                <c:pt idx="2928">
                  <c:v>59.046228947675644</c:v>
                </c:pt>
                <c:pt idx="2929">
                  <c:v>58.905390985727848</c:v>
                </c:pt>
                <c:pt idx="2930">
                  <c:v>58.76407365698374</c:v>
                </c:pt>
                <c:pt idx="2931">
                  <c:v>58.622275399841456</c:v>
                </c:pt>
                <c:pt idx="2932">
                  <c:v>58.479994645352079</c:v>
                </c:pt>
                <c:pt idx="2933">
                  <c:v>58.337229817273098</c:v>
                </c:pt>
                <c:pt idx="2934">
                  <c:v>58.19397933212403</c:v>
                </c:pt>
                <c:pt idx="2935">
                  <c:v>58.050241599243023</c:v>
                </c:pt>
                <c:pt idx="2936">
                  <c:v>57.906015020842943</c:v>
                </c:pt>
                <c:pt idx="2937">
                  <c:v>57.761297992071832</c:v>
                </c:pt>
                <c:pt idx="2938">
                  <c:v>57.616088901069133</c:v>
                </c:pt>
                <c:pt idx="2939">
                  <c:v>57.470386129028157</c:v>
                </c:pt>
                <c:pt idx="2940">
                  <c:v>57.324188050255472</c:v>
                </c:pt>
                <c:pt idx="2941">
                  <c:v>57.177493032234111</c:v>
                </c:pt>
                <c:pt idx="2942">
                  <c:v>57.03029943568572</c:v>
                </c:pt>
                <c:pt idx="2943">
                  <c:v>56.882605614635239</c:v>
                </c:pt>
                <c:pt idx="2944">
                  <c:v>56.734409916474874</c:v>
                </c:pt>
                <c:pt idx="2945">
                  <c:v>56.585710682032101</c:v>
                </c:pt>
                <c:pt idx="2946">
                  <c:v>56.436506245635428</c:v>
                </c:pt>
                <c:pt idx="2947">
                  <c:v>56.286794935183281</c:v>
                </c:pt>
                <c:pt idx="2948">
                  <c:v>56.13657507221285</c:v>
                </c:pt>
                <c:pt idx="2949">
                  <c:v>55.985844971972</c:v>
                </c:pt>
                <c:pt idx="2950">
                  <c:v>55.834602943489642</c:v>
                </c:pt>
                <c:pt idx="2951">
                  <c:v>55.682847289649487</c:v>
                </c:pt>
                <c:pt idx="2952">
                  <c:v>55.530576307264496</c:v>
                </c:pt>
                <c:pt idx="2953">
                  <c:v>55.377788287151247</c:v>
                </c:pt>
                <c:pt idx="2954">
                  <c:v>55.224481514206474</c:v>
                </c:pt>
                <c:pt idx="2955">
                  <c:v>55.070654267487313</c:v>
                </c:pt>
                <c:pt idx="2956">
                  <c:v>54.91630482028711</c:v>
                </c:pt>
                <c:pt idx="2957">
                  <c:v>54.761431440218189</c:v>
                </c:pt>
                <c:pt idx="2958">
                  <c:v>54.606032389292963</c:v>
                </c:pt>
                <c:pt idx="2959">
                  <c:v>54.450105924007417</c:v>
                </c:pt>
                <c:pt idx="2960">
                  <c:v>54.293650295425039</c:v>
                </c:pt>
                <c:pt idx="2961">
                  <c:v>54.136663749263349</c:v>
                </c:pt>
                <c:pt idx="2962">
                  <c:v>53.979144525981312</c:v>
                </c:pt>
                <c:pt idx="2963">
                  <c:v>53.821090860867699</c:v>
                </c:pt>
                <c:pt idx="2964">
                  <c:v>53.662500984132365</c:v>
                </c:pt>
                <c:pt idx="2965">
                  <c:v>53.503373120996585</c:v>
                </c:pt>
                <c:pt idx="2966">
                  <c:v>53.343705491787603</c:v>
                </c:pt>
                <c:pt idx="2967">
                  <c:v>53.183496312033981</c:v>
                </c:pt>
                <c:pt idx="2968">
                  <c:v>53.022743792560192</c:v>
                </c:pt>
                <c:pt idx="2969">
                  <c:v>52.861446139586434</c:v>
                </c:pt>
                <c:pt idx="2970">
                  <c:v>52.699601554827922</c:v>
                </c:pt>
                <c:pt idx="2971">
                  <c:v>52.537208235595543</c:v>
                </c:pt>
                <c:pt idx="2972">
                  <c:v>52.374264374899781</c:v>
                </c:pt>
                <c:pt idx="2973">
                  <c:v>52.210768161555322</c:v>
                </c:pt>
                <c:pt idx="2974">
                  <c:v>52.046717780287011</c:v>
                </c:pt>
                <c:pt idx="2975">
                  <c:v>51.882111411839787</c:v>
                </c:pt>
                <c:pt idx="2976">
                  <c:v>51.716947233085648</c:v>
                </c:pt>
                <c:pt idx="2977">
                  <c:v>51.551223417139198</c:v>
                </c:pt>
                <c:pt idx="2978">
                  <c:v>51.384938133468438</c:v>
                </c:pt>
                <c:pt idx="2979">
                  <c:v>51.218089548011818</c:v>
                </c:pt>
                <c:pt idx="2980">
                  <c:v>51.050675823296103</c:v>
                </c:pt>
                <c:pt idx="2981">
                  <c:v>50.882695118554949</c:v>
                </c:pt>
                <c:pt idx="2982">
                  <c:v>50.714145589850546</c:v>
                </c:pt>
                <c:pt idx="2983">
                  <c:v>50.545025390197537</c:v>
                </c:pt>
                <c:pt idx="2984">
                  <c:v>50.37533266968785</c:v>
                </c:pt>
                <c:pt idx="2985">
                  <c:v>50.205065575619273</c:v>
                </c:pt>
                <c:pt idx="2986">
                  <c:v>50.034222252622868</c:v>
                </c:pt>
                <c:pt idx="2987">
                  <c:v>49.862800842797867</c:v>
                </c:pt>
                <c:pt idx="2988">
                  <c:v>49.690799485842774</c:v>
                </c:pt>
                <c:pt idx="2989">
                  <c:v>49.518216319193584</c:v>
                </c:pt>
                <c:pt idx="2990">
                  <c:v>49.34504947815995</c:v>
                </c:pt>
                <c:pt idx="2991">
                  <c:v>49.171297096067974</c:v>
                </c:pt>
                <c:pt idx="2992">
                  <c:v>48.996957304400979</c:v>
                </c:pt>
                <c:pt idx="2993">
                  <c:v>48.822028232945854</c:v>
                </c:pt>
                <c:pt idx="2994">
                  <c:v>48.6465080099413</c:v>
                </c:pt>
                <c:pt idx="2995">
                  <c:v>48.470394762224856</c:v>
                </c:pt>
                <c:pt idx="2996">
                  <c:v>48.293686615388054</c:v>
                </c:pt>
                <c:pt idx="2997">
                  <c:v>48.1163816939291</c:v>
                </c:pt>
                <c:pt idx="2998">
                  <c:v>47.938478121413027</c:v>
                </c:pt>
                <c:pt idx="2999">
                  <c:v>47.759974020626515</c:v>
                </c:pt>
                <c:pt idx="3000">
                  <c:v>47.580867513745403</c:v>
                </c:pt>
                <c:pt idx="3001">
                  <c:v>47.401156722494903</c:v>
                </c:pt>
                <c:pt idx="3002">
                  <c:v>47.22083976832127</c:v>
                </c:pt>
                <c:pt idx="3003">
                  <c:v>47.039914772557267</c:v>
                </c:pt>
                <c:pt idx="3004">
                  <c:v>46.858379856599356</c:v>
                </c:pt>
                <c:pt idx="3005">
                  <c:v>46.67623314208052</c:v>
                </c:pt>
                <c:pt idx="3006">
                  <c:v>46.493472751047733</c:v>
                </c:pt>
                <c:pt idx="3007">
                  <c:v>46.31009680614639</c:v>
                </c:pt>
                <c:pt idx="3008">
                  <c:v>46.126103430800242</c:v>
                </c:pt>
                <c:pt idx="3009">
                  <c:v>45.941490749400401</c:v>
                </c:pt>
                <c:pt idx="3010">
                  <c:v>45.756256887493691</c:v>
                </c:pt>
                <c:pt idx="3011">
                  <c:v>45.570399971975974</c:v>
                </c:pt>
                <c:pt idx="3012">
                  <c:v>45.383918131285981</c:v>
                </c:pt>
                <c:pt idx="3013">
                  <c:v>45.196809495605919</c:v>
                </c:pt>
                <c:pt idx="3014">
                  <c:v>45.009072197060931</c:v>
                </c:pt>
                <c:pt idx="3015">
                  <c:v>44.820704369923959</c:v>
                </c:pt>
                <c:pt idx="3016">
                  <c:v>44.631704150823538</c:v>
                </c:pt>
                <c:pt idx="3017">
                  <c:v>44.442069678953573</c:v>
                </c:pt>
                <c:pt idx="3018">
                  <c:v>44.251799096289773</c:v>
                </c:pt>
                <c:pt idx="3019">
                  <c:v>44.060890547802046</c:v>
                </c:pt>
                <c:pt idx="3020">
                  <c:v>43.869342181678348</c:v>
                </c:pt>
                <c:pt idx="3021">
                  <c:v>43.677152149547197</c:v>
                </c:pt>
                <c:pt idx="3022">
                  <c:v>43.484318606703653</c:v>
                </c:pt>
                <c:pt idx="3023">
                  <c:v>43.29083971233888</c:v>
                </c:pt>
                <c:pt idx="3024">
                  <c:v>43.096713629776445</c:v>
                </c:pt>
                <c:pt idx="3025">
                  <c:v>42.901938526704271</c:v>
                </c:pt>
                <c:pt idx="3026">
                  <c:v>42.706512575419595</c:v>
                </c:pt>
                <c:pt idx="3027">
                  <c:v>42.510433953068002</c:v>
                </c:pt>
                <c:pt idx="3028">
                  <c:v>42.313700841895724</c:v>
                </c:pt>
                <c:pt idx="3029">
                  <c:v>42.116311429495113</c:v>
                </c:pt>
                <c:pt idx="3030">
                  <c:v>41.918263909060926</c:v>
                </c:pt>
                <c:pt idx="3031">
                  <c:v>41.719556479648617</c:v>
                </c:pt>
                <c:pt idx="3032">
                  <c:v>41.520187346435563</c:v>
                </c:pt>
                <c:pt idx="3033">
                  <c:v>41.320154720983396</c:v>
                </c:pt>
                <c:pt idx="3034">
                  <c:v>41.119456821509317</c:v>
                </c:pt>
                <c:pt idx="3035">
                  <c:v>40.91809187315738</c:v>
                </c:pt>
                <c:pt idx="3036">
                  <c:v>40.716058108275092</c:v>
                </c:pt>
                <c:pt idx="3037">
                  <c:v>40.513353766690102</c:v>
                </c:pt>
                <c:pt idx="3038">
                  <c:v>40.309977095998079</c:v>
                </c:pt>
                <c:pt idx="3039">
                  <c:v>40.105926351846307</c:v>
                </c:pt>
                <c:pt idx="3040">
                  <c:v>39.901199798226031</c:v>
                </c:pt>
                <c:pt idx="3041">
                  <c:v>39.695795707768184</c:v>
                </c:pt>
                <c:pt idx="3042">
                  <c:v>39.489712362039427</c:v>
                </c:pt>
                <c:pt idx="3043">
                  <c:v>39.282948051847825</c:v>
                </c:pt>
                <c:pt idx="3044">
                  <c:v>39.075501077546846</c:v>
                </c:pt>
                <c:pt idx="3045">
                  <c:v>38.867369749347347</c:v>
                </c:pt>
                <c:pt idx="3046">
                  <c:v>38.658552387630436</c:v>
                </c:pt>
                <c:pt idx="3047">
                  <c:v>38.449047323267365</c:v>
                </c:pt>
                <c:pt idx="3048">
                  <c:v>38.238852897940603</c:v>
                </c:pt>
                <c:pt idx="3049">
                  <c:v>38.027967464470663</c:v>
                </c:pt>
                <c:pt idx="3050">
                  <c:v>37.816389387145506</c:v>
                </c:pt>
                <c:pt idx="3051">
                  <c:v>37.604117042056117</c:v>
                </c:pt>
                <c:pt idx="3052">
                  <c:v>37.391148817434527</c:v>
                </c:pt>
                <c:pt idx="3053">
                  <c:v>37.177483113994498</c:v>
                </c:pt>
                <c:pt idx="3054">
                  <c:v>36.963118345280293</c:v>
                </c:pt>
                <c:pt idx="3055">
                  <c:v>36.748052938015576</c:v>
                </c:pt>
                <c:pt idx="3056">
                  <c:v>36.532285332459736</c:v>
                </c:pt>
                <c:pt idx="3057">
                  <c:v>36.315813982763274</c:v>
                </c:pt>
                <c:pt idx="3058">
                  <c:v>36.098637357335718</c:v>
                </c:pt>
                <c:pt idx="3059">
                  <c:v>35.88075393920613</c:v>
                </c:pt>
                <c:pt idx="3060">
                  <c:v>35.662162226400142</c:v>
                </c:pt>
                <c:pt idx="3061">
                  <c:v>35.442860732310237</c:v>
                </c:pt>
                <c:pt idx="3062">
                  <c:v>35.222847986078705</c:v>
                </c:pt>
                <c:pt idx="3063">
                  <c:v>35.002122532978035</c:v>
                </c:pt>
                <c:pt idx="3064">
                  <c:v>34.780682934799842</c:v>
                </c:pt>
                <c:pt idx="3065">
                  <c:v>34.55852777024532</c:v>
                </c:pt>
                <c:pt idx="3066">
                  <c:v>34.335655635322269</c:v>
                </c:pt>
                <c:pt idx="3067">
                  <c:v>34.112065143743536</c:v>
                </c:pt>
                <c:pt idx="3068">
                  <c:v>33.88775492732978</c:v>
                </c:pt>
                <c:pt idx="3069">
                  <c:v>33.662723636419088</c:v>
                </c:pt>
                <c:pt idx="3070">
                  <c:v>33.43696994027863</c:v>
                </c:pt>
                <c:pt idx="3071">
                  <c:v>33.210492527518198</c:v>
                </c:pt>
                <c:pt idx="3072">
                  <c:v>32.983290106513294</c:v>
                </c:pt>
                <c:pt idx="3073">
                  <c:v>32.755361405825283</c:v>
                </c:pt>
                <c:pt idx="3074">
                  <c:v>32.5267051746319</c:v>
                </c:pt>
                <c:pt idx="3075">
                  <c:v>32.297320183157723</c:v>
                </c:pt>
                <c:pt idx="3076">
                  <c:v>32.067205223108516</c:v>
                </c:pt>
                <c:pt idx="3077">
                  <c:v>31.836359108114294</c:v>
                </c:pt>
                <c:pt idx="3078">
                  <c:v>31.604780674168239</c:v>
                </c:pt>
                <c:pt idx="3079">
                  <c:v>31.372468780076247</c:v>
                </c:pt>
                <c:pt idx="3080">
                  <c:v>31.139422307906131</c:v>
                </c:pt>
                <c:pt idx="3081">
                  <c:v>30.905640163444929</c:v>
                </c:pt>
                <c:pt idx="3082">
                  <c:v>30.671121276652656</c:v>
                </c:pt>
                <c:pt idx="3083">
                  <c:v>30.435864602128333</c:v>
                </c:pt>
                <c:pt idx="3084">
                  <c:v>30.199869119573719</c:v>
                </c:pt>
                <c:pt idx="3085">
                  <c:v>29.963133834261043</c:v>
                </c:pt>
                <c:pt idx="3086">
                  <c:v>29.725657777506598</c:v>
                </c:pt>
                <c:pt idx="3087">
                  <c:v>29.487440007147541</c:v>
                </c:pt>
                <c:pt idx="3088">
                  <c:v>29.2484796080183</c:v>
                </c:pt>
                <c:pt idx="3089">
                  <c:v>29.008775692436984</c:v>
                </c:pt>
                <c:pt idx="3090">
                  <c:v>28.768327400685934</c:v>
                </c:pt>
                <c:pt idx="3091">
                  <c:v>28.52713390150447</c:v>
                </c:pt>
                <c:pt idx="3092">
                  <c:v>28.285194392580991</c:v>
                </c:pt>
                <c:pt idx="3093">
                  <c:v>28.042508101045172</c:v>
                </c:pt>
                <c:pt idx="3094">
                  <c:v>27.799074283968025</c:v>
                </c:pt>
                <c:pt idx="3095">
                  <c:v>27.554892228860695</c:v>
                </c:pt>
                <c:pt idx="3096">
                  <c:v>27.309961254180251</c:v>
                </c:pt>
                <c:pt idx="3097">
                  <c:v>27.064280709833781</c:v>
                </c:pt>
                <c:pt idx="3098">
                  <c:v>26.817849977688581</c:v>
                </c:pt>
                <c:pt idx="3099">
                  <c:v>26.570668472083213</c:v>
                </c:pt>
                <c:pt idx="3100">
                  <c:v>26.322735640339744</c:v>
                </c:pt>
                <c:pt idx="3101">
                  <c:v>26.074050963279575</c:v>
                </c:pt>
                <c:pt idx="3102">
                  <c:v>25.824613955745377</c:v>
                </c:pt>
                <c:pt idx="3103">
                  <c:v>25.574424167115865</c:v>
                </c:pt>
                <c:pt idx="3104">
                  <c:v>25.323481181829692</c:v>
                </c:pt>
                <c:pt idx="3105">
                  <c:v>25.071784619911995</c:v>
                </c:pt>
                <c:pt idx="3106">
                  <c:v>24.819334137495645</c:v>
                </c:pt>
                <c:pt idx="3107">
                  <c:v>24.56612942735228</c:v>
                </c:pt>
                <c:pt idx="3108">
                  <c:v>24.312170219417254</c:v>
                </c:pt>
                <c:pt idx="3109">
                  <c:v>24.057456281322402</c:v>
                </c:pt>
                <c:pt idx="3110">
                  <c:v>23.801987418927013</c:v>
                </c:pt>
                <c:pt idx="3111">
                  <c:v>23.545763476846787</c:v>
                </c:pt>
                <c:pt idx="3112">
                  <c:v>23.288784338991235</c:v>
                </c:pt>
                <c:pt idx="3113">
                  <c:v>23.031049929093541</c:v>
                </c:pt>
                <c:pt idx="3114">
                  <c:v>22.772560211248191</c:v>
                </c:pt>
                <c:pt idx="3115">
                  <c:v>22.513315190443706</c:v>
                </c:pt>
                <c:pt idx="3116">
                  <c:v>22.253314913098109</c:v>
                </c:pt>
                <c:pt idx="3117">
                  <c:v>21.992559467594276</c:v>
                </c:pt>
                <c:pt idx="3118">
                  <c:v>21.731048984814265</c:v>
                </c:pt>
                <c:pt idx="3119">
                  <c:v>21.468783638675518</c:v>
                </c:pt>
                <c:pt idx="3120">
                  <c:v>21.205763646664252</c:v>
                </c:pt>
                <c:pt idx="3121">
                  <c:v>20.941989270370584</c:v>
                </c:pt>
                <c:pt idx="3122">
                  <c:v>20.677460816018737</c:v>
                </c:pt>
                <c:pt idx="3123">
                  <c:v>20.412178635001709</c:v>
                </c:pt>
                <c:pt idx="3124">
                  <c:v>20.146143124412788</c:v>
                </c:pt>
                <c:pt idx="3125">
                  <c:v>19.879354727571382</c:v>
                </c:pt>
                <c:pt idx="3126">
                  <c:v>19.611813934555187</c:v>
                </c:pt>
                <c:pt idx="3127">
                  <c:v>19.3435212827236</c:v>
                </c:pt>
                <c:pt idx="3128">
                  <c:v>19.074477357243438</c:v>
                </c:pt>
                <c:pt idx="3129">
                  <c:v>18.804682791611043</c:v>
                </c:pt>
                <c:pt idx="3130">
                  <c:v>18.534138268168846</c:v>
                </c:pt>
                <c:pt idx="3131">
                  <c:v>18.26284451862827</c:v>
                </c:pt>
                <c:pt idx="3132">
                  <c:v>17.990802324577857</c:v>
                </c:pt>
                <c:pt idx="3133">
                  <c:v>17.718012517998773</c:v>
                </c:pt>
                <c:pt idx="3134">
                  <c:v>17.444475981770125</c:v>
                </c:pt>
                <c:pt idx="3135">
                  <c:v>17.170193650173502</c:v>
                </c:pt>
                <c:pt idx="3136">
                  <c:v>16.895166509394272</c:v>
                </c:pt>
                <c:pt idx="3137">
                  <c:v>16.619395598017974</c:v>
                </c:pt>
                <c:pt idx="3138">
                  <c:v>16.34288200752232</c:v>
                </c:pt>
                <c:pt idx="3139">
                  <c:v>16.065626882763354</c:v>
                </c:pt>
                <c:pt idx="3140">
                  <c:v>15.787631422461317</c:v>
                </c:pt>
                <c:pt idx="3141">
                  <c:v>15.508896879676456</c:v>
                </c:pt>
                <c:pt idx="3142">
                  <c:v>15.229424562280741</c:v>
                </c:pt>
                <c:pt idx="3143">
                  <c:v>14.949215833428326</c:v>
                </c:pt>
                <c:pt idx="3144">
                  <c:v>14.668272112014762</c:v>
                </c:pt>
                <c:pt idx="3145">
                  <c:v>14.386594873130463</c:v>
                </c:pt>
                <c:pt idx="3146">
                  <c:v>14.104185648513123</c:v>
                </c:pt>
                <c:pt idx="3147">
                  <c:v>13.821046026988853</c:v>
                </c:pt>
                <c:pt idx="3148">
                  <c:v>13.537177654905292</c:v>
                </c:pt>
                <c:pt idx="3149">
                  <c:v>13.252582236563455</c:v>
                </c:pt>
                <c:pt idx="3150">
                  <c:v>12.967261534637373</c:v>
                </c:pt>
                <c:pt idx="3151">
                  <c:v>12.681217370585728</c:v>
                </c:pt>
                <c:pt idx="3152">
                  <c:v>12.394451625059048</c:v>
                </c:pt>
                <c:pt idx="3153">
                  <c:v>12.106966238296508</c:v>
                </c:pt>
                <c:pt idx="3154">
                  <c:v>11.818763210512117</c:v>
                </c:pt>
                <c:pt idx="3155">
                  <c:v>11.52984460227961</c:v>
                </c:pt>
                <c:pt idx="3156">
                  <c:v>11.240212534896301</c:v>
                </c:pt>
                <c:pt idx="3157">
                  <c:v>10.949869190749979</c:v>
                </c:pt>
                <c:pt idx="3158">
                  <c:v>10.658816813667386</c:v>
                </c:pt>
                <c:pt idx="3159">
                  <c:v>10.36705770925613</c:v>
                </c:pt>
                <c:pt idx="3160">
                  <c:v>10.074594245237051</c:v>
                </c:pt>
                <c:pt idx="3161">
                  <c:v>9.7814288517641899</c:v>
                </c:pt>
                <c:pt idx="3162">
                  <c:v>9.4875640217352952</c:v>
                </c:pt>
                <c:pt idx="3163">
                  <c:v>9.1930023110905665</c:v>
                </c:pt>
                <c:pt idx="3164">
                  <c:v>8.8977463391005074</c:v>
                </c:pt>
                <c:pt idx="3165">
                  <c:v>8.6017987886407639</c:v>
                </c:pt>
                <c:pt idx="3166">
                  <c:v>8.3051624064589475</c:v>
                </c:pt>
                <c:pt idx="3167">
                  <c:v>8.007840003422956</c:v>
                </c:pt>
                <c:pt idx="3168">
                  <c:v>7.7098344547617614</c:v>
                </c:pt>
                <c:pt idx="3169">
                  <c:v>7.4111487002928698</c:v>
                </c:pt>
                <c:pt idx="3170">
                  <c:v>7.111785744634517</c:v>
                </c:pt>
                <c:pt idx="3171">
                  <c:v>6.811748657406099</c:v>
                </c:pt>
                <c:pt idx="3172">
                  <c:v>6.5110405734157553</c:v>
                </c:pt>
                <c:pt idx="3173">
                  <c:v>6.2096646928308985</c:v>
                </c:pt>
                <c:pt idx="3174">
                  <c:v>5.9076242813397357</c:v>
                </c:pt>
                <c:pt idx="3175">
                  <c:v>5.6049226702928365</c:v>
                </c:pt>
                <c:pt idx="3176">
                  <c:v>5.3015632568349531</c:v>
                </c:pt>
                <c:pt idx="3177">
                  <c:v>4.9975495040184512</c:v>
                </c:pt>
                <c:pt idx="3178">
                  <c:v>4.6928849409026725</c:v>
                </c:pt>
                <c:pt idx="3179">
                  <c:v>4.3875731626389154</c:v>
                </c:pt>
                <c:pt idx="3180">
                  <c:v>4.0816178305399831</c:v>
                </c:pt>
                <c:pt idx="3181">
                  <c:v>3.7750226721300066</c:v>
                </c:pt>
                <c:pt idx="3182">
                  <c:v>3.4677914811837525</c:v>
                </c:pt>
                <c:pt idx="3183">
                  <c:v>3.1599281177453804</c:v>
                </c:pt>
                <c:pt idx="3184">
                  <c:v>2.8514365081346966</c:v>
                </c:pt>
                <c:pt idx="3185">
                  <c:v>2.5423206449316638</c:v>
                </c:pt>
                <c:pt idx="3186">
                  <c:v>2.2325845869460466</c:v>
                </c:pt>
                <c:pt idx="3187">
                  <c:v>1.9222324591745519</c:v>
                </c:pt>
                <c:pt idx="3188">
                  <c:v>1.6112684527310535</c:v>
                </c:pt>
                <c:pt idx="3189">
                  <c:v>1.299696824769967</c:v>
                </c:pt>
                <c:pt idx="3190">
                  <c:v>0.98752189838245386</c:v>
                </c:pt>
                <c:pt idx="3191">
                  <c:v>0.67474806248216623</c:v>
                </c:pt>
                <c:pt idx="3192">
                  <c:v>0.36137977166654878</c:v>
                </c:pt>
                <c:pt idx="3193">
                  <c:v>4.7421546067823783E-2</c:v>
                </c:pt>
                <c:pt idx="3194">
                  <c:v>-0.26712202882507086</c:v>
                </c:pt>
                <c:pt idx="3195">
                  <c:v>-0.58224630235125119</c:v>
                </c:pt>
                <c:pt idx="3196">
                  <c:v>-0.89794655888974262</c:v>
                </c:pt>
                <c:pt idx="3197">
                  <c:v>-1.2142180180867683</c:v>
                </c:pt>
                <c:pt idx="3198">
                  <c:v>-1.5310558351026202</c:v>
                </c:pt>
                <c:pt idx="3199">
                  <c:v>-1.8484551008766061</c:v>
                </c:pt>
                <c:pt idx="3200">
                  <c:v>-2.1664108424127448</c:v>
                </c:pt>
                <c:pt idx="3201">
                  <c:v>-2.4849180230813204</c:v>
                </c:pt>
                <c:pt idx="3202">
                  <c:v>-2.803971542943458</c:v>
                </c:pt>
                <c:pt idx="3203">
                  <c:v>-3.1235662390937478</c:v>
                </c:pt>
                <c:pt idx="3204">
                  <c:v>-3.4436968860185289</c:v>
                </c:pt>
                <c:pt idx="3205">
                  <c:v>-3.764358195981174</c:v>
                </c:pt>
                <c:pt idx="3206">
                  <c:v>-4.0855448194181463</c:v>
                </c:pt>
                <c:pt idx="3207">
                  <c:v>-4.4072513453588158</c:v>
                </c:pt>
                <c:pt idx="3208">
                  <c:v>-4.7294723018678155</c:v>
                </c:pt>
                <c:pt idx="3209">
                  <c:v>-5.0522021564990496</c:v>
                </c:pt>
                <c:pt idx="3210">
                  <c:v>-5.3754353167739737</c:v>
                </c:pt>
                <c:pt idx="3211">
                  <c:v>-5.6991661306813626</c:v>
                </c:pt>
                <c:pt idx="3212">
                  <c:v>-6.0233888871901797</c:v>
                </c:pt>
                <c:pt idx="3213">
                  <c:v>-6.3480978167854119</c:v>
                </c:pt>
                <c:pt idx="3214">
                  <c:v>-6.6732870920248502</c:v>
                </c:pt>
                <c:pt idx="3215">
                  <c:v>-6.9989508281089741</c:v>
                </c:pt>
                <c:pt idx="3216">
                  <c:v>-7.3250830834774945</c:v>
                </c:pt>
                <c:pt idx="3217">
                  <c:v>-7.6516778604177489</c:v>
                </c:pt>
                <c:pt idx="3218">
                  <c:v>-7.978729105696317</c:v>
                </c:pt>
                <c:pt idx="3219">
                  <c:v>-8.3062307112070357</c:v>
                </c:pt>
                <c:pt idx="3220">
                  <c:v>-8.6341765146412399</c:v>
                </c:pt>
                <c:pt idx="3221">
                  <c:v>-8.9625603001687466</c:v>
                </c:pt>
                <c:pt idx="3222">
                  <c:v>-9.2913757991458681</c:v>
                </c:pt>
                <c:pt idx="3223">
                  <c:v>-9.6206166908359592</c:v>
                </c:pt>
                <c:pt idx="3224">
                  <c:v>-9.9502766031490353</c:v>
                </c:pt>
                <c:pt idx="3225">
                  <c:v>-10.280349113398529</c:v>
                </c:pt>
                <c:pt idx="3226">
                  <c:v>-10.610827749078254</c:v>
                </c:pt>
                <c:pt idx="3227">
                  <c:v>-10.941705988652899</c:v>
                </c:pt>
                <c:pt idx="3228">
                  <c:v>-11.272977262367135</c:v>
                </c:pt>
                <c:pt idx="3229">
                  <c:v>-11.604634953071866</c:v>
                </c:pt>
                <c:pt idx="3230">
                  <c:v>-11.936672397065365</c:v>
                </c:pt>
                <c:pt idx="3231">
                  <c:v>-12.269082884952411</c:v>
                </c:pt>
                <c:pt idx="3232">
                  <c:v>-12.601859662518507</c:v>
                </c:pt>
                <c:pt idx="3233">
                  <c:v>-12.934995931618545</c:v>
                </c:pt>
                <c:pt idx="3234">
                  <c:v>-13.268484851083457</c:v>
                </c:pt>
                <c:pt idx="3235">
                  <c:v>-13.602319537637868</c:v>
                </c:pt>
                <c:pt idx="3236">
                  <c:v>-13.936493066837329</c:v>
                </c:pt>
                <c:pt idx="3237">
                  <c:v>-14.270998474014533</c:v>
                </c:pt>
                <c:pt idx="3238">
                  <c:v>-14.605828755244261</c:v>
                </c:pt>
                <c:pt idx="3239">
                  <c:v>-14.940976868316767</c:v>
                </c:pt>
                <c:pt idx="3240">
                  <c:v>-15.276435733731205</c:v>
                </c:pt>
                <c:pt idx="3241">
                  <c:v>-15.612198235694194</c:v>
                </c:pt>
                <c:pt idx="3242">
                  <c:v>-15.948257223135158</c:v>
                </c:pt>
                <c:pt idx="3243">
                  <c:v>-16.284605510736213</c:v>
                </c:pt>
                <c:pt idx="3244">
                  <c:v>-16.621235879963734</c:v>
                </c:pt>
                <c:pt idx="3245">
                  <c:v>-16.958141080124847</c:v>
                </c:pt>
                <c:pt idx="3246">
                  <c:v>-17.295313829422298</c:v>
                </c:pt>
                <c:pt idx="3247">
                  <c:v>-17.632746816027804</c:v>
                </c:pt>
                <c:pt idx="3248">
                  <c:v>-17.97043269915909</c:v>
                </c:pt>
                <c:pt idx="3249">
                  <c:v>-18.308364110173301</c:v>
                </c:pt>
                <c:pt idx="3250">
                  <c:v>-18.646533653661493</c:v>
                </c:pt>
                <c:pt idx="3251">
                  <c:v>-18.9849339085591</c:v>
                </c:pt>
                <c:pt idx="3252">
                  <c:v>-19.323557429256994</c:v>
                </c:pt>
                <c:pt idx="3253">
                  <c:v>-19.662396746726699</c:v>
                </c:pt>
                <c:pt idx="3254">
                  <c:v>-20.001444369649505</c:v>
                </c:pt>
                <c:pt idx="3255">
                  <c:v>-20.340692785549749</c:v>
                </c:pt>
                <c:pt idx="3256">
                  <c:v>-20.680134461939531</c:v>
                </c:pt>
                <c:pt idx="3257">
                  <c:v>-21.019761847465503</c:v>
                </c:pt>
                <c:pt idx="3258">
                  <c:v>-21.359567373058212</c:v>
                </c:pt>
                <c:pt idx="3259">
                  <c:v>-21.699543453094179</c:v>
                </c:pt>
                <c:pt idx="3260">
                  <c:v>-22.039682486550731</c:v>
                </c:pt>
                <c:pt idx="3261">
                  <c:v>-22.379976858175894</c:v>
                </c:pt>
                <c:pt idx="3262">
                  <c:v>-22.720418939650926</c:v>
                </c:pt>
                <c:pt idx="3263">
                  <c:v>-23.061001090762886</c:v>
                </c:pt>
                <c:pt idx="3264">
                  <c:v>-23.401715660575888</c:v>
                </c:pt>
                <c:pt idx="3265">
                  <c:v>-23.742554988600858</c:v>
                </c:pt>
                <c:pt idx="3266">
                  <c:v>-24.083511405974491</c:v>
                </c:pt>
                <c:pt idx="3267">
                  <c:v>-24.424577236627385</c:v>
                </c:pt>
                <c:pt idx="3268">
                  <c:v>-24.765744798462833</c:v>
                </c:pt>
                <c:pt idx="3269">
                  <c:v>-25.107006404527937</c:v>
                </c:pt>
                <c:pt idx="3270">
                  <c:v>-25.448354364184439</c:v>
                </c:pt>
                <c:pt idx="3271">
                  <c:v>-25.789780984280213</c:v>
                </c:pt>
                <c:pt idx="3272">
                  <c:v>-26.131278570318045</c:v>
                </c:pt>
                <c:pt idx="3273">
                  <c:v>-26.472839427616634</c:v>
                </c:pt>
                <c:pt idx="3274">
                  <c:v>-26.814455862477615</c:v>
                </c:pt>
                <c:pt idx="3275">
                  <c:v>-27.156120183339141</c:v>
                </c:pt>
                <c:pt idx="3276">
                  <c:v>-27.497824701931023</c:v>
                </c:pt>
                <c:pt idx="3277">
                  <c:v>-27.839561734424763</c:v>
                </c:pt>
                <c:pt idx="3278">
                  <c:v>-28.181323602573741</c:v>
                </c:pt>
                <c:pt idx="3279">
                  <c:v>-28.523102634853956</c:v>
                </c:pt>
                <c:pt idx="3280">
                  <c:v>-28.86489116759293</c:v>
                </c:pt>
                <c:pt idx="3281">
                  <c:v>-29.20668154609524</c:v>
                </c:pt>
                <c:pt idx="3282">
                  <c:v>-29.548466125759916</c:v>
                </c:pt>
                <c:pt idx="3283">
                  <c:v>-29.890237273189257</c:v>
                </c:pt>
                <c:pt idx="3284">
                  <c:v>-30.231987367289321</c:v>
                </c:pt>
                <c:pt idx="3285">
                  <c:v>-30.573708800363704</c:v>
                </c:pt>
                <c:pt idx="3286">
                  <c:v>-30.915393979197518</c:v>
                </c:pt>
                <c:pt idx="3287">
                  <c:v>-31.257035326128744</c:v>
                </c:pt>
                <c:pt idx="3288">
                  <c:v>-31.598625280114931</c:v>
                </c:pt>
                <c:pt idx="3289">
                  <c:v>-31.940156297784853</c:v>
                </c:pt>
                <c:pt idx="3290">
                  <c:v>-32.281620854482384</c:v>
                </c:pt>
                <c:pt idx="3291">
                  <c:v>-32.623011445296697</c:v>
                </c:pt>
                <c:pt idx="3292">
                  <c:v>-32.964320586083488</c:v>
                </c:pt>
                <c:pt idx="3293">
                  <c:v>-33.305540814472067</c:v>
                </c:pt>
                <c:pt idx="3294">
                  <c:v>-33.646664690860888</c:v>
                </c:pt>
                <c:pt idx="3295">
                  <c:v>-33.987684799400995</c:v>
                </c:pt>
                <c:pt idx="3296">
                  <c:v>-34.328593748964209</c:v>
                </c:pt>
                <c:pt idx="3297">
                  <c:v>-34.669384174101253</c:v>
                </c:pt>
                <c:pt idx="3298">
                  <c:v>-35.010048735982849</c:v>
                </c:pt>
                <c:pt idx="3299">
                  <c:v>-35.350580123327944</c:v>
                </c:pt>
                <c:pt idx="3300">
                  <c:v>-35.690971053318862</c:v>
                </c:pt>
                <c:pt idx="3301">
                  <c:v>-36.031214272500335</c:v>
                </c:pt>
                <c:pt idx="3302">
                  <c:v>-36.37130255766175</c:v>
                </c:pt>
                <c:pt idx="3303">
                  <c:v>-36.711228716710139</c:v>
                </c:pt>
                <c:pt idx="3304">
                  <c:v>-37.050985589519286</c:v>
                </c:pt>
                <c:pt idx="3305">
                  <c:v>-37.39056604877058</c:v>
                </c:pt>
                <c:pt idx="3306">
                  <c:v>-37.729963000772813</c:v>
                </c:pt>
                <c:pt idx="3307">
                  <c:v>-38.069169386268726</c:v>
                </c:pt>
                <c:pt idx="3308">
                  <c:v>-38.408178181224571</c:v>
                </c:pt>
                <c:pt idx="3309">
                  <c:v>-38.746982397599766</c:v>
                </c:pt>
                <c:pt idx="3310">
                  <c:v>-39.085575084105557</c:v>
                </c:pt>
                <c:pt idx="3311">
                  <c:v>-39.423949326941113</c:v>
                </c:pt>
                <c:pt idx="3312">
                  <c:v>-39.762098250516203</c:v>
                </c:pt>
                <c:pt idx="3313">
                  <c:v>-40.100015018154721</c:v>
                </c:pt>
                <c:pt idx="3314">
                  <c:v>-40.437692832779987</c:v>
                </c:pt>
                <c:pt idx="3315">
                  <c:v>-40.775124937585332</c:v>
                </c:pt>
                <c:pt idx="3316">
                  <c:v>-41.112304616684526</c:v>
                </c:pt>
                <c:pt idx="3317">
                  <c:v>-41.449225195743225</c:v>
                </c:pt>
                <c:pt idx="3318">
                  <c:v>-41.785880042596972</c:v>
                </c:pt>
                <c:pt idx="3319">
                  <c:v>-42.12226256784723</c:v>
                </c:pt>
                <c:pt idx="3320">
                  <c:v>-42.458366225439875</c:v>
                </c:pt>
                <c:pt idx="3321">
                  <c:v>-42.794184513227407</c:v>
                </c:pt>
                <c:pt idx="3322">
                  <c:v>-43.129710973511635</c:v>
                </c:pt>
                <c:pt idx="3323">
                  <c:v>-43.464939193567943</c:v>
                </c:pt>
                <c:pt idx="3324">
                  <c:v>-43.799862806151225</c:v>
                </c:pt>
                <c:pt idx="3325">
                  <c:v>-44.134475489985959</c:v>
                </c:pt>
                <c:pt idx="3326">
                  <c:v>-44.468770970234573</c:v>
                </c:pt>
                <c:pt idx="3327">
                  <c:v>-44.802743018949798</c:v>
                </c:pt>
                <c:pt idx="3328">
                  <c:v>-45.136385455508446</c:v>
                </c:pt>
                <c:pt idx="3329">
                  <c:v>-45.469692147026024</c:v>
                </c:pt>
                <c:pt idx="3330">
                  <c:v>-45.802657008754807</c:v>
                </c:pt>
                <c:pt idx="3331">
                  <c:v>-46.135274004463781</c:v>
                </c:pt>
                <c:pt idx="3332">
                  <c:v>-46.467537146798406</c:v>
                </c:pt>
                <c:pt idx="3333">
                  <c:v>-46.799440497624431</c:v>
                </c:pt>
                <c:pt idx="3334">
                  <c:v>-47.130978168355824</c:v>
                </c:pt>
                <c:pt idx="3335">
                  <c:v>-47.462144320258744</c:v>
                </c:pt>
                <c:pt idx="3336">
                  <c:v>-47.792933164744085</c:v>
                </c:pt>
                <c:pt idx="3337">
                  <c:v>-48.123338963641004</c:v>
                </c:pt>
                <c:pt idx="3338">
                  <c:v>-48.453356029450646</c:v>
                </c:pt>
                <c:pt idx="3339">
                  <c:v>-48.782978725585423</c:v>
                </c:pt>
                <c:pt idx="3340">
                  <c:v>-49.11220146658863</c:v>
                </c:pt>
                <c:pt idx="3341">
                  <c:v>-49.441018718340587</c:v>
                </c:pt>
                <c:pt idx="3342">
                  <c:v>-49.769424998245853</c:v>
                </c:pt>
                <c:pt idx="3343">
                  <c:v>-50.097414875401171</c:v>
                </c:pt>
                <c:pt idx="3344">
                  <c:v>-50.424982970754144</c:v>
                </c:pt>
                <c:pt idx="3345">
                  <c:v>-50.752123957237217</c:v>
                </c:pt>
                <c:pt idx="3346">
                  <c:v>-51.078832559892874</c:v>
                </c:pt>
                <c:pt idx="3347">
                  <c:v>-51.405103555977234</c:v>
                </c:pt>
                <c:pt idx="3348">
                  <c:v>-51.730931775052738</c:v>
                </c:pt>
                <c:pt idx="3349">
                  <c:v>-52.056312099060449</c:v>
                </c:pt>
                <c:pt idx="3350">
                  <c:v>-52.381239462383434</c:v>
                </c:pt>
                <c:pt idx="3351">
                  <c:v>-52.705708851888076</c:v>
                </c:pt>
                <c:pt idx="3352">
                  <c:v>-53.029715306954188</c:v>
                </c:pt>
                <c:pt idx="3353">
                  <c:v>-53.353253919493525</c:v>
                </c:pt>
                <c:pt idx="3354">
                  <c:v>-53.676319833946962</c:v>
                </c:pt>
                <c:pt idx="3355">
                  <c:v>-53.998908247273334</c:v>
                </c:pt>
                <c:pt idx="3356">
                  <c:v>-54.321014408921954</c:v>
                </c:pt>
                <c:pt idx="3357">
                  <c:v>-54.642633620791003</c:v>
                </c:pt>
                <c:pt idx="3358">
                  <c:v>-54.963761237175561</c:v>
                </c:pt>
                <c:pt idx="3359">
                  <c:v>-55.284392664698174</c:v>
                </c:pt>
                <c:pt idx="3360">
                  <c:v>-55.604523362230708</c:v>
                </c:pt>
                <c:pt idx="3361">
                  <c:v>-55.924148840798722</c:v>
                </c:pt>
                <c:pt idx="3362">
                  <c:v>-56.243264663481042</c:v>
                </c:pt>
                <c:pt idx="3363">
                  <c:v>-56.561866445289454</c:v>
                </c:pt>
                <c:pt idx="3364">
                  <c:v>-56.879949853038653</c:v>
                </c:pt>
                <c:pt idx="3365">
                  <c:v>-57.197510605210553</c:v>
                </c:pt>
                <c:pt idx="3366">
                  <c:v>-57.514544471797066</c:v>
                </c:pt>
                <c:pt idx="3367">
                  <c:v>-57.831047274141639</c:v>
                </c:pt>
                <c:pt idx="3368">
                  <c:v>-58.147014884762982</c:v>
                </c:pt>
                <c:pt idx="3369">
                  <c:v>-58.462443227172997</c:v>
                </c:pt>
                <c:pt idx="3370">
                  <c:v>-58.777328275681839</c:v>
                </c:pt>
                <c:pt idx="3371">
                  <c:v>-59.09166605519367</c:v>
                </c:pt>
                <c:pt idx="3372">
                  <c:v>-59.405452640993872</c:v>
                </c:pt>
                <c:pt idx="3373">
                  <c:v>-59.718684158525278</c:v>
                </c:pt>
                <c:pt idx="3374">
                  <c:v>-60.031356783156127</c:v>
                </c:pt>
                <c:pt idx="3375">
                  <c:v>-60.343466739939743</c:v>
                </c:pt>
                <c:pt idx="3376">
                  <c:v>-60.655010303364776</c:v>
                </c:pt>
                <c:pt idx="3377">
                  <c:v>-60.96598379709657</c:v>
                </c:pt>
                <c:pt idx="3378">
                  <c:v>-61.276383593713803</c:v>
                </c:pt>
                <c:pt idx="3379">
                  <c:v>-61.586206114432528</c:v>
                </c:pt>
                <c:pt idx="3380">
                  <c:v>-61.895447828826718</c:v>
                </c:pt>
                <c:pt idx="3381">
                  <c:v>-62.204105254540337</c:v>
                </c:pt>
                <c:pt idx="3382">
                  <c:v>-62.512174956990648</c:v>
                </c:pt>
                <c:pt idx="3383">
                  <c:v>-62.819653549069884</c:v>
                </c:pt>
                <c:pt idx="3384">
                  <c:v>-63.126537690834326</c:v>
                </c:pt>
                <c:pt idx="3385">
                  <c:v>-63.432824089190674</c:v>
                </c:pt>
                <c:pt idx="3386">
                  <c:v>-63.7385094975768</c:v>
                </c:pt>
                <c:pt idx="3387">
                  <c:v>-64.043590715637151</c:v>
                </c:pt>
                <c:pt idx="3388">
                  <c:v>-64.348064588888874</c:v>
                </c:pt>
                <c:pt idx="3389">
                  <c:v>-64.65192800838912</c:v>
                </c:pt>
                <c:pt idx="3390">
                  <c:v>-64.955177910390489</c:v>
                </c:pt>
                <c:pt idx="3391">
                  <c:v>-65.257811275999671</c:v>
                </c:pt>
                <c:pt idx="3392">
                  <c:v>-65.559825130824464</c:v>
                </c:pt>
                <c:pt idx="3393">
                  <c:v>-65.86121654462012</c:v>
                </c:pt>
                <c:pt idx="3394">
                  <c:v>-66.161982630933338</c:v>
                </c:pt>
                <c:pt idx="3395">
                  <c:v>-66.462120546738475</c:v>
                </c:pt>
                <c:pt idx="3396">
                  <c:v>-66.761627492074979</c:v>
                </c:pt>
                <c:pt idx="3397">
                  <c:v>-67.060500709675836</c:v>
                </c:pt>
                <c:pt idx="3398">
                  <c:v>-67.358737484599914</c:v>
                </c:pt>
                <c:pt idx="3399">
                  <c:v>-67.656335143856055</c:v>
                </c:pt>
                <c:pt idx="3400">
                  <c:v>-67.953291056027282</c:v>
                </c:pt>
                <c:pt idx="3401">
                  <c:v>-68.249602630891985</c:v>
                </c:pt>
                <c:pt idx="3402">
                  <c:v>-68.54526731904258</c:v>
                </c:pt>
                <c:pt idx="3403">
                  <c:v>-68.840282611503682</c:v>
                </c:pt>
                <c:pt idx="3404">
                  <c:v>-69.134646039345668</c:v>
                </c:pt>
                <c:pt idx="3405">
                  <c:v>-69.428355173302549</c:v>
                </c:pt>
                <c:pt idx="3406">
                  <c:v>-69.721407623379591</c:v>
                </c:pt>
                <c:pt idx="3407">
                  <c:v>-70.013801038468429</c:v>
                </c:pt>
                <c:pt idx="3408">
                  <c:v>-70.305533105956243</c:v>
                </c:pt>
                <c:pt idx="3409">
                  <c:v>-70.596601551336747</c:v>
                </c:pt>
                <c:pt idx="3410">
                  <c:v>-70.88700413781612</c:v>
                </c:pt>
                <c:pt idx="3411">
                  <c:v>-71.176738665927843</c:v>
                </c:pt>
                <c:pt idx="3412">
                  <c:v>-71.465802973134672</c:v>
                </c:pt>
                <c:pt idx="3413">
                  <c:v>-71.754194933440928</c:v>
                </c:pt>
                <c:pt idx="3414">
                  <c:v>-72.041912457000024</c:v>
                </c:pt>
                <c:pt idx="3415">
                  <c:v>-72.328953489724015</c:v>
                </c:pt>
                <c:pt idx="3416">
                  <c:v>-72.615316012891824</c:v>
                </c:pt>
                <c:pt idx="3417">
                  <c:v>-72.900998042758914</c:v>
                </c:pt>
                <c:pt idx="3418">
                  <c:v>-73.185997630168671</c:v>
                </c:pt>
                <c:pt idx="3419">
                  <c:v>-73.47031286016238</c:v>
                </c:pt>
                <c:pt idx="3420">
                  <c:v>-73.753941851592458</c:v>
                </c:pt>
                <c:pt idx="3421">
                  <c:v>-74.036882756735139</c:v>
                </c:pt>
                <c:pt idx="3422">
                  <c:v>-74.31913376090499</c:v>
                </c:pt>
                <c:pt idx="3423">
                  <c:v>-74.600693082070819</c:v>
                </c:pt>
                <c:pt idx="3424">
                  <c:v>-74.881558970472895</c:v>
                </c:pt>
                <c:pt idx="3425">
                  <c:v>-75.161729708242078</c:v>
                </c:pt>
                <c:pt idx="3426">
                  <c:v>-75.441203609020221</c:v>
                </c:pt>
                <c:pt idx="3427">
                  <c:v>-75.719979017581835</c:v>
                </c:pt>
                <c:pt idx="3428">
                  <c:v>-75.998054309459675</c:v>
                </c:pt>
                <c:pt idx="3429">
                  <c:v>-76.275427890570811</c:v>
                </c:pt>
                <c:pt idx="3430">
                  <c:v>-76.552098196842422</c:v>
                </c:pt>
                <c:pt idx="3431">
                  <c:v>-76.828063693846858</c:v>
                </c:pt>
                <c:pt idx="3432">
                  <c:v>-77.103322876430624</c:v>
                </c:pt>
                <c:pt idx="3433">
                  <c:v>-77.377874268351206</c:v>
                </c:pt>
                <c:pt idx="3434">
                  <c:v>-77.65171642191504</c:v>
                </c:pt>
                <c:pt idx="3435">
                  <c:v>-77.924847917617001</c:v>
                </c:pt>
                <c:pt idx="3436">
                  <c:v>-78.197267363783894</c:v>
                </c:pt>
                <c:pt idx="3437">
                  <c:v>-78.468973396219141</c:v>
                </c:pt>
                <c:pt idx="3438">
                  <c:v>-78.739964677851162</c:v>
                </c:pt>
                <c:pt idx="3439">
                  <c:v>-79.010239898385507</c:v>
                </c:pt>
                <c:pt idx="3440">
                  <c:v>-79.27979777395781</c:v>
                </c:pt>
                <c:pt idx="3441">
                  <c:v>-79.548637046790631</c:v>
                </c:pt>
                <c:pt idx="3442">
                  <c:v>-79.816756484854054</c:v>
                </c:pt>
                <c:pt idx="3443">
                  <c:v>-80.084154881527695</c:v>
                </c:pt>
                <c:pt idx="3444">
                  <c:v>-80.350831055267676</c:v>
                </c:pt>
                <c:pt idx="3445">
                  <c:v>-80.616783849274853</c:v>
                </c:pt>
                <c:pt idx="3446">
                  <c:v>-80.882012131167883</c:v>
                </c:pt>
                <c:pt idx="3447">
                  <c:v>-81.146514792657968</c:v>
                </c:pt>
                <c:pt idx="3448">
                  <c:v>-81.410290749229361</c:v>
                </c:pt>
                <c:pt idx="3449">
                  <c:v>-81.673338939819175</c:v>
                </c:pt>
                <c:pt idx="3450">
                  <c:v>-81.935658326503969</c:v>
                </c:pt>
                <c:pt idx="3451">
                  <c:v>-82.197247894188635</c:v>
                </c:pt>
                <c:pt idx="3452">
                  <c:v>-82.458106650299342</c:v>
                </c:pt>
                <c:pt idx="3453">
                  <c:v>-82.718233624477435</c:v>
                </c:pt>
                <c:pt idx="3454">
                  <c:v>-82.977627868279086</c:v>
                </c:pt>
                <c:pt idx="3455">
                  <c:v>-83.236288454877908</c:v>
                </c:pt>
                <c:pt idx="3456">
                  <c:v>-83.494214478771582</c:v>
                </c:pt>
                <c:pt idx="3457">
                  <c:v>-83.751405055489911</c:v>
                </c:pt>
                <c:pt idx="3458">
                  <c:v>-84.007859321308857</c:v>
                </c:pt>
                <c:pt idx="3459">
                  <c:v>-84.263576432965564</c:v>
                </c:pt>
                <c:pt idx="3460">
                  <c:v>-84.518555567380361</c:v>
                </c:pt>
                <c:pt idx="3461">
                  <c:v>-84.772795921377494</c:v>
                </c:pt>
                <c:pt idx="3462">
                  <c:v>-85.026296711414957</c:v>
                </c:pt>
                <c:pt idx="3463">
                  <c:v>-85.279057173312864</c:v>
                </c:pt>
                <c:pt idx="3464">
                  <c:v>-85.531076561987746</c:v>
                </c:pt>
                <c:pt idx="3465">
                  <c:v>-85.782354151190347</c:v>
                </c:pt>
                <c:pt idx="3466">
                  <c:v>-86.032889233247715</c:v>
                </c:pt>
                <c:pt idx="3467">
                  <c:v>-86.282681118805158</c:v>
                </c:pt>
                <c:pt idx="3468">
                  <c:v>-86.531729136577255</c:v>
                </c:pt>
                <c:pt idx="3469">
                  <c:v>-86.780032633096496</c:v>
                </c:pt>
                <c:pt idx="3470">
                  <c:v>-87.027590972469881</c:v>
                </c:pt>
                <c:pt idx="3471">
                  <c:v>-87.274403536138408</c:v>
                </c:pt>
                <c:pt idx="3472">
                  <c:v>-87.520469722636022</c:v>
                </c:pt>
                <c:pt idx="3473">
                  <c:v>-87.765788947357777</c:v>
                </c:pt>
                <c:pt idx="3474">
                  <c:v>-88.010360642327257</c:v>
                </c:pt>
                <c:pt idx="3475">
                  <c:v>-88.254184255967886</c:v>
                </c:pt>
                <c:pt idx="3476">
                  <c:v>-88.497259252882301</c:v>
                </c:pt>
                <c:pt idx="3477">
                  <c:v>-88.739585113625807</c:v>
                </c:pt>
                <c:pt idx="3478">
                  <c:v>-88.981161334493137</c:v>
                </c:pt>
                <c:pt idx="3479">
                  <c:v>-89.221987427301414</c:v>
                </c:pt>
                <c:pt idx="3480">
                  <c:v>-89.462062919181591</c:v>
                </c:pt>
                <c:pt idx="3481">
                  <c:v>-89.701387352368059</c:v>
                </c:pt>
                <c:pt idx="3482">
                  <c:v>-89.939960283995376</c:v>
                </c:pt>
                <c:pt idx="3483">
                  <c:v>-90.177781285897098</c:v>
                </c:pt>
                <c:pt idx="3484">
                  <c:v>-90.414849944407536</c:v>
                </c:pt>
                <c:pt idx="3485">
                  <c:v>-90.651165860165719</c:v>
                </c:pt>
                <c:pt idx="3486">
                  <c:v>-90.886728647925608</c:v>
                </c:pt>
                <c:pt idx="3487">
                  <c:v>-91.121537936366252</c:v>
                </c:pt>
                <c:pt idx="3488">
                  <c:v>-91.355593367905513</c:v>
                </c:pt>
                <c:pt idx="3489">
                  <c:v>-91.588894598519047</c:v>
                </c:pt>
                <c:pt idx="3490">
                  <c:v>-91.821441297560028</c:v>
                </c:pt>
                <c:pt idx="3491">
                  <c:v>-92.053233147582361</c:v>
                </c:pt>
                <c:pt idx="3492">
                  <c:v>-92.284269844166985</c:v>
                </c:pt>
                <c:pt idx="3493">
                  <c:v>-92.514551095752495</c:v>
                </c:pt>
                <c:pt idx="3494">
                  <c:v>-92.744076623466142</c:v>
                </c:pt>
                <c:pt idx="3495">
                  <c:v>-92.972846160958724</c:v>
                </c:pt>
                <c:pt idx="3496">
                  <c:v>-93.200859454243798</c:v>
                </c:pt>
                <c:pt idx="3497">
                  <c:v>-93.428116261537426</c:v>
                </c:pt>
                <c:pt idx="3498">
                  <c:v>-93.654616353101886</c:v>
                </c:pt>
                <c:pt idx="3499">
                  <c:v>-93.880359511092038</c:v>
                </c:pt>
                <c:pt idx="3500">
                  <c:v>-94.105345529403507</c:v>
                </c:pt>
                <c:pt idx="3501">
                  <c:v>-94.329574213524651</c:v>
                </c:pt>
                <c:pt idx="3502">
                  <c:v>-94.553045380391154</c:v>
                </c:pt>
                <c:pt idx="3503">
                  <c:v>-94.775758858242284</c:v>
                </c:pt>
                <c:pt idx="3504">
                  <c:v>-94.997714486479964</c:v>
                </c:pt>
                <c:pt idx="3505">
                  <c:v>-95.218912115529861</c:v>
                </c:pt>
                <c:pt idx="3506">
                  <c:v>-95.439351606707049</c:v>
                </c:pt>
                <c:pt idx="3507">
                  <c:v>-95.659032832082119</c:v>
                </c:pt>
                <c:pt idx="3508">
                  <c:v>-95.87795567434955</c:v>
                </c:pt>
                <c:pt idx="3509">
                  <c:v>-96.09612002669968</c:v>
                </c:pt>
                <c:pt idx="3510">
                  <c:v>-96.313525792692133</c:v>
                </c:pt>
                <c:pt idx="3511">
                  <c:v>-96.530172886131098</c:v>
                </c:pt>
                <c:pt idx="3512">
                  <c:v>-96.746061230946012</c:v>
                </c:pt>
                <c:pt idx="3513">
                  <c:v>-96.961190761068579</c:v>
                </c:pt>
                <c:pt idx="3514">
                  <c:v>-97.175561420318445</c:v>
                </c:pt>
                <c:pt idx="3515">
                  <c:v>-97.389173162284479</c:v>
                </c:pt>
                <c:pt idx="3516">
                  <c:v>-97.602025950215818</c:v>
                </c:pt>
                <c:pt idx="3517">
                  <c:v>-97.814119756907061</c:v>
                </c:pt>
                <c:pt idx="3518">
                  <c:v>-98.025454564590305</c:v>
                </c:pt>
                <c:pt idx="3519">
                  <c:v>-98.236030364830199</c:v>
                </c:pt>
                <c:pt idx="3520">
                  <c:v>-98.44584715841475</c:v>
                </c:pt>
                <c:pt idx="3521">
                  <c:v>-98.654904955255574</c:v>
                </c:pt>
                <c:pt idx="3522">
                  <c:v>-98.863203774285054</c:v>
                </c:pt>
                <c:pt idx="3523">
                  <c:v>-99.070743643356082</c:v>
                </c:pt>
                <c:pt idx="3524">
                  <c:v>-99.277524599146673</c:v>
                </c:pt>
                <c:pt idx="3525">
                  <c:v>-99.483546687061477</c:v>
                </c:pt>
                <c:pt idx="3526">
                  <c:v>-99.688809961139498</c:v>
                </c:pt>
                <c:pt idx="3527">
                  <c:v>-99.893314483960467</c:v>
                </c:pt>
                <c:pt idx="3528">
                  <c:v>-100.09706032655477</c:v>
                </c:pt>
                <c:pt idx="3529">
                  <c:v>-100.30004756831393</c:v>
                </c:pt>
                <c:pt idx="3530">
                  <c:v>-100.50227629690312</c:v>
                </c:pt>
                <c:pt idx="3531">
                  <c:v>-100.70374660817559</c:v>
                </c:pt>
                <c:pt idx="3532">
                  <c:v>-100.9044586060877</c:v>
                </c:pt>
                <c:pt idx="3533">
                  <c:v>-101.10441240261719</c:v>
                </c:pt>
                <c:pt idx="3534">
                  <c:v>-101.30360811767918</c:v>
                </c:pt>
                <c:pt idx="3535">
                  <c:v>-101.50204587904976</c:v>
                </c:pt>
                <c:pt idx="3536">
                  <c:v>-101.69972582228445</c:v>
                </c:pt>
                <c:pt idx="3537">
                  <c:v>-101.89664809064332</c:v>
                </c:pt>
                <c:pt idx="3538">
                  <c:v>-102.09281283501399</c:v>
                </c:pt>
                <c:pt idx="3539">
                  <c:v>-102.28822021383645</c:v>
                </c:pt>
                <c:pt idx="3540">
                  <c:v>-102.4828703930319</c:v>
                </c:pt>
                <c:pt idx="3541">
                  <c:v>-102.67676354592952</c:v>
                </c:pt>
                <c:pt idx="3542">
                  <c:v>-102.86989985319715</c:v>
                </c:pt>
                <c:pt idx="3543">
                  <c:v>-103.06227950277015</c:v>
                </c:pt>
                <c:pt idx="3544">
                  <c:v>-103.253902689784</c:v>
                </c:pt>
                <c:pt idx="3545">
                  <c:v>-103.44476961650732</c:v>
                </c:pt>
                <c:pt idx="3546">
                  <c:v>-103.63488049227723</c:v>
                </c:pt>
                <c:pt idx="3547">
                  <c:v>-103.82423553343244</c:v>
                </c:pt>
                <c:pt idx="3548">
                  <c:v>-104.01283496324987</c:v>
                </c:pt>
                <c:pt idx="3549">
                  <c:v>-104.20067901188409</c:v>
                </c:pt>
                <c:pt idx="3550">
                  <c:v>-104.38776791630325</c:v>
                </c:pt>
                <c:pt idx="3551">
                  <c:v>-104.57410192023049</c:v>
                </c:pt>
                <c:pt idx="3552">
                  <c:v>-104.75968127408301</c:v>
                </c:pt>
                <c:pt idx="3553">
                  <c:v>-104.94450623491349</c:v>
                </c:pt>
                <c:pt idx="3554">
                  <c:v>-105.128577066353</c:v>
                </c:pt>
                <c:pt idx="3555">
                  <c:v>-105.31189403855431</c:v>
                </c:pt>
                <c:pt idx="3556">
                  <c:v>-105.49445742813627</c:v>
                </c:pt>
                <c:pt idx="3557">
                  <c:v>-105.6762675181278</c:v>
                </c:pt>
                <c:pt idx="3558">
                  <c:v>-105.8573245979139</c:v>
                </c:pt>
                <c:pt idx="3559">
                  <c:v>-106.03762896318351</c:v>
                </c:pt>
                <c:pt idx="3560">
                  <c:v>-106.21718091587631</c:v>
                </c:pt>
                <c:pt idx="3561">
                  <c:v>-106.39598076413118</c:v>
                </c:pt>
                <c:pt idx="3562">
                  <c:v>-106.57402882223414</c:v>
                </c:pt>
                <c:pt idx="3563">
                  <c:v>-106.75132541057117</c:v>
                </c:pt>
                <c:pt idx="3564">
                  <c:v>-106.92787085557545</c:v>
                </c:pt>
                <c:pt idx="3565">
                  <c:v>-107.10366548968038</c:v>
                </c:pt>
                <c:pt idx="3566">
                  <c:v>-107.27870965127212</c:v>
                </c:pt>
                <c:pt idx="3567">
                  <c:v>-107.45300368464029</c:v>
                </c:pt>
                <c:pt idx="3568">
                  <c:v>-107.62654793993428</c:v>
                </c:pt>
                <c:pt idx="3569">
                  <c:v>-107.79934277311369</c:v>
                </c:pt>
                <c:pt idx="3570">
                  <c:v>-107.97138854590699</c:v>
                </c:pt>
                <c:pt idx="3571">
                  <c:v>-108.14268562576385</c:v>
                </c:pt>
                <c:pt idx="3572">
                  <c:v>-108.31323438581097</c:v>
                </c:pt>
                <c:pt idx="3573">
                  <c:v>-108.4830352048114</c:v>
                </c:pt>
                <c:pt idx="3574">
                  <c:v>-108.65208846711833</c:v>
                </c:pt>
                <c:pt idx="3575">
                  <c:v>-108.82039456263547</c:v>
                </c:pt>
                <c:pt idx="3576">
                  <c:v>-108.9879538867719</c:v>
                </c:pt>
                <c:pt idx="3577">
                  <c:v>-109.15476684040534</c:v>
                </c:pt>
                <c:pt idx="3578">
                  <c:v>-109.32083382983735</c:v>
                </c:pt>
                <c:pt idx="3579">
                  <c:v>-109.48615526675472</c:v>
                </c:pt>
                <c:pt idx="3580">
                  <c:v>-109.65073156818981</c:v>
                </c:pt>
                <c:pt idx="3581">
                  <c:v>-109.81456315648154</c:v>
                </c:pt>
                <c:pt idx="3582">
                  <c:v>-109.97765045923566</c:v>
                </c:pt>
                <c:pt idx="3583">
                  <c:v>-110.13999390928743</c:v>
                </c:pt>
                <c:pt idx="3584">
                  <c:v>-110.30159394466307</c:v>
                </c:pt>
                <c:pt idx="3585">
                  <c:v>-110.46245100854249</c:v>
                </c:pt>
                <c:pt idx="3586">
                  <c:v>-110.62256554922293</c:v>
                </c:pt>
                <c:pt idx="3587">
                  <c:v>-110.7819380200818</c:v>
                </c:pt>
                <c:pt idx="3588">
                  <c:v>-110.94056887954055</c:v>
                </c:pt>
                <c:pt idx="3589">
                  <c:v>-111.09845859102937</c:v>
                </c:pt>
                <c:pt idx="3590">
                  <c:v>-111.25560762295171</c:v>
                </c:pt>
                <c:pt idx="3591">
                  <c:v>-111.41201644864897</c:v>
                </c:pt>
                <c:pt idx="3592">
                  <c:v>-111.56768554636714</c:v>
                </c:pt>
                <c:pt idx="3593">
                  <c:v>-111.72261539922104</c:v>
                </c:pt>
                <c:pt idx="3594">
                  <c:v>-111.87680649516234</c:v>
                </c:pt>
                <c:pt idx="3595">
                  <c:v>-112.03025932694409</c:v>
                </c:pt>
                <c:pt idx="3596">
                  <c:v>-112.18297439208928</c:v>
                </c:pt>
                <c:pt idx="3597">
                  <c:v>-112.33495219285872</c:v>
                </c:pt>
                <c:pt idx="3598">
                  <c:v>-112.48619323621605</c:v>
                </c:pt>
                <c:pt idx="3599">
                  <c:v>-112.63669803379791</c:v>
                </c:pt>
                <c:pt idx="3600">
                  <c:v>-112.78646710188288</c:v>
                </c:pt>
                <c:pt idx="3601">
                  <c:v>-112.93550096135714</c:v>
                </c:pt>
                <c:pt idx="3602">
                  <c:v>-113.08380013768675</c:v>
                </c:pt>
                <c:pt idx="3603">
                  <c:v>-113.23136516088424</c:v>
                </c:pt>
                <c:pt idx="3604">
                  <c:v>-113.37819656548146</c:v>
                </c:pt>
                <c:pt idx="3605">
                  <c:v>-113.52429489049602</c:v>
                </c:pt>
                <c:pt idx="3606">
                  <c:v>-113.66966067940362</c:v>
                </c:pt>
                <c:pt idx="3607">
                  <c:v>-113.81429448010793</c:v>
                </c:pt>
                <c:pt idx="3608">
                  <c:v>-113.95819684491347</c:v>
                </c:pt>
                <c:pt idx="3609">
                  <c:v>-114.10136833049241</c:v>
                </c:pt>
                <c:pt idx="3610">
                  <c:v>-114.24380949786058</c:v>
                </c:pt>
                <c:pt idx="3611">
                  <c:v>-114.38552091234615</c:v>
                </c:pt>
                <c:pt idx="3612">
                  <c:v>-114.52650314356396</c:v>
                </c:pt>
                <c:pt idx="3613">
                  <c:v>-114.66675676538567</c:v>
                </c:pt>
                <c:pt idx="3614">
                  <c:v>-114.8062823559148</c:v>
                </c:pt>
                <c:pt idx="3615">
                  <c:v>-114.94508049745775</c:v>
                </c:pt>
                <c:pt idx="3616">
                  <c:v>-115.08315177649759</c:v>
                </c:pt>
                <c:pt idx="3617">
                  <c:v>-115.22049678366774</c:v>
                </c:pt>
                <c:pt idx="3618">
                  <c:v>-115.35711611372572</c:v>
                </c:pt>
                <c:pt idx="3619">
                  <c:v>-115.49301036552797</c:v>
                </c:pt>
                <c:pt idx="3620">
                  <c:v>-115.62818014200217</c:v>
                </c:pt>
                <c:pt idx="3621">
                  <c:v>-115.76262605012347</c:v>
                </c:pt>
                <c:pt idx="3622">
                  <c:v>-115.89634870088966</c:v>
                </c:pt>
                <c:pt idx="3623">
                  <c:v>-116.02934870929602</c:v>
                </c:pt>
                <c:pt idx="3624">
                  <c:v>-116.16162669430962</c:v>
                </c:pt>
                <c:pt idx="3625">
                  <c:v>-116.29318327884658</c:v>
                </c:pt>
                <c:pt idx="3626">
                  <c:v>-116.42401908974767</c:v>
                </c:pt>
                <c:pt idx="3627">
                  <c:v>-116.55413475775404</c:v>
                </c:pt>
                <c:pt idx="3628">
                  <c:v>-116.68353091748554</c:v>
                </c:pt>
                <c:pt idx="3629">
                  <c:v>-116.81220820741501</c:v>
                </c:pt>
                <c:pt idx="3630">
                  <c:v>-116.94016726984785</c:v>
                </c:pt>
                <c:pt idx="3631">
                  <c:v>-117.06740875089798</c:v>
                </c:pt>
                <c:pt idx="3632">
                  <c:v>-117.19393330046678</c:v>
                </c:pt>
                <c:pt idx="3633">
                  <c:v>-117.31974157221937</c:v>
                </c:pt>
                <c:pt idx="3634">
                  <c:v>-117.44483422356478</c:v>
                </c:pt>
                <c:pt idx="3635">
                  <c:v>-117.56921191563387</c:v>
                </c:pt>
                <c:pt idx="3636">
                  <c:v>-117.6928753132573</c:v>
                </c:pt>
                <c:pt idx="3637">
                  <c:v>-117.81582508494645</c:v>
                </c:pt>
                <c:pt idx="3638">
                  <c:v>-117.93806190287145</c:v>
                </c:pt>
                <c:pt idx="3639">
                  <c:v>-118.0595864428419</c:v>
                </c:pt>
                <c:pt idx="3640">
                  <c:v>-118.18039938428593</c:v>
                </c:pt>
                <c:pt idx="3641">
                  <c:v>-118.30050141023163</c:v>
                </c:pt>
                <c:pt idx="3642">
                  <c:v>-118.41989320728712</c:v>
                </c:pt>
                <c:pt idx="3643">
                  <c:v>-118.53857546562156</c:v>
                </c:pt>
                <c:pt idx="3644">
                  <c:v>-118.65654887894694</c:v>
                </c:pt>
                <c:pt idx="3645">
                  <c:v>-118.77381414449786</c:v>
                </c:pt>
                <c:pt idx="3646">
                  <c:v>-118.89037196301646</c:v>
                </c:pt>
                <c:pt idx="3647">
                  <c:v>-119.00622303873169</c:v>
                </c:pt>
                <c:pt idx="3648">
                  <c:v>-119.12136807934371</c:v>
                </c:pt>
                <c:pt idx="3649">
                  <c:v>-119.23580779600553</c:v>
                </c:pt>
                <c:pt idx="3650">
                  <c:v>-119.34954290330703</c:v>
                </c:pt>
                <c:pt idx="3651">
                  <c:v>-119.46257411925697</c:v>
                </c:pt>
                <c:pt idx="3652">
                  <c:v>-119.57490216526909</c:v>
                </c:pt>
                <c:pt idx="3653">
                  <c:v>-119.68652776614471</c:v>
                </c:pt>
                <c:pt idx="3654">
                  <c:v>-119.79745165005593</c:v>
                </c:pt>
                <c:pt idx="3655">
                  <c:v>-119.90767454853369</c:v>
                </c:pt>
                <c:pt idx="3656">
                  <c:v>-120.0171971964495</c:v>
                </c:pt>
                <c:pt idx="3657">
                  <c:v>-120.12602033200235</c:v>
                </c:pt>
                <c:pt idx="3658">
                  <c:v>-120.2341446967051</c:v>
                </c:pt>
                <c:pt idx="3659">
                  <c:v>-120.34157103537022</c:v>
                </c:pt>
                <c:pt idx="3660">
                  <c:v>-120.44830009609302</c:v>
                </c:pt>
                <c:pt idx="3661">
                  <c:v>-120.55433263024452</c:v>
                </c:pt>
                <c:pt idx="3662">
                  <c:v>-120.65966939245347</c:v>
                </c:pt>
                <c:pt idx="3663">
                  <c:v>-120.76431114059557</c:v>
                </c:pt>
                <c:pt idx="3664">
                  <c:v>-120.86825863578173</c:v>
                </c:pt>
                <c:pt idx="3665">
                  <c:v>-120.97151264234552</c:v>
                </c:pt>
                <c:pt idx="3666">
                  <c:v>-121.07407392783205</c:v>
                </c:pt>
                <c:pt idx="3667">
                  <c:v>-121.1759432629859</c:v>
                </c:pt>
                <c:pt idx="3668">
                  <c:v>-121.27712142174248</c:v>
                </c:pt>
                <c:pt idx="3669">
                  <c:v>-121.37760918121484</c:v>
                </c:pt>
                <c:pt idx="3670">
                  <c:v>-121.4774073216856</c:v>
                </c:pt>
                <c:pt idx="3671">
                  <c:v>-121.57651662659725</c:v>
                </c:pt>
                <c:pt idx="3672">
                  <c:v>-121.67493788254141</c:v>
                </c:pt>
                <c:pt idx="3673">
                  <c:v>-121.77267187925111</c:v>
                </c:pt>
                <c:pt idx="3674">
                  <c:v>-121.86971940959208</c:v>
                </c:pt>
                <c:pt idx="3675">
                  <c:v>-121.96608126955411</c:v>
                </c:pt>
                <c:pt idx="3676">
                  <c:v>-122.06175825824292</c:v>
                </c:pt>
                <c:pt idx="3677">
                  <c:v>-122.1567511778746</c:v>
                </c:pt>
                <c:pt idx="3678">
                  <c:v>-122.25106083376612</c:v>
                </c:pt>
                <c:pt idx="3679">
                  <c:v>-122.34468803432992</c:v>
                </c:pt>
                <c:pt idx="3680">
                  <c:v>-122.43763359106831</c:v>
                </c:pt>
                <c:pt idx="3681">
                  <c:v>-122.5298983185659</c:v>
                </c:pt>
                <c:pt idx="3682">
                  <c:v>-122.62148303448518</c:v>
                </c:pt>
                <c:pt idx="3683">
                  <c:v>-122.71238855956126</c:v>
                </c:pt>
                <c:pt idx="3684">
                  <c:v>-122.8026157175974</c:v>
                </c:pt>
                <c:pt idx="3685">
                  <c:v>-122.89216533545974</c:v>
                </c:pt>
                <c:pt idx="3686">
                  <c:v>-122.98103824307461</c:v>
                </c:pt>
                <c:pt idx="3687">
                  <c:v>-123.06923527342445</c:v>
                </c:pt>
                <c:pt idx="3688">
                  <c:v>-123.15675726254429</c:v>
                </c:pt>
                <c:pt idx="3689">
                  <c:v>-123.24360504952018</c:v>
                </c:pt>
                <c:pt idx="3690">
                  <c:v>-123.32977947648507</c:v>
                </c:pt>
                <c:pt idx="3691">
                  <c:v>-123.41528138861929</c:v>
                </c:pt>
                <c:pt idx="3692">
                  <c:v>-123.5001116341468</c:v>
                </c:pt>
                <c:pt idx="3693">
                  <c:v>-123.58427106433551</c:v>
                </c:pt>
                <c:pt idx="3694">
                  <c:v>-123.66776053349611</c:v>
                </c:pt>
                <c:pt idx="3695">
                  <c:v>-123.75058089898192</c:v>
                </c:pt>
                <c:pt idx="3696">
                  <c:v>-123.83273302118938</c:v>
                </c:pt>
                <c:pt idx="3697">
                  <c:v>-123.91421776355767</c:v>
                </c:pt>
                <c:pt idx="3698">
                  <c:v>-123.99503599257127</c:v>
                </c:pt>
                <c:pt idx="3699">
                  <c:v>-124.07518857775887</c:v>
                </c:pt>
                <c:pt idx="3700">
                  <c:v>-124.15467639169853</c:v>
                </c:pt>
                <c:pt idx="3701">
                  <c:v>-124.23350031001686</c:v>
                </c:pt>
                <c:pt idx="3702">
                  <c:v>-124.31166121139317</c:v>
                </c:pt>
                <c:pt idx="3703">
                  <c:v>-124.38915997756308</c:v>
                </c:pt>
                <c:pt idx="3704">
                  <c:v>-124.46599749332017</c:v>
                </c:pt>
                <c:pt idx="3705">
                  <c:v>-124.54217464652248</c:v>
                </c:pt>
                <c:pt idx="3706">
                  <c:v>-124.61769232809344</c:v>
                </c:pt>
                <c:pt idx="3707">
                  <c:v>-124.69255143203043</c:v>
                </c:pt>
                <c:pt idx="3708">
                  <c:v>-124.76675285540711</c:v>
                </c:pt>
                <c:pt idx="3709">
                  <c:v>-124.84029749838011</c:v>
                </c:pt>
                <c:pt idx="3710">
                  <c:v>-124.91318626419562</c:v>
                </c:pt>
                <c:pt idx="3711">
                  <c:v>-124.98542005919424</c:v>
                </c:pt>
                <c:pt idx="3712">
                  <c:v>-125.05699979282002</c:v>
                </c:pt>
                <c:pt idx="3713">
                  <c:v>-125.1279263776255</c:v>
                </c:pt>
                <c:pt idx="3714">
                  <c:v>-125.19820072928033</c:v>
                </c:pt>
                <c:pt idx="3715">
                  <c:v>-125.26782376658102</c:v>
                </c:pt>
                <c:pt idx="3716">
                  <c:v>-125.33679641145713</c:v>
                </c:pt>
                <c:pt idx="3717">
                  <c:v>-125.40511958898055</c:v>
                </c:pt>
                <c:pt idx="3718">
                  <c:v>-125.47279422737661</c:v>
                </c:pt>
                <c:pt idx="3719">
                  <c:v>-125.53982125803282</c:v>
                </c:pt>
                <c:pt idx="3720">
                  <c:v>-125.60620161550781</c:v>
                </c:pt>
                <c:pt idx="3721">
                  <c:v>-125.67193623754483</c:v>
                </c:pt>
                <c:pt idx="3722">
                  <c:v>-125.73702606507972</c:v>
                </c:pt>
                <c:pt idx="3723">
                  <c:v>-125.80147204225514</c:v>
                </c:pt>
                <c:pt idx="3724">
                  <c:v>-125.86527511643106</c:v>
                </c:pt>
                <c:pt idx="3725">
                  <c:v>-125.92843623819662</c:v>
                </c:pt>
                <c:pt idx="3726">
                  <c:v>-125.99095636138361</c:v>
                </c:pt>
                <c:pt idx="3727">
                  <c:v>-126.05283644308005</c:v>
                </c:pt>
                <c:pt idx="3728">
                  <c:v>-126.11407744364217</c:v>
                </c:pt>
                <c:pt idx="3729">
                  <c:v>-126.17468032671047</c:v>
                </c:pt>
                <c:pt idx="3730">
                  <c:v>-126.23464605922155</c:v>
                </c:pt>
                <c:pt idx="3731">
                  <c:v>-126.29397561142551</c:v>
                </c:pt>
                <c:pt idx="3732">
                  <c:v>-126.35266995689858</c:v>
                </c:pt>
                <c:pt idx="3733">
                  <c:v>-126.41073007256006</c:v>
                </c:pt>
                <c:pt idx="3734">
                  <c:v>-126.46815693868885</c:v>
                </c:pt>
                <c:pt idx="3735">
                  <c:v>-126.52495153893784</c:v>
                </c:pt>
                <c:pt idx="3736">
                  <c:v>-126.58111486035256</c:v>
                </c:pt>
                <c:pt idx="3737">
                  <c:v>-126.63664789338708</c:v>
                </c:pt>
                <c:pt idx="3738">
                  <c:v>-126.69155163192104</c:v>
                </c:pt>
                <c:pt idx="3739">
                  <c:v>-126.74582707328021</c:v>
                </c:pt>
                <c:pt idx="3740">
                  <c:v>-126.79947521825113</c:v>
                </c:pt>
                <c:pt idx="3741">
                  <c:v>-126.85249707110199</c:v>
                </c:pt>
                <c:pt idx="3742">
                  <c:v>-126.90489363960103</c:v>
                </c:pt>
                <c:pt idx="3743">
                  <c:v>-126.9566659350362</c:v>
                </c:pt>
                <c:pt idx="3744">
                  <c:v>-127.00781497223434</c:v>
                </c:pt>
                <c:pt idx="3745">
                  <c:v>-127.05834176958089</c:v>
                </c:pt>
                <c:pt idx="3746">
                  <c:v>-127.1082473490425</c:v>
                </c:pt>
                <c:pt idx="3747">
                  <c:v>-127.15753273618483</c:v>
                </c:pt>
                <c:pt idx="3748">
                  <c:v>-127.20619896019572</c:v>
                </c:pt>
                <c:pt idx="3749">
                  <c:v>-127.25424705390637</c:v>
                </c:pt>
                <c:pt idx="3750">
                  <c:v>-127.30167805381218</c:v>
                </c:pt>
                <c:pt idx="3751">
                  <c:v>-127.34849300009699</c:v>
                </c:pt>
                <c:pt idx="3752">
                  <c:v>-127.39469293665266</c:v>
                </c:pt>
                <c:pt idx="3753">
                  <c:v>-127.44027891110447</c:v>
                </c:pt>
                <c:pt idx="3754">
                  <c:v>-127.48525197483323</c:v>
                </c:pt>
                <c:pt idx="3755">
                  <c:v>-127.52961318299896</c:v>
                </c:pt>
                <c:pt idx="3756">
                  <c:v>-127.57336359456312</c:v>
                </c:pt>
                <c:pt idx="3757">
                  <c:v>-127.616504272317</c:v>
                </c:pt>
                <c:pt idx="3758">
                  <c:v>-127.65903628290063</c:v>
                </c:pt>
                <c:pt idx="3759">
                  <c:v>-127.70096069683167</c:v>
                </c:pt>
                <c:pt idx="3760">
                  <c:v>-127.74227858852842</c:v>
                </c:pt>
                <c:pt idx="3761">
                  <c:v>-127.78299103633546</c:v>
                </c:pt>
                <c:pt idx="3762">
                  <c:v>-127.82309912254955</c:v>
                </c:pt>
                <c:pt idx="3763">
                  <c:v>-127.86260393344541</c:v>
                </c:pt>
                <c:pt idx="3764">
                  <c:v>-127.90150655930188</c:v>
                </c:pt>
                <c:pt idx="3765">
                  <c:v>-127.9398080944278</c:v>
                </c:pt>
                <c:pt idx="3766">
                  <c:v>-127.97750963718906</c:v>
                </c:pt>
                <c:pt idx="3767">
                  <c:v>-128.01461229003635</c:v>
                </c:pt>
                <c:pt idx="3768">
                  <c:v>-128.05111715953009</c:v>
                </c:pt>
                <c:pt idx="3769">
                  <c:v>-128.08702535637147</c:v>
                </c:pt>
                <c:pt idx="3770">
                  <c:v>-128.12233799542437</c:v>
                </c:pt>
                <c:pt idx="3771">
                  <c:v>-128.15705619575067</c:v>
                </c:pt>
                <c:pt idx="3772">
                  <c:v>-128.19118108063179</c:v>
                </c:pt>
                <c:pt idx="3773">
                  <c:v>-128.22471377760039</c:v>
                </c:pt>
                <c:pt idx="3774">
                  <c:v>-128.2576554184686</c:v>
                </c:pt>
                <c:pt idx="3775">
                  <c:v>-128.2900071393554</c:v>
                </c:pt>
                <c:pt idx="3776">
                  <c:v>-128.32177008071707</c:v>
                </c:pt>
                <c:pt idx="3777">
                  <c:v>-128.35294538737588</c:v>
                </c:pt>
                <c:pt idx="3778">
                  <c:v>-128.3835342085479</c:v>
                </c:pt>
                <c:pt idx="3779">
                  <c:v>-128.41353769787528</c:v>
                </c:pt>
                <c:pt idx="3780">
                  <c:v>-128.44295701345348</c:v>
                </c:pt>
                <c:pt idx="3781">
                  <c:v>-128.47179331786131</c:v>
                </c:pt>
                <c:pt idx="3782">
                  <c:v>-128.50004777819316</c:v>
                </c:pt>
                <c:pt idx="3783">
                  <c:v>-128.527721566086</c:v>
                </c:pt>
                <c:pt idx="3784">
                  <c:v>-128.55481585775124</c:v>
                </c:pt>
                <c:pt idx="3785">
                  <c:v>-128.58133183400551</c:v>
                </c:pt>
                <c:pt idx="3786">
                  <c:v>-128.60727068029945</c:v>
                </c:pt>
                <c:pt idx="3787">
                  <c:v>-128.63263358674973</c:v>
                </c:pt>
                <c:pt idx="3788">
                  <c:v>-128.65742174816984</c:v>
                </c:pt>
                <c:pt idx="3789">
                  <c:v>-128.68163636409918</c:v>
                </c:pt>
                <c:pt idx="3790">
                  <c:v>-128.70527863883581</c:v>
                </c:pt>
                <c:pt idx="3791">
                  <c:v>-128.72834978146665</c:v>
                </c:pt>
                <c:pt idx="3792">
                  <c:v>-128.75085100589797</c:v>
                </c:pt>
                <c:pt idx="3793">
                  <c:v>-128.77278353088724</c:v>
                </c:pt>
                <c:pt idx="3794">
                  <c:v>-128.79414858007408</c:v>
                </c:pt>
                <c:pt idx="3795">
                  <c:v>-128.81494738201098</c:v>
                </c:pt>
                <c:pt idx="3796">
                  <c:v>-128.83518117019472</c:v>
                </c:pt>
                <c:pt idx="3797">
                  <c:v>-128.85485118309816</c:v>
                </c:pt>
                <c:pt idx="3798">
                  <c:v>-128.87395866420036</c:v>
                </c:pt>
                <c:pt idx="3799">
                  <c:v>-128.89250486201868</c:v>
                </c:pt>
                <c:pt idx="3800">
                  <c:v>-128.91049103013978</c:v>
                </c:pt>
                <c:pt idx="3801">
                  <c:v>-128.92791842725035</c:v>
                </c:pt>
              </c:numCache>
            </c:numRef>
          </c:yVal>
          <c:smooth val="0"/>
          <c:extLst>
            <c:ext xmlns:c16="http://schemas.microsoft.com/office/drawing/2014/chart" uri="{C3380CC4-5D6E-409C-BE32-E72D297353CC}">
              <c16:uniqueId val="{00000000-EF57-40CF-A4E0-F9D4FDBC344E}"/>
            </c:ext>
          </c:extLst>
        </c:ser>
        <c:dLbls>
          <c:showLegendKey val="0"/>
          <c:showVal val="0"/>
          <c:showCatName val="0"/>
          <c:showSerName val="0"/>
          <c:showPercent val="0"/>
          <c:showBubbleSize val="0"/>
        </c:dLbls>
        <c:axId val="211489920"/>
        <c:axId val="364330368"/>
      </c:scatterChart>
      <c:valAx>
        <c:axId val="345893888"/>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364328448"/>
        <c:crosses val="autoZero"/>
        <c:crossBetween val="midCat"/>
      </c:valAx>
      <c:valAx>
        <c:axId val="364328448"/>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345893888"/>
        <c:crosses val="autoZero"/>
        <c:crossBetween val="midCat"/>
        <c:majorUnit val="20"/>
        <c:minorUnit val="10"/>
      </c:valAx>
      <c:valAx>
        <c:axId val="364330368"/>
        <c:scaling>
          <c:orientation val="minMax"/>
          <c:max val="180"/>
          <c:min val="-180"/>
        </c:scaling>
        <c:delete val="0"/>
        <c:axPos val="r"/>
        <c:numFmt formatCode="General" sourceLinked="1"/>
        <c:majorTickMark val="out"/>
        <c:minorTickMark val="none"/>
        <c:tickLblPos val="nextTo"/>
        <c:crossAx val="211489920"/>
        <c:crosses val="max"/>
        <c:crossBetween val="midCat"/>
        <c:majorUnit val="45"/>
      </c:valAx>
      <c:valAx>
        <c:axId val="211489920"/>
        <c:scaling>
          <c:logBase val="10"/>
          <c:orientation val="minMax"/>
        </c:scaling>
        <c:delete val="1"/>
        <c:axPos val="b"/>
        <c:numFmt formatCode="General" sourceLinked="1"/>
        <c:majorTickMark val="out"/>
        <c:minorTickMark val="none"/>
        <c:tickLblPos val="nextTo"/>
        <c:crossAx val="364330368"/>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Total_phase vs. Frequency
</a:t>
            </a:r>
          </a:p>
        </c:rich>
      </c:tx>
      <c:overlay val="0"/>
    </c:title>
    <c:autoTitleDeleted val="0"/>
    <c:plotArea>
      <c:layout/>
      <c:scatterChart>
        <c:scatterStyle val="lineMarker"/>
        <c:varyColors val="0"/>
        <c:ser>
          <c:idx val="0"/>
          <c:order val="0"/>
          <c:tx>
            <c:v>Total_phase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89.973480557029291</c:v>
                </c:pt>
                <c:pt idx="1">
                  <c:v>89.973379783200699</c:v>
                </c:pt>
                <c:pt idx="2">
                  <c:v>89.973278626432162</c:v>
                </c:pt>
                <c:pt idx="3">
                  <c:v>89.973177085268546</c:v>
                </c:pt>
                <c:pt idx="4">
                  <c:v>89.973075158249145</c:v>
                </c:pt>
                <c:pt idx="5">
                  <c:v>89.972972843907726</c:v>
                </c:pt>
                <c:pt idx="6">
                  <c:v>89.972870140772457</c:v>
                </c:pt>
                <c:pt idx="7">
                  <c:v>89.972767047365949</c:v>
                </c:pt>
                <c:pt idx="8">
                  <c:v>89.972663562205142</c:v>
                </c:pt>
                <c:pt idx="9">
                  <c:v>89.972559683801421</c:v>
                </c:pt>
                <c:pt idx="10">
                  <c:v>89.972455410660444</c:v>
                </c:pt>
                <c:pt idx="11">
                  <c:v>89.972350741282241</c:v>
                </c:pt>
                <c:pt idx="12">
                  <c:v>89.972245674161087</c:v>
                </c:pt>
                <c:pt idx="13">
                  <c:v>89.972140207785586</c:v>
                </c:pt>
                <c:pt idx="14">
                  <c:v>89.972034340638572</c:v>
                </c:pt>
                <c:pt idx="15">
                  <c:v>89.971928071197127</c:v>
                </c:pt>
                <c:pt idx="16">
                  <c:v>89.97182139793253</c:v>
                </c:pt>
                <c:pt idx="17">
                  <c:v>89.97171431931028</c:v>
                </c:pt>
                <c:pt idx="18">
                  <c:v>89.971606833790005</c:v>
                </c:pt>
                <c:pt idx="19">
                  <c:v>89.971498939825523</c:v>
                </c:pt>
                <c:pt idx="20">
                  <c:v>89.971390635864736</c:v>
                </c:pt>
                <c:pt idx="21">
                  <c:v>89.971281920349682</c:v>
                </c:pt>
                <c:pt idx="22">
                  <c:v>89.971172791716455</c:v>
                </c:pt>
                <c:pt idx="23">
                  <c:v>89.971063248395211</c:v>
                </c:pt>
                <c:pt idx="24">
                  <c:v>89.970953288810165</c:v>
                </c:pt>
                <c:pt idx="25">
                  <c:v>89.970842911379492</c:v>
                </c:pt>
                <c:pt idx="26">
                  <c:v>89.9707321145154</c:v>
                </c:pt>
                <c:pt idx="27">
                  <c:v>89.970620896624084</c:v>
                </c:pt>
                <c:pt idx="28">
                  <c:v>89.970509256105601</c:v>
                </c:pt>
                <c:pt idx="29">
                  <c:v>89.97039719135401</c:v>
                </c:pt>
                <c:pt idx="30">
                  <c:v>89.970284700757219</c:v>
                </c:pt>
                <c:pt idx="31">
                  <c:v>89.970171782697022</c:v>
                </c:pt>
                <c:pt idx="32">
                  <c:v>89.970058435549078</c:v>
                </c:pt>
                <c:pt idx="33">
                  <c:v>89.969944657682859</c:v>
                </c:pt>
                <c:pt idx="34">
                  <c:v>89.969830447461675</c:v>
                </c:pt>
                <c:pt idx="35">
                  <c:v>89.969715803242551</c:v>
                </c:pt>
                <c:pt idx="36">
                  <c:v>89.969600723376288</c:v>
                </c:pt>
                <c:pt idx="37">
                  <c:v>89.969485206207494</c:v>
                </c:pt>
                <c:pt idx="38">
                  <c:v>89.969369250074379</c:v>
                </c:pt>
                <c:pt idx="39">
                  <c:v>89.969252853308944</c:v>
                </c:pt>
                <c:pt idx="40">
                  <c:v>89.969136014236739</c:v>
                </c:pt>
                <c:pt idx="41">
                  <c:v>89.969018731177044</c:v>
                </c:pt>
                <c:pt idx="42">
                  <c:v>89.968901002442692</c:v>
                </c:pt>
                <c:pt idx="43">
                  <c:v>89.968782826340174</c:v>
                </c:pt>
                <c:pt idx="44">
                  <c:v>89.96866420116946</c:v>
                </c:pt>
                <c:pt idx="45">
                  <c:v>89.968545125224111</c:v>
                </c:pt>
                <c:pt idx="46">
                  <c:v>89.968425596791221</c:v>
                </c:pt>
                <c:pt idx="47">
                  <c:v>89.968305614151319</c:v>
                </c:pt>
                <c:pt idx="48">
                  <c:v>89.968185175578441</c:v>
                </c:pt>
                <c:pt idx="49">
                  <c:v>89.968064279340055</c:v>
                </c:pt>
                <c:pt idx="50">
                  <c:v>89.967942923697052</c:v>
                </c:pt>
                <c:pt idx="51">
                  <c:v>89.967821106903685</c:v>
                </c:pt>
                <c:pt idx="52">
                  <c:v>89.967698827207613</c:v>
                </c:pt>
                <c:pt idx="53">
                  <c:v>89.967576082849817</c:v>
                </c:pt>
                <c:pt idx="54">
                  <c:v>89.967452872064598</c:v>
                </c:pt>
                <c:pt idx="55">
                  <c:v>89.967329193079536</c:v>
                </c:pt>
                <c:pt idx="56">
                  <c:v>89.967205044115488</c:v>
                </c:pt>
                <c:pt idx="57">
                  <c:v>89.967080423386534</c:v>
                </c:pt>
                <c:pt idx="58">
                  <c:v>89.966955329100003</c:v>
                </c:pt>
                <c:pt idx="59">
                  <c:v>89.966829759456388</c:v>
                </c:pt>
                <c:pt idx="60">
                  <c:v>89.96670371264932</c:v>
                </c:pt>
                <c:pt idx="61">
                  <c:v>89.966577186865607</c:v>
                </c:pt>
                <c:pt idx="62">
                  <c:v>89.966450180285165</c:v>
                </c:pt>
                <c:pt idx="63">
                  <c:v>89.96632269108099</c:v>
                </c:pt>
                <c:pt idx="64">
                  <c:v>89.966194717419057</c:v>
                </c:pt>
                <c:pt idx="65">
                  <c:v>89.96606625745855</c:v>
                </c:pt>
                <c:pt idx="66">
                  <c:v>89.96593730935146</c:v>
                </c:pt>
                <c:pt idx="67">
                  <c:v>89.965807871242873</c:v>
                </c:pt>
                <c:pt idx="68">
                  <c:v>89.965677941270783</c:v>
                </c:pt>
                <c:pt idx="69">
                  <c:v>89.965547517566165</c:v>
                </c:pt>
                <c:pt idx="70">
                  <c:v>89.965416598252816</c:v>
                </c:pt>
                <c:pt idx="71">
                  <c:v>89.965285181447442</c:v>
                </c:pt>
                <c:pt idx="72">
                  <c:v>89.965153265259616</c:v>
                </c:pt>
                <c:pt idx="73">
                  <c:v>89.965020847791649</c:v>
                </c:pt>
                <c:pt idx="74">
                  <c:v>89.964887927138776</c:v>
                </c:pt>
                <c:pt idx="75">
                  <c:v>89.964754501388796</c:v>
                </c:pt>
                <c:pt idx="76">
                  <c:v>89.96462056862245</c:v>
                </c:pt>
                <c:pt idx="77">
                  <c:v>89.964486126913073</c:v>
                </c:pt>
                <c:pt idx="78">
                  <c:v>89.964351174326666</c:v>
                </c:pt>
                <c:pt idx="79">
                  <c:v>89.964215708921941</c:v>
                </c:pt>
                <c:pt idx="80">
                  <c:v>89.964079728750193</c:v>
                </c:pt>
                <c:pt idx="81">
                  <c:v>89.963943231855339</c:v>
                </c:pt>
                <c:pt idx="82">
                  <c:v>89.963806216273824</c:v>
                </c:pt>
                <c:pt idx="83">
                  <c:v>89.963668680034672</c:v>
                </c:pt>
                <c:pt idx="84">
                  <c:v>89.963530621159421</c:v>
                </c:pt>
                <c:pt idx="85">
                  <c:v>89.963392037662061</c:v>
                </c:pt>
                <c:pt idx="86">
                  <c:v>89.963252927549007</c:v>
                </c:pt>
                <c:pt idx="87">
                  <c:v>89.963113288819187</c:v>
                </c:pt>
                <c:pt idx="88">
                  <c:v>89.962973119463854</c:v>
                </c:pt>
                <c:pt idx="89">
                  <c:v>89.962832417466657</c:v>
                </c:pt>
                <c:pt idx="90">
                  <c:v>89.96269118080356</c:v>
                </c:pt>
                <c:pt idx="91">
                  <c:v>89.962549407442893</c:v>
                </c:pt>
                <c:pt idx="92">
                  <c:v>89.962407095345171</c:v>
                </c:pt>
                <c:pt idx="93">
                  <c:v>89.962264242463263</c:v>
                </c:pt>
                <c:pt idx="94">
                  <c:v>89.962120846742167</c:v>
                </c:pt>
                <c:pt idx="95">
                  <c:v>89.961976906119148</c:v>
                </c:pt>
                <c:pt idx="96">
                  <c:v>89.961832418523571</c:v>
                </c:pt>
                <c:pt idx="97">
                  <c:v>89.961687381876985</c:v>
                </c:pt>
                <c:pt idx="98">
                  <c:v>89.961541794093009</c:v>
                </c:pt>
                <c:pt idx="99">
                  <c:v>89.961395653077332</c:v>
                </c:pt>
                <c:pt idx="100">
                  <c:v>89.961248956727715</c:v>
                </c:pt>
                <c:pt idx="101">
                  <c:v>89.961101702933902</c:v>
                </c:pt>
                <c:pt idx="102">
                  <c:v>89.96095388957761</c:v>
                </c:pt>
                <c:pt idx="103">
                  <c:v>89.960805514532538</c:v>
                </c:pt>
                <c:pt idx="104">
                  <c:v>89.960656575664302</c:v>
                </c:pt>
                <c:pt idx="105">
                  <c:v>89.960507070830403</c:v>
                </c:pt>
                <c:pt idx="106">
                  <c:v>89.960356997880154</c:v>
                </c:pt>
                <c:pt idx="107">
                  <c:v>89.960206354654758</c:v>
                </c:pt>
                <c:pt idx="108">
                  <c:v>89.960055138987215</c:v>
                </c:pt>
                <c:pt idx="109">
                  <c:v>89.959903348702241</c:v>
                </c:pt>
                <c:pt idx="110">
                  <c:v>89.95975098161631</c:v>
                </c:pt>
                <c:pt idx="111">
                  <c:v>89.959598035537624</c:v>
                </c:pt>
                <c:pt idx="112">
                  <c:v>89.959444508266031</c:v>
                </c:pt>
                <c:pt idx="113">
                  <c:v>89.959290397593023</c:v>
                </c:pt>
                <c:pt idx="114">
                  <c:v>89.959135701301676</c:v>
                </c:pt>
                <c:pt idx="115">
                  <c:v>89.9589804171667</c:v>
                </c:pt>
                <c:pt idx="116">
                  <c:v>89.958824542954318</c:v>
                </c:pt>
                <c:pt idx="117">
                  <c:v>89.958668076422228</c:v>
                </c:pt>
                <c:pt idx="118">
                  <c:v>89.958511015319644</c:v>
                </c:pt>
                <c:pt idx="119">
                  <c:v>89.958353357387253</c:v>
                </c:pt>
                <c:pt idx="120">
                  <c:v>89.958195100357116</c:v>
                </c:pt>
                <c:pt idx="121">
                  <c:v>89.958036241952698</c:v>
                </c:pt>
                <c:pt idx="122">
                  <c:v>89.957876779888778</c:v>
                </c:pt>
                <c:pt idx="123">
                  <c:v>89.957716711871498</c:v>
                </c:pt>
                <c:pt idx="124">
                  <c:v>89.957556035598273</c:v>
                </c:pt>
                <c:pt idx="125">
                  <c:v>89.957394748757721</c:v>
                </c:pt>
                <c:pt idx="126">
                  <c:v>89.957232849029737</c:v>
                </c:pt>
                <c:pt idx="127">
                  <c:v>89.957070334085429</c:v>
                </c:pt>
                <c:pt idx="128">
                  <c:v>89.956907201586915</c:v>
                </c:pt>
                <c:pt idx="129">
                  <c:v>89.95674344918757</c:v>
                </c:pt>
                <c:pt idx="130">
                  <c:v>89.956579074531788</c:v>
                </c:pt>
                <c:pt idx="131">
                  <c:v>89.956414075255054</c:v>
                </c:pt>
                <c:pt idx="132">
                  <c:v>89.9562484489838</c:v>
                </c:pt>
                <c:pt idx="133">
                  <c:v>89.95608219333549</c:v>
                </c:pt>
                <c:pt idx="134">
                  <c:v>89.955915305918509</c:v>
                </c:pt>
                <c:pt idx="135">
                  <c:v>89.955747784332203</c:v>
                </c:pt>
                <c:pt idx="136">
                  <c:v>89.955579626166752</c:v>
                </c:pt>
                <c:pt idx="137">
                  <c:v>89.955410829003185</c:v>
                </c:pt>
                <c:pt idx="138">
                  <c:v>89.955241390413306</c:v>
                </c:pt>
                <c:pt idx="139">
                  <c:v>89.955071307959784</c:v>
                </c:pt>
                <c:pt idx="140">
                  <c:v>89.954900579195936</c:v>
                </c:pt>
                <c:pt idx="141">
                  <c:v>89.954729201665842</c:v>
                </c:pt>
                <c:pt idx="142">
                  <c:v>89.954557172904202</c:v>
                </c:pt>
                <c:pt idx="143">
                  <c:v>89.954384490436397</c:v>
                </c:pt>
                <c:pt idx="144">
                  <c:v>89.954211151778338</c:v>
                </c:pt>
                <c:pt idx="145">
                  <c:v>89.954037154436577</c:v>
                </c:pt>
                <c:pt idx="146">
                  <c:v>89.95386249590814</c:v>
                </c:pt>
                <c:pt idx="147">
                  <c:v>89.953687173680535</c:v>
                </c:pt>
                <c:pt idx="148">
                  <c:v>89.953511185231761</c:v>
                </c:pt>
                <c:pt idx="149">
                  <c:v>89.95333452803024</c:v>
                </c:pt>
                <c:pt idx="150">
                  <c:v>89.953157199534715</c:v>
                </c:pt>
                <c:pt idx="151">
                  <c:v>89.95297919719431</c:v>
                </c:pt>
                <c:pt idx="152">
                  <c:v>89.95280051844847</c:v>
                </c:pt>
                <c:pt idx="153">
                  <c:v>89.952621160726878</c:v>
                </c:pt>
                <c:pt idx="154">
                  <c:v>89.952441121449468</c:v>
                </c:pt>
                <c:pt idx="155">
                  <c:v>89.952260398026354</c:v>
                </c:pt>
                <c:pt idx="156">
                  <c:v>89.952078987857888</c:v>
                </c:pt>
                <c:pt idx="157">
                  <c:v>89.951896888334403</c:v>
                </c:pt>
                <c:pt idx="158">
                  <c:v>89.951714096836412</c:v>
                </c:pt>
                <c:pt idx="159">
                  <c:v>89.95153061073448</c:v>
                </c:pt>
                <c:pt idx="160">
                  <c:v>89.951346427389126</c:v>
                </c:pt>
                <c:pt idx="161">
                  <c:v>89.951161544150892</c:v>
                </c:pt>
                <c:pt idx="162">
                  <c:v>89.950975958360218</c:v>
                </c:pt>
                <c:pt idx="163">
                  <c:v>89.950789667347436</c:v>
                </c:pt>
                <c:pt idx="164">
                  <c:v>89.950602668432765</c:v>
                </c:pt>
                <c:pt idx="165">
                  <c:v>89.950414958926217</c:v>
                </c:pt>
                <c:pt idx="166">
                  <c:v>89.950226536127587</c:v>
                </c:pt>
                <c:pt idx="167">
                  <c:v>89.950037397326412</c:v>
                </c:pt>
                <c:pt idx="168">
                  <c:v>89.949847539801937</c:v>
                </c:pt>
                <c:pt idx="169">
                  <c:v>89.949656960823035</c:v>
                </c:pt>
                <c:pt idx="170">
                  <c:v>89.949465657648275</c:v>
                </c:pt>
                <c:pt idx="171">
                  <c:v>89.949273627525713</c:v>
                </c:pt>
                <c:pt idx="172">
                  <c:v>89.949080867693013</c:v>
                </c:pt>
                <c:pt idx="173">
                  <c:v>89.948887375377339</c:v>
                </c:pt>
                <c:pt idx="174">
                  <c:v>89.948693147795282</c:v>
                </c:pt>
                <c:pt idx="175">
                  <c:v>89.948498182152903</c:v>
                </c:pt>
                <c:pt idx="176">
                  <c:v>89.948302475645605</c:v>
                </c:pt>
                <c:pt idx="177">
                  <c:v>89.948106025458173</c:v>
                </c:pt>
                <c:pt idx="178">
                  <c:v>89.947908828764668</c:v>
                </c:pt>
                <c:pt idx="179">
                  <c:v>89.947710882728401</c:v>
                </c:pt>
                <c:pt idx="180">
                  <c:v>89.947512184501946</c:v>
                </c:pt>
                <c:pt idx="181">
                  <c:v>89.947312731227044</c:v>
                </c:pt>
                <c:pt idx="182">
                  <c:v>89.947112520034523</c:v>
                </c:pt>
                <c:pt idx="183">
                  <c:v>89.946911548044383</c:v>
                </c:pt>
                <c:pt idx="184">
                  <c:v>89.946709812365654</c:v>
                </c:pt>
                <c:pt idx="185">
                  <c:v>89.946507310096379</c:v>
                </c:pt>
                <c:pt idx="186">
                  <c:v>89.946304038323532</c:v>
                </c:pt>
                <c:pt idx="187">
                  <c:v>89.946099994123088</c:v>
                </c:pt>
                <c:pt idx="188">
                  <c:v>89.94589517455988</c:v>
                </c:pt>
                <c:pt idx="189">
                  <c:v>89.945689576687585</c:v>
                </c:pt>
                <c:pt idx="190">
                  <c:v>89.945483197548683</c:v>
                </c:pt>
                <c:pt idx="191">
                  <c:v>89.945276034174427</c:v>
                </c:pt>
                <c:pt idx="192">
                  <c:v>89.9450680835848</c:v>
                </c:pt>
                <c:pt idx="193">
                  <c:v>89.944859342788419</c:v>
                </c:pt>
                <c:pt idx="194">
                  <c:v>89.944649808782586</c:v>
                </c:pt>
                <c:pt idx="195">
                  <c:v>89.94443947855315</c:v>
                </c:pt>
                <c:pt idx="196">
                  <c:v>89.94422834907455</c:v>
                </c:pt>
                <c:pt idx="197">
                  <c:v>89.944016417309655</c:v>
                </c:pt>
                <c:pt idx="198">
                  <c:v>89.943803680209896</c:v>
                </c:pt>
                <c:pt idx="199">
                  <c:v>89.943590134715038</c:v>
                </c:pt>
                <c:pt idx="200">
                  <c:v>89.943375777753246</c:v>
                </c:pt>
                <c:pt idx="201">
                  <c:v>89.943160606241022</c:v>
                </c:pt>
                <c:pt idx="202">
                  <c:v>89.942944617083143</c:v>
                </c:pt>
                <c:pt idx="203">
                  <c:v>89.942727807172631</c:v>
                </c:pt>
                <c:pt idx="204">
                  <c:v>89.942510173390687</c:v>
                </c:pt>
                <c:pt idx="205">
                  <c:v>89.942291712606689</c:v>
                </c:pt>
                <c:pt idx="206">
                  <c:v>89.942072421678063</c:v>
                </c:pt>
                <c:pt idx="207">
                  <c:v>89.941852297450382</c:v>
                </c:pt>
                <c:pt idx="208">
                  <c:v>89.941631336757141</c:v>
                </c:pt>
                <c:pt idx="209">
                  <c:v>89.941409536419869</c:v>
                </c:pt>
                <c:pt idx="210">
                  <c:v>89.941186893247973</c:v>
                </c:pt>
                <c:pt idx="211">
                  <c:v>89.940963404038783</c:v>
                </c:pt>
                <c:pt idx="212">
                  <c:v>89.940739065577432</c:v>
                </c:pt>
                <c:pt idx="213">
                  <c:v>89.940513874636835</c:v>
                </c:pt>
                <c:pt idx="214">
                  <c:v>89.940287827977613</c:v>
                </c:pt>
                <c:pt idx="215">
                  <c:v>89.940060922348181</c:v>
                </c:pt>
                <c:pt idx="216">
                  <c:v>89.939833154484504</c:v>
                </c:pt>
                <c:pt idx="217">
                  <c:v>89.939604521110141</c:v>
                </c:pt>
                <c:pt idx="218">
                  <c:v>89.939375018936289</c:v>
                </c:pt>
                <c:pt idx="219">
                  <c:v>89.939144644661553</c:v>
                </c:pt>
                <c:pt idx="220">
                  <c:v>89.938913394972047</c:v>
                </c:pt>
                <c:pt idx="221">
                  <c:v>89.93868126654128</c:v>
                </c:pt>
                <c:pt idx="222">
                  <c:v>89.938448256030142</c:v>
                </c:pt>
                <c:pt idx="223">
                  <c:v>89.938214360086803</c:v>
                </c:pt>
                <c:pt idx="224">
                  <c:v>89.937979575346688</c:v>
                </c:pt>
                <c:pt idx="225">
                  <c:v>89.937743898432458</c:v>
                </c:pt>
                <c:pt idx="226">
                  <c:v>89.937507325953987</c:v>
                </c:pt>
                <c:pt idx="227">
                  <c:v>89.937269854508173</c:v>
                </c:pt>
                <c:pt idx="228">
                  <c:v>89.937031480679067</c:v>
                </c:pt>
                <c:pt idx="229">
                  <c:v>89.936792201037676</c:v>
                </c:pt>
                <c:pt idx="230">
                  <c:v>89.936552012142045</c:v>
                </c:pt>
                <c:pt idx="231">
                  <c:v>89.936310910537088</c:v>
                </c:pt>
                <c:pt idx="232">
                  <c:v>89.936068892754591</c:v>
                </c:pt>
                <c:pt idx="233">
                  <c:v>89.935825955313192</c:v>
                </c:pt>
                <c:pt idx="234">
                  <c:v>89.935582094718271</c:v>
                </c:pt>
                <c:pt idx="235">
                  <c:v>89.935337307461964</c:v>
                </c:pt>
                <c:pt idx="236">
                  <c:v>89.935091590023035</c:v>
                </c:pt>
                <c:pt idx="237">
                  <c:v>89.934844938866945</c:v>
                </c:pt>
                <c:pt idx="238">
                  <c:v>89.934597350445628</c:v>
                </c:pt>
                <c:pt idx="239">
                  <c:v>89.934348821197574</c:v>
                </c:pt>
                <c:pt idx="240">
                  <c:v>89.934099347547772</c:v>
                </c:pt>
                <c:pt idx="241">
                  <c:v>89.933848925907583</c:v>
                </c:pt>
                <c:pt idx="242">
                  <c:v>89.933597552674769</c:v>
                </c:pt>
                <c:pt idx="243">
                  <c:v>89.933345224233392</c:v>
                </c:pt>
                <c:pt idx="244">
                  <c:v>89.933091936953758</c:v>
                </c:pt>
                <c:pt idx="245">
                  <c:v>89.932837687192389</c:v>
                </c:pt>
                <c:pt idx="246">
                  <c:v>89.93258247129198</c:v>
                </c:pt>
                <c:pt idx="247">
                  <c:v>89.932326285581311</c:v>
                </c:pt>
                <c:pt idx="248">
                  <c:v>89.932069126375254</c:v>
                </c:pt>
                <c:pt idx="249">
                  <c:v>89.931810989974565</c:v>
                </c:pt>
                <c:pt idx="250">
                  <c:v>89.931551872666105</c:v>
                </c:pt>
                <c:pt idx="251">
                  <c:v>89.931291770722495</c:v>
                </c:pt>
                <c:pt idx="252">
                  <c:v>89.931030680402273</c:v>
                </c:pt>
                <c:pt idx="253">
                  <c:v>89.930768597949694</c:v>
                </c:pt>
                <c:pt idx="254">
                  <c:v>89.930505519594831</c:v>
                </c:pt>
                <c:pt idx="255">
                  <c:v>89.930241441553335</c:v>
                </c:pt>
                <c:pt idx="256">
                  <c:v>89.929976360026544</c:v>
                </c:pt>
                <c:pt idx="257">
                  <c:v>89.929710271201344</c:v>
                </c:pt>
                <c:pt idx="258">
                  <c:v>89.929443171250128</c:v>
                </c:pt>
                <c:pt idx="259">
                  <c:v>89.929175056330749</c:v>
                </c:pt>
                <c:pt idx="260">
                  <c:v>89.928905922586452</c:v>
                </c:pt>
                <c:pt idx="261">
                  <c:v>89.92863576614586</c:v>
                </c:pt>
                <c:pt idx="262">
                  <c:v>89.928364583122843</c:v>
                </c:pt>
                <c:pt idx="263">
                  <c:v>89.928092369616536</c:v>
                </c:pt>
                <c:pt idx="264">
                  <c:v>89.927819121711252</c:v>
                </c:pt>
                <c:pt idx="265">
                  <c:v>89.927544835476382</c:v>
                </c:pt>
                <c:pt idx="266">
                  <c:v>89.927269506966439</c:v>
                </c:pt>
                <c:pt idx="267">
                  <c:v>89.926993132220943</c:v>
                </c:pt>
                <c:pt idx="268">
                  <c:v>89.926715707264279</c:v>
                </c:pt>
                <c:pt idx="269">
                  <c:v>89.926437228105868</c:v>
                </c:pt>
                <c:pt idx="270">
                  <c:v>89.926157690739871</c:v>
                </c:pt>
                <c:pt idx="271">
                  <c:v>89.925877091145225</c:v>
                </c:pt>
                <c:pt idx="272">
                  <c:v>89.925595425285621</c:v>
                </c:pt>
                <c:pt idx="273">
                  <c:v>89.925312689109418</c:v>
                </c:pt>
                <c:pt idx="274">
                  <c:v>89.925028878549568</c:v>
                </c:pt>
                <c:pt idx="275">
                  <c:v>89.924743989523577</c:v>
                </c:pt>
                <c:pt idx="276">
                  <c:v>89.924458017933404</c:v>
                </c:pt>
                <c:pt idx="277">
                  <c:v>89.924170959665503</c:v>
                </c:pt>
                <c:pt idx="278">
                  <c:v>89.923882810590655</c:v>
                </c:pt>
                <c:pt idx="279">
                  <c:v>89.923593566563923</c:v>
                </c:pt>
                <c:pt idx="280">
                  <c:v>89.923303223424725</c:v>
                </c:pt>
                <c:pt idx="281">
                  <c:v>89.923011776996546</c:v>
                </c:pt>
                <c:pt idx="282">
                  <c:v>89.922719223087086</c:v>
                </c:pt>
                <c:pt idx="283">
                  <c:v>89.922425557488054</c:v>
                </c:pt>
                <c:pt idx="284">
                  <c:v>89.922130775975248</c:v>
                </c:pt>
                <c:pt idx="285">
                  <c:v>89.92183487430836</c:v>
                </c:pt>
                <c:pt idx="286">
                  <c:v>89.921537848230983</c:v>
                </c:pt>
                <c:pt idx="287">
                  <c:v>89.921239693470525</c:v>
                </c:pt>
                <c:pt idx="288">
                  <c:v>89.920940405738193</c:v>
                </c:pt>
                <c:pt idx="289">
                  <c:v>89.920639980728865</c:v>
                </c:pt>
                <c:pt idx="290">
                  <c:v>89.92033841412109</c:v>
                </c:pt>
                <c:pt idx="291">
                  <c:v>89.920035701576964</c:v>
                </c:pt>
                <c:pt idx="292">
                  <c:v>89.919731838742123</c:v>
                </c:pt>
                <c:pt idx="293">
                  <c:v>89.919426821245679</c:v>
                </c:pt>
                <c:pt idx="294">
                  <c:v>89.919120644700101</c:v>
                </c:pt>
                <c:pt idx="295">
                  <c:v>89.918813304701203</c:v>
                </c:pt>
                <c:pt idx="296">
                  <c:v>89.91850479682806</c:v>
                </c:pt>
                <c:pt idx="297">
                  <c:v>89.918195116642949</c:v>
                </c:pt>
                <c:pt idx="298">
                  <c:v>89.917884259691292</c:v>
                </c:pt>
                <c:pt idx="299">
                  <c:v>89.917572221501587</c:v>
                </c:pt>
                <c:pt idx="300">
                  <c:v>89.917258997585336</c:v>
                </c:pt>
                <c:pt idx="301">
                  <c:v>89.916944583437001</c:v>
                </c:pt>
                <c:pt idx="302">
                  <c:v>89.916628974533921</c:v>
                </c:pt>
                <c:pt idx="303">
                  <c:v>89.916312166336198</c:v>
                </c:pt>
                <c:pt idx="304">
                  <c:v>89.915994154286778</c:v>
                </c:pt>
                <c:pt idx="305">
                  <c:v>89.91567493381126</c:v>
                </c:pt>
                <c:pt idx="306">
                  <c:v>89.915354500317804</c:v>
                </c:pt>
                <c:pt idx="307">
                  <c:v>89.915032849197203</c:v>
                </c:pt>
                <c:pt idx="308">
                  <c:v>89.914709975822689</c:v>
                </c:pt>
                <c:pt idx="309">
                  <c:v>89.914385875549925</c:v>
                </c:pt>
                <c:pt idx="310">
                  <c:v>89.914060543716943</c:v>
                </c:pt>
                <c:pt idx="311">
                  <c:v>89.913733975644064</c:v>
                </c:pt>
                <c:pt idx="312">
                  <c:v>89.913406166633791</c:v>
                </c:pt>
                <c:pt idx="313">
                  <c:v>89.913077111970807</c:v>
                </c:pt>
                <c:pt idx="314">
                  <c:v>89.912746806921916</c:v>
                </c:pt>
                <c:pt idx="315">
                  <c:v>89.912415246735861</c:v>
                </c:pt>
                <c:pt idx="316">
                  <c:v>89.912082426643394</c:v>
                </c:pt>
                <c:pt idx="317">
                  <c:v>89.911748341857106</c:v>
                </c:pt>
                <c:pt idx="318">
                  <c:v>89.911412987571438</c:v>
                </c:pt>
                <c:pt idx="319">
                  <c:v>89.911076358962546</c:v>
                </c:pt>
                <c:pt idx="320">
                  <c:v>89.910738451188251</c:v>
                </c:pt>
                <c:pt idx="321">
                  <c:v>89.910399259388029</c:v>
                </c:pt>
                <c:pt idx="322">
                  <c:v>89.91005877868281</c:v>
                </c:pt>
                <c:pt idx="323">
                  <c:v>89.90971700417505</c:v>
                </c:pt>
                <c:pt idx="324">
                  <c:v>89.909373930948576</c:v>
                </c:pt>
                <c:pt idx="325">
                  <c:v>89.909029554068539</c:v>
                </c:pt>
                <c:pt idx="326">
                  <c:v>89.908683868581306</c:v>
                </c:pt>
                <c:pt idx="327">
                  <c:v>89.908336869514514</c:v>
                </c:pt>
                <c:pt idx="328">
                  <c:v>89.907988551876798</c:v>
                </c:pt>
                <c:pt idx="329">
                  <c:v>89.907638910657909</c:v>
                </c:pt>
                <c:pt idx="330">
                  <c:v>89.90728794082851</c:v>
                </c:pt>
                <c:pt idx="331">
                  <c:v>89.906935637340197</c:v>
                </c:pt>
                <c:pt idx="332">
                  <c:v>89.906581995125379</c:v>
                </c:pt>
                <c:pt idx="333">
                  <c:v>89.906227009097179</c:v>
                </c:pt>
                <c:pt idx="334">
                  <c:v>89.90587067414944</c:v>
                </c:pt>
                <c:pt idx="335">
                  <c:v>89.905512985156548</c:v>
                </c:pt>
                <c:pt idx="336">
                  <c:v>89.905153936973463</c:v>
                </c:pt>
                <c:pt idx="337">
                  <c:v>89.904793524435618</c:v>
                </c:pt>
                <c:pt idx="338">
                  <c:v>89.904431742358724</c:v>
                </c:pt>
                <c:pt idx="339">
                  <c:v>89.904068585538894</c:v>
                </c:pt>
                <c:pt idx="340">
                  <c:v>89.903704048752445</c:v>
                </c:pt>
                <c:pt idx="341">
                  <c:v>89.903338126755813</c:v>
                </c:pt>
                <c:pt idx="342">
                  <c:v>89.902970814285581</c:v>
                </c:pt>
                <c:pt idx="343">
                  <c:v>89.902602106058239</c:v>
                </c:pt>
                <c:pt idx="344">
                  <c:v>89.902231996770297</c:v>
                </c:pt>
                <c:pt idx="345">
                  <c:v>89.901860481098055</c:v>
                </c:pt>
                <c:pt idx="346">
                  <c:v>89.901487553697621</c:v>
                </c:pt>
                <c:pt idx="347">
                  <c:v>89.901113209204766</c:v>
                </c:pt>
                <c:pt idx="348">
                  <c:v>89.900737442234941</c:v>
                </c:pt>
                <c:pt idx="349">
                  <c:v>89.900360247383034</c:v>
                </c:pt>
                <c:pt idx="350">
                  <c:v>89.899981619223524</c:v>
                </c:pt>
                <c:pt idx="351">
                  <c:v>89.899601552310202</c:v>
                </c:pt>
                <c:pt idx="352">
                  <c:v>89.899220041176179</c:v>
                </c:pt>
                <c:pt idx="353">
                  <c:v>89.898837080333806</c:v>
                </c:pt>
                <c:pt idx="354">
                  <c:v>89.898452664274558</c:v>
                </c:pt>
                <c:pt idx="355">
                  <c:v>89.898066787469034</c:v>
                </c:pt>
                <c:pt idx="356">
                  <c:v>89.897679444366773</c:v>
                </c:pt>
                <c:pt idx="357">
                  <c:v>89.897290629396267</c:v>
                </c:pt>
                <c:pt idx="358">
                  <c:v>89.896900336964833</c:v>
                </c:pt>
                <c:pt idx="359">
                  <c:v>89.896508561458504</c:v>
                </c:pt>
                <c:pt idx="360">
                  <c:v>89.896115297242005</c:v>
                </c:pt>
                <c:pt idx="361">
                  <c:v>89.895720538658693</c:v>
                </c:pt>
                <c:pt idx="362">
                  <c:v>89.895324280030351</c:v>
                </c:pt>
                <c:pt idx="363">
                  <c:v>89.894926515657289</c:v>
                </c:pt>
                <c:pt idx="364">
                  <c:v>89.894527239818089</c:v>
                </c:pt>
                <c:pt idx="365">
                  <c:v>89.894126446769619</c:v>
                </c:pt>
                <c:pt idx="366">
                  <c:v>89.893724130746918</c:v>
                </c:pt>
                <c:pt idx="367">
                  <c:v>89.893320285963185</c:v>
                </c:pt>
                <c:pt idx="368">
                  <c:v>89.892914906609519</c:v>
                </c:pt>
                <c:pt idx="369">
                  <c:v>89.892507986855051</c:v>
                </c:pt>
                <c:pt idx="370">
                  <c:v>89.892099520846713</c:v>
                </c:pt>
                <c:pt idx="371">
                  <c:v>89.891689502709227</c:v>
                </c:pt>
                <c:pt idx="372">
                  <c:v>89.891277926544959</c:v>
                </c:pt>
                <c:pt idx="373">
                  <c:v>89.890864786433909</c:v>
                </c:pt>
                <c:pt idx="374">
                  <c:v>89.890450076433524</c:v>
                </c:pt>
                <c:pt idx="375">
                  <c:v>89.890033790578784</c:v>
                </c:pt>
                <c:pt idx="376">
                  <c:v>89.889615922881887</c:v>
                </c:pt>
                <c:pt idx="377">
                  <c:v>89.889196467332368</c:v>
                </c:pt>
                <c:pt idx="378">
                  <c:v>89.888775417896881</c:v>
                </c:pt>
                <c:pt idx="379">
                  <c:v>89.888352768519212</c:v>
                </c:pt>
                <c:pt idx="380">
                  <c:v>89.887928513120031</c:v>
                </c:pt>
                <c:pt idx="381">
                  <c:v>89.887502645597053</c:v>
                </c:pt>
                <c:pt idx="382">
                  <c:v>89.887075159824704</c:v>
                </c:pt>
                <c:pt idx="383">
                  <c:v>89.886646049654175</c:v>
                </c:pt>
                <c:pt idx="384">
                  <c:v>89.88621530891335</c:v>
                </c:pt>
                <c:pt idx="385">
                  <c:v>89.885782931406553</c:v>
                </c:pt>
                <c:pt idx="386">
                  <c:v>89.885348910914658</c:v>
                </c:pt>
                <c:pt idx="387">
                  <c:v>89.884913241194909</c:v>
                </c:pt>
                <c:pt idx="388">
                  <c:v>89.884475915980758</c:v>
                </c:pt>
                <c:pt idx="389">
                  <c:v>89.884036928981956</c:v>
                </c:pt>
                <c:pt idx="390">
                  <c:v>89.88359627388428</c:v>
                </c:pt>
                <c:pt idx="391">
                  <c:v>89.883153944349573</c:v>
                </c:pt>
                <c:pt idx="392">
                  <c:v>89.882709934015551</c:v>
                </c:pt>
                <c:pt idx="393">
                  <c:v>89.882264236495772</c:v>
                </c:pt>
                <c:pt idx="394">
                  <c:v>89.881816845379532</c:v>
                </c:pt>
                <c:pt idx="395">
                  <c:v>89.881367754231846</c:v>
                </c:pt>
                <c:pt idx="396">
                  <c:v>89.880916956593154</c:v>
                </c:pt>
                <c:pt idx="397">
                  <c:v>89.88046444597947</c:v>
                </c:pt>
                <c:pt idx="398">
                  <c:v>89.880010215882123</c:v>
                </c:pt>
                <c:pt idx="399">
                  <c:v>89.879554259767701</c:v>
                </c:pt>
                <c:pt idx="400">
                  <c:v>89.879096571077994</c:v>
                </c:pt>
                <c:pt idx="401">
                  <c:v>89.878637143229909</c:v>
                </c:pt>
                <c:pt idx="402">
                  <c:v>89.878175969615285</c:v>
                </c:pt>
                <c:pt idx="403">
                  <c:v>89.877713043600906</c:v>
                </c:pt>
                <c:pt idx="404">
                  <c:v>89.877248358528334</c:v>
                </c:pt>
                <c:pt idx="405">
                  <c:v>89.876781907713834</c:v>
                </c:pt>
                <c:pt idx="406">
                  <c:v>89.876313684448334</c:v>
                </c:pt>
                <c:pt idx="407">
                  <c:v>89.875843681997168</c:v>
                </c:pt>
                <c:pt idx="408">
                  <c:v>89.875371893600146</c:v>
                </c:pt>
                <c:pt idx="409">
                  <c:v>89.874898312471473</c:v>
                </c:pt>
                <c:pt idx="410">
                  <c:v>89.874422931799444</c:v>
                </c:pt>
                <c:pt idx="411">
                  <c:v>89.87394574474655</c:v>
                </c:pt>
                <c:pt idx="412">
                  <c:v>89.873466744449289</c:v>
                </c:pt>
                <c:pt idx="413">
                  <c:v>89.872985924018096</c:v>
                </c:pt>
                <c:pt idx="414">
                  <c:v>89.872503276537259</c:v>
                </c:pt>
                <c:pt idx="415">
                  <c:v>89.872018795064733</c:v>
                </c:pt>
                <c:pt idx="416">
                  <c:v>89.871532472632154</c:v>
                </c:pt>
                <c:pt idx="417">
                  <c:v>89.87104430224467</c:v>
                </c:pt>
                <c:pt idx="418">
                  <c:v>89.870554276880824</c:v>
                </c:pt>
                <c:pt idx="419">
                  <c:v>89.870062389492574</c:v>
                </c:pt>
                <c:pt idx="420">
                  <c:v>89.869568633005002</c:v>
                </c:pt>
                <c:pt idx="421">
                  <c:v>89.869073000316405</c:v>
                </c:pt>
                <c:pt idx="422">
                  <c:v>89.86857548429802</c:v>
                </c:pt>
                <c:pt idx="423">
                  <c:v>89.868076077794086</c:v>
                </c:pt>
                <c:pt idx="424">
                  <c:v>89.86757477362157</c:v>
                </c:pt>
                <c:pt idx="425">
                  <c:v>89.867071564570253</c:v>
                </c:pt>
                <c:pt idx="426">
                  <c:v>89.866566443402462</c:v>
                </c:pt>
                <c:pt idx="427">
                  <c:v>89.866059402853054</c:v>
                </c:pt>
                <c:pt idx="428">
                  <c:v>89.865550435629231</c:v>
                </c:pt>
                <c:pt idx="429">
                  <c:v>89.865039534410613</c:v>
                </c:pt>
                <c:pt idx="430">
                  <c:v>89.86452669184888</c:v>
                </c:pt>
                <c:pt idx="431">
                  <c:v>89.864011900567917</c:v>
                </c:pt>
                <c:pt idx="432">
                  <c:v>89.863495153163484</c:v>
                </c:pt>
                <c:pt idx="433">
                  <c:v>89.862976442203319</c:v>
                </c:pt>
                <c:pt idx="434">
                  <c:v>89.862455760226823</c:v>
                </c:pt>
                <c:pt idx="435">
                  <c:v>89.86193309974513</c:v>
                </c:pt>
                <c:pt idx="436">
                  <c:v>89.861408453240927</c:v>
                </c:pt>
                <c:pt idx="437">
                  <c:v>89.860881813168291</c:v>
                </c:pt>
                <c:pt idx="438">
                  <c:v>89.860353171952724</c:v>
                </c:pt>
                <c:pt idx="439">
                  <c:v>89.859822521990864</c:v>
                </c:pt>
                <c:pt idx="440">
                  <c:v>89.859289855650516</c:v>
                </c:pt>
                <c:pt idx="441">
                  <c:v>89.858755165270495</c:v>
                </c:pt>
                <c:pt idx="442">
                  <c:v>89.858218443160496</c:v>
                </c:pt>
                <c:pt idx="443">
                  <c:v>89.857679681601027</c:v>
                </c:pt>
                <c:pt idx="444">
                  <c:v>89.857138872843265</c:v>
                </c:pt>
                <c:pt idx="445">
                  <c:v>89.856596009108941</c:v>
                </c:pt>
                <c:pt idx="446">
                  <c:v>89.856051082590241</c:v>
                </c:pt>
                <c:pt idx="447">
                  <c:v>89.855504085449724</c:v>
                </c:pt>
                <c:pt idx="448">
                  <c:v>89.854955009820159</c:v>
                </c:pt>
                <c:pt idx="449">
                  <c:v>89.854403847804406</c:v>
                </c:pt>
                <c:pt idx="450">
                  <c:v>89.853850591475393</c:v>
                </c:pt>
                <c:pt idx="451">
                  <c:v>89.853295232875865</c:v>
                </c:pt>
                <c:pt idx="452">
                  <c:v>89.852737764018428</c:v>
                </c:pt>
                <c:pt idx="453">
                  <c:v>89.852178176885232</c:v>
                </c:pt>
                <c:pt idx="454">
                  <c:v>89.851616463428115</c:v>
                </c:pt>
                <c:pt idx="455">
                  <c:v>89.851052615568221</c:v>
                </c:pt>
                <c:pt idx="456">
                  <c:v>89.850486625196069</c:v>
                </c:pt>
                <c:pt idx="457">
                  <c:v>89.849918484171383</c:v>
                </c:pt>
                <c:pt idx="458">
                  <c:v>89.849348184322935</c:v>
                </c:pt>
                <c:pt idx="459">
                  <c:v>89.848775717448476</c:v>
                </c:pt>
                <c:pt idx="460">
                  <c:v>89.84820107531462</c:v>
                </c:pt>
                <c:pt idx="461">
                  <c:v>89.847624249656704</c:v>
                </c:pt>
                <c:pt idx="462">
                  <c:v>89.847045232178615</c:v>
                </c:pt>
                <c:pt idx="463">
                  <c:v>89.846464014552836</c:v>
                </c:pt>
                <c:pt idx="464">
                  <c:v>89.845880588420144</c:v>
                </c:pt>
                <c:pt idx="465">
                  <c:v>89.845294945389583</c:v>
                </c:pt>
                <c:pt idx="466">
                  <c:v>89.844707077038308</c:v>
                </c:pt>
                <c:pt idx="467">
                  <c:v>89.844116974911543</c:v>
                </c:pt>
                <c:pt idx="468">
                  <c:v>89.843524630522353</c:v>
                </c:pt>
                <c:pt idx="469">
                  <c:v>89.842930035351557</c:v>
                </c:pt>
                <c:pt idx="470">
                  <c:v>89.842333180847689</c:v>
                </c:pt>
                <c:pt idx="471">
                  <c:v>89.841734058426695</c:v>
                </c:pt>
                <c:pt idx="472">
                  <c:v>89.841132659471995</c:v>
                </c:pt>
                <c:pt idx="473">
                  <c:v>89.840528975334294</c:v>
                </c:pt>
                <c:pt idx="474">
                  <c:v>89.839922997331399</c:v>
                </c:pt>
                <c:pt idx="475">
                  <c:v>89.839314716748149</c:v>
                </c:pt>
                <c:pt idx="476">
                  <c:v>89.838704124836326</c:v>
                </c:pt>
                <c:pt idx="477">
                  <c:v>89.838091212814433</c:v>
                </c:pt>
                <c:pt idx="478">
                  <c:v>89.837475971867661</c:v>
                </c:pt>
                <c:pt idx="479">
                  <c:v>89.836858393147665</c:v>
                </c:pt>
                <c:pt idx="480">
                  <c:v>89.836238467772588</c:v>
                </c:pt>
                <c:pt idx="481">
                  <c:v>89.835616186826769</c:v>
                </c:pt>
                <c:pt idx="482">
                  <c:v>89.834991541360694</c:v>
                </c:pt>
                <c:pt idx="483">
                  <c:v>89.834364522390914</c:v>
                </c:pt>
                <c:pt idx="484">
                  <c:v>89.833735120899746</c:v>
                </c:pt>
                <c:pt idx="485">
                  <c:v>89.833103327835403</c:v>
                </c:pt>
                <c:pt idx="486">
                  <c:v>89.832469134111619</c:v>
                </c:pt>
                <c:pt idx="487">
                  <c:v>89.831832530607684</c:v>
                </c:pt>
                <c:pt idx="488">
                  <c:v>89.83119350816817</c:v>
                </c:pt>
                <c:pt idx="489">
                  <c:v>89.830552057602944</c:v>
                </c:pt>
                <c:pt idx="490">
                  <c:v>89.829908169686988</c:v>
                </c:pt>
                <c:pt idx="491">
                  <c:v>89.829261835160167</c:v>
                </c:pt>
                <c:pt idx="492">
                  <c:v>89.828613044727248</c:v>
                </c:pt>
                <c:pt idx="493">
                  <c:v>89.82796178905771</c:v>
                </c:pt>
                <c:pt idx="494">
                  <c:v>89.827308058785505</c:v>
                </c:pt>
                <c:pt idx="495">
                  <c:v>89.826651844509129</c:v>
                </c:pt>
                <c:pt idx="496">
                  <c:v>89.825993136791283</c:v>
                </c:pt>
                <c:pt idx="497">
                  <c:v>89.825331926158881</c:v>
                </c:pt>
                <c:pt idx="498">
                  <c:v>89.824668203102846</c:v>
                </c:pt>
                <c:pt idx="499">
                  <c:v>89.824001958077986</c:v>
                </c:pt>
                <c:pt idx="500">
                  <c:v>89.823333181502875</c:v>
                </c:pt>
                <c:pt idx="501">
                  <c:v>89.822661863759706</c:v>
                </c:pt>
                <c:pt idx="502">
                  <c:v>89.821987995194092</c:v>
                </c:pt>
                <c:pt idx="503">
                  <c:v>89.821311566115057</c:v>
                </c:pt>
                <c:pt idx="504">
                  <c:v>89.820632566794799</c:v>
                </c:pt>
                <c:pt idx="505">
                  <c:v>89.819950987468516</c:v>
                </c:pt>
                <c:pt idx="506">
                  <c:v>89.819266818334441</c:v>
                </c:pt>
                <c:pt idx="507">
                  <c:v>89.818580049553475</c:v>
                </c:pt>
                <c:pt idx="508">
                  <c:v>89.817890671249202</c:v>
                </c:pt>
                <c:pt idx="509">
                  <c:v>89.817198673507718</c:v>
                </c:pt>
                <c:pt idx="510">
                  <c:v>89.816504046377474</c:v>
                </c:pt>
                <c:pt idx="511">
                  <c:v>89.815806779869078</c:v>
                </c:pt>
                <c:pt idx="512">
                  <c:v>89.815106863955236</c:v>
                </c:pt>
                <c:pt idx="513">
                  <c:v>89.8144042885706</c:v>
                </c:pt>
                <c:pt idx="514">
                  <c:v>89.813699043611564</c:v>
                </c:pt>
                <c:pt idx="515">
                  <c:v>89.812991118936168</c:v>
                </c:pt>
                <c:pt idx="516">
                  <c:v>89.812280504363969</c:v>
                </c:pt>
                <c:pt idx="517">
                  <c:v>89.811567189675799</c:v>
                </c:pt>
                <c:pt idx="518">
                  <c:v>89.810851164613808</c:v>
                </c:pt>
                <c:pt idx="519">
                  <c:v>89.810132418881011</c:v>
                </c:pt>
                <c:pt idx="520">
                  <c:v>89.809410942141511</c:v>
                </c:pt>
                <c:pt idx="521">
                  <c:v>89.808686724020049</c:v>
                </c:pt>
                <c:pt idx="522">
                  <c:v>89.807959754101987</c:v>
                </c:pt>
                <c:pt idx="523">
                  <c:v>89.807230021933179</c:v>
                </c:pt>
                <c:pt idx="524">
                  <c:v>89.806497517019764</c:v>
                </c:pt>
                <c:pt idx="525">
                  <c:v>89.805762228828016</c:v>
                </c:pt>
                <c:pt idx="526">
                  <c:v>89.80502414678422</c:v>
                </c:pt>
                <c:pt idx="527">
                  <c:v>89.804283260274516</c:v>
                </c:pt>
                <c:pt idx="528">
                  <c:v>89.803539558644786</c:v>
                </c:pt>
                <c:pt idx="529">
                  <c:v>89.802793031200409</c:v>
                </c:pt>
                <c:pt idx="530">
                  <c:v>89.802043667206135</c:v>
                </c:pt>
                <c:pt idx="531">
                  <c:v>89.801291455886016</c:v>
                </c:pt>
                <c:pt idx="532">
                  <c:v>89.800536386423133</c:v>
                </c:pt>
                <c:pt idx="533">
                  <c:v>89.799778447959525</c:v>
                </c:pt>
                <c:pt idx="534">
                  <c:v>89.799017629596051</c:v>
                </c:pt>
                <c:pt idx="535">
                  <c:v>89.798253920392085</c:v>
                </c:pt>
                <c:pt idx="536">
                  <c:v>89.797487309365536</c:v>
                </c:pt>
                <c:pt idx="537">
                  <c:v>89.796717785492561</c:v>
                </c:pt>
                <c:pt idx="538">
                  <c:v>89.79594533770755</c:v>
                </c:pt>
                <c:pt idx="539">
                  <c:v>89.795169954902804</c:v>
                </c:pt>
                <c:pt idx="540">
                  <c:v>89.794391625928441</c:v>
                </c:pt>
                <c:pt idx="541">
                  <c:v>89.793610339592334</c:v>
                </c:pt>
                <c:pt idx="542">
                  <c:v>89.792826084659779</c:v>
                </c:pt>
                <c:pt idx="543">
                  <c:v>89.792038849853427</c:v>
                </c:pt>
                <c:pt idx="544">
                  <c:v>89.791248623853178</c:v>
                </c:pt>
                <c:pt idx="545">
                  <c:v>89.790455395295865</c:v>
                </c:pt>
                <c:pt idx="546">
                  <c:v>89.789659152775258</c:v>
                </c:pt>
                <c:pt idx="547">
                  <c:v>89.78885988484177</c:v>
                </c:pt>
                <c:pt idx="548">
                  <c:v>89.788057580002373</c:v>
                </c:pt>
                <c:pt idx="549">
                  <c:v>89.787252226720369</c:v>
                </c:pt>
                <c:pt idx="550">
                  <c:v>89.786443813415346</c:v>
                </c:pt>
                <c:pt idx="551">
                  <c:v>89.785632328462825</c:v>
                </c:pt>
                <c:pt idx="552">
                  <c:v>89.784817760194272</c:v>
                </c:pt>
                <c:pt idx="553">
                  <c:v>89.78400009689679</c:v>
                </c:pt>
                <c:pt idx="554">
                  <c:v>89.783179326813084</c:v>
                </c:pt>
                <c:pt idx="555">
                  <c:v>89.782355438141181</c:v>
                </c:pt>
                <c:pt idx="556">
                  <c:v>89.781528419034316</c:v>
                </c:pt>
                <c:pt idx="557">
                  <c:v>89.780698257600733</c:v>
                </c:pt>
                <c:pt idx="558">
                  <c:v>89.779864941903568</c:v>
                </c:pt>
                <c:pt idx="559">
                  <c:v>89.779028459960614</c:v>
                </c:pt>
                <c:pt idx="560">
                  <c:v>89.7781887997442</c:v>
                </c:pt>
                <c:pt idx="561">
                  <c:v>89.777345949180969</c:v>
                </c:pt>
                <c:pt idx="562">
                  <c:v>89.776499896151776</c:v>
                </c:pt>
                <c:pt idx="563">
                  <c:v>89.775650628491377</c:v>
                </c:pt>
                <c:pt idx="564">
                  <c:v>89.77479813398844</c:v>
                </c:pt>
                <c:pt idx="565">
                  <c:v>89.77394240038528</c:v>
                </c:pt>
                <c:pt idx="566">
                  <c:v>89.773083415377599</c:v>
                </c:pt>
                <c:pt idx="567">
                  <c:v>89.772221166614514</c:v>
                </c:pt>
                <c:pt idx="568">
                  <c:v>89.771355641698122</c:v>
                </c:pt>
                <c:pt idx="569">
                  <c:v>89.770486828183564</c:v>
                </c:pt>
                <c:pt idx="570">
                  <c:v>89.769614713578676</c:v>
                </c:pt>
                <c:pt idx="571">
                  <c:v>89.768739285343912</c:v>
                </c:pt>
                <c:pt idx="572">
                  <c:v>89.767860530892165</c:v>
                </c:pt>
                <c:pt idx="573">
                  <c:v>89.766978437588449</c:v>
                </c:pt>
                <c:pt idx="574">
                  <c:v>89.766092992749904</c:v>
                </c:pt>
                <c:pt idx="575">
                  <c:v>89.765204183645494</c:v>
                </c:pt>
                <c:pt idx="576">
                  <c:v>89.764311997495852</c:v>
                </c:pt>
                <c:pt idx="577">
                  <c:v>89.76341642147311</c:v>
                </c:pt>
                <c:pt idx="578">
                  <c:v>89.762517442700783</c:v>
                </c:pt>
                <c:pt idx="579">
                  <c:v>89.76161504825339</c:v>
                </c:pt>
                <c:pt idx="580">
                  <c:v>89.760709225156461</c:v>
                </c:pt>
                <c:pt idx="581">
                  <c:v>89.759799960386275</c:v>
                </c:pt>
                <c:pt idx="582">
                  <c:v>89.758887240869669</c:v>
                </c:pt>
                <c:pt idx="583">
                  <c:v>89.757971053483885</c:v>
                </c:pt>
                <c:pt idx="584">
                  <c:v>89.757051385056315</c:v>
                </c:pt>
                <c:pt idx="585">
                  <c:v>89.75612822236441</c:v>
                </c:pt>
                <c:pt idx="586">
                  <c:v>89.755201552135389</c:v>
                </c:pt>
                <c:pt idx="587">
                  <c:v>89.754271361046094</c:v>
                </c:pt>
                <c:pt idx="588">
                  <c:v>89.753337635722872</c:v>
                </c:pt>
                <c:pt idx="589">
                  <c:v>89.752400362741255</c:v>
                </c:pt>
                <c:pt idx="590">
                  <c:v>89.751459528625816</c:v>
                </c:pt>
                <c:pt idx="591">
                  <c:v>89.750515119850007</c:v>
                </c:pt>
                <c:pt idx="592">
                  <c:v>89.74956712283597</c:v>
                </c:pt>
                <c:pt idx="593">
                  <c:v>89.748615523954271</c:v>
                </c:pt>
                <c:pt idx="594">
                  <c:v>89.747660309523809</c:v>
                </c:pt>
                <c:pt idx="595">
                  <c:v>89.746701465811498</c:v>
                </c:pt>
                <c:pt idx="596">
                  <c:v>89.74573897903214</c:v>
                </c:pt>
                <c:pt idx="597">
                  <c:v>89.744772835348328</c:v>
                </c:pt>
                <c:pt idx="598">
                  <c:v>89.74380302086999</c:v>
                </c:pt>
                <c:pt idx="599">
                  <c:v>89.742829521654457</c:v>
                </c:pt>
                <c:pt idx="600">
                  <c:v>89.741852323706098</c:v>
                </c:pt>
                <c:pt idx="601">
                  <c:v>89.74087141297619</c:v>
                </c:pt>
                <c:pt idx="602">
                  <c:v>89.739886775362663</c:v>
                </c:pt>
                <c:pt idx="603">
                  <c:v>89.738898396709999</c:v>
                </c:pt>
                <c:pt idx="604">
                  <c:v>89.737906262808934</c:v>
                </c:pt>
                <c:pt idx="605">
                  <c:v>89.736910359396248</c:v>
                </c:pt>
                <c:pt idx="606">
                  <c:v>89.735910672154645</c:v>
                </c:pt>
                <c:pt idx="607">
                  <c:v>89.734907186712505</c:v>
                </c:pt>
                <c:pt idx="608">
                  <c:v>89.733899888643634</c:v>
                </c:pt>
                <c:pt idx="609">
                  <c:v>89.732888763467145</c:v>
                </c:pt>
                <c:pt idx="610">
                  <c:v>89.73187379664715</c:v>
                </c:pt>
                <c:pt idx="611">
                  <c:v>89.730854973592642</c:v>
                </c:pt>
                <c:pt idx="612">
                  <c:v>89.729832279657273</c:v>
                </c:pt>
                <c:pt idx="613">
                  <c:v>89.728805700139048</c:v>
                </c:pt>
                <c:pt idx="614">
                  <c:v>89.727775220280307</c:v>
                </c:pt>
                <c:pt idx="615">
                  <c:v>89.726740825267285</c:v>
                </c:pt>
                <c:pt idx="616">
                  <c:v>89.725702500230042</c:v>
                </c:pt>
                <c:pt idx="617">
                  <c:v>89.72466023024225</c:v>
                </c:pt>
                <c:pt idx="618">
                  <c:v>89.723614000320921</c:v>
                </c:pt>
                <c:pt idx="619">
                  <c:v>89.722563795426225</c:v>
                </c:pt>
                <c:pt idx="620">
                  <c:v>89.721509600461303</c:v>
                </c:pt>
                <c:pt idx="621">
                  <c:v>89.720451400271983</c:v>
                </c:pt>
                <c:pt idx="622">
                  <c:v>89.719389179646569</c:v>
                </c:pt>
                <c:pt idx="623">
                  <c:v>89.718322923315768</c:v>
                </c:pt>
                <c:pt idx="624">
                  <c:v>89.717252615952233</c:v>
                </c:pt>
                <c:pt idx="625">
                  <c:v>89.716178242170542</c:v>
                </c:pt>
                <c:pt idx="626">
                  <c:v>89.715099786526878</c:v>
                </c:pt>
                <c:pt idx="627">
                  <c:v>89.714017233518845</c:v>
                </c:pt>
                <c:pt idx="628">
                  <c:v>89.712930567585246</c:v>
                </c:pt>
                <c:pt idx="629">
                  <c:v>89.711839773105837</c:v>
                </c:pt>
                <c:pt idx="630">
                  <c:v>89.710744834401112</c:v>
                </c:pt>
                <c:pt idx="631">
                  <c:v>89.70964573573211</c:v>
                </c:pt>
                <c:pt idx="632">
                  <c:v>89.708542461300141</c:v>
                </c:pt>
                <c:pt idx="633">
                  <c:v>89.707434995246587</c:v>
                </c:pt>
                <c:pt idx="634">
                  <c:v>89.706323321652732</c:v>
                </c:pt>
                <c:pt idx="635">
                  <c:v>89.705207424539367</c:v>
                </c:pt>
                <c:pt idx="636">
                  <c:v>89.704087287866798</c:v>
                </c:pt>
                <c:pt idx="637">
                  <c:v>89.702962895534355</c:v>
                </c:pt>
                <c:pt idx="638">
                  <c:v>89.701834231380417</c:v>
                </c:pt>
                <c:pt idx="639">
                  <c:v>89.700701279181956</c:v>
                </c:pt>
                <c:pt idx="640">
                  <c:v>89.699564022654528</c:v>
                </c:pt>
                <c:pt idx="641">
                  <c:v>89.698422445451797</c:v>
                </c:pt>
                <c:pt idx="642">
                  <c:v>89.697276531165542</c:v>
                </c:pt>
                <c:pt idx="643">
                  <c:v>89.696126263325212</c:v>
                </c:pt>
                <c:pt idx="644">
                  <c:v>89.694971625397883</c:v>
                </c:pt>
                <c:pt idx="645">
                  <c:v>89.693812600787822</c:v>
                </c:pt>
                <c:pt idx="646">
                  <c:v>89.692649172836425</c:v>
                </c:pt>
                <c:pt idx="647">
                  <c:v>89.691481324821893</c:v>
                </c:pt>
                <c:pt idx="648">
                  <c:v>89.690309039959018</c:v>
                </c:pt>
                <c:pt idx="649">
                  <c:v>89.689132301398899</c:v>
                </c:pt>
                <c:pt idx="650">
                  <c:v>89.687951092228801</c:v>
                </c:pt>
                <c:pt idx="651">
                  <c:v>89.686765395471767</c:v>
                </c:pt>
                <c:pt idx="652">
                  <c:v>89.685575194086496</c:v>
                </c:pt>
                <c:pt idx="653">
                  <c:v>89.684380470967085</c:v>
                </c:pt>
                <c:pt idx="654">
                  <c:v>89.683181208942742</c:v>
                </c:pt>
                <c:pt idx="655">
                  <c:v>89.681977390777547</c:v>
                </c:pt>
                <c:pt idx="656">
                  <c:v>89.680768999170255</c:v>
                </c:pt>
                <c:pt idx="657">
                  <c:v>89.679556016753978</c:v>
                </c:pt>
                <c:pt idx="658">
                  <c:v>89.678338426096019</c:v>
                </c:pt>
                <c:pt idx="659">
                  <c:v>89.677116209697502</c:v>
                </c:pt>
                <c:pt idx="660">
                  <c:v>89.675889349993284</c:v>
                </c:pt>
                <c:pt idx="661">
                  <c:v>89.67465782935156</c:v>
                </c:pt>
                <c:pt idx="662">
                  <c:v>89.673421630073676</c:v>
                </c:pt>
                <c:pt idx="663">
                  <c:v>89.672180734393933</c:v>
                </c:pt>
                <c:pt idx="664">
                  <c:v>89.670935124479158</c:v>
                </c:pt>
                <c:pt idx="665">
                  <c:v>89.669684782428689</c:v>
                </c:pt>
                <c:pt idx="666">
                  <c:v>89.668429690273882</c:v>
                </c:pt>
                <c:pt idx="667">
                  <c:v>89.667169829978093</c:v>
                </c:pt>
                <c:pt idx="668">
                  <c:v>89.665905183436138</c:v>
                </c:pt>
                <c:pt idx="669">
                  <c:v>89.664635732474324</c:v>
                </c:pt>
                <c:pt idx="670">
                  <c:v>89.663361458849977</c:v>
                </c:pt>
                <c:pt idx="671">
                  <c:v>89.66208234425136</c:v>
                </c:pt>
                <c:pt idx="672">
                  <c:v>89.660798370297144</c:v>
                </c:pt>
                <c:pt idx="673">
                  <c:v>89.659509518536538</c:v>
                </c:pt>
                <c:pt idx="674">
                  <c:v>89.658215770448621</c:v>
                </c:pt>
                <c:pt idx="675">
                  <c:v>89.656917107442339</c:v>
                </c:pt>
                <c:pt idx="676">
                  <c:v>89.65561351085617</c:v>
                </c:pt>
                <c:pt idx="677">
                  <c:v>89.654304961957834</c:v>
                </c:pt>
                <c:pt idx="678">
                  <c:v>89.652991441944025</c:v>
                </c:pt>
                <c:pt idx="679">
                  <c:v>89.651672931940197</c:v>
                </c:pt>
                <c:pt idx="680">
                  <c:v>89.650349413000285</c:v>
                </c:pt>
                <c:pt idx="681">
                  <c:v>89.649020866106341</c:v>
                </c:pt>
                <c:pt idx="682">
                  <c:v>89.647687272168326</c:v>
                </c:pt>
                <c:pt idx="683">
                  <c:v>89.646348612023942</c:v>
                </c:pt>
                <c:pt idx="684">
                  <c:v>89.645004866438171</c:v>
                </c:pt>
                <c:pt idx="685">
                  <c:v>89.643656016103137</c:v>
                </c:pt>
                <c:pt idx="686">
                  <c:v>89.642302041637748</c:v>
                </c:pt>
                <c:pt idx="687">
                  <c:v>89.640942923587517</c:v>
                </c:pt>
                <c:pt idx="688">
                  <c:v>89.639578642424155</c:v>
                </c:pt>
                <c:pt idx="689">
                  <c:v>89.638209178545438</c:v>
                </c:pt>
                <c:pt idx="690">
                  <c:v>89.636834512274788</c:v>
                </c:pt>
                <c:pt idx="691">
                  <c:v>89.635454623861108</c:v>
                </c:pt>
                <c:pt idx="692">
                  <c:v>89.634069493478421</c:v>
                </c:pt>
                <c:pt idx="693">
                  <c:v>89.632679101225619</c:v>
                </c:pt>
                <c:pt idx="694">
                  <c:v>89.631283427126235</c:v>
                </c:pt>
                <c:pt idx="695">
                  <c:v>89.629882451128012</c:v>
                </c:pt>
                <c:pt idx="696">
                  <c:v>89.628476153102795</c:v>
                </c:pt>
                <c:pt idx="697">
                  <c:v>89.627064512846104</c:v>
                </c:pt>
                <c:pt idx="698">
                  <c:v>89.625647510076931</c:v>
                </c:pt>
                <c:pt idx="699">
                  <c:v>89.624225124437416</c:v>
                </c:pt>
                <c:pt idx="700">
                  <c:v>89.622797335492535</c:v>
                </c:pt>
                <c:pt idx="701">
                  <c:v>89.621364122729915</c:v>
                </c:pt>
                <c:pt idx="702">
                  <c:v>89.619925465559405</c:v>
                </c:pt>
                <c:pt idx="703">
                  <c:v>89.618481343312794</c:v>
                </c:pt>
                <c:pt idx="704">
                  <c:v>89.617031735243728</c:v>
                </c:pt>
                <c:pt idx="705">
                  <c:v>89.615576620527108</c:v>
                </c:pt>
                <c:pt idx="706">
                  <c:v>89.614115978258951</c:v>
                </c:pt>
                <c:pt idx="707">
                  <c:v>89.612649787456192</c:v>
                </c:pt>
                <c:pt idx="708">
                  <c:v>89.611178027056155</c:v>
                </c:pt>
                <c:pt idx="709">
                  <c:v>89.609700675916457</c:v>
                </c:pt>
                <c:pt idx="710">
                  <c:v>89.608217712814607</c:v>
                </c:pt>
                <c:pt idx="711">
                  <c:v>89.606729116447681</c:v>
                </c:pt>
                <c:pt idx="712">
                  <c:v>89.605234865432109</c:v>
                </c:pt>
                <c:pt idx="713">
                  <c:v>89.603734938303305</c:v>
                </c:pt>
                <c:pt idx="714">
                  <c:v>89.602229313515409</c:v>
                </c:pt>
                <c:pt idx="715">
                  <c:v>89.600717969440879</c:v>
                </c:pt>
                <c:pt idx="716">
                  <c:v>89.599200884370376</c:v>
                </c:pt>
                <c:pt idx="717">
                  <c:v>89.597678036512235</c:v>
                </c:pt>
                <c:pt idx="718">
                  <c:v>89.5961494039923</c:v>
                </c:pt>
                <c:pt idx="719">
                  <c:v>89.594614964853605</c:v>
                </c:pt>
                <c:pt idx="720">
                  <c:v>89.593074697055911</c:v>
                </c:pt>
                <c:pt idx="721">
                  <c:v>89.591528578475689</c:v>
                </c:pt>
                <c:pt idx="722">
                  <c:v>89.589976586905507</c:v>
                </c:pt>
                <c:pt idx="723">
                  <c:v>89.588418700053836</c:v>
                </c:pt>
                <c:pt idx="724">
                  <c:v>89.586854895544803</c:v>
                </c:pt>
                <c:pt idx="725">
                  <c:v>89.585285150917784</c:v>
                </c:pt>
                <c:pt idx="726">
                  <c:v>89.583709443627043</c:v>
                </c:pt>
                <c:pt idx="727">
                  <c:v>89.582127751041554</c:v>
                </c:pt>
                <c:pt idx="728">
                  <c:v>89.580540050444597</c:v>
                </c:pt>
                <c:pt idx="729">
                  <c:v>89.578946319033378</c:v>
                </c:pt>
                <c:pt idx="730">
                  <c:v>89.577346533918814</c:v>
                </c:pt>
                <c:pt idx="731">
                  <c:v>89.575740672125207</c:v>
                </c:pt>
                <c:pt idx="732">
                  <c:v>89.574128710589804</c:v>
                </c:pt>
                <c:pt idx="733">
                  <c:v>89.572510626162554</c:v>
                </c:pt>
                <c:pt idx="734">
                  <c:v>89.570886395605783</c:v>
                </c:pt>
                <c:pt idx="735">
                  <c:v>89.569255995593849</c:v>
                </c:pt>
                <c:pt idx="736">
                  <c:v>89.567619402712822</c:v>
                </c:pt>
                <c:pt idx="737">
                  <c:v>89.565976593460107</c:v>
                </c:pt>
                <c:pt idx="738">
                  <c:v>89.564327544244222</c:v>
                </c:pt>
                <c:pt idx="739">
                  <c:v>89.562672231384255</c:v>
                </c:pt>
                <c:pt idx="740">
                  <c:v>89.561010631109795</c:v>
                </c:pt>
                <c:pt idx="741">
                  <c:v>89.559342719560377</c:v>
                </c:pt>
                <c:pt idx="742">
                  <c:v>89.557668472785309</c:v>
                </c:pt>
                <c:pt idx="743">
                  <c:v>89.555987866743138</c:v>
                </c:pt>
                <c:pt idx="744">
                  <c:v>89.554300877301557</c:v>
                </c:pt>
                <c:pt idx="745">
                  <c:v>89.552607480236816</c:v>
                </c:pt>
                <c:pt idx="746">
                  <c:v>89.550907651233587</c:v>
                </c:pt>
                <c:pt idx="747">
                  <c:v>89.549201365884457</c:v>
                </c:pt>
                <c:pt idx="748">
                  <c:v>89.547488599689714</c:v>
                </c:pt>
                <c:pt idx="749">
                  <c:v>89.545769328056878</c:v>
                </c:pt>
                <c:pt idx="750">
                  <c:v>89.544043526300456</c:v>
                </c:pt>
                <c:pt idx="751">
                  <c:v>89.54231116964155</c:v>
                </c:pt>
                <c:pt idx="752">
                  <c:v>89.540572233207527</c:v>
                </c:pt>
                <c:pt idx="753">
                  <c:v>89.538826692031577</c:v>
                </c:pt>
                <c:pt idx="754">
                  <c:v>89.537074521052517</c:v>
                </c:pt>
                <c:pt idx="755">
                  <c:v>89.535315695114292</c:v>
                </c:pt>
                <c:pt idx="756">
                  <c:v>89.533550188965719</c:v>
                </c:pt>
                <c:pt idx="757">
                  <c:v>89.531777977260063</c:v>
                </c:pt>
                <c:pt idx="758">
                  <c:v>89.529999034554749</c:v>
                </c:pt>
                <c:pt idx="759">
                  <c:v>89.52821333531088</c:v>
                </c:pt>
                <c:pt idx="760">
                  <c:v>89.526420853893072</c:v>
                </c:pt>
                <c:pt idx="761">
                  <c:v>89.524621564568861</c:v>
                </c:pt>
                <c:pt idx="762">
                  <c:v>89.522815441508556</c:v>
                </c:pt>
                <c:pt idx="763">
                  <c:v>89.52100245878465</c:v>
                </c:pt>
                <c:pt idx="764">
                  <c:v>89.519182590371742</c:v>
                </c:pt>
                <c:pt idx="765">
                  <c:v>89.517355810145858</c:v>
                </c:pt>
                <c:pt idx="766">
                  <c:v>89.515522091884336</c:v>
                </c:pt>
                <c:pt idx="767">
                  <c:v>89.51368140926526</c:v>
                </c:pt>
                <c:pt idx="768">
                  <c:v>89.511833735867256</c:v>
                </c:pt>
                <c:pt idx="769">
                  <c:v>89.509979045168976</c:v>
                </c:pt>
                <c:pt idx="770">
                  <c:v>89.508117310548869</c:v>
                </c:pt>
                <c:pt idx="771">
                  <c:v>89.506248505284645</c:v>
                </c:pt>
                <c:pt idx="772">
                  <c:v>89.504372602553019</c:v>
                </c:pt>
                <c:pt idx="773">
                  <c:v>89.502489575429337</c:v>
                </c:pt>
                <c:pt idx="774">
                  <c:v>89.50059939688704</c:v>
                </c:pt>
                <c:pt idx="775">
                  <c:v>89.498702039797507</c:v>
                </c:pt>
                <c:pt idx="776">
                  <c:v>89.496797476929515</c:v>
                </c:pt>
                <c:pt idx="777">
                  <c:v>89.494885680948911</c:v>
                </c:pt>
                <c:pt idx="778">
                  <c:v>89.49296662441823</c:v>
                </c:pt>
                <c:pt idx="779">
                  <c:v>89.491040279796266</c:v>
                </c:pt>
                <c:pt idx="780">
                  <c:v>89.489106619437706</c:v>
                </c:pt>
                <c:pt idx="781">
                  <c:v>89.487165615592829</c:v>
                </c:pt>
                <c:pt idx="782">
                  <c:v>89.485217240406968</c:v>
                </c:pt>
                <c:pt idx="783">
                  <c:v>89.483261465920222</c:v>
                </c:pt>
                <c:pt idx="784">
                  <c:v>89.481298264066965</c:v>
                </c:pt>
                <c:pt idx="785">
                  <c:v>89.479327606675611</c:v>
                </c:pt>
                <c:pt idx="786">
                  <c:v>89.477349465468066</c:v>
                </c:pt>
                <c:pt idx="787">
                  <c:v>89.475363812059356</c:v>
                </c:pt>
                <c:pt idx="788">
                  <c:v>89.473370617957329</c:v>
                </c:pt>
                <c:pt idx="789">
                  <c:v>89.471369854562099</c:v>
                </c:pt>
                <c:pt idx="790">
                  <c:v>89.46936149316582</c:v>
                </c:pt>
                <c:pt idx="791">
                  <c:v>89.467345504952092</c:v>
                </c:pt>
                <c:pt idx="792">
                  <c:v>89.465321860995758</c:v>
                </c:pt>
                <c:pt idx="793">
                  <c:v>89.463290532262306</c:v>
                </c:pt>
                <c:pt idx="794">
                  <c:v>89.461251489607577</c:v>
                </c:pt>
                <c:pt idx="795">
                  <c:v>89.459204703777374</c:v>
                </c:pt>
                <c:pt idx="796">
                  <c:v>89.457150145406914</c:v>
                </c:pt>
                <c:pt idx="797">
                  <c:v>89.455087785020581</c:v>
                </c:pt>
                <c:pt idx="798">
                  <c:v>89.453017593031419</c:v>
                </c:pt>
                <c:pt idx="799">
                  <c:v>89.450939539740702</c:v>
                </c:pt>
                <c:pt idx="800">
                  <c:v>89.44885359533761</c:v>
                </c:pt>
                <c:pt idx="801">
                  <c:v>89.446759729898716</c:v>
                </c:pt>
                <c:pt idx="802">
                  <c:v>89.444657913387601</c:v>
                </c:pt>
                <c:pt idx="803">
                  <c:v>89.442548115654446</c:v>
                </c:pt>
                <c:pt idx="804">
                  <c:v>89.440430306435559</c:v>
                </c:pt>
                <c:pt idx="805">
                  <c:v>89.438304455353091</c:v>
                </c:pt>
                <c:pt idx="806">
                  <c:v>89.436170531914399</c:v>
                </c:pt>
                <c:pt idx="807">
                  <c:v>89.434028505511748</c:v>
                </c:pt>
                <c:pt idx="808">
                  <c:v>89.431878345421893</c:v>
                </c:pt>
                <c:pt idx="809">
                  <c:v>89.429720020805647</c:v>
                </c:pt>
                <c:pt idx="810">
                  <c:v>89.427553500707361</c:v>
                </c:pt>
                <c:pt idx="811">
                  <c:v>89.425378754054606</c:v>
                </c:pt>
                <c:pt idx="812">
                  <c:v>89.423195749657566</c:v>
                </c:pt>
                <c:pt idx="813">
                  <c:v>89.421004456208863</c:v>
                </c:pt>
                <c:pt idx="814">
                  <c:v>89.41880484228291</c:v>
                </c:pt>
                <c:pt idx="815">
                  <c:v>89.416596876335547</c:v>
                </c:pt>
                <c:pt idx="816">
                  <c:v>89.414380526703525</c:v>
                </c:pt>
                <c:pt idx="817">
                  <c:v>89.412155761604254</c:v>
                </c:pt>
                <c:pt idx="818">
                  <c:v>89.409922549135089</c:v>
                </c:pt>
                <c:pt idx="819">
                  <c:v>89.407680857273149</c:v>
                </c:pt>
                <c:pt idx="820">
                  <c:v>89.405430653874674</c:v>
                </c:pt>
                <c:pt idx="821">
                  <c:v>89.403171906674643</c:v>
                </c:pt>
                <c:pt idx="822">
                  <c:v>89.400904583286405</c:v>
                </c:pt>
                <c:pt idx="823">
                  <c:v>89.398628651201093</c:v>
                </c:pt>
                <c:pt idx="824">
                  <c:v>89.396344077787219</c:v>
                </c:pt>
                <c:pt idx="825">
                  <c:v>89.39405083029024</c:v>
                </c:pt>
                <c:pt idx="826">
                  <c:v>89.391748875832135</c:v>
                </c:pt>
                <c:pt idx="827">
                  <c:v>89.389438181410839</c:v>
                </c:pt>
                <c:pt idx="828">
                  <c:v>89.387118713899852</c:v>
                </c:pt>
                <c:pt idx="829">
                  <c:v>89.384790440047851</c:v>
                </c:pt>
                <c:pt idx="830">
                  <c:v>89.382453326478</c:v>
                </c:pt>
                <c:pt idx="831">
                  <c:v>89.380107339687768</c:v>
                </c:pt>
                <c:pt idx="832">
                  <c:v>89.377752446048234</c:v>
                </c:pt>
                <c:pt idx="833">
                  <c:v>89.375388611803743</c:v>
                </c:pt>
                <c:pt idx="834">
                  <c:v>89.373015803071425</c:v>
                </c:pt>
                <c:pt idx="835">
                  <c:v>89.370633985840669</c:v>
                </c:pt>
                <c:pt idx="836">
                  <c:v>89.368243125972683</c:v>
                </c:pt>
                <c:pt idx="837">
                  <c:v>89.365843189200021</c:v>
                </c:pt>
                <c:pt idx="838">
                  <c:v>89.363434141126106</c:v>
                </c:pt>
                <c:pt idx="839">
                  <c:v>89.361015947224757</c:v>
                </c:pt>
                <c:pt idx="840">
                  <c:v>89.358588572839665</c:v>
                </c:pt>
                <c:pt idx="841">
                  <c:v>89.356151983183977</c:v>
                </c:pt>
                <c:pt idx="842">
                  <c:v>89.353706143339792</c:v>
                </c:pt>
                <c:pt idx="843">
                  <c:v>89.351251018257642</c:v>
                </c:pt>
                <c:pt idx="844">
                  <c:v>89.348786572756012</c:v>
                </c:pt>
                <c:pt idx="845">
                  <c:v>89.3463127715209</c:v>
                </c:pt>
                <c:pt idx="846">
                  <c:v>89.343829579105332</c:v>
                </c:pt>
                <c:pt idx="847">
                  <c:v>89.341336959928697</c:v>
                </c:pt>
                <c:pt idx="848">
                  <c:v>89.338834878276572</c:v>
                </c:pt>
                <c:pt idx="849">
                  <c:v>89.336323298299888</c:v>
                </c:pt>
                <c:pt idx="850">
                  <c:v>89.333802184014687</c:v>
                </c:pt>
                <c:pt idx="851">
                  <c:v>89.331271499301494</c:v>
                </c:pt>
                <c:pt idx="852">
                  <c:v>89.328731207904823</c:v>
                </c:pt>
                <c:pt idx="853">
                  <c:v>89.326181273432738</c:v>
                </c:pt>
                <c:pt idx="854">
                  <c:v>89.32362165935632</c:v>
                </c:pt>
                <c:pt idx="855">
                  <c:v>89.321052329009078</c:v>
                </c:pt>
                <c:pt idx="856">
                  <c:v>89.318473245586603</c:v>
                </c:pt>
                <c:pt idx="857">
                  <c:v>89.315884372145931</c:v>
                </c:pt>
                <c:pt idx="858">
                  <c:v>89.313285671605072</c:v>
                </c:pt>
                <c:pt idx="859">
                  <c:v>89.31067710674246</c:v>
                </c:pt>
                <c:pt idx="860">
                  <c:v>89.308058640196577</c:v>
                </c:pt>
                <c:pt idx="861">
                  <c:v>89.305430234465263</c:v>
                </c:pt>
                <c:pt idx="862">
                  <c:v>89.302791851905255</c:v>
                </c:pt>
                <c:pt idx="863">
                  <c:v>89.300143454731725</c:v>
                </c:pt>
                <c:pt idx="864">
                  <c:v>89.297485005017705</c:v>
                </c:pt>
                <c:pt idx="865">
                  <c:v>89.294816464693568</c:v>
                </c:pt>
                <c:pt idx="866">
                  <c:v>89.292137795546523</c:v>
                </c:pt>
                <c:pt idx="867">
                  <c:v>89.289448959220039</c:v>
                </c:pt>
                <c:pt idx="868">
                  <c:v>89.286749917213385</c:v>
                </c:pt>
                <c:pt idx="869">
                  <c:v>89.284040630881037</c:v>
                </c:pt>
                <c:pt idx="870">
                  <c:v>89.281321061432266</c:v>
                </c:pt>
                <c:pt idx="871">
                  <c:v>89.278591169930337</c:v>
                </c:pt>
                <c:pt idx="872">
                  <c:v>89.275850917292288</c:v>
                </c:pt>
                <c:pt idx="873">
                  <c:v>89.273100264288246</c:v>
                </c:pt>
                <c:pt idx="874">
                  <c:v>89.270339171540826</c:v>
                </c:pt>
                <c:pt idx="875">
                  <c:v>89.267567599524682</c:v>
                </c:pt>
                <c:pt idx="876">
                  <c:v>89.26478550856595</c:v>
                </c:pt>
                <c:pt idx="877">
                  <c:v>89.261992858841694</c:v>
                </c:pt>
                <c:pt idx="878">
                  <c:v>89.259189610379337</c:v>
                </c:pt>
                <c:pt idx="879">
                  <c:v>89.256375723056109</c:v>
                </c:pt>
                <c:pt idx="880">
                  <c:v>89.25355115659859</c:v>
                </c:pt>
                <c:pt idx="881">
                  <c:v>89.250715870582027</c:v>
                </c:pt>
                <c:pt idx="882">
                  <c:v>89.247869824429813</c:v>
                </c:pt>
                <c:pt idx="883">
                  <c:v>89.245012977412998</c:v>
                </c:pt>
                <c:pt idx="884">
                  <c:v>89.242145288649681</c:v>
                </c:pt>
                <c:pt idx="885">
                  <c:v>89.239266717104471</c:v>
                </c:pt>
                <c:pt idx="886">
                  <c:v>89.236377221587844</c:v>
                </c:pt>
                <c:pt idx="887">
                  <c:v>89.233476760755735</c:v>
                </c:pt>
                <c:pt idx="888">
                  <c:v>89.230565293108768</c:v>
                </c:pt>
                <c:pt idx="889">
                  <c:v>89.227642776991914</c:v>
                </c:pt>
                <c:pt idx="890">
                  <c:v>89.224709170593727</c:v>
                </c:pt>
                <c:pt idx="891">
                  <c:v>89.221764431945914</c:v>
                </c:pt>
                <c:pt idx="892">
                  <c:v>89.218808518922629</c:v>
                </c:pt>
                <c:pt idx="893">
                  <c:v>89.215841389239984</c:v>
                </c:pt>
                <c:pt idx="894">
                  <c:v>89.212863000455556</c:v>
                </c:pt>
                <c:pt idx="895">
                  <c:v>89.209873309967577</c:v>
                </c:pt>
                <c:pt idx="896">
                  <c:v>89.206872275014533</c:v>
                </c:pt>
                <c:pt idx="897">
                  <c:v>89.20385985267454</c:v>
                </c:pt>
                <c:pt idx="898">
                  <c:v>89.200835999864779</c:v>
                </c:pt>
                <c:pt idx="899">
                  <c:v>89.197800673340794</c:v>
                </c:pt>
                <c:pt idx="900">
                  <c:v>89.19475382969604</c:v>
                </c:pt>
                <c:pt idx="901">
                  <c:v>89.191695425361274</c:v>
                </c:pt>
                <c:pt idx="902">
                  <c:v>89.188625416603841</c:v>
                </c:pt>
                <c:pt idx="903">
                  <c:v>89.185543759527249</c:v>
                </c:pt>
                <c:pt idx="904">
                  <c:v>89.182450410070402</c:v>
                </c:pt>
                <c:pt idx="905">
                  <c:v>89.179345324007215</c:v>
                </c:pt>
                <c:pt idx="906">
                  <c:v>89.176228456945736</c:v>
                </c:pt>
                <c:pt idx="907">
                  <c:v>89.173099764327787</c:v>
                </c:pt>
                <c:pt idx="908">
                  <c:v>89.169959201428298</c:v>
                </c:pt>
                <c:pt idx="909">
                  <c:v>89.166806723354512</c:v>
                </c:pt>
                <c:pt idx="910">
                  <c:v>89.163642285045682</c:v>
                </c:pt>
                <c:pt idx="911">
                  <c:v>89.160465841272284</c:v>
                </c:pt>
                <c:pt idx="912">
                  <c:v>89.15727734663534</c:v>
                </c:pt>
                <c:pt idx="913">
                  <c:v>89.154076755565995</c:v>
                </c:pt>
                <c:pt idx="914">
                  <c:v>89.15086402232474</c:v>
                </c:pt>
                <c:pt idx="915">
                  <c:v>89.147639101000863</c:v>
                </c:pt>
                <c:pt idx="916">
                  <c:v>89.144401945511817</c:v>
                </c:pt>
                <c:pt idx="917">
                  <c:v>89.141152509602563</c:v>
                </c:pt>
                <c:pt idx="918">
                  <c:v>89.137890746845059</c:v>
                </c:pt>
                <c:pt idx="919">
                  <c:v>89.134616610637465</c:v>
                </c:pt>
                <c:pt idx="920">
                  <c:v>89.131330054203644</c:v>
                </c:pt>
                <c:pt idx="921">
                  <c:v>89.128031030592481</c:v>
                </c:pt>
                <c:pt idx="922">
                  <c:v>89.124719492677201</c:v>
                </c:pt>
                <c:pt idx="923">
                  <c:v>89.121395393154899</c:v>
                </c:pt>
                <c:pt idx="924">
                  <c:v>89.118058684545701</c:v>
                </c:pt>
                <c:pt idx="925">
                  <c:v>89.114709319192201</c:v>
                </c:pt>
                <c:pt idx="926">
                  <c:v>89.111347249258955</c:v>
                </c:pt>
                <c:pt idx="927">
                  <c:v>89.107972426731578</c:v>
                </c:pt>
                <c:pt idx="928">
                  <c:v>89.104584803416316</c:v>
                </c:pt>
                <c:pt idx="929">
                  <c:v>89.10118433093929</c:v>
                </c:pt>
                <c:pt idx="930">
                  <c:v>89.097770960745919</c:v>
                </c:pt>
                <c:pt idx="931">
                  <c:v>89.094344644100133</c:v>
                </c:pt>
                <c:pt idx="932">
                  <c:v>89.090905332083892</c:v>
                </c:pt>
                <c:pt idx="933">
                  <c:v>89.08745297559642</c:v>
                </c:pt>
                <c:pt idx="934">
                  <c:v>89.083987525353606</c:v>
                </c:pt>
                <c:pt idx="935">
                  <c:v>89.08050893188728</c:v>
                </c:pt>
                <c:pt idx="936">
                  <c:v>89.077017145544573</c:v>
                </c:pt>
                <c:pt idx="937">
                  <c:v>89.073512116487308</c:v>
                </c:pt>
                <c:pt idx="938">
                  <c:v>89.069993794691243</c:v>
                </c:pt>
                <c:pt idx="939">
                  <c:v>89.066462129945506</c:v>
                </c:pt>
                <c:pt idx="940">
                  <c:v>89.062917071851857</c:v>
                </c:pt>
                <c:pt idx="941">
                  <c:v>89.059358569823928</c:v>
                </c:pt>
                <c:pt idx="942">
                  <c:v>89.055786573086792</c:v>
                </c:pt>
                <c:pt idx="943">
                  <c:v>89.052201030676059</c:v>
                </c:pt>
                <c:pt idx="944">
                  <c:v>89.048601891437343</c:v>
                </c:pt>
                <c:pt idx="945">
                  <c:v>89.04498910402539</c:v>
                </c:pt>
                <c:pt idx="946">
                  <c:v>89.041362616903641</c:v>
                </c:pt>
                <c:pt idx="947">
                  <c:v>89.037722378343418</c:v>
                </c:pt>
                <c:pt idx="948">
                  <c:v>89.034068336423175</c:v>
                </c:pt>
                <c:pt idx="949">
                  <c:v>89.030400439027943</c:v>
                </c:pt>
                <c:pt idx="950">
                  <c:v>89.026718633848546</c:v>
                </c:pt>
                <c:pt idx="951">
                  <c:v>89.023022868380991</c:v>
                </c:pt>
                <c:pt idx="952">
                  <c:v>89.019313089925603</c:v>
                </c:pt>
                <c:pt idx="953">
                  <c:v>89.01558924558654</c:v>
                </c:pt>
                <c:pt idx="954">
                  <c:v>89.011851282270968</c:v>
                </c:pt>
                <c:pt idx="955">
                  <c:v>89.008099146688409</c:v>
                </c:pt>
                <c:pt idx="956">
                  <c:v>89.004332785349902</c:v>
                </c:pt>
                <c:pt idx="957">
                  <c:v>89.000552144567564</c:v>
                </c:pt>
                <c:pt idx="958">
                  <c:v>88.99675717045362</c:v>
                </c:pt>
                <c:pt idx="959">
                  <c:v>88.992947808919823</c:v>
                </c:pt>
                <c:pt idx="960">
                  <c:v>88.989124005676715</c:v>
                </c:pt>
                <c:pt idx="961">
                  <c:v>88.985285706232915</c:v>
                </c:pt>
                <c:pt idx="962">
                  <c:v>88.98143285589434</c:v>
                </c:pt>
                <c:pt idx="963">
                  <c:v>88.977565399763662</c:v>
                </c:pt>
                <c:pt idx="964">
                  <c:v>88.973683282739358</c:v>
                </c:pt>
                <c:pt idx="965">
                  <c:v>88.969786449515141</c:v>
                </c:pt>
                <c:pt idx="966">
                  <c:v>88.965874844579176</c:v>
                </c:pt>
                <c:pt idx="967">
                  <c:v>88.961948412213331</c:v>
                </c:pt>
                <c:pt idx="968">
                  <c:v>88.958007096492565</c:v>
                </c:pt>
                <c:pt idx="969">
                  <c:v>88.95405084128403</c:v>
                </c:pt>
                <c:pt idx="970">
                  <c:v>88.95007959024646</c:v>
                </c:pt>
                <c:pt idx="971">
                  <c:v>88.946093286829338</c:v>
                </c:pt>
                <c:pt idx="972">
                  <c:v>88.942091874272265</c:v>
                </c:pt>
                <c:pt idx="973">
                  <c:v>88.938075295604108</c:v>
                </c:pt>
                <c:pt idx="974">
                  <c:v>88.934043493642363</c:v>
                </c:pt>
                <c:pt idx="975">
                  <c:v>88.929996410992359</c:v>
                </c:pt>
                <c:pt idx="976">
                  <c:v>88.925933990046431</c:v>
                </c:pt>
                <c:pt idx="977">
                  <c:v>88.921856172983354</c:v>
                </c:pt>
                <c:pt idx="978">
                  <c:v>88.917762901767361</c:v>
                </c:pt>
                <c:pt idx="979">
                  <c:v>88.913654118147591</c:v>
                </c:pt>
                <c:pt idx="980">
                  <c:v>88.909529763657318</c:v>
                </c:pt>
                <c:pt idx="981">
                  <c:v>88.90538977961296</c:v>
                </c:pt>
                <c:pt idx="982">
                  <c:v>88.901234107113652</c:v>
                </c:pt>
                <c:pt idx="983">
                  <c:v>88.897062687040147</c:v>
                </c:pt>
                <c:pt idx="984">
                  <c:v>88.89287546005437</c:v>
                </c:pt>
                <c:pt idx="985">
                  <c:v>88.888672366598456</c:v>
                </c:pt>
                <c:pt idx="986">
                  <c:v>88.884453346893991</c:v>
                </c:pt>
                <c:pt idx="987">
                  <c:v>88.880218340941312</c:v>
                </c:pt>
                <c:pt idx="988">
                  <c:v>88.875967288518638</c:v>
                </c:pt>
                <c:pt idx="989">
                  <c:v>88.871700129181434</c:v>
                </c:pt>
                <c:pt idx="990">
                  <c:v>88.867416802261516</c:v>
                </c:pt>
                <c:pt idx="991">
                  <c:v>88.863117246866281</c:v>
                </c:pt>
                <c:pt idx="992">
                  <c:v>88.85880140187794</c:v>
                </c:pt>
                <c:pt idx="993">
                  <c:v>88.854469205952768</c:v>
                </c:pt>
                <c:pt idx="994">
                  <c:v>88.850120597520359</c:v>
                </c:pt>
                <c:pt idx="995">
                  <c:v>88.845755514782624</c:v>
                </c:pt>
                <c:pt idx="996">
                  <c:v>88.841373895713232</c:v>
                </c:pt>
                <c:pt idx="997">
                  <c:v>88.836975678056731</c:v>
                </c:pt>
                <c:pt idx="998">
                  <c:v>88.832560799327709</c:v>
                </c:pt>
                <c:pt idx="999">
                  <c:v>88.828129196810067</c:v>
                </c:pt>
                <c:pt idx="1000">
                  <c:v>88.823680807556173</c:v>
                </c:pt>
                <c:pt idx="1001">
                  <c:v>88.819215568386085</c:v>
                </c:pt>
                <c:pt idx="1002">
                  <c:v>88.814733415886707</c:v>
                </c:pt>
                <c:pt idx="1003">
                  <c:v>88.810234286411131</c:v>
                </c:pt>
                <c:pt idx="1004">
                  <c:v>88.805718116077486</c:v>
                </c:pt>
                <c:pt idx="1005">
                  <c:v>88.801184840768556</c:v>
                </c:pt>
                <c:pt idx="1006">
                  <c:v>88.796634396130671</c:v>
                </c:pt>
                <c:pt idx="1007">
                  <c:v>88.792066717573007</c:v>
                </c:pt>
                <c:pt idx="1008">
                  <c:v>88.787481740266728</c:v>
                </c:pt>
                <c:pt idx="1009">
                  <c:v>88.782879399144164</c:v>
                </c:pt>
                <c:pt idx="1010">
                  <c:v>88.778259628898056</c:v>
                </c:pt>
                <c:pt idx="1011">
                  <c:v>88.773622363980664</c:v>
                </c:pt>
                <c:pt idx="1012">
                  <c:v>88.768967538602951</c:v>
                </c:pt>
                <c:pt idx="1013">
                  <c:v>88.764295086733782</c:v>
                </c:pt>
                <c:pt idx="1014">
                  <c:v>88.759604942099017</c:v>
                </c:pt>
                <c:pt idx="1015">
                  <c:v>88.754897038180829</c:v>
                </c:pt>
                <c:pt idx="1016">
                  <c:v>88.75017130821675</c:v>
                </c:pt>
                <c:pt idx="1017">
                  <c:v>88.745427685198806</c:v>
                </c:pt>
                <c:pt idx="1018">
                  <c:v>88.740666101872833</c:v>
                </c:pt>
                <c:pt idx="1019">
                  <c:v>88.735886490737457</c:v>
                </c:pt>
                <c:pt idx="1020">
                  <c:v>88.731088784043308</c:v>
                </c:pt>
                <c:pt idx="1021">
                  <c:v>88.726272913792315</c:v>
                </c:pt>
                <c:pt idx="1022">
                  <c:v>88.721438811736675</c:v>
                </c:pt>
                <c:pt idx="1023">
                  <c:v>88.716586409378095</c:v>
                </c:pt>
                <c:pt idx="1024">
                  <c:v>88.711715637966833</c:v>
                </c:pt>
                <c:pt idx="1025">
                  <c:v>88.706826428501046</c:v>
                </c:pt>
                <c:pt idx="1026">
                  <c:v>88.701918711725753</c:v>
                </c:pt>
                <c:pt idx="1027">
                  <c:v>88.696992418132083</c:v>
                </c:pt>
                <c:pt idx="1028">
                  <c:v>88.692047477956251</c:v>
                </c:pt>
                <c:pt idx="1029">
                  <c:v>88.687083821179044</c:v>
                </c:pt>
                <c:pt idx="1030">
                  <c:v>88.682101377524532</c:v>
                </c:pt>
                <c:pt idx="1031">
                  <c:v>88.67710007645951</c:v>
                </c:pt>
                <c:pt idx="1032">
                  <c:v>88.672079847192435</c:v>
                </c:pt>
                <c:pt idx="1033">
                  <c:v>88.667040618672729</c:v>
                </c:pt>
                <c:pt idx="1034">
                  <c:v>88.661982319589782</c:v>
                </c:pt>
                <c:pt idx="1035">
                  <c:v>88.656904878372117</c:v>
                </c:pt>
                <c:pt idx="1036">
                  <c:v>88.651808223186521</c:v>
                </c:pt>
                <c:pt idx="1037">
                  <c:v>88.646692281937192</c:v>
                </c:pt>
                <c:pt idx="1038">
                  <c:v>88.641556982264731</c:v>
                </c:pt>
                <c:pt idx="1039">
                  <c:v>88.636402251545434</c:v>
                </c:pt>
                <c:pt idx="1040">
                  <c:v>88.631228016890347</c:v>
                </c:pt>
                <c:pt idx="1041">
                  <c:v>88.626034205144293</c:v>
                </c:pt>
                <c:pt idx="1042">
                  <c:v>88.620820742885073</c:v>
                </c:pt>
                <c:pt idx="1043">
                  <c:v>88.615587556422611</c:v>
                </c:pt>
                <c:pt idx="1044">
                  <c:v>88.610334571797921</c:v>
                </c:pt>
                <c:pt idx="1045">
                  <c:v>88.60506171478238</c:v>
                </c:pt>
                <c:pt idx="1046">
                  <c:v>88.599768910876705</c:v>
                </c:pt>
                <c:pt idx="1047">
                  <c:v>88.594456085310043</c:v>
                </c:pt>
                <c:pt idx="1048">
                  <c:v>88.589123163039289</c:v>
                </c:pt>
                <c:pt idx="1049">
                  <c:v>88.583770068747882</c:v>
                </c:pt>
                <c:pt idx="1050">
                  <c:v>88.578396726845071</c:v>
                </c:pt>
                <c:pt idx="1051">
                  <c:v>88.573003061465002</c:v>
                </c:pt>
                <c:pt idx="1052">
                  <c:v>88.56758899646583</c:v>
                </c:pt>
                <c:pt idx="1053">
                  <c:v>88.562154455428598</c:v>
                </c:pt>
                <c:pt idx="1054">
                  <c:v>88.55669936165674</c:v>
                </c:pt>
                <c:pt idx="1055">
                  <c:v>88.551223638174761</c:v>
                </c:pt>
                <c:pt idx="1056">
                  <c:v>88.545727207727566</c:v>
                </c:pt>
                <c:pt idx="1057">
                  <c:v>88.540209992779381</c:v>
                </c:pt>
                <c:pt idx="1058">
                  <c:v>88.534671915512916</c:v>
                </c:pt>
                <c:pt idx="1059">
                  <c:v>88.529112897828611</c:v>
                </c:pt>
                <c:pt idx="1060">
                  <c:v>88.523532861343341</c:v>
                </c:pt>
                <c:pt idx="1061">
                  <c:v>88.517931727389794</c:v>
                </c:pt>
                <c:pt idx="1062">
                  <c:v>88.512309417015416</c:v>
                </c:pt>
                <c:pt idx="1063">
                  <c:v>88.506665850981534</c:v>
                </c:pt>
                <c:pt idx="1064">
                  <c:v>88.501000949762428</c:v>
                </c:pt>
                <c:pt idx="1065">
                  <c:v>88.495314633544382</c:v>
                </c:pt>
                <c:pt idx="1066">
                  <c:v>88.489606822224658</c:v>
                </c:pt>
                <c:pt idx="1067">
                  <c:v>88.483877435410761</c:v>
                </c:pt>
                <c:pt idx="1068">
                  <c:v>88.478126392419355</c:v>
                </c:pt>
                <c:pt idx="1069">
                  <c:v>88.472353612275327</c:v>
                </c:pt>
                <c:pt idx="1070">
                  <c:v>88.466559013710992</c:v>
                </c:pt>
                <c:pt idx="1071">
                  <c:v>88.460742515164881</c:v>
                </c:pt>
                <c:pt idx="1072">
                  <c:v>88.454904034781094</c:v>
                </c:pt>
                <c:pt idx="1073">
                  <c:v>88.449043490408158</c:v>
                </c:pt>
                <c:pt idx="1074">
                  <c:v>88.443160799598175</c:v>
                </c:pt>
                <c:pt idx="1075">
                  <c:v>88.437255879605885</c:v>
                </c:pt>
                <c:pt idx="1076">
                  <c:v>88.431328647387545</c:v>
                </c:pt>
                <c:pt idx="1077">
                  <c:v>88.4253790196002</c:v>
                </c:pt>
                <c:pt idx="1078">
                  <c:v>88.419406912600621</c:v>
                </c:pt>
                <c:pt idx="1079">
                  <c:v>88.41341224244438</c:v>
                </c:pt>
                <c:pt idx="1080">
                  <c:v>88.407394924884912</c:v>
                </c:pt>
                <c:pt idx="1081">
                  <c:v>88.401354875372419</c:v>
                </c:pt>
                <c:pt idx="1082">
                  <c:v>88.395292009053151</c:v>
                </c:pt>
                <c:pt idx="1083">
                  <c:v>88.389206240768218</c:v>
                </c:pt>
                <c:pt idx="1084">
                  <c:v>88.383097485052801</c:v>
                </c:pt>
                <c:pt idx="1085">
                  <c:v>88.376965656135013</c:v>
                </c:pt>
                <c:pt idx="1086">
                  <c:v>88.37081066793516</c:v>
                </c:pt>
                <c:pt idx="1087">
                  <c:v>88.364632434064561</c:v>
                </c:pt>
                <c:pt idx="1088">
                  <c:v>88.358430867824708</c:v>
                </c:pt>
                <c:pt idx="1089">
                  <c:v>88.352205882206306</c:v>
                </c:pt>
                <c:pt idx="1090">
                  <c:v>88.345957389888085</c:v>
                </c:pt>
                <c:pt idx="1091">
                  <c:v>88.339685303236251</c:v>
                </c:pt>
                <c:pt idx="1092">
                  <c:v>88.333389534303066</c:v>
                </c:pt>
                <c:pt idx="1093">
                  <c:v>88.327069994826147</c:v>
                </c:pt>
                <c:pt idx="1094">
                  <c:v>88.320726596227459</c:v>
                </c:pt>
                <c:pt idx="1095">
                  <c:v>88.31435924961221</c:v>
                </c:pt>
                <c:pt idx="1096">
                  <c:v>88.307967865767992</c:v>
                </c:pt>
                <c:pt idx="1097">
                  <c:v>88.301552355163821</c:v>
                </c:pt>
                <c:pt idx="1098">
                  <c:v>88.295112627949067</c:v>
                </c:pt>
                <c:pt idx="1099">
                  <c:v>88.288648593952487</c:v>
                </c:pt>
                <c:pt idx="1100">
                  <c:v>88.282160162681308</c:v>
                </c:pt>
                <c:pt idx="1101">
                  <c:v>88.275647243320208</c:v>
                </c:pt>
                <c:pt idx="1102">
                  <c:v>88.269109744730343</c:v>
                </c:pt>
                <c:pt idx="1103">
                  <c:v>88.262547575448309</c:v>
                </c:pt>
                <c:pt idx="1104">
                  <c:v>88.255960643685214</c:v>
                </c:pt>
                <c:pt idx="1105">
                  <c:v>88.249348857325685</c:v>
                </c:pt>
                <c:pt idx="1106">
                  <c:v>88.242712123926864</c:v>
                </c:pt>
                <c:pt idx="1107">
                  <c:v>88.236050350717463</c:v>
                </c:pt>
                <c:pt idx="1108">
                  <c:v>88.229363444596601</c:v>
                </c:pt>
                <c:pt idx="1109">
                  <c:v>88.222651312133166</c:v>
                </c:pt>
                <c:pt idx="1110">
                  <c:v>88.215913859564438</c:v>
                </c:pt>
                <c:pt idx="1111">
                  <c:v>88.209150992795315</c:v>
                </c:pt>
                <c:pt idx="1112">
                  <c:v>88.202362617397313</c:v>
                </c:pt>
                <c:pt idx="1113">
                  <c:v>88.195548638607448</c:v>
                </c:pt>
                <c:pt idx="1114">
                  <c:v>88.188708961327393</c:v>
                </c:pt>
                <c:pt idx="1115">
                  <c:v>88.18184349012239</c:v>
                </c:pt>
                <c:pt idx="1116">
                  <c:v>88.174952129220301</c:v>
                </c:pt>
                <c:pt idx="1117">
                  <c:v>88.168034782510603</c:v>
                </c:pt>
                <c:pt idx="1118">
                  <c:v>88.161091353543341</c:v>
                </c:pt>
                <c:pt idx="1119">
                  <c:v>88.154121745528101</c:v>
                </c:pt>
                <c:pt idx="1120">
                  <c:v>88.147125861333265</c:v>
                </c:pt>
                <c:pt idx="1121">
                  <c:v>88.140103603484732</c:v>
                </c:pt>
                <c:pt idx="1122">
                  <c:v>88.133054874164984</c:v>
                </c:pt>
                <c:pt idx="1123">
                  <c:v>88.125979575212099</c:v>
                </c:pt>
                <c:pt idx="1124">
                  <c:v>88.118877608118893</c:v>
                </c:pt>
                <c:pt idx="1125">
                  <c:v>88.111748874031704</c:v>
                </c:pt>
                <c:pt idx="1126">
                  <c:v>88.104593273749529</c:v>
                </c:pt>
                <c:pt idx="1127">
                  <c:v>88.097410707723</c:v>
                </c:pt>
                <c:pt idx="1128">
                  <c:v>88.090201076053319</c:v>
                </c:pt>
                <c:pt idx="1129">
                  <c:v>88.082964278491303</c:v>
                </c:pt>
                <c:pt idx="1130">
                  <c:v>88.075700214436381</c:v>
                </c:pt>
                <c:pt idx="1131">
                  <c:v>88.068408782935748</c:v>
                </c:pt>
                <c:pt idx="1132">
                  <c:v>88.061089882682964</c:v>
                </c:pt>
                <c:pt idx="1133">
                  <c:v>88.053743412017383</c:v>
                </c:pt>
                <c:pt idx="1134">
                  <c:v>88.046369268922987</c:v>
                </c:pt>
                <c:pt idx="1135">
                  <c:v>88.038967351027267</c:v>
                </c:pt>
                <c:pt idx="1136">
                  <c:v>88.031537555600352</c:v>
                </c:pt>
                <c:pt idx="1137">
                  <c:v>88.024079779554043</c:v>
                </c:pt>
                <c:pt idx="1138">
                  <c:v>88.016593919440709</c:v>
                </c:pt>
                <c:pt idx="1139">
                  <c:v>88.009079871452329</c:v>
                </c:pt>
                <c:pt idx="1140">
                  <c:v>88.001537531419586</c:v>
                </c:pt>
                <c:pt idx="1141">
                  <c:v>87.993966794810575</c:v>
                </c:pt>
                <c:pt idx="1142">
                  <c:v>87.986367556730272</c:v>
                </c:pt>
                <c:pt idx="1143">
                  <c:v>87.978739711919076</c:v>
                </c:pt>
                <c:pt idx="1144">
                  <c:v>87.97108315475208</c:v>
                </c:pt>
                <c:pt idx="1145">
                  <c:v>87.963397779237994</c:v>
                </c:pt>
                <c:pt idx="1146">
                  <c:v>87.955683479018163</c:v>
                </c:pt>
                <c:pt idx="1147">
                  <c:v>87.947940147365557</c:v>
                </c:pt>
                <c:pt idx="1148">
                  <c:v>87.940167677183751</c:v>
                </c:pt>
                <c:pt idx="1149">
                  <c:v>87.932365961006028</c:v>
                </c:pt>
                <c:pt idx="1150">
                  <c:v>87.924534890994281</c:v>
                </c:pt>
                <c:pt idx="1151">
                  <c:v>87.916674358938025</c:v>
                </c:pt>
                <c:pt idx="1152">
                  <c:v>87.908784256253497</c:v>
                </c:pt>
                <c:pt idx="1153">
                  <c:v>87.900864473982622</c:v>
                </c:pt>
                <c:pt idx="1154">
                  <c:v>87.892914902791929</c:v>
                </c:pt>
                <c:pt idx="1155">
                  <c:v>87.884935432971687</c:v>
                </c:pt>
                <c:pt idx="1156">
                  <c:v>87.876925954434896</c:v>
                </c:pt>
                <c:pt idx="1157">
                  <c:v>87.868886356716246</c:v>
                </c:pt>
                <c:pt idx="1158">
                  <c:v>87.8608165289711</c:v>
                </c:pt>
                <c:pt idx="1159">
                  <c:v>87.852716359974721</c:v>
                </c:pt>
                <c:pt idx="1160">
                  <c:v>87.844585738120969</c:v>
                </c:pt>
                <c:pt idx="1161">
                  <c:v>87.836424551421686</c:v>
                </c:pt>
                <c:pt idx="1162">
                  <c:v>87.82823268750532</c:v>
                </c:pt>
                <c:pt idx="1163">
                  <c:v>87.820010033616313</c:v>
                </c:pt>
                <c:pt idx="1164">
                  <c:v>87.811756476613823</c:v>
                </c:pt>
                <c:pt idx="1165">
                  <c:v>87.803471902970955</c:v>
                </c:pt>
                <c:pt idx="1166">
                  <c:v>87.795156198773824</c:v>
                </c:pt>
                <c:pt idx="1167">
                  <c:v>87.78680924972025</c:v>
                </c:pt>
                <c:pt idx="1168">
                  <c:v>87.778430941119225</c:v>
                </c:pt>
                <c:pt idx="1169">
                  <c:v>87.77002115788963</c:v>
                </c:pt>
                <c:pt idx="1170">
                  <c:v>87.761579784559359</c:v>
                </c:pt>
                <c:pt idx="1171">
                  <c:v>87.753106705264486</c:v>
                </c:pt>
                <c:pt idx="1172">
                  <c:v>87.744601803748097</c:v>
                </c:pt>
                <c:pt idx="1173">
                  <c:v>87.736064963359482</c:v>
                </c:pt>
                <c:pt idx="1174">
                  <c:v>87.72749606705311</c:v>
                </c:pt>
                <c:pt idx="1175">
                  <c:v>87.718894997387665</c:v>
                </c:pt>
                <c:pt idx="1176">
                  <c:v>87.710261636525161</c:v>
                </c:pt>
                <c:pt idx="1177">
                  <c:v>87.701595866229894</c:v>
                </c:pt>
                <c:pt idx="1178">
                  <c:v>87.692897567867576</c:v>
                </c:pt>
                <c:pt idx="1179">
                  <c:v>87.684166622404462</c:v>
                </c:pt>
                <c:pt idx="1180">
                  <c:v>87.675402910406135</c:v>
                </c:pt>
                <c:pt idx="1181">
                  <c:v>87.666606312036919</c:v>
                </c:pt>
                <c:pt idx="1182">
                  <c:v>87.657776707058659</c:v>
                </c:pt>
                <c:pt idx="1183">
                  <c:v>87.648913974829995</c:v>
                </c:pt>
                <c:pt idx="1184">
                  <c:v>87.640017994305254</c:v>
                </c:pt>
                <c:pt idx="1185">
                  <c:v>87.631088644033611</c:v>
                </c:pt>
                <c:pt idx="1186">
                  <c:v>87.622125802158266</c:v>
                </c:pt>
                <c:pt idx="1187">
                  <c:v>87.613129346415349</c:v>
                </c:pt>
                <c:pt idx="1188">
                  <c:v>87.604099154133053</c:v>
                </c:pt>
                <c:pt idx="1189">
                  <c:v>87.595035102230923</c:v>
                </c:pt>
                <c:pt idx="1190">
                  <c:v>87.585937067218467</c:v>
                </c:pt>
                <c:pt idx="1191">
                  <c:v>87.576804925194892</c:v>
                </c:pt>
                <c:pt idx="1192">
                  <c:v>87.567638551847622</c:v>
                </c:pt>
                <c:pt idx="1193">
                  <c:v>87.558437822451779</c:v>
                </c:pt>
                <c:pt idx="1194">
                  <c:v>87.549202611869092</c:v>
                </c:pt>
                <c:pt idx="1195">
                  <c:v>87.539932794547127</c:v>
                </c:pt>
                <c:pt idx="1196">
                  <c:v>87.53062824451834</c:v>
                </c:pt>
                <c:pt idx="1197">
                  <c:v>87.52128883539919</c:v>
                </c:pt>
                <c:pt idx="1198">
                  <c:v>87.511914440389276</c:v>
                </c:pt>
                <c:pt idx="1199">
                  <c:v>87.502504932270455</c:v>
                </c:pt>
                <c:pt idx="1200">
                  <c:v>87.493060183406058</c:v>
                </c:pt>
                <c:pt idx="1201">
                  <c:v>87.483580065739886</c:v>
                </c:pt>
                <c:pt idx="1202">
                  <c:v>87.474064450795552</c:v>
                </c:pt>
                <c:pt idx="1203">
                  <c:v>87.464513209675204</c:v>
                </c:pt>
                <c:pt idx="1204">
                  <c:v>87.454926213059352</c:v>
                </c:pt>
                <c:pt idx="1205">
                  <c:v>87.445303331205437</c:v>
                </c:pt>
                <c:pt idx="1206">
                  <c:v>87.435644433947161</c:v>
                </c:pt>
                <c:pt idx="1207">
                  <c:v>87.425949390693873</c:v>
                </c:pt>
                <c:pt idx="1208">
                  <c:v>87.416218070429437</c:v>
                </c:pt>
                <c:pt idx="1209">
                  <c:v>87.406450341711576</c:v>
                </c:pt>
                <c:pt idx="1210">
                  <c:v>87.396646072671075</c:v>
                </c:pt>
                <c:pt idx="1211">
                  <c:v>87.386805131010803</c:v>
                </c:pt>
                <c:pt idx="1212">
                  <c:v>87.376927384005157</c:v>
                </c:pt>
                <c:pt idx="1213">
                  <c:v>87.367012698499053</c:v>
                </c:pt>
                <c:pt idx="1214">
                  <c:v>87.357060940907274</c:v>
                </c:pt>
                <c:pt idx="1215">
                  <c:v>87.347071977213517</c:v>
                </c:pt>
                <c:pt idx="1216">
                  <c:v>87.337045672969907</c:v>
                </c:pt>
                <c:pt idx="1217">
                  <c:v>87.326981893295851</c:v>
                </c:pt>
                <c:pt idx="1218">
                  <c:v>87.316880502877581</c:v>
                </c:pt>
                <c:pt idx="1219">
                  <c:v>87.306741365967255</c:v>
                </c:pt>
                <c:pt idx="1220">
                  <c:v>87.296564346382212</c:v>
                </c:pt>
                <c:pt idx="1221">
                  <c:v>87.286349307504253</c:v>
                </c:pt>
                <c:pt idx="1222">
                  <c:v>87.276096112278921</c:v>
                </c:pt>
                <c:pt idx="1223">
                  <c:v>87.265804623214692</c:v>
                </c:pt>
                <c:pt idx="1224">
                  <c:v>87.255474702382287</c:v>
                </c:pt>
                <c:pt idx="1225">
                  <c:v>87.245106211414154</c:v>
                </c:pt>
                <c:pt idx="1226">
                  <c:v>87.234699011503295</c:v>
                </c:pt>
                <c:pt idx="1227">
                  <c:v>87.224252963403103</c:v>
                </c:pt>
                <c:pt idx="1228">
                  <c:v>87.213767927426289</c:v>
                </c:pt>
                <c:pt idx="1229">
                  <c:v>87.203243763444348</c:v>
                </c:pt>
                <c:pt idx="1230">
                  <c:v>87.192680330886915</c:v>
                </c:pt>
                <c:pt idx="1231">
                  <c:v>87.182077488740987</c:v>
                </c:pt>
                <c:pt idx="1232">
                  <c:v>87.171435095550351</c:v>
                </c:pt>
                <c:pt idx="1233">
                  <c:v>87.160753009414947</c:v>
                </c:pt>
                <c:pt idx="1234">
                  <c:v>87.150031087990129</c:v>
                </c:pt>
                <c:pt idx="1235">
                  <c:v>87.139269188486196</c:v>
                </c:pt>
                <c:pt idx="1236">
                  <c:v>87.128467167667452</c:v>
                </c:pt>
                <c:pt idx="1237">
                  <c:v>87.117624881852052</c:v>
                </c:pt>
                <c:pt idx="1238">
                  <c:v>87.106742186911092</c:v>
                </c:pt>
                <c:pt idx="1239">
                  <c:v>87.095818938268053</c:v>
                </c:pt>
                <c:pt idx="1240">
                  <c:v>87.084854990898251</c:v>
                </c:pt>
                <c:pt idx="1241">
                  <c:v>87.073850199328177</c:v>
                </c:pt>
                <c:pt idx="1242">
                  <c:v>87.062804417635192</c:v>
                </c:pt>
                <c:pt idx="1243">
                  <c:v>87.051717499446653</c:v>
                </c:pt>
                <c:pt idx="1244">
                  <c:v>87.04058929793959</c:v>
                </c:pt>
                <c:pt idx="1245">
                  <c:v>87.029419665840095</c:v>
                </c:pt>
                <c:pt idx="1246">
                  <c:v>87.018208455422766</c:v>
                </c:pt>
                <c:pt idx="1247">
                  <c:v>87.006955518510196</c:v>
                </c:pt>
                <c:pt idx="1248">
                  <c:v>86.995660706472705</c:v>
                </c:pt>
                <c:pt idx="1249">
                  <c:v>86.984323870227485</c:v>
                </c:pt>
                <c:pt idx="1250">
                  <c:v>86.9729448602384</c:v>
                </c:pt>
                <c:pt idx="1251">
                  <c:v>86.961523526515279</c:v>
                </c:pt>
                <c:pt idx="1252">
                  <c:v>86.950059718613787</c:v>
                </c:pt>
                <c:pt idx="1253">
                  <c:v>86.938553285634725</c:v>
                </c:pt>
                <c:pt idx="1254">
                  <c:v>86.927004076223767</c:v>
                </c:pt>
                <c:pt idx="1255">
                  <c:v>86.915411938570799</c:v>
                </c:pt>
                <c:pt idx="1256">
                  <c:v>86.903776720409866</c:v>
                </c:pt>
                <c:pt idx="1257">
                  <c:v>86.89209826901849</c:v>
                </c:pt>
                <c:pt idx="1258">
                  <c:v>86.880376431217485</c:v>
                </c:pt>
                <c:pt idx="1259">
                  <c:v>86.868611053370373</c:v>
                </c:pt>
                <c:pt idx="1260">
                  <c:v>86.856801981383484</c:v>
                </c:pt>
                <c:pt idx="1261">
                  <c:v>86.844949060704906</c:v>
                </c:pt>
                <c:pt idx="1262">
                  <c:v>86.833052136324909</c:v>
                </c:pt>
                <c:pt idx="1263">
                  <c:v>86.821111052775152</c:v>
                </c:pt>
                <c:pt idx="1264">
                  <c:v>86.809125654128579</c:v>
                </c:pt>
                <c:pt idx="1265">
                  <c:v>86.79709578399904</c:v>
                </c:pt>
                <c:pt idx="1266">
                  <c:v>86.785021285541248</c:v>
                </c:pt>
                <c:pt idx="1267">
                  <c:v>86.772902001450262</c:v>
                </c:pt>
                <c:pt idx="1268">
                  <c:v>86.760737773961367</c:v>
                </c:pt>
                <c:pt idx="1269">
                  <c:v>86.748528444849882</c:v>
                </c:pt>
                <c:pt idx="1270">
                  <c:v>86.736273855431094</c:v>
                </c:pt>
                <c:pt idx="1271">
                  <c:v>86.723973846559488</c:v>
                </c:pt>
                <c:pt idx="1272">
                  <c:v>86.711628258629531</c:v>
                </c:pt>
                <c:pt idx="1273">
                  <c:v>86.69923693157466</c:v>
                </c:pt>
                <c:pt idx="1274">
                  <c:v>86.686799704867724</c:v>
                </c:pt>
                <c:pt idx="1275">
                  <c:v>86.674316417520203</c:v>
                </c:pt>
                <c:pt idx="1276">
                  <c:v>86.661786908083059</c:v>
                </c:pt>
                <c:pt idx="1277">
                  <c:v>86.649211014645786</c:v>
                </c:pt>
                <c:pt idx="1278">
                  <c:v>86.636588574836821</c:v>
                </c:pt>
                <c:pt idx="1279">
                  <c:v>86.623919425823203</c:v>
                </c:pt>
                <c:pt idx="1280">
                  <c:v>86.611203404310942</c:v>
                </c:pt>
                <c:pt idx="1281">
                  <c:v>86.598440346544507</c:v>
                </c:pt>
                <c:pt idx="1282">
                  <c:v>86.585630088307283</c:v>
                </c:pt>
                <c:pt idx="1283">
                  <c:v>86.572772464921243</c:v>
                </c:pt>
                <c:pt idx="1284">
                  <c:v>86.559867311247402</c:v>
                </c:pt>
                <c:pt idx="1285">
                  <c:v>86.546914461685233</c:v>
                </c:pt>
                <c:pt idx="1286">
                  <c:v>86.53391375017361</c:v>
                </c:pt>
                <c:pt idx="1287">
                  <c:v>86.520865010190136</c:v>
                </c:pt>
                <c:pt idx="1288">
                  <c:v>86.507768074751624</c:v>
                </c:pt>
                <c:pt idx="1289">
                  <c:v>86.494622776414502</c:v>
                </c:pt>
                <c:pt idx="1290">
                  <c:v>86.481428947274267</c:v>
                </c:pt>
                <c:pt idx="1291">
                  <c:v>86.46818641896634</c:v>
                </c:pt>
                <c:pt idx="1292">
                  <c:v>86.45489502266598</c:v>
                </c:pt>
                <c:pt idx="1293">
                  <c:v>86.441554589088611</c:v>
                </c:pt>
                <c:pt idx="1294">
                  <c:v>86.428164948489965</c:v>
                </c:pt>
                <c:pt idx="1295">
                  <c:v>86.414725930666464</c:v>
                </c:pt>
                <c:pt idx="1296">
                  <c:v>86.401237364955406</c:v>
                </c:pt>
                <c:pt idx="1297">
                  <c:v>86.387699080235507</c:v>
                </c:pt>
                <c:pt idx="1298">
                  <c:v>86.374110904926965</c:v>
                </c:pt>
                <c:pt idx="1299">
                  <c:v>86.360472666992095</c:v>
                </c:pt>
                <c:pt idx="1300">
                  <c:v>86.346784193935491</c:v>
                </c:pt>
                <c:pt idx="1301">
                  <c:v>86.333045312804416</c:v>
                </c:pt>
                <c:pt idx="1302">
                  <c:v>86.319255850189705</c:v>
                </c:pt>
                <c:pt idx="1303">
                  <c:v>86.305415632225632</c:v>
                </c:pt>
                <c:pt idx="1304">
                  <c:v>86.291524484590738</c:v>
                </c:pt>
                <c:pt idx="1305">
                  <c:v>86.27758223250855</c:v>
                </c:pt>
                <c:pt idx="1306">
                  <c:v>86.263588700747334</c:v>
                </c:pt>
                <c:pt idx="1307">
                  <c:v>86.249543713621435</c:v>
                </c:pt>
                <c:pt idx="1308">
                  <c:v>86.235447094991954</c:v>
                </c:pt>
                <c:pt idx="1309">
                  <c:v>86.221298668266485</c:v>
                </c:pt>
                <c:pt idx="1310">
                  <c:v>86.207098256400698</c:v>
                </c:pt>
                <c:pt idx="1311">
                  <c:v>86.192845681898561</c:v>
                </c:pt>
                <c:pt idx="1312">
                  <c:v>86.178540766813086</c:v>
                </c:pt>
                <c:pt idx="1313">
                  <c:v>86.164183332747086</c:v>
                </c:pt>
                <c:pt idx="1314">
                  <c:v>86.149773200854057</c:v>
                </c:pt>
                <c:pt idx="1315">
                  <c:v>86.13531019183884</c:v>
                </c:pt>
                <c:pt idx="1316">
                  <c:v>86.120794125958525</c:v>
                </c:pt>
                <c:pt idx="1317">
                  <c:v>86.106224823023069</c:v>
                </c:pt>
                <c:pt idx="1318">
                  <c:v>86.091602102396635</c:v>
                </c:pt>
                <c:pt idx="1319">
                  <c:v>86.07692578299806</c:v>
                </c:pt>
                <c:pt idx="1320">
                  <c:v>86.062195683302178</c:v>
                </c:pt>
                <c:pt idx="1321">
                  <c:v>86.04741162134026</c:v>
                </c:pt>
                <c:pt idx="1322">
                  <c:v>86.032573414701631</c:v>
                </c:pt>
                <c:pt idx="1323">
                  <c:v>86.017680880534442</c:v>
                </c:pt>
                <c:pt idx="1324">
                  <c:v>86.002733835546621</c:v>
                </c:pt>
                <c:pt idx="1325">
                  <c:v>85.987732096007051</c:v>
                </c:pt>
                <c:pt idx="1326">
                  <c:v>85.972675477746975</c:v>
                </c:pt>
                <c:pt idx="1327">
                  <c:v>85.957563796160798</c:v>
                </c:pt>
                <c:pt idx="1328">
                  <c:v>85.942396866207545</c:v>
                </c:pt>
                <c:pt idx="1329">
                  <c:v>85.927174502411773</c:v>
                </c:pt>
                <c:pt idx="1330">
                  <c:v>85.911896518865277</c:v>
                </c:pt>
                <c:pt idx="1331">
                  <c:v>85.896562729228322</c:v>
                </c:pt>
                <c:pt idx="1332">
                  <c:v>85.8811729467307</c:v>
                </c:pt>
                <c:pt idx="1333">
                  <c:v>85.865726984173193</c:v>
                </c:pt>
                <c:pt idx="1334">
                  <c:v>85.850224653929274</c:v>
                </c:pt>
                <c:pt idx="1335">
                  <c:v>85.83466576794639</c:v>
                </c:pt>
                <c:pt idx="1336">
                  <c:v>85.819050137747297</c:v>
                </c:pt>
                <c:pt idx="1337">
                  <c:v>85.803377574431977</c:v>
                </c:pt>
                <c:pt idx="1338">
                  <c:v>85.787647888678819</c:v>
                </c:pt>
                <c:pt idx="1339">
                  <c:v>85.771860890746368</c:v>
                </c:pt>
                <c:pt idx="1340">
                  <c:v>85.756016390475196</c:v>
                </c:pt>
                <c:pt idx="1341">
                  <c:v>85.740114197289259</c:v>
                </c:pt>
                <c:pt idx="1342">
                  <c:v>85.724154120197994</c:v>
                </c:pt>
                <c:pt idx="1343">
                  <c:v>85.708135967797489</c:v>
                </c:pt>
                <c:pt idx="1344">
                  <c:v>85.692059548273107</c:v>
                </c:pt>
                <c:pt idx="1345">
                  <c:v>85.675924669400672</c:v>
                </c:pt>
                <c:pt idx="1346">
                  <c:v>85.659731138548707</c:v>
                </c:pt>
                <c:pt idx="1347">
                  <c:v>85.64347876268026</c:v>
                </c:pt>
                <c:pt idx="1348">
                  <c:v>85.627167348355215</c:v>
                </c:pt>
                <c:pt idx="1349">
                  <c:v>85.610796701731658</c:v>
                </c:pt>
                <c:pt idx="1350">
                  <c:v>85.594366628568451</c:v>
                </c:pt>
                <c:pt idx="1351">
                  <c:v>85.577876934227191</c:v>
                </c:pt>
                <c:pt idx="1352">
                  <c:v>85.561327423674669</c:v>
                </c:pt>
                <c:pt idx="1353">
                  <c:v>85.544717901484574</c:v>
                </c:pt>
                <c:pt idx="1354">
                  <c:v>85.528048171840183</c:v>
                </c:pt>
                <c:pt idx="1355">
                  <c:v>85.51131803853643</c:v>
                </c:pt>
                <c:pt idx="1356">
                  <c:v>85.494527304982242</c:v>
                </c:pt>
                <c:pt idx="1357">
                  <c:v>85.477675774203306</c:v>
                </c:pt>
                <c:pt idx="1358">
                  <c:v>85.46076324884389</c:v>
                </c:pt>
                <c:pt idx="1359">
                  <c:v>85.443789531170012</c:v>
                </c:pt>
                <c:pt idx="1360">
                  <c:v>85.426754423071543</c:v>
                </c:pt>
                <c:pt idx="1361">
                  <c:v>85.409657726064808</c:v>
                </c:pt>
                <c:pt idx="1362">
                  <c:v>85.392499241295724</c:v>
                </c:pt>
                <c:pt idx="1363">
                  <c:v>85.375278769541964</c:v>
                </c:pt>
                <c:pt idx="1364">
                  <c:v>85.357996111215755</c:v>
                </c:pt>
                <c:pt idx="1365">
                  <c:v>85.340651066367172</c:v>
                </c:pt>
                <c:pt idx="1366">
                  <c:v>85.32324343468639</c:v>
                </c:pt>
                <c:pt idx="1367">
                  <c:v>85.305773015507185</c:v>
                </c:pt>
                <c:pt idx="1368">
                  <c:v>85.288239607809146</c:v>
                </c:pt>
                <c:pt idx="1369">
                  <c:v>85.270643010221619</c:v>
                </c:pt>
                <c:pt idx="1370">
                  <c:v>85.252983021026083</c:v>
                </c:pt>
                <c:pt idx="1371">
                  <c:v>85.235259438159645</c:v>
                </c:pt>
                <c:pt idx="1372">
                  <c:v>85.217472059218196</c:v>
                </c:pt>
                <c:pt idx="1373">
                  <c:v>85.199620681459237</c:v>
                </c:pt>
                <c:pt idx="1374">
                  <c:v>85.181705101806244</c:v>
                </c:pt>
                <c:pt idx="1375">
                  <c:v>85.163725116850472</c:v>
                </c:pt>
                <c:pt idx="1376">
                  <c:v>85.145680522856054</c:v>
                </c:pt>
                <c:pt idx="1377">
                  <c:v>85.127571115762294</c:v>
                </c:pt>
                <c:pt idx="1378">
                  <c:v>85.109396691187726</c:v>
                </c:pt>
                <c:pt idx="1379">
                  <c:v>85.091157044433714</c:v>
                </c:pt>
                <c:pt idx="1380">
                  <c:v>85.072851970487847</c:v>
                </c:pt>
                <c:pt idx="1381">
                  <c:v>85.05448126402824</c:v>
                </c:pt>
                <c:pt idx="1382">
                  <c:v>85.036044719426599</c:v>
                </c:pt>
                <c:pt idx="1383">
                  <c:v>85.017542130752815</c:v>
                </c:pt>
                <c:pt idx="1384">
                  <c:v>84.998973291778142</c:v>
                </c:pt>
                <c:pt idx="1385">
                  <c:v>84.980337995980051</c:v>
                </c:pt>
                <c:pt idx="1386">
                  <c:v>84.961636036545713</c:v>
                </c:pt>
                <c:pt idx="1387">
                  <c:v>84.942867206376008</c:v>
                </c:pt>
                <c:pt idx="1388">
                  <c:v>84.924031298090512</c:v>
                </c:pt>
                <c:pt idx="1389">
                  <c:v>84.905128104030823</c:v>
                </c:pt>
                <c:pt idx="1390">
                  <c:v>84.886157416265306</c:v>
                </c:pt>
                <c:pt idx="1391">
                  <c:v>84.867119026593699</c:v>
                </c:pt>
                <c:pt idx="1392">
                  <c:v>84.848012726551715</c:v>
                </c:pt>
                <c:pt idx="1393">
                  <c:v>84.828838307414642</c:v>
                </c:pt>
                <c:pt idx="1394">
                  <c:v>84.809595560202922</c:v>
                </c:pt>
                <c:pt idx="1395">
                  <c:v>84.790284275686645</c:v>
                </c:pt>
                <c:pt idx="1396">
                  <c:v>84.770904244390238</c:v>
                </c:pt>
                <c:pt idx="1397">
                  <c:v>84.751455256596884</c:v>
                </c:pt>
                <c:pt idx="1398">
                  <c:v>84.731937102354394</c:v>
                </c:pt>
                <c:pt idx="1399">
                  <c:v>84.712349571479393</c:v>
                </c:pt>
                <c:pt idx="1400">
                  <c:v>84.692692453562245</c:v>
                </c:pt>
                <c:pt idx="1401">
                  <c:v>84.672965537973312</c:v>
                </c:pt>
                <c:pt idx="1402">
                  <c:v>84.65316861386718</c:v>
                </c:pt>
                <c:pt idx="1403">
                  <c:v>84.633301470188158</c:v>
                </c:pt>
                <c:pt idx="1404">
                  <c:v>84.613363895676002</c:v>
                </c:pt>
                <c:pt idx="1405">
                  <c:v>84.593355678870751</c:v>
                </c:pt>
                <c:pt idx="1406">
                  <c:v>84.573276608119329</c:v>
                </c:pt>
                <c:pt idx="1407">
                  <c:v>84.553126471579802</c:v>
                </c:pt>
                <c:pt idx="1408">
                  <c:v>84.532905057228348</c:v>
                </c:pt>
                <c:pt idx="1409">
                  <c:v>84.512612152864264</c:v>
                </c:pt>
                <c:pt idx="1410">
                  <c:v>84.492247546116332</c:v>
                </c:pt>
                <c:pt idx="1411">
                  <c:v>84.471811024448286</c:v>
                </c:pt>
                <c:pt idx="1412">
                  <c:v>84.451302375165469</c:v>
                </c:pt>
                <c:pt idx="1413">
                  <c:v>84.43072138542037</c:v>
                </c:pt>
                <c:pt idx="1414">
                  <c:v>84.410067842219419</c:v>
                </c:pt>
                <c:pt idx="1415">
                  <c:v>84.389341532428702</c:v>
                </c:pt>
                <c:pt idx="1416">
                  <c:v>84.368542242781004</c:v>
                </c:pt>
                <c:pt idx="1417">
                  <c:v>84.347669759882038</c:v>
                </c:pt>
                <c:pt idx="1418">
                  <c:v>84.326723870216711</c:v>
                </c:pt>
                <c:pt idx="1419">
                  <c:v>84.305704360156525</c:v>
                </c:pt>
                <c:pt idx="1420">
                  <c:v>84.284611015965694</c:v>
                </c:pt>
                <c:pt idx="1421">
                  <c:v>84.263443623808286</c:v>
                </c:pt>
                <c:pt idx="1422">
                  <c:v>84.242201969755214</c:v>
                </c:pt>
                <c:pt idx="1423">
                  <c:v>84.22088583979135</c:v>
                </c:pt>
                <c:pt idx="1424">
                  <c:v>84.199495019822521</c:v>
                </c:pt>
                <c:pt idx="1425">
                  <c:v>84.178029295682848</c:v>
                </c:pt>
                <c:pt idx="1426">
                  <c:v>84.156488453142273</c:v>
                </c:pt>
                <c:pt idx="1427">
                  <c:v>84.134872277913743</c:v>
                </c:pt>
                <c:pt idx="1428">
                  <c:v>84.113180555660819</c:v>
                </c:pt>
                <c:pt idx="1429">
                  <c:v>84.091413072005594</c:v>
                </c:pt>
                <c:pt idx="1430">
                  <c:v>84.069569612536313</c:v>
                </c:pt>
                <c:pt idx="1431">
                  <c:v>84.047649962814987</c:v>
                </c:pt>
                <c:pt idx="1432">
                  <c:v>84.025653908385678</c:v>
                </c:pt>
                <c:pt idx="1433">
                  <c:v>84.003581234782473</c:v>
                </c:pt>
                <c:pt idx="1434">
                  <c:v>83.981431727537995</c:v>
                </c:pt>
                <c:pt idx="1435">
                  <c:v>83.959205172191218</c:v>
                </c:pt>
                <c:pt idx="1436">
                  <c:v>83.9369013542956</c:v>
                </c:pt>
                <c:pt idx="1437">
                  <c:v>83.914520059428625</c:v>
                </c:pt>
                <c:pt idx="1438">
                  <c:v>83.892061073199727</c:v>
                </c:pt>
                <c:pt idx="1439">
                  <c:v>83.869524181258996</c:v>
                </c:pt>
                <c:pt idx="1440">
                  <c:v>83.846909169306329</c:v>
                </c:pt>
                <c:pt idx="1441">
                  <c:v>83.82421582309982</c:v>
                </c:pt>
                <c:pt idx="1442">
                  <c:v>83.801443928466057</c:v>
                </c:pt>
                <c:pt idx="1443">
                  <c:v>83.778593271307827</c:v>
                </c:pt>
                <c:pt idx="1444">
                  <c:v>83.755663637614234</c:v>
                </c:pt>
                <c:pt idx="1445">
                  <c:v>83.732654813470148</c:v>
                </c:pt>
                <c:pt idx="1446">
                  <c:v>83.709566585065446</c:v>
                </c:pt>
                <c:pt idx="1447">
                  <c:v>83.686398738704767</c:v>
                </c:pt>
                <c:pt idx="1448">
                  <c:v>83.663151060817682</c:v>
                </c:pt>
                <c:pt idx="1449">
                  <c:v>83.639823337968039</c:v>
                </c:pt>
                <c:pt idx="1450">
                  <c:v>83.616415356863811</c:v>
                </c:pt>
                <c:pt idx="1451">
                  <c:v>83.592926904368539</c:v>
                </c:pt>
                <c:pt idx="1452">
                  <c:v>83.569357767510269</c:v>
                </c:pt>
                <c:pt idx="1453">
                  <c:v>83.545707733492094</c:v>
                </c:pt>
                <c:pt idx="1454">
                  <c:v>83.5219765897033</c:v>
                </c:pt>
                <c:pt idx="1455">
                  <c:v>83.498164123730064</c:v>
                </c:pt>
                <c:pt idx="1456">
                  <c:v>83.474270123365088</c:v>
                </c:pt>
                <c:pt idx="1457">
                  <c:v>83.450294376620235</c:v>
                </c:pt>
                <c:pt idx="1458">
                  <c:v>83.426236671736078</c:v>
                </c:pt>
                <c:pt idx="1459">
                  <c:v>83.402096797193622</c:v>
                </c:pt>
                <c:pt idx="1460">
                  <c:v>83.377874541726214</c:v>
                </c:pt>
                <c:pt idx="1461">
                  <c:v>83.353569694330034</c:v>
                </c:pt>
                <c:pt idx="1462">
                  <c:v>83.329182044275925</c:v>
                </c:pt>
                <c:pt idx="1463">
                  <c:v>83.304711381121834</c:v>
                </c:pt>
                <c:pt idx="1464">
                  <c:v>83.280157494723582</c:v>
                </c:pt>
                <c:pt idx="1465">
                  <c:v>83.255520175247881</c:v>
                </c:pt>
                <c:pt idx="1466">
                  <c:v>83.230799213183317</c:v>
                </c:pt>
                <c:pt idx="1467">
                  <c:v>83.20599439935414</c:v>
                </c:pt>
                <c:pt idx="1468">
                  <c:v>83.181105524931155</c:v>
                </c:pt>
                <c:pt idx="1469">
                  <c:v>83.15613238144536</c:v>
                </c:pt>
                <c:pt idx="1470">
                  <c:v>83.131074760800189</c:v>
                </c:pt>
                <c:pt idx="1471">
                  <c:v>83.105932455284034</c:v>
                </c:pt>
                <c:pt idx="1472">
                  <c:v>83.080705257584441</c:v>
                </c:pt>
                <c:pt idx="1473">
                  <c:v>83.055392960799665</c:v>
                </c:pt>
                <c:pt idx="1474">
                  <c:v>83.029995358453561</c:v>
                </c:pt>
                <c:pt idx="1475">
                  <c:v>83.004512244507595</c:v>
                </c:pt>
                <c:pt idx="1476">
                  <c:v>82.978943413375248</c:v>
                </c:pt>
                <c:pt idx="1477">
                  <c:v>82.953288659935779</c:v>
                </c:pt>
                <c:pt idx="1478">
                  <c:v>82.927547779547965</c:v>
                </c:pt>
                <c:pt idx="1479">
                  <c:v>82.901720568064192</c:v>
                </c:pt>
                <c:pt idx="1480">
                  <c:v>82.875806821844265</c:v>
                </c:pt>
                <c:pt idx="1481">
                  <c:v>82.849806337770289</c:v>
                </c:pt>
                <c:pt idx="1482">
                  <c:v>82.823718913261629</c:v>
                </c:pt>
                <c:pt idx="1483">
                  <c:v>82.797544346288248</c:v>
                </c:pt>
                <c:pt idx="1484">
                  <c:v>82.771282435386695</c:v>
                </c:pt>
                <c:pt idx="1485">
                  <c:v>82.744932979674729</c:v>
                </c:pt>
                <c:pt idx="1486">
                  <c:v>82.718495778866469</c:v>
                </c:pt>
                <c:pt idx="1487">
                  <c:v>82.691970633287752</c:v>
                </c:pt>
                <c:pt idx="1488">
                  <c:v>82.665357343891884</c:v>
                </c:pt>
                <c:pt idx="1489">
                  <c:v>82.638655712274655</c:v>
                </c:pt>
                <c:pt idx="1490">
                  <c:v>82.611865540691056</c:v>
                </c:pt>
                <c:pt idx="1491">
                  <c:v>82.584986632070539</c:v>
                </c:pt>
                <c:pt idx="1492">
                  <c:v>82.558018790033586</c:v>
                </c:pt>
                <c:pt idx="1493">
                  <c:v>82.530961818907841</c:v>
                </c:pt>
                <c:pt idx="1494">
                  <c:v>82.503815523744677</c:v>
                </c:pt>
                <c:pt idx="1495">
                  <c:v>82.476579710336182</c:v>
                </c:pt>
                <c:pt idx="1496">
                  <c:v>82.44925418523151</c:v>
                </c:pt>
                <c:pt idx="1497">
                  <c:v>82.421838755754578</c:v>
                </c:pt>
                <c:pt idx="1498">
                  <c:v>82.394333230019868</c:v>
                </c:pt>
                <c:pt idx="1499">
                  <c:v>82.366737416952034</c:v>
                </c:pt>
                <c:pt idx="1500">
                  <c:v>82.339051126301356</c:v>
                </c:pt>
                <c:pt idx="1501">
                  <c:v>82.311274168662791</c:v>
                </c:pt>
                <c:pt idx="1502">
                  <c:v>82.283406355493668</c:v>
                </c:pt>
                <c:pt idx="1503">
                  <c:v>82.255447499130923</c:v>
                </c:pt>
                <c:pt idx="1504">
                  <c:v>82.227397412810788</c:v>
                </c:pt>
                <c:pt idx="1505">
                  <c:v>82.199255910685977</c:v>
                </c:pt>
                <c:pt idx="1506">
                  <c:v>82.171022807845191</c:v>
                </c:pt>
                <c:pt idx="1507">
                  <c:v>82.142697920332139</c:v>
                </c:pt>
                <c:pt idx="1508">
                  <c:v>82.114281065162928</c:v>
                </c:pt>
                <c:pt idx="1509">
                  <c:v>82.085772060347736</c:v>
                </c:pt>
                <c:pt idx="1510">
                  <c:v>82.057170724908161</c:v>
                </c:pt>
                <c:pt idx="1511">
                  <c:v>82.028476878898019</c:v>
                </c:pt>
                <c:pt idx="1512">
                  <c:v>81.999690343422543</c:v>
                </c:pt>
                <c:pt idx="1513">
                  <c:v>81.970810940658538</c:v>
                </c:pt>
                <c:pt idx="1514">
                  <c:v>81.941838493874883</c:v>
                </c:pt>
                <c:pt idx="1515">
                  <c:v>81.912772827452002</c:v>
                </c:pt>
                <c:pt idx="1516">
                  <c:v>81.883613766903707</c:v>
                </c:pt>
                <c:pt idx="1517">
                  <c:v>81.85436113889682</c:v>
                </c:pt>
                <c:pt idx="1518">
                  <c:v>81.825014771272834</c:v>
                </c:pt>
                <c:pt idx="1519">
                  <c:v>81.795574493068472</c:v>
                </c:pt>
                <c:pt idx="1520">
                  <c:v>81.766040134537789</c:v>
                </c:pt>
                <c:pt idx="1521">
                  <c:v>81.736411527173232</c:v>
                </c:pt>
                <c:pt idx="1522">
                  <c:v>81.706688503727165</c:v>
                </c:pt>
                <c:pt idx="1523">
                  <c:v>81.676870898234924</c:v>
                </c:pt>
                <c:pt idx="1524">
                  <c:v>81.646958546035535</c:v>
                </c:pt>
                <c:pt idx="1525">
                  <c:v>81.616951283795217</c:v>
                </c:pt>
                <c:pt idx="1526">
                  <c:v>81.586848949529198</c:v>
                </c:pt>
                <c:pt idx="1527">
                  <c:v>81.556651382624935</c:v>
                </c:pt>
                <c:pt idx="1528">
                  <c:v>81.526358423865176</c:v>
                </c:pt>
                <c:pt idx="1529">
                  <c:v>81.495969915450985</c:v>
                </c:pt>
                <c:pt idx="1530">
                  <c:v>81.46548570102469</c:v>
                </c:pt>
                <c:pt idx="1531">
                  <c:v>81.434905625694412</c:v>
                </c:pt>
                <c:pt idx="1532">
                  <c:v>81.404229536057301</c:v>
                </c:pt>
                <c:pt idx="1533">
                  <c:v>81.373457280223519</c:v>
                </c:pt>
                <c:pt idx="1534">
                  <c:v>81.34258870784106</c:v>
                </c:pt>
                <c:pt idx="1535">
                  <c:v>81.311623670119403</c:v>
                </c:pt>
                <c:pt idx="1536">
                  <c:v>81.280562019854699</c:v>
                </c:pt>
                <c:pt idx="1537">
                  <c:v>81.249403611454852</c:v>
                </c:pt>
                <c:pt idx="1538">
                  <c:v>81.218148300963989</c:v>
                </c:pt>
                <c:pt idx="1539">
                  <c:v>81.186795946088608</c:v>
                </c:pt>
                <c:pt idx="1540">
                  <c:v>81.155346406221938</c:v>
                </c:pt>
                <c:pt idx="1541">
                  <c:v>81.123799542471062</c:v>
                </c:pt>
                <c:pt idx="1542">
                  <c:v>81.092155217682148</c:v>
                </c:pt>
                <c:pt idx="1543">
                  <c:v>81.060413296466436</c:v>
                </c:pt>
                <c:pt idx="1544">
                  <c:v>81.028573645226842</c:v>
                </c:pt>
                <c:pt idx="1545">
                  <c:v>80.996636132185643</c:v>
                </c:pt>
                <c:pt idx="1546">
                  <c:v>80.964600627409496</c:v>
                </c:pt>
                <c:pt idx="1547">
                  <c:v>80.932467002837441</c:v>
                </c:pt>
                <c:pt idx="1548">
                  <c:v>80.900235132308751</c:v>
                </c:pt>
                <c:pt idx="1549">
                  <c:v>80.867904891589319</c:v>
                </c:pt>
                <c:pt idx="1550">
                  <c:v>80.835476158400454</c:v>
                </c:pt>
                <c:pt idx="1551">
                  <c:v>80.802948812446004</c:v>
                </c:pt>
                <c:pt idx="1552">
                  <c:v>80.770322735440999</c:v>
                </c:pt>
                <c:pt idx="1553">
                  <c:v>80.737597811140077</c:v>
                </c:pt>
                <c:pt idx="1554">
                  <c:v>80.704773925366268</c:v>
                </c:pt>
                <c:pt idx="1555">
                  <c:v>80.671850966039145</c:v>
                </c:pt>
                <c:pt idx="1556">
                  <c:v>80.638828823204562</c:v>
                </c:pt>
                <c:pt idx="1557">
                  <c:v>80.605707389064079</c:v>
                </c:pt>
                <c:pt idx="1558">
                  <c:v>80.572486558004044</c:v>
                </c:pt>
                <c:pt idx="1559">
                  <c:v>80.539166226625596</c:v>
                </c:pt>
                <c:pt idx="1560">
                  <c:v>80.505746293774877</c:v>
                </c:pt>
                <c:pt idx="1561">
                  <c:v>80.47222666057236</c:v>
                </c:pt>
                <c:pt idx="1562">
                  <c:v>80.438607230445015</c:v>
                </c:pt>
                <c:pt idx="1563">
                  <c:v>80.404887909155264</c:v>
                </c:pt>
                <c:pt idx="1564">
                  <c:v>80.371068604832743</c:v>
                </c:pt>
                <c:pt idx="1565">
                  <c:v>80.337149228005359</c:v>
                </c:pt>
                <c:pt idx="1566">
                  <c:v>80.303129691630758</c:v>
                </c:pt>
                <c:pt idx="1567">
                  <c:v>80.269009911127384</c:v>
                </c:pt>
                <c:pt idx="1568">
                  <c:v>80.234789804406816</c:v>
                </c:pt>
                <c:pt idx="1569">
                  <c:v>80.200469291906217</c:v>
                </c:pt>
                <c:pt idx="1570">
                  <c:v>80.16604829661928</c:v>
                </c:pt>
                <c:pt idx="1571">
                  <c:v>80.131526744130326</c:v>
                </c:pt>
                <c:pt idx="1572">
                  <c:v>80.096904562645705</c:v>
                </c:pt>
                <c:pt idx="1573">
                  <c:v>80.062181683027774</c:v>
                </c:pt>
                <c:pt idx="1574">
                  <c:v>80.027358038827302</c:v>
                </c:pt>
                <c:pt idx="1575">
                  <c:v>79.992433566317814</c:v>
                </c:pt>
                <c:pt idx="1576">
                  <c:v>79.957408204527667</c:v>
                </c:pt>
                <c:pt idx="1577">
                  <c:v>79.922281895276242</c:v>
                </c:pt>
                <c:pt idx="1578">
                  <c:v>79.887054583205753</c:v>
                </c:pt>
                <c:pt idx="1579">
                  <c:v>79.851726215817138</c:v>
                </c:pt>
                <c:pt idx="1580">
                  <c:v>79.816296743503685</c:v>
                </c:pt>
                <c:pt idx="1581">
                  <c:v>79.780766119586559</c:v>
                </c:pt>
                <c:pt idx="1582">
                  <c:v>79.745134300349164</c:v>
                </c:pt>
                <c:pt idx="1583">
                  <c:v>79.709401245073082</c:v>
                </c:pt>
                <c:pt idx="1584">
                  <c:v>79.673566916072488</c:v>
                </c:pt>
                <c:pt idx="1585">
                  <c:v>79.637631278730964</c:v>
                </c:pt>
                <c:pt idx="1586">
                  <c:v>79.601594301536622</c:v>
                </c:pt>
                <c:pt idx="1587">
                  <c:v>79.56545595611847</c:v>
                </c:pt>
                <c:pt idx="1588">
                  <c:v>79.529216217282979</c:v>
                </c:pt>
                <c:pt idx="1589">
                  <c:v>79.492875063050718</c:v>
                </c:pt>
                <c:pt idx="1590">
                  <c:v>79.456432474691923</c:v>
                </c:pt>
                <c:pt idx="1591">
                  <c:v>79.419888436765703</c:v>
                </c:pt>
                <c:pt idx="1592">
                  <c:v>79.383242937154648</c:v>
                </c:pt>
                <c:pt idx="1593">
                  <c:v>79.346495967104971</c:v>
                </c:pt>
                <c:pt idx="1594">
                  <c:v>79.309647521262079</c:v>
                </c:pt>
                <c:pt idx="1595">
                  <c:v>79.272697597709211</c:v>
                </c:pt>
                <c:pt idx="1596">
                  <c:v>79.235646198005426</c:v>
                </c:pt>
                <c:pt idx="1597">
                  <c:v>79.198493327224611</c:v>
                </c:pt>
                <c:pt idx="1598">
                  <c:v>79.161238993992328</c:v>
                </c:pt>
                <c:pt idx="1599">
                  <c:v>79.123883210526571</c:v>
                </c:pt>
                <c:pt idx="1600">
                  <c:v>79.086425992674648</c:v>
                </c:pt>
                <c:pt idx="1601">
                  <c:v>79.048867359954187</c:v>
                </c:pt>
                <c:pt idx="1602">
                  <c:v>79.011207335590754</c:v>
                </c:pt>
                <c:pt idx="1603">
                  <c:v>78.973445946558783</c:v>
                </c:pt>
                <c:pt idx="1604">
                  <c:v>78.935583223621023</c:v>
                </c:pt>
                <c:pt idx="1605">
                  <c:v>78.897619201367164</c:v>
                </c:pt>
                <c:pt idx="1606">
                  <c:v>78.859553918255941</c:v>
                </c:pt>
                <c:pt idx="1607">
                  <c:v>78.821387416654133</c:v>
                </c:pt>
                <c:pt idx="1608">
                  <c:v>78.783119742877545</c:v>
                </c:pt>
                <c:pt idx="1609">
                  <c:v>78.744750947231395</c:v>
                </c:pt>
                <c:pt idx="1610">
                  <c:v>78.706281084052137</c:v>
                </c:pt>
                <c:pt idx="1611">
                  <c:v>78.667710211746851</c:v>
                </c:pt>
                <c:pt idx="1612">
                  <c:v>78.629038392836847</c:v>
                </c:pt>
                <c:pt idx="1613">
                  <c:v>78.590265693996614</c:v>
                </c:pt>
                <c:pt idx="1614">
                  <c:v>78.551392186097615</c:v>
                </c:pt>
                <c:pt idx="1615">
                  <c:v>78.512417944248739</c:v>
                </c:pt>
                <c:pt idx="1616">
                  <c:v>78.473343047839037</c:v>
                </c:pt>
                <c:pt idx="1617">
                  <c:v>78.434167580579128</c:v>
                </c:pt>
                <c:pt idx="1618">
                  <c:v>78.394891630544478</c:v>
                </c:pt>
                <c:pt idx="1619">
                  <c:v>78.355515290217483</c:v>
                </c:pt>
                <c:pt idx="1620">
                  <c:v>78.316038656529912</c:v>
                </c:pt>
                <c:pt idx="1621">
                  <c:v>78.276461830906342</c:v>
                </c:pt>
                <c:pt idx="1622">
                  <c:v>78.236784919306146</c:v>
                </c:pt>
                <c:pt idx="1623">
                  <c:v>78.197008032267988</c:v>
                </c:pt>
                <c:pt idx="1624">
                  <c:v>78.15713128495247</c:v>
                </c:pt>
                <c:pt idx="1625">
                  <c:v>78.117154797184952</c:v>
                </c:pt>
                <c:pt idx="1626">
                  <c:v>78.077078693500354</c:v>
                </c:pt>
                <c:pt idx="1627">
                  <c:v>78.036903103186575</c:v>
                </c:pt>
                <c:pt idx="1628">
                  <c:v>77.996628160327532</c:v>
                </c:pt>
                <c:pt idx="1629">
                  <c:v>77.956254003848755</c:v>
                </c:pt>
                <c:pt idx="1630">
                  <c:v>77.91578077756003</c:v>
                </c:pt>
                <c:pt idx="1631">
                  <c:v>77.875208630200447</c:v>
                </c:pt>
                <c:pt idx="1632">
                  <c:v>77.834537715483364</c:v>
                </c:pt>
                <c:pt idx="1633">
                  <c:v>77.793768192139623</c:v>
                </c:pt>
                <c:pt idx="1634">
                  <c:v>77.752900223963621</c:v>
                </c:pt>
                <c:pt idx="1635">
                  <c:v>77.711933979856738</c:v>
                </c:pt>
                <c:pt idx="1636">
                  <c:v>77.670869633874247</c:v>
                </c:pt>
                <c:pt idx="1637">
                  <c:v>77.629707365267691</c:v>
                </c:pt>
                <c:pt idx="1638">
                  <c:v>77.588447358532292</c:v>
                </c:pt>
                <c:pt idx="1639">
                  <c:v>77.547089803450945</c:v>
                </c:pt>
                <c:pt idx="1640">
                  <c:v>77.50563489514002</c:v>
                </c:pt>
                <c:pt idx="1641">
                  <c:v>77.464082834094484</c:v>
                </c:pt>
                <c:pt idx="1642">
                  <c:v>77.422433826233842</c:v>
                </c:pt>
                <c:pt idx="1643">
                  <c:v>77.380688082947046</c:v>
                </c:pt>
                <c:pt idx="1644">
                  <c:v>77.338845821138818</c:v>
                </c:pt>
                <c:pt idx="1645">
                  <c:v>77.29690726327469</c:v>
                </c:pt>
                <c:pt idx="1646">
                  <c:v>77.254872637428022</c:v>
                </c:pt>
                <c:pt idx="1647">
                  <c:v>77.212742177324074</c:v>
                </c:pt>
                <c:pt idx="1648">
                  <c:v>77.170516122387426</c:v>
                </c:pt>
                <c:pt idx="1649">
                  <c:v>77.128194717787522</c:v>
                </c:pt>
                <c:pt idx="1650">
                  <c:v>77.08577821448435</c:v>
                </c:pt>
                <c:pt idx="1651">
                  <c:v>77.043266869274461</c:v>
                </c:pt>
                <c:pt idx="1652">
                  <c:v>77.000660944837975</c:v>
                </c:pt>
                <c:pt idx="1653">
                  <c:v>76.957960709783734</c:v>
                </c:pt>
                <c:pt idx="1654">
                  <c:v>76.915166438695579</c:v>
                </c:pt>
                <c:pt idx="1655">
                  <c:v>76.872278412179298</c:v>
                </c:pt>
                <c:pt idx="1656">
                  <c:v>76.829296916907751</c:v>
                </c:pt>
                <c:pt idx="1657">
                  <c:v>76.78622224566783</c:v>
                </c:pt>
                <c:pt idx="1658">
                  <c:v>76.743054697406095</c:v>
                </c:pt>
                <c:pt idx="1659">
                  <c:v>76.699794577275867</c:v>
                </c:pt>
                <c:pt idx="1660">
                  <c:v>76.656442196681908</c:v>
                </c:pt>
                <c:pt idx="1661">
                  <c:v>76.612997873328524</c:v>
                </c:pt>
                <c:pt idx="1662">
                  <c:v>76.569461931263717</c:v>
                </c:pt>
                <c:pt idx="1663">
                  <c:v>76.525834700927007</c:v>
                </c:pt>
                <c:pt idx="1664">
                  <c:v>76.482116519194264</c:v>
                </c:pt>
                <c:pt idx="1665">
                  <c:v>76.438307729424253</c:v>
                </c:pt>
                <c:pt idx="1666">
                  <c:v>76.394408681505254</c:v>
                </c:pt>
                <c:pt idx="1667">
                  <c:v>76.350419731899365</c:v>
                </c:pt>
                <c:pt idx="1668">
                  <c:v>76.306341243689857</c:v>
                </c:pt>
                <c:pt idx="1669">
                  <c:v>76.262173586626673</c:v>
                </c:pt>
                <c:pt idx="1670">
                  <c:v>76.217917137171469</c:v>
                </c:pt>
                <c:pt idx="1671">
                  <c:v>76.173572278543944</c:v>
                </c:pt>
                <c:pt idx="1672">
                  <c:v>76.129139400767329</c:v>
                </c:pt>
                <c:pt idx="1673">
                  <c:v>76.084618900713352</c:v>
                </c:pt>
                <c:pt idx="1674">
                  <c:v>76.04001118214795</c:v>
                </c:pt>
                <c:pt idx="1675">
                  <c:v>75.995316655776236</c:v>
                </c:pt>
                <c:pt idx="1676">
                  <c:v>75.950535739288256</c:v>
                </c:pt>
                <c:pt idx="1677">
                  <c:v>75.905668857403299</c:v>
                </c:pt>
                <c:pt idx="1678">
                  <c:v>75.860716441914377</c:v>
                </c:pt>
                <c:pt idx="1679">
                  <c:v>75.815678931734311</c:v>
                </c:pt>
                <c:pt idx="1680">
                  <c:v>75.77055677293869</c:v>
                </c:pt>
                <c:pt idx="1681">
                  <c:v>75.725350418811175</c:v>
                </c:pt>
                <c:pt idx="1682">
                  <c:v>75.680060329887809</c:v>
                </c:pt>
                <c:pt idx="1683">
                  <c:v>75.634686973999976</c:v>
                </c:pt>
                <c:pt idx="1684">
                  <c:v>75.589230826319678</c:v>
                </c:pt>
                <c:pt idx="1685">
                  <c:v>75.543692369401654</c:v>
                </c:pt>
                <c:pt idx="1686">
                  <c:v>75.498072093228544</c:v>
                </c:pt>
                <c:pt idx="1687">
                  <c:v>75.452370495252296</c:v>
                </c:pt>
                <c:pt idx="1688">
                  <c:v>75.406588080438297</c:v>
                </c:pt>
                <c:pt idx="1689">
                  <c:v>75.360725361307999</c:v>
                </c:pt>
                <c:pt idx="1690">
                  <c:v>75.314782857981044</c:v>
                </c:pt>
                <c:pt idx="1691">
                  <c:v>75.268761098217993</c:v>
                </c:pt>
                <c:pt idx="1692">
                  <c:v>75.222660617462125</c:v>
                </c:pt>
                <c:pt idx="1693">
                  <c:v>75.176481958880998</c:v>
                </c:pt>
                <c:pt idx="1694">
                  <c:v>75.130225673408063</c:v>
                </c:pt>
                <c:pt idx="1695">
                  <c:v>75.08389231978397</c:v>
                </c:pt>
                <c:pt idx="1696">
                  <c:v>75.037482464597261</c:v>
                </c:pt>
                <c:pt idx="1697">
                  <c:v>74.990996682325502</c:v>
                </c:pt>
                <c:pt idx="1698">
                  <c:v>74.944435555374412</c:v>
                </c:pt>
                <c:pt idx="1699">
                  <c:v>74.897799674118588</c:v>
                </c:pt>
                <c:pt idx="1700">
                  <c:v>74.851089636941225</c:v>
                </c:pt>
                <c:pt idx="1701">
                  <c:v>74.804306050273311</c:v>
                </c:pt>
                <c:pt idx="1702">
                  <c:v>74.757449528631511</c:v>
                </c:pt>
                <c:pt idx="1703">
                  <c:v>74.710520694657959</c:v>
                </c:pt>
                <c:pt idx="1704">
                  <c:v>74.663520179158184</c:v>
                </c:pt>
                <c:pt idx="1705">
                  <c:v>74.616448621138261</c:v>
                </c:pt>
                <c:pt idx="1706">
                  <c:v>74.569306667842767</c:v>
                </c:pt>
                <c:pt idx="1707">
                  <c:v>74.522094974791344</c:v>
                </c:pt>
                <c:pt idx="1708">
                  <c:v>74.474814205815406</c:v>
                </c:pt>
                <c:pt idx="1709">
                  <c:v>74.427465033094691</c:v>
                </c:pt>
                <c:pt idx="1710">
                  <c:v>74.380048137191849</c:v>
                </c:pt>
                <c:pt idx="1711">
                  <c:v>74.332564207088907</c:v>
                </c:pt>
                <c:pt idx="1712">
                  <c:v>74.285013940221049</c:v>
                </c:pt>
                <c:pt idx="1713">
                  <c:v>74.237398042511458</c:v>
                </c:pt>
                <c:pt idx="1714">
                  <c:v>74.189717228405073</c:v>
                </c:pt>
                <c:pt idx="1715">
                  <c:v>74.14197222090128</c:v>
                </c:pt>
                <c:pt idx="1716">
                  <c:v>74.094163751588241</c:v>
                </c:pt>
                <c:pt idx="1717">
                  <c:v>74.046292560673152</c:v>
                </c:pt>
                <c:pt idx="1718">
                  <c:v>73.998359397015577</c:v>
                </c:pt>
                <c:pt idx="1719">
                  <c:v>73.950365018158024</c:v>
                </c:pt>
                <c:pt idx="1720">
                  <c:v>73.902310190356474</c:v>
                </c:pt>
                <c:pt idx="1721">
                  <c:v>73.85419568861164</c:v>
                </c:pt>
                <c:pt idx="1722">
                  <c:v>73.806022296696511</c:v>
                </c:pt>
                <c:pt idx="1723">
                  <c:v>73.757790807187078</c:v>
                </c:pt>
                <c:pt idx="1724">
                  <c:v>73.709502021490124</c:v>
                </c:pt>
                <c:pt idx="1725">
                  <c:v>73.661156749870599</c:v>
                </c:pt>
                <c:pt idx="1726">
                  <c:v>73.612755811479516</c:v>
                </c:pt>
                <c:pt idx="1727">
                  <c:v>73.564300034379215</c:v>
                </c:pt>
                <c:pt idx="1728">
                  <c:v>73.515790255571389</c:v>
                </c:pt>
                <c:pt idx="1729">
                  <c:v>73.467227321019848</c:v>
                </c:pt>
                <c:pt idx="1730">
                  <c:v>73.418612085676926</c:v>
                </c:pt>
                <c:pt idx="1731">
                  <c:v>73.369945413506429</c:v>
                </c:pt>
                <c:pt idx="1732">
                  <c:v>73.321228177506882</c:v>
                </c:pt>
                <c:pt idx="1733">
                  <c:v>73.272461259734428</c:v>
                </c:pt>
                <c:pt idx="1734">
                  <c:v>73.223645551324438</c:v>
                </c:pt>
                <c:pt idx="1735">
                  <c:v>73.174781952512816</c:v>
                </c:pt>
                <c:pt idx="1736">
                  <c:v>73.125871372655709</c:v>
                </c:pt>
                <c:pt idx="1737">
                  <c:v>73.076914730249229</c:v>
                </c:pt>
                <c:pt idx="1738">
                  <c:v>73.027912952949364</c:v>
                </c:pt>
                <c:pt idx="1739">
                  <c:v>72.978866977588453</c:v>
                </c:pt>
                <c:pt idx="1740">
                  <c:v>72.929777750193722</c:v>
                </c:pt>
                <c:pt idx="1741">
                  <c:v>72.880646226003307</c:v>
                </c:pt>
                <c:pt idx="1742">
                  <c:v>72.831473369480989</c:v>
                </c:pt>
                <c:pt idx="1743">
                  <c:v>72.782260154333599</c:v>
                </c:pt>
                <c:pt idx="1744">
                  <c:v>72.733007563522193</c:v>
                </c:pt>
                <c:pt idx="1745">
                  <c:v>72.683716589277509</c:v>
                </c:pt>
                <c:pt idx="1746">
                  <c:v>72.634388233110514</c:v>
                </c:pt>
                <c:pt idx="1747">
                  <c:v>72.585023505825319</c:v>
                </c:pt>
                <c:pt idx="1748">
                  <c:v>72.535623427529288</c:v>
                </c:pt>
                <c:pt idx="1749">
                  <c:v>72.486189027642851</c:v>
                </c:pt>
                <c:pt idx="1750">
                  <c:v>72.436721344907724</c:v>
                </c:pt>
                <c:pt idx="1751">
                  <c:v>72.387221427395872</c:v>
                </c:pt>
                <c:pt idx="1752">
                  <c:v>72.337690332516559</c:v>
                </c:pt>
                <c:pt idx="1753">
                  <c:v>72.288129127020696</c:v>
                </c:pt>
                <c:pt idx="1754">
                  <c:v>72.238538887008445</c:v>
                </c:pt>
                <c:pt idx="1755">
                  <c:v>72.188920697931536</c:v>
                </c:pt>
                <c:pt idx="1756">
                  <c:v>72.139275654598222</c:v>
                </c:pt>
                <c:pt idx="1757">
                  <c:v>72.089604861173129</c:v>
                </c:pt>
                <c:pt idx="1758">
                  <c:v>72.039909431181016</c:v>
                </c:pt>
                <c:pt idx="1759">
                  <c:v>71.990190487506169</c:v>
                </c:pt>
                <c:pt idx="1760">
                  <c:v>71.940449162390465</c:v>
                </c:pt>
                <c:pt idx="1761">
                  <c:v>71.890686597433969</c:v>
                </c:pt>
                <c:pt idx="1762">
                  <c:v>71.84090394359005</c:v>
                </c:pt>
                <c:pt idx="1763">
                  <c:v>71.791102361163198</c:v>
                </c:pt>
                <c:pt idx="1764">
                  <c:v>71.741283019802665</c:v>
                </c:pt>
                <c:pt idx="1765">
                  <c:v>71.69144709849806</c:v>
                </c:pt>
                <c:pt idx="1766">
                  <c:v>71.641595785571283</c:v>
                </c:pt>
                <c:pt idx="1767">
                  <c:v>71.591730278668877</c:v>
                </c:pt>
                <c:pt idx="1768">
                  <c:v>71.541851784753064</c:v>
                </c:pt>
                <c:pt idx="1769">
                  <c:v>71.491961520090996</c:v>
                </c:pt>
                <c:pt idx="1770">
                  <c:v>71.442060710243709</c:v>
                </c:pt>
                <c:pt idx="1771">
                  <c:v>71.392150590054499</c:v>
                </c:pt>
                <c:pt idx="1772">
                  <c:v>71.342232403633403</c:v>
                </c:pt>
                <c:pt idx="1773">
                  <c:v>71.292307404344001</c:v>
                </c:pt>
                <c:pt idx="1774">
                  <c:v>71.242376854786997</c:v>
                </c:pt>
                <c:pt idx="1775">
                  <c:v>71.192442026783624</c:v>
                </c:pt>
                <c:pt idx="1776">
                  <c:v>71.142504201355891</c:v>
                </c:pt>
                <c:pt idx="1777">
                  <c:v>71.092564668710452</c:v>
                </c:pt>
                <c:pt idx="1778">
                  <c:v>71.042624728214193</c:v>
                </c:pt>
                <c:pt idx="1779">
                  <c:v>70.992685688374749</c:v>
                </c:pt>
                <c:pt idx="1780">
                  <c:v>70.942748866817624</c:v>
                </c:pt>
                <c:pt idx="1781">
                  <c:v>70.892815590260696</c:v>
                </c:pt>
                <c:pt idx="1782">
                  <c:v>70.842887194490061</c:v>
                </c:pt>
                <c:pt idx="1783">
                  <c:v>70.7929650243331</c:v>
                </c:pt>
                <c:pt idx="1784">
                  <c:v>70.743050433630046</c:v>
                </c:pt>
                <c:pt idx="1785">
                  <c:v>70.693144785205831</c:v>
                </c:pt>
                <c:pt idx="1786">
                  <c:v>70.643249450839122</c:v>
                </c:pt>
                <c:pt idx="1787">
                  <c:v>70.593365811231223</c:v>
                </c:pt>
                <c:pt idx="1788">
                  <c:v>70.54349525597263</c:v>
                </c:pt>
                <c:pt idx="1789">
                  <c:v>70.493639183509259</c:v>
                </c:pt>
                <c:pt idx="1790">
                  <c:v>70.443799001107692</c:v>
                </c:pt>
                <c:pt idx="1791">
                  <c:v>70.393976124816675</c:v>
                </c:pt>
                <c:pt idx="1792">
                  <c:v>70.344171979431948</c:v>
                </c:pt>
                <c:pt idx="1793">
                  <c:v>70.294387998454468</c:v>
                </c:pt>
                <c:pt idx="1794">
                  <c:v>70.244625624050457</c:v>
                </c:pt>
                <c:pt idx="1795">
                  <c:v>70.19488630701143</c:v>
                </c:pt>
                <c:pt idx="1796">
                  <c:v>70.145171506707698</c:v>
                </c:pt>
                <c:pt idx="1797">
                  <c:v>70.095482691047522</c:v>
                </c:pt>
                <c:pt idx="1798">
                  <c:v>70.045821336428759</c:v>
                </c:pt>
                <c:pt idx="1799">
                  <c:v>69.996188927691946</c:v>
                </c:pt>
                <c:pt idx="1800">
                  <c:v>69.946586958073169</c:v>
                </c:pt>
                <c:pt idx="1801">
                  <c:v>69.897016929154134</c:v>
                </c:pt>
                <c:pt idx="1802">
                  <c:v>69.847480350809107</c:v>
                </c:pt>
                <c:pt idx="1803">
                  <c:v>69.797978741154765</c:v>
                </c:pt>
                <c:pt idx="1804">
                  <c:v>69.748513626495253</c:v>
                </c:pt>
                <c:pt idx="1805">
                  <c:v>69.699086541267036</c:v>
                </c:pt>
                <c:pt idx="1806">
                  <c:v>69.649699027983232</c:v>
                </c:pt>
                <c:pt idx="1807">
                  <c:v>69.600352637174296</c:v>
                </c:pt>
                <c:pt idx="1808">
                  <c:v>69.551048927330086</c:v>
                </c:pt>
                <c:pt idx="1809">
                  <c:v>69.501789464839092</c:v>
                </c:pt>
                <c:pt idx="1810">
                  <c:v>69.452575823925585</c:v>
                </c:pt>
                <c:pt idx="1811">
                  <c:v>69.403409586587728</c:v>
                </c:pt>
                <c:pt idx="1812">
                  <c:v>69.354292342531707</c:v>
                </c:pt>
                <c:pt idx="1813">
                  <c:v>69.305225689106479</c:v>
                </c:pt>
                <c:pt idx="1814">
                  <c:v>69.256211231235696</c:v>
                </c:pt>
                <c:pt idx="1815">
                  <c:v>69.207250581350038</c:v>
                </c:pt>
                <c:pt idx="1816">
                  <c:v>69.158345359315604</c:v>
                </c:pt>
                <c:pt idx="1817">
                  <c:v>69.109497192364515</c:v>
                </c:pt>
                <c:pt idx="1818">
                  <c:v>69.060707715019234</c:v>
                </c:pt>
                <c:pt idx="1819">
                  <c:v>69.011978569021295</c:v>
                </c:pt>
                <c:pt idx="1820">
                  <c:v>68.963311403253229</c:v>
                </c:pt>
                <c:pt idx="1821">
                  <c:v>68.914707873663403</c:v>
                </c:pt>
                <c:pt idx="1822">
                  <c:v>68.866169643187561</c:v>
                </c:pt>
                <c:pt idx="1823">
                  <c:v>68.817698381666986</c:v>
                </c:pt>
                <c:pt idx="1824">
                  <c:v>68.769295765771361</c:v>
                </c:pt>
                <c:pt idx="1825">
                  <c:v>68.720963478912566</c:v>
                </c:pt>
                <c:pt idx="1826">
                  <c:v>68.672703211162954</c:v>
                </c:pt>
                <c:pt idx="1827">
                  <c:v>68.624516659170368</c:v>
                </c:pt>
                <c:pt idx="1828">
                  <c:v>68.576405526070857</c:v>
                </c:pt>
                <c:pt idx="1829">
                  <c:v>68.528371521401411</c:v>
                </c:pt>
                <c:pt idx="1830">
                  <c:v>68.480416361010612</c:v>
                </c:pt>
                <c:pt idx="1831">
                  <c:v>68.43254176696874</c:v>
                </c:pt>
                <c:pt idx="1832">
                  <c:v>68.384749467475203</c:v>
                </c:pt>
                <c:pt idx="1833">
                  <c:v>68.337041196766094</c:v>
                </c:pt>
                <c:pt idx="1834">
                  <c:v>68.289418695019023</c:v>
                </c:pt>
                <c:pt idx="1835">
                  <c:v>68.241883708258612</c:v>
                </c:pt>
                <c:pt idx="1836">
                  <c:v>68.194437988258102</c:v>
                </c:pt>
                <c:pt idx="1837">
                  <c:v>68.147083292442616</c:v>
                </c:pt>
                <c:pt idx="1838">
                  <c:v>68.099821383787074</c:v>
                </c:pt>
                <c:pt idx="1839">
                  <c:v>68.052654030717889</c:v>
                </c:pt>
                <c:pt idx="1840">
                  <c:v>68.005583007009207</c:v>
                </c:pt>
                <c:pt idx="1841">
                  <c:v>67.958610091679844</c:v>
                </c:pt>
                <c:pt idx="1842">
                  <c:v>67.911737068888314</c:v>
                </c:pt>
                <c:pt idx="1843">
                  <c:v>67.864965727827382</c:v>
                </c:pt>
                <c:pt idx="1844">
                  <c:v>67.818297862616134</c:v>
                </c:pt>
                <c:pt idx="1845">
                  <c:v>67.771735272191904</c:v>
                </c:pt>
                <c:pt idx="1846">
                  <c:v>67.725279760200479</c:v>
                </c:pt>
                <c:pt idx="1847">
                  <c:v>67.678933134884744</c:v>
                </c:pt>
                <c:pt idx="1848">
                  <c:v>67.632697208972459</c:v>
                </c:pt>
                <c:pt idx="1849">
                  <c:v>67.58657379956442</c:v>
                </c:pt>
                <c:pt idx="1850">
                  <c:v>67.540564728017102</c:v>
                </c:pt>
                <c:pt idx="1851">
                  <c:v>67.494671819829861</c:v>
                </c:pt>
                <c:pt idx="1852">
                  <c:v>67.448896904525355</c:v>
                </c:pt>
                <c:pt idx="1853">
                  <c:v>67.403241815533619</c:v>
                </c:pt>
                <c:pt idx="1854">
                  <c:v>67.357708390070655</c:v>
                </c:pt>
                <c:pt idx="1855">
                  <c:v>67.312298469020917</c:v>
                </c:pt>
                <c:pt idx="1856">
                  <c:v>67.267013896811804</c:v>
                </c:pt>
                <c:pt idx="1857">
                  <c:v>67.221856521295251</c:v>
                </c:pt>
                <c:pt idx="1858">
                  <c:v>67.176828193620864</c:v>
                </c:pt>
                <c:pt idx="1859">
                  <c:v>67.131930768112468</c:v>
                </c:pt>
                <c:pt idx="1860">
                  <c:v>67.087166102142177</c:v>
                </c:pt>
                <c:pt idx="1861">
                  <c:v>67.042536056002774</c:v>
                </c:pt>
                <c:pt idx="1862">
                  <c:v>66.998042492779973</c:v>
                </c:pt>
                <c:pt idx="1863">
                  <c:v>66.953687278223683</c:v>
                </c:pt>
                <c:pt idx="1864">
                  <c:v>66.909472280617564</c:v>
                </c:pt>
                <c:pt idx="1865">
                  <c:v>66.865399370647708</c:v>
                </c:pt>
                <c:pt idx="1866">
                  <c:v>66.821470421271215</c:v>
                </c:pt>
                <c:pt idx="1867">
                  <c:v>66.777687307582056</c:v>
                </c:pt>
                <c:pt idx="1868">
                  <c:v>66.734051906678459</c:v>
                </c:pt>
                <c:pt idx="1869">
                  <c:v>66.690566097526613</c:v>
                </c:pt>
                <c:pt idx="1870">
                  <c:v>66.647231760825647</c:v>
                </c:pt>
                <c:pt idx="1871">
                  <c:v>66.604050778869095</c:v>
                </c:pt>
                <c:pt idx="1872">
                  <c:v>66.561025035410225</c:v>
                </c:pt>
                <c:pt idx="1873">
                  <c:v>66.518156415520721</c:v>
                </c:pt>
                <c:pt idx="1874">
                  <c:v>66.475446805451838</c:v>
                </c:pt>
                <c:pt idx="1875">
                  <c:v>66.432898092494881</c:v>
                </c:pt>
                <c:pt idx="1876">
                  <c:v>66.390512164838853</c:v>
                </c:pt>
                <c:pt idx="1877">
                  <c:v>66.3482909114298</c:v>
                </c:pt>
                <c:pt idx="1878">
                  <c:v>66.30623622182668</c:v>
                </c:pt>
                <c:pt idx="1879">
                  <c:v>66.264349986057965</c:v>
                </c:pt>
                <c:pt idx="1880">
                  <c:v>66.222634094479346</c:v>
                </c:pt>
                <c:pt idx="1881">
                  <c:v>66.181090437624846</c:v>
                </c:pt>
                <c:pt idx="1882">
                  <c:v>66.139720906065094</c:v>
                </c:pt>
                <c:pt idx="1883">
                  <c:v>66.098527390257544</c:v>
                </c:pt>
                <c:pt idx="1884">
                  <c:v>66.057511780401853</c:v>
                </c:pt>
                <c:pt idx="1885">
                  <c:v>66.016675966289256</c:v>
                </c:pt>
                <c:pt idx="1886">
                  <c:v>65.976021837157589</c:v>
                </c:pt>
                <c:pt idx="1887">
                  <c:v>65.935551281538849</c:v>
                </c:pt>
                <c:pt idx="1888">
                  <c:v>65.895266187111162</c:v>
                </c:pt>
                <c:pt idx="1889">
                  <c:v>65.855168440547757</c:v>
                </c:pt>
                <c:pt idx="1890">
                  <c:v>65.815259927366355</c:v>
                </c:pt>
                <c:pt idx="1891">
                  <c:v>65.775542531778825</c:v>
                </c:pt>
                <c:pt idx="1892">
                  <c:v>65.736018136536515</c:v>
                </c:pt>
                <c:pt idx="1893">
                  <c:v>65.69668862278003</c:v>
                </c:pt>
                <c:pt idx="1894">
                  <c:v>65.657555869885968</c:v>
                </c:pt>
                <c:pt idx="1895">
                  <c:v>65.618621755312262</c:v>
                </c:pt>
                <c:pt idx="1896">
                  <c:v>65.579888154445428</c:v>
                </c:pt>
                <c:pt idx="1897">
                  <c:v>65.541356940446221</c:v>
                </c:pt>
                <c:pt idx="1898">
                  <c:v>65.503029984094368</c:v>
                </c:pt>
                <c:pt idx="1899">
                  <c:v>65.464909153633201</c:v>
                </c:pt>
                <c:pt idx="1900">
                  <c:v>65.426996314615138</c:v>
                </c:pt>
                <c:pt idx="1901">
                  <c:v>65.389293329745797</c:v>
                </c:pt>
                <c:pt idx="1902">
                  <c:v>65.351802058726577</c:v>
                </c:pt>
                <c:pt idx="1903">
                  <c:v>65.31452435809949</c:v>
                </c:pt>
                <c:pt idx="1904">
                  <c:v>65.277462081091016</c:v>
                </c:pt>
                <c:pt idx="1905">
                  <c:v>65.240617077453209</c:v>
                </c:pt>
                <c:pt idx="1906">
                  <c:v>65.203991193307289</c:v>
                </c:pt>
                <c:pt idx="1907">
                  <c:v>65.167586270987726</c:v>
                </c:pt>
                <c:pt idx="1908">
                  <c:v>65.13140414888332</c:v>
                </c:pt>
                <c:pt idx="1909">
                  <c:v>65.095446661278672</c:v>
                </c:pt>
                <c:pt idx="1910">
                  <c:v>65.059715638198739</c:v>
                </c:pt>
                <c:pt idx="1911">
                  <c:v>65.024212905247879</c:v>
                </c:pt>
                <c:pt idx="1912">
                  <c:v>64.988940283454141</c:v>
                </c:pt>
                <c:pt idx="1913">
                  <c:v>64.953899589110563</c:v>
                </c:pt>
                <c:pt idx="1914">
                  <c:v>64.91909263361643</c:v>
                </c:pt>
                <c:pt idx="1915">
                  <c:v>64.884521223318572</c:v>
                </c:pt>
                <c:pt idx="1916">
                  <c:v>64.850187159354533</c:v>
                </c:pt>
                <c:pt idx="1917">
                  <c:v>64.81609223749345</c:v>
                </c:pt>
                <c:pt idx="1918">
                  <c:v>64.782238247978313</c:v>
                </c:pt>
                <c:pt idx="1919">
                  <c:v>64.748626975367017</c:v>
                </c:pt>
                <c:pt idx="1920">
                  <c:v>64.71526019837458</c:v>
                </c:pt>
                <c:pt idx="1921">
                  <c:v>64.682139689716635</c:v>
                </c:pt>
                <c:pt idx="1922">
                  <c:v>64.649267215949862</c:v>
                </c:pt>
                <c:pt idx="1923">
                  <c:v>64.616644537314585</c:v>
                </c:pt>
                <c:pt idx="1924">
                  <c:v>64.584273407578081</c:v>
                </c:pt>
                <c:pt idx="1925">
                  <c:v>64.552155573876135</c:v>
                </c:pt>
                <c:pt idx="1926">
                  <c:v>64.520292776557511</c:v>
                </c:pt>
                <c:pt idx="1927">
                  <c:v>64.488686749025874</c:v>
                </c:pt>
                <c:pt idx="1928">
                  <c:v>64.457339217583865</c:v>
                </c:pt>
                <c:pt idx="1929">
                  <c:v>64.426251901276046</c:v>
                </c:pt>
                <c:pt idx="1930">
                  <c:v>64.395426511733945</c:v>
                </c:pt>
                <c:pt idx="1931">
                  <c:v>64.364864753019958</c:v>
                </c:pt>
                <c:pt idx="1932">
                  <c:v>64.334568321471451</c:v>
                </c:pt>
                <c:pt idx="1933">
                  <c:v>64.304538905546949</c:v>
                </c:pt>
                <c:pt idx="1934">
                  <c:v>64.274778185671423</c:v>
                </c:pt>
                <c:pt idx="1935">
                  <c:v>64.245287834080656</c:v>
                </c:pt>
                <c:pt idx="1936">
                  <c:v>64.21606951466994</c:v>
                </c:pt>
                <c:pt idx="1937">
                  <c:v>64.187124882839569</c:v>
                </c:pt>
                <c:pt idx="1938">
                  <c:v>64.158455585341329</c:v>
                </c:pt>
                <c:pt idx="1939">
                  <c:v>64.130063260128296</c:v>
                </c:pt>
                <c:pt idx="1940">
                  <c:v>64.101949536201758</c:v>
                </c:pt>
                <c:pt idx="1941">
                  <c:v>64.074116033460783</c:v>
                </c:pt>
                <c:pt idx="1942">
                  <c:v>64.046564362550399</c:v>
                </c:pt>
                <c:pt idx="1943">
                  <c:v>64.019296124712824</c:v>
                </c:pt>
                <c:pt idx="1944">
                  <c:v>63.992312911638479</c:v>
                </c:pt>
                <c:pt idx="1945">
                  <c:v>63.965616305316061</c:v>
                </c:pt>
                <c:pt idx="1946">
                  <c:v>63.93920787788494</c:v>
                </c:pt>
                <c:pt idx="1947">
                  <c:v>63.913089191487771</c:v>
                </c:pt>
                <c:pt idx="1948">
                  <c:v>63.887261798123788</c:v>
                </c:pt>
                <c:pt idx="1949">
                  <c:v>63.861727239503125</c:v>
                </c:pt>
                <c:pt idx="1950">
                  <c:v>63.836487046901354</c:v>
                </c:pt>
                <c:pt idx="1951">
                  <c:v>63.811542741014378</c:v>
                </c:pt>
                <c:pt idx="1952">
                  <c:v>63.786895831815258</c:v>
                </c:pt>
                <c:pt idx="1953">
                  <c:v>63.762547818411946</c:v>
                </c:pt>
                <c:pt idx="1954">
                  <c:v>63.738500188903643</c:v>
                </c:pt>
                <c:pt idx="1955">
                  <c:v>63.71475442024115</c:v>
                </c:pt>
                <c:pt idx="1956">
                  <c:v>63.691311978084045</c:v>
                </c:pt>
                <c:pt idx="1957">
                  <c:v>63.668174316664334</c:v>
                </c:pt>
                <c:pt idx="1958">
                  <c:v>63.645342878645806</c:v>
                </c:pt>
                <c:pt idx="1959">
                  <c:v>63.622819094985999</c:v>
                </c:pt>
                <c:pt idx="1960">
                  <c:v>63.600604384800363</c:v>
                </c:pt>
                <c:pt idx="1961">
                  <c:v>63.578700155225945</c:v>
                </c:pt>
                <c:pt idx="1962">
                  <c:v>63.557107801286193</c:v>
                </c:pt>
                <c:pt idx="1963">
                  <c:v>63.535828705757666</c:v>
                </c:pt>
                <c:pt idx="1964">
                  <c:v>63.514864239036982</c:v>
                </c:pt>
                <c:pt idx="1965">
                  <c:v>63.494215759007943</c:v>
                </c:pt>
                <c:pt idx="1966">
                  <c:v>63.473884610911782</c:v>
                </c:pt>
                <c:pt idx="1967">
                  <c:v>63.453872127217124</c:v>
                </c:pt>
                <c:pt idx="1968">
                  <c:v>63.434179627490295</c:v>
                </c:pt>
                <c:pt idx="1969">
                  <c:v>63.414808418269459</c:v>
                </c:pt>
                <c:pt idx="1970">
                  <c:v>63.395759792935877</c:v>
                </c:pt>
                <c:pt idx="1971">
                  <c:v>63.377035031590239</c:v>
                </c:pt>
                <c:pt idx="1972">
                  <c:v>63.358635400927341</c:v>
                </c:pt>
                <c:pt idx="1973">
                  <c:v>63.340562154113002</c:v>
                </c:pt>
                <c:pt idx="1974">
                  <c:v>63.322816530663147</c:v>
                </c:pt>
                <c:pt idx="1975">
                  <c:v>63.305399756321592</c:v>
                </c:pt>
                <c:pt idx="1976">
                  <c:v>63.288313042940544</c:v>
                </c:pt>
                <c:pt idx="1977">
                  <c:v>63.271557588363649</c:v>
                </c:pt>
                <c:pt idx="1978">
                  <c:v>63.255134576306688</c:v>
                </c:pt>
                <c:pt idx="1979">
                  <c:v>63.239045176244147</c:v>
                </c:pt>
                <c:pt idx="1980">
                  <c:v>63.223290543291782</c:v>
                </c:pt>
                <c:pt idx="1981">
                  <c:v>63.207871818095782</c:v>
                </c:pt>
                <c:pt idx="1982">
                  <c:v>63.192790126718663</c:v>
                </c:pt>
                <c:pt idx="1983">
                  <c:v>63.178046580530406</c:v>
                </c:pt>
                <c:pt idx="1984">
                  <c:v>63.163642276096454</c:v>
                </c:pt>
                <c:pt idx="1985">
                  <c:v>63.149578295072317</c:v>
                </c:pt>
                <c:pt idx="1986">
                  <c:v>63.135855704094766</c:v>
                </c:pt>
                <c:pt idx="1987">
                  <c:v>63.122475554677195</c:v>
                </c:pt>
                <c:pt idx="1988">
                  <c:v>63.109438883105241</c:v>
                </c:pt>
                <c:pt idx="1989">
                  <c:v>63.096746710334614</c:v>
                </c:pt>
                <c:pt idx="1990">
                  <c:v>63.084400041888202</c:v>
                </c:pt>
                <c:pt idx="1991">
                  <c:v>63.072399867759273</c:v>
                </c:pt>
                <c:pt idx="1992">
                  <c:v>63.060747162309738</c:v>
                </c:pt>
                <c:pt idx="1993">
                  <c:v>63.049442884173615</c:v>
                </c:pt>
                <c:pt idx="1994">
                  <c:v>63.03848797616341</c:v>
                </c:pt>
                <c:pt idx="1995">
                  <c:v>63.027883365175057</c:v>
                </c:pt>
                <c:pt idx="1996">
                  <c:v>63.017629962092556</c:v>
                </c:pt>
                <c:pt idx="1997">
                  <c:v>63.007728661701705</c:v>
                </c:pt>
                <c:pt idx="1998">
                  <c:v>62.998180342595347</c:v>
                </c:pt>
                <c:pt idx="1999">
                  <c:v>62.988985867087891</c:v>
                </c:pt>
                <c:pt idx="2000">
                  <c:v>62.980146081129192</c:v>
                </c:pt>
                <c:pt idx="2001">
                  <c:v>62.97166181421683</c:v>
                </c:pt>
                <c:pt idx="2002">
                  <c:v>62.963533879313403</c:v>
                </c:pt>
                <c:pt idx="2003">
                  <c:v>62.955763072765251</c:v>
                </c:pt>
                <c:pt idx="2004">
                  <c:v>62.948350174221062</c:v>
                </c:pt>
                <c:pt idx="2005">
                  <c:v>62.94129594655179</c:v>
                </c:pt>
                <c:pt idx="2006">
                  <c:v>62.934601135775367</c:v>
                </c:pt>
                <c:pt idx="2007">
                  <c:v>62.928266470978443</c:v>
                </c:pt>
                <c:pt idx="2008">
                  <c:v>62.922292664243287</c:v>
                </c:pt>
                <c:pt idx="2009">
                  <c:v>62.916680410574699</c:v>
                </c:pt>
                <c:pt idx="2010">
                  <c:v>62.911430387828261</c:v>
                </c:pt>
                <c:pt idx="2011">
                  <c:v>62.906543256641527</c:v>
                </c:pt>
                <c:pt idx="2012">
                  <c:v>62.902019660364957</c:v>
                </c:pt>
                <c:pt idx="2013">
                  <c:v>62.897860224996236</c:v>
                </c:pt>
                <c:pt idx="2014">
                  <c:v>62.8940655591161</c:v>
                </c:pt>
                <c:pt idx="2015">
                  <c:v>62.890636253823672</c:v>
                </c:pt>
                <c:pt idx="2016">
                  <c:v>62.887572882675457</c:v>
                </c:pt>
                <c:pt idx="2017">
                  <c:v>62.884876001625386</c:v>
                </c:pt>
                <c:pt idx="2018">
                  <c:v>62.882546148967819</c:v>
                </c:pt>
                <c:pt idx="2019">
                  <c:v>62.880583845278565</c:v>
                </c:pt>
                <c:pt idx="2020">
                  <c:v>62.878989593362263</c:v>
                </c:pt>
                <c:pt idx="2021">
                  <c:v>62.877763878197129</c:v>
                </c:pt>
                <c:pt idx="2022">
                  <c:v>62.876907166884891</c:v>
                </c:pt>
                <c:pt idx="2023">
                  <c:v>62.876419908599871</c:v>
                </c:pt>
                <c:pt idx="2024">
                  <c:v>62.876302534540542</c:v>
                </c:pt>
                <c:pt idx="2025">
                  <c:v>62.87655545788428</c:v>
                </c:pt>
                <c:pt idx="2026">
                  <c:v>62.87717907374109</c:v>
                </c:pt>
                <c:pt idx="2027">
                  <c:v>62.878173759110453</c:v>
                </c:pt>
                <c:pt idx="2028">
                  <c:v>62.879539872840439</c:v>
                </c:pt>
                <c:pt idx="2029">
                  <c:v>62.881277755587419</c:v>
                </c:pt>
                <c:pt idx="2030">
                  <c:v>62.883387729778505</c:v>
                </c:pt>
                <c:pt idx="2031">
                  <c:v>62.885870099574262</c:v>
                </c:pt>
                <c:pt idx="2032">
                  <c:v>62.888725150833949</c:v>
                </c:pt>
                <c:pt idx="2033">
                  <c:v>62.891953151083754</c:v>
                </c:pt>
                <c:pt idx="2034">
                  <c:v>62.895554349483916</c:v>
                </c:pt>
                <c:pt idx="2035">
                  <c:v>62.899528976800468</c:v>
                </c:pt>
                <c:pt idx="2036">
                  <c:v>62.903877245375824</c:v>
                </c:pt>
                <c:pt idx="2037">
                  <c:v>62.908599349104307</c:v>
                </c:pt>
                <c:pt idx="2038">
                  <c:v>62.913695463405688</c:v>
                </c:pt>
                <c:pt idx="2039">
                  <c:v>62.919165745204836</c:v>
                </c:pt>
                <c:pt idx="2040">
                  <c:v>62.92501033290894</c:v>
                </c:pt>
                <c:pt idx="2041">
                  <c:v>62.931229346387738</c:v>
                </c:pt>
                <c:pt idx="2042">
                  <c:v>62.937822886958429</c:v>
                </c:pt>
                <c:pt idx="2043">
                  <c:v>62.944791037367239</c:v>
                </c:pt>
                <c:pt idx="2044">
                  <c:v>62.952133861776417</c:v>
                </c:pt>
                <c:pt idx="2045">
                  <c:v>62.95985140575165</c:v>
                </c:pt>
                <c:pt idx="2046">
                  <c:v>62.967943696251652</c:v>
                </c:pt>
                <c:pt idx="2047">
                  <c:v>62.976410741618736</c:v>
                </c:pt>
                <c:pt idx="2048">
                  <c:v>62.985252531571973</c:v>
                </c:pt>
                <c:pt idx="2049">
                  <c:v>62.994469037200645</c:v>
                </c:pt>
                <c:pt idx="2050">
                  <c:v>63.004060210961953</c:v>
                </c:pt>
                <c:pt idx="2051">
                  <c:v>63.014025986678192</c:v>
                </c:pt>
                <c:pt idx="2052">
                  <c:v>63.0243662795353</c:v>
                </c:pt>
                <c:pt idx="2053">
                  <c:v>63.035080986086683</c:v>
                </c:pt>
                <c:pt idx="2054">
                  <c:v>63.046169984253368</c:v>
                </c:pt>
                <c:pt idx="2055">
                  <c:v>63.057633133330967</c:v>
                </c:pt>
                <c:pt idx="2056">
                  <c:v>63.069470273995336</c:v>
                </c:pt>
                <c:pt idx="2057">
                  <c:v>63.081681228309932</c:v>
                </c:pt>
                <c:pt idx="2058">
                  <c:v>63.094265799737485</c:v>
                </c:pt>
                <c:pt idx="2059">
                  <c:v>63.107223773149698</c:v>
                </c:pt>
                <c:pt idx="2060">
                  <c:v>63.120554914841762</c:v>
                </c:pt>
                <c:pt idx="2061">
                  <c:v>63.134258972546391</c:v>
                </c:pt>
                <c:pt idx="2062">
                  <c:v>63.1483356754525</c:v>
                </c:pt>
                <c:pt idx="2063">
                  <c:v>63.162784734219542</c:v>
                </c:pt>
                <c:pt idx="2064">
                  <c:v>63.177605841001935</c:v>
                </c:pt>
                <c:pt idx="2065">
                  <c:v>63.192798669467976</c:v>
                </c:pt>
                <c:pt idx="2066">
                  <c:v>63.208362874823692</c:v>
                </c:pt>
                <c:pt idx="2067">
                  <c:v>63.22429809383874</c:v>
                </c:pt>
                <c:pt idx="2068">
                  <c:v>63.240603944872205</c:v>
                </c:pt>
                <c:pt idx="2069">
                  <c:v>63.257280027901899</c:v>
                </c:pt>
                <c:pt idx="2070">
                  <c:v>63.274325924552429</c:v>
                </c:pt>
                <c:pt idx="2071">
                  <c:v>63.291741198129372</c:v>
                </c:pt>
                <c:pt idx="2072">
                  <c:v>63.309525393650333</c:v>
                </c:pt>
                <c:pt idx="2073">
                  <c:v>63.327678037881697</c:v>
                </c:pt>
                <c:pt idx="2074">
                  <c:v>63.346198639374293</c:v>
                </c:pt>
                <c:pt idx="2075">
                  <c:v>63.365086688500142</c:v>
                </c:pt>
                <c:pt idx="2076">
                  <c:v>63.384341657495582</c:v>
                </c:pt>
                <c:pt idx="2077">
                  <c:v>63.403963000499829</c:v>
                </c:pt>
                <c:pt idx="2078">
                  <c:v>63.423950153599336</c:v>
                </c:pt>
                <c:pt idx="2079">
                  <c:v>63.444302534871568</c:v>
                </c:pt>
                <c:pt idx="2080">
                  <c:v>63.46501954443174</c:v>
                </c:pt>
                <c:pt idx="2081">
                  <c:v>63.486100564480139</c:v>
                </c:pt>
                <c:pt idx="2082">
                  <c:v>63.507544959352302</c:v>
                </c:pt>
                <c:pt idx="2083">
                  <c:v>63.529352075569264</c:v>
                </c:pt>
                <c:pt idx="2084">
                  <c:v>63.551521241889745</c:v>
                </c:pt>
                <c:pt idx="2085">
                  <c:v>63.574051769364232</c:v>
                </c:pt>
                <c:pt idx="2086">
                  <c:v>63.596942951391568</c:v>
                </c:pt>
                <c:pt idx="2087">
                  <c:v>63.620194063774591</c:v>
                </c:pt>
                <c:pt idx="2088">
                  <c:v>63.643804364779427</c:v>
                </c:pt>
                <c:pt idx="2089">
                  <c:v>63.66777309519594</c:v>
                </c:pt>
                <c:pt idx="2090">
                  <c:v>63.692099478397338</c:v>
                </c:pt>
                <c:pt idx="2091">
                  <c:v>63.716782720406613</c:v>
                </c:pt>
                <c:pt idx="2092">
                  <c:v>63.741822009958327</c:v>
                </c:pt>
                <c:pt idx="2093">
                  <c:v>63.767216518565007</c:v>
                </c:pt>
                <c:pt idx="2094">
                  <c:v>63.792965400586382</c:v>
                </c:pt>
                <c:pt idx="2095">
                  <c:v>63.819067793295829</c:v>
                </c:pt>
                <c:pt idx="2096">
                  <c:v>63.845522816952595</c:v>
                </c:pt>
                <c:pt idx="2097">
                  <c:v>63.872329574873191</c:v>
                </c:pt>
                <c:pt idx="2098">
                  <c:v>63.8994871535036</c:v>
                </c:pt>
                <c:pt idx="2099">
                  <c:v>63.92699462249503</c:v>
                </c:pt>
                <c:pt idx="2100">
                  <c:v>63.954851034779807</c:v>
                </c:pt>
                <c:pt idx="2101">
                  <c:v>63.983055426647368</c:v>
                </c:pt>
                <c:pt idx="2102">
                  <c:v>64.011606817825779</c:v>
                </c:pt>
                <c:pt idx="2103">
                  <c:v>64.040504211558641</c:v>
                </c:pt>
                <c:pt idx="2104">
                  <c:v>64.069746594689093</c:v>
                </c:pt>
                <c:pt idx="2105">
                  <c:v>64.099332937739419</c:v>
                </c:pt>
                <c:pt idx="2106">
                  <c:v>64.129262195000379</c:v>
                </c:pt>
                <c:pt idx="2107">
                  <c:v>64.159533304610008</c:v>
                </c:pt>
                <c:pt idx="2108">
                  <c:v>64.190145188645545</c:v>
                </c:pt>
                <c:pt idx="2109">
                  <c:v>64.221096753209721</c:v>
                </c:pt>
                <c:pt idx="2110">
                  <c:v>64.252386888518245</c:v>
                </c:pt>
                <c:pt idx="2111">
                  <c:v>64.284014468992382</c:v>
                </c:pt>
                <c:pt idx="2112">
                  <c:v>64.315978353349337</c:v>
                </c:pt>
                <c:pt idx="2113">
                  <c:v>64.348277384697099</c:v>
                </c:pt>
                <c:pt idx="2114">
                  <c:v>64.380910390624834</c:v>
                </c:pt>
                <c:pt idx="2115">
                  <c:v>64.413876183302307</c:v>
                </c:pt>
                <c:pt idx="2116">
                  <c:v>64.447173559572818</c:v>
                </c:pt>
                <c:pt idx="2117">
                  <c:v>64.480801301053731</c:v>
                </c:pt>
                <c:pt idx="2118">
                  <c:v>64.514758174233123</c:v>
                </c:pt>
                <c:pt idx="2119">
                  <c:v>64.549042930569826</c:v>
                </c:pt>
                <c:pt idx="2120">
                  <c:v>64.583654306595946</c:v>
                </c:pt>
                <c:pt idx="2121">
                  <c:v>64.618591024016325</c:v>
                </c:pt>
                <c:pt idx="2122">
                  <c:v>64.653851789814453</c:v>
                </c:pt>
                <c:pt idx="2123">
                  <c:v>64.689435296354802</c:v>
                </c:pt>
                <c:pt idx="2124">
                  <c:v>64.725340221488423</c:v>
                </c:pt>
                <c:pt idx="2125">
                  <c:v>64.761565228659336</c:v>
                </c:pt>
                <c:pt idx="2126">
                  <c:v>64.798108967011714</c:v>
                </c:pt>
                <c:pt idx="2127">
                  <c:v>64.834970071498518</c:v>
                </c:pt>
                <c:pt idx="2128">
                  <c:v>64.872147162988924</c:v>
                </c:pt>
                <c:pt idx="2129">
                  <c:v>64.909638848382158</c:v>
                </c:pt>
                <c:pt idx="2130">
                  <c:v>64.947443720713721</c:v>
                </c:pt>
                <c:pt idx="2131">
                  <c:v>64.985560359271204</c:v>
                </c:pt>
                <c:pt idx="2132">
                  <c:v>65.023987329706429</c:v>
                </c:pt>
                <c:pt idx="2133">
                  <c:v>65.062723184147643</c:v>
                </c:pt>
                <c:pt idx="2134">
                  <c:v>65.101766461315009</c:v>
                </c:pt>
                <c:pt idx="2135">
                  <c:v>65.141115686637306</c:v>
                </c:pt>
                <c:pt idx="2136">
                  <c:v>65.18076937236674</c:v>
                </c:pt>
                <c:pt idx="2137">
                  <c:v>65.220726017695938</c:v>
                </c:pt>
                <c:pt idx="2138">
                  <c:v>65.260984108877551</c:v>
                </c:pt>
                <c:pt idx="2139">
                  <c:v>65.301542119340596</c:v>
                </c:pt>
                <c:pt idx="2140">
                  <c:v>65.342398509811517</c:v>
                </c:pt>
                <c:pt idx="2141">
                  <c:v>65.383551728433972</c:v>
                </c:pt>
                <c:pt idx="2142">
                  <c:v>65.425000210889465</c:v>
                </c:pt>
                <c:pt idx="2143">
                  <c:v>65.466742380518184</c:v>
                </c:pt>
                <c:pt idx="2144">
                  <c:v>65.508776648442776</c:v>
                </c:pt>
                <c:pt idx="2145">
                  <c:v>65.551101413690319</c:v>
                </c:pt>
                <c:pt idx="2146">
                  <c:v>65.593715063315102</c:v>
                </c:pt>
                <c:pt idx="2147">
                  <c:v>65.636615972523586</c:v>
                </c:pt>
                <c:pt idx="2148">
                  <c:v>65.679802504799312</c:v>
                </c:pt>
                <c:pt idx="2149">
                  <c:v>65.723273012026951</c:v>
                </c:pt>
                <c:pt idx="2150">
                  <c:v>65.76702583461875</c:v>
                </c:pt>
                <c:pt idx="2151">
                  <c:v>65.811059301641464</c:v>
                </c:pt>
                <c:pt idx="2152">
                  <c:v>65.855371730941428</c:v>
                </c:pt>
                <c:pt idx="2153">
                  <c:v>65.899961429274157</c:v>
                </c:pt>
                <c:pt idx="2154">
                  <c:v>65.944826692429174</c:v>
                </c:pt>
                <c:pt idx="2155">
                  <c:v>65.98996580536037</c:v>
                </c:pt>
                <c:pt idx="2156">
                  <c:v>66.035377042314508</c:v>
                </c:pt>
                <c:pt idx="2157">
                  <c:v>66.081058666958512</c:v>
                </c:pt>
                <c:pt idx="2158">
                  <c:v>66.127008932510677</c:v>
                </c:pt>
                <c:pt idx="2159">
                  <c:v>66.173226081869274</c:v>
                </c:pt>
                <c:pt idx="2160">
                  <c:v>66.219708347742753</c:v>
                </c:pt>
                <c:pt idx="2161">
                  <c:v>66.266453952780125</c:v>
                </c:pt>
                <c:pt idx="2162">
                  <c:v>66.313461109701805</c:v>
                </c:pt>
                <c:pt idx="2163">
                  <c:v>66.360728021430006</c:v>
                </c:pt>
                <c:pt idx="2164">
                  <c:v>66.408252881220292</c:v>
                </c:pt>
                <c:pt idx="2165">
                  <c:v>66.456033872793</c:v>
                </c:pt>
                <c:pt idx="2166">
                  <c:v>66.504069170464092</c:v>
                </c:pt>
                <c:pt idx="2167">
                  <c:v>66.552356939277516</c:v>
                </c:pt>
                <c:pt idx="2168">
                  <c:v>66.60089533513667</c:v>
                </c:pt>
                <c:pt idx="2169">
                  <c:v>66.649682504937147</c:v>
                </c:pt>
                <c:pt idx="2170">
                  <c:v>66.69871658669787</c:v>
                </c:pt>
                <c:pt idx="2171">
                  <c:v>66.747995709693797</c:v>
                </c:pt>
                <c:pt idx="2172">
                  <c:v>66.797517994588446</c:v>
                </c:pt>
                <c:pt idx="2173">
                  <c:v>66.84728155356531</c:v>
                </c:pt>
                <c:pt idx="2174">
                  <c:v>66.897284490461971</c:v>
                </c:pt>
                <c:pt idx="2175">
                  <c:v>66.947524900900021</c:v>
                </c:pt>
                <c:pt idx="2176">
                  <c:v>66.998000872419453</c:v>
                </c:pt>
                <c:pt idx="2177">
                  <c:v>67.04871048461024</c:v>
                </c:pt>
                <c:pt idx="2178">
                  <c:v>67.099651809244023</c:v>
                </c:pt>
                <c:pt idx="2179">
                  <c:v>67.150822910407314</c:v>
                </c:pt>
                <c:pt idx="2180">
                  <c:v>67.20222184463249</c:v>
                </c:pt>
                <c:pt idx="2181">
                  <c:v>67.253846661030707</c:v>
                </c:pt>
                <c:pt idx="2182">
                  <c:v>67.305695401422696</c:v>
                </c:pt>
                <c:pt idx="2183">
                  <c:v>67.357766100471679</c:v>
                </c:pt>
                <c:pt idx="2184">
                  <c:v>67.410056785812785</c:v>
                </c:pt>
                <c:pt idx="2185">
                  <c:v>67.462565478186505</c:v>
                </c:pt>
                <c:pt idx="2186">
                  <c:v>67.515290191567644</c:v>
                </c:pt>
                <c:pt idx="2187">
                  <c:v>67.568228933297704</c:v>
                </c:pt>
                <c:pt idx="2188">
                  <c:v>67.621379704214235</c:v>
                </c:pt>
                <c:pt idx="2189">
                  <c:v>67.674740498781787</c:v>
                </c:pt>
                <c:pt idx="2190">
                  <c:v>67.728309305220904</c:v>
                </c:pt>
                <c:pt idx="2191">
                  <c:v>67.782084105637821</c:v>
                </c:pt>
                <c:pt idx="2192">
                  <c:v>67.836062876154188</c:v>
                </c:pt>
                <c:pt idx="2193">
                  <c:v>67.890243587035499</c:v>
                </c:pt>
                <c:pt idx="2194">
                  <c:v>67.944624202819284</c:v>
                </c:pt>
                <c:pt idx="2195">
                  <c:v>67.999202682443254</c:v>
                </c:pt>
                <c:pt idx="2196">
                  <c:v>68.053976979372663</c:v>
                </c:pt>
                <c:pt idx="2197">
                  <c:v>68.10894504172775</c:v>
                </c:pt>
                <c:pt idx="2198">
                  <c:v>68.164104812409832</c:v>
                </c:pt>
                <c:pt idx="2199">
                  <c:v>68.219454229227708</c:v>
                </c:pt>
                <c:pt idx="2200">
                  <c:v>68.274991225023541</c:v>
                </c:pt>
                <c:pt idx="2201">
                  <c:v>68.330713727796848</c:v>
                </c:pt>
                <c:pt idx="2202">
                  <c:v>68.386619660830107</c:v>
                </c:pt>
                <c:pt idx="2203">
                  <c:v>68.442706942811881</c:v>
                </c:pt>
                <c:pt idx="2204">
                  <c:v>68.49897348796226</c:v>
                </c:pt>
                <c:pt idx="2205">
                  <c:v>68.555417206151276</c:v>
                </c:pt>
                <c:pt idx="2206">
                  <c:v>68.61203600302585</c:v>
                </c:pt>
                <c:pt idx="2207">
                  <c:v>68.66882778012814</c:v>
                </c:pt>
                <c:pt idx="2208">
                  <c:v>68.725790435017799</c:v>
                </c:pt>
                <c:pt idx="2209">
                  <c:v>68.782921861391273</c:v>
                </c:pt>
                <c:pt idx="2210">
                  <c:v>68.840219949202208</c:v>
                </c:pt>
                <c:pt idx="2211">
                  <c:v>68.897682584778849</c:v>
                </c:pt>
                <c:pt idx="2212">
                  <c:v>68.955307650944064</c:v>
                </c:pt>
                <c:pt idx="2213">
                  <c:v>69.013093027130907</c:v>
                </c:pt>
                <c:pt idx="2214">
                  <c:v>69.071036589499343</c:v>
                </c:pt>
                <c:pt idx="2215">
                  <c:v>69.129136211053208</c:v>
                </c:pt>
                <c:pt idx="2216">
                  <c:v>69.187389761754389</c:v>
                </c:pt>
                <c:pt idx="2217">
                  <c:v>69.245795108636116</c:v>
                </c:pt>
                <c:pt idx="2218">
                  <c:v>69.304350115918666</c:v>
                </c:pt>
                <c:pt idx="2219">
                  <c:v>69.363052645119922</c:v>
                </c:pt>
                <c:pt idx="2220">
                  <c:v>69.421900555166957</c:v>
                </c:pt>
                <c:pt idx="2221">
                  <c:v>69.480891702508913</c:v>
                </c:pt>
                <c:pt idx="2222">
                  <c:v>69.540023941224916</c:v>
                </c:pt>
                <c:pt idx="2223">
                  <c:v>69.599295123134326</c:v>
                </c:pt>
                <c:pt idx="2224">
                  <c:v>69.658703097903896</c:v>
                </c:pt>
                <c:pt idx="2225">
                  <c:v>69.718245713156278</c:v>
                </c:pt>
                <c:pt idx="2226">
                  <c:v>69.777920814576234</c:v>
                </c:pt>
                <c:pt idx="2227">
                  <c:v>69.837726246014455</c:v>
                </c:pt>
                <c:pt idx="2228">
                  <c:v>69.897659849594291</c:v>
                </c:pt>
                <c:pt idx="2229">
                  <c:v>69.957719465814193</c:v>
                </c:pt>
                <c:pt idx="2230">
                  <c:v>70.017902933650035</c:v>
                </c:pt>
                <c:pt idx="2231">
                  <c:v>70.078208090656787</c:v>
                </c:pt>
                <c:pt idx="2232">
                  <c:v>70.138632773070142</c:v>
                </c:pt>
                <c:pt idx="2233">
                  <c:v>70.199174815904811</c:v>
                </c:pt>
                <c:pt idx="2234">
                  <c:v>70.259832053054112</c:v>
                </c:pt>
                <c:pt idx="2235">
                  <c:v>70.3206023173869</c:v>
                </c:pt>
                <c:pt idx="2236">
                  <c:v>70.381483440844022</c:v>
                </c:pt>
                <c:pt idx="2237">
                  <c:v>70.442473254534946</c:v>
                </c:pt>
                <c:pt idx="2238">
                  <c:v>70.503569588831013</c:v>
                </c:pt>
                <c:pt idx="2239">
                  <c:v>70.564770273459359</c:v>
                </c:pt>
                <c:pt idx="2240">
                  <c:v>70.626073137596222</c:v>
                </c:pt>
                <c:pt idx="2241">
                  <c:v>70.687476009956185</c:v>
                </c:pt>
                <c:pt idx="2242">
                  <c:v>70.748976718884663</c:v>
                </c:pt>
                <c:pt idx="2243">
                  <c:v>70.810573092445466</c:v>
                </c:pt>
                <c:pt idx="2244">
                  <c:v>70.872262958509836</c:v>
                </c:pt>
                <c:pt idx="2245">
                  <c:v>70.9340441448429</c:v>
                </c:pt>
                <c:pt idx="2246">
                  <c:v>70.995914479190702</c:v>
                </c:pt>
                <c:pt idx="2247">
                  <c:v>71.057871789363318</c:v>
                </c:pt>
                <c:pt idx="2248">
                  <c:v>71.119913903319727</c:v>
                </c:pt>
                <c:pt idx="2249">
                  <c:v>71.182038649250828</c:v>
                </c:pt>
                <c:pt idx="2250">
                  <c:v>71.244243855659874</c:v>
                </c:pt>
                <c:pt idx="2251">
                  <c:v>71.306527351443577</c:v>
                </c:pt>
                <c:pt idx="2252">
                  <c:v>71.368886965970503</c:v>
                </c:pt>
                <c:pt idx="2253">
                  <c:v>71.431320529161724</c:v>
                </c:pt>
                <c:pt idx="2254">
                  <c:v>71.493825871564326</c:v>
                </c:pt>
                <c:pt idx="2255">
                  <c:v>71.556400824430398</c:v>
                </c:pt>
                <c:pt idx="2256">
                  <c:v>71.619043219790228</c:v>
                </c:pt>
                <c:pt idx="2257">
                  <c:v>71.681750890526487</c:v>
                </c:pt>
                <c:pt idx="2258">
                  <c:v>71.744521670447057</c:v>
                </c:pt>
                <c:pt idx="2259">
                  <c:v>71.807353394356539</c:v>
                </c:pt>
                <c:pt idx="2260">
                  <c:v>71.870243898125352</c:v>
                </c:pt>
                <c:pt idx="2261">
                  <c:v>71.933191018760809</c:v>
                </c:pt>
                <c:pt idx="2262">
                  <c:v>71.996192594474351</c:v>
                </c:pt>
                <c:pt idx="2263">
                  <c:v>72.059246464748071</c:v>
                </c:pt>
                <c:pt idx="2264">
                  <c:v>72.1223504704014</c:v>
                </c:pt>
                <c:pt idx="2265">
                  <c:v>72.185502453655758</c:v>
                </c:pt>
                <c:pt idx="2266">
                  <c:v>72.248700258198127</c:v>
                </c:pt>
                <c:pt idx="2267">
                  <c:v>72.311941729243003</c:v>
                </c:pt>
                <c:pt idx="2268">
                  <c:v>72.37522471359469</c:v>
                </c:pt>
                <c:pt idx="2269">
                  <c:v>72.438547059706906</c:v>
                </c:pt>
                <c:pt idx="2270">
                  <c:v>72.501906617743273</c:v>
                </c:pt>
                <c:pt idx="2271">
                  <c:v>72.565301239633925</c:v>
                </c:pt>
                <c:pt idx="2272">
                  <c:v>72.628728779133567</c:v>
                </c:pt>
                <c:pt idx="2273">
                  <c:v>72.692187091877116</c:v>
                </c:pt>
                <c:pt idx="2274">
                  <c:v>72.755674035434993</c:v>
                </c:pt>
                <c:pt idx="2275">
                  <c:v>72.819187469365815</c:v>
                </c:pt>
                <c:pt idx="2276">
                  <c:v>72.882725255270827</c:v>
                </c:pt>
                <c:pt idx="2277">
                  <c:v>72.946285256844845</c:v>
                </c:pt>
                <c:pt idx="2278">
                  <c:v>73.009865339926407</c:v>
                </c:pt>
                <c:pt idx="2279">
                  <c:v>73.073463372548332</c:v>
                </c:pt>
                <c:pt idx="2280">
                  <c:v>73.137077224985319</c:v>
                </c:pt>
                <c:pt idx="2281">
                  <c:v>73.200704769802613</c:v>
                </c:pt>
                <c:pt idx="2282">
                  <c:v>73.264343881901709</c:v>
                </c:pt>
                <c:pt idx="2283">
                  <c:v>73.327992438566199</c:v>
                </c:pt>
                <c:pt idx="2284">
                  <c:v>73.391648319506899</c:v>
                </c:pt>
                <c:pt idx="2285">
                  <c:v>73.455309406903723</c:v>
                </c:pt>
                <c:pt idx="2286">
                  <c:v>73.518973585449942</c:v>
                </c:pt>
                <c:pt idx="2287">
                  <c:v>73.582638742392987</c:v>
                </c:pt>
                <c:pt idx="2288">
                  <c:v>73.646302767575548</c:v>
                </c:pt>
                <c:pt idx="2289">
                  <c:v>73.709963553474324</c:v>
                </c:pt>
                <c:pt idx="2290">
                  <c:v>73.773618995240085</c:v>
                </c:pt>
                <c:pt idx="2291">
                  <c:v>73.837266990733823</c:v>
                </c:pt>
                <c:pt idx="2292">
                  <c:v>73.900905440565523</c:v>
                </c:pt>
                <c:pt idx="2293">
                  <c:v>73.96453224812872</c:v>
                </c:pt>
                <c:pt idx="2294">
                  <c:v>74.028145319635996</c:v>
                </c:pt>
                <c:pt idx="2295">
                  <c:v>74.091742564153819</c:v>
                </c:pt>
                <c:pt idx="2296">
                  <c:v>74.155321893634294</c:v>
                </c:pt>
                <c:pt idx="2297">
                  <c:v>74.21888122294979</c:v>
                </c:pt>
                <c:pt idx="2298">
                  <c:v>74.28241846992286</c:v>
                </c:pt>
                <c:pt idx="2299">
                  <c:v>74.345931555357467</c:v>
                </c:pt>
                <c:pt idx="2300">
                  <c:v>74.409418403070006</c:v>
                </c:pt>
                <c:pt idx="2301">
                  <c:v>74.472876939917143</c:v>
                </c:pt>
                <c:pt idx="2302">
                  <c:v>74.536305095824531</c:v>
                </c:pt>
                <c:pt idx="2303">
                  <c:v>74.599700803815239</c:v>
                </c:pt>
                <c:pt idx="2304">
                  <c:v>74.663062000035467</c:v>
                </c:pt>
                <c:pt idx="2305">
                  <c:v>74.726386623781792</c:v>
                </c:pt>
                <c:pt idx="2306">
                  <c:v>74.789672617526023</c:v>
                </c:pt>
                <c:pt idx="2307">
                  <c:v>74.852917926939639</c:v>
                </c:pt>
                <c:pt idx="2308">
                  <c:v>74.916120500918566</c:v>
                </c:pt>
                <c:pt idx="2309">
                  <c:v>74.979278291605539</c:v>
                </c:pt>
                <c:pt idx="2310">
                  <c:v>75.042389254413635</c:v>
                </c:pt>
                <c:pt idx="2311">
                  <c:v>75.105451348047268</c:v>
                </c:pt>
                <c:pt idx="2312">
                  <c:v>75.168462534525375</c:v>
                </c:pt>
                <c:pt idx="2313">
                  <c:v>75.231420779199837</c:v>
                </c:pt>
                <c:pt idx="2314">
                  <c:v>75.294324050776922</c:v>
                </c:pt>
                <c:pt idx="2315">
                  <c:v>75.357170321337492</c:v>
                </c:pt>
                <c:pt idx="2316">
                  <c:v>75.419957566354626</c:v>
                </c:pt>
                <c:pt idx="2317">
                  <c:v>75.482683764712633</c:v>
                </c:pt>
                <c:pt idx="2318">
                  <c:v>75.545346898725015</c:v>
                </c:pt>
                <c:pt idx="2319">
                  <c:v>75.607944954152288</c:v>
                </c:pt>
                <c:pt idx="2320">
                  <c:v>75.67047592021828</c:v>
                </c:pt>
                <c:pt idx="2321">
                  <c:v>75.732937789626391</c:v>
                </c:pt>
                <c:pt idx="2322">
                  <c:v>75.795328558576699</c:v>
                </c:pt>
                <c:pt idx="2323">
                  <c:v>75.85764622678029</c:v>
                </c:pt>
                <c:pt idx="2324">
                  <c:v>75.91988879747494</c:v>
                </c:pt>
                <c:pt idx="2325">
                  <c:v>75.98205427743936</c:v>
                </c:pt>
                <c:pt idx="2326">
                  <c:v>76.044140677008414</c:v>
                </c:pt>
                <c:pt idx="2327">
                  <c:v>76.10614601008642</c:v>
                </c:pt>
                <c:pt idx="2328">
                  <c:v>76.168068294160122</c:v>
                </c:pt>
                <c:pt idx="2329">
                  <c:v>76.229905550313191</c:v>
                </c:pt>
                <c:pt idx="2330">
                  <c:v>76.291655803238768</c:v>
                </c:pt>
                <c:pt idx="2331">
                  <c:v>76.353317081251305</c:v>
                </c:pt>
                <c:pt idx="2332">
                  <c:v>76.41488741629999</c:v>
                </c:pt>
                <c:pt idx="2333">
                  <c:v>76.476364843980022</c:v>
                </c:pt>
                <c:pt idx="2334">
                  <c:v>76.537747403545154</c:v>
                </c:pt>
                <c:pt idx="2335">
                  <c:v>76.599033137918624</c:v>
                </c:pt>
                <c:pt idx="2336">
                  <c:v>76.660220093705448</c:v>
                </c:pt>
                <c:pt idx="2337">
                  <c:v>76.721306321202619</c:v>
                </c:pt>
                <c:pt idx="2338">
                  <c:v>76.782289874410907</c:v>
                </c:pt>
                <c:pt idx="2339">
                  <c:v>76.843168811045643</c:v>
                </c:pt>
                <c:pt idx="2340">
                  <c:v>76.903941192547151</c:v>
                </c:pt>
                <c:pt idx="2341">
                  <c:v>76.964605084091957</c:v>
                </c:pt>
                <c:pt idx="2342">
                  <c:v>77.02515855460328</c:v>
                </c:pt>
                <c:pt idx="2343">
                  <c:v>77.08559967676085</c:v>
                </c:pt>
                <c:pt idx="2344">
                  <c:v>77.145926527012094</c:v>
                </c:pt>
                <c:pt idx="2345">
                  <c:v>77.20613718558252</c:v>
                </c:pt>
                <c:pt idx="2346">
                  <c:v>77.266229736485442</c:v>
                </c:pt>
                <c:pt idx="2347">
                  <c:v>77.326202267533105</c:v>
                </c:pt>
                <c:pt idx="2348">
                  <c:v>77.386052870347072</c:v>
                </c:pt>
                <c:pt idx="2349">
                  <c:v>77.445779640367803</c:v>
                </c:pt>
                <c:pt idx="2350">
                  <c:v>77.505380676865968</c:v>
                </c:pt>
                <c:pt idx="2351">
                  <c:v>77.564854082952536</c:v>
                </c:pt>
                <c:pt idx="2352">
                  <c:v>77.624197965589872</c:v>
                </c:pt>
                <c:pt idx="2353">
                  <c:v>77.683410435602013</c:v>
                </c:pt>
                <c:pt idx="2354">
                  <c:v>77.74248960768567</c:v>
                </c:pt>
                <c:pt idx="2355">
                  <c:v>77.801433600421703</c:v>
                </c:pt>
                <c:pt idx="2356">
                  <c:v>77.860240536284991</c:v>
                </c:pt>
                <c:pt idx="2357">
                  <c:v>77.918908541657359</c:v>
                </c:pt>
                <c:pt idx="2358">
                  <c:v>77.977435746838097</c:v>
                </c:pt>
                <c:pt idx="2359">
                  <c:v>78.035820286055596</c:v>
                </c:pt>
                <c:pt idx="2360">
                  <c:v>78.094060297480198</c:v>
                </c:pt>
                <c:pt idx="2361">
                  <c:v>78.152153923235119</c:v>
                </c:pt>
                <c:pt idx="2362">
                  <c:v>78.210099309410296</c:v>
                </c:pt>
                <c:pt idx="2363">
                  <c:v>78.267894606073668</c:v>
                </c:pt>
                <c:pt idx="2364">
                  <c:v>78.325537967285285</c:v>
                </c:pt>
                <c:pt idx="2365">
                  <c:v>78.383027551109834</c:v>
                </c:pt>
                <c:pt idx="2366">
                  <c:v>78.440361519630827</c:v>
                </c:pt>
                <c:pt idx="2367">
                  <c:v>78.497538038964123</c:v>
                </c:pt>
                <c:pt idx="2368">
                  <c:v>78.554555279272861</c:v>
                </c:pt>
                <c:pt idx="2369">
                  <c:v>78.611411414780846</c:v>
                </c:pt>
                <c:pt idx="2370">
                  <c:v>78.668104623788722</c:v>
                </c:pt>
                <c:pt idx="2371">
                  <c:v>78.724633088689458</c:v>
                </c:pt>
                <c:pt idx="2372">
                  <c:v>78.780994995983036</c:v>
                </c:pt>
                <c:pt idx="2373">
                  <c:v>78.837188536294036</c:v>
                </c:pt>
                <c:pt idx="2374">
                  <c:v>78.893211904387201</c:v>
                </c:pt>
                <c:pt idx="2375">
                  <c:v>78.949063299185411</c:v>
                </c:pt>
                <c:pt idx="2376">
                  <c:v>79.004740923786258</c:v>
                </c:pt>
                <c:pt idx="2377">
                  <c:v>79.060242985481267</c:v>
                </c:pt>
                <c:pt idx="2378">
                  <c:v>79.115567695773791</c:v>
                </c:pt>
                <c:pt idx="2379">
                  <c:v>79.170713270397812</c:v>
                </c:pt>
                <c:pt idx="2380">
                  <c:v>79.225677929337635</c:v>
                </c:pt>
                <c:pt idx="2381">
                  <c:v>79.280459896848598</c:v>
                </c:pt>
                <c:pt idx="2382">
                  <c:v>79.335057401476433</c:v>
                </c:pt>
                <c:pt idx="2383">
                  <c:v>79.389468676079076</c:v>
                </c:pt>
                <c:pt idx="2384">
                  <c:v>79.443691957848301</c:v>
                </c:pt>
                <c:pt idx="2385">
                  <c:v>79.49772548833208</c:v>
                </c:pt>
                <c:pt idx="2386">
                  <c:v>79.551567513456561</c:v>
                </c:pt>
                <c:pt idx="2387">
                  <c:v>79.605216283550533</c:v>
                </c:pt>
                <c:pt idx="2388">
                  <c:v>79.658670053368255</c:v>
                </c:pt>
                <c:pt idx="2389">
                  <c:v>79.71192708211494</c:v>
                </c:pt>
                <c:pt idx="2390">
                  <c:v>79.764985633471369</c:v>
                </c:pt>
                <c:pt idx="2391">
                  <c:v>79.817843975619681</c:v>
                </c:pt>
                <c:pt idx="2392">
                  <c:v>79.870500381269594</c:v>
                </c:pt>
                <c:pt idx="2393">
                  <c:v>79.922953127685915</c:v>
                </c:pt>
                <c:pt idx="2394">
                  <c:v>79.975200496715416</c:v>
                </c:pt>
                <c:pt idx="2395">
                  <c:v>80.02724077481605</c:v>
                </c:pt>
                <c:pt idx="2396">
                  <c:v>80.079072253084803</c:v>
                </c:pt>
                <c:pt idx="2397">
                  <c:v>80.130693227287964</c:v>
                </c:pt>
                <c:pt idx="2398">
                  <c:v>80.182101997891181</c:v>
                </c:pt>
                <c:pt idx="2399">
                  <c:v>80.233296870089802</c:v>
                </c:pt>
                <c:pt idx="2400">
                  <c:v>80.284276153841375</c:v>
                </c:pt>
                <c:pt idx="2401">
                  <c:v>80.335038163897153</c:v>
                </c:pt>
                <c:pt idx="2402">
                  <c:v>80.385581219834833</c:v>
                </c:pt>
                <c:pt idx="2403">
                  <c:v>80.435903646092797</c:v>
                </c:pt>
                <c:pt idx="2404">
                  <c:v>80.486003772003613</c:v>
                </c:pt>
                <c:pt idx="2405">
                  <c:v>80.535879931829541</c:v>
                </c:pt>
                <c:pt idx="2406">
                  <c:v>80.585530464797685</c:v>
                </c:pt>
                <c:pt idx="2407">
                  <c:v>80.63495371513622</c:v>
                </c:pt>
                <c:pt idx="2408">
                  <c:v>80.684148032111906</c:v>
                </c:pt>
                <c:pt idx="2409">
                  <c:v>80.733111770066813</c:v>
                </c:pt>
                <c:pt idx="2410">
                  <c:v>80.78184328845775</c:v>
                </c:pt>
                <c:pt idx="2411">
                  <c:v>80.830340951894286</c:v>
                </c:pt>
                <c:pt idx="2412">
                  <c:v>80.878603130179059</c:v>
                </c:pt>
                <c:pt idx="2413">
                  <c:v>80.926628198348084</c:v>
                </c:pt>
                <c:pt idx="2414">
                  <c:v>80.974414536711222</c:v>
                </c:pt>
                <c:pt idx="2415">
                  <c:v>81.021960530894617</c:v>
                </c:pt>
                <c:pt idx="2416">
                  <c:v>81.06926457188321</c:v>
                </c:pt>
                <c:pt idx="2417">
                  <c:v>81.116325056062962</c:v>
                </c:pt>
                <c:pt idx="2418">
                  <c:v>81.163140385265393</c:v>
                </c:pt>
                <c:pt idx="2419">
                  <c:v>81.209708966811789</c:v>
                </c:pt>
                <c:pt idx="2420">
                  <c:v>81.256029213558307</c:v>
                </c:pt>
                <c:pt idx="2421">
                  <c:v>81.30209954394175</c:v>
                </c:pt>
                <c:pt idx="2422">
                  <c:v>81.347918382025497</c:v>
                </c:pt>
                <c:pt idx="2423">
                  <c:v>81.393484157547888</c:v>
                </c:pt>
                <c:pt idx="2424">
                  <c:v>81.438795305968142</c:v>
                </c:pt>
                <c:pt idx="2425">
                  <c:v>81.483850268516434</c:v>
                </c:pt>
                <c:pt idx="2426">
                  <c:v>81.528647492241191</c:v>
                </c:pt>
                <c:pt idx="2427">
                  <c:v>81.573185430060349</c:v>
                </c:pt>
                <c:pt idx="2428">
                  <c:v>81.617462540810479</c:v>
                </c:pt>
                <c:pt idx="2429">
                  <c:v>81.661477289297693</c:v>
                </c:pt>
                <c:pt idx="2430">
                  <c:v>81.705228146349128</c:v>
                </c:pt>
                <c:pt idx="2431">
                  <c:v>81.748713588865996</c:v>
                </c:pt>
                <c:pt idx="2432">
                  <c:v>81.791932099874373</c:v>
                </c:pt>
                <c:pt idx="2433">
                  <c:v>81.834882168579696</c:v>
                </c:pt>
                <c:pt idx="2434">
                  <c:v>81.877562290419831</c:v>
                </c:pt>
                <c:pt idx="2435">
                  <c:v>81.919970967119795</c:v>
                </c:pt>
                <c:pt idx="2436">
                  <c:v>81.962106706746525</c:v>
                </c:pt>
                <c:pt idx="2437">
                  <c:v>82.003968023763548</c:v>
                </c:pt>
                <c:pt idx="2438">
                  <c:v>82.045553439087826</c:v>
                </c:pt>
                <c:pt idx="2439">
                  <c:v>82.086861480145529</c:v>
                </c:pt>
                <c:pt idx="2440">
                  <c:v>82.127890680928971</c:v>
                </c:pt>
                <c:pt idx="2441">
                  <c:v>82.168639582054041</c:v>
                </c:pt>
                <c:pt idx="2442">
                  <c:v>82.209106730817879</c:v>
                </c:pt>
                <c:pt idx="2443">
                  <c:v>82.249290681257548</c:v>
                </c:pt>
                <c:pt idx="2444">
                  <c:v>82.28918999420803</c:v>
                </c:pt>
                <c:pt idx="2445">
                  <c:v>82.328803237361939</c:v>
                </c:pt>
                <c:pt idx="2446">
                  <c:v>82.36812898532888</c:v>
                </c:pt>
                <c:pt idx="2447">
                  <c:v>82.407165819695024</c:v>
                </c:pt>
                <c:pt idx="2448">
                  <c:v>82.445912329084067</c:v>
                </c:pt>
                <c:pt idx="2449">
                  <c:v>82.484367109217231</c:v>
                </c:pt>
                <c:pt idx="2450">
                  <c:v>82.522528762974417</c:v>
                </c:pt>
                <c:pt idx="2451">
                  <c:v>82.560395900456498</c:v>
                </c:pt>
                <c:pt idx="2452">
                  <c:v>82.597967139045167</c:v>
                </c:pt>
                <c:pt idx="2453">
                  <c:v>82.635241103466257</c:v>
                </c:pt>
                <c:pt idx="2454">
                  <c:v>82.672216425851545</c:v>
                </c:pt>
                <c:pt idx="2455">
                  <c:v>82.708891745801139</c:v>
                </c:pt>
                <c:pt idx="2456">
                  <c:v>82.745265710446347</c:v>
                </c:pt>
                <c:pt idx="2457">
                  <c:v>82.7813369745122</c:v>
                </c:pt>
                <c:pt idx="2458">
                  <c:v>82.817104200381408</c:v>
                </c:pt>
                <c:pt idx="2459">
                  <c:v>82.852566058156768</c:v>
                </c:pt>
                <c:pt idx="2460">
                  <c:v>82.887721225725144</c:v>
                </c:pt>
                <c:pt idx="2461">
                  <c:v>82.922568388820707</c:v>
                </c:pt>
                <c:pt idx="2462">
                  <c:v>82.957106241089591</c:v>
                </c:pt>
                <c:pt idx="2463">
                  <c:v>82.991333484152335</c:v>
                </c:pt>
                <c:pt idx="2464">
                  <c:v>83.025248827669031</c:v>
                </c:pt>
                <c:pt idx="2465">
                  <c:v>83.058850989402501</c:v>
                </c:pt>
                <c:pt idx="2466">
                  <c:v>83.092138695282969</c:v>
                </c:pt>
                <c:pt idx="2467">
                  <c:v>83.125110679471362</c:v>
                </c:pt>
                <c:pt idx="2468">
                  <c:v>83.157765684424064</c:v>
                </c:pt>
                <c:pt idx="2469">
                  <c:v>83.190102460956538</c:v>
                </c:pt>
                <c:pt idx="2470">
                  <c:v>83.22211976830738</c:v>
                </c:pt>
                <c:pt idx="2471">
                  <c:v>83.253816374201946</c:v>
                </c:pt>
                <c:pt idx="2472">
                  <c:v>83.285191054916879</c:v>
                </c:pt>
                <c:pt idx="2473">
                  <c:v>83.316242595342928</c:v>
                </c:pt>
                <c:pt idx="2474">
                  <c:v>83.346969789048771</c:v>
                </c:pt>
                <c:pt idx="2475">
                  <c:v>83.377371438344824</c:v>
                </c:pt>
                <c:pt idx="2476">
                  <c:v>83.407446354346035</c:v>
                </c:pt>
                <c:pt idx="2477">
                  <c:v>83.437193357034815</c:v>
                </c:pt>
                <c:pt idx="2478">
                  <c:v>83.466611275323913</c:v>
                </c:pt>
                <c:pt idx="2479">
                  <c:v>83.49569894711901</c:v>
                </c:pt>
                <c:pt idx="2480">
                  <c:v>83.52445521938084</c:v>
                </c:pt>
                <c:pt idx="2481">
                  <c:v>83.552878948187299</c:v>
                </c:pt>
                <c:pt idx="2482">
                  <c:v>83.580968998794773</c:v>
                </c:pt>
                <c:pt idx="2483">
                  <c:v>83.608724245699165</c:v>
                </c:pt>
                <c:pt idx="2484">
                  <c:v>83.636143572697364</c:v>
                </c:pt>
                <c:pt idx="2485">
                  <c:v>83.663225872947578</c:v>
                </c:pt>
                <c:pt idx="2486">
                  <c:v>83.689970049028986</c:v>
                </c:pt>
                <c:pt idx="2487">
                  <c:v>83.716375013001695</c:v>
                </c:pt>
                <c:pt idx="2488">
                  <c:v>83.742439686465474</c:v>
                </c:pt>
                <c:pt idx="2489">
                  <c:v>83.768163000619069</c:v>
                </c:pt>
                <c:pt idx="2490">
                  <c:v>83.793543896317786</c:v>
                </c:pt>
                <c:pt idx="2491">
                  <c:v>83.818581324130747</c:v>
                </c:pt>
                <c:pt idx="2492">
                  <c:v>83.843274244399126</c:v>
                </c:pt>
                <c:pt idx="2493">
                  <c:v>83.867621627290944</c:v>
                </c:pt>
                <c:pt idx="2494">
                  <c:v>83.891622452857973</c:v>
                </c:pt>
                <c:pt idx="2495">
                  <c:v>83.915275711090473</c:v>
                </c:pt>
                <c:pt idx="2496">
                  <c:v>83.93858040197199</c:v>
                </c:pt>
                <c:pt idx="2497">
                  <c:v>83.961535535532533</c:v>
                </c:pt>
                <c:pt idx="2498">
                  <c:v>83.98414013190218</c:v>
                </c:pt>
                <c:pt idx="2499">
                  <c:v>84.006393221363254</c:v>
                </c:pt>
                <c:pt idx="2500">
                  <c:v>84.028293844401659</c:v>
                </c:pt>
                <c:pt idx="2501">
                  <c:v>84.049841051757966</c:v>
                </c:pt>
                <c:pt idx="2502">
                  <c:v>84.071033904477787</c:v>
                </c:pt>
                <c:pt idx="2503">
                  <c:v>84.091871473959216</c:v>
                </c:pt>
                <c:pt idx="2504">
                  <c:v>84.112352842003531</c:v>
                </c:pt>
                <c:pt idx="2505">
                  <c:v>84.132477100860768</c:v>
                </c:pt>
                <c:pt idx="2506">
                  <c:v>84.152243353276759</c:v>
                </c:pt>
                <c:pt idx="2507">
                  <c:v>84.171650712539076</c:v>
                </c:pt>
                <c:pt idx="2508">
                  <c:v>84.190698302521113</c:v>
                </c:pt>
                <c:pt idx="2509">
                  <c:v>84.209385257725955</c:v>
                </c:pt>
                <c:pt idx="2510">
                  <c:v>84.227710723328798</c:v>
                </c:pt>
                <c:pt idx="2511">
                  <c:v>84.245673855219408</c:v>
                </c:pt>
                <c:pt idx="2512">
                  <c:v>84.26327382004223</c:v>
                </c:pt>
                <c:pt idx="2513">
                  <c:v>84.280509795234792</c:v>
                </c:pt>
                <c:pt idx="2514">
                  <c:v>84.29738096906793</c:v>
                </c:pt>
                <c:pt idx="2515">
                  <c:v>84.313886540682617</c:v>
                </c:pt>
                <c:pt idx="2516">
                  <c:v>84.330025720125548</c:v>
                </c:pt>
                <c:pt idx="2517">
                  <c:v>84.345797728384866</c:v>
                </c:pt>
                <c:pt idx="2518">
                  <c:v>84.361201797423831</c:v>
                </c:pt>
                <c:pt idx="2519">
                  <c:v>84.376237170213642</c:v>
                </c:pt>
                <c:pt idx="2520">
                  <c:v>84.390903100764973</c:v>
                </c:pt>
                <c:pt idx="2521">
                  <c:v>84.405198854158357</c:v>
                </c:pt>
                <c:pt idx="2522">
                  <c:v>84.419123706572577</c:v>
                </c:pt>
                <c:pt idx="2523">
                  <c:v>84.432676945314</c:v>
                </c:pt>
                <c:pt idx="2524">
                  <c:v>84.44585786884123</c:v>
                </c:pt>
                <c:pt idx="2525">
                  <c:v>84.458665786791556</c:v>
                </c:pt>
                <c:pt idx="2526">
                  <c:v>84.471100020004855</c:v>
                </c:pt>
                <c:pt idx="2527">
                  <c:v>84.483159900545132</c:v>
                </c:pt>
                <c:pt idx="2528">
                  <c:v>84.494844771723137</c:v>
                </c:pt>
                <c:pt idx="2529">
                  <c:v>84.506153988114875</c:v>
                </c:pt>
                <c:pt idx="2530">
                  <c:v>84.517086915581089</c:v>
                </c:pt>
                <c:pt idx="2531">
                  <c:v>84.527642931284134</c:v>
                </c:pt>
                <c:pt idx="2532">
                  <c:v>84.537821423702837</c:v>
                </c:pt>
                <c:pt idx="2533">
                  <c:v>84.547621792647362</c:v>
                </c:pt>
                <c:pt idx="2534">
                  <c:v>84.557043449272385</c:v>
                </c:pt>
                <c:pt idx="2535">
                  <c:v>84.566085816087565</c:v>
                </c:pt>
                <c:pt idx="2536">
                  <c:v>84.574748326967722</c:v>
                </c:pt>
                <c:pt idx="2537">
                  <c:v>84.583030427161248</c:v>
                </c:pt>
                <c:pt idx="2538">
                  <c:v>84.590931573296785</c:v>
                </c:pt>
                <c:pt idx="2539">
                  <c:v>84.598451233388587</c:v>
                </c:pt>
                <c:pt idx="2540">
                  <c:v>84.605588886840522</c:v>
                </c:pt>
                <c:pt idx="2541">
                  <c:v>84.612344024448348</c:v>
                </c:pt>
                <c:pt idx="2542">
                  <c:v>84.618716148400068</c:v>
                </c:pt>
                <c:pt idx="2543">
                  <c:v>84.624704772274811</c:v>
                </c:pt>
                <c:pt idx="2544">
                  <c:v>84.630309421041488</c:v>
                </c:pt>
                <c:pt idx="2545">
                  <c:v>84.635529631054041</c:v>
                </c:pt>
                <c:pt idx="2546">
                  <c:v>84.64036495004585</c:v>
                </c:pt>
                <c:pt idx="2547">
                  <c:v>84.64481493712303</c:v>
                </c:pt>
                <c:pt idx="2548">
                  <c:v>84.648879162754739</c:v>
                </c:pt>
                <c:pt idx="2549">
                  <c:v>84.652557208763824</c:v>
                </c:pt>
                <c:pt idx="2550">
                  <c:v>84.655848668314178</c:v>
                </c:pt>
                <c:pt idx="2551">
                  <c:v>84.658753145897307</c:v>
                </c:pt>
                <c:pt idx="2552">
                  <c:v>84.661270257316559</c:v>
                </c:pt>
                <c:pt idx="2553">
                  <c:v>84.66339962967119</c:v>
                </c:pt>
                <c:pt idx="2554">
                  <c:v>84.665140901336699</c:v>
                </c:pt>
                <c:pt idx="2555">
                  <c:v>84.666493721945699</c:v>
                </c:pt>
                <c:pt idx="2556">
                  <c:v>84.667457752364655</c:v>
                </c:pt>
                <c:pt idx="2557">
                  <c:v>84.668032664672097</c:v>
                </c:pt>
                <c:pt idx="2558">
                  <c:v>84.668218142131266</c:v>
                </c:pt>
                <c:pt idx="2559">
                  <c:v>84.66801387916594</c:v>
                </c:pt>
                <c:pt idx="2560">
                  <c:v>84.667419581328943</c:v>
                </c:pt>
                <c:pt idx="2561">
                  <c:v>84.666434965274732</c:v>
                </c:pt>
                <c:pt idx="2562">
                  <c:v>84.665059758725363</c:v>
                </c:pt>
                <c:pt idx="2563">
                  <c:v>84.663293700438203</c:v>
                </c:pt>
                <c:pt idx="2564">
                  <c:v>84.661136540170702</c:v>
                </c:pt>
                <c:pt idx="2565">
                  <c:v>84.658588038642606</c:v>
                </c:pt>
                <c:pt idx="2566">
                  <c:v>84.65564796749851</c:v>
                </c:pt>
                <c:pt idx="2567">
                  <c:v>84.652316109266692</c:v>
                </c:pt>
                <c:pt idx="2568">
                  <c:v>84.648592257318398</c:v>
                </c:pt>
                <c:pt idx="2569">
                  <c:v>84.644476215822934</c:v>
                </c:pt>
                <c:pt idx="2570">
                  <c:v>84.639967799704081</c:v>
                </c:pt>
                <c:pt idx="2571">
                  <c:v>84.635066834591768</c:v>
                </c:pt>
                <c:pt idx="2572">
                  <c:v>84.629773156773979</c:v>
                </c:pt>
                <c:pt idx="2573">
                  <c:v>84.624086613148023</c:v>
                </c:pt>
                <c:pt idx="2574">
                  <c:v>84.618007061166452</c:v>
                </c:pt>
                <c:pt idx="2575">
                  <c:v>84.611534368785115</c:v>
                </c:pt>
                <c:pt idx="2576">
                  <c:v>84.604668414408465</c:v>
                </c:pt>
                <c:pt idx="2577">
                  <c:v>84.597409086831448</c:v>
                </c:pt>
                <c:pt idx="2578">
                  <c:v>84.589756285182602</c:v>
                </c:pt>
                <c:pt idx="2579">
                  <c:v>84.581709918863567</c:v>
                </c:pt>
                <c:pt idx="2580">
                  <c:v>84.573269907487585</c:v>
                </c:pt>
                <c:pt idx="2581">
                  <c:v>84.564436180816756</c:v>
                </c:pt>
                <c:pt idx="2582">
                  <c:v>84.555208678696744</c:v>
                </c:pt>
                <c:pt idx="2583">
                  <c:v>84.545587350992363</c:v>
                </c:pt>
                <c:pt idx="2584">
                  <c:v>84.535572157517024</c:v>
                </c:pt>
                <c:pt idx="2585">
                  <c:v>84.525163067965664</c:v>
                </c:pt>
                <c:pt idx="2586">
                  <c:v>84.514360061842794</c:v>
                </c:pt>
                <c:pt idx="2587">
                  <c:v>84.503163128391222</c:v>
                </c:pt>
                <c:pt idx="2588">
                  <c:v>84.491572266516812</c:v>
                </c:pt>
                <c:pt idx="2589">
                  <c:v>84.479587484713846</c:v>
                </c:pt>
                <c:pt idx="2590">
                  <c:v>84.467208800988004</c:v>
                </c:pt>
                <c:pt idx="2591">
                  <c:v>84.4544362427782</c:v>
                </c:pt>
                <c:pt idx="2592">
                  <c:v>84.441269846876978</c:v>
                </c:pt>
                <c:pt idx="2593">
                  <c:v>84.427709659347855</c:v>
                </c:pt>
                <c:pt idx="2594">
                  <c:v>84.413755735444667</c:v>
                </c:pt>
                <c:pt idx="2595">
                  <c:v>84.3994081395264</c:v>
                </c:pt>
                <c:pt idx="2596">
                  <c:v>84.384666944970917</c:v>
                </c:pt>
                <c:pt idx="2597">
                  <c:v>84.369532234090286</c:v>
                </c:pt>
                <c:pt idx="2598">
                  <c:v>84.354004098039979</c:v>
                </c:pt>
                <c:pt idx="2599">
                  <c:v>84.338082636731471</c:v>
                </c:pt>
                <c:pt idx="2600">
                  <c:v>84.321767958739656</c:v>
                </c:pt>
                <c:pt idx="2601">
                  <c:v>84.305060181211658</c:v>
                </c:pt>
                <c:pt idx="2602">
                  <c:v>84.287959429772386</c:v>
                </c:pt>
                <c:pt idx="2603">
                  <c:v>84.270465838431178</c:v>
                </c:pt>
                <c:pt idx="2604">
                  <c:v>84.252579549483372</c:v>
                </c:pt>
                <c:pt idx="2605">
                  <c:v>84.234300713415848</c:v>
                </c:pt>
                <c:pt idx="2606">
                  <c:v>84.215629488805803</c:v>
                </c:pt>
                <c:pt idx="2607">
                  <c:v>84.196566042222727</c:v>
                </c:pt>
                <c:pt idx="2608">
                  <c:v>84.177110548126905</c:v>
                </c:pt>
                <c:pt idx="2609">
                  <c:v>84.157263188767118</c:v>
                </c:pt>
                <c:pt idx="2610">
                  <c:v>84.137024154077693</c:v>
                </c:pt>
                <c:pt idx="2611">
                  <c:v>84.116393641574192</c:v>
                </c:pt>
                <c:pt idx="2612">
                  <c:v>84.095371856247326</c:v>
                </c:pt>
                <c:pt idx="2613">
                  <c:v>84.073959010458026</c:v>
                </c:pt>
                <c:pt idx="2614">
                  <c:v>84.052155323827265</c:v>
                </c:pt>
                <c:pt idx="2615">
                  <c:v>84.029961023129559</c:v>
                </c:pt>
                <c:pt idx="2616">
                  <c:v>84.007376342183008</c:v>
                </c:pt>
                <c:pt idx="2617">
                  <c:v>83.984401521737624</c:v>
                </c:pt>
                <c:pt idx="2618">
                  <c:v>83.961036809364572</c:v>
                </c:pt>
                <c:pt idx="2619">
                  <c:v>83.937282459343294</c:v>
                </c:pt>
                <c:pt idx="2620">
                  <c:v>83.913138732548489</c:v>
                </c:pt>
                <c:pt idx="2621">
                  <c:v>83.888605896335093</c:v>
                </c:pt>
                <c:pt idx="2622">
                  <c:v>83.863684224423935</c:v>
                </c:pt>
                <c:pt idx="2623">
                  <c:v>83.838373996783645</c:v>
                </c:pt>
                <c:pt idx="2624">
                  <c:v>83.812675499516828</c:v>
                </c:pt>
                <c:pt idx="2625">
                  <c:v>83.786589024739783</c:v>
                </c:pt>
                <c:pt idx="2626">
                  <c:v>83.760114870464463</c:v>
                </c:pt>
                <c:pt idx="2627">
                  <c:v>83.733253340480246</c:v>
                </c:pt>
                <c:pt idx="2628">
                  <c:v>83.706004744233056</c:v>
                </c:pt>
                <c:pt idx="2629">
                  <c:v>83.678369396704738</c:v>
                </c:pt>
                <c:pt idx="2630">
                  <c:v>83.650347618291491</c:v>
                </c:pt>
                <c:pt idx="2631">
                  <c:v>83.621939734683039</c:v>
                </c:pt>
                <c:pt idx="2632">
                  <c:v>83.593146076737867</c:v>
                </c:pt>
                <c:pt idx="2633">
                  <c:v>83.563966980362196</c:v>
                </c:pt>
                <c:pt idx="2634">
                  <c:v>83.534402786383737</c:v>
                </c:pt>
                <c:pt idx="2635">
                  <c:v>83.504453840429647</c:v>
                </c:pt>
                <c:pt idx="2636">
                  <c:v>83.474120492799926</c:v>
                </c:pt>
                <c:pt idx="2637">
                  <c:v>83.443403098342543</c:v>
                </c:pt>
                <c:pt idx="2638">
                  <c:v>83.412302016327047</c:v>
                </c:pt>
                <c:pt idx="2639">
                  <c:v>83.380817610318715</c:v>
                </c:pt>
                <c:pt idx="2640">
                  <c:v>83.348950248051906</c:v>
                </c:pt>
                <c:pt idx="2641">
                  <c:v>83.316700301301438</c:v>
                </c:pt>
                <c:pt idx="2642">
                  <c:v>83.284068145756351</c:v>
                </c:pt>
                <c:pt idx="2643">
                  <c:v>83.251054160891499</c:v>
                </c:pt>
                <c:pt idx="2644">
                  <c:v>83.217658729838476</c:v>
                </c:pt>
                <c:pt idx="2645">
                  <c:v>83.183882239258566</c:v>
                </c:pt>
                <c:pt idx="2646">
                  <c:v>83.149725079212374</c:v>
                </c:pt>
                <c:pt idx="2647">
                  <c:v>83.11518764303031</c:v>
                </c:pt>
                <c:pt idx="2648">
                  <c:v>83.080270327185289</c:v>
                </c:pt>
                <c:pt idx="2649">
                  <c:v>83.044973531161517</c:v>
                </c:pt>
                <c:pt idx="2650">
                  <c:v>83.009297657323927</c:v>
                </c:pt>
                <c:pt idx="2651">
                  <c:v>82.973243110789667</c:v>
                </c:pt>
                <c:pt idx="2652">
                  <c:v>82.936810299298699</c:v>
                </c:pt>
                <c:pt idx="2653">
                  <c:v>82.899999633080412</c:v>
                </c:pt>
                <c:pt idx="2654">
                  <c:v>82.862811524726951</c:v>
                </c:pt>
                <c:pt idx="2655">
                  <c:v>82.825246389060126</c:v>
                </c:pt>
                <c:pt idx="2656">
                  <c:v>82.7873046430024</c:v>
                </c:pt>
                <c:pt idx="2657">
                  <c:v>82.748986705446313</c:v>
                </c:pt>
                <c:pt idx="2658">
                  <c:v>82.710292997123318</c:v>
                </c:pt>
                <c:pt idx="2659">
                  <c:v>82.67122394047432</c:v>
                </c:pt>
                <c:pt idx="2660">
                  <c:v>82.631779959519079</c:v>
                </c:pt>
                <c:pt idx="2661">
                  <c:v>82.591961479725597</c:v>
                </c:pt>
                <c:pt idx="2662">
                  <c:v>82.551768927879692</c:v>
                </c:pt>
                <c:pt idx="2663">
                  <c:v>82.51120273195626</c:v>
                </c:pt>
                <c:pt idx="2664">
                  <c:v>82.470263320988252</c:v>
                </c:pt>
                <c:pt idx="2665">
                  <c:v>82.428951124937143</c:v>
                </c:pt>
                <c:pt idx="2666">
                  <c:v>82.387266574563952</c:v>
                </c:pt>
                <c:pt idx="2667">
                  <c:v>82.345210101298846</c:v>
                </c:pt>
                <c:pt idx="2668">
                  <c:v>82.302782137113397</c:v>
                </c:pt>
                <c:pt idx="2669">
                  <c:v>82.259983114390977</c:v>
                </c:pt>
                <c:pt idx="2670">
                  <c:v>82.216813465798054</c:v>
                </c:pt>
                <c:pt idx="2671">
                  <c:v>82.173273624156479</c:v>
                </c:pt>
                <c:pt idx="2672">
                  <c:v>82.129364022315343</c:v>
                </c:pt>
                <c:pt idx="2673">
                  <c:v>82.085085093023281</c:v>
                </c:pt>
                <c:pt idx="2674">
                  <c:v>82.040437268801796</c:v>
                </c:pt>
                <c:pt idx="2675">
                  <c:v>81.995420981817475</c:v>
                </c:pt>
                <c:pt idx="2676">
                  <c:v>81.950036663756023</c:v>
                </c:pt>
                <c:pt idx="2677">
                  <c:v>81.90428474569697</c:v>
                </c:pt>
                <c:pt idx="2678">
                  <c:v>81.858165657986689</c:v>
                </c:pt>
                <c:pt idx="2679">
                  <c:v>81.811679830114443</c:v>
                </c:pt>
                <c:pt idx="2680">
                  <c:v>81.764827690587325</c:v>
                </c:pt>
                <c:pt idx="2681">
                  <c:v>81.717609666805771</c:v>
                </c:pt>
                <c:pt idx="2682">
                  <c:v>81.670026184940852</c:v>
                </c:pt>
                <c:pt idx="2683">
                  <c:v>81.622077669810025</c:v>
                </c:pt>
                <c:pt idx="2684">
                  <c:v>81.573764544755619</c:v>
                </c:pt>
                <c:pt idx="2685">
                  <c:v>81.525087231522164</c:v>
                </c:pt>
                <c:pt idx="2686">
                  <c:v>81.476046150135716</c:v>
                </c:pt>
                <c:pt idx="2687">
                  <c:v>81.426641718782108</c:v>
                </c:pt>
                <c:pt idx="2688">
                  <c:v>81.376874353687356</c:v>
                </c:pt>
                <c:pt idx="2689">
                  <c:v>81.326744468998626</c:v>
                </c:pt>
                <c:pt idx="2690">
                  <c:v>81.276252476663799</c:v>
                </c:pt>
                <c:pt idx="2691">
                  <c:v>81.225398786315438</c:v>
                </c:pt>
                <c:pt idx="2692">
                  <c:v>81.174183805151301</c:v>
                </c:pt>
                <c:pt idx="2693">
                  <c:v>81.122607937818287</c:v>
                </c:pt>
                <c:pt idx="2694">
                  <c:v>81.07067158629664</c:v>
                </c:pt>
                <c:pt idx="2695">
                  <c:v>81.018375149783523</c:v>
                </c:pt>
                <c:pt idx="2696">
                  <c:v>80.965719024580238</c:v>
                </c:pt>
                <c:pt idx="2697">
                  <c:v>80.912703603975629</c:v>
                </c:pt>
                <c:pt idx="2698">
                  <c:v>80.859329278135576</c:v>
                </c:pt>
                <c:pt idx="2699">
                  <c:v>80.805596433988569</c:v>
                </c:pt>
                <c:pt idx="2700">
                  <c:v>80.751505455115435</c:v>
                </c:pt>
                <c:pt idx="2701">
                  <c:v>80.697056721637722</c:v>
                </c:pt>
                <c:pt idx="2702">
                  <c:v>80.642250610109073</c:v>
                </c:pt>
                <c:pt idx="2703">
                  <c:v>80.587087493403729</c:v>
                </c:pt>
                <c:pt idx="2704">
                  <c:v>80.531567740610996</c:v>
                </c:pt>
                <c:pt idx="2705">
                  <c:v>80.47569171692524</c:v>
                </c:pt>
                <c:pt idx="2706">
                  <c:v>80.419459783541228</c:v>
                </c:pt>
                <c:pt idx="2707">
                  <c:v>80.362872297547639</c:v>
                </c:pt>
                <c:pt idx="2708">
                  <c:v>80.305929611821853</c:v>
                </c:pt>
                <c:pt idx="2709">
                  <c:v>80.248632074926718</c:v>
                </c:pt>
                <c:pt idx="2710">
                  <c:v>80.190980031006916</c:v>
                </c:pt>
                <c:pt idx="2711">
                  <c:v>80.132973819687066</c:v>
                </c:pt>
                <c:pt idx="2712">
                  <c:v>80.074613775970434</c:v>
                </c:pt>
                <c:pt idx="2713">
                  <c:v>80.015900230139238</c:v>
                </c:pt>
                <c:pt idx="2714">
                  <c:v>79.956833507653769</c:v>
                </c:pt>
                <c:pt idx="2715">
                  <c:v>79.897413929055702</c:v>
                </c:pt>
                <c:pt idx="2716">
                  <c:v>79.83764180986897</c:v>
                </c:pt>
                <c:pt idx="2717">
                  <c:v>79.777517460504924</c:v>
                </c:pt>
                <c:pt idx="2718">
                  <c:v>79.717041186165289</c:v>
                </c:pt>
                <c:pt idx="2719">
                  <c:v>79.656213286748084</c:v>
                </c:pt>
                <c:pt idx="2720">
                  <c:v>79.595034056754685</c:v>
                </c:pt>
                <c:pt idx="2721">
                  <c:v>79.53350378519545</c:v>
                </c:pt>
                <c:pt idx="2722">
                  <c:v>79.471622755500306</c:v>
                </c:pt>
                <c:pt idx="2723">
                  <c:v>79.409391245426079</c:v>
                </c:pt>
                <c:pt idx="2724">
                  <c:v>79.346809526967945</c:v>
                </c:pt>
                <c:pt idx="2725">
                  <c:v>79.283877866270359</c:v>
                </c:pt>
                <c:pt idx="2726">
                  <c:v>79.220596523539015</c:v>
                </c:pt>
                <c:pt idx="2727">
                  <c:v>79.156965752955387</c:v>
                </c:pt>
                <c:pt idx="2728">
                  <c:v>79.092985802589794</c:v>
                </c:pt>
                <c:pt idx="2729">
                  <c:v>79.028656914316954</c:v>
                </c:pt>
                <c:pt idx="2730">
                  <c:v>78.963979323733312</c:v>
                </c:pt>
                <c:pt idx="2731">
                  <c:v>78.898953260072972</c:v>
                </c:pt>
                <c:pt idx="2732">
                  <c:v>78.833578946127275</c:v>
                </c:pt>
                <c:pt idx="2733">
                  <c:v>78.76785659816349</c:v>
                </c:pt>
                <c:pt idx="2734">
                  <c:v>78.701786425845896</c:v>
                </c:pt>
                <c:pt idx="2735">
                  <c:v>78.635368632157281</c:v>
                </c:pt>
                <c:pt idx="2736">
                  <c:v>78.568603413320076</c:v>
                </c:pt>
                <c:pt idx="2737">
                  <c:v>78.50149095872176</c:v>
                </c:pt>
                <c:pt idx="2738">
                  <c:v>78.434031450838717</c:v>
                </c:pt>
                <c:pt idx="2739">
                  <c:v>78.366225065161331</c:v>
                </c:pt>
                <c:pt idx="2740">
                  <c:v>78.298071970121384</c:v>
                </c:pt>
                <c:pt idx="2741">
                  <c:v>78.229572327019227</c:v>
                </c:pt>
                <c:pt idx="2742">
                  <c:v>78.160726289953061</c:v>
                </c:pt>
                <c:pt idx="2743">
                  <c:v>78.09153400574715</c:v>
                </c:pt>
                <c:pt idx="2744">
                  <c:v>78.02199561388565</c:v>
                </c:pt>
                <c:pt idx="2745">
                  <c:v>77.952111246440836</c:v>
                </c:pt>
                <c:pt idx="2746">
                  <c:v>77.881881028008152</c:v>
                </c:pt>
                <c:pt idx="2747">
                  <c:v>77.811305075639709</c:v>
                </c:pt>
                <c:pt idx="2748">
                  <c:v>77.740383498778741</c:v>
                </c:pt>
                <c:pt idx="2749">
                  <c:v>77.669116399195985</c:v>
                </c:pt>
                <c:pt idx="2750">
                  <c:v>77.597503870926076</c:v>
                </c:pt>
                <c:pt idx="2751">
                  <c:v>77.52554600020575</c:v>
                </c:pt>
                <c:pt idx="2752">
                  <c:v>77.453242865413074</c:v>
                </c:pt>
                <c:pt idx="2753">
                  <c:v>77.380594537007283</c:v>
                </c:pt>
                <c:pt idx="2754">
                  <c:v>77.3076010774693</c:v>
                </c:pt>
                <c:pt idx="2755">
                  <c:v>77.234262541244604</c:v>
                </c:pt>
                <c:pt idx="2756">
                  <c:v>77.160578974685279</c:v>
                </c:pt>
                <c:pt idx="2757">
                  <c:v>77.086550415995305</c:v>
                </c:pt>
                <c:pt idx="2758">
                  <c:v>77.012176895173795</c:v>
                </c:pt>
                <c:pt idx="2759">
                  <c:v>76.937458433962334</c:v>
                </c:pt>
                <c:pt idx="2760">
                  <c:v>76.862395045792283</c:v>
                </c:pt>
                <c:pt idx="2761">
                  <c:v>76.78698673573146</c:v>
                </c:pt>
                <c:pt idx="2762">
                  <c:v>76.711233500433593</c:v>
                </c:pt>
                <c:pt idx="2763">
                  <c:v>76.635135328088779</c:v>
                </c:pt>
                <c:pt idx="2764">
                  <c:v>76.558692198374089</c:v>
                </c:pt>
                <c:pt idx="2765">
                  <c:v>76.481904082405265</c:v>
                </c:pt>
                <c:pt idx="2766">
                  <c:v>76.404770942689638</c:v>
                </c:pt>
                <c:pt idx="2767">
                  <c:v>76.327292733079886</c:v>
                </c:pt>
                <c:pt idx="2768">
                  <c:v>76.249469398729701</c:v>
                </c:pt>
                <c:pt idx="2769">
                  <c:v>76.171300876047482</c:v>
                </c:pt>
                <c:pt idx="2770">
                  <c:v>76.092787092655385</c:v>
                </c:pt>
                <c:pt idx="2771">
                  <c:v>76.013927967344884</c:v>
                </c:pt>
                <c:pt idx="2772">
                  <c:v>75.934723410036355</c:v>
                </c:pt>
                <c:pt idx="2773">
                  <c:v>75.855173321739088</c:v>
                </c:pt>
                <c:pt idx="2774">
                  <c:v>75.775277594509674</c:v>
                </c:pt>
                <c:pt idx="2775">
                  <c:v>75.695036111415263</c:v>
                </c:pt>
                <c:pt idx="2776">
                  <c:v>75.614448746494418</c:v>
                </c:pt>
                <c:pt idx="2777">
                  <c:v>75.533515364721339</c:v>
                </c:pt>
                <c:pt idx="2778">
                  <c:v>75.452235821969182</c:v>
                </c:pt>
                <c:pt idx="2779">
                  <c:v>75.370609964974477</c:v>
                </c:pt>
                <c:pt idx="2780">
                  <c:v>75.288637631303985</c:v>
                </c:pt>
                <c:pt idx="2781">
                  <c:v>75.206318649320295</c:v>
                </c:pt>
                <c:pt idx="2782">
                  <c:v>75.123652838150306</c:v>
                </c:pt>
                <c:pt idx="2783">
                  <c:v>75.040640007652627</c:v>
                </c:pt>
                <c:pt idx="2784">
                  <c:v>74.95727995838709</c:v>
                </c:pt>
                <c:pt idx="2785">
                  <c:v>74.873572481585441</c:v>
                </c:pt>
                <c:pt idx="2786">
                  <c:v>74.789517359121476</c:v>
                </c:pt>
                <c:pt idx="2787">
                  <c:v>74.705114363483048</c:v>
                </c:pt>
                <c:pt idx="2788">
                  <c:v>74.6203632577446</c:v>
                </c:pt>
                <c:pt idx="2789">
                  <c:v>74.535263795540317</c:v>
                </c:pt>
                <c:pt idx="2790">
                  <c:v>74.449815721039286</c:v>
                </c:pt>
                <c:pt idx="2791">
                  <c:v>74.364018768918953</c:v>
                </c:pt>
                <c:pt idx="2792">
                  <c:v>74.277872664342695</c:v>
                </c:pt>
                <c:pt idx="2793">
                  <c:v>74.191377122934398</c:v>
                </c:pt>
                <c:pt idx="2794">
                  <c:v>74.104531850757979</c:v>
                </c:pt>
                <c:pt idx="2795">
                  <c:v>74.017336544293869</c:v>
                </c:pt>
                <c:pt idx="2796">
                  <c:v>73.929790890418616</c:v>
                </c:pt>
                <c:pt idx="2797">
                  <c:v>73.841894566384823</c:v>
                </c:pt>
                <c:pt idx="2798">
                  <c:v>73.753647239800955</c:v>
                </c:pt>
                <c:pt idx="2799">
                  <c:v>73.665048568613159</c:v>
                </c:pt>
                <c:pt idx="2800">
                  <c:v>73.576098201086566</c:v>
                </c:pt>
                <c:pt idx="2801">
                  <c:v>73.486795775788792</c:v>
                </c:pt>
                <c:pt idx="2802">
                  <c:v>73.397140921572429</c:v>
                </c:pt>
                <c:pt idx="2803">
                  <c:v>73.307133257559755</c:v>
                </c:pt>
                <c:pt idx="2804">
                  <c:v>73.216772393127556</c:v>
                </c:pt>
                <c:pt idx="2805">
                  <c:v>73.126057927891864</c:v>
                </c:pt>
                <c:pt idx="2806">
                  <c:v>73.034989451695765</c:v>
                </c:pt>
                <c:pt idx="2807">
                  <c:v>72.943566544594631</c:v>
                </c:pt>
                <c:pt idx="2808">
                  <c:v>72.851788776844884</c:v>
                </c:pt>
                <c:pt idx="2809">
                  <c:v>72.759655708891046</c:v>
                </c:pt>
                <c:pt idx="2810">
                  <c:v>72.6671668913568</c:v>
                </c:pt>
                <c:pt idx="2811">
                  <c:v>72.574321865032175</c:v>
                </c:pt>
                <c:pt idx="2812">
                  <c:v>72.48112016086543</c:v>
                </c:pt>
                <c:pt idx="2813">
                  <c:v>72.387561299953475</c:v>
                </c:pt>
                <c:pt idx="2814">
                  <c:v>72.293644793532934</c:v>
                </c:pt>
                <c:pt idx="2815">
                  <c:v>72.199370142973322</c:v>
                </c:pt>
                <c:pt idx="2816">
                  <c:v>72.104736839769288</c:v>
                </c:pt>
                <c:pt idx="2817">
                  <c:v>72.009744365533948</c:v>
                </c:pt>
                <c:pt idx="2818">
                  <c:v>71.914392191993016</c:v>
                </c:pt>
                <c:pt idx="2819">
                  <c:v>71.818679780979423</c:v>
                </c:pt>
                <c:pt idx="2820">
                  <c:v>71.722606584429116</c:v>
                </c:pt>
                <c:pt idx="2821">
                  <c:v>71.626172044376062</c:v>
                </c:pt>
                <c:pt idx="2822">
                  <c:v>71.529375592949506</c:v>
                </c:pt>
                <c:pt idx="2823">
                  <c:v>71.432216652370229</c:v>
                </c:pt>
                <c:pt idx="2824">
                  <c:v>71.334694634948491</c:v>
                </c:pt>
                <c:pt idx="2825">
                  <c:v>71.236808943082394</c:v>
                </c:pt>
                <c:pt idx="2826">
                  <c:v>71.138558969256167</c:v>
                </c:pt>
                <c:pt idx="2827">
                  <c:v>71.039944096039818</c:v>
                </c:pt>
                <c:pt idx="2828">
                  <c:v>70.9409636960889</c:v>
                </c:pt>
                <c:pt idx="2829">
                  <c:v>70.841617132144563</c:v>
                </c:pt>
                <c:pt idx="2830">
                  <c:v>70.741903757035089</c:v>
                </c:pt>
                <c:pt idx="2831">
                  <c:v>70.641822913676776</c:v>
                </c:pt>
                <c:pt idx="2832">
                  <c:v>70.541373935075953</c:v>
                </c:pt>
                <c:pt idx="2833">
                  <c:v>70.440556144332135</c:v>
                </c:pt>
                <c:pt idx="2834">
                  <c:v>70.339368854639588</c:v>
                </c:pt>
                <c:pt idx="2835">
                  <c:v>70.237811369293183</c:v>
                </c:pt>
                <c:pt idx="2836">
                  <c:v>70.13588298168979</c:v>
                </c:pt>
                <c:pt idx="2837">
                  <c:v>70.033582975334781</c:v>
                </c:pt>
                <c:pt idx="2838">
                  <c:v>69.930910623846657</c:v>
                </c:pt>
                <c:pt idx="2839">
                  <c:v>69.827865190961091</c:v>
                </c:pt>
                <c:pt idx="2840">
                  <c:v>69.724445930539446</c:v>
                </c:pt>
                <c:pt idx="2841">
                  <c:v>69.620652086573301</c:v>
                </c:pt>
                <c:pt idx="2842">
                  <c:v>69.516482893191977</c:v>
                </c:pt>
                <c:pt idx="2843">
                  <c:v>69.411937574670915</c:v>
                </c:pt>
                <c:pt idx="2844">
                  <c:v>69.307015345437648</c:v>
                </c:pt>
                <c:pt idx="2845">
                  <c:v>69.201715410082073</c:v>
                </c:pt>
                <c:pt idx="2846">
                  <c:v>69.096036963364696</c:v>
                </c:pt>
                <c:pt idx="2847">
                  <c:v>68.989979190224958</c:v>
                </c:pt>
                <c:pt idx="2848">
                  <c:v>68.883541265792303</c:v>
                </c:pt>
                <c:pt idx="2849">
                  <c:v>68.776722355396586</c:v>
                </c:pt>
                <c:pt idx="2850">
                  <c:v>68.669521614576695</c:v>
                </c:pt>
                <c:pt idx="2851">
                  <c:v>68.561938189094064</c:v>
                </c:pt>
                <c:pt idx="2852">
                  <c:v>68.453971214942868</c:v>
                </c:pt>
                <c:pt idx="2853">
                  <c:v>68.345619818362493</c:v>
                </c:pt>
                <c:pt idx="2854">
                  <c:v>68.236883115849082</c:v>
                </c:pt>
                <c:pt idx="2855">
                  <c:v>68.127760214170465</c:v>
                </c:pt>
                <c:pt idx="2856">
                  <c:v>68.018250210376706</c:v>
                </c:pt>
                <c:pt idx="2857">
                  <c:v>67.908352191815524</c:v>
                </c:pt>
                <c:pt idx="2858">
                  <c:v>67.798065236147124</c:v>
                </c:pt>
                <c:pt idx="2859">
                  <c:v>67.687388411356295</c:v>
                </c:pt>
                <c:pt idx="2860">
                  <c:v>67.576320775769986</c:v>
                </c:pt>
                <c:pt idx="2861">
                  <c:v>67.464861378071021</c:v>
                </c:pt>
                <c:pt idx="2862">
                  <c:v>67.353009257314326</c:v>
                </c:pt>
                <c:pt idx="2863">
                  <c:v>67.240763442944612</c:v>
                </c:pt>
                <c:pt idx="2864">
                  <c:v>67.128122954810095</c:v>
                </c:pt>
                <c:pt idx="2865">
                  <c:v>67.015086803182385</c:v>
                </c:pt>
                <c:pt idx="2866">
                  <c:v>66.901653988772807</c:v>
                </c:pt>
                <c:pt idx="2867">
                  <c:v>66.787823502749802</c:v>
                </c:pt>
                <c:pt idx="2868">
                  <c:v>66.673594326758661</c:v>
                </c:pt>
                <c:pt idx="2869">
                  <c:v>66.558965432939644</c:v>
                </c:pt>
                <c:pt idx="2870">
                  <c:v>66.443935783945605</c:v>
                </c:pt>
                <c:pt idx="2871">
                  <c:v>66.328504332964201</c:v>
                </c:pt>
                <c:pt idx="2872">
                  <c:v>66.212670023736763</c:v>
                </c:pt>
                <c:pt idx="2873">
                  <c:v>66.096431790577711</c:v>
                </c:pt>
                <c:pt idx="2874">
                  <c:v>65.979788558397402</c:v>
                </c:pt>
                <c:pt idx="2875">
                  <c:v>65.862739242721048</c:v>
                </c:pt>
                <c:pt idx="2876">
                  <c:v>65.745282749712118</c:v>
                </c:pt>
                <c:pt idx="2877">
                  <c:v>65.627417976194948</c:v>
                </c:pt>
                <c:pt idx="2878">
                  <c:v>65.509143809674427</c:v>
                </c:pt>
                <c:pt idx="2879">
                  <c:v>65.390459128361755</c:v>
                </c:pt>
                <c:pt idx="2880">
                  <c:v>65.271362801196275</c:v>
                </c:pt>
                <c:pt idx="2881">
                  <c:v>65.151853687870414</c:v>
                </c:pt>
                <c:pt idx="2882">
                  <c:v>65.031930638852785</c:v>
                </c:pt>
                <c:pt idx="2883">
                  <c:v>64.911592495413316</c:v>
                </c:pt>
                <c:pt idx="2884">
                  <c:v>64.790838089648275</c:v>
                </c:pt>
                <c:pt idx="2885">
                  <c:v>64.669666244505876</c:v>
                </c:pt>
                <c:pt idx="2886">
                  <c:v>64.548075773812087</c:v>
                </c:pt>
                <c:pt idx="2887">
                  <c:v>64.426065482297531</c:v>
                </c:pt>
                <c:pt idx="2888">
                  <c:v>64.303634165623322</c:v>
                </c:pt>
                <c:pt idx="2889">
                  <c:v>64.180780610409769</c:v>
                </c:pt>
                <c:pt idx="2890">
                  <c:v>64.057503594262613</c:v>
                </c:pt>
                <c:pt idx="2891">
                  <c:v>63.933801885802211</c:v>
                </c:pt>
                <c:pt idx="2892">
                  <c:v>63.809674244692246</c:v>
                </c:pt>
                <c:pt idx="2893">
                  <c:v>63.685119421668801</c:v>
                </c:pt>
                <c:pt idx="2894">
                  <c:v>63.560136158569321</c:v>
                </c:pt>
                <c:pt idx="2895">
                  <c:v>63.434723188363066</c:v>
                </c:pt>
                <c:pt idx="2896">
                  <c:v>63.30887923518317</c:v>
                </c:pt>
                <c:pt idx="2897">
                  <c:v>63.182603014355465</c:v>
                </c:pt>
                <c:pt idx="2898">
                  <c:v>63.05589323243062</c:v>
                </c:pt>
                <c:pt idx="2899">
                  <c:v>62.92874858721791</c:v>
                </c:pt>
                <c:pt idx="2900">
                  <c:v>62.80116776781577</c:v>
                </c:pt>
                <c:pt idx="2901">
                  <c:v>62.673149454645255</c:v>
                </c:pt>
                <c:pt idx="2902">
                  <c:v>62.544692319484994</c:v>
                </c:pt>
                <c:pt idx="2903">
                  <c:v>62.415795025504352</c:v>
                </c:pt>
                <c:pt idx="2904">
                  <c:v>62.286456227297421</c:v>
                </c:pt>
                <c:pt idx="2905">
                  <c:v>62.156674570919975</c:v>
                </c:pt>
                <c:pt idx="2906">
                  <c:v>62.026448693923655</c:v>
                </c:pt>
                <c:pt idx="2907">
                  <c:v>61.895777225393331</c:v>
                </c:pt>
                <c:pt idx="2908">
                  <c:v>61.764658785984082</c:v>
                </c:pt>
                <c:pt idx="2909">
                  <c:v>61.633091987957286</c:v>
                </c:pt>
                <c:pt idx="2910">
                  <c:v>61.501075435221026</c:v>
                </c:pt>
                <c:pt idx="2911">
                  <c:v>61.368607723366367</c:v>
                </c:pt>
                <c:pt idx="2912">
                  <c:v>61.235687439708073</c:v>
                </c:pt>
                <c:pt idx="2913">
                  <c:v>61.102313163323714</c:v>
                </c:pt>
                <c:pt idx="2914">
                  <c:v>60.968483465095559</c:v>
                </c:pt>
                <c:pt idx="2915">
                  <c:v>60.834196907749984</c:v>
                </c:pt>
                <c:pt idx="2916">
                  <c:v>60.699452045900102</c:v>
                </c:pt>
                <c:pt idx="2917">
                  <c:v>60.564247426088556</c:v>
                </c:pt>
                <c:pt idx="2918">
                  <c:v>60.42858158682921</c:v>
                </c:pt>
                <c:pt idx="2919">
                  <c:v>60.292453058653408</c:v>
                </c:pt>
                <c:pt idx="2920">
                  <c:v>60.155860364151167</c:v>
                </c:pt>
                <c:pt idx="2921">
                  <c:v>60.018802018019173</c:v>
                </c:pt>
                <c:pt idx="2922">
                  <c:v>59.881276527105697</c:v>
                </c:pt>
                <c:pt idx="2923">
                  <c:v>59.743282390456557</c:v>
                </c:pt>
                <c:pt idx="2924">
                  <c:v>59.6048180993633</c:v>
                </c:pt>
                <c:pt idx="2925">
                  <c:v>59.465882137410162</c:v>
                </c:pt>
                <c:pt idx="2926">
                  <c:v>59.326472980524827</c:v>
                </c:pt>
                <c:pt idx="2927">
                  <c:v>59.186589097026229</c:v>
                </c:pt>
                <c:pt idx="2928">
                  <c:v>59.046228947675644</c:v>
                </c:pt>
                <c:pt idx="2929">
                  <c:v>58.905390985727848</c:v>
                </c:pt>
                <c:pt idx="2930">
                  <c:v>58.76407365698374</c:v>
                </c:pt>
                <c:pt idx="2931">
                  <c:v>58.622275399841456</c:v>
                </c:pt>
                <c:pt idx="2932">
                  <c:v>58.479994645352079</c:v>
                </c:pt>
                <c:pt idx="2933">
                  <c:v>58.337229817273098</c:v>
                </c:pt>
                <c:pt idx="2934">
                  <c:v>58.19397933212403</c:v>
                </c:pt>
                <c:pt idx="2935">
                  <c:v>58.050241599243023</c:v>
                </c:pt>
                <c:pt idx="2936">
                  <c:v>57.906015020842943</c:v>
                </c:pt>
                <c:pt idx="2937">
                  <c:v>57.761297992071832</c:v>
                </c:pt>
                <c:pt idx="2938">
                  <c:v>57.616088901069133</c:v>
                </c:pt>
                <c:pt idx="2939">
                  <c:v>57.470386129028157</c:v>
                </c:pt>
                <c:pt idx="2940">
                  <c:v>57.324188050255472</c:v>
                </c:pt>
                <c:pt idx="2941">
                  <c:v>57.177493032234111</c:v>
                </c:pt>
                <c:pt idx="2942">
                  <c:v>57.03029943568572</c:v>
                </c:pt>
                <c:pt idx="2943">
                  <c:v>56.882605614635239</c:v>
                </c:pt>
                <c:pt idx="2944">
                  <c:v>56.734409916474874</c:v>
                </c:pt>
                <c:pt idx="2945">
                  <c:v>56.585710682032101</c:v>
                </c:pt>
                <c:pt idx="2946">
                  <c:v>56.436506245635428</c:v>
                </c:pt>
                <c:pt idx="2947">
                  <c:v>56.286794935183281</c:v>
                </c:pt>
                <c:pt idx="2948">
                  <c:v>56.13657507221285</c:v>
                </c:pt>
                <c:pt idx="2949">
                  <c:v>55.985844971972</c:v>
                </c:pt>
                <c:pt idx="2950">
                  <c:v>55.834602943489642</c:v>
                </c:pt>
                <c:pt idx="2951">
                  <c:v>55.682847289649487</c:v>
                </c:pt>
                <c:pt idx="2952">
                  <c:v>55.530576307264496</c:v>
                </c:pt>
                <c:pt idx="2953">
                  <c:v>55.377788287151247</c:v>
                </c:pt>
                <c:pt idx="2954">
                  <c:v>55.224481514206474</c:v>
                </c:pt>
                <c:pt idx="2955">
                  <c:v>55.070654267487313</c:v>
                </c:pt>
                <c:pt idx="2956">
                  <c:v>54.91630482028711</c:v>
                </c:pt>
                <c:pt idx="2957">
                  <c:v>54.761431440218189</c:v>
                </c:pt>
                <c:pt idx="2958">
                  <c:v>54.606032389292963</c:v>
                </c:pt>
                <c:pt idx="2959">
                  <c:v>54.450105924007417</c:v>
                </c:pt>
                <c:pt idx="2960">
                  <c:v>54.293650295425039</c:v>
                </c:pt>
                <c:pt idx="2961">
                  <c:v>54.136663749263349</c:v>
                </c:pt>
                <c:pt idx="2962">
                  <c:v>53.979144525981312</c:v>
                </c:pt>
                <c:pt idx="2963">
                  <c:v>53.821090860867699</c:v>
                </c:pt>
                <c:pt idx="2964">
                  <c:v>53.662500984132365</c:v>
                </c:pt>
                <c:pt idx="2965">
                  <c:v>53.503373120996585</c:v>
                </c:pt>
                <c:pt idx="2966">
                  <c:v>53.343705491787603</c:v>
                </c:pt>
                <c:pt idx="2967">
                  <c:v>53.183496312033981</c:v>
                </c:pt>
                <c:pt idx="2968">
                  <c:v>53.022743792560192</c:v>
                </c:pt>
                <c:pt idx="2969">
                  <c:v>52.861446139586434</c:v>
                </c:pt>
                <c:pt idx="2970">
                  <c:v>52.699601554827922</c:v>
                </c:pt>
                <c:pt idx="2971">
                  <c:v>52.537208235595543</c:v>
                </c:pt>
                <c:pt idx="2972">
                  <c:v>52.374264374899781</c:v>
                </c:pt>
                <c:pt idx="2973">
                  <c:v>52.210768161555322</c:v>
                </c:pt>
                <c:pt idx="2974">
                  <c:v>52.046717780287011</c:v>
                </c:pt>
                <c:pt idx="2975">
                  <c:v>51.882111411839787</c:v>
                </c:pt>
                <c:pt idx="2976">
                  <c:v>51.716947233085648</c:v>
                </c:pt>
                <c:pt idx="2977">
                  <c:v>51.551223417139198</c:v>
                </c:pt>
                <c:pt idx="2978">
                  <c:v>51.384938133468438</c:v>
                </c:pt>
                <c:pt idx="2979">
                  <c:v>51.218089548011818</c:v>
                </c:pt>
                <c:pt idx="2980">
                  <c:v>51.050675823296103</c:v>
                </c:pt>
                <c:pt idx="2981">
                  <c:v>50.882695118554949</c:v>
                </c:pt>
                <c:pt idx="2982">
                  <c:v>50.714145589850546</c:v>
                </c:pt>
                <c:pt idx="2983">
                  <c:v>50.545025390197537</c:v>
                </c:pt>
                <c:pt idx="2984">
                  <c:v>50.37533266968785</c:v>
                </c:pt>
                <c:pt idx="2985">
                  <c:v>50.205065575619273</c:v>
                </c:pt>
                <c:pt idx="2986">
                  <c:v>50.034222252622868</c:v>
                </c:pt>
                <c:pt idx="2987">
                  <c:v>49.862800842797867</c:v>
                </c:pt>
                <c:pt idx="2988">
                  <c:v>49.690799485842774</c:v>
                </c:pt>
                <c:pt idx="2989">
                  <c:v>49.518216319193584</c:v>
                </c:pt>
                <c:pt idx="2990">
                  <c:v>49.34504947815995</c:v>
                </c:pt>
                <c:pt idx="2991">
                  <c:v>49.171297096067974</c:v>
                </c:pt>
                <c:pt idx="2992">
                  <c:v>48.996957304400979</c:v>
                </c:pt>
                <c:pt idx="2993">
                  <c:v>48.822028232945854</c:v>
                </c:pt>
                <c:pt idx="2994">
                  <c:v>48.6465080099413</c:v>
                </c:pt>
                <c:pt idx="2995">
                  <c:v>48.470394762224856</c:v>
                </c:pt>
                <c:pt idx="2996">
                  <c:v>48.293686615388054</c:v>
                </c:pt>
                <c:pt idx="2997">
                  <c:v>48.1163816939291</c:v>
                </c:pt>
                <c:pt idx="2998">
                  <c:v>47.938478121413027</c:v>
                </c:pt>
                <c:pt idx="2999">
                  <c:v>47.759974020626515</c:v>
                </c:pt>
                <c:pt idx="3000">
                  <c:v>47.580867513745403</c:v>
                </c:pt>
                <c:pt idx="3001">
                  <c:v>47.401156722494903</c:v>
                </c:pt>
                <c:pt idx="3002">
                  <c:v>47.22083976832127</c:v>
                </c:pt>
                <c:pt idx="3003">
                  <c:v>47.039914772557267</c:v>
                </c:pt>
                <c:pt idx="3004">
                  <c:v>46.858379856599356</c:v>
                </c:pt>
                <c:pt idx="3005">
                  <c:v>46.67623314208052</c:v>
                </c:pt>
                <c:pt idx="3006">
                  <c:v>46.493472751047733</c:v>
                </c:pt>
                <c:pt idx="3007">
                  <c:v>46.31009680614639</c:v>
                </c:pt>
                <c:pt idx="3008">
                  <c:v>46.126103430800242</c:v>
                </c:pt>
                <c:pt idx="3009">
                  <c:v>45.941490749400401</c:v>
                </c:pt>
                <c:pt idx="3010">
                  <c:v>45.756256887493691</c:v>
                </c:pt>
                <c:pt idx="3011">
                  <c:v>45.570399971975974</c:v>
                </c:pt>
                <c:pt idx="3012">
                  <c:v>45.383918131285981</c:v>
                </c:pt>
                <c:pt idx="3013">
                  <c:v>45.196809495605919</c:v>
                </c:pt>
                <c:pt idx="3014">
                  <c:v>45.009072197060931</c:v>
                </c:pt>
                <c:pt idx="3015">
                  <c:v>44.820704369923959</c:v>
                </c:pt>
                <c:pt idx="3016">
                  <c:v>44.631704150823538</c:v>
                </c:pt>
                <c:pt idx="3017">
                  <c:v>44.442069678953573</c:v>
                </c:pt>
                <c:pt idx="3018">
                  <c:v>44.251799096289773</c:v>
                </c:pt>
                <c:pt idx="3019">
                  <c:v>44.060890547802046</c:v>
                </c:pt>
                <c:pt idx="3020">
                  <c:v>43.869342181678348</c:v>
                </c:pt>
                <c:pt idx="3021">
                  <c:v>43.677152149547197</c:v>
                </c:pt>
                <c:pt idx="3022">
                  <c:v>43.484318606703653</c:v>
                </c:pt>
                <c:pt idx="3023">
                  <c:v>43.29083971233888</c:v>
                </c:pt>
                <c:pt idx="3024">
                  <c:v>43.096713629776445</c:v>
                </c:pt>
                <c:pt idx="3025">
                  <c:v>42.901938526704271</c:v>
                </c:pt>
                <c:pt idx="3026">
                  <c:v>42.706512575419595</c:v>
                </c:pt>
                <c:pt idx="3027">
                  <c:v>42.510433953068002</c:v>
                </c:pt>
                <c:pt idx="3028">
                  <c:v>42.313700841895724</c:v>
                </c:pt>
                <c:pt idx="3029">
                  <c:v>42.116311429495113</c:v>
                </c:pt>
                <c:pt idx="3030">
                  <c:v>41.918263909060926</c:v>
                </c:pt>
                <c:pt idx="3031">
                  <c:v>41.719556479648617</c:v>
                </c:pt>
                <c:pt idx="3032">
                  <c:v>41.520187346435563</c:v>
                </c:pt>
                <c:pt idx="3033">
                  <c:v>41.320154720983396</c:v>
                </c:pt>
                <c:pt idx="3034">
                  <c:v>41.119456821509317</c:v>
                </c:pt>
                <c:pt idx="3035">
                  <c:v>40.91809187315738</c:v>
                </c:pt>
                <c:pt idx="3036">
                  <c:v>40.716058108275092</c:v>
                </c:pt>
                <c:pt idx="3037">
                  <c:v>40.513353766690102</c:v>
                </c:pt>
                <c:pt idx="3038">
                  <c:v>40.309977095998079</c:v>
                </c:pt>
                <c:pt idx="3039">
                  <c:v>40.105926351846307</c:v>
                </c:pt>
                <c:pt idx="3040">
                  <c:v>39.901199798226031</c:v>
                </c:pt>
                <c:pt idx="3041">
                  <c:v>39.695795707768184</c:v>
                </c:pt>
                <c:pt idx="3042">
                  <c:v>39.489712362039427</c:v>
                </c:pt>
                <c:pt idx="3043">
                  <c:v>39.282948051847825</c:v>
                </c:pt>
                <c:pt idx="3044">
                  <c:v>39.075501077546846</c:v>
                </c:pt>
                <c:pt idx="3045">
                  <c:v>38.867369749347347</c:v>
                </c:pt>
                <c:pt idx="3046">
                  <c:v>38.658552387630436</c:v>
                </c:pt>
                <c:pt idx="3047">
                  <c:v>38.449047323267365</c:v>
                </c:pt>
                <c:pt idx="3048">
                  <c:v>38.238852897940603</c:v>
                </c:pt>
                <c:pt idx="3049">
                  <c:v>38.027967464470663</c:v>
                </c:pt>
                <c:pt idx="3050">
                  <c:v>37.816389387145506</c:v>
                </c:pt>
                <c:pt idx="3051">
                  <c:v>37.604117042056117</c:v>
                </c:pt>
                <c:pt idx="3052">
                  <c:v>37.391148817434527</c:v>
                </c:pt>
                <c:pt idx="3053">
                  <c:v>37.177483113994498</c:v>
                </c:pt>
                <c:pt idx="3054">
                  <c:v>36.963118345280293</c:v>
                </c:pt>
                <c:pt idx="3055">
                  <c:v>36.748052938015576</c:v>
                </c:pt>
                <c:pt idx="3056">
                  <c:v>36.532285332459736</c:v>
                </c:pt>
                <c:pt idx="3057">
                  <c:v>36.315813982763274</c:v>
                </c:pt>
                <c:pt idx="3058">
                  <c:v>36.098637357335718</c:v>
                </c:pt>
                <c:pt idx="3059">
                  <c:v>35.88075393920613</c:v>
                </c:pt>
                <c:pt idx="3060">
                  <c:v>35.662162226400142</c:v>
                </c:pt>
                <c:pt idx="3061">
                  <c:v>35.442860732310237</c:v>
                </c:pt>
                <c:pt idx="3062">
                  <c:v>35.222847986078705</c:v>
                </c:pt>
                <c:pt idx="3063">
                  <c:v>35.002122532978035</c:v>
                </c:pt>
                <c:pt idx="3064">
                  <c:v>34.780682934799842</c:v>
                </c:pt>
                <c:pt idx="3065">
                  <c:v>34.55852777024532</c:v>
                </c:pt>
                <c:pt idx="3066">
                  <c:v>34.335655635322269</c:v>
                </c:pt>
                <c:pt idx="3067">
                  <c:v>34.112065143743536</c:v>
                </c:pt>
                <c:pt idx="3068">
                  <c:v>33.88775492732978</c:v>
                </c:pt>
                <c:pt idx="3069">
                  <c:v>33.662723636419088</c:v>
                </c:pt>
                <c:pt idx="3070">
                  <c:v>33.43696994027863</c:v>
                </c:pt>
                <c:pt idx="3071">
                  <c:v>33.210492527518198</c:v>
                </c:pt>
                <c:pt idx="3072">
                  <c:v>32.983290106513294</c:v>
                </c:pt>
                <c:pt idx="3073">
                  <c:v>32.755361405825283</c:v>
                </c:pt>
                <c:pt idx="3074">
                  <c:v>32.5267051746319</c:v>
                </c:pt>
                <c:pt idx="3075">
                  <c:v>32.297320183157723</c:v>
                </c:pt>
                <c:pt idx="3076">
                  <c:v>32.067205223108516</c:v>
                </c:pt>
                <c:pt idx="3077">
                  <c:v>31.836359108114294</c:v>
                </c:pt>
                <c:pt idx="3078">
                  <c:v>31.604780674168239</c:v>
                </c:pt>
                <c:pt idx="3079">
                  <c:v>31.372468780076247</c:v>
                </c:pt>
                <c:pt idx="3080">
                  <c:v>31.139422307906131</c:v>
                </c:pt>
                <c:pt idx="3081">
                  <c:v>30.905640163444929</c:v>
                </c:pt>
                <c:pt idx="3082">
                  <c:v>30.671121276652656</c:v>
                </c:pt>
                <c:pt idx="3083">
                  <c:v>30.435864602128333</c:v>
                </c:pt>
                <c:pt idx="3084">
                  <c:v>30.199869119573719</c:v>
                </c:pt>
                <c:pt idx="3085">
                  <c:v>29.963133834261043</c:v>
                </c:pt>
                <c:pt idx="3086">
                  <c:v>29.725657777506598</c:v>
                </c:pt>
                <c:pt idx="3087">
                  <c:v>29.487440007147541</c:v>
                </c:pt>
                <c:pt idx="3088">
                  <c:v>29.2484796080183</c:v>
                </c:pt>
                <c:pt idx="3089">
                  <c:v>29.008775692436984</c:v>
                </c:pt>
                <c:pt idx="3090">
                  <c:v>28.768327400685934</c:v>
                </c:pt>
                <c:pt idx="3091">
                  <c:v>28.52713390150447</c:v>
                </c:pt>
                <c:pt idx="3092">
                  <c:v>28.285194392580991</c:v>
                </c:pt>
                <c:pt idx="3093">
                  <c:v>28.042508101045172</c:v>
                </c:pt>
                <c:pt idx="3094">
                  <c:v>27.799074283968025</c:v>
                </c:pt>
                <c:pt idx="3095">
                  <c:v>27.554892228860695</c:v>
                </c:pt>
                <c:pt idx="3096">
                  <c:v>27.309961254180251</c:v>
                </c:pt>
                <c:pt idx="3097">
                  <c:v>27.064280709833781</c:v>
                </c:pt>
                <c:pt idx="3098">
                  <c:v>26.817849977688581</c:v>
                </c:pt>
                <c:pt idx="3099">
                  <c:v>26.570668472083213</c:v>
                </c:pt>
                <c:pt idx="3100">
                  <c:v>26.322735640339744</c:v>
                </c:pt>
                <c:pt idx="3101">
                  <c:v>26.074050963279575</c:v>
                </c:pt>
                <c:pt idx="3102">
                  <c:v>25.824613955745377</c:v>
                </c:pt>
                <c:pt idx="3103">
                  <c:v>25.574424167115865</c:v>
                </c:pt>
                <c:pt idx="3104">
                  <c:v>25.323481181829692</c:v>
                </c:pt>
                <c:pt idx="3105">
                  <c:v>25.071784619911995</c:v>
                </c:pt>
                <c:pt idx="3106">
                  <c:v>24.819334137495645</c:v>
                </c:pt>
                <c:pt idx="3107">
                  <c:v>24.56612942735228</c:v>
                </c:pt>
                <c:pt idx="3108">
                  <c:v>24.312170219417254</c:v>
                </c:pt>
                <c:pt idx="3109">
                  <c:v>24.057456281322402</c:v>
                </c:pt>
                <c:pt idx="3110">
                  <c:v>23.801987418927013</c:v>
                </c:pt>
                <c:pt idx="3111">
                  <c:v>23.545763476846787</c:v>
                </c:pt>
                <c:pt idx="3112">
                  <c:v>23.288784338991235</c:v>
                </c:pt>
                <c:pt idx="3113">
                  <c:v>23.031049929093541</c:v>
                </c:pt>
                <c:pt idx="3114">
                  <c:v>22.772560211248191</c:v>
                </c:pt>
                <c:pt idx="3115">
                  <c:v>22.513315190443706</c:v>
                </c:pt>
                <c:pt idx="3116">
                  <c:v>22.253314913098109</c:v>
                </c:pt>
                <c:pt idx="3117">
                  <c:v>21.992559467594276</c:v>
                </c:pt>
                <c:pt idx="3118">
                  <c:v>21.731048984814265</c:v>
                </c:pt>
                <c:pt idx="3119">
                  <c:v>21.468783638675518</c:v>
                </c:pt>
                <c:pt idx="3120">
                  <c:v>21.205763646664252</c:v>
                </c:pt>
                <c:pt idx="3121">
                  <c:v>20.941989270370584</c:v>
                </c:pt>
                <c:pt idx="3122">
                  <c:v>20.677460816018737</c:v>
                </c:pt>
                <c:pt idx="3123">
                  <c:v>20.412178635001709</c:v>
                </c:pt>
                <c:pt idx="3124">
                  <c:v>20.146143124412788</c:v>
                </c:pt>
                <c:pt idx="3125">
                  <c:v>19.879354727571382</c:v>
                </c:pt>
                <c:pt idx="3126">
                  <c:v>19.611813934555187</c:v>
                </c:pt>
                <c:pt idx="3127">
                  <c:v>19.3435212827236</c:v>
                </c:pt>
                <c:pt idx="3128">
                  <c:v>19.074477357243438</c:v>
                </c:pt>
                <c:pt idx="3129">
                  <c:v>18.804682791611043</c:v>
                </c:pt>
                <c:pt idx="3130">
                  <c:v>18.534138268168846</c:v>
                </c:pt>
                <c:pt idx="3131">
                  <c:v>18.26284451862827</c:v>
                </c:pt>
                <c:pt idx="3132">
                  <c:v>17.990802324577857</c:v>
                </c:pt>
                <c:pt idx="3133">
                  <c:v>17.718012517998773</c:v>
                </c:pt>
                <c:pt idx="3134">
                  <c:v>17.444475981770125</c:v>
                </c:pt>
                <c:pt idx="3135">
                  <c:v>17.170193650173502</c:v>
                </c:pt>
                <c:pt idx="3136">
                  <c:v>16.895166509394272</c:v>
                </c:pt>
                <c:pt idx="3137">
                  <c:v>16.619395598017974</c:v>
                </c:pt>
                <c:pt idx="3138">
                  <c:v>16.34288200752232</c:v>
                </c:pt>
                <c:pt idx="3139">
                  <c:v>16.065626882763354</c:v>
                </c:pt>
                <c:pt idx="3140">
                  <c:v>15.787631422461317</c:v>
                </c:pt>
                <c:pt idx="3141">
                  <c:v>15.508896879676456</c:v>
                </c:pt>
                <c:pt idx="3142">
                  <c:v>15.229424562280741</c:v>
                </c:pt>
                <c:pt idx="3143">
                  <c:v>14.949215833428326</c:v>
                </c:pt>
                <c:pt idx="3144">
                  <c:v>14.668272112014762</c:v>
                </c:pt>
                <c:pt idx="3145">
                  <c:v>14.386594873130463</c:v>
                </c:pt>
                <c:pt idx="3146">
                  <c:v>14.104185648513123</c:v>
                </c:pt>
                <c:pt idx="3147">
                  <c:v>13.821046026988853</c:v>
                </c:pt>
                <c:pt idx="3148">
                  <c:v>13.537177654905292</c:v>
                </c:pt>
                <c:pt idx="3149">
                  <c:v>13.252582236563455</c:v>
                </c:pt>
                <c:pt idx="3150">
                  <c:v>12.967261534637373</c:v>
                </c:pt>
                <c:pt idx="3151">
                  <c:v>12.681217370585728</c:v>
                </c:pt>
                <c:pt idx="3152">
                  <c:v>12.394451625059048</c:v>
                </c:pt>
                <c:pt idx="3153">
                  <c:v>12.106966238296508</c:v>
                </c:pt>
                <c:pt idx="3154">
                  <c:v>11.818763210512117</c:v>
                </c:pt>
                <c:pt idx="3155">
                  <c:v>11.52984460227961</c:v>
                </c:pt>
                <c:pt idx="3156">
                  <c:v>11.240212534896301</c:v>
                </c:pt>
                <c:pt idx="3157">
                  <c:v>10.949869190749979</c:v>
                </c:pt>
                <c:pt idx="3158">
                  <c:v>10.658816813667386</c:v>
                </c:pt>
                <c:pt idx="3159">
                  <c:v>10.36705770925613</c:v>
                </c:pt>
                <c:pt idx="3160">
                  <c:v>10.074594245237051</c:v>
                </c:pt>
                <c:pt idx="3161">
                  <c:v>9.7814288517641899</c:v>
                </c:pt>
                <c:pt idx="3162">
                  <c:v>9.4875640217352952</c:v>
                </c:pt>
                <c:pt idx="3163">
                  <c:v>9.1930023110905665</c:v>
                </c:pt>
                <c:pt idx="3164">
                  <c:v>8.8977463391005074</c:v>
                </c:pt>
                <c:pt idx="3165">
                  <c:v>8.6017987886407639</c:v>
                </c:pt>
                <c:pt idx="3166">
                  <c:v>8.3051624064589475</c:v>
                </c:pt>
                <c:pt idx="3167">
                  <c:v>8.007840003422956</c:v>
                </c:pt>
                <c:pt idx="3168">
                  <c:v>7.7098344547617614</c:v>
                </c:pt>
                <c:pt idx="3169">
                  <c:v>7.4111487002928698</c:v>
                </c:pt>
                <c:pt idx="3170">
                  <c:v>7.111785744634517</c:v>
                </c:pt>
                <c:pt idx="3171">
                  <c:v>6.811748657406099</c:v>
                </c:pt>
                <c:pt idx="3172">
                  <c:v>6.5110405734157553</c:v>
                </c:pt>
                <c:pt idx="3173">
                  <c:v>6.2096646928308985</c:v>
                </c:pt>
                <c:pt idx="3174">
                  <c:v>5.9076242813397357</c:v>
                </c:pt>
                <c:pt idx="3175">
                  <c:v>5.6049226702928365</c:v>
                </c:pt>
                <c:pt idx="3176">
                  <c:v>5.3015632568349531</c:v>
                </c:pt>
                <c:pt idx="3177">
                  <c:v>4.9975495040184512</c:v>
                </c:pt>
                <c:pt idx="3178">
                  <c:v>4.6928849409026725</c:v>
                </c:pt>
                <c:pt idx="3179">
                  <c:v>4.3875731626389154</c:v>
                </c:pt>
                <c:pt idx="3180">
                  <c:v>4.0816178305399831</c:v>
                </c:pt>
                <c:pt idx="3181">
                  <c:v>3.7750226721300066</c:v>
                </c:pt>
                <c:pt idx="3182">
                  <c:v>3.4677914811837525</c:v>
                </c:pt>
                <c:pt idx="3183">
                  <c:v>3.1599281177453804</c:v>
                </c:pt>
                <c:pt idx="3184">
                  <c:v>2.8514365081346966</c:v>
                </c:pt>
                <c:pt idx="3185">
                  <c:v>2.5423206449316638</c:v>
                </c:pt>
                <c:pt idx="3186">
                  <c:v>2.2325845869460466</c:v>
                </c:pt>
                <c:pt idx="3187">
                  <c:v>1.9222324591745519</c:v>
                </c:pt>
                <c:pt idx="3188">
                  <c:v>1.6112684527310535</c:v>
                </c:pt>
                <c:pt idx="3189">
                  <c:v>1.299696824769967</c:v>
                </c:pt>
                <c:pt idx="3190">
                  <c:v>0.98752189838245386</c:v>
                </c:pt>
                <c:pt idx="3191">
                  <c:v>0.67474806248216623</c:v>
                </c:pt>
                <c:pt idx="3192">
                  <c:v>0.36137977166654878</c:v>
                </c:pt>
                <c:pt idx="3193">
                  <c:v>4.7421546067823783E-2</c:v>
                </c:pt>
                <c:pt idx="3194">
                  <c:v>-0.26712202882507086</c:v>
                </c:pt>
                <c:pt idx="3195">
                  <c:v>-0.58224630235125119</c:v>
                </c:pt>
                <c:pt idx="3196">
                  <c:v>-0.89794655888974262</c:v>
                </c:pt>
                <c:pt idx="3197">
                  <c:v>-1.2142180180867683</c:v>
                </c:pt>
                <c:pt idx="3198">
                  <c:v>-1.5310558351026202</c:v>
                </c:pt>
                <c:pt idx="3199">
                  <c:v>-1.8484551008766061</c:v>
                </c:pt>
                <c:pt idx="3200">
                  <c:v>-2.1664108424127448</c:v>
                </c:pt>
                <c:pt idx="3201">
                  <c:v>-2.4849180230813204</c:v>
                </c:pt>
                <c:pt idx="3202">
                  <c:v>-2.803971542943458</c:v>
                </c:pt>
                <c:pt idx="3203">
                  <c:v>-3.1235662390937478</c:v>
                </c:pt>
                <c:pt idx="3204">
                  <c:v>-3.4436968860185289</c:v>
                </c:pt>
                <c:pt idx="3205">
                  <c:v>-3.764358195981174</c:v>
                </c:pt>
                <c:pt idx="3206">
                  <c:v>-4.0855448194181463</c:v>
                </c:pt>
                <c:pt idx="3207">
                  <c:v>-4.4072513453588158</c:v>
                </c:pt>
                <c:pt idx="3208">
                  <c:v>-4.7294723018678155</c:v>
                </c:pt>
                <c:pt idx="3209">
                  <c:v>-5.0522021564990496</c:v>
                </c:pt>
                <c:pt idx="3210">
                  <c:v>-5.3754353167739737</c:v>
                </c:pt>
                <c:pt idx="3211">
                  <c:v>-5.6991661306813626</c:v>
                </c:pt>
                <c:pt idx="3212">
                  <c:v>-6.0233888871901797</c:v>
                </c:pt>
                <c:pt idx="3213">
                  <c:v>-6.3480978167854119</c:v>
                </c:pt>
                <c:pt idx="3214">
                  <c:v>-6.6732870920248502</c:v>
                </c:pt>
                <c:pt idx="3215">
                  <c:v>-6.9989508281089741</c:v>
                </c:pt>
                <c:pt idx="3216">
                  <c:v>-7.3250830834774945</c:v>
                </c:pt>
                <c:pt idx="3217">
                  <c:v>-7.6516778604177489</c:v>
                </c:pt>
                <c:pt idx="3218">
                  <c:v>-7.978729105696317</c:v>
                </c:pt>
                <c:pt idx="3219">
                  <c:v>-8.3062307112070357</c:v>
                </c:pt>
                <c:pt idx="3220">
                  <c:v>-8.6341765146412399</c:v>
                </c:pt>
                <c:pt idx="3221">
                  <c:v>-8.9625603001687466</c:v>
                </c:pt>
                <c:pt idx="3222">
                  <c:v>-9.2913757991458681</c:v>
                </c:pt>
                <c:pt idx="3223">
                  <c:v>-9.6206166908359592</c:v>
                </c:pt>
                <c:pt idx="3224">
                  <c:v>-9.9502766031490353</c:v>
                </c:pt>
                <c:pt idx="3225">
                  <c:v>-10.280349113398529</c:v>
                </c:pt>
                <c:pt idx="3226">
                  <c:v>-10.610827749078254</c:v>
                </c:pt>
                <c:pt idx="3227">
                  <c:v>-10.941705988652899</c:v>
                </c:pt>
                <c:pt idx="3228">
                  <c:v>-11.272977262367135</c:v>
                </c:pt>
                <c:pt idx="3229">
                  <c:v>-11.604634953071866</c:v>
                </c:pt>
                <c:pt idx="3230">
                  <c:v>-11.936672397065365</c:v>
                </c:pt>
                <c:pt idx="3231">
                  <c:v>-12.269082884952411</c:v>
                </c:pt>
                <c:pt idx="3232">
                  <c:v>-12.601859662518507</c:v>
                </c:pt>
                <c:pt idx="3233">
                  <c:v>-12.934995931618545</c:v>
                </c:pt>
                <c:pt idx="3234">
                  <c:v>-13.268484851083457</c:v>
                </c:pt>
                <c:pt idx="3235">
                  <c:v>-13.602319537637868</c:v>
                </c:pt>
                <c:pt idx="3236">
                  <c:v>-13.936493066837329</c:v>
                </c:pt>
                <c:pt idx="3237">
                  <c:v>-14.270998474014533</c:v>
                </c:pt>
                <c:pt idx="3238">
                  <c:v>-14.605828755244261</c:v>
                </c:pt>
                <c:pt idx="3239">
                  <c:v>-14.940976868316767</c:v>
                </c:pt>
                <c:pt idx="3240">
                  <c:v>-15.276435733731205</c:v>
                </c:pt>
                <c:pt idx="3241">
                  <c:v>-15.612198235694194</c:v>
                </c:pt>
                <c:pt idx="3242">
                  <c:v>-15.948257223135158</c:v>
                </c:pt>
                <c:pt idx="3243">
                  <c:v>-16.284605510736213</c:v>
                </c:pt>
                <c:pt idx="3244">
                  <c:v>-16.621235879963734</c:v>
                </c:pt>
                <c:pt idx="3245">
                  <c:v>-16.958141080124847</c:v>
                </c:pt>
                <c:pt idx="3246">
                  <c:v>-17.295313829422298</c:v>
                </c:pt>
                <c:pt idx="3247">
                  <c:v>-17.632746816027804</c:v>
                </c:pt>
                <c:pt idx="3248">
                  <c:v>-17.97043269915909</c:v>
                </c:pt>
                <c:pt idx="3249">
                  <c:v>-18.308364110173301</c:v>
                </c:pt>
                <c:pt idx="3250">
                  <c:v>-18.646533653661493</c:v>
                </c:pt>
                <c:pt idx="3251">
                  <c:v>-18.9849339085591</c:v>
                </c:pt>
                <c:pt idx="3252">
                  <c:v>-19.323557429256994</c:v>
                </c:pt>
                <c:pt idx="3253">
                  <c:v>-19.662396746726699</c:v>
                </c:pt>
                <c:pt idx="3254">
                  <c:v>-20.001444369649505</c:v>
                </c:pt>
                <c:pt idx="3255">
                  <c:v>-20.340692785549749</c:v>
                </c:pt>
                <c:pt idx="3256">
                  <c:v>-20.680134461939531</c:v>
                </c:pt>
                <c:pt idx="3257">
                  <c:v>-21.019761847465503</c:v>
                </c:pt>
                <c:pt idx="3258">
                  <c:v>-21.359567373058212</c:v>
                </c:pt>
                <c:pt idx="3259">
                  <c:v>-21.699543453094179</c:v>
                </c:pt>
                <c:pt idx="3260">
                  <c:v>-22.039682486550731</c:v>
                </c:pt>
                <c:pt idx="3261">
                  <c:v>-22.379976858175894</c:v>
                </c:pt>
                <c:pt idx="3262">
                  <c:v>-22.720418939650926</c:v>
                </c:pt>
                <c:pt idx="3263">
                  <c:v>-23.061001090762886</c:v>
                </c:pt>
                <c:pt idx="3264">
                  <c:v>-23.401715660575888</c:v>
                </c:pt>
                <c:pt idx="3265">
                  <c:v>-23.742554988600858</c:v>
                </c:pt>
                <c:pt idx="3266">
                  <c:v>-24.083511405974491</c:v>
                </c:pt>
                <c:pt idx="3267">
                  <c:v>-24.424577236627385</c:v>
                </c:pt>
                <c:pt idx="3268">
                  <c:v>-24.765744798462833</c:v>
                </c:pt>
                <c:pt idx="3269">
                  <c:v>-25.107006404527937</c:v>
                </c:pt>
                <c:pt idx="3270">
                  <c:v>-25.448354364184439</c:v>
                </c:pt>
                <c:pt idx="3271">
                  <c:v>-25.789780984280213</c:v>
                </c:pt>
                <c:pt idx="3272">
                  <c:v>-26.131278570318045</c:v>
                </c:pt>
                <c:pt idx="3273">
                  <c:v>-26.472839427616634</c:v>
                </c:pt>
                <c:pt idx="3274">
                  <c:v>-26.814455862477615</c:v>
                </c:pt>
                <c:pt idx="3275">
                  <c:v>-27.156120183339141</c:v>
                </c:pt>
                <c:pt idx="3276">
                  <c:v>-27.497824701931023</c:v>
                </c:pt>
                <c:pt idx="3277">
                  <c:v>-27.839561734424763</c:v>
                </c:pt>
                <c:pt idx="3278">
                  <c:v>-28.181323602573741</c:v>
                </c:pt>
                <c:pt idx="3279">
                  <c:v>-28.523102634853956</c:v>
                </c:pt>
                <c:pt idx="3280">
                  <c:v>-28.86489116759293</c:v>
                </c:pt>
                <c:pt idx="3281">
                  <c:v>-29.20668154609524</c:v>
                </c:pt>
                <c:pt idx="3282">
                  <c:v>-29.548466125759916</c:v>
                </c:pt>
                <c:pt idx="3283">
                  <c:v>-29.890237273189257</c:v>
                </c:pt>
                <c:pt idx="3284">
                  <c:v>-30.231987367289321</c:v>
                </c:pt>
                <c:pt idx="3285">
                  <c:v>-30.573708800363704</c:v>
                </c:pt>
                <c:pt idx="3286">
                  <c:v>-30.915393979197518</c:v>
                </c:pt>
                <c:pt idx="3287">
                  <c:v>-31.257035326128744</c:v>
                </c:pt>
                <c:pt idx="3288">
                  <c:v>-31.598625280114931</c:v>
                </c:pt>
                <c:pt idx="3289">
                  <c:v>-31.940156297784853</c:v>
                </c:pt>
                <c:pt idx="3290">
                  <c:v>-32.281620854482384</c:v>
                </c:pt>
                <c:pt idx="3291">
                  <c:v>-32.623011445296697</c:v>
                </c:pt>
                <c:pt idx="3292">
                  <c:v>-32.964320586083488</c:v>
                </c:pt>
                <c:pt idx="3293">
                  <c:v>-33.305540814472067</c:v>
                </c:pt>
                <c:pt idx="3294">
                  <c:v>-33.646664690860888</c:v>
                </c:pt>
                <c:pt idx="3295">
                  <c:v>-33.987684799400995</c:v>
                </c:pt>
                <c:pt idx="3296">
                  <c:v>-34.328593748964209</c:v>
                </c:pt>
                <c:pt idx="3297">
                  <c:v>-34.669384174101253</c:v>
                </c:pt>
                <c:pt idx="3298">
                  <c:v>-35.010048735982849</c:v>
                </c:pt>
                <c:pt idx="3299">
                  <c:v>-35.350580123327944</c:v>
                </c:pt>
                <c:pt idx="3300">
                  <c:v>-35.690971053318862</c:v>
                </c:pt>
                <c:pt idx="3301">
                  <c:v>-36.031214272500335</c:v>
                </c:pt>
                <c:pt idx="3302">
                  <c:v>-36.37130255766175</c:v>
                </c:pt>
                <c:pt idx="3303">
                  <c:v>-36.711228716710139</c:v>
                </c:pt>
                <c:pt idx="3304">
                  <c:v>-37.050985589519286</c:v>
                </c:pt>
                <c:pt idx="3305">
                  <c:v>-37.39056604877058</c:v>
                </c:pt>
                <c:pt idx="3306">
                  <c:v>-37.729963000772813</c:v>
                </c:pt>
                <c:pt idx="3307">
                  <c:v>-38.069169386268726</c:v>
                </c:pt>
                <c:pt idx="3308">
                  <c:v>-38.408178181224571</c:v>
                </c:pt>
                <c:pt idx="3309">
                  <c:v>-38.746982397599766</c:v>
                </c:pt>
                <c:pt idx="3310">
                  <c:v>-39.085575084105557</c:v>
                </c:pt>
                <c:pt idx="3311">
                  <c:v>-39.423949326941113</c:v>
                </c:pt>
                <c:pt idx="3312">
                  <c:v>-39.762098250516203</c:v>
                </c:pt>
                <c:pt idx="3313">
                  <c:v>-40.100015018154721</c:v>
                </c:pt>
                <c:pt idx="3314">
                  <c:v>-40.437692832779987</c:v>
                </c:pt>
                <c:pt idx="3315">
                  <c:v>-40.775124937585332</c:v>
                </c:pt>
                <c:pt idx="3316">
                  <c:v>-41.112304616684526</c:v>
                </c:pt>
                <c:pt idx="3317">
                  <c:v>-41.449225195743225</c:v>
                </c:pt>
                <c:pt idx="3318">
                  <c:v>-41.785880042596972</c:v>
                </c:pt>
                <c:pt idx="3319">
                  <c:v>-42.12226256784723</c:v>
                </c:pt>
                <c:pt idx="3320">
                  <c:v>-42.458366225439875</c:v>
                </c:pt>
                <c:pt idx="3321">
                  <c:v>-42.794184513227407</c:v>
                </c:pt>
                <c:pt idx="3322">
                  <c:v>-43.129710973511635</c:v>
                </c:pt>
                <c:pt idx="3323">
                  <c:v>-43.464939193567943</c:v>
                </c:pt>
                <c:pt idx="3324">
                  <c:v>-43.799862806151225</c:v>
                </c:pt>
                <c:pt idx="3325">
                  <c:v>-44.134475489985959</c:v>
                </c:pt>
                <c:pt idx="3326">
                  <c:v>-44.468770970234573</c:v>
                </c:pt>
                <c:pt idx="3327">
                  <c:v>-44.802743018949798</c:v>
                </c:pt>
                <c:pt idx="3328">
                  <c:v>-45.136385455508446</c:v>
                </c:pt>
                <c:pt idx="3329">
                  <c:v>-45.469692147026024</c:v>
                </c:pt>
                <c:pt idx="3330">
                  <c:v>-45.802657008754807</c:v>
                </c:pt>
                <c:pt idx="3331">
                  <c:v>-46.135274004463781</c:v>
                </c:pt>
                <c:pt idx="3332">
                  <c:v>-46.467537146798406</c:v>
                </c:pt>
                <c:pt idx="3333">
                  <c:v>-46.799440497624431</c:v>
                </c:pt>
                <c:pt idx="3334">
                  <c:v>-47.130978168355824</c:v>
                </c:pt>
                <c:pt idx="3335">
                  <c:v>-47.462144320258744</c:v>
                </c:pt>
                <c:pt idx="3336">
                  <c:v>-47.792933164744085</c:v>
                </c:pt>
                <c:pt idx="3337">
                  <c:v>-48.123338963641004</c:v>
                </c:pt>
                <c:pt idx="3338">
                  <c:v>-48.453356029450646</c:v>
                </c:pt>
                <c:pt idx="3339">
                  <c:v>-48.782978725585423</c:v>
                </c:pt>
                <c:pt idx="3340">
                  <c:v>-49.11220146658863</c:v>
                </c:pt>
                <c:pt idx="3341">
                  <c:v>-49.441018718340587</c:v>
                </c:pt>
                <c:pt idx="3342">
                  <c:v>-49.769424998245853</c:v>
                </c:pt>
                <c:pt idx="3343">
                  <c:v>-50.097414875401171</c:v>
                </c:pt>
                <c:pt idx="3344">
                  <c:v>-50.424982970754144</c:v>
                </c:pt>
                <c:pt idx="3345">
                  <c:v>-50.752123957237217</c:v>
                </c:pt>
                <c:pt idx="3346">
                  <c:v>-51.078832559892874</c:v>
                </c:pt>
                <c:pt idx="3347">
                  <c:v>-51.405103555977234</c:v>
                </c:pt>
                <c:pt idx="3348">
                  <c:v>-51.730931775052738</c:v>
                </c:pt>
                <c:pt idx="3349">
                  <c:v>-52.056312099060449</c:v>
                </c:pt>
                <c:pt idx="3350">
                  <c:v>-52.381239462383434</c:v>
                </c:pt>
                <c:pt idx="3351">
                  <c:v>-52.705708851888076</c:v>
                </c:pt>
                <c:pt idx="3352">
                  <c:v>-53.029715306954188</c:v>
                </c:pt>
                <c:pt idx="3353">
                  <c:v>-53.353253919493525</c:v>
                </c:pt>
                <c:pt idx="3354">
                  <c:v>-53.676319833946962</c:v>
                </c:pt>
                <c:pt idx="3355">
                  <c:v>-53.998908247273334</c:v>
                </c:pt>
                <c:pt idx="3356">
                  <c:v>-54.321014408921954</c:v>
                </c:pt>
                <c:pt idx="3357">
                  <c:v>-54.642633620791003</c:v>
                </c:pt>
                <c:pt idx="3358">
                  <c:v>-54.963761237175561</c:v>
                </c:pt>
                <c:pt idx="3359">
                  <c:v>-55.284392664698174</c:v>
                </c:pt>
                <c:pt idx="3360">
                  <c:v>-55.604523362230708</c:v>
                </c:pt>
                <c:pt idx="3361">
                  <c:v>-55.924148840798722</c:v>
                </c:pt>
                <c:pt idx="3362">
                  <c:v>-56.243264663481042</c:v>
                </c:pt>
                <c:pt idx="3363">
                  <c:v>-56.561866445289454</c:v>
                </c:pt>
                <c:pt idx="3364">
                  <c:v>-56.879949853038653</c:v>
                </c:pt>
                <c:pt idx="3365">
                  <c:v>-57.197510605210553</c:v>
                </c:pt>
                <c:pt idx="3366">
                  <c:v>-57.514544471797066</c:v>
                </c:pt>
                <c:pt idx="3367">
                  <c:v>-57.831047274141639</c:v>
                </c:pt>
                <c:pt idx="3368">
                  <c:v>-58.147014884762982</c:v>
                </c:pt>
                <c:pt idx="3369">
                  <c:v>-58.462443227172997</c:v>
                </c:pt>
                <c:pt idx="3370">
                  <c:v>-58.777328275681839</c:v>
                </c:pt>
                <c:pt idx="3371">
                  <c:v>-59.09166605519367</c:v>
                </c:pt>
                <c:pt idx="3372">
                  <c:v>-59.405452640993872</c:v>
                </c:pt>
                <c:pt idx="3373">
                  <c:v>-59.718684158525278</c:v>
                </c:pt>
                <c:pt idx="3374">
                  <c:v>-60.031356783156127</c:v>
                </c:pt>
                <c:pt idx="3375">
                  <c:v>-60.343466739939743</c:v>
                </c:pt>
                <c:pt idx="3376">
                  <c:v>-60.655010303364776</c:v>
                </c:pt>
                <c:pt idx="3377">
                  <c:v>-60.96598379709657</c:v>
                </c:pt>
                <c:pt idx="3378">
                  <c:v>-61.276383593713803</c:v>
                </c:pt>
                <c:pt idx="3379">
                  <c:v>-61.586206114432528</c:v>
                </c:pt>
                <c:pt idx="3380">
                  <c:v>-61.895447828826718</c:v>
                </c:pt>
                <c:pt idx="3381">
                  <c:v>-62.204105254540337</c:v>
                </c:pt>
                <c:pt idx="3382">
                  <c:v>-62.512174956990648</c:v>
                </c:pt>
                <c:pt idx="3383">
                  <c:v>-62.819653549069884</c:v>
                </c:pt>
                <c:pt idx="3384">
                  <c:v>-63.126537690834326</c:v>
                </c:pt>
                <c:pt idx="3385">
                  <c:v>-63.432824089190674</c:v>
                </c:pt>
                <c:pt idx="3386">
                  <c:v>-63.7385094975768</c:v>
                </c:pt>
                <c:pt idx="3387">
                  <c:v>-64.043590715637151</c:v>
                </c:pt>
                <c:pt idx="3388">
                  <c:v>-64.348064588888874</c:v>
                </c:pt>
                <c:pt idx="3389">
                  <c:v>-64.65192800838912</c:v>
                </c:pt>
                <c:pt idx="3390">
                  <c:v>-64.955177910390489</c:v>
                </c:pt>
                <c:pt idx="3391">
                  <c:v>-65.257811275999671</c:v>
                </c:pt>
                <c:pt idx="3392">
                  <c:v>-65.559825130824464</c:v>
                </c:pt>
                <c:pt idx="3393">
                  <c:v>-65.86121654462012</c:v>
                </c:pt>
                <c:pt idx="3394">
                  <c:v>-66.161982630933338</c:v>
                </c:pt>
                <c:pt idx="3395">
                  <c:v>-66.462120546738475</c:v>
                </c:pt>
                <c:pt idx="3396">
                  <c:v>-66.761627492074979</c:v>
                </c:pt>
                <c:pt idx="3397">
                  <c:v>-67.060500709675836</c:v>
                </c:pt>
                <c:pt idx="3398">
                  <c:v>-67.358737484599914</c:v>
                </c:pt>
                <c:pt idx="3399">
                  <c:v>-67.656335143856055</c:v>
                </c:pt>
                <c:pt idx="3400">
                  <c:v>-67.953291056027282</c:v>
                </c:pt>
                <c:pt idx="3401">
                  <c:v>-68.249602630891985</c:v>
                </c:pt>
                <c:pt idx="3402">
                  <c:v>-68.54526731904258</c:v>
                </c:pt>
                <c:pt idx="3403">
                  <c:v>-68.840282611503682</c:v>
                </c:pt>
                <c:pt idx="3404">
                  <c:v>-69.134646039345668</c:v>
                </c:pt>
                <c:pt idx="3405">
                  <c:v>-69.428355173302549</c:v>
                </c:pt>
                <c:pt idx="3406">
                  <c:v>-69.721407623379591</c:v>
                </c:pt>
                <c:pt idx="3407">
                  <c:v>-70.013801038468429</c:v>
                </c:pt>
                <c:pt idx="3408">
                  <c:v>-70.305533105956243</c:v>
                </c:pt>
                <c:pt idx="3409">
                  <c:v>-70.596601551336747</c:v>
                </c:pt>
                <c:pt idx="3410">
                  <c:v>-70.88700413781612</c:v>
                </c:pt>
                <c:pt idx="3411">
                  <c:v>-71.176738665927843</c:v>
                </c:pt>
                <c:pt idx="3412">
                  <c:v>-71.465802973134672</c:v>
                </c:pt>
                <c:pt idx="3413">
                  <c:v>-71.754194933440928</c:v>
                </c:pt>
                <c:pt idx="3414">
                  <c:v>-72.041912457000024</c:v>
                </c:pt>
                <c:pt idx="3415">
                  <c:v>-72.328953489724015</c:v>
                </c:pt>
                <c:pt idx="3416">
                  <c:v>-72.615316012891824</c:v>
                </c:pt>
                <c:pt idx="3417">
                  <c:v>-72.900998042758914</c:v>
                </c:pt>
                <c:pt idx="3418">
                  <c:v>-73.185997630168671</c:v>
                </c:pt>
                <c:pt idx="3419">
                  <c:v>-73.47031286016238</c:v>
                </c:pt>
                <c:pt idx="3420">
                  <c:v>-73.753941851592458</c:v>
                </c:pt>
                <c:pt idx="3421">
                  <c:v>-74.036882756735139</c:v>
                </c:pt>
                <c:pt idx="3422">
                  <c:v>-74.31913376090499</c:v>
                </c:pt>
                <c:pt idx="3423">
                  <c:v>-74.600693082070819</c:v>
                </c:pt>
                <c:pt idx="3424">
                  <c:v>-74.881558970472895</c:v>
                </c:pt>
                <c:pt idx="3425">
                  <c:v>-75.161729708242078</c:v>
                </c:pt>
                <c:pt idx="3426">
                  <c:v>-75.441203609020221</c:v>
                </c:pt>
                <c:pt idx="3427">
                  <c:v>-75.719979017581835</c:v>
                </c:pt>
                <c:pt idx="3428">
                  <c:v>-75.998054309459675</c:v>
                </c:pt>
                <c:pt idx="3429">
                  <c:v>-76.275427890570811</c:v>
                </c:pt>
                <c:pt idx="3430">
                  <c:v>-76.552098196842422</c:v>
                </c:pt>
                <c:pt idx="3431">
                  <c:v>-76.828063693846858</c:v>
                </c:pt>
                <c:pt idx="3432">
                  <c:v>-77.103322876430624</c:v>
                </c:pt>
                <c:pt idx="3433">
                  <c:v>-77.377874268351206</c:v>
                </c:pt>
                <c:pt idx="3434">
                  <c:v>-77.65171642191504</c:v>
                </c:pt>
                <c:pt idx="3435">
                  <c:v>-77.924847917617001</c:v>
                </c:pt>
                <c:pt idx="3436">
                  <c:v>-78.197267363783894</c:v>
                </c:pt>
                <c:pt idx="3437">
                  <c:v>-78.468973396219141</c:v>
                </c:pt>
                <c:pt idx="3438">
                  <c:v>-78.739964677851162</c:v>
                </c:pt>
                <c:pt idx="3439">
                  <c:v>-79.010239898385507</c:v>
                </c:pt>
                <c:pt idx="3440">
                  <c:v>-79.27979777395781</c:v>
                </c:pt>
                <c:pt idx="3441">
                  <c:v>-79.548637046790631</c:v>
                </c:pt>
                <c:pt idx="3442">
                  <c:v>-79.816756484854054</c:v>
                </c:pt>
                <c:pt idx="3443">
                  <c:v>-80.084154881527695</c:v>
                </c:pt>
                <c:pt idx="3444">
                  <c:v>-80.350831055267676</c:v>
                </c:pt>
                <c:pt idx="3445">
                  <c:v>-80.616783849274853</c:v>
                </c:pt>
                <c:pt idx="3446">
                  <c:v>-80.882012131167883</c:v>
                </c:pt>
                <c:pt idx="3447">
                  <c:v>-81.146514792657968</c:v>
                </c:pt>
                <c:pt idx="3448">
                  <c:v>-81.410290749229361</c:v>
                </c:pt>
                <c:pt idx="3449">
                  <c:v>-81.673338939819175</c:v>
                </c:pt>
                <c:pt idx="3450">
                  <c:v>-81.935658326503969</c:v>
                </c:pt>
                <c:pt idx="3451">
                  <c:v>-82.197247894188635</c:v>
                </c:pt>
                <c:pt idx="3452">
                  <c:v>-82.458106650299342</c:v>
                </c:pt>
                <c:pt idx="3453">
                  <c:v>-82.718233624477435</c:v>
                </c:pt>
                <c:pt idx="3454">
                  <c:v>-82.977627868279086</c:v>
                </c:pt>
                <c:pt idx="3455">
                  <c:v>-83.236288454877908</c:v>
                </c:pt>
                <c:pt idx="3456">
                  <c:v>-83.494214478771582</c:v>
                </c:pt>
                <c:pt idx="3457">
                  <c:v>-83.751405055489911</c:v>
                </c:pt>
                <c:pt idx="3458">
                  <c:v>-84.007859321308857</c:v>
                </c:pt>
                <c:pt idx="3459">
                  <c:v>-84.263576432965564</c:v>
                </c:pt>
                <c:pt idx="3460">
                  <c:v>-84.518555567380361</c:v>
                </c:pt>
                <c:pt idx="3461">
                  <c:v>-84.772795921377494</c:v>
                </c:pt>
                <c:pt idx="3462">
                  <c:v>-85.026296711414957</c:v>
                </c:pt>
                <c:pt idx="3463">
                  <c:v>-85.279057173312864</c:v>
                </c:pt>
                <c:pt idx="3464">
                  <c:v>-85.531076561987746</c:v>
                </c:pt>
                <c:pt idx="3465">
                  <c:v>-85.782354151190347</c:v>
                </c:pt>
                <c:pt idx="3466">
                  <c:v>-86.032889233247715</c:v>
                </c:pt>
                <c:pt idx="3467">
                  <c:v>-86.282681118805158</c:v>
                </c:pt>
                <c:pt idx="3468">
                  <c:v>-86.531729136577255</c:v>
                </c:pt>
                <c:pt idx="3469">
                  <c:v>-86.780032633096496</c:v>
                </c:pt>
                <c:pt idx="3470">
                  <c:v>-87.027590972469881</c:v>
                </c:pt>
                <c:pt idx="3471">
                  <c:v>-87.274403536138408</c:v>
                </c:pt>
                <c:pt idx="3472">
                  <c:v>-87.520469722636022</c:v>
                </c:pt>
                <c:pt idx="3473">
                  <c:v>-87.765788947357777</c:v>
                </c:pt>
                <c:pt idx="3474">
                  <c:v>-88.010360642327257</c:v>
                </c:pt>
                <c:pt idx="3475">
                  <c:v>-88.254184255967886</c:v>
                </c:pt>
                <c:pt idx="3476">
                  <c:v>-88.497259252882301</c:v>
                </c:pt>
                <c:pt idx="3477">
                  <c:v>-88.739585113625807</c:v>
                </c:pt>
                <c:pt idx="3478">
                  <c:v>-88.981161334493137</c:v>
                </c:pt>
                <c:pt idx="3479">
                  <c:v>-89.221987427301414</c:v>
                </c:pt>
                <c:pt idx="3480">
                  <c:v>-89.462062919181591</c:v>
                </c:pt>
                <c:pt idx="3481">
                  <c:v>-89.701387352368059</c:v>
                </c:pt>
                <c:pt idx="3482">
                  <c:v>-89.939960283995376</c:v>
                </c:pt>
                <c:pt idx="3483">
                  <c:v>-90.177781285897098</c:v>
                </c:pt>
                <c:pt idx="3484">
                  <c:v>-90.414849944407536</c:v>
                </c:pt>
                <c:pt idx="3485">
                  <c:v>-90.651165860165719</c:v>
                </c:pt>
                <c:pt idx="3486">
                  <c:v>-90.886728647925608</c:v>
                </c:pt>
                <c:pt idx="3487">
                  <c:v>-91.121537936366252</c:v>
                </c:pt>
                <c:pt idx="3488">
                  <c:v>-91.355593367905513</c:v>
                </c:pt>
                <c:pt idx="3489">
                  <c:v>-91.588894598519047</c:v>
                </c:pt>
                <c:pt idx="3490">
                  <c:v>-91.821441297560028</c:v>
                </c:pt>
                <c:pt idx="3491">
                  <c:v>-92.053233147582361</c:v>
                </c:pt>
                <c:pt idx="3492">
                  <c:v>-92.284269844166985</c:v>
                </c:pt>
                <c:pt idx="3493">
                  <c:v>-92.514551095752495</c:v>
                </c:pt>
                <c:pt idx="3494">
                  <c:v>-92.744076623466142</c:v>
                </c:pt>
                <c:pt idx="3495">
                  <c:v>-92.972846160958724</c:v>
                </c:pt>
                <c:pt idx="3496">
                  <c:v>-93.200859454243798</c:v>
                </c:pt>
                <c:pt idx="3497">
                  <c:v>-93.428116261537426</c:v>
                </c:pt>
                <c:pt idx="3498">
                  <c:v>-93.654616353101886</c:v>
                </c:pt>
                <c:pt idx="3499">
                  <c:v>-93.880359511092038</c:v>
                </c:pt>
                <c:pt idx="3500">
                  <c:v>-94.105345529403507</c:v>
                </c:pt>
                <c:pt idx="3501">
                  <c:v>-94.329574213524651</c:v>
                </c:pt>
                <c:pt idx="3502">
                  <c:v>-94.553045380391154</c:v>
                </c:pt>
                <c:pt idx="3503">
                  <c:v>-94.775758858242284</c:v>
                </c:pt>
                <c:pt idx="3504">
                  <c:v>-94.997714486479964</c:v>
                </c:pt>
                <c:pt idx="3505">
                  <c:v>-95.218912115529861</c:v>
                </c:pt>
                <c:pt idx="3506">
                  <c:v>-95.439351606707049</c:v>
                </c:pt>
                <c:pt idx="3507">
                  <c:v>-95.659032832082119</c:v>
                </c:pt>
                <c:pt idx="3508">
                  <c:v>-95.87795567434955</c:v>
                </c:pt>
                <c:pt idx="3509">
                  <c:v>-96.09612002669968</c:v>
                </c:pt>
                <c:pt idx="3510">
                  <c:v>-96.313525792692133</c:v>
                </c:pt>
                <c:pt idx="3511">
                  <c:v>-96.530172886131098</c:v>
                </c:pt>
                <c:pt idx="3512">
                  <c:v>-96.746061230946012</c:v>
                </c:pt>
                <c:pt idx="3513">
                  <c:v>-96.961190761068579</c:v>
                </c:pt>
                <c:pt idx="3514">
                  <c:v>-97.175561420318445</c:v>
                </c:pt>
                <c:pt idx="3515">
                  <c:v>-97.389173162284479</c:v>
                </c:pt>
                <c:pt idx="3516">
                  <c:v>-97.602025950215818</c:v>
                </c:pt>
                <c:pt idx="3517">
                  <c:v>-97.814119756907061</c:v>
                </c:pt>
                <c:pt idx="3518">
                  <c:v>-98.025454564590305</c:v>
                </c:pt>
                <c:pt idx="3519">
                  <c:v>-98.236030364830199</c:v>
                </c:pt>
                <c:pt idx="3520">
                  <c:v>-98.44584715841475</c:v>
                </c:pt>
                <c:pt idx="3521">
                  <c:v>-98.654904955255574</c:v>
                </c:pt>
                <c:pt idx="3522">
                  <c:v>-98.863203774285054</c:v>
                </c:pt>
                <c:pt idx="3523">
                  <c:v>-99.070743643356082</c:v>
                </c:pt>
                <c:pt idx="3524">
                  <c:v>-99.277524599146673</c:v>
                </c:pt>
                <c:pt idx="3525">
                  <c:v>-99.483546687061477</c:v>
                </c:pt>
                <c:pt idx="3526">
                  <c:v>-99.688809961139498</c:v>
                </c:pt>
                <c:pt idx="3527">
                  <c:v>-99.893314483960467</c:v>
                </c:pt>
                <c:pt idx="3528">
                  <c:v>-100.09706032655477</c:v>
                </c:pt>
                <c:pt idx="3529">
                  <c:v>-100.30004756831393</c:v>
                </c:pt>
                <c:pt idx="3530">
                  <c:v>-100.50227629690312</c:v>
                </c:pt>
                <c:pt idx="3531">
                  <c:v>-100.70374660817559</c:v>
                </c:pt>
                <c:pt idx="3532">
                  <c:v>-100.9044586060877</c:v>
                </c:pt>
                <c:pt idx="3533">
                  <c:v>-101.10441240261719</c:v>
                </c:pt>
                <c:pt idx="3534">
                  <c:v>-101.30360811767918</c:v>
                </c:pt>
                <c:pt idx="3535">
                  <c:v>-101.50204587904976</c:v>
                </c:pt>
                <c:pt idx="3536">
                  <c:v>-101.69972582228445</c:v>
                </c:pt>
                <c:pt idx="3537">
                  <c:v>-101.89664809064332</c:v>
                </c:pt>
                <c:pt idx="3538">
                  <c:v>-102.09281283501399</c:v>
                </c:pt>
                <c:pt idx="3539">
                  <c:v>-102.28822021383645</c:v>
                </c:pt>
                <c:pt idx="3540">
                  <c:v>-102.4828703930319</c:v>
                </c:pt>
                <c:pt idx="3541">
                  <c:v>-102.67676354592952</c:v>
                </c:pt>
                <c:pt idx="3542">
                  <c:v>-102.86989985319715</c:v>
                </c:pt>
                <c:pt idx="3543">
                  <c:v>-103.06227950277015</c:v>
                </c:pt>
                <c:pt idx="3544">
                  <c:v>-103.253902689784</c:v>
                </c:pt>
                <c:pt idx="3545">
                  <c:v>-103.44476961650732</c:v>
                </c:pt>
                <c:pt idx="3546">
                  <c:v>-103.63488049227723</c:v>
                </c:pt>
                <c:pt idx="3547">
                  <c:v>-103.82423553343244</c:v>
                </c:pt>
                <c:pt idx="3548">
                  <c:v>-104.01283496324987</c:v>
                </c:pt>
                <c:pt idx="3549">
                  <c:v>-104.20067901188409</c:v>
                </c:pt>
                <c:pt idx="3550">
                  <c:v>-104.38776791630325</c:v>
                </c:pt>
                <c:pt idx="3551">
                  <c:v>-104.57410192023049</c:v>
                </c:pt>
                <c:pt idx="3552">
                  <c:v>-104.75968127408301</c:v>
                </c:pt>
                <c:pt idx="3553">
                  <c:v>-104.94450623491349</c:v>
                </c:pt>
                <c:pt idx="3554">
                  <c:v>-105.128577066353</c:v>
                </c:pt>
                <c:pt idx="3555">
                  <c:v>-105.31189403855431</c:v>
                </c:pt>
                <c:pt idx="3556">
                  <c:v>-105.49445742813627</c:v>
                </c:pt>
                <c:pt idx="3557">
                  <c:v>-105.6762675181278</c:v>
                </c:pt>
                <c:pt idx="3558">
                  <c:v>-105.8573245979139</c:v>
                </c:pt>
                <c:pt idx="3559">
                  <c:v>-106.03762896318351</c:v>
                </c:pt>
                <c:pt idx="3560">
                  <c:v>-106.21718091587631</c:v>
                </c:pt>
                <c:pt idx="3561">
                  <c:v>-106.39598076413118</c:v>
                </c:pt>
                <c:pt idx="3562">
                  <c:v>-106.57402882223414</c:v>
                </c:pt>
                <c:pt idx="3563">
                  <c:v>-106.75132541057117</c:v>
                </c:pt>
                <c:pt idx="3564">
                  <c:v>-106.92787085557545</c:v>
                </c:pt>
                <c:pt idx="3565">
                  <c:v>-107.10366548968038</c:v>
                </c:pt>
                <c:pt idx="3566">
                  <c:v>-107.27870965127212</c:v>
                </c:pt>
                <c:pt idx="3567">
                  <c:v>-107.45300368464029</c:v>
                </c:pt>
                <c:pt idx="3568">
                  <c:v>-107.62654793993428</c:v>
                </c:pt>
                <c:pt idx="3569">
                  <c:v>-107.79934277311369</c:v>
                </c:pt>
                <c:pt idx="3570">
                  <c:v>-107.97138854590699</c:v>
                </c:pt>
                <c:pt idx="3571">
                  <c:v>-108.14268562576385</c:v>
                </c:pt>
                <c:pt idx="3572">
                  <c:v>-108.31323438581097</c:v>
                </c:pt>
                <c:pt idx="3573">
                  <c:v>-108.4830352048114</c:v>
                </c:pt>
                <c:pt idx="3574">
                  <c:v>-108.65208846711833</c:v>
                </c:pt>
                <c:pt idx="3575">
                  <c:v>-108.82039456263547</c:v>
                </c:pt>
                <c:pt idx="3576">
                  <c:v>-108.9879538867719</c:v>
                </c:pt>
                <c:pt idx="3577">
                  <c:v>-109.15476684040534</c:v>
                </c:pt>
                <c:pt idx="3578">
                  <c:v>-109.32083382983735</c:v>
                </c:pt>
                <c:pt idx="3579">
                  <c:v>-109.48615526675472</c:v>
                </c:pt>
                <c:pt idx="3580">
                  <c:v>-109.65073156818981</c:v>
                </c:pt>
                <c:pt idx="3581">
                  <c:v>-109.81456315648154</c:v>
                </c:pt>
                <c:pt idx="3582">
                  <c:v>-109.97765045923566</c:v>
                </c:pt>
                <c:pt idx="3583">
                  <c:v>-110.13999390928743</c:v>
                </c:pt>
                <c:pt idx="3584">
                  <c:v>-110.30159394466307</c:v>
                </c:pt>
                <c:pt idx="3585">
                  <c:v>-110.46245100854249</c:v>
                </c:pt>
                <c:pt idx="3586">
                  <c:v>-110.62256554922293</c:v>
                </c:pt>
                <c:pt idx="3587">
                  <c:v>-110.7819380200818</c:v>
                </c:pt>
                <c:pt idx="3588">
                  <c:v>-110.94056887954055</c:v>
                </c:pt>
                <c:pt idx="3589">
                  <c:v>-111.09845859102937</c:v>
                </c:pt>
                <c:pt idx="3590">
                  <c:v>-111.25560762295171</c:v>
                </c:pt>
                <c:pt idx="3591">
                  <c:v>-111.41201644864897</c:v>
                </c:pt>
                <c:pt idx="3592">
                  <c:v>-111.56768554636714</c:v>
                </c:pt>
                <c:pt idx="3593">
                  <c:v>-111.72261539922104</c:v>
                </c:pt>
                <c:pt idx="3594">
                  <c:v>-111.87680649516234</c:v>
                </c:pt>
                <c:pt idx="3595">
                  <c:v>-112.03025932694409</c:v>
                </c:pt>
                <c:pt idx="3596">
                  <c:v>-112.18297439208928</c:v>
                </c:pt>
                <c:pt idx="3597">
                  <c:v>-112.33495219285872</c:v>
                </c:pt>
                <c:pt idx="3598">
                  <c:v>-112.48619323621605</c:v>
                </c:pt>
                <c:pt idx="3599">
                  <c:v>-112.63669803379791</c:v>
                </c:pt>
                <c:pt idx="3600">
                  <c:v>-112.78646710188288</c:v>
                </c:pt>
                <c:pt idx="3601">
                  <c:v>-112.93550096135714</c:v>
                </c:pt>
                <c:pt idx="3602">
                  <c:v>-113.08380013768675</c:v>
                </c:pt>
                <c:pt idx="3603">
                  <c:v>-113.23136516088424</c:v>
                </c:pt>
                <c:pt idx="3604">
                  <c:v>-113.37819656548146</c:v>
                </c:pt>
                <c:pt idx="3605">
                  <c:v>-113.52429489049602</c:v>
                </c:pt>
                <c:pt idx="3606">
                  <c:v>-113.66966067940362</c:v>
                </c:pt>
                <c:pt idx="3607">
                  <c:v>-113.81429448010793</c:v>
                </c:pt>
                <c:pt idx="3608">
                  <c:v>-113.95819684491347</c:v>
                </c:pt>
                <c:pt idx="3609">
                  <c:v>-114.10136833049241</c:v>
                </c:pt>
                <c:pt idx="3610">
                  <c:v>-114.24380949786058</c:v>
                </c:pt>
                <c:pt idx="3611">
                  <c:v>-114.38552091234615</c:v>
                </c:pt>
                <c:pt idx="3612">
                  <c:v>-114.52650314356396</c:v>
                </c:pt>
                <c:pt idx="3613">
                  <c:v>-114.66675676538567</c:v>
                </c:pt>
                <c:pt idx="3614">
                  <c:v>-114.8062823559148</c:v>
                </c:pt>
                <c:pt idx="3615">
                  <c:v>-114.94508049745775</c:v>
                </c:pt>
                <c:pt idx="3616">
                  <c:v>-115.08315177649759</c:v>
                </c:pt>
                <c:pt idx="3617">
                  <c:v>-115.22049678366774</c:v>
                </c:pt>
                <c:pt idx="3618">
                  <c:v>-115.35711611372572</c:v>
                </c:pt>
                <c:pt idx="3619">
                  <c:v>-115.49301036552797</c:v>
                </c:pt>
                <c:pt idx="3620">
                  <c:v>-115.62818014200217</c:v>
                </c:pt>
                <c:pt idx="3621">
                  <c:v>-115.76262605012347</c:v>
                </c:pt>
                <c:pt idx="3622">
                  <c:v>-115.89634870088966</c:v>
                </c:pt>
                <c:pt idx="3623">
                  <c:v>-116.02934870929602</c:v>
                </c:pt>
                <c:pt idx="3624">
                  <c:v>-116.16162669430962</c:v>
                </c:pt>
                <c:pt idx="3625">
                  <c:v>-116.29318327884658</c:v>
                </c:pt>
                <c:pt idx="3626">
                  <c:v>-116.42401908974767</c:v>
                </c:pt>
                <c:pt idx="3627">
                  <c:v>-116.55413475775404</c:v>
                </c:pt>
                <c:pt idx="3628">
                  <c:v>-116.68353091748554</c:v>
                </c:pt>
                <c:pt idx="3629">
                  <c:v>-116.81220820741501</c:v>
                </c:pt>
                <c:pt idx="3630">
                  <c:v>-116.94016726984785</c:v>
                </c:pt>
                <c:pt idx="3631">
                  <c:v>-117.06740875089798</c:v>
                </c:pt>
                <c:pt idx="3632">
                  <c:v>-117.19393330046678</c:v>
                </c:pt>
                <c:pt idx="3633">
                  <c:v>-117.31974157221937</c:v>
                </c:pt>
                <c:pt idx="3634">
                  <c:v>-117.44483422356478</c:v>
                </c:pt>
                <c:pt idx="3635">
                  <c:v>-117.56921191563387</c:v>
                </c:pt>
                <c:pt idx="3636">
                  <c:v>-117.6928753132573</c:v>
                </c:pt>
                <c:pt idx="3637">
                  <c:v>-117.81582508494645</c:v>
                </c:pt>
                <c:pt idx="3638">
                  <c:v>-117.93806190287145</c:v>
                </c:pt>
                <c:pt idx="3639">
                  <c:v>-118.0595864428419</c:v>
                </c:pt>
                <c:pt idx="3640">
                  <c:v>-118.18039938428593</c:v>
                </c:pt>
                <c:pt idx="3641">
                  <c:v>-118.30050141023163</c:v>
                </c:pt>
                <c:pt idx="3642">
                  <c:v>-118.41989320728712</c:v>
                </c:pt>
                <c:pt idx="3643">
                  <c:v>-118.53857546562156</c:v>
                </c:pt>
                <c:pt idx="3644">
                  <c:v>-118.65654887894694</c:v>
                </c:pt>
                <c:pt idx="3645">
                  <c:v>-118.77381414449786</c:v>
                </c:pt>
                <c:pt idx="3646">
                  <c:v>-118.89037196301646</c:v>
                </c:pt>
                <c:pt idx="3647">
                  <c:v>-119.00622303873169</c:v>
                </c:pt>
                <c:pt idx="3648">
                  <c:v>-119.12136807934371</c:v>
                </c:pt>
                <c:pt idx="3649">
                  <c:v>-119.23580779600553</c:v>
                </c:pt>
                <c:pt idx="3650">
                  <c:v>-119.34954290330703</c:v>
                </c:pt>
                <c:pt idx="3651">
                  <c:v>-119.46257411925697</c:v>
                </c:pt>
                <c:pt idx="3652">
                  <c:v>-119.57490216526909</c:v>
                </c:pt>
                <c:pt idx="3653">
                  <c:v>-119.68652776614471</c:v>
                </c:pt>
                <c:pt idx="3654">
                  <c:v>-119.79745165005593</c:v>
                </c:pt>
                <c:pt idx="3655">
                  <c:v>-119.90767454853369</c:v>
                </c:pt>
                <c:pt idx="3656">
                  <c:v>-120.0171971964495</c:v>
                </c:pt>
                <c:pt idx="3657">
                  <c:v>-120.12602033200235</c:v>
                </c:pt>
                <c:pt idx="3658">
                  <c:v>-120.2341446967051</c:v>
                </c:pt>
                <c:pt idx="3659">
                  <c:v>-120.34157103537022</c:v>
                </c:pt>
                <c:pt idx="3660">
                  <c:v>-120.44830009609302</c:v>
                </c:pt>
                <c:pt idx="3661">
                  <c:v>-120.55433263024452</c:v>
                </c:pt>
                <c:pt idx="3662">
                  <c:v>-120.65966939245347</c:v>
                </c:pt>
                <c:pt idx="3663">
                  <c:v>-120.76431114059557</c:v>
                </c:pt>
                <c:pt idx="3664">
                  <c:v>-120.86825863578173</c:v>
                </c:pt>
                <c:pt idx="3665">
                  <c:v>-120.97151264234552</c:v>
                </c:pt>
                <c:pt idx="3666">
                  <c:v>-121.07407392783205</c:v>
                </c:pt>
                <c:pt idx="3667">
                  <c:v>-121.1759432629859</c:v>
                </c:pt>
                <c:pt idx="3668">
                  <c:v>-121.27712142174248</c:v>
                </c:pt>
                <c:pt idx="3669">
                  <c:v>-121.37760918121484</c:v>
                </c:pt>
                <c:pt idx="3670">
                  <c:v>-121.4774073216856</c:v>
                </c:pt>
                <c:pt idx="3671">
                  <c:v>-121.57651662659725</c:v>
                </c:pt>
                <c:pt idx="3672">
                  <c:v>-121.67493788254141</c:v>
                </c:pt>
                <c:pt idx="3673">
                  <c:v>-121.77267187925111</c:v>
                </c:pt>
                <c:pt idx="3674">
                  <c:v>-121.86971940959208</c:v>
                </c:pt>
                <c:pt idx="3675">
                  <c:v>-121.96608126955411</c:v>
                </c:pt>
                <c:pt idx="3676">
                  <c:v>-122.06175825824292</c:v>
                </c:pt>
                <c:pt idx="3677">
                  <c:v>-122.1567511778746</c:v>
                </c:pt>
                <c:pt idx="3678">
                  <c:v>-122.25106083376612</c:v>
                </c:pt>
                <c:pt idx="3679">
                  <c:v>-122.34468803432992</c:v>
                </c:pt>
                <c:pt idx="3680">
                  <c:v>-122.43763359106831</c:v>
                </c:pt>
                <c:pt idx="3681">
                  <c:v>-122.5298983185659</c:v>
                </c:pt>
                <c:pt idx="3682">
                  <c:v>-122.62148303448518</c:v>
                </c:pt>
                <c:pt idx="3683">
                  <c:v>-122.71238855956126</c:v>
                </c:pt>
                <c:pt idx="3684">
                  <c:v>-122.8026157175974</c:v>
                </c:pt>
                <c:pt idx="3685">
                  <c:v>-122.89216533545974</c:v>
                </c:pt>
                <c:pt idx="3686">
                  <c:v>-122.98103824307461</c:v>
                </c:pt>
                <c:pt idx="3687">
                  <c:v>-123.06923527342445</c:v>
                </c:pt>
                <c:pt idx="3688">
                  <c:v>-123.15675726254429</c:v>
                </c:pt>
                <c:pt idx="3689">
                  <c:v>-123.24360504952018</c:v>
                </c:pt>
                <c:pt idx="3690">
                  <c:v>-123.32977947648507</c:v>
                </c:pt>
                <c:pt idx="3691">
                  <c:v>-123.41528138861929</c:v>
                </c:pt>
                <c:pt idx="3692">
                  <c:v>-123.5001116341468</c:v>
                </c:pt>
                <c:pt idx="3693">
                  <c:v>-123.58427106433551</c:v>
                </c:pt>
                <c:pt idx="3694">
                  <c:v>-123.66776053349611</c:v>
                </c:pt>
                <c:pt idx="3695">
                  <c:v>-123.75058089898192</c:v>
                </c:pt>
                <c:pt idx="3696">
                  <c:v>-123.83273302118938</c:v>
                </c:pt>
                <c:pt idx="3697">
                  <c:v>-123.91421776355767</c:v>
                </c:pt>
                <c:pt idx="3698">
                  <c:v>-123.99503599257127</c:v>
                </c:pt>
                <c:pt idx="3699">
                  <c:v>-124.07518857775887</c:v>
                </c:pt>
                <c:pt idx="3700">
                  <c:v>-124.15467639169853</c:v>
                </c:pt>
                <c:pt idx="3701">
                  <c:v>-124.23350031001686</c:v>
                </c:pt>
                <c:pt idx="3702">
                  <c:v>-124.31166121139317</c:v>
                </c:pt>
                <c:pt idx="3703">
                  <c:v>-124.38915997756308</c:v>
                </c:pt>
                <c:pt idx="3704">
                  <c:v>-124.46599749332017</c:v>
                </c:pt>
                <c:pt idx="3705">
                  <c:v>-124.54217464652248</c:v>
                </c:pt>
                <c:pt idx="3706">
                  <c:v>-124.61769232809344</c:v>
                </c:pt>
                <c:pt idx="3707">
                  <c:v>-124.69255143203043</c:v>
                </c:pt>
                <c:pt idx="3708">
                  <c:v>-124.76675285540711</c:v>
                </c:pt>
                <c:pt idx="3709">
                  <c:v>-124.84029749838011</c:v>
                </c:pt>
                <c:pt idx="3710">
                  <c:v>-124.91318626419562</c:v>
                </c:pt>
                <c:pt idx="3711">
                  <c:v>-124.98542005919424</c:v>
                </c:pt>
                <c:pt idx="3712">
                  <c:v>-125.05699979282002</c:v>
                </c:pt>
                <c:pt idx="3713">
                  <c:v>-125.1279263776255</c:v>
                </c:pt>
                <c:pt idx="3714">
                  <c:v>-125.19820072928033</c:v>
                </c:pt>
                <c:pt idx="3715">
                  <c:v>-125.26782376658102</c:v>
                </c:pt>
                <c:pt idx="3716">
                  <c:v>-125.33679641145713</c:v>
                </c:pt>
                <c:pt idx="3717">
                  <c:v>-125.40511958898055</c:v>
                </c:pt>
                <c:pt idx="3718">
                  <c:v>-125.47279422737661</c:v>
                </c:pt>
                <c:pt idx="3719">
                  <c:v>-125.53982125803282</c:v>
                </c:pt>
                <c:pt idx="3720">
                  <c:v>-125.60620161550781</c:v>
                </c:pt>
                <c:pt idx="3721">
                  <c:v>-125.67193623754483</c:v>
                </c:pt>
                <c:pt idx="3722">
                  <c:v>-125.73702606507972</c:v>
                </c:pt>
                <c:pt idx="3723">
                  <c:v>-125.80147204225514</c:v>
                </c:pt>
                <c:pt idx="3724">
                  <c:v>-125.86527511643106</c:v>
                </c:pt>
                <c:pt idx="3725">
                  <c:v>-125.92843623819662</c:v>
                </c:pt>
                <c:pt idx="3726">
                  <c:v>-125.99095636138361</c:v>
                </c:pt>
                <c:pt idx="3727">
                  <c:v>-126.05283644308005</c:v>
                </c:pt>
                <c:pt idx="3728">
                  <c:v>-126.11407744364217</c:v>
                </c:pt>
                <c:pt idx="3729">
                  <c:v>-126.17468032671047</c:v>
                </c:pt>
                <c:pt idx="3730">
                  <c:v>-126.23464605922155</c:v>
                </c:pt>
                <c:pt idx="3731">
                  <c:v>-126.29397561142551</c:v>
                </c:pt>
                <c:pt idx="3732">
                  <c:v>-126.35266995689858</c:v>
                </c:pt>
                <c:pt idx="3733">
                  <c:v>-126.41073007256006</c:v>
                </c:pt>
                <c:pt idx="3734">
                  <c:v>-126.46815693868885</c:v>
                </c:pt>
                <c:pt idx="3735">
                  <c:v>-126.52495153893784</c:v>
                </c:pt>
                <c:pt idx="3736">
                  <c:v>-126.58111486035256</c:v>
                </c:pt>
                <c:pt idx="3737">
                  <c:v>-126.63664789338708</c:v>
                </c:pt>
                <c:pt idx="3738">
                  <c:v>-126.69155163192104</c:v>
                </c:pt>
                <c:pt idx="3739">
                  <c:v>-126.74582707328021</c:v>
                </c:pt>
                <c:pt idx="3740">
                  <c:v>-126.79947521825113</c:v>
                </c:pt>
                <c:pt idx="3741">
                  <c:v>-126.85249707110199</c:v>
                </c:pt>
                <c:pt idx="3742">
                  <c:v>-126.90489363960103</c:v>
                </c:pt>
                <c:pt idx="3743">
                  <c:v>-126.9566659350362</c:v>
                </c:pt>
                <c:pt idx="3744">
                  <c:v>-127.00781497223434</c:v>
                </c:pt>
                <c:pt idx="3745">
                  <c:v>-127.05834176958089</c:v>
                </c:pt>
                <c:pt idx="3746">
                  <c:v>-127.1082473490425</c:v>
                </c:pt>
                <c:pt idx="3747">
                  <c:v>-127.15753273618483</c:v>
                </c:pt>
                <c:pt idx="3748">
                  <c:v>-127.20619896019572</c:v>
                </c:pt>
                <c:pt idx="3749">
                  <c:v>-127.25424705390637</c:v>
                </c:pt>
                <c:pt idx="3750">
                  <c:v>-127.30167805381218</c:v>
                </c:pt>
                <c:pt idx="3751">
                  <c:v>-127.34849300009699</c:v>
                </c:pt>
                <c:pt idx="3752">
                  <c:v>-127.39469293665266</c:v>
                </c:pt>
                <c:pt idx="3753">
                  <c:v>-127.44027891110447</c:v>
                </c:pt>
                <c:pt idx="3754">
                  <c:v>-127.48525197483323</c:v>
                </c:pt>
                <c:pt idx="3755">
                  <c:v>-127.52961318299896</c:v>
                </c:pt>
                <c:pt idx="3756">
                  <c:v>-127.57336359456312</c:v>
                </c:pt>
                <c:pt idx="3757">
                  <c:v>-127.616504272317</c:v>
                </c:pt>
                <c:pt idx="3758">
                  <c:v>-127.65903628290063</c:v>
                </c:pt>
                <c:pt idx="3759">
                  <c:v>-127.70096069683167</c:v>
                </c:pt>
                <c:pt idx="3760">
                  <c:v>-127.74227858852842</c:v>
                </c:pt>
                <c:pt idx="3761">
                  <c:v>-127.78299103633546</c:v>
                </c:pt>
                <c:pt idx="3762">
                  <c:v>-127.82309912254955</c:v>
                </c:pt>
                <c:pt idx="3763">
                  <c:v>-127.86260393344541</c:v>
                </c:pt>
                <c:pt idx="3764">
                  <c:v>-127.90150655930188</c:v>
                </c:pt>
                <c:pt idx="3765">
                  <c:v>-127.9398080944278</c:v>
                </c:pt>
                <c:pt idx="3766">
                  <c:v>-127.97750963718906</c:v>
                </c:pt>
                <c:pt idx="3767">
                  <c:v>-128.01461229003635</c:v>
                </c:pt>
                <c:pt idx="3768">
                  <c:v>-128.05111715953009</c:v>
                </c:pt>
                <c:pt idx="3769">
                  <c:v>-128.08702535637147</c:v>
                </c:pt>
                <c:pt idx="3770">
                  <c:v>-128.12233799542437</c:v>
                </c:pt>
                <c:pt idx="3771">
                  <c:v>-128.15705619575067</c:v>
                </c:pt>
                <c:pt idx="3772">
                  <c:v>-128.19118108063179</c:v>
                </c:pt>
                <c:pt idx="3773">
                  <c:v>-128.22471377760039</c:v>
                </c:pt>
                <c:pt idx="3774">
                  <c:v>-128.2576554184686</c:v>
                </c:pt>
                <c:pt idx="3775">
                  <c:v>-128.2900071393554</c:v>
                </c:pt>
                <c:pt idx="3776">
                  <c:v>-128.32177008071707</c:v>
                </c:pt>
                <c:pt idx="3777">
                  <c:v>-128.35294538737588</c:v>
                </c:pt>
                <c:pt idx="3778">
                  <c:v>-128.3835342085479</c:v>
                </c:pt>
                <c:pt idx="3779">
                  <c:v>-128.41353769787528</c:v>
                </c:pt>
                <c:pt idx="3780">
                  <c:v>-128.44295701345348</c:v>
                </c:pt>
                <c:pt idx="3781">
                  <c:v>-128.47179331786131</c:v>
                </c:pt>
                <c:pt idx="3782">
                  <c:v>-128.50004777819316</c:v>
                </c:pt>
                <c:pt idx="3783">
                  <c:v>-128.527721566086</c:v>
                </c:pt>
                <c:pt idx="3784">
                  <c:v>-128.55481585775124</c:v>
                </c:pt>
                <c:pt idx="3785">
                  <c:v>-128.58133183400551</c:v>
                </c:pt>
                <c:pt idx="3786">
                  <c:v>-128.60727068029945</c:v>
                </c:pt>
                <c:pt idx="3787">
                  <c:v>-128.63263358674973</c:v>
                </c:pt>
                <c:pt idx="3788">
                  <c:v>-128.65742174816984</c:v>
                </c:pt>
                <c:pt idx="3789">
                  <c:v>-128.68163636409918</c:v>
                </c:pt>
                <c:pt idx="3790">
                  <c:v>-128.70527863883581</c:v>
                </c:pt>
                <c:pt idx="3791">
                  <c:v>-128.72834978146665</c:v>
                </c:pt>
                <c:pt idx="3792">
                  <c:v>-128.75085100589797</c:v>
                </c:pt>
                <c:pt idx="3793">
                  <c:v>-128.77278353088724</c:v>
                </c:pt>
                <c:pt idx="3794">
                  <c:v>-128.79414858007408</c:v>
                </c:pt>
                <c:pt idx="3795">
                  <c:v>-128.81494738201098</c:v>
                </c:pt>
                <c:pt idx="3796">
                  <c:v>-128.83518117019472</c:v>
                </c:pt>
                <c:pt idx="3797">
                  <c:v>-128.85485118309816</c:v>
                </c:pt>
                <c:pt idx="3798">
                  <c:v>-128.87395866420036</c:v>
                </c:pt>
                <c:pt idx="3799">
                  <c:v>-128.89250486201868</c:v>
                </c:pt>
                <c:pt idx="3800">
                  <c:v>-128.91049103013978</c:v>
                </c:pt>
                <c:pt idx="3801">
                  <c:v>-128.92791842725035</c:v>
                </c:pt>
              </c:numCache>
            </c:numRef>
          </c:yVal>
          <c:smooth val="0"/>
          <c:extLst>
            <c:ext xmlns:c16="http://schemas.microsoft.com/office/drawing/2014/chart" uri="{C3380CC4-5D6E-409C-BE32-E72D297353CC}">
              <c16:uniqueId val="{00000000-213C-4A10-90D7-1B0C87AC8502}"/>
            </c:ext>
          </c:extLst>
        </c:ser>
        <c:dLbls>
          <c:showLegendKey val="0"/>
          <c:showVal val="0"/>
          <c:showCatName val="0"/>
          <c:showSerName val="0"/>
          <c:showPercent val="0"/>
          <c:showBubbleSize val="0"/>
        </c:dLbls>
        <c:axId val="211506688"/>
        <c:axId val="211508608"/>
      </c:scatterChart>
      <c:valAx>
        <c:axId val="211506688"/>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211508608"/>
        <c:crosses val="autoZero"/>
        <c:crossBetween val="midCat"/>
      </c:valAx>
      <c:valAx>
        <c:axId val="211508608"/>
        <c:scaling>
          <c:orientation val="minMax"/>
        </c:scaling>
        <c:delete val="0"/>
        <c:axPos val="l"/>
        <c:majorGridlines/>
        <c:title>
          <c:tx>
            <c:rich>
              <a:bodyPr/>
              <a:lstStyle/>
              <a:p>
                <a:pPr>
                  <a:defRPr/>
                </a:pPr>
                <a:r>
                  <a:rPr lang="en-IN"/>
                  <a:t>Total_phase</a:t>
                </a:r>
              </a:p>
            </c:rich>
          </c:tx>
          <c:overlay val="0"/>
        </c:title>
        <c:numFmt formatCode="General" sourceLinked="1"/>
        <c:majorTickMark val="out"/>
        <c:minorTickMark val="none"/>
        <c:tickLblPos val="low"/>
        <c:crossAx val="211506688"/>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png"/><Relationship Id="rId4"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164</xdr:row>
          <xdr:rowOff>171450</xdr:rowOff>
        </xdr:from>
        <xdr:to>
          <xdr:col>8</xdr:col>
          <xdr:colOff>0</xdr:colOff>
          <xdr:row>193</xdr:row>
          <xdr:rowOff>133350</xdr:rowOff>
        </xdr:to>
        <xdr:sp macro="" textlink="">
          <xdr:nvSpPr>
            <xdr:cNvPr id="1047" name="Object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8467</xdr:colOff>
      <xdr:row>169</xdr:row>
      <xdr:rowOff>8467</xdr:rowOff>
    </xdr:from>
    <xdr:to>
      <xdr:col>4</xdr:col>
      <xdr:colOff>1096433</xdr:colOff>
      <xdr:row>190</xdr:row>
      <xdr:rowOff>148167</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793930</xdr:colOff>
      <xdr:row>39</xdr:row>
      <xdr:rowOff>170363</xdr:rowOff>
    </xdr:from>
    <xdr:to>
      <xdr:col>3</xdr:col>
      <xdr:colOff>5879373</xdr:colOff>
      <xdr:row>57</xdr:row>
      <xdr:rowOff>166280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6132286</xdr:colOff>
      <xdr:row>39</xdr:row>
      <xdr:rowOff>133353</xdr:rowOff>
    </xdr:from>
    <xdr:to>
      <xdr:col>5</xdr:col>
      <xdr:colOff>495301</xdr:colOff>
      <xdr:row>57</xdr:row>
      <xdr:rowOff>129270</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994833</xdr:colOff>
      <xdr:row>29</xdr:row>
      <xdr:rowOff>1767416</xdr:rowOff>
    </xdr:from>
    <xdr:to>
      <xdr:col>4</xdr:col>
      <xdr:colOff>2995083</xdr:colOff>
      <xdr:row>29</xdr:row>
      <xdr:rowOff>2920999</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tretch>
          <a:fillRect/>
        </a:stretch>
      </xdr:blipFill>
      <xdr:spPr>
        <a:xfrm>
          <a:off x="5433483" y="24875066"/>
          <a:ext cx="2000250" cy="1153583"/>
        </a:xfrm>
        <a:prstGeom prst="rect">
          <a:avLst/>
        </a:prstGeom>
      </xdr:spPr>
    </xdr:pic>
    <xdr:clientData/>
  </xdr:twoCellAnchor>
  <xdr:twoCellAnchor>
    <xdr:from>
      <xdr:col>4</xdr:col>
      <xdr:colOff>889000</xdr:colOff>
      <xdr:row>11</xdr:row>
      <xdr:rowOff>1493574</xdr:rowOff>
    </xdr:from>
    <xdr:to>
      <xdr:col>4</xdr:col>
      <xdr:colOff>2868930</xdr:colOff>
      <xdr:row>11</xdr:row>
      <xdr:rowOff>3647494</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27650" y="8904024"/>
          <a:ext cx="1979930" cy="2153920"/>
        </a:xfrm>
        <a:prstGeom prst="rect">
          <a:avLst/>
        </a:prstGeom>
        <a:noFill/>
        <a:ln>
          <a:noFill/>
        </a:ln>
      </xdr:spPr>
    </xdr:pic>
    <xdr:clientData/>
  </xdr:twoCellAnchor>
  <xdr:twoCellAnchor>
    <xdr:from>
      <xdr:col>4</xdr:col>
      <xdr:colOff>1322916</xdr:colOff>
      <xdr:row>28</xdr:row>
      <xdr:rowOff>2529416</xdr:rowOff>
    </xdr:from>
    <xdr:to>
      <xdr:col>4</xdr:col>
      <xdr:colOff>2590376</xdr:colOff>
      <xdr:row>28</xdr:row>
      <xdr:rowOff>3841326</xdr:rowOff>
    </xdr:to>
    <xdr:pic>
      <xdr:nvPicPr>
        <xdr:cNvPr id="4" name="Picture 3">
          <a:extLst>
            <a:ext uri="{FF2B5EF4-FFF2-40B4-BE49-F238E27FC236}">
              <a16:creationId xmlns:a16="http://schemas.microsoft.com/office/drawing/2014/main" id="{00000000-0008-0000-0400-000004000000}"/>
            </a:ext>
          </a:extLst>
        </xdr:cNvPr>
        <xdr:cNvPicPr/>
      </xdr:nvPicPr>
      <xdr:blipFill rotWithShape="1">
        <a:blip xmlns:r="http://schemas.openxmlformats.org/officeDocument/2006/relationships" r:embed="rId3"/>
        <a:srcRect l="3114"/>
        <a:stretch/>
      </xdr:blipFill>
      <xdr:spPr bwMode="auto">
        <a:xfrm>
          <a:off x="5761566" y="21674666"/>
          <a:ext cx="1267460" cy="1311910"/>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539750</xdr:colOff>
      <xdr:row>30</xdr:row>
      <xdr:rowOff>158750</xdr:rowOff>
    </xdr:from>
    <xdr:to>
      <xdr:col>4</xdr:col>
      <xdr:colOff>3275965</xdr:colOff>
      <xdr:row>30</xdr:row>
      <xdr:rowOff>1593215</xdr:rowOff>
    </xdr:to>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78400" y="28467050"/>
          <a:ext cx="2736215" cy="1434465"/>
        </a:xfrm>
        <a:prstGeom prst="rect">
          <a:avLst/>
        </a:prstGeom>
        <a:noFill/>
        <a:ln>
          <a:noFill/>
        </a:ln>
      </xdr:spPr>
    </xdr:pic>
    <xdr:clientData/>
  </xdr:twoCellAnchor>
  <xdr:twoCellAnchor>
    <xdr:from>
      <xdr:col>4</xdr:col>
      <xdr:colOff>931333</xdr:colOff>
      <xdr:row>31</xdr:row>
      <xdr:rowOff>846666</xdr:rowOff>
    </xdr:from>
    <xdr:to>
      <xdr:col>4</xdr:col>
      <xdr:colOff>2911263</xdr:colOff>
      <xdr:row>31</xdr:row>
      <xdr:rowOff>3000586</xdr:rowOff>
    </xdr:to>
    <xdr:pic>
      <xdr:nvPicPr>
        <xdr:cNvPr id="6" name="Picture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69983" y="30869466"/>
          <a:ext cx="1979930" cy="215392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270547/AppData/Local/Microsoft/Windows/INetCache/Content.MSO/TPS546x24A_Calculator_Checkli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atfish\TPS546x24A_Calculator_Checklis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0217941/Documents/Design/CatFish/Tools/Compensation%20Table%20Produc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og Lookup"/>
      <sheetName val="Validation"/>
      <sheetName val="Array"/>
      <sheetName val="Verilog"/>
      <sheetName val="275 KHz"/>
      <sheetName val="325 KHz"/>
      <sheetName val="450 KHz"/>
      <sheetName val="550 KHz"/>
      <sheetName val="650 KHz"/>
      <sheetName val="900 KHz"/>
      <sheetName val="1100 KHz"/>
      <sheetName val="1500 KHz"/>
      <sheetName val="Index Values"/>
      <sheetName val="Analog Values"/>
      <sheetName val="Sheet1"/>
    </sheetNames>
    <sheetDataSet>
      <sheetData sheetId="0" refreshError="1"/>
      <sheetData sheetId="1" refreshError="1"/>
      <sheetData sheetId="2" refreshError="1"/>
      <sheetData sheetId="3" refreshError="1"/>
      <sheetData sheetId="4">
        <row r="4">
          <cell r="A4" t="str">
            <v>COMP</v>
          </cell>
          <cell r="B4" t="str">
            <v>Scale</v>
          </cell>
          <cell r="C4" t="str">
            <v>all bits</v>
          </cell>
          <cell r="D4" t="str">
            <v>rsvd</v>
          </cell>
          <cell r="E4" t="str">
            <v>SEL_GMV</v>
          </cell>
          <cell r="F4" t="str">
            <v>rsvd</v>
          </cell>
          <cell r="G4" t="str">
            <v>SEL_GMI</v>
          </cell>
          <cell r="H4" t="str">
            <v>all bits</v>
          </cell>
          <cell r="I4" t="str">
            <v>SEL_RVV</v>
          </cell>
          <cell r="J4" t="str">
            <v>SEL_INTV</v>
          </cell>
          <cell r="K4" t="str">
            <v>all bits</v>
          </cell>
          <cell r="L4" t="str">
            <v>SEL_INTV</v>
          </cell>
          <cell r="M4" t="str">
            <v>SEL_CPV</v>
          </cell>
          <cell r="N4" t="str">
            <v>rsvd</v>
          </cell>
          <cell r="O4" t="str">
            <v>all bits</v>
          </cell>
          <cell r="P4" t="str">
            <v>SEL_RVI</v>
          </cell>
          <cell r="Q4" t="str">
            <v>SEL_INTI</v>
          </cell>
          <cell r="R4" t="str">
            <v>all bits</v>
          </cell>
          <cell r="S4" t="str">
            <v>SEL_INTI</v>
          </cell>
          <cell r="T4" t="str">
            <v>SEL_CPI</v>
          </cell>
          <cell r="U4" t="str">
            <v>SEL_RINTI</v>
          </cell>
        </row>
        <row r="6">
          <cell r="A6" t="str">
            <v>00000</v>
          </cell>
          <cell r="B6">
            <v>6</v>
          </cell>
          <cell r="C6" t="e">
            <v>#NUM!</v>
          </cell>
          <cell r="D6" t="str">
            <v>00</v>
          </cell>
          <cell r="E6" t="e">
            <v>#NUM!</v>
          </cell>
          <cell r="F6" t="str">
            <v>00</v>
          </cell>
          <cell r="G6" t="e">
            <v>#NUM!</v>
          </cell>
          <cell r="H6" t="str">
            <v>00</v>
          </cell>
          <cell r="I6" t="str">
            <v>000000</v>
          </cell>
          <cell r="J6" t="str">
            <v>00</v>
          </cell>
          <cell r="K6" t="str">
            <v>42</v>
          </cell>
          <cell r="L6" t="str">
            <v>01</v>
          </cell>
          <cell r="M6" t="str">
            <v>00001</v>
          </cell>
          <cell r="N6" t="str">
            <v>0</v>
          </cell>
          <cell r="O6" t="str">
            <v>00</v>
          </cell>
          <cell r="P6" t="str">
            <v>000000</v>
          </cell>
          <cell r="Q6" t="str">
            <v>00</v>
          </cell>
          <cell r="R6" t="str">
            <v>01</v>
          </cell>
          <cell r="S6" t="str">
            <v>00</v>
          </cell>
          <cell r="T6" t="str">
            <v>00000</v>
          </cell>
          <cell r="U6" t="str">
            <v>1</v>
          </cell>
        </row>
        <row r="7">
          <cell r="A7" t="str">
            <v>00001</v>
          </cell>
          <cell r="B7">
            <v>6</v>
          </cell>
          <cell r="C7" t="str">
            <v>12</v>
          </cell>
          <cell r="D7" t="str">
            <v>00</v>
          </cell>
          <cell r="E7" t="str">
            <v>01</v>
          </cell>
          <cell r="F7" t="str">
            <v>00</v>
          </cell>
          <cell r="G7" t="str">
            <v>10</v>
          </cell>
          <cell r="H7" t="str">
            <v>0B</v>
          </cell>
          <cell r="I7" t="str">
            <v>000010</v>
          </cell>
          <cell r="J7" t="str">
            <v>11</v>
          </cell>
          <cell r="K7" t="str">
            <v>F0</v>
          </cell>
          <cell r="L7" t="str">
            <v>11</v>
          </cell>
          <cell r="M7" t="str">
            <v>11000</v>
          </cell>
          <cell r="N7" t="str">
            <v>0</v>
          </cell>
          <cell r="O7" t="str">
            <v>13</v>
          </cell>
          <cell r="P7" t="str">
            <v>000100</v>
          </cell>
          <cell r="Q7" t="str">
            <v>11</v>
          </cell>
          <cell r="R7" t="str">
            <v>19</v>
          </cell>
          <cell r="S7" t="str">
            <v>00</v>
          </cell>
          <cell r="T7" t="str">
            <v>01100</v>
          </cell>
          <cell r="U7" t="str">
            <v>1</v>
          </cell>
        </row>
        <row r="8">
          <cell r="A8" t="str">
            <v>00010</v>
          </cell>
          <cell r="B8">
            <v>6</v>
          </cell>
          <cell r="C8" t="str">
            <v>12</v>
          </cell>
          <cell r="D8" t="str">
            <v>00</v>
          </cell>
          <cell r="E8" t="str">
            <v>01</v>
          </cell>
          <cell r="F8" t="str">
            <v>00</v>
          </cell>
          <cell r="G8" t="str">
            <v>10</v>
          </cell>
          <cell r="H8" t="str">
            <v>13</v>
          </cell>
          <cell r="I8" t="str">
            <v>000100</v>
          </cell>
          <cell r="J8" t="str">
            <v>11</v>
          </cell>
          <cell r="K8" t="str">
            <v>18</v>
          </cell>
          <cell r="L8" t="str">
            <v>00</v>
          </cell>
          <cell r="M8" t="str">
            <v>01100</v>
          </cell>
          <cell r="N8" t="str">
            <v>0</v>
          </cell>
          <cell r="O8" t="str">
            <v>13</v>
          </cell>
          <cell r="P8" t="str">
            <v>000100</v>
          </cell>
          <cell r="Q8" t="str">
            <v>11</v>
          </cell>
          <cell r="R8" t="str">
            <v>19</v>
          </cell>
          <cell r="S8" t="str">
            <v>00</v>
          </cell>
          <cell r="T8" t="str">
            <v>01100</v>
          </cell>
          <cell r="U8" t="str">
            <v>1</v>
          </cell>
        </row>
        <row r="9">
          <cell r="A9" t="str">
            <v>00011</v>
          </cell>
          <cell r="B9">
            <v>6</v>
          </cell>
          <cell r="C9" t="str">
            <v>12</v>
          </cell>
          <cell r="D9" t="str">
            <v>00</v>
          </cell>
          <cell r="E9" t="str">
            <v>01</v>
          </cell>
          <cell r="F9" t="str">
            <v>00</v>
          </cell>
          <cell r="G9" t="str">
            <v>10</v>
          </cell>
          <cell r="H9" t="str">
            <v>21</v>
          </cell>
          <cell r="I9" t="str">
            <v>001000</v>
          </cell>
          <cell r="J9" t="str">
            <v>01</v>
          </cell>
          <cell r="K9" t="str">
            <v>8C</v>
          </cell>
          <cell r="L9" t="str">
            <v>10</v>
          </cell>
          <cell r="M9" t="str">
            <v>00110</v>
          </cell>
          <cell r="N9" t="str">
            <v>0</v>
          </cell>
          <cell r="O9" t="str">
            <v>13</v>
          </cell>
          <cell r="P9" t="str">
            <v>000100</v>
          </cell>
          <cell r="Q9" t="str">
            <v>11</v>
          </cell>
          <cell r="R9" t="str">
            <v>19</v>
          </cell>
          <cell r="S9" t="str">
            <v>00</v>
          </cell>
          <cell r="T9" t="str">
            <v>01100</v>
          </cell>
          <cell r="U9" t="str">
            <v>1</v>
          </cell>
        </row>
        <row r="10">
          <cell r="A10" t="str">
            <v>00100</v>
          </cell>
          <cell r="B10">
            <v>6</v>
          </cell>
          <cell r="C10" t="str">
            <v>12</v>
          </cell>
          <cell r="D10" t="str">
            <v>00</v>
          </cell>
          <cell r="E10" t="str">
            <v>01</v>
          </cell>
          <cell r="F10" t="str">
            <v>00</v>
          </cell>
          <cell r="G10" t="str">
            <v>10</v>
          </cell>
          <cell r="H10" t="str">
            <v>40</v>
          </cell>
          <cell r="I10" t="str">
            <v>010000</v>
          </cell>
          <cell r="J10" t="str">
            <v>00</v>
          </cell>
          <cell r="K10" t="str">
            <v>C6</v>
          </cell>
          <cell r="L10" t="str">
            <v>11</v>
          </cell>
          <cell r="M10" t="str">
            <v>00011</v>
          </cell>
          <cell r="N10" t="str">
            <v>0</v>
          </cell>
          <cell r="O10" t="str">
            <v>13</v>
          </cell>
          <cell r="P10" t="str">
            <v>000100</v>
          </cell>
          <cell r="Q10" t="str">
            <v>11</v>
          </cell>
          <cell r="R10" t="str">
            <v>19</v>
          </cell>
          <cell r="S10" t="str">
            <v>00</v>
          </cell>
          <cell r="T10" t="str">
            <v>01100</v>
          </cell>
          <cell r="U10" t="str">
            <v>1</v>
          </cell>
        </row>
        <row r="11">
          <cell r="A11" t="str">
            <v>00101</v>
          </cell>
          <cell r="B11">
            <v>6</v>
          </cell>
          <cell r="C11" t="str">
            <v>12</v>
          </cell>
          <cell r="D11" t="str">
            <v>00</v>
          </cell>
          <cell r="E11" t="str">
            <v>01</v>
          </cell>
          <cell r="F11" t="str">
            <v>00</v>
          </cell>
          <cell r="G11" t="str">
            <v>10</v>
          </cell>
          <cell r="H11" t="str">
            <v>80</v>
          </cell>
          <cell r="I11" t="str">
            <v>100000</v>
          </cell>
          <cell r="J11" t="str">
            <v>00</v>
          </cell>
          <cell r="K11" t="str">
            <v>42</v>
          </cell>
          <cell r="L11" t="str">
            <v>01</v>
          </cell>
          <cell r="M11" t="str">
            <v>00001</v>
          </cell>
          <cell r="N11" t="str">
            <v>0</v>
          </cell>
          <cell r="O11" t="str">
            <v>13</v>
          </cell>
          <cell r="P11" t="str">
            <v>000100</v>
          </cell>
          <cell r="Q11" t="str">
            <v>11</v>
          </cell>
          <cell r="R11" t="str">
            <v>19</v>
          </cell>
          <cell r="S11" t="str">
            <v>00</v>
          </cell>
          <cell r="T11" t="str">
            <v>01100</v>
          </cell>
          <cell r="U11" t="str">
            <v>1</v>
          </cell>
        </row>
        <row r="12">
          <cell r="A12" t="str">
            <v>00110</v>
          </cell>
          <cell r="B12">
            <v>6</v>
          </cell>
          <cell r="C12" t="str">
            <v>12</v>
          </cell>
          <cell r="D12" t="str">
            <v>00</v>
          </cell>
          <cell r="E12" t="str">
            <v>01</v>
          </cell>
          <cell r="F12" t="str">
            <v>00</v>
          </cell>
          <cell r="G12" t="str">
            <v>10</v>
          </cell>
          <cell r="H12" t="str">
            <v>0B</v>
          </cell>
          <cell r="I12" t="str">
            <v>000010</v>
          </cell>
          <cell r="J12" t="str">
            <v>11</v>
          </cell>
          <cell r="K12" t="str">
            <v>F0</v>
          </cell>
          <cell r="L12" t="str">
            <v>11</v>
          </cell>
          <cell r="M12" t="str">
            <v>11000</v>
          </cell>
          <cell r="N12" t="str">
            <v>0</v>
          </cell>
          <cell r="O12" t="str">
            <v>1A</v>
          </cell>
          <cell r="P12" t="str">
            <v>000110</v>
          </cell>
          <cell r="Q12" t="str">
            <v>10</v>
          </cell>
          <cell r="R12" t="str">
            <v>59</v>
          </cell>
          <cell r="S12" t="str">
            <v>01</v>
          </cell>
          <cell r="T12" t="str">
            <v>01100</v>
          </cell>
          <cell r="U12" t="str">
            <v>1</v>
          </cell>
        </row>
        <row r="13">
          <cell r="A13" t="str">
            <v>00111</v>
          </cell>
          <cell r="B13">
            <v>6</v>
          </cell>
          <cell r="C13" t="str">
            <v>12</v>
          </cell>
          <cell r="D13" t="str">
            <v>00</v>
          </cell>
          <cell r="E13" t="str">
            <v>01</v>
          </cell>
          <cell r="F13" t="str">
            <v>00</v>
          </cell>
          <cell r="G13" t="str">
            <v>10</v>
          </cell>
          <cell r="H13" t="str">
            <v>13</v>
          </cell>
          <cell r="I13" t="str">
            <v>000100</v>
          </cell>
          <cell r="J13" t="str">
            <v>11</v>
          </cell>
          <cell r="K13" t="str">
            <v>18</v>
          </cell>
          <cell r="L13" t="str">
            <v>00</v>
          </cell>
          <cell r="M13" t="str">
            <v>01100</v>
          </cell>
          <cell r="N13" t="str">
            <v>0</v>
          </cell>
          <cell r="O13" t="str">
            <v>1A</v>
          </cell>
          <cell r="P13" t="str">
            <v>000110</v>
          </cell>
          <cell r="Q13" t="str">
            <v>10</v>
          </cell>
          <cell r="R13" t="str">
            <v>59</v>
          </cell>
          <cell r="S13" t="str">
            <v>01</v>
          </cell>
          <cell r="T13" t="str">
            <v>01100</v>
          </cell>
          <cell r="U13" t="str">
            <v>1</v>
          </cell>
        </row>
        <row r="14">
          <cell r="A14" t="str">
            <v>01000</v>
          </cell>
          <cell r="B14">
            <v>6</v>
          </cell>
          <cell r="C14" t="str">
            <v>12</v>
          </cell>
          <cell r="D14" t="str">
            <v>00</v>
          </cell>
          <cell r="E14" t="str">
            <v>01</v>
          </cell>
          <cell r="F14" t="str">
            <v>00</v>
          </cell>
          <cell r="G14" t="str">
            <v>10</v>
          </cell>
          <cell r="H14" t="str">
            <v>21</v>
          </cell>
          <cell r="I14" t="str">
            <v>001000</v>
          </cell>
          <cell r="J14" t="str">
            <v>01</v>
          </cell>
          <cell r="K14" t="str">
            <v>8C</v>
          </cell>
          <cell r="L14" t="str">
            <v>10</v>
          </cell>
          <cell r="M14" t="str">
            <v>00110</v>
          </cell>
          <cell r="N14" t="str">
            <v>0</v>
          </cell>
          <cell r="O14" t="str">
            <v>1A</v>
          </cell>
          <cell r="P14" t="str">
            <v>000110</v>
          </cell>
          <cell r="Q14" t="str">
            <v>10</v>
          </cell>
          <cell r="R14" t="str">
            <v>59</v>
          </cell>
          <cell r="S14" t="str">
            <v>01</v>
          </cell>
          <cell r="T14" t="str">
            <v>01100</v>
          </cell>
          <cell r="U14" t="str">
            <v>1</v>
          </cell>
        </row>
        <row r="15">
          <cell r="A15" t="str">
            <v>01001</v>
          </cell>
          <cell r="B15">
            <v>6</v>
          </cell>
          <cell r="C15" t="str">
            <v>12</v>
          </cell>
          <cell r="D15" t="str">
            <v>00</v>
          </cell>
          <cell r="E15" t="str">
            <v>01</v>
          </cell>
          <cell r="F15" t="str">
            <v>00</v>
          </cell>
          <cell r="G15" t="str">
            <v>10</v>
          </cell>
          <cell r="H15" t="str">
            <v>40</v>
          </cell>
          <cell r="I15" t="str">
            <v>010000</v>
          </cell>
          <cell r="J15" t="str">
            <v>00</v>
          </cell>
          <cell r="K15" t="str">
            <v>C6</v>
          </cell>
          <cell r="L15" t="str">
            <v>11</v>
          </cell>
          <cell r="M15" t="str">
            <v>00011</v>
          </cell>
          <cell r="N15" t="str">
            <v>0</v>
          </cell>
          <cell r="O15" t="str">
            <v>1A</v>
          </cell>
          <cell r="P15" t="str">
            <v>000110</v>
          </cell>
          <cell r="Q15" t="str">
            <v>10</v>
          </cell>
          <cell r="R15" t="str">
            <v>59</v>
          </cell>
          <cell r="S15" t="str">
            <v>01</v>
          </cell>
          <cell r="T15" t="str">
            <v>01100</v>
          </cell>
          <cell r="U15" t="str">
            <v>1</v>
          </cell>
        </row>
        <row r="16">
          <cell r="A16" t="str">
            <v>01010</v>
          </cell>
          <cell r="B16">
            <v>6</v>
          </cell>
          <cell r="C16" t="str">
            <v>12</v>
          </cell>
          <cell r="D16" t="str">
            <v>00</v>
          </cell>
          <cell r="E16" t="str">
            <v>01</v>
          </cell>
          <cell r="F16" t="str">
            <v>00</v>
          </cell>
          <cell r="G16" t="str">
            <v>10</v>
          </cell>
          <cell r="H16" t="str">
            <v>80</v>
          </cell>
          <cell r="I16" t="str">
            <v>100000</v>
          </cell>
          <cell r="J16" t="str">
            <v>00</v>
          </cell>
          <cell r="K16" t="str">
            <v>42</v>
          </cell>
          <cell r="L16" t="str">
            <v>01</v>
          </cell>
          <cell r="M16" t="str">
            <v>00001</v>
          </cell>
          <cell r="N16" t="str">
            <v>0</v>
          </cell>
          <cell r="O16" t="str">
            <v>1A</v>
          </cell>
          <cell r="P16" t="str">
            <v>000110</v>
          </cell>
          <cell r="Q16" t="str">
            <v>10</v>
          </cell>
          <cell r="R16" t="str">
            <v>59</v>
          </cell>
          <cell r="S16" t="str">
            <v>01</v>
          </cell>
          <cell r="T16" t="str">
            <v>01100</v>
          </cell>
          <cell r="U16" t="str">
            <v>1</v>
          </cell>
        </row>
        <row r="17">
          <cell r="A17" t="str">
            <v>01011</v>
          </cell>
          <cell r="B17">
            <v>6</v>
          </cell>
          <cell r="C17" t="str">
            <v>12</v>
          </cell>
          <cell r="D17" t="str">
            <v>00</v>
          </cell>
          <cell r="E17" t="str">
            <v>01</v>
          </cell>
          <cell r="F17" t="str">
            <v>00</v>
          </cell>
          <cell r="G17" t="str">
            <v>10</v>
          </cell>
          <cell r="H17" t="str">
            <v>0B</v>
          </cell>
          <cell r="I17" t="str">
            <v>000010</v>
          </cell>
          <cell r="J17" t="str">
            <v>11</v>
          </cell>
          <cell r="K17" t="str">
            <v>F0</v>
          </cell>
          <cell r="L17" t="str">
            <v>11</v>
          </cell>
          <cell r="M17" t="str">
            <v>11000</v>
          </cell>
          <cell r="N17" t="str">
            <v>0</v>
          </cell>
          <cell r="O17" t="str">
            <v>22</v>
          </cell>
          <cell r="P17" t="str">
            <v>001000</v>
          </cell>
          <cell r="Q17" t="str">
            <v>10</v>
          </cell>
          <cell r="R17" t="str">
            <v>4D</v>
          </cell>
          <cell r="S17" t="str">
            <v>01</v>
          </cell>
          <cell r="T17" t="str">
            <v>00110</v>
          </cell>
          <cell r="U17" t="str">
            <v>1</v>
          </cell>
        </row>
        <row r="18">
          <cell r="A18" t="str">
            <v>01100</v>
          </cell>
          <cell r="B18">
            <v>6</v>
          </cell>
          <cell r="C18" t="str">
            <v>12</v>
          </cell>
          <cell r="D18" t="str">
            <v>00</v>
          </cell>
          <cell r="E18" t="str">
            <v>01</v>
          </cell>
          <cell r="F18" t="str">
            <v>00</v>
          </cell>
          <cell r="G18" t="str">
            <v>10</v>
          </cell>
          <cell r="H18" t="str">
            <v>13</v>
          </cell>
          <cell r="I18" t="str">
            <v>000100</v>
          </cell>
          <cell r="J18" t="str">
            <v>11</v>
          </cell>
          <cell r="K18" t="str">
            <v>18</v>
          </cell>
          <cell r="L18" t="str">
            <v>00</v>
          </cell>
          <cell r="M18" t="str">
            <v>01100</v>
          </cell>
          <cell r="N18" t="str">
            <v>0</v>
          </cell>
          <cell r="O18" t="str">
            <v>22</v>
          </cell>
          <cell r="P18" t="str">
            <v>001000</v>
          </cell>
          <cell r="Q18" t="str">
            <v>10</v>
          </cell>
          <cell r="R18" t="str">
            <v>4D</v>
          </cell>
          <cell r="S18" t="str">
            <v>01</v>
          </cell>
          <cell r="T18" t="str">
            <v>00110</v>
          </cell>
          <cell r="U18" t="str">
            <v>1</v>
          </cell>
        </row>
        <row r="19">
          <cell r="A19" t="str">
            <v>01101</v>
          </cell>
          <cell r="B19">
            <v>6</v>
          </cell>
          <cell r="C19" t="str">
            <v>12</v>
          </cell>
          <cell r="D19" t="str">
            <v>00</v>
          </cell>
          <cell r="E19" t="str">
            <v>01</v>
          </cell>
          <cell r="F19" t="str">
            <v>00</v>
          </cell>
          <cell r="G19" t="str">
            <v>10</v>
          </cell>
          <cell r="H19" t="str">
            <v>21</v>
          </cell>
          <cell r="I19" t="str">
            <v>001000</v>
          </cell>
          <cell r="J19" t="str">
            <v>01</v>
          </cell>
          <cell r="K19" t="str">
            <v>8C</v>
          </cell>
          <cell r="L19" t="str">
            <v>10</v>
          </cell>
          <cell r="M19" t="str">
            <v>00110</v>
          </cell>
          <cell r="N19" t="str">
            <v>0</v>
          </cell>
          <cell r="O19" t="str">
            <v>22</v>
          </cell>
          <cell r="P19" t="str">
            <v>001000</v>
          </cell>
          <cell r="Q19" t="str">
            <v>10</v>
          </cell>
          <cell r="R19" t="str">
            <v>4D</v>
          </cell>
          <cell r="S19" t="str">
            <v>01</v>
          </cell>
          <cell r="T19" t="str">
            <v>00110</v>
          </cell>
          <cell r="U19" t="str">
            <v>1</v>
          </cell>
        </row>
        <row r="20">
          <cell r="A20" t="str">
            <v>01110</v>
          </cell>
          <cell r="B20">
            <v>6</v>
          </cell>
          <cell r="C20" t="str">
            <v>12</v>
          </cell>
          <cell r="D20" t="str">
            <v>00</v>
          </cell>
          <cell r="E20" t="str">
            <v>01</v>
          </cell>
          <cell r="F20" t="str">
            <v>00</v>
          </cell>
          <cell r="G20" t="str">
            <v>10</v>
          </cell>
          <cell r="H20" t="str">
            <v>40</v>
          </cell>
          <cell r="I20" t="str">
            <v>010000</v>
          </cell>
          <cell r="J20" t="str">
            <v>00</v>
          </cell>
          <cell r="K20" t="str">
            <v>C6</v>
          </cell>
          <cell r="L20" t="str">
            <v>11</v>
          </cell>
          <cell r="M20" t="str">
            <v>00011</v>
          </cell>
          <cell r="N20" t="str">
            <v>0</v>
          </cell>
          <cell r="O20" t="str">
            <v>22</v>
          </cell>
          <cell r="P20" t="str">
            <v>001000</v>
          </cell>
          <cell r="Q20" t="str">
            <v>10</v>
          </cell>
          <cell r="R20" t="str">
            <v>4D</v>
          </cell>
          <cell r="S20" t="str">
            <v>01</v>
          </cell>
          <cell r="T20" t="str">
            <v>00110</v>
          </cell>
          <cell r="U20" t="str">
            <v>1</v>
          </cell>
        </row>
        <row r="21">
          <cell r="A21" t="str">
            <v>01111</v>
          </cell>
          <cell r="B21">
            <v>6</v>
          </cell>
          <cell r="C21" t="str">
            <v>12</v>
          </cell>
          <cell r="D21" t="str">
            <v>00</v>
          </cell>
          <cell r="E21" t="str">
            <v>01</v>
          </cell>
          <cell r="F21" t="str">
            <v>00</v>
          </cell>
          <cell r="G21" t="str">
            <v>10</v>
          </cell>
          <cell r="H21" t="str">
            <v>80</v>
          </cell>
          <cell r="I21" t="str">
            <v>100000</v>
          </cell>
          <cell r="J21" t="str">
            <v>00</v>
          </cell>
          <cell r="K21" t="str">
            <v>42</v>
          </cell>
          <cell r="L21" t="str">
            <v>01</v>
          </cell>
          <cell r="M21" t="str">
            <v>00001</v>
          </cell>
          <cell r="N21" t="str">
            <v>0</v>
          </cell>
          <cell r="O21" t="str">
            <v>22</v>
          </cell>
          <cell r="P21" t="str">
            <v>001000</v>
          </cell>
          <cell r="Q21" t="str">
            <v>10</v>
          </cell>
          <cell r="R21" t="str">
            <v>4D</v>
          </cell>
          <cell r="S21" t="str">
            <v>01</v>
          </cell>
          <cell r="T21" t="str">
            <v>00110</v>
          </cell>
          <cell r="U21" t="str">
            <v>1</v>
          </cell>
        </row>
        <row r="22">
          <cell r="A22" t="str">
            <v>10000</v>
          </cell>
          <cell r="B22">
            <v>6</v>
          </cell>
          <cell r="C22" t="str">
            <v>12</v>
          </cell>
          <cell r="D22" t="str">
            <v>00</v>
          </cell>
          <cell r="E22" t="str">
            <v>01</v>
          </cell>
          <cell r="F22" t="str">
            <v>00</v>
          </cell>
          <cell r="G22" t="str">
            <v>10</v>
          </cell>
          <cell r="H22" t="str">
            <v>0B</v>
          </cell>
          <cell r="I22" t="str">
            <v>000010</v>
          </cell>
          <cell r="J22" t="str">
            <v>11</v>
          </cell>
          <cell r="K22" t="str">
            <v>F0</v>
          </cell>
          <cell r="L22" t="str">
            <v>11</v>
          </cell>
          <cell r="M22" t="str">
            <v>11000</v>
          </cell>
          <cell r="N22" t="str">
            <v>0</v>
          </cell>
          <cell r="O22" t="str">
            <v>29</v>
          </cell>
          <cell r="P22" t="str">
            <v>001010</v>
          </cell>
          <cell r="Q22" t="str">
            <v>01</v>
          </cell>
          <cell r="R22" t="str">
            <v>8D</v>
          </cell>
          <cell r="S22" t="str">
            <v>10</v>
          </cell>
          <cell r="T22" t="str">
            <v>00110</v>
          </cell>
          <cell r="U22" t="str">
            <v>1</v>
          </cell>
        </row>
        <row r="23">
          <cell r="A23" t="str">
            <v>10001</v>
          </cell>
          <cell r="B23">
            <v>6</v>
          </cell>
          <cell r="C23" t="str">
            <v>12</v>
          </cell>
          <cell r="D23" t="str">
            <v>00</v>
          </cell>
          <cell r="E23" t="str">
            <v>01</v>
          </cell>
          <cell r="F23" t="str">
            <v>00</v>
          </cell>
          <cell r="G23" t="str">
            <v>10</v>
          </cell>
          <cell r="H23" t="str">
            <v>13</v>
          </cell>
          <cell r="I23" t="str">
            <v>000100</v>
          </cell>
          <cell r="J23" t="str">
            <v>11</v>
          </cell>
          <cell r="K23" t="str">
            <v>18</v>
          </cell>
          <cell r="L23" t="str">
            <v>00</v>
          </cell>
          <cell r="M23" t="str">
            <v>01100</v>
          </cell>
          <cell r="N23" t="str">
            <v>0</v>
          </cell>
          <cell r="O23" t="str">
            <v>29</v>
          </cell>
          <cell r="P23" t="str">
            <v>001010</v>
          </cell>
          <cell r="Q23" t="str">
            <v>01</v>
          </cell>
          <cell r="R23" t="str">
            <v>8D</v>
          </cell>
          <cell r="S23" t="str">
            <v>10</v>
          </cell>
          <cell r="T23" t="str">
            <v>00110</v>
          </cell>
          <cell r="U23" t="str">
            <v>1</v>
          </cell>
        </row>
        <row r="24">
          <cell r="A24" t="str">
            <v>10010</v>
          </cell>
          <cell r="B24">
            <v>6</v>
          </cell>
          <cell r="C24" t="str">
            <v>12</v>
          </cell>
          <cell r="D24" t="str">
            <v>00</v>
          </cell>
          <cell r="E24" t="str">
            <v>01</v>
          </cell>
          <cell r="F24" t="str">
            <v>00</v>
          </cell>
          <cell r="G24" t="str">
            <v>10</v>
          </cell>
          <cell r="H24" t="str">
            <v>21</v>
          </cell>
          <cell r="I24" t="str">
            <v>001000</v>
          </cell>
          <cell r="J24" t="str">
            <v>01</v>
          </cell>
          <cell r="K24" t="str">
            <v>8C</v>
          </cell>
          <cell r="L24" t="str">
            <v>10</v>
          </cell>
          <cell r="M24" t="str">
            <v>00110</v>
          </cell>
          <cell r="N24" t="str">
            <v>0</v>
          </cell>
          <cell r="O24" t="str">
            <v>29</v>
          </cell>
          <cell r="P24" t="str">
            <v>001010</v>
          </cell>
          <cell r="Q24" t="str">
            <v>01</v>
          </cell>
          <cell r="R24" t="str">
            <v>8D</v>
          </cell>
          <cell r="S24" t="str">
            <v>10</v>
          </cell>
          <cell r="T24" t="str">
            <v>00110</v>
          </cell>
          <cell r="U24" t="str">
            <v>1</v>
          </cell>
        </row>
        <row r="25">
          <cell r="A25" t="str">
            <v>10011</v>
          </cell>
          <cell r="B25">
            <v>6</v>
          </cell>
          <cell r="C25" t="str">
            <v>12</v>
          </cell>
          <cell r="D25" t="str">
            <v>00</v>
          </cell>
          <cell r="E25" t="str">
            <v>01</v>
          </cell>
          <cell r="F25" t="str">
            <v>00</v>
          </cell>
          <cell r="G25" t="str">
            <v>10</v>
          </cell>
          <cell r="H25" t="str">
            <v>40</v>
          </cell>
          <cell r="I25" t="str">
            <v>010000</v>
          </cell>
          <cell r="J25" t="str">
            <v>00</v>
          </cell>
          <cell r="K25" t="str">
            <v>C6</v>
          </cell>
          <cell r="L25" t="str">
            <v>11</v>
          </cell>
          <cell r="M25" t="str">
            <v>00011</v>
          </cell>
          <cell r="N25" t="str">
            <v>0</v>
          </cell>
          <cell r="O25" t="str">
            <v>29</v>
          </cell>
          <cell r="P25" t="str">
            <v>001010</v>
          </cell>
          <cell r="Q25" t="str">
            <v>01</v>
          </cell>
          <cell r="R25" t="str">
            <v>8D</v>
          </cell>
          <cell r="S25" t="str">
            <v>10</v>
          </cell>
          <cell r="T25" t="str">
            <v>00110</v>
          </cell>
          <cell r="U25" t="str">
            <v>1</v>
          </cell>
        </row>
        <row r="26">
          <cell r="A26" t="str">
            <v>10100</v>
          </cell>
          <cell r="B26">
            <v>6</v>
          </cell>
          <cell r="C26" t="str">
            <v>12</v>
          </cell>
          <cell r="D26" t="str">
            <v>00</v>
          </cell>
          <cell r="E26" t="str">
            <v>01</v>
          </cell>
          <cell r="F26" t="str">
            <v>00</v>
          </cell>
          <cell r="G26" t="str">
            <v>10</v>
          </cell>
          <cell r="H26" t="str">
            <v>80</v>
          </cell>
          <cell r="I26" t="str">
            <v>100000</v>
          </cell>
          <cell r="J26" t="str">
            <v>00</v>
          </cell>
          <cell r="K26" t="str">
            <v>42</v>
          </cell>
          <cell r="L26" t="str">
            <v>01</v>
          </cell>
          <cell r="M26" t="str">
            <v>00001</v>
          </cell>
          <cell r="N26" t="str">
            <v>0</v>
          </cell>
          <cell r="O26" t="str">
            <v>29</v>
          </cell>
          <cell r="P26" t="str">
            <v>001010</v>
          </cell>
          <cell r="Q26" t="str">
            <v>01</v>
          </cell>
          <cell r="R26" t="str">
            <v>8D</v>
          </cell>
          <cell r="S26" t="str">
            <v>10</v>
          </cell>
          <cell r="T26" t="str">
            <v>00110</v>
          </cell>
          <cell r="U26" t="str">
            <v>1</v>
          </cell>
        </row>
        <row r="27">
          <cell r="A27" t="str">
            <v>10101</v>
          </cell>
          <cell r="B27">
            <v>6</v>
          </cell>
          <cell r="C27" t="str">
            <v>13</v>
          </cell>
          <cell r="D27" t="str">
            <v>00</v>
          </cell>
          <cell r="E27" t="str">
            <v>01</v>
          </cell>
          <cell r="F27" t="str">
            <v>00</v>
          </cell>
          <cell r="G27" t="str">
            <v>11</v>
          </cell>
          <cell r="H27" t="str">
            <v>0B</v>
          </cell>
          <cell r="I27" t="str">
            <v>000010</v>
          </cell>
          <cell r="J27" t="str">
            <v>11</v>
          </cell>
          <cell r="K27" t="str">
            <v>F0</v>
          </cell>
          <cell r="L27" t="str">
            <v>11</v>
          </cell>
          <cell r="M27" t="str">
            <v>11000</v>
          </cell>
          <cell r="N27" t="str">
            <v>0</v>
          </cell>
          <cell r="O27" t="str">
            <v>19</v>
          </cell>
          <cell r="P27" t="str">
            <v>000110</v>
          </cell>
          <cell r="Q27" t="str">
            <v>01</v>
          </cell>
          <cell r="R27" t="str">
            <v>8D</v>
          </cell>
          <cell r="S27" t="str">
            <v>10</v>
          </cell>
          <cell r="T27" t="str">
            <v>00110</v>
          </cell>
          <cell r="U27" t="str">
            <v>1</v>
          </cell>
        </row>
        <row r="28">
          <cell r="A28" t="str">
            <v>10110</v>
          </cell>
          <cell r="B28">
            <v>6</v>
          </cell>
          <cell r="C28" t="str">
            <v>13</v>
          </cell>
          <cell r="D28" t="str">
            <v>00</v>
          </cell>
          <cell r="E28" t="str">
            <v>01</v>
          </cell>
          <cell r="F28" t="str">
            <v>00</v>
          </cell>
          <cell r="G28" t="str">
            <v>11</v>
          </cell>
          <cell r="H28" t="str">
            <v>13</v>
          </cell>
          <cell r="I28" t="str">
            <v>000100</v>
          </cell>
          <cell r="J28" t="str">
            <v>11</v>
          </cell>
          <cell r="K28" t="str">
            <v>18</v>
          </cell>
          <cell r="L28" t="str">
            <v>00</v>
          </cell>
          <cell r="M28" t="str">
            <v>01100</v>
          </cell>
          <cell r="N28" t="str">
            <v>0</v>
          </cell>
          <cell r="O28" t="str">
            <v>19</v>
          </cell>
          <cell r="P28" t="str">
            <v>000110</v>
          </cell>
          <cell r="Q28" t="str">
            <v>01</v>
          </cell>
          <cell r="R28" t="str">
            <v>8D</v>
          </cell>
          <cell r="S28" t="str">
            <v>10</v>
          </cell>
          <cell r="T28" t="str">
            <v>00110</v>
          </cell>
          <cell r="U28" t="str">
            <v>1</v>
          </cell>
        </row>
        <row r="29">
          <cell r="A29" t="str">
            <v>10111</v>
          </cell>
          <cell r="B29">
            <v>6</v>
          </cell>
          <cell r="C29" t="str">
            <v>13</v>
          </cell>
          <cell r="D29" t="str">
            <v>00</v>
          </cell>
          <cell r="E29" t="str">
            <v>01</v>
          </cell>
          <cell r="F29" t="str">
            <v>00</v>
          </cell>
          <cell r="G29" t="str">
            <v>11</v>
          </cell>
          <cell r="H29" t="str">
            <v>21</v>
          </cell>
          <cell r="I29" t="str">
            <v>001000</v>
          </cell>
          <cell r="J29" t="str">
            <v>01</v>
          </cell>
          <cell r="K29" t="str">
            <v>8C</v>
          </cell>
          <cell r="L29" t="str">
            <v>10</v>
          </cell>
          <cell r="M29" t="str">
            <v>00110</v>
          </cell>
          <cell r="N29" t="str">
            <v>0</v>
          </cell>
          <cell r="O29" t="str">
            <v>19</v>
          </cell>
          <cell r="P29" t="str">
            <v>000110</v>
          </cell>
          <cell r="Q29" t="str">
            <v>01</v>
          </cell>
          <cell r="R29" t="str">
            <v>8D</v>
          </cell>
          <cell r="S29" t="str">
            <v>10</v>
          </cell>
          <cell r="T29" t="str">
            <v>00110</v>
          </cell>
          <cell r="U29" t="str">
            <v>1</v>
          </cell>
        </row>
        <row r="30">
          <cell r="A30" t="str">
            <v>11000</v>
          </cell>
          <cell r="B30">
            <v>6</v>
          </cell>
          <cell r="C30" t="str">
            <v>13</v>
          </cell>
          <cell r="D30" t="str">
            <v>00</v>
          </cell>
          <cell r="E30" t="str">
            <v>01</v>
          </cell>
          <cell r="F30" t="str">
            <v>00</v>
          </cell>
          <cell r="G30" t="str">
            <v>11</v>
          </cell>
          <cell r="H30" t="str">
            <v>40</v>
          </cell>
          <cell r="I30" t="str">
            <v>010000</v>
          </cell>
          <cell r="J30" t="str">
            <v>00</v>
          </cell>
          <cell r="K30" t="str">
            <v>C6</v>
          </cell>
          <cell r="L30" t="str">
            <v>11</v>
          </cell>
          <cell r="M30" t="str">
            <v>00011</v>
          </cell>
          <cell r="N30" t="str">
            <v>0</v>
          </cell>
          <cell r="O30" t="str">
            <v>19</v>
          </cell>
          <cell r="P30" t="str">
            <v>000110</v>
          </cell>
          <cell r="Q30" t="str">
            <v>01</v>
          </cell>
          <cell r="R30" t="str">
            <v>8D</v>
          </cell>
          <cell r="S30" t="str">
            <v>10</v>
          </cell>
          <cell r="T30" t="str">
            <v>00110</v>
          </cell>
          <cell r="U30" t="str">
            <v>1</v>
          </cell>
        </row>
        <row r="31">
          <cell r="A31" t="str">
            <v>11001</v>
          </cell>
          <cell r="B31">
            <v>6</v>
          </cell>
          <cell r="C31" t="str">
            <v>13</v>
          </cell>
          <cell r="D31" t="str">
            <v>00</v>
          </cell>
          <cell r="E31" t="str">
            <v>01</v>
          </cell>
          <cell r="F31" t="str">
            <v>00</v>
          </cell>
          <cell r="G31" t="str">
            <v>11</v>
          </cell>
          <cell r="H31" t="str">
            <v>80</v>
          </cell>
          <cell r="I31" t="str">
            <v>100000</v>
          </cell>
          <cell r="J31" t="str">
            <v>00</v>
          </cell>
          <cell r="K31" t="str">
            <v>42</v>
          </cell>
          <cell r="L31" t="str">
            <v>01</v>
          </cell>
          <cell r="M31" t="str">
            <v>00001</v>
          </cell>
          <cell r="N31" t="str">
            <v>0</v>
          </cell>
          <cell r="O31" t="str">
            <v>19</v>
          </cell>
          <cell r="P31" t="str">
            <v>000110</v>
          </cell>
          <cell r="Q31" t="str">
            <v>01</v>
          </cell>
          <cell r="R31" t="str">
            <v>8D</v>
          </cell>
          <cell r="S31" t="str">
            <v>10</v>
          </cell>
          <cell r="T31" t="str">
            <v>00110</v>
          </cell>
          <cell r="U31" t="str">
            <v>1</v>
          </cell>
        </row>
        <row r="32">
          <cell r="A32" t="str">
            <v>11010</v>
          </cell>
          <cell r="B32">
            <v>6</v>
          </cell>
          <cell r="C32" t="str">
            <v>13</v>
          </cell>
          <cell r="D32" t="str">
            <v>00</v>
          </cell>
          <cell r="E32" t="str">
            <v>01</v>
          </cell>
          <cell r="F32" t="str">
            <v>00</v>
          </cell>
          <cell r="G32" t="str">
            <v>11</v>
          </cell>
          <cell r="H32" t="str">
            <v>0B</v>
          </cell>
          <cell r="I32" t="str">
            <v>000010</v>
          </cell>
          <cell r="J32" t="str">
            <v>11</v>
          </cell>
          <cell r="K32" t="str">
            <v>F0</v>
          </cell>
          <cell r="L32" t="str">
            <v>11</v>
          </cell>
          <cell r="M32" t="str">
            <v>11000</v>
          </cell>
          <cell r="N32" t="str">
            <v>0</v>
          </cell>
          <cell r="O32" t="str">
            <v>1C</v>
          </cell>
          <cell r="P32" t="str">
            <v>000111</v>
          </cell>
          <cell r="Q32" t="str">
            <v>00</v>
          </cell>
          <cell r="R32" t="str">
            <v>CD</v>
          </cell>
          <cell r="S32" t="str">
            <v>11</v>
          </cell>
          <cell r="T32" t="str">
            <v>00110</v>
          </cell>
          <cell r="U32" t="str">
            <v>1</v>
          </cell>
        </row>
        <row r="33">
          <cell r="A33" t="str">
            <v>11011</v>
          </cell>
          <cell r="B33">
            <v>6</v>
          </cell>
          <cell r="C33" t="str">
            <v>13</v>
          </cell>
          <cell r="D33" t="str">
            <v>00</v>
          </cell>
          <cell r="E33" t="str">
            <v>01</v>
          </cell>
          <cell r="F33" t="str">
            <v>00</v>
          </cell>
          <cell r="G33" t="str">
            <v>11</v>
          </cell>
          <cell r="H33" t="str">
            <v>13</v>
          </cell>
          <cell r="I33" t="str">
            <v>000100</v>
          </cell>
          <cell r="J33" t="str">
            <v>11</v>
          </cell>
          <cell r="K33" t="str">
            <v>18</v>
          </cell>
          <cell r="L33" t="str">
            <v>00</v>
          </cell>
          <cell r="M33" t="str">
            <v>01100</v>
          </cell>
          <cell r="N33" t="str">
            <v>0</v>
          </cell>
          <cell r="O33" t="str">
            <v>1C</v>
          </cell>
          <cell r="P33" t="str">
            <v>000111</v>
          </cell>
          <cell r="Q33" t="str">
            <v>00</v>
          </cell>
          <cell r="R33" t="str">
            <v>CD</v>
          </cell>
          <cell r="S33" t="str">
            <v>11</v>
          </cell>
          <cell r="T33" t="str">
            <v>00110</v>
          </cell>
          <cell r="U33" t="str">
            <v>1</v>
          </cell>
        </row>
        <row r="34">
          <cell r="A34" t="str">
            <v>11100</v>
          </cell>
          <cell r="B34">
            <v>6</v>
          </cell>
          <cell r="C34" t="str">
            <v>13</v>
          </cell>
          <cell r="D34" t="str">
            <v>00</v>
          </cell>
          <cell r="E34" t="str">
            <v>01</v>
          </cell>
          <cell r="F34" t="str">
            <v>00</v>
          </cell>
          <cell r="G34" t="str">
            <v>11</v>
          </cell>
          <cell r="H34" t="str">
            <v>21</v>
          </cell>
          <cell r="I34" t="str">
            <v>001000</v>
          </cell>
          <cell r="J34" t="str">
            <v>01</v>
          </cell>
          <cell r="K34" t="str">
            <v>8C</v>
          </cell>
          <cell r="L34" t="str">
            <v>10</v>
          </cell>
          <cell r="M34" t="str">
            <v>00110</v>
          </cell>
          <cell r="N34" t="str">
            <v>0</v>
          </cell>
          <cell r="O34" t="str">
            <v>1C</v>
          </cell>
          <cell r="P34" t="str">
            <v>000111</v>
          </cell>
          <cell r="Q34" t="str">
            <v>00</v>
          </cell>
          <cell r="R34" t="str">
            <v>CD</v>
          </cell>
          <cell r="S34" t="str">
            <v>11</v>
          </cell>
          <cell r="T34" t="str">
            <v>00110</v>
          </cell>
          <cell r="U34" t="str">
            <v>1</v>
          </cell>
        </row>
        <row r="35">
          <cell r="A35" t="str">
            <v>11101</v>
          </cell>
          <cell r="B35">
            <v>6</v>
          </cell>
          <cell r="C35" t="str">
            <v>13</v>
          </cell>
          <cell r="D35" t="str">
            <v>00</v>
          </cell>
          <cell r="E35" t="str">
            <v>01</v>
          </cell>
          <cell r="F35" t="str">
            <v>00</v>
          </cell>
          <cell r="G35" t="str">
            <v>11</v>
          </cell>
          <cell r="H35" t="str">
            <v>40</v>
          </cell>
          <cell r="I35" t="str">
            <v>010000</v>
          </cell>
          <cell r="J35" t="str">
            <v>00</v>
          </cell>
          <cell r="K35" t="str">
            <v>C6</v>
          </cell>
          <cell r="L35" t="str">
            <v>11</v>
          </cell>
          <cell r="M35" t="str">
            <v>00011</v>
          </cell>
          <cell r="N35" t="str">
            <v>0</v>
          </cell>
          <cell r="O35" t="str">
            <v>1C</v>
          </cell>
          <cell r="P35" t="str">
            <v>000111</v>
          </cell>
          <cell r="Q35" t="str">
            <v>00</v>
          </cell>
          <cell r="R35" t="str">
            <v>CD</v>
          </cell>
          <cell r="S35" t="str">
            <v>11</v>
          </cell>
          <cell r="T35" t="str">
            <v>00110</v>
          </cell>
          <cell r="U35" t="str">
            <v>1</v>
          </cell>
        </row>
        <row r="36">
          <cell r="A36" t="str">
            <v>11110</v>
          </cell>
          <cell r="B36">
            <v>6</v>
          </cell>
          <cell r="C36" t="str">
            <v>13</v>
          </cell>
          <cell r="D36" t="str">
            <v>00</v>
          </cell>
          <cell r="E36" t="str">
            <v>01</v>
          </cell>
          <cell r="F36" t="str">
            <v>00</v>
          </cell>
          <cell r="G36" t="str">
            <v>11</v>
          </cell>
          <cell r="H36" t="str">
            <v>80</v>
          </cell>
          <cell r="I36" t="str">
            <v>100000</v>
          </cell>
          <cell r="J36" t="str">
            <v>00</v>
          </cell>
          <cell r="K36" t="str">
            <v>42</v>
          </cell>
          <cell r="L36" t="str">
            <v>01</v>
          </cell>
          <cell r="M36" t="str">
            <v>00001</v>
          </cell>
          <cell r="N36" t="str">
            <v>0</v>
          </cell>
          <cell r="O36" t="str">
            <v>1C</v>
          </cell>
          <cell r="P36" t="str">
            <v>000111</v>
          </cell>
          <cell r="Q36" t="str">
            <v>00</v>
          </cell>
          <cell r="R36" t="str">
            <v>CD</v>
          </cell>
          <cell r="S36" t="str">
            <v>11</v>
          </cell>
          <cell r="T36" t="str">
            <v>00110</v>
          </cell>
          <cell r="U36" t="str">
            <v>1</v>
          </cell>
        </row>
        <row r="37">
          <cell r="A37" t="str">
            <v>11111</v>
          </cell>
          <cell r="B37">
            <v>6</v>
          </cell>
          <cell r="C37" t="str">
            <v>13</v>
          </cell>
          <cell r="D37" t="str">
            <v>00</v>
          </cell>
          <cell r="E37" t="str">
            <v>01</v>
          </cell>
          <cell r="F37" t="str">
            <v>00</v>
          </cell>
          <cell r="G37" t="str">
            <v>11</v>
          </cell>
          <cell r="H37" t="str">
            <v>21</v>
          </cell>
          <cell r="I37" t="str">
            <v>001000</v>
          </cell>
          <cell r="J37" t="str">
            <v>01</v>
          </cell>
          <cell r="K37" t="str">
            <v>8C</v>
          </cell>
          <cell r="L37" t="str">
            <v>10</v>
          </cell>
          <cell r="M37" t="str">
            <v>00110</v>
          </cell>
          <cell r="N37" t="str">
            <v>0</v>
          </cell>
          <cell r="O37" t="str">
            <v>28</v>
          </cell>
          <cell r="P37" t="str">
            <v>001010</v>
          </cell>
          <cell r="Q37" t="str">
            <v>00</v>
          </cell>
          <cell r="R37" t="str">
            <v>CD</v>
          </cell>
          <cell r="S37" t="str">
            <v>11</v>
          </cell>
          <cell r="T37" t="str">
            <v>00110</v>
          </cell>
          <cell r="U37" t="str">
            <v>1</v>
          </cell>
        </row>
      </sheetData>
      <sheetData sheetId="5">
        <row r="6">
          <cell r="A6" t="str">
            <v>00000</v>
          </cell>
          <cell r="B6">
            <v>5</v>
          </cell>
          <cell r="C6" t="e">
            <v>#NUM!</v>
          </cell>
          <cell r="D6" t="str">
            <v>00</v>
          </cell>
          <cell r="E6" t="e">
            <v>#NUM!</v>
          </cell>
          <cell r="F6" t="str">
            <v>00</v>
          </cell>
          <cell r="G6" t="e">
            <v>#NUM!</v>
          </cell>
          <cell r="H6" t="str">
            <v>00</v>
          </cell>
          <cell r="I6" t="str">
            <v>000000</v>
          </cell>
          <cell r="J6" t="str">
            <v>00</v>
          </cell>
          <cell r="K6" t="str">
            <v>42</v>
          </cell>
          <cell r="L6" t="str">
            <v>01</v>
          </cell>
          <cell r="M6" t="str">
            <v>00001</v>
          </cell>
          <cell r="N6" t="str">
            <v>0</v>
          </cell>
          <cell r="O6" t="str">
            <v>00</v>
          </cell>
          <cell r="P6" t="str">
            <v>000000</v>
          </cell>
          <cell r="Q6" t="str">
            <v>00</v>
          </cell>
          <cell r="R6" t="str">
            <v>01</v>
          </cell>
          <cell r="S6" t="str">
            <v>00</v>
          </cell>
          <cell r="T6" t="str">
            <v>00000</v>
          </cell>
          <cell r="U6" t="str">
            <v>1</v>
          </cell>
        </row>
        <row r="7">
          <cell r="A7" t="str">
            <v>00001</v>
          </cell>
          <cell r="B7">
            <v>5</v>
          </cell>
          <cell r="C7" t="str">
            <v>12</v>
          </cell>
          <cell r="D7" t="str">
            <v>00</v>
          </cell>
          <cell r="E7" t="str">
            <v>01</v>
          </cell>
          <cell r="F7" t="str">
            <v>00</v>
          </cell>
          <cell r="G7" t="str">
            <v>10</v>
          </cell>
          <cell r="H7" t="str">
            <v>0B</v>
          </cell>
          <cell r="I7" t="str">
            <v>000010</v>
          </cell>
          <cell r="J7" t="str">
            <v>11</v>
          </cell>
          <cell r="K7" t="str">
            <v>E8</v>
          </cell>
          <cell r="L7" t="str">
            <v>11</v>
          </cell>
          <cell r="M7" t="str">
            <v>10100</v>
          </cell>
          <cell r="N7" t="str">
            <v>0</v>
          </cell>
          <cell r="O7" t="str">
            <v>12</v>
          </cell>
          <cell r="P7" t="str">
            <v>000100</v>
          </cell>
          <cell r="Q7" t="str">
            <v>10</v>
          </cell>
          <cell r="R7" t="str">
            <v>95</v>
          </cell>
          <cell r="S7" t="str">
            <v>10</v>
          </cell>
          <cell r="T7" t="str">
            <v>01010</v>
          </cell>
          <cell r="U7" t="str">
            <v>1</v>
          </cell>
        </row>
        <row r="8">
          <cell r="A8" t="str">
            <v>00010</v>
          </cell>
          <cell r="B8">
            <v>5</v>
          </cell>
          <cell r="C8" t="str">
            <v>12</v>
          </cell>
          <cell r="D8" t="str">
            <v>00</v>
          </cell>
          <cell r="E8" t="str">
            <v>01</v>
          </cell>
          <cell r="F8" t="str">
            <v>00</v>
          </cell>
          <cell r="G8" t="str">
            <v>10</v>
          </cell>
          <cell r="H8" t="str">
            <v>12</v>
          </cell>
          <cell r="I8" t="str">
            <v>000100</v>
          </cell>
          <cell r="J8" t="str">
            <v>10</v>
          </cell>
          <cell r="K8" t="str">
            <v>94</v>
          </cell>
          <cell r="L8" t="str">
            <v>10</v>
          </cell>
          <cell r="M8" t="str">
            <v>01010</v>
          </cell>
          <cell r="N8" t="str">
            <v>0</v>
          </cell>
          <cell r="O8" t="str">
            <v>12</v>
          </cell>
          <cell r="P8" t="str">
            <v>000100</v>
          </cell>
          <cell r="Q8" t="str">
            <v>10</v>
          </cell>
          <cell r="R8" t="str">
            <v>95</v>
          </cell>
          <cell r="S8" t="str">
            <v>10</v>
          </cell>
          <cell r="T8" t="str">
            <v>01010</v>
          </cell>
          <cell r="U8" t="str">
            <v>1</v>
          </cell>
        </row>
        <row r="9">
          <cell r="A9" t="str">
            <v>00011</v>
          </cell>
          <cell r="B9">
            <v>5</v>
          </cell>
          <cell r="C9" t="str">
            <v>12</v>
          </cell>
          <cell r="D9" t="str">
            <v>00</v>
          </cell>
          <cell r="E9" t="str">
            <v>01</v>
          </cell>
          <cell r="F9" t="str">
            <v>00</v>
          </cell>
          <cell r="G9" t="str">
            <v>10</v>
          </cell>
          <cell r="H9" t="str">
            <v>21</v>
          </cell>
          <cell r="I9" t="str">
            <v>001000</v>
          </cell>
          <cell r="J9" t="str">
            <v>01</v>
          </cell>
          <cell r="K9" t="str">
            <v>4A</v>
          </cell>
          <cell r="L9" t="str">
            <v>01</v>
          </cell>
          <cell r="M9" t="str">
            <v>00101</v>
          </cell>
          <cell r="N9" t="str">
            <v>0</v>
          </cell>
          <cell r="O9" t="str">
            <v>12</v>
          </cell>
          <cell r="P9" t="str">
            <v>000100</v>
          </cell>
          <cell r="Q9" t="str">
            <v>10</v>
          </cell>
          <cell r="R9" t="str">
            <v>95</v>
          </cell>
          <cell r="S9" t="str">
            <v>10</v>
          </cell>
          <cell r="T9" t="str">
            <v>01010</v>
          </cell>
          <cell r="U9" t="str">
            <v>1</v>
          </cell>
        </row>
        <row r="10">
          <cell r="A10" t="str">
            <v>00100</v>
          </cell>
          <cell r="B10">
            <v>5</v>
          </cell>
          <cell r="C10" t="str">
            <v>12</v>
          </cell>
          <cell r="D10" t="str">
            <v>00</v>
          </cell>
          <cell r="E10" t="str">
            <v>01</v>
          </cell>
          <cell r="F10" t="str">
            <v>00</v>
          </cell>
          <cell r="G10" t="str">
            <v>10</v>
          </cell>
          <cell r="H10" t="str">
            <v>40</v>
          </cell>
          <cell r="I10" t="str">
            <v>010000</v>
          </cell>
          <cell r="J10" t="str">
            <v>00</v>
          </cell>
          <cell r="K10" t="str">
            <v>84</v>
          </cell>
          <cell r="L10" t="str">
            <v>10</v>
          </cell>
          <cell r="M10" t="str">
            <v>00010</v>
          </cell>
          <cell r="N10" t="str">
            <v>0</v>
          </cell>
          <cell r="O10" t="str">
            <v>12</v>
          </cell>
          <cell r="P10" t="str">
            <v>000100</v>
          </cell>
          <cell r="Q10" t="str">
            <v>10</v>
          </cell>
          <cell r="R10" t="str">
            <v>95</v>
          </cell>
          <cell r="S10" t="str">
            <v>10</v>
          </cell>
          <cell r="T10" t="str">
            <v>01010</v>
          </cell>
          <cell r="U10" t="str">
            <v>1</v>
          </cell>
        </row>
        <row r="11">
          <cell r="A11" t="str">
            <v>00101</v>
          </cell>
          <cell r="B11">
            <v>5</v>
          </cell>
          <cell r="C11" t="str">
            <v>12</v>
          </cell>
          <cell r="D11" t="str">
            <v>00</v>
          </cell>
          <cell r="E11" t="str">
            <v>01</v>
          </cell>
          <cell r="F11" t="str">
            <v>00</v>
          </cell>
          <cell r="G11" t="str">
            <v>10</v>
          </cell>
          <cell r="H11" t="str">
            <v>80</v>
          </cell>
          <cell r="I11" t="str">
            <v>100000</v>
          </cell>
          <cell r="J11" t="str">
            <v>00</v>
          </cell>
          <cell r="K11" t="str">
            <v>42</v>
          </cell>
          <cell r="L11" t="str">
            <v>01</v>
          </cell>
          <cell r="M11" t="str">
            <v>00001</v>
          </cell>
          <cell r="N11" t="str">
            <v>0</v>
          </cell>
          <cell r="O11" t="str">
            <v>12</v>
          </cell>
          <cell r="P11" t="str">
            <v>000100</v>
          </cell>
          <cell r="Q11" t="str">
            <v>10</v>
          </cell>
          <cell r="R11" t="str">
            <v>95</v>
          </cell>
          <cell r="S11" t="str">
            <v>10</v>
          </cell>
          <cell r="T11" t="str">
            <v>01010</v>
          </cell>
          <cell r="U11" t="str">
            <v>1</v>
          </cell>
        </row>
        <row r="12">
          <cell r="A12" t="str">
            <v>00110</v>
          </cell>
          <cell r="B12">
            <v>5</v>
          </cell>
          <cell r="C12" t="str">
            <v>12</v>
          </cell>
          <cell r="D12" t="str">
            <v>00</v>
          </cell>
          <cell r="E12" t="str">
            <v>01</v>
          </cell>
          <cell r="F12" t="str">
            <v>00</v>
          </cell>
          <cell r="G12" t="str">
            <v>10</v>
          </cell>
          <cell r="H12" t="str">
            <v>0B</v>
          </cell>
          <cell r="I12" t="str">
            <v>000010</v>
          </cell>
          <cell r="J12" t="str">
            <v>11</v>
          </cell>
          <cell r="K12" t="str">
            <v>E8</v>
          </cell>
          <cell r="L12" t="str">
            <v>11</v>
          </cell>
          <cell r="M12" t="str">
            <v>10100</v>
          </cell>
          <cell r="N12" t="str">
            <v>0</v>
          </cell>
          <cell r="O12" t="str">
            <v>19</v>
          </cell>
          <cell r="P12" t="str">
            <v>000110</v>
          </cell>
          <cell r="Q12" t="str">
            <v>01</v>
          </cell>
          <cell r="R12" t="str">
            <v>D5</v>
          </cell>
          <cell r="S12" t="str">
            <v>11</v>
          </cell>
          <cell r="T12" t="str">
            <v>01010</v>
          </cell>
          <cell r="U12" t="str">
            <v>1</v>
          </cell>
        </row>
        <row r="13">
          <cell r="A13" t="str">
            <v>00111</v>
          </cell>
          <cell r="B13">
            <v>5</v>
          </cell>
          <cell r="C13" t="str">
            <v>12</v>
          </cell>
          <cell r="D13" t="str">
            <v>00</v>
          </cell>
          <cell r="E13" t="str">
            <v>01</v>
          </cell>
          <cell r="F13" t="str">
            <v>00</v>
          </cell>
          <cell r="G13" t="str">
            <v>10</v>
          </cell>
          <cell r="H13" t="str">
            <v>12</v>
          </cell>
          <cell r="I13" t="str">
            <v>000100</v>
          </cell>
          <cell r="J13" t="str">
            <v>10</v>
          </cell>
          <cell r="K13" t="str">
            <v>94</v>
          </cell>
          <cell r="L13" t="str">
            <v>10</v>
          </cell>
          <cell r="M13" t="str">
            <v>01010</v>
          </cell>
          <cell r="N13" t="str">
            <v>0</v>
          </cell>
          <cell r="O13" t="str">
            <v>19</v>
          </cell>
          <cell r="P13" t="str">
            <v>000110</v>
          </cell>
          <cell r="Q13" t="str">
            <v>01</v>
          </cell>
          <cell r="R13" t="str">
            <v>D5</v>
          </cell>
          <cell r="S13" t="str">
            <v>11</v>
          </cell>
          <cell r="T13" t="str">
            <v>01010</v>
          </cell>
          <cell r="U13" t="str">
            <v>1</v>
          </cell>
        </row>
        <row r="14">
          <cell r="A14" t="str">
            <v>01000</v>
          </cell>
          <cell r="B14">
            <v>5</v>
          </cell>
          <cell r="C14" t="str">
            <v>12</v>
          </cell>
          <cell r="D14" t="str">
            <v>00</v>
          </cell>
          <cell r="E14" t="str">
            <v>01</v>
          </cell>
          <cell r="F14" t="str">
            <v>00</v>
          </cell>
          <cell r="G14" t="str">
            <v>10</v>
          </cell>
          <cell r="H14" t="str">
            <v>21</v>
          </cell>
          <cell r="I14" t="str">
            <v>001000</v>
          </cell>
          <cell r="J14" t="str">
            <v>01</v>
          </cell>
          <cell r="K14" t="str">
            <v>4A</v>
          </cell>
          <cell r="L14" t="str">
            <v>01</v>
          </cell>
          <cell r="M14" t="str">
            <v>00101</v>
          </cell>
          <cell r="N14" t="str">
            <v>0</v>
          </cell>
          <cell r="O14" t="str">
            <v>19</v>
          </cell>
          <cell r="P14" t="str">
            <v>000110</v>
          </cell>
          <cell r="Q14" t="str">
            <v>01</v>
          </cell>
          <cell r="R14" t="str">
            <v>D5</v>
          </cell>
          <cell r="S14" t="str">
            <v>11</v>
          </cell>
          <cell r="T14" t="str">
            <v>01010</v>
          </cell>
          <cell r="U14" t="str">
            <v>1</v>
          </cell>
        </row>
        <row r="15">
          <cell r="A15" t="str">
            <v>01001</v>
          </cell>
          <cell r="B15">
            <v>5</v>
          </cell>
          <cell r="C15" t="str">
            <v>12</v>
          </cell>
          <cell r="D15" t="str">
            <v>00</v>
          </cell>
          <cell r="E15" t="str">
            <v>01</v>
          </cell>
          <cell r="F15" t="str">
            <v>00</v>
          </cell>
          <cell r="G15" t="str">
            <v>10</v>
          </cell>
          <cell r="H15" t="str">
            <v>40</v>
          </cell>
          <cell r="I15" t="str">
            <v>010000</v>
          </cell>
          <cell r="J15" t="str">
            <v>00</v>
          </cell>
          <cell r="K15" t="str">
            <v>84</v>
          </cell>
          <cell r="L15" t="str">
            <v>10</v>
          </cell>
          <cell r="M15" t="str">
            <v>00010</v>
          </cell>
          <cell r="N15" t="str">
            <v>0</v>
          </cell>
          <cell r="O15" t="str">
            <v>19</v>
          </cell>
          <cell r="P15" t="str">
            <v>000110</v>
          </cell>
          <cell r="Q15" t="str">
            <v>01</v>
          </cell>
          <cell r="R15" t="str">
            <v>D5</v>
          </cell>
          <cell r="S15" t="str">
            <v>11</v>
          </cell>
          <cell r="T15" t="str">
            <v>01010</v>
          </cell>
          <cell r="U15" t="str">
            <v>1</v>
          </cell>
        </row>
        <row r="16">
          <cell r="A16" t="str">
            <v>01010</v>
          </cell>
          <cell r="B16">
            <v>5</v>
          </cell>
          <cell r="C16" t="str">
            <v>12</v>
          </cell>
          <cell r="D16" t="str">
            <v>00</v>
          </cell>
          <cell r="E16" t="str">
            <v>01</v>
          </cell>
          <cell r="F16" t="str">
            <v>00</v>
          </cell>
          <cell r="G16" t="str">
            <v>10</v>
          </cell>
          <cell r="H16" t="str">
            <v>80</v>
          </cell>
          <cell r="I16" t="str">
            <v>100000</v>
          </cell>
          <cell r="J16" t="str">
            <v>00</v>
          </cell>
          <cell r="K16" t="str">
            <v>42</v>
          </cell>
          <cell r="L16" t="str">
            <v>01</v>
          </cell>
          <cell r="M16" t="str">
            <v>00001</v>
          </cell>
          <cell r="N16" t="str">
            <v>0</v>
          </cell>
          <cell r="O16" t="str">
            <v>19</v>
          </cell>
          <cell r="P16" t="str">
            <v>000110</v>
          </cell>
          <cell r="Q16" t="str">
            <v>01</v>
          </cell>
          <cell r="R16" t="str">
            <v>D5</v>
          </cell>
          <cell r="S16" t="str">
            <v>11</v>
          </cell>
          <cell r="T16" t="str">
            <v>01010</v>
          </cell>
          <cell r="U16" t="str">
            <v>1</v>
          </cell>
        </row>
        <row r="17">
          <cell r="A17" t="str">
            <v>01011</v>
          </cell>
          <cell r="B17">
            <v>5</v>
          </cell>
          <cell r="C17" t="str">
            <v>12</v>
          </cell>
          <cell r="D17" t="str">
            <v>00</v>
          </cell>
          <cell r="E17" t="str">
            <v>01</v>
          </cell>
          <cell r="F17" t="str">
            <v>00</v>
          </cell>
          <cell r="G17" t="str">
            <v>10</v>
          </cell>
          <cell r="H17" t="str">
            <v>0B</v>
          </cell>
          <cell r="I17" t="str">
            <v>000010</v>
          </cell>
          <cell r="J17" t="str">
            <v>11</v>
          </cell>
          <cell r="K17" t="str">
            <v>E8</v>
          </cell>
          <cell r="L17" t="str">
            <v>11</v>
          </cell>
          <cell r="M17" t="str">
            <v>10100</v>
          </cell>
          <cell r="N17" t="str">
            <v>0</v>
          </cell>
          <cell r="O17" t="str">
            <v>21</v>
          </cell>
          <cell r="P17" t="str">
            <v>001000</v>
          </cell>
          <cell r="Q17" t="str">
            <v>01</v>
          </cell>
          <cell r="R17" t="str">
            <v>CB</v>
          </cell>
          <cell r="S17" t="str">
            <v>11</v>
          </cell>
          <cell r="T17" t="str">
            <v>00101</v>
          </cell>
          <cell r="U17" t="str">
            <v>1</v>
          </cell>
        </row>
        <row r="18">
          <cell r="A18" t="str">
            <v>01100</v>
          </cell>
          <cell r="B18">
            <v>5</v>
          </cell>
          <cell r="C18" t="str">
            <v>12</v>
          </cell>
          <cell r="D18" t="str">
            <v>00</v>
          </cell>
          <cell r="E18" t="str">
            <v>01</v>
          </cell>
          <cell r="F18" t="str">
            <v>00</v>
          </cell>
          <cell r="G18" t="str">
            <v>10</v>
          </cell>
          <cell r="H18" t="str">
            <v>12</v>
          </cell>
          <cell r="I18" t="str">
            <v>000100</v>
          </cell>
          <cell r="J18" t="str">
            <v>10</v>
          </cell>
          <cell r="K18" t="str">
            <v>94</v>
          </cell>
          <cell r="L18" t="str">
            <v>10</v>
          </cell>
          <cell r="M18" t="str">
            <v>01010</v>
          </cell>
          <cell r="N18" t="str">
            <v>0</v>
          </cell>
          <cell r="O18" t="str">
            <v>21</v>
          </cell>
          <cell r="P18" t="str">
            <v>001000</v>
          </cell>
          <cell r="Q18" t="str">
            <v>01</v>
          </cell>
          <cell r="R18" t="str">
            <v>CB</v>
          </cell>
          <cell r="S18" t="str">
            <v>11</v>
          </cell>
          <cell r="T18" t="str">
            <v>00101</v>
          </cell>
          <cell r="U18" t="str">
            <v>1</v>
          </cell>
        </row>
        <row r="19">
          <cell r="A19" t="str">
            <v>01101</v>
          </cell>
          <cell r="B19">
            <v>5</v>
          </cell>
          <cell r="C19" t="str">
            <v>12</v>
          </cell>
          <cell r="D19" t="str">
            <v>00</v>
          </cell>
          <cell r="E19" t="str">
            <v>01</v>
          </cell>
          <cell r="F19" t="str">
            <v>00</v>
          </cell>
          <cell r="G19" t="str">
            <v>10</v>
          </cell>
          <cell r="H19" t="str">
            <v>21</v>
          </cell>
          <cell r="I19" t="str">
            <v>001000</v>
          </cell>
          <cell r="J19" t="str">
            <v>01</v>
          </cell>
          <cell r="K19" t="str">
            <v>4A</v>
          </cell>
          <cell r="L19" t="str">
            <v>01</v>
          </cell>
          <cell r="M19" t="str">
            <v>00101</v>
          </cell>
          <cell r="N19" t="str">
            <v>0</v>
          </cell>
          <cell r="O19" t="str">
            <v>21</v>
          </cell>
          <cell r="P19" t="str">
            <v>001000</v>
          </cell>
          <cell r="Q19" t="str">
            <v>01</v>
          </cell>
          <cell r="R19" t="str">
            <v>CB</v>
          </cell>
          <cell r="S19" t="str">
            <v>11</v>
          </cell>
          <cell r="T19" t="str">
            <v>00101</v>
          </cell>
          <cell r="U19" t="str">
            <v>1</v>
          </cell>
        </row>
        <row r="20">
          <cell r="A20" t="str">
            <v>01110</v>
          </cell>
          <cell r="B20">
            <v>5</v>
          </cell>
          <cell r="C20" t="str">
            <v>12</v>
          </cell>
          <cell r="D20" t="str">
            <v>00</v>
          </cell>
          <cell r="E20" t="str">
            <v>01</v>
          </cell>
          <cell r="F20" t="str">
            <v>00</v>
          </cell>
          <cell r="G20" t="str">
            <v>10</v>
          </cell>
          <cell r="H20" t="str">
            <v>40</v>
          </cell>
          <cell r="I20" t="str">
            <v>010000</v>
          </cell>
          <cell r="J20" t="str">
            <v>00</v>
          </cell>
          <cell r="K20" t="str">
            <v>84</v>
          </cell>
          <cell r="L20" t="str">
            <v>10</v>
          </cell>
          <cell r="M20" t="str">
            <v>00010</v>
          </cell>
          <cell r="N20" t="str">
            <v>0</v>
          </cell>
          <cell r="O20" t="str">
            <v>21</v>
          </cell>
          <cell r="P20" t="str">
            <v>001000</v>
          </cell>
          <cell r="Q20" t="str">
            <v>01</v>
          </cell>
          <cell r="R20" t="str">
            <v>CB</v>
          </cell>
          <cell r="S20" t="str">
            <v>11</v>
          </cell>
          <cell r="T20" t="str">
            <v>00101</v>
          </cell>
          <cell r="U20" t="str">
            <v>1</v>
          </cell>
        </row>
        <row r="21">
          <cell r="A21" t="str">
            <v>01111</v>
          </cell>
          <cell r="B21">
            <v>5</v>
          </cell>
          <cell r="C21" t="str">
            <v>12</v>
          </cell>
          <cell r="D21" t="str">
            <v>00</v>
          </cell>
          <cell r="E21" t="str">
            <v>01</v>
          </cell>
          <cell r="F21" t="str">
            <v>00</v>
          </cell>
          <cell r="G21" t="str">
            <v>10</v>
          </cell>
          <cell r="H21" t="str">
            <v>80</v>
          </cell>
          <cell r="I21" t="str">
            <v>100000</v>
          </cell>
          <cell r="J21" t="str">
            <v>00</v>
          </cell>
          <cell r="K21" t="str">
            <v>42</v>
          </cell>
          <cell r="L21" t="str">
            <v>01</v>
          </cell>
          <cell r="M21" t="str">
            <v>00001</v>
          </cell>
          <cell r="N21" t="str">
            <v>0</v>
          </cell>
          <cell r="O21" t="str">
            <v>21</v>
          </cell>
          <cell r="P21" t="str">
            <v>001000</v>
          </cell>
          <cell r="Q21" t="str">
            <v>01</v>
          </cell>
          <cell r="R21" t="str">
            <v>CB</v>
          </cell>
          <cell r="S21" t="str">
            <v>11</v>
          </cell>
          <cell r="T21" t="str">
            <v>00101</v>
          </cell>
          <cell r="U21" t="str">
            <v>1</v>
          </cell>
        </row>
        <row r="22">
          <cell r="A22" t="str">
            <v>10000</v>
          </cell>
          <cell r="B22">
            <v>5</v>
          </cell>
          <cell r="C22" t="str">
            <v>12</v>
          </cell>
          <cell r="D22" t="str">
            <v>00</v>
          </cell>
          <cell r="E22" t="str">
            <v>01</v>
          </cell>
          <cell r="F22" t="str">
            <v>00</v>
          </cell>
          <cell r="G22" t="str">
            <v>10</v>
          </cell>
          <cell r="H22" t="str">
            <v>0B</v>
          </cell>
          <cell r="I22" t="str">
            <v>000010</v>
          </cell>
          <cell r="J22" t="str">
            <v>11</v>
          </cell>
          <cell r="K22" t="str">
            <v>E8</v>
          </cell>
          <cell r="L22" t="str">
            <v>11</v>
          </cell>
          <cell r="M22" t="str">
            <v>10100</v>
          </cell>
          <cell r="N22" t="str">
            <v>0</v>
          </cell>
          <cell r="O22" t="str">
            <v>29</v>
          </cell>
          <cell r="P22" t="str">
            <v>001010</v>
          </cell>
          <cell r="Q22" t="str">
            <v>01</v>
          </cell>
          <cell r="R22" t="str">
            <v>4B</v>
          </cell>
          <cell r="S22" t="str">
            <v>01</v>
          </cell>
          <cell r="T22" t="str">
            <v>00101</v>
          </cell>
          <cell r="U22" t="str">
            <v>1</v>
          </cell>
        </row>
        <row r="23">
          <cell r="A23" t="str">
            <v>10001</v>
          </cell>
          <cell r="B23">
            <v>5</v>
          </cell>
          <cell r="C23" t="str">
            <v>12</v>
          </cell>
          <cell r="D23" t="str">
            <v>00</v>
          </cell>
          <cell r="E23" t="str">
            <v>01</v>
          </cell>
          <cell r="F23" t="str">
            <v>00</v>
          </cell>
          <cell r="G23" t="str">
            <v>10</v>
          </cell>
          <cell r="H23" t="str">
            <v>12</v>
          </cell>
          <cell r="I23" t="str">
            <v>000100</v>
          </cell>
          <cell r="J23" t="str">
            <v>10</v>
          </cell>
          <cell r="K23" t="str">
            <v>94</v>
          </cell>
          <cell r="L23" t="str">
            <v>10</v>
          </cell>
          <cell r="M23" t="str">
            <v>01010</v>
          </cell>
          <cell r="N23" t="str">
            <v>0</v>
          </cell>
          <cell r="O23" t="str">
            <v>29</v>
          </cell>
          <cell r="P23" t="str">
            <v>001010</v>
          </cell>
          <cell r="Q23" t="str">
            <v>01</v>
          </cell>
          <cell r="R23" t="str">
            <v>4B</v>
          </cell>
          <cell r="S23" t="str">
            <v>01</v>
          </cell>
          <cell r="T23" t="str">
            <v>00101</v>
          </cell>
          <cell r="U23" t="str">
            <v>1</v>
          </cell>
        </row>
        <row r="24">
          <cell r="A24" t="str">
            <v>10010</v>
          </cell>
          <cell r="B24">
            <v>5</v>
          </cell>
          <cell r="C24" t="str">
            <v>12</v>
          </cell>
          <cell r="D24" t="str">
            <v>00</v>
          </cell>
          <cell r="E24" t="str">
            <v>01</v>
          </cell>
          <cell r="F24" t="str">
            <v>00</v>
          </cell>
          <cell r="G24" t="str">
            <v>10</v>
          </cell>
          <cell r="H24" t="str">
            <v>21</v>
          </cell>
          <cell r="I24" t="str">
            <v>001000</v>
          </cell>
          <cell r="J24" t="str">
            <v>01</v>
          </cell>
          <cell r="K24" t="str">
            <v>4A</v>
          </cell>
          <cell r="L24" t="str">
            <v>01</v>
          </cell>
          <cell r="M24" t="str">
            <v>00101</v>
          </cell>
          <cell r="N24" t="str">
            <v>0</v>
          </cell>
          <cell r="O24" t="str">
            <v>29</v>
          </cell>
          <cell r="P24" t="str">
            <v>001010</v>
          </cell>
          <cell r="Q24" t="str">
            <v>01</v>
          </cell>
          <cell r="R24" t="str">
            <v>4B</v>
          </cell>
          <cell r="S24" t="str">
            <v>01</v>
          </cell>
          <cell r="T24" t="str">
            <v>00101</v>
          </cell>
          <cell r="U24" t="str">
            <v>1</v>
          </cell>
        </row>
        <row r="25">
          <cell r="A25" t="str">
            <v>10011</v>
          </cell>
          <cell r="B25">
            <v>5</v>
          </cell>
          <cell r="C25" t="str">
            <v>12</v>
          </cell>
          <cell r="D25" t="str">
            <v>00</v>
          </cell>
          <cell r="E25" t="str">
            <v>01</v>
          </cell>
          <cell r="F25" t="str">
            <v>00</v>
          </cell>
          <cell r="G25" t="str">
            <v>10</v>
          </cell>
          <cell r="H25" t="str">
            <v>40</v>
          </cell>
          <cell r="I25" t="str">
            <v>010000</v>
          </cell>
          <cell r="J25" t="str">
            <v>00</v>
          </cell>
          <cell r="K25" t="str">
            <v>84</v>
          </cell>
          <cell r="L25" t="str">
            <v>10</v>
          </cell>
          <cell r="M25" t="str">
            <v>00010</v>
          </cell>
          <cell r="N25" t="str">
            <v>0</v>
          </cell>
          <cell r="O25" t="str">
            <v>29</v>
          </cell>
          <cell r="P25" t="str">
            <v>001010</v>
          </cell>
          <cell r="Q25" t="str">
            <v>01</v>
          </cell>
          <cell r="R25" t="str">
            <v>4B</v>
          </cell>
          <cell r="S25" t="str">
            <v>01</v>
          </cell>
          <cell r="T25" t="str">
            <v>00101</v>
          </cell>
          <cell r="U25" t="str">
            <v>1</v>
          </cell>
        </row>
        <row r="26">
          <cell r="A26" t="str">
            <v>10100</v>
          </cell>
          <cell r="B26">
            <v>5</v>
          </cell>
          <cell r="C26" t="str">
            <v>12</v>
          </cell>
          <cell r="D26" t="str">
            <v>00</v>
          </cell>
          <cell r="E26" t="str">
            <v>01</v>
          </cell>
          <cell r="F26" t="str">
            <v>00</v>
          </cell>
          <cell r="G26" t="str">
            <v>10</v>
          </cell>
          <cell r="H26" t="str">
            <v>80</v>
          </cell>
          <cell r="I26" t="str">
            <v>100000</v>
          </cell>
          <cell r="J26" t="str">
            <v>00</v>
          </cell>
          <cell r="K26" t="str">
            <v>42</v>
          </cell>
          <cell r="L26" t="str">
            <v>01</v>
          </cell>
          <cell r="M26" t="str">
            <v>00001</v>
          </cell>
          <cell r="N26" t="str">
            <v>0</v>
          </cell>
          <cell r="O26" t="str">
            <v>29</v>
          </cell>
          <cell r="P26" t="str">
            <v>001010</v>
          </cell>
          <cell r="Q26" t="str">
            <v>01</v>
          </cell>
          <cell r="R26" t="str">
            <v>4B</v>
          </cell>
          <cell r="S26" t="str">
            <v>01</v>
          </cell>
          <cell r="T26" t="str">
            <v>00101</v>
          </cell>
          <cell r="U26" t="str">
            <v>1</v>
          </cell>
        </row>
        <row r="27">
          <cell r="A27" t="str">
            <v>10101</v>
          </cell>
          <cell r="B27">
            <v>5</v>
          </cell>
          <cell r="C27" t="str">
            <v>13</v>
          </cell>
          <cell r="D27" t="str">
            <v>00</v>
          </cell>
          <cell r="E27" t="str">
            <v>01</v>
          </cell>
          <cell r="F27" t="str">
            <v>00</v>
          </cell>
          <cell r="G27" t="str">
            <v>11</v>
          </cell>
          <cell r="H27" t="str">
            <v>0B</v>
          </cell>
          <cell r="I27" t="str">
            <v>000010</v>
          </cell>
          <cell r="J27" t="str">
            <v>11</v>
          </cell>
          <cell r="K27" t="str">
            <v>E8</v>
          </cell>
          <cell r="L27" t="str">
            <v>11</v>
          </cell>
          <cell r="M27" t="str">
            <v>10100</v>
          </cell>
          <cell r="N27" t="str">
            <v>0</v>
          </cell>
          <cell r="O27" t="str">
            <v>19</v>
          </cell>
          <cell r="P27" t="str">
            <v>000110</v>
          </cell>
          <cell r="Q27" t="str">
            <v>01</v>
          </cell>
          <cell r="R27" t="str">
            <v>4B</v>
          </cell>
          <cell r="S27" t="str">
            <v>01</v>
          </cell>
          <cell r="T27" t="str">
            <v>00101</v>
          </cell>
          <cell r="U27" t="str">
            <v>1</v>
          </cell>
        </row>
        <row r="28">
          <cell r="A28" t="str">
            <v>10110</v>
          </cell>
          <cell r="B28">
            <v>5</v>
          </cell>
          <cell r="C28" t="str">
            <v>13</v>
          </cell>
          <cell r="D28" t="str">
            <v>00</v>
          </cell>
          <cell r="E28" t="str">
            <v>01</v>
          </cell>
          <cell r="F28" t="str">
            <v>00</v>
          </cell>
          <cell r="G28" t="str">
            <v>11</v>
          </cell>
          <cell r="H28" t="str">
            <v>12</v>
          </cell>
          <cell r="I28" t="str">
            <v>000100</v>
          </cell>
          <cell r="J28" t="str">
            <v>10</v>
          </cell>
          <cell r="K28" t="str">
            <v>94</v>
          </cell>
          <cell r="L28" t="str">
            <v>10</v>
          </cell>
          <cell r="M28" t="str">
            <v>01010</v>
          </cell>
          <cell r="N28" t="str">
            <v>0</v>
          </cell>
          <cell r="O28" t="str">
            <v>19</v>
          </cell>
          <cell r="P28" t="str">
            <v>000110</v>
          </cell>
          <cell r="Q28" t="str">
            <v>01</v>
          </cell>
          <cell r="R28" t="str">
            <v>4B</v>
          </cell>
          <cell r="S28" t="str">
            <v>01</v>
          </cell>
          <cell r="T28" t="str">
            <v>00101</v>
          </cell>
          <cell r="U28" t="str">
            <v>1</v>
          </cell>
        </row>
        <row r="29">
          <cell r="A29" t="str">
            <v>10111</v>
          </cell>
          <cell r="B29">
            <v>5</v>
          </cell>
          <cell r="C29" t="str">
            <v>13</v>
          </cell>
          <cell r="D29" t="str">
            <v>00</v>
          </cell>
          <cell r="E29" t="str">
            <v>01</v>
          </cell>
          <cell r="F29" t="str">
            <v>00</v>
          </cell>
          <cell r="G29" t="str">
            <v>11</v>
          </cell>
          <cell r="H29" t="str">
            <v>21</v>
          </cell>
          <cell r="I29" t="str">
            <v>001000</v>
          </cell>
          <cell r="J29" t="str">
            <v>01</v>
          </cell>
          <cell r="K29" t="str">
            <v>4A</v>
          </cell>
          <cell r="L29" t="str">
            <v>01</v>
          </cell>
          <cell r="M29" t="str">
            <v>00101</v>
          </cell>
          <cell r="N29" t="str">
            <v>0</v>
          </cell>
          <cell r="O29" t="str">
            <v>19</v>
          </cell>
          <cell r="P29" t="str">
            <v>000110</v>
          </cell>
          <cell r="Q29" t="str">
            <v>01</v>
          </cell>
          <cell r="R29" t="str">
            <v>4B</v>
          </cell>
          <cell r="S29" t="str">
            <v>01</v>
          </cell>
          <cell r="T29" t="str">
            <v>00101</v>
          </cell>
          <cell r="U29" t="str">
            <v>1</v>
          </cell>
        </row>
        <row r="30">
          <cell r="A30" t="str">
            <v>11000</v>
          </cell>
          <cell r="B30">
            <v>5</v>
          </cell>
          <cell r="C30" t="str">
            <v>13</v>
          </cell>
          <cell r="D30" t="str">
            <v>00</v>
          </cell>
          <cell r="E30" t="str">
            <v>01</v>
          </cell>
          <cell r="F30" t="str">
            <v>00</v>
          </cell>
          <cell r="G30" t="str">
            <v>11</v>
          </cell>
          <cell r="H30" t="str">
            <v>40</v>
          </cell>
          <cell r="I30" t="str">
            <v>010000</v>
          </cell>
          <cell r="J30" t="str">
            <v>00</v>
          </cell>
          <cell r="K30" t="str">
            <v>84</v>
          </cell>
          <cell r="L30" t="str">
            <v>10</v>
          </cell>
          <cell r="M30" t="str">
            <v>00010</v>
          </cell>
          <cell r="N30" t="str">
            <v>0</v>
          </cell>
          <cell r="O30" t="str">
            <v>19</v>
          </cell>
          <cell r="P30" t="str">
            <v>000110</v>
          </cell>
          <cell r="Q30" t="str">
            <v>01</v>
          </cell>
          <cell r="R30" t="str">
            <v>4B</v>
          </cell>
          <cell r="S30" t="str">
            <v>01</v>
          </cell>
          <cell r="T30" t="str">
            <v>00101</v>
          </cell>
          <cell r="U30" t="str">
            <v>1</v>
          </cell>
        </row>
        <row r="31">
          <cell r="A31" t="str">
            <v>11001</v>
          </cell>
          <cell r="B31">
            <v>5</v>
          </cell>
          <cell r="C31" t="str">
            <v>13</v>
          </cell>
          <cell r="D31" t="str">
            <v>00</v>
          </cell>
          <cell r="E31" t="str">
            <v>01</v>
          </cell>
          <cell r="F31" t="str">
            <v>00</v>
          </cell>
          <cell r="G31" t="str">
            <v>11</v>
          </cell>
          <cell r="H31" t="str">
            <v>80</v>
          </cell>
          <cell r="I31" t="str">
            <v>100000</v>
          </cell>
          <cell r="J31" t="str">
            <v>00</v>
          </cell>
          <cell r="K31" t="str">
            <v>42</v>
          </cell>
          <cell r="L31" t="str">
            <v>01</v>
          </cell>
          <cell r="M31" t="str">
            <v>00001</v>
          </cell>
          <cell r="N31" t="str">
            <v>0</v>
          </cell>
          <cell r="O31" t="str">
            <v>19</v>
          </cell>
          <cell r="P31" t="str">
            <v>000110</v>
          </cell>
          <cell r="Q31" t="str">
            <v>01</v>
          </cell>
          <cell r="R31" t="str">
            <v>4B</v>
          </cell>
          <cell r="S31" t="str">
            <v>01</v>
          </cell>
          <cell r="T31" t="str">
            <v>00101</v>
          </cell>
          <cell r="U31" t="str">
            <v>1</v>
          </cell>
        </row>
        <row r="32">
          <cell r="A32" t="str">
            <v>11010</v>
          </cell>
          <cell r="B32">
            <v>5</v>
          </cell>
          <cell r="C32" t="str">
            <v>13</v>
          </cell>
          <cell r="D32" t="str">
            <v>00</v>
          </cell>
          <cell r="E32" t="str">
            <v>01</v>
          </cell>
          <cell r="F32" t="str">
            <v>00</v>
          </cell>
          <cell r="G32" t="str">
            <v>11</v>
          </cell>
          <cell r="H32" t="str">
            <v>0B</v>
          </cell>
          <cell r="I32" t="str">
            <v>000010</v>
          </cell>
          <cell r="J32" t="str">
            <v>11</v>
          </cell>
          <cell r="K32" t="str">
            <v>E8</v>
          </cell>
          <cell r="L32" t="str">
            <v>11</v>
          </cell>
          <cell r="M32" t="str">
            <v>10100</v>
          </cell>
          <cell r="N32" t="str">
            <v>0</v>
          </cell>
          <cell r="O32" t="str">
            <v>1C</v>
          </cell>
          <cell r="P32" t="str">
            <v>000111</v>
          </cell>
          <cell r="Q32" t="str">
            <v>00</v>
          </cell>
          <cell r="R32" t="str">
            <v>8B</v>
          </cell>
          <cell r="S32" t="str">
            <v>10</v>
          </cell>
          <cell r="T32" t="str">
            <v>00101</v>
          </cell>
          <cell r="U32" t="str">
            <v>1</v>
          </cell>
        </row>
        <row r="33">
          <cell r="A33" t="str">
            <v>11011</v>
          </cell>
          <cell r="B33">
            <v>5</v>
          </cell>
          <cell r="C33" t="str">
            <v>13</v>
          </cell>
          <cell r="D33" t="str">
            <v>00</v>
          </cell>
          <cell r="E33" t="str">
            <v>01</v>
          </cell>
          <cell r="F33" t="str">
            <v>00</v>
          </cell>
          <cell r="G33" t="str">
            <v>11</v>
          </cell>
          <cell r="H33" t="str">
            <v>12</v>
          </cell>
          <cell r="I33" t="str">
            <v>000100</v>
          </cell>
          <cell r="J33" t="str">
            <v>10</v>
          </cell>
          <cell r="K33" t="str">
            <v>94</v>
          </cell>
          <cell r="L33" t="str">
            <v>10</v>
          </cell>
          <cell r="M33" t="str">
            <v>01010</v>
          </cell>
          <cell r="N33" t="str">
            <v>0</v>
          </cell>
          <cell r="O33" t="str">
            <v>1C</v>
          </cell>
          <cell r="P33" t="str">
            <v>000111</v>
          </cell>
          <cell r="Q33" t="str">
            <v>00</v>
          </cell>
          <cell r="R33" t="str">
            <v>8B</v>
          </cell>
          <cell r="S33" t="str">
            <v>10</v>
          </cell>
          <cell r="T33" t="str">
            <v>00101</v>
          </cell>
          <cell r="U33" t="str">
            <v>1</v>
          </cell>
        </row>
        <row r="34">
          <cell r="A34" t="str">
            <v>11100</v>
          </cell>
          <cell r="B34">
            <v>5</v>
          </cell>
          <cell r="C34" t="str">
            <v>13</v>
          </cell>
          <cell r="D34" t="str">
            <v>00</v>
          </cell>
          <cell r="E34" t="str">
            <v>01</v>
          </cell>
          <cell r="F34" t="str">
            <v>00</v>
          </cell>
          <cell r="G34" t="str">
            <v>11</v>
          </cell>
          <cell r="H34" t="str">
            <v>21</v>
          </cell>
          <cell r="I34" t="str">
            <v>001000</v>
          </cell>
          <cell r="J34" t="str">
            <v>01</v>
          </cell>
          <cell r="K34" t="str">
            <v>4A</v>
          </cell>
          <cell r="L34" t="str">
            <v>01</v>
          </cell>
          <cell r="M34" t="str">
            <v>00101</v>
          </cell>
          <cell r="N34" t="str">
            <v>0</v>
          </cell>
          <cell r="O34" t="str">
            <v>1C</v>
          </cell>
          <cell r="P34" t="str">
            <v>000111</v>
          </cell>
          <cell r="Q34" t="str">
            <v>00</v>
          </cell>
          <cell r="R34" t="str">
            <v>8B</v>
          </cell>
          <cell r="S34" t="str">
            <v>10</v>
          </cell>
          <cell r="T34" t="str">
            <v>00101</v>
          </cell>
          <cell r="U34" t="str">
            <v>1</v>
          </cell>
        </row>
        <row r="35">
          <cell r="A35" t="str">
            <v>11101</v>
          </cell>
          <cell r="B35">
            <v>5</v>
          </cell>
          <cell r="C35" t="str">
            <v>13</v>
          </cell>
          <cell r="D35" t="str">
            <v>00</v>
          </cell>
          <cell r="E35" t="str">
            <v>01</v>
          </cell>
          <cell r="F35" t="str">
            <v>00</v>
          </cell>
          <cell r="G35" t="str">
            <v>11</v>
          </cell>
          <cell r="H35" t="str">
            <v>40</v>
          </cell>
          <cell r="I35" t="str">
            <v>010000</v>
          </cell>
          <cell r="J35" t="str">
            <v>00</v>
          </cell>
          <cell r="K35" t="str">
            <v>84</v>
          </cell>
          <cell r="L35" t="str">
            <v>10</v>
          </cell>
          <cell r="M35" t="str">
            <v>00010</v>
          </cell>
          <cell r="N35" t="str">
            <v>0</v>
          </cell>
          <cell r="O35" t="str">
            <v>1C</v>
          </cell>
          <cell r="P35" t="str">
            <v>000111</v>
          </cell>
          <cell r="Q35" t="str">
            <v>00</v>
          </cell>
          <cell r="R35" t="str">
            <v>8B</v>
          </cell>
          <cell r="S35" t="str">
            <v>10</v>
          </cell>
          <cell r="T35" t="str">
            <v>00101</v>
          </cell>
          <cell r="U35" t="str">
            <v>1</v>
          </cell>
        </row>
        <row r="36">
          <cell r="A36" t="str">
            <v>11110</v>
          </cell>
          <cell r="B36">
            <v>5</v>
          </cell>
          <cell r="C36" t="str">
            <v>13</v>
          </cell>
          <cell r="D36" t="str">
            <v>00</v>
          </cell>
          <cell r="E36" t="str">
            <v>01</v>
          </cell>
          <cell r="F36" t="str">
            <v>00</v>
          </cell>
          <cell r="G36" t="str">
            <v>11</v>
          </cell>
          <cell r="H36" t="str">
            <v>80</v>
          </cell>
          <cell r="I36" t="str">
            <v>100000</v>
          </cell>
          <cell r="J36" t="str">
            <v>00</v>
          </cell>
          <cell r="K36" t="str">
            <v>42</v>
          </cell>
          <cell r="L36" t="str">
            <v>01</v>
          </cell>
          <cell r="M36" t="str">
            <v>00001</v>
          </cell>
          <cell r="N36" t="str">
            <v>0</v>
          </cell>
          <cell r="O36" t="str">
            <v>1C</v>
          </cell>
          <cell r="P36" t="str">
            <v>000111</v>
          </cell>
          <cell r="Q36" t="str">
            <v>00</v>
          </cell>
          <cell r="R36" t="str">
            <v>8B</v>
          </cell>
          <cell r="S36" t="str">
            <v>10</v>
          </cell>
          <cell r="T36" t="str">
            <v>00101</v>
          </cell>
          <cell r="U36" t="str">
            <v>1</v>
          </cell>
        </row>
        <row r="37">
          <cell r="A37" t="str">
            <v>11111</v>
          </cell>
          <cell r="B37">
            <v>5</v>
          </cell>
          <cell r="C37" t="str">
            <v>13</v>
          </cell>
          <cell r="D37" t="str">
            <v>00</v>
          </cell>
          <cell r="E37" t="str">
            <v>01</v>
          </cell>
          <cell r="F37" t="str">
            <v>00</v>
          </cell>
          <cell r="G37" t="str">
            <v>11</v>
          </cell>
          <cell r="H37" t="str">
            <v>21</v>
          </cell>
          <cell r="I37" t="str">
            <v>001000</v>
          </cell>
          <cell r="J37" t="str">
            <v>01</v>
          </cell>
          <cell r="K37" t="str">
            <v>4A</v>
          </cell>
          <cell r="L37" t="str">
            <v>01</v>
          </cell>
          <cell r="M37" t="str">
            <v>00101</v>
          </cell>
          <cell r="N37" t="str">
            <v>0</v>
          </cell>
          <cell r="O37" t="str">
            <v>28</v>
          </cell>
          <cell r="P37" t="str">
            <v>001010</v>
          </cell>
          <cell r="Q37" t="str">
            <v>00</v>
          </cell>
          <cell r="R37" t="str">
            <v>8B</v>
          </cell>
          <cell r="S37" t="str">
            <v>10</v>
          </cell>
          <cell r="T37" t="str">
            <v>00101</v>
          </cell>
          <cell r="U37" t="str">
            <v>1</v>
          </cell>
        </row>
      </sheetData>
      <sheetData sheetId="6">
        <row r="6">
          <cell r="A6" t="str">
            <v>00000</v>
          </cell>
          <cell r="B6">
            <v>3</v>
          </cell>
          <cell r="C6" t="e">
            <v>#NUM!</v>
          </cell>
          <cell r="D6" t="str">
            <v>00</v>
          </cell>
          <cell r="E6" t="e">
            <v>#NUM!</v>
          </cell>
          <cell r="F6" t="str">
            <v>00</v>
          </cell>
          <cell r="G6" t="e">
            <v>#NUM!</v>
          </cell>
          <cell r="H6" t="str">
            <v>00</v>
          </cell>
          <cell r="I6" t="str">
            <v>000000</v>
          </cell>
          <cell r="J6" t="str">
            <v>00</v>
          </cell>
          <cell r="K6" t="str">
            <v>42</v>
          </cell>
          <cell r="L6" t="str">
            <v>01</v>
          </cell>
          <cell r="M6" t="str">
            <v>00001</v>
          </cell>
          <cell r="N6" t="str">
            <v>0</v>
          </cell>
          <cell r="O6" t="str">
            <v>00</v>
          </cell>
          <cell r="P6" t="str">
            <v>000000</v>
          </cell>
          <cell r="Q6" t="str">
            <v>00</v>
          </cell>
          <cell r="R6" t="str">
            <v>00</v>
          </cell>
          <cell r="S6" t="str">
            <v>00</v>
          </cell>
          <cell r="T6" t="str">
            <v>00000</v>
          </cell>
          <cell r="U6" t="str">
            <v>0</v>
          </cell>
        </row>
        <row r="7">
          <cell r="A7" t="str">
            <v>00001</v>
          </cell>
          <cell r="B7">
            <v>3</v>
          </cell>
          <cell r="C7" t="str">
            <v>12</v>
          </cell>
          <cell r="D7" t="str">
            <v>00</v>
          </cell>
          <cell r="E7" t="str">
            <v>01</v>
          </cell>
          <cell r="F7" t="str">
            <v>00</v>
          </cell>
          <cell r="G7" t="str">
            <v>10</v>
          </cell>
          <cell r="H7" t="str">
            <v>0B</v>
          </cell>
          <cell r="I7" t="str">
            <v>000010</v>
          </cell>
          <cell r="J7" t="str">
            <v>11</v>
          </cell>
          <cell r="K7" t="str">
            <v>18</v>
          </cell>
          <cell r="L7" t="str">
            <v>00</v>
          </cell>
          <cell r="M7" t="str">
            <v>01100</v>
          </cell>
          <cell r="N7" t="str">
            <v>0</v>
          </cell>
          <cell r="O7" t="str">
            <v>13</v>
          </cell>
          <cell r="P7" t="str">
            <v>000100</v>
          </cell>
          <cell r="Q7" t="str">
            <v>11</v>
          </cell>
          <cell r="R7" t="str">
            <v>0C</v>
          </cell>
          <cell r="S7" t="str">
            <v>00</v>
          </cell>
          <cell r="T7" t="str">
            <v>00110</v>
          </cell>
          <cell r="U7" t="str">
            <v>0</v>
          </cell>
        </row>
        <row r="8">
          <cell r="A8" t="str">
            <v>00010</v>
          </cell>
          <cell r="B8">
            <v>3</v>
          </cell>
          <cell r="C8" t="str">
            <v>12</v>
          </cell>
          <cell r="D8" t="str">
            <v>00</v>
          </cell>
          <cell r="E8" t="str">
            <v>01</v>
          </cell>
          <cell r="F8" t="str">
            <v>00</v>
          </cell>
          <cell r="G8" t="str">
            <v>10</v>
          </cell>
          <cell r="H8" t="str">
            <v>11</v>
          </cell>
          <cell r="I8" t="str">
            <v>000100</v>
          </cell>
          <cell r="J8" t="str">
            <v>01</v>
          </cell>
          <cell r="K8" t="str">
            <v>8C</v>
          </cell>
          <cell r="L8" t="str">
            <v>10</v>
          </cell>
          <cell r="M8" t="str">
            <v>00110</v>
          </cell>
          <cell r="N8" t="str">
            <v>0</v>
          </cell>
          <cell r="O8" t="str">
            <v>13</v>
          </cell>
          <cell r="P8" t="str">
            <v>000100</v>
          </cell>
          <cell r="Q8" t="str">
            <v>11</v>
          </cell>
          <cell r="R8" t="str">
            <v>0C</v>
          </cell>
          <cell r="S8" t="str">
            <v>00</v>
          </cell>
          <cell r="T8" t="str">
            <v>00110</v>
          </cell>
          <cell r="U8" t="str">
            <v>0</v>
          </cell>
        </row>
        <row r="9">
          <cell r="A9" t="str">
            <v>00011</v>
          </cell>
          <cell r="B9">
            <v>3</v>
          </cell>
          <cell r="C9" t="str">
            <v>12</v>
          </cell>
          <cell r="D9" t="str">
            <v>00</v>
          </cell>
          <cell r="E9" t="str">
            <v>01</v>
          </cell>
          <cell r="F9" t="str">
            <v>00</v>
          </cell>
          <cell r="G9" t="str">
            <v>10</v>
          </cell>
          <cell r="H9" t="str">
            <v>20</v>
          </cell>
          <cell r="I9" t="str">
            <v>001000</v>
          </cell>
          <cell r="J9" t="str">
            <v>00</v>
          </cell>
          <cell r="K9" t="str">
            <v>C6</v>
          </cell>
          <cell r="L9" t="str">
            <v>11</v>
          </cell>
          <cell r="M9" t="str">
            <v>00011</v>
          </cell>
          <cell r="N9" t="str">
            <v>0</v>
          </cell>
          <cell r="O9" t="str">
            <v>13</v>
          </cell>
          <cell r="P9" t="str">
            <v>000100</v>
          </cell>
          <cell r="Q9" t="str">
            <v>11</v>
          </cell>
          <cell r="R9" t="str">
            <v>0C</v>
          </cell>
          <cell r="S9" t="str">
            <v>00</v>
          </cell>
          <cell r="T9" t="str">
            <v>00110</v>
          </cell>
          <cell r="U9" t="str">
            <v>0</v>
          </cell>
        </row>
        <row r="10">
          <cell r="A10" t="str">
            <v>00100</v>
          </cell>
          <cell r="B10">
            <v>3</v>
          </cell>
          <cell r="C10" t="str">
            <v>12</v>
          </cell>
          <cell r="D10" t="str">
            <v>00</v>
          </cell>
          <cell r="E10" t="str">
            <v>01</v>
          </cell>
          <cell r="F10" t="str">
            <v>00</v>
          </cell>
          <cell r="G10" t="str">
            <v>10</v>
          </cell>
          <cell r="H10" t="str">
            <v>40</v>
          </cell>
          <cell r="I10" t="str">
            <v>010000</v>
          </cell>
          <cell r="J10" t="str">
            <v>00</v>
          </cell>
          <cell r="K10" t="str">
            <v>42</v>
          </cell>
          <cell r="L10" t="str">
            <v>01</v>
          </cell>
          <cell r="M10" t="str">
            <v>00001</v>
          </cell>
          <cell r="N10" t="str">
            <v>0</v>
          </cell>
          <cell r="O10" t="str">
            <v>13</v>
          </cell>
          <cell r="P10" t="str">
            <v>000100</v>
          </cell>
          <cell r="Q10" t="str">
            <v>11</v>
          </cell>
          <cell r="R10" t="str">
            <v>0C</v>
          </cell>
          <cell r="S10" t="str">
            <v>00</v>
          </cell>
          <cell r="T10" t="str">
            <v>00110</v>
          </cell>
          <cell r="U10" t="str">
            <v>0</v>
          </cell>
        </row>
        <row r="11">
          <cell r="A11" t="str">
            <v>00101</v>
          </cell>
          <cell r="B11">
            <v>3</v>
          </cell>
          <cell r="C11" t="str">
            <v>12</v>
          </cell>
          <cell r="D11" t="str">
            <v>00</v>
          </cell>
          <cell r="E11" t="str">
            <v>01</v>
          </cell>
          <cell r="F11" t="str">
            <v>00</v>
          </cell>
          <cell r="G11" t="str">
            <v>10</v>
          </cell>
          <cell r="H11" t="str">
            <v>80</v>
          </cell>
          <cell r="I11" t="str">
            <v>100000</v>
          </cell>
          <cell r="J11" t="str">
            <v>00</v>
          </cell>
          <cell r="K11" t="str">
            <v>42</v>
          </cell>
          <cell r="L11" t="str">
            <v>01</v>
          </cell>
          <cell r="M11" t="str">
            <v>00001</v>
          </cell>
          <cell r="N11" t="str">
            <v>0</v>
          </cell>
          <cell r="O11" t="str">
            <v>13</v>
          </cell>
          <cell r="P11" t="str">
            <v>000100</v>
          </cell>
          <cell r="Q11" t="str">
            <v>11</v>
          </cell>
          <cell r="R11" t="str">
            <v>0C</v>
          </cell>
          <cell r="S11" t="str">
            <v>00</v>
          </cell>
          <cell r="T11" t="str">
            <v>00110</v>
          </cell>
          <cell r="U11" t="str">
            <v>0</v>
          </cell>
        </row>
        <row r="12">
          <cell r="A12" t="str">
            <v>00110</v>
          </cell>
          <cell r="B12">
            <v>3</v>
          </cell>
          <cell r="C12" t="str">
            <v>12</v>
          </cell>
          <cell r="D12" t="str">
            <v>00</v>
          </cell>
          <cell r="E12" t="str">
            <v>01</v>
          </cell>
          <cell r="F12" t="str">
            <v>00</v>
          </cell>
          <cell r="G12" t="str">
            <v>10</v>
          </cell>
          <cell r="H12" t="str">
            <v>0B</v>
          </cell>
          <cell r="I12" t="str">
            <v>000010</v>
          </cell>
          <cell r="J12" t="str">
            <v>11</v>
          </cell>
          <cell r="K12" t="str">
            <v>18</v>
          </cell>
          <cell r="L12" t="str">
            <v>00</v>
          </cell>
          <cell r="M12" t="str">
            <v>01100</v>
          </cell>
          <cell r="N12" t="str">
            <v>0</v>
          </cell>
          <cell r="O12" t="str">
            <v>1A</v>
          </cell>
          <cell r="P12" t="str">
            <v>000110</v>
          </cell>
          <cell r="Q12" t="str">
            <v>10</v>
          </cell>
          <cell r="R12" t="str">
            <v>4C</v>
          </cell>
          <cell r="S12" t="str">
            <v>01</v>
          </cell>
          <cell r="T12" t="str">
            <v>00110</v>
          </cell>
          <cell r="U12" t="str">
            <v>0</v>
          </cell>
        </row>
        <row r="13">
          <cell r="A13" t="str">
            <v>00111</v>
          </cell>
          <cell r="B13">
            <v>3</v>
          </cell>
          <cell r="C13" t="str">
            <v>12</v>
          </cell>
          <cell r="D13" t="str">
            <v>00</v>
          </cell>
          <cell r="E13" t="str">
            <v>01</v>
          </cell>
          <cell r="F13" t="str">
            <v>00</v>
          </cell>
          <cell r="G13" t="str">
            <v>10</v>
          </cell>
          <cell r="H13" t="str">
            <v>11</v>
          </cell>
          <cell r="I13" t="str">
            <v>000100</v>
          </cell>
          <cell r="J13" t="str">
            <v>01</v>
          </cell>
          <cell r="K13" t="str">
            <v>8C</v>
          </cell>
          <cell r="L13" t="str">
            <v>10</v>
          </cell>
          <cell r="M13" t="str">
            <v>00110</v>
          </cell>
          <cell r="N13" t="str">
            <v>0</v>
          </cell>
          <cell r="O13" t="str">
            <v>1A</v>
          </cell>
          <cell r="P13" t="str">
            <v>000110</v>
          </cell>
          <cell r="Q13" t="str">
            <v>10</v>
          </cell>
          <cell r="R13" t="str">
            <v>4C</v>
          </cell>
          <cell r="S13" t="str">
            <v>01</v>
          </cell>
          <cell r="T13" t="str">
            <v>00110</v>
          </cell>
          <cell r="U13" t="str">
            <v>0</v>
          </cell>
        </row>
        <row r="14">
          <cell r="A14" t="str">
            <v>01000</v>
          </cell>
          <cell r="B14">
            <v>3</v>
          </cell>
          <cell r="C14" t="str">
            <v>12</v>
          </cell>
          <cell r="D14" t="str">
            <v>00</v>
          </cell>
          <cell r="E14" t="str">
            <v>01</v>
          </cell>
          <cell r="F14" t="str">
            <v>00</v>
          </cell>
          <cell r="G14" t="str">
            <v>10</v>
          </cell>
          <cell r="H14" t="str">
            <v>20</v>
          </cell>
          <cell r="I14" t="str">
            <v>001000</v>
          </cell>
          <cell r="J14" t="str">
            <v>00</v>
          </cell>
          <cell r="K14" t="str">
            <v>C6</v>
          </cell>
          <cell r="L14" t="str">
            <v>11</v>
          </cell>
          <cell r="M14" t="str">
            <v>00011</v>
          </cell>
          <cell r="N14" t="str">
            <v>0</v>
          </cell>
          <cell r="O14" t="str">
            <v>1A</v>
          </cell>
          <cell r="P14" t="str">
            <v>000110</v>
          </cell>
          <cell r="Q14" t="str">
            <v>10</v>
          </cell>
          <cell r="R14" t="str">
            <v>4C</v>
          </cell>
          <cell r="S14" t="str">
            <v>01</v>
          </cell>
          <cell r="T14" t="str">
            <v>00110</v>
          </cell>
          <cell r="U14" t="str">
            <v>0</v>
          </cell>
        </row>
        <row r="15">
          <cell r="A15" t="str">
            <v>01001</v>
          </cell>
          <cell r="B15">
            <v>3</v>
          </cell>
          <cell r="C15" t="str">
            <v>12</v>
          </cell>
          <cell r="D15" t="str">
            <v>00</v>
          </cell>
          <cell r="E15" t="str">
            <v>01</v>
          </cell>
          <cell r="F15" t="str">
            <v>00</v>
          </cell>
          <cell r="G15" t="str">
            <v>10</v>
          </cell>
          <cell r="H15" t="str">
            <v>40</v>
          </cell>
          <cell r="I15" t="str">
            <v>010000</v>
          </cell>
          <cell r="J15" t="str">
            <v>00</v>
          </cell>
          <cell r="K15" t="str">
            <v>42</v>
          </cell>
          <cell r="L15" t="str">
            <v>01</v>
          </cell>
          <cell r="M15" t="str">
            <v>00001</v>
          </cell>
          <cell r="N15" t="str">
            <v>0</v>
          </cell>
          <cell r="O15" t="str">
            <v>1A</v>
          </cell>
          <cell r="P15" t="str">
            <v>000110</v>
          </cell>
          <cell r="Q15" t="str">
            <v>10</v>
          </cell>
          <cell r="R15" t="str">
            <v>4C</v>
          </cell>
          <cell r="S15" t="str">
            <v>01</v>
          </cell>
          <cell r="T15" t="str">
            <v>00110</v>
          </cell>
          <cell r="U15" t="str">
            <v>0</v>
          </cell>
        </row>
        <row r="16">
          <cell r="A16" t="str">
            <v>01010</v>
          </cell>
          <cell r="B16">
            <v>3</v>
          </cell>
          <cell r="C16" t="str">
            <v>12</v>
          </cell>
          <cell r="D16" t="str">
            <v>00</v>
          </cell>
          <cell r="E16" t="str">
            <v>01</v>
          </cell>
          <cell r="F16" t="str">
            <v>00</v>
          </cell>
          <cell r="G16" t="str">
            <v>10</v>
          </cell>
          <cell r="H16" t="str">
            <v>80</v>
          </cell>
          <cell r="I16" t="str">
            <v>100000</v>
          </cell>
          <cell r="J16" t="str">
            <v>00</v>
          </cell>
          <cell r="K16" t="str">
            <v>42</v>
          </cell>
          <cell r="L16" t="str">
            <v>01</v>
          </cell>
          <cell r="M16" t="str">
            <v>00001</v>
          </cell>
          <cell r="N16" t="str">
            <v>0</v>
          </cell>
          <cell r="O16" t="str">
            <v>1A</v>
          </cell>
          <cell r="P16" t="str">
            <v>000110</v>
          </cell>
          <cell r="Q16" t="str">
            <v>10</v>
          </cell>
          <cell r="R16" t="str">
            <v>4C</v>
          </cell>
          <cell r="S16" t="str">
            <v>01</v>
          </cell>
          <cell r="T16" t="str">
            <v>00110</v>
          </cell>
          <cell r="U16" t="str">
            <v>0</v>
          </cell>
        </row>
        <row r="17">
          <cell r="A17" t="str">
            <v>01011</v>
          </cell>
          <cell r="B17">
            <v>3</v>
          </cell>
          <cell r="C17" t="str">
            <v>12</v>
          </cell>
          <cell r="D17" t="str">
            <v>00</v>
          </cell>
          <cell r="E17" t="str">
            <v>01</v>
          </cell>
          <cell r="F17" t="str">
            <v>00</v>
          </cell>
          <cell r="G17" t="str">
            <v>10</v>
          </cell>
          <cell r="H17" t="str">
            <v>0B</v>
          </cell>
          <cell r="I17" t="str">
            <v>000010</v>
          </cell>
          <cell r="J17" t="str">
            <v>11</v>
          </cell>
          <cell r="K17" t="str">
            <v>18</v>
          </cell>
          <cell r="L17" t="str">
            <v>00</v>
          </cell>
          <cell r="M17" t="str">
            <v>01100</v>
          </cell>
          <cell r="N17" t="str">
            <v>0</v>
          </cell>
          <cell r="O17" t="str">
            <v>22</v>
          </cell>
          <cell r="P17" t="str">
            <v>001000</v>
          </cell>
          <cell r="Q17" t="str">
            <v>10</v>
          </cell>
          <cell r="R17" t="str">
            <v>46</v>
          </cell>
          <cell r="S17" t="str">
            <v>01</v>
          </cell>
          <cell r="T17" t="str">
            <v>00011</v>
          </cell>
          <cell r="U17" t="str">
            <v>0</v>
          </cell>
        </row>
        <row r="18">
          <cell r="A18" t="str">
            <v>01100</v>
          </cell>
          <cell r="B18">
            <v>3</v>
          </cell>
          <cell r="C18" t="str">
            <v>12</v>
          </cell>
          <cell r="D18" t="str">
            <v>00</v>
          </cell>
          <cell r="E18" t="str">
            <v>01</v>
          </cell>
          <cell r="F18" t="str">
            <v>00</v>
          </cell>
          <cell r="G18" t="str">
            <v>10</v>
          </cell>
          <cell r="H18" t="str">
            <v>11</v>
          </cell>
          <cell r="I18" t="str">
            <v>000100</v>
          </cell>
          <cell r="J18" t="str">
            <v>01</v>
          </cell>
          <cell r="K18" t="str">
            <v>8C</v>
          </cell>
          <cell r="L18" t="str">
            <v>10</v>
          </cell>
          <cell r="M18" t="str">
            <v>00110</v>
          </cell>
          <cell r="N18" t="str">
            <v>0</v>
          </cell>
          <cell r="O18" t="str">
            <v>22</v>
          </cell>
          <cell r="P18" t="str">
            <v>001000</v>
          </cell>
          <cell r="Q18" t="str">
            <v>10</v>
          </cell>
          <cell r="R18" t="str">
            <v>46</v>
          </cell>
          <cell r="S18" t="str">
            <v>01</v>
          </cell>
          <cell r="T18" t="str">
            <v>00011</v>
          </cell>
          <cell r="U18" t="str">
            <v>0</v>
          </cell>
        </row>
        <row r="19">
          <cell r="A19" t="str">
            <v>01101</v>
          </cell>
          <cell r="B19">
            <v>3</v>
          </cell>
          <cell r="C19" t="str">
            <v>12</v>
          </cell>
          <cell r="D19" t="str">
            <v>00</v>
          </cell>
          <cell r="E19" t="str">
            <v>01</v>
          </cell>
          <cell r="F19" t="str">
            <v>00</v>
          </cell>
          <cell r="G19" t="str">
            <v>10</v>
          </cell>
          <cell r="H19" t="str">
            <v>20</v>
          </cell>
          <cell r="I19" t="str">
            <v>001000</v>
          </cell>
          <cell r="J19" t="str">
            <v>00</v>
          </cell>
          <cell r="K19" t="str">
            <v>C6</v>
          </cell>
          <cell r="L19" t="str">
            <v>11</v>
          </cell>
          <cell r="M19" t="str">
            <v>00011</v>
          </cell>
          <cell r="N19" t="str">
            <v>0</v>
          </cell>
          <cell r="O19" t="str">
            <v>22</v>
          </cell>
          <cell r="P19" t="str">
            <v>001000</v>
          </cell>
          <cell r="Q19" t="str">
            <v>10</v>
          </cell>
          <cell r="R19" t="str">
            <v>46</v>
          </cell>
          <cell r="S19" t="str">
            <v>01</v>
          </cell>
          <cell r="T19" t="str">
            <v>00011</v>
          </cell>
          <cell r="U19" t="str">
            <v>0</v>
          </cell>
        </row>
        <row r="20">
          <cell r="A20" t="str">
            <v>01110</v>
          </cell>
          <cell r="B20">
            <v>3</v>
          </cell>
          <cell r="C20" t="str">
            <v>12</v>
          </cell>
          <cell r="D20" t="str">
            <v>00</v>
          </cell>
          <cell r="E20" t="str">
            <v>01</v>
          </cell>
          <cell r="F20" t="str">
            <v>00</v>
          </cell>
          <cell r="G20" t="str">
            <v>10</v>
          </cell>
          <cell r="H20" t="str">
            <v>40</v>
          </cell>
          <cell r="I20" t="str">
            <v>010000</v>
          </cell>
          <cell r="J20" t="str">
            <v>00</v>
          </cell>
          <cell r="K20" t="str">
            <v>42</v>
          </cell>
          <cell r="L20" t="str">
            <v>01</v>
          </cell>
          <cell r="M20" t="str">
            <v>00001</v>
          </cell>
          <cell r="N20" t="str">
            <v>0</v>
          </cell>
          <cell r="O20" t="str">
            <v>22</v>
          </cell>
          <cell r="P20" t="str">
            <v>001000</v>
          </cell>
          <cell r="Q20" t="str">
            <v>10</v>
          </cell>
          <cell r="R20" t="str">
            <v>46</v>
          </cell>
          <cell r="S20" t="str">
            <v>01</v>
          </cell>
          <cell r="T20" t="str">
            <v>00011</v>
          </cell>
          <cell r="U20" t="str">
            <v>0</v>
          </cell>
        </row>
        <row r="21">
          <cell r="A21" t="str">
            <v>01111</v>
          </cell>
          <cell r="B21">
            <v>3</v>
          </cell>
          <cell r="C21" t="str">
            <v>12</v>
          </cell>
          <cell r="D21" t="str">
            <v>00</v>
          </cell>
          <cell r="E21" t="str">
            <v>01</v>
          </cell>
          <cell r="F21" t="str">
            <v>00</v>
          </cell>
          <cell r="G21" t="str">
            <v>10</v>
          </cell>
          <cell r="H21" t="str">
            <v>80</v>
          </cell>
          <cell r="I21" t="str">
            <v>100000</v>
          </cell>
          <cell r="J21" t="str">
            <v>00</v>
          </cell>
          <cell r="K21" t="str">
            <v>42</v>
          </cell>
          <cell r="L21" t="str">
            <v>01</v>
          </cell>
          <cell r="M21" t="str">
            <v>00001</v>
          </cell>
          <cell r="N21" t="str">
            <v>0</v>
          </cell>
          <cell r="O21" t="str">
            <v>22</v>
          </cell>
          <cell r="P21" t="str">
            <v>001000</v>
          </cell>
          <cell r="Q21" t="str">
            <v>10</v>
          </cell>
          <cell r="R21" t="str">
            <v>46</v>
          </cell>
          <cell r="S21" t="str">
            <v>01</v>
          </cell>
          <cell r="T21" t="str">
            <v>00011</v>
          </cell>
          <cell r="U21" t="str">
            <v>0</v>
          </cell>
        </row>
        <row r="22">
          <cell r="A22" t="str">
            <v>10000</v>
          </cell>
          <cell r="B22">
            <v>3</v>
          </cell>
          <cell r="C22" t="str">
            <v>12</v>
          </cell>
          <cell r="D22" t="str">
            <v>00</v>
          </cell>
          <cell r="E22" t="str">
            <v>01</v>
          </cell>
          <cell r="F22" t="str">
            <v>00</v>
          </cell>
          <cell r="G22" t="str">
            <v>10</v>
          </cell>
          <cell r="H22" t="str">
            <v>0B</v>
          </cell>
          <cell r="I22" t="str">
            <v>000010</v>
          </cell>
          <cell r="J22" t="str">
            <v>11</v>
          </cell>
          <cell r="K22" t="str">
            <v>18</v>
          </cell>
          <cell r="L22" t="str">
            <v>00</v>
          </cell>
          <cell r="M22" t="str">
            <v>01100</v>
          </cell>
          <cell r="N22" t="str">
            <v>0</v>
          </cell>
          <cell r="O22" t="str">
            <v>29</v>
          </cell>
          <cell r="P22" t="str">
            <v>001010</v>
          </cell>
          <cell r="Q22" t="str">
            <v>01</v>
          </cell>
          <cell r="R22" t="str">
            <v>86</v>
          </cell>
          <cell r="S22" t="str">
            <v>10</v>
          </cell>
          <cell r="T22" t="str">
            <v>00011</v>
          </cell>
          <cell r="U22" t="str">
            <v>0</v>
          </cell>
        </row>
        <row r="23">
          <cell r="A23" t="str">
            <v>10001</v>
          </cell>
          <cell r="B23">
            <v>3</v>
          </cell>
          <cell r="C23" t="str">
            <v>12</v>
          </cell>
          <cell r="D23" t="str">
            <v>00</v>
          </cell>
          <cell r="E23" t="str">
            <v>01</v>
          </cell>
          <cell r="F23" t="str">
            <v>00</v>
          </cell>
          <cell r="G23" t="str">
            <v>10</v>
          </cell>
          <cell r="H23" t="str">
            <v>11</v>
          </cell>
          <cell r="I23" t="str">
            <v>000100</v>
          </cell>
          <cell r="J23" t="str">
            <v>01</v>
          </cell>
          <cell r="K23" t="str">
            <v>8C</v>
          </cell>
          <cell r="L23" t="str">
            <v>10</v>
          </cell>
          <cell r="M23" t="str">
            <v>00110</v>
          </cell>
          <cell r="N23" t="str">
            <v>0</v>
          </cell>
          <cell r="O23" t="str">
            <v>29</v>
          </cell>
          <cell r="P23" t="str">
            <v>001010</v>
          </cell>
          <cell r="Q23" t="str">
            <v>01</v>
          </cell>
          <cell r="R23" t="str">
            <v>86</v>
          </cell>
          <cell r="S23" t="str">
            <v>10</v>
          </cell>
          <cell r="T23" t="str">
            <v>00011</v>
          </cell>
          <cell r="U23" t="str">
            <v>0</v>
          </cell>
        </row>
        <row r="24">
          <cell r="A24" t="str">
            <v>10010</v>
          </cell>
          <cell r="B24">
            <v>3</v>
          </cell>
          <cell r="C24" t="str">
            <v>12</v>
          </cell>
          <cell r="D24" t="str">
            <v>00</v>
          </cell>
          <cell r="E24" t="str">
            <v>01</v>
          </cell>
          <cell r="F24" t="str">
            <v>00</v>
          </cell>
          <cell r="G24" t="str">
            <v>10</v>
          </cell>
          <cell r="H24" t="str">
            <v>20</v>
          </cell>
          <cell r="I24" t="str">
            <v>001000</v>
          </cell>
          <cell r="J24" t="str">
            <v>00</v>
          </cell>
          <cell r="K24" t="str">
            <v>C6</v>
          </cell>
          <cell r="L24" t="str">
            <v>11</v>
          </cell>
          <cell r="M24" t="str">
            <v>00011</v>
          </cell>
          <cell r="N24" t="str">
            <v>0</v>
          </cell>
          <cell r="O24" t="str">
            <v>29</v>
          </cell>
          <cell r="P24" t="str">
            <v>001010</v>
          </cell>
          <cell r="Q24" t="str">
            <v>01</v>
          </cell>
          <cell r="R24" t="str">
            <v>86</v>
          </cell>
          <cell r="S24" t="str">
            <v>10</v>
          </cell>
          <cell r="T24" t="str">
            <v>00011</v>
          </cell>
          <cell r="U24" t="str">
            <v>0</v>
          </cell>
        </row>
        <row r="25">
          <cell r="A25" t="str">
            <v>10011</v>
          </cell>
          <cell r="B25">
            <v>3</v>
          </cell>
          <cell r="C25" t="str">
            <v>12</v>
          </cell>
          <cell r="D25" t="str">
            <v>00</v>
          </cell>
          <cell r="E25" t="str">
            <v>01</v>
          </cell>
          <cell r="F25" t="str">
            <v>00</v>
          </cell>
          <cell r="G25" t="str">
            <v>10</v>
          </cell>
          <cell r="H25" t="str">
            <v>40</v>
          </cell>
          <cell r="I25" t="str">
            <v>010000</v>
          </cell>
          <cell r="J25" t="str">
            <v>00</v>
          </cell>
          <cell r="K25" t="str">
            <v>42</v>
          </cell>
          <cell r="L25" t="str">
            <v>01</v>
          </cell>
          <cell r="M25" t="str">
            <v>00001</v>
          </cell>
          <cell r="N25" t="str">
            <v>0</v>
          </cell>
          <cell r="O25" t="str">
            <v>29</v>
          </cell>
          <cell r="P25" t="str">
            <v>001010</v>
          </cell>
          <cell r="Q25" t="str">
            <v>01</v>
          </cell>
          <cell r="R25" t="str">
            <v>86</v>
          </cell>
          <cell r="S25" t="str">
            <v>10</v>
          </cell>
          <cell r="T25" t="str">
            <v>00011</v>
          </cell>
          <cell r="U25" t="str">
            <v>0</v>
          </cell>
        </row>
        <row r="26">
          <cell r="A26" t="str">
            <v>10100</v>
          </cell>
          <cell r="B26">
            <v>3</v>
          </cell>
          <cell r="C26" t="str">
            <v>12</v>
          </cell>
          <cell r="D26" t="str">
            <v>00</v>
          </cell>
          <cell r="E26" t="str">
            <v>01</v>
          </cell>
          <cell r="F26" t="str">
            <v>00</v>
          </cell>
          <cell r="G26" t="str">
            <v>10</v>
          </cell>
          <cell r="H26" t="str">
            <v>80</v>
          </cell>
          <cell r="I26" t="str">
            <v>100000</v>
          </cell>
          <cell r="J26" t="str">
            <v>00</v>
          </cell>
          <cell r="K26" t="str">
            <v>42</v>
          </cell>
          <cell r="L26" t="str">
            <v>01</v>
          </cell>
          <cell r="M26" t="str">
            <v>00001</v>
          </cell>
          <cell r="N26" t="str">
            <v>0</v>
          </cell>
          <cell r="O26" t="str">
            <v>29</v>
          </cell>
          <cell r="P26" t="str">
            <v>001010</v>
          </cell>
          <cell r="Q26" t="str">
            <v>01</v>
          </cell>
          <cell r="R26" t="str">
            <v>86</v>
          </cell>
          <cell r="S26" t="str">
            <v>10</v>
          </cell>
          <cell r="T26" t="str">
            <v>00011</v>
          </cell>
          <cell r="U26" t="str">
            <v>0</v>
          </cell>
        </row>
        <row r="27">
          <cell r="A27" t="str">
            <v>10101</v>
          </cell>
          <cell r="B27">
            <v>3</v>
          </cell>
          <cell r="C27" t="str">
            <v>13</v>
          </cell>
          <cell r="D27" t="str">
            <v>00</v>
          </cell>
          <cell r="E27" t="str">
            <v>01</v>
          </cell>
          <cell r="F27" t="str">
            <v>00</v>
          </cell>
          <cell r="G27" t="str">
            <v>11</v>
          </cell>
          <cell r="H27" t="str">
            <v>0B</v>
          </cell>
          <cell r="I27" t="str">
            <v>000010</v>
          </cell>
          <cell r="J27" t="str">
            <v>11</v>
          </cell>
          <cell r="K27" t="str">
            <v>18</v>
          </cell>
          <cell r="L27" t="str">
            <v>00</v>
          </cell>
          <cell r="M27" t="str">
            <v>01100</v>
          </cell>
          <cell r="N27" t="str">
            <v>0</v>
          </cell>
          <cell r="O27" t="str">
            <v>19</v>
          </cell>
          <cell r="P27" t="str">
            <v>000110</v>
          </cell>
          <cell r="Q27" t="str">
            <v>01</v>
          </cell>
          <cell r="R27" t="str">
            <v>86</v>
          </cell>
          <cell r="S27" t="str">
            <v>10</v>
          </cell>
          <cell r="T27" t="str">
            <v>00011</v>
          </cell>
          <cell r="U27" t="str">
            <v>0</v>
          </cell>
        </row>
        <row r="28">
          <cell r="A28" t="str">
            <v>10110</v>
          </cell>
          <cell r="B28">
            <v>3</v>
          </cell>
          <cell r="C28" t="str">
            <v>13</v>
          </cell>
          <cell r="D28" t="str">
            <v>00</v>
          </cell>
          <cell r="E28" t="str">
            <v>01</v>
          </cell>
          <cell r="F28" t="str">
            <v>00</v>
          </cell>
          <cell r="G28" t="str">
            <v>11</v>
          </cell>
          <cell r="H28" t="str">
            <v>11</v>
          </cell>
          <cell r="I28" t="str">
            <v>000100</v>
          </cell>
          <cell r="J28" t="str">
            <v>01</v>
          </cell>
          <cell r="K28" t="str">
            <v>8C</v>
          </cell>
          <cell r="L28" t="str">
            <v>10</v>
          </cell>
          <cell r="M28" t="str">
            <v>00110</v>
          </cell>
          <cell r="N28" t="str">
            <v>0</v>
          </cell>
          <cell r="O28" t="str">
            <v>19</v>
          </cell>
          <cell r="P28" t="str">
            <v>000110</v>
          </cell>
          <cell r="Q28" t="str">
            <v>01</v>
          </cell>
          <cell r="R28" t="str">
            <v>86</v>
          </cell>
          <cell r="S28" t="str">
            <v>10</v>
          </cell>
          <cell r="T28" t="str">
            <v>00011</v>
          </cell>
          <cell r="U28" t="str">
            <v>0</v>
          </cell>
        </row>
        <row r="29">
          <cell r="A29" t="str">
            <v>10111</v>
          </cell>
          <cell r="B29">
            <v>3</v>
          </cell>
          <cell r="C29" t="str">
            <v>13</v>
          </cell>
          <cell r="D29" t="str">
            <v>00</v>
          </cell>
          <cell r="E29" t="str">
            <v>01</v>
          </cell>
          <cell r="F29" t="str">
            <v>00</v>
          </cell>
          <cell r="G29" t="str">
            <v>11</v>
          </cell>
          <cell r="H29" t="str">
            <v>20</v>
          </cell>
          <cell r="I29" t="str">
            <v>001000</v>
          </cell>
          <cell r="J29" t="str">
            <v>00</v>
          </cell>
          <cell r="K29" t="str">
            <v>C6</v>
          </cell>
          <cell r="L29" t="str">
            <v>11</v>
          </cell>
          <cell r="M29" t="str">
            <v>00011</v>
          </cell>
          <cell r="N29" t="str">
            <v>0</v>
          </cell>
          <cell r="O29" t="str">
            <v>19</v>
          </cell>
          <cell r="P29" t="str">
            <v>000110</v>
          </cell>
          <cell r="Q29" t="str">
            <v>01</v>
          </cell>
          <cell r="R29" t="str">
            <v>86</v>
          </cell>
          <cell r="S29" t="str">
            <v>10</v>
          </cell>
          <cell r="T29" t="str">
            <v>00011</v>
          </cell>
          <cell r="U29" t="str">
            <v>0</v>
          </cell>
        </row>
        <row r="30">
          <cell r="A30" t="str">
            <v>11000</v>
          </cell>
          <cell r="B30">
            <v>3</v>
          </cell>
          <cell r="C30" t="str">
            <v>13</v>
          </cell>
          <cell r="D30" t="str">
            <v>00</v>
          </cell>
          <cell r="E30" t="str">
            <v>01</v>
          </cell>
          <cell r="F30" t="str">
            <v>00</v>
          </cell>
          <cell r="G30" t="str">
            <v>11</v>
          </cell>
          <cell r="H30" t="str">
            <v>40</v>
          </cell>
          <cell r="I30" t="str">
            <v>010000</v>
          </cell>
          <cell r="J30" t="str">
            <v>00</v>
          </cell>
          <cell r="K30" t="str">
            <v>42</v>
          </cell>
          <cell r="L30" t="str">
            <v>01</v>
          </cell>
          <cell r="M30" t="str">
            <v>00001</v>
          </cell>
          <cell r="N30" t="str">
            <v>0</v>
          </cell>
          <cell r="O30" t="str">
            <v>19</v>
          </cell>
          <cell r="P30" t="str">
            <v>000110</v>
          </cell>
          <cell r="Q30" t="str">
            <v>01</v>
          </cell>
          <cell r="R30" t="str">
            <v>86</v>
          </cell>
          <cell r="S30" t="str">
            <v>10</v>
          </cell>
          <cell r="T30" t="str">
            <v>00011</v>
          </cell>
          <cell r="U30" t="str">
            <v>0</v>
          </cell>
        </row>
        <row r="31">
          <cell r="A31" t="str">
            <v>11001</v>
          </cell>
          <cell r="B31">
            <v>3</v>
          </cell>
          <cell r="C31" t="str">
            <v>13</v>
          </cell>
          <cell r="D31" t="str">
            <v>00</v>
          </cell>
          <cell r="E31" t="str">
            <v>01</v>
          </cell>
          <cell r="F31" t="str">
            <v>00</v>
          </cell>
          <cell r="G31" t="str">
            <v>11</v>
          </cell>
          <cell r="H31" t="str">
            <v>80</v>
          </cell>
          <cell r="I31" t="str">
            <v>100000</v>
          </cell>
          <cell r="J31" t="str">
            <v>00</v>
          </cell>
          <cell r="K31" t="str">
            <v>42</v>
          </cell>
          <cell r="L31" t="str">
            <v>01</v>
          </cell>
          <cell r="M31" t="str">
            <v>00001</v>
          </cell>
          <cell r="N31" t="str">
            <v>0</v>
          </cell>
          <cell r="O31" t="str">
            <v>19</v>
          </cell>
          <cell r="P31" t="str">
            <v>000110</v>
          </cell>
          <cell r="Q31" t="str">
            <v>01</v>
          </cell>
          <cell r="R31" t="str">
            <v>86</v>
          </cell>
          <cell r="S31" t="str">
            <v>10</v>
          </cell>
          <cell r="T31" t="str">
            <v>00011</v>
          </cell>
          <cell r="U31" t="str">
            <v>0</v>
          </cell>
        </row>
        <row r="32">
          <cell r="A32" t="str">
            <v>11010</v>
          </cell>
          <cell r="B32">
            <v>3</v>
          </cell>
          <cell r="C32" t="str">
            <v>13</v>
          </cell>
          <cell r="D32" t="str">
            <v>00</v>
          </cell>
          <cell r="E32" t="str">
            <v>01</v>
          </cell>
          <cell r="F32" t="str">
            <v>00</v>
          </cell>
          <cell r="G32" t="str">
            <v>11</v>
          </cell>
          <cell r="H32" t="str">
            <v>0B</v>
          </cell>
          <cell r="I32" t="str">
            <v>000010</v>
          </cell>
          <cell r="J32" t="str">
            <v>11</v>
          </cell>
          <cell r="K32" t="str">
            <v>18</v>
          </cell>
          <cell r="L32" t="str">
            <v>00</v>
          </cell>
          <cell r="M32" t="str">
            <v>01100</v>
          </cell>
          <cell r="N32" t="str">
            <v>0</v>
          </cell>
          <cell r="O32" t="str">
            <v>1C</v>
          </cell>
          <cell r="P32" t="str">
            <v>000111</v>
          </cell>
          <cell r="Q32" t="str">
            <v>00</v>
          </cell>
          <cell r="R32" t="str">
            <v>C6</v>
          </cell>
          <cell r="S32" t="str">
            <v>11</v>
          </cell>
          <cell r="T32" t="str">
            <v>00011</v>
          </cell>
          <cell r="U32" t="str">
            <v>0</v>
          </cell>
        </row>
        <row r="33">
          <cell r="A33" t="str">
            <v>11011</v>
          </cell>
          <cell r="B33">
            <v>3</v>
          </cell>
          <cell r="C33" t="str">
            <v>13</v>
          </cell>
          <cell r="D33" t="str">
            <v>00</v>
          </cell>
          <cell r="E33" t="str">
            <v>01</v>
          </cell>
          <cell r="F33" t="str">
            <v>00</v>
          </cell>
          <cell r="G33" t="str">
            <v>11</v>
          </cell>
          <cell r="H33" t="str">
            <v>11</v>
          </cell>
          <cell r="I33" t="str">
            <v>000100</v>
          </cell>
          <cell r="J33" t="str">
            <v>01</v>
          </cell>
          <cell r="K33" t="str">
            <v>8C</v>
          </cell>
          <cell r="L33" t="str">
            <v>10</v>
          </cell>
          <cell r="M33" t="str">
            <v>00110</v>
          </cell>
          <cell r="N33" t="str">
            <v>0</v>
          </cell>
          <cell r="O33" t="str">
            <v>1C</v>
          </cell>
          <cell r="P33" t="str">
            <v>000111</v>
          </cell>
          <cell r="Q33" t="str">
            <v>00</v>
          </cell>
          <cell r="R33" t="str">
            <v>C6</v>
          </cell>
          <cell r="S33" t="str">
            <v>11</v>
          </cell>
          <cell r="T33" t="str">
            <v>00011</v>
          </cell>
          <cell r="U33" t="str">
            <v>0</v>
          </cell>
        </row>
        <row r="34">
          <cell r="A34" t="str">
            <v>11100</v>
          </cell>
          <cell r="B34">
            <v>3</v>
          </cell>
          <cell r="C34" t="str">
            <v>13</v>
          </cell>
          <cell r="D34" t="str">
            <v>00</v>
          </cell>
          <cell r="E34" t="str">
            <v>01</v>
          </cell>
          <cell r="F34" t="str">
            <v>00</v>
          </cell>
          <cell r="G34" t="str">
            <v>11</v>
          </cell>
          <cell r="H34" t="str">
            <v>20</v>
          </cell>
          <cell r="I34" t="str">
            <v>001000</v>
          </cell>
          <cell r="J34" t="str">
            <v>00</v>
          </cell>
          <cell r="K34" t="str">
            <v>C6</v>
          </cell>
          <cell r="L34" t="str">
            <v>11</v>
          </cell>
          <cell r="M34" t="str">
            <v>00011</v>
          </cell>
          <cell r="N34" t="str">
            <v>0</v>
          </cell>
          <cell r="O34" t="str">
            <v>1C</v>
          </cell>
          <cell r="P34" t="str">
            <v>000111</v>
          </cell>
          <cell r="Q34" t="str">
            <v>00</v>
          </cell>
          <cell r="R34" t="str">
            <v>C6</v>
          </cell>
          <cell r="S34" t="str">
            <v>11</v>
          </cell>
          <cell r="T34" t="str">
            <v>00011</v>
          </cell>
          <cell r="U34" t="str">
            <v>0</v>
          </cell>
        </row>
        <row r="35">
          <cell r="A35" t="str">
            <v>11101</v>
          </cell>
          <cell r="B35">
            <v>3</v>
          </cell>
          <cell r="C35" t="str">
            <v>13</v>
          </cell>
          <cell r="D35" t="str">
            <v>00</v>
          </cell>
          <cell r="E35" t="str">
            <v>01</v>
          </cell>
          <cell r="F35" t="str">
            <v>00</v>
          </cell>
          <cell r="G35" t="str">
            <v>11</v>
          </cell>
          <cell r="H35" t="str">
            <v>40</v>
          </cell>
          <cell r="I35" t="str">
            <v>010000</v>
          </cell>
          <cell r="J35" t="str">
            <v>00</v>
          </cell>
          <cell r="K35" t="str">
            <v>42</v>
          </cell>
          <cell r="L35" t="str">
            <v>01</v>
          </cell>
          <cell r="M35" t="str">
            <v>00001</v>
          </cell>
          <cell r="N35" t="str">
            <v>0</v>
          </cell>
          <cell r="O35" t="str">
            <v>1C</v>
          </cell>
          <cell r="P35" t="str">
            <v>000111</v>
          </cell>
          <cell r="Q35" t="str">
            <v>00</v>
          </cell>
          <cell r="R35" t="str">
            <v>C6</v>
          </cell>
          <cell r="S35" t="str">
            <v>11</v>
          </cell>
          <cell r="T35" t="str">
            <v>00011</v>
          </cell>
          <cell r="U35" t="str">
            <v>0</v>
          </cell>
        </row>
        <row r="36">
          <cell r="A36" t="str">
            <v>11110</v>
          </cell>
          <cell r="B36">
            <v>3</v>
          </cell>
          <cell r="C36" t="str">
            <v>13</v>
          </cell>
          <cell r="D36" t="str">
            <v>00</v>
          </cell>
          <cell r="E36" t="str">
            <v>01</v>
          </cell>
          <cell r="F36" t="str">
            <v>00</v>
          </cell>
          <cell r="G36" t="str">
            <v>11</v>
          </cell>
          <cell r="H36" t="str">
            <v>80</v>
          </cell>
          <cell r="I36" t="str">
            <v>100000</v>
          </cell>
          <cell r="J36" t="str">
            <v>00</v>
          </cell>
          <cell r="K36" t="str">
            <v>42</v>
          </cell>
          <cell r="L36" t="str">
            <v>01</v>
          </cell>
          <cell r="M36" t="str">
            <v>00001</v>
          </cell>
          <cell r="N36" t="str">
            <v>0</v>
          </cell>
          <cell r="O36" t="str">
            <v>1C</v>
          </cell>
          <cell r="P36" t="str">
            <v>000111</v>
          </cell>
          <cell r="Q36" t="str">
            <v>00</v>
          </cell>
          <cell r="R36" t="str">
            <v>C6</v>
          </cell>
          <cell r="S36" t="str">
            <v>11</v>
          </cell>
          <cell r="T36" t="str">
            <v>00011</v>
          </cell>
          <cell r="U36" t="str">
            <v>0</v>
          </cell>
        </row>
        <row r="37">
          <cell r="A37" t="str">
            <v>11111</v>
          </cell>
          <cell r="B37">
            <v>3</v>
          </cell>
          <cell r="C37" t="str">
            <v>13</v>
          </cell>
          <cell r="D37" t="str">
            <v>00</v>
          </cell>
          <cell r="E37" t="str">
            <v>01</v>
          </cell>
          <cell r="F37" t="str">
            <v>00</v>
          </cell>
          <cell r="G37" t="str">
            <v>11</v>
          </cell>
          <cell r="H37" t="str">
            <v>20</v>
          </cell>
          <cell r="I37" t="str">
            <v>001000</v>
          </cell>
          <cell r="J37" t="str">
            <v>00</v>
          </cell>
          <cell r="K37" t="str">
            <v>C6</v>
          </cell>
          <cell r="L37" t="str">
            <v>11</v>
          </cell>
          <cell r="M37" t="str">
            <v>00011</v>
          </cell>
          <cell r="N37" t="str">
            <v>0</v>
          </cell>
          <cell r="O37" t="str">
            <v>28</v>
          </cell>
          <cell r="P37" t="str">
            <v>001010</v>
          </cell>
          <cell r="Q37" t="str">
            <v>00</v>
          </cell>
          <cell r="R37" t="str">
            <v>C6</v>
          </cell>
          <cell r="S37" t="str">
            <v>11</v>
          </cell>
          <cell r="T37" t="str">
            <v>00011</v>
          </cell>
          <cell r="U37" t="str">
            <v>0</v>
          </cell>
        </row>
      </sheetData>
      <sheetData sheetId="7">
        <row r="6">
          <cell r="A6" t="str">
            <v>00000</v>
          </cell>
          <cell r="B6">
            <v>3</v>
          </cell>
          <cell r="C6" t="e">
            <v>#NUM!</v>
          </cell>
          <cell r="D6" t="str">
            <v>00</v>
          </cell>
          <cell r="E6" t="e">
            <v>#NUM!</v>
          </cell>
          <cell r="F6" t="str">
            <v>00</v>
          </cell>
          <cell r="G6" t="e">
            <v>#NUM!</v>
          </cell>
          <cell r="H6" t="str">
            <v>00</v>
          </cell>
          <cell r="I6" t="str">
            <v>000000</v>
          </cell>
          <cell r="J6" t="str">
            <v>00</v>
          </cell>
          <cell r="K6" t="str">
            <v>42</v>
          </cell>
          <cell r="L6" t="str">
            <v>01</v>
          </cell>
          <cell r="M6" t="str">
            <v>00001</v>
          </cell>
          <cell r="N6" t="str">
            <v>0</v>
          </cell>
          <cell r="O6" t="str">
            <v>00</v>
          </cell>
          <cell r="P6" t="str">
            <v>000000</v>
          </cell>
          <cell r="Q6" t="str">
            <v>00</v>
          </cell>
          <cell r="R6" t="str">
            <v>00</v>
          </cell>
          <cell r="S6" t="str">
            <v>00</v>
          </cell>
          <cell r="T6" t="str">
            <v>00000</v>
          </cell>
          <cell r="U6" t="str">
            <v>0</v>
          </cell>
        </row>
        <row r="7">
          <cell r="A7" t="str">
            <v>00001</v>
          </cell>
          <cell r="B7">
            <v>3</v>
          </cell>
          <cell r="C7" t="str">
            <v>12</v>
          </cell>
          <cell r="D7" t="str">
            <v>00</v>
          </cell>
          <cell r="E7" t="str">
            <v>01</v>
          </cell>
          <cell r="F7" t="str">
            <v>00</v>
          </cell>
          <cell r="G7" t="str">
            <v>10</v>
          </cell>
          <cell r="H7" t="str">
            <v>0B</v>
          </cell>
          <cell r="I7" t="str">
            <v>000010</v>
          </cell>
          <cell r="J7" t="str">
            <v>11</v>
          </cell>
          <cell r="K7" t="str">
            <v>18</v>
          </cell>
          <cell r="L7" t="str">
            <v>00</v>
          </cell>
          <cell r="M7" t="str">
            <v>01100</v>
          </cell>
          <cell r="N7" t="str">
            <v>0</v>
          </cell>
          <cell r="O7" t="str">
            <v>13</v>
          </cell>
          <cell r="P7" t="str">
            <v>000100</v>
          </cell>
          <cell r="Q7" t="str">
            <v>11</v>
          </cell>
          <cell r="R7" t="str">
            <v>0C</v>
          </cell>
          <cell r="S7" t="str">
            <v>00</v>
          </cell>
          <cell r="T7" t="str">
            <v>00110</v>
          </cell>
          <cell r="U7" t="str">
            <v>0</v>
          </cell>
        </row>
        <row r="8">
          <cell r="A8" t="str">
            <v>00010</v>
          </cell>
          <cell r="B8">
            <v>3</v>
          </cell>
          <cell r="C8" t="str">
            <v>12</v>
          </cell>
          <cell r="D8" t="str">
            <v>00</v>
          </cell>
          <cell r="E8" t="str">
            <v>01</v>
          </cell>
          <cell r="F8" t="str">
            <v>00</v>
          </cell>
          <cell r="G8" t="str">
            <v>10</v>
          </cell>
          <cell r="H8" t="str">
            <v>11</v>
          </cell>
          <cell r="I8" t="str">
            <v>000100</v>
          </cell>
          <cell r="J8" t="str">
            <v>01</v>
          </cell>
          <cell r="K8" t="str">
            <v>8C</v>
          </cell>
          <cell r="L8" t="str">
            <v>10</v>
          </cell>
          <cell r="M8" t="str">
            <v>00110</v>
          </cell>
          <cell r="N8" t="str">
            <v>0</v>
          </cell>
          <cell r="O8" t="str">
            <v>13</v>
          </cell>
          <cell r="P8" t="str">
            <v>000100</v>
          </cell>
          <cell r="Q8" t="str">
            <v>11</v>
          </cell>
          <cell r="R8" t="str">
            <v>0C</v>
          </cell>
          <cell r="S8" t="str">
            <v>00</v>
          </cell>
          <cell r="T8" t="str">
            <v>00110</v>
          </cell>
          <cell r="U8" t="str">
            <v>0</v>
          </cell>
        </row>
        <row r="9">
          <cell r="A9" t="str">
            <v>00011</v>
          </cell>
          <cell r="B9">
            <v>3</v>
          </cell>
          <cell r="C9" t="str">
            <v>12</v>
          </cell>
          <cell r="D9" t="str">
            <v>00</v>
          </cell>
          <cell r="E9" t="str">
            <v>01</v>
          </cell>
          <cell r="F9" t="str">
            <v>00</v>
          </cell>
          <cell r="G9" t="str">
            <v>10</v>
          </cell>
          <cell r="H9" t="str">
            <v>20</v>
          </cell>
          <cell r="I9" t="str">
            <v>001000</v>
          </cell>
          <cell r="J9" t="str">
            <v>00</v>
          </cell>
          <cell r="K9" t="str">
            <v>C6</v>
          </cell>
          <cell r="L9" t="str">
            <v>11</v>
          </cell>
          <cell r="M9" t="str">
            <v>00011</v>
          </cell>
          <cell r="N9" t="str">
            <v>0</v>
          </cell>
          <cell r="O9" t="str">
            <v>13</v>
          </cell>
          <cell r="P9" t="str">
            <v>000100</v>
          </cell>
          <cell r="Q9" t="str">
            <v>11</v>
          </cell>
          <cell r="R9" t="str">
            <v>0C</v>
          </cell>
          <cell r="S9" t="str">
            <v>00</v>
          </cell>
          <cell r="T9" t="str">
            <v>00110</v>
          </cell>
          <cell r="U9" t="str">
            <v>0</v>
          </cell>
        </row>
        <row r="10">
          <cell r="A10" t="str">
            <v>00100</v>
          </cell>
          <cell r="B10">
            <v>3</v>
          </cell>
          <cell r="C10" t="str">
            <v>12</v>
          </cell>
          <cell r="D10" t="str">
            <v>00</v>
          </cell>
          <cell r="E10" t="str">
            <v>01</v>
          </cell>
          <cell r="F10" t="str">
            <v>00</v>
          </cell>
          <cell r="G10" t="str">
            <v>10</v>
          </cell>
          <cell r="H10" t="str">
            <v>40</v>
          </cell>
          <cell r="I10" t="str">
            <v>010000</v>
          </cell>
          <cell r="J10" t="str">
            <v>00</v>
          </cell>
          <cell r="K10" t="str">
            <v>42</v>
          </cell>
          <cell r="L10" t="str">
            <v>01</v>
          </cell>
          <cell r="M10" t="str">
            <v>00001</v>
          </cell>
          <cell r="N10" t="str">
            <v>0</v>
          </cell>
          <cell r="O10" t="str">
            <v>13</v>
          </cell>
          <cell r="P10" t="str">
            <v>000100</v>
          </cell>
          <cell r="Q10" t="str">
            <v>11</v>
          </cell>
          <cell r="R10" t="str">
            <v>0C</v>
          </cell>
          <cell r="S10" t="str">
            <v>00</v>
          </cell>
          <cell r="T10" t="str">
            <v>00110</v>
          </cell>
          <cell r="U10" t="str">
            <v>0</v>
          </cell>
        </row>
        <row r="11">
          <cell r="A11" t="str">
            <v>00101</v>
          </cell>
          <cell r="B11">
            <v>3</v>
          </cell>
          <cell r="C11" t="str">
            <v>12</v>
          </cell>
          <cell r="D11" t="str">
            <v>00</v>
          </cell>
          <cell r="E11" t="str">
            <v>01</v>
          </cell>
          <cell r="F11" t="str">
            <v>00</v>
          </cell>
          <cell r="G11" t="str">
            <v>10</v>
          </cell>
          <cell r="H11" t="str">
            <v>80</v>
          </cell>
          <cell r="I11" t="str">
            <v>100000</v>
          </cell>
          <cell r="J11" t="str">
            <v>00</v>
          </cell>
          <cell r="K11" t="str">
            <v>42</v>
          </cell>
          <cell r="L11" t="str">
            <v>01</v>
          </cell>
          <cell r="M11" t="str">
            <v>00001</v>
          </cell>
          <cell r="N11" t="str">
            <v>0</v>
          </cell>
          <cell r="O11" t="str">
            <v>13</v>
          </cell>
          <cell r="P11" t="str">
            <v>000100</v>
          </cell>
          <cell r="Q11" t="str">
            <v>11</v>
          </cell>
          <cell r="R11" t="str">
            <v>0C</v>
          </cell>
          <cell r="S11" t="str">
            <v>00</v>
          </cell>
          <cell r="T11" t="str">
            <v>00110</v>
          </cell>
          <cell r="U11" t="str">
            <v>0</v>
          </cell>
        </row>
        <row r="12">
          <cell r="A12" t="str">
            <v>00110</v>
          </cell>
          <cell r="B12">
            <v>3</v>
          </cell>
          <cell r="C12" t="str">
            <v>12</v>
          </cell>
          <cell r="D12" t="str">
            <v>00</v>
          </cell>
          <cell r="E12" t="str">
            <v>01</v>
          </cell>
          <cell r="F12" t="str">
            <v>00</v>
          </cell>
          <cell r="G12" t="str">
            <v>10</v>
          </cell>
          <cell r="H12" t="str">
            <v>0B</v>
          </cell>
          <cell r="I12" t="str">
            <v>000010</v>
          </cell>
          <cell r="J12" t="str">
            <v>11</v>
          </cell>
          <cell r="K12" t="str">
            <v>18</v>
          </cell>
          <cell r="L12" t="str">
            <v>00</v>
          </cell>
          <cell r="M12" t="str">
            <v>01100</v>
          </cell>
          <cell r="N12" t="str">
            <v>0</v>
          </cell>
          <cell r="O12" t="str">
            <v>1A</v>
          </cell>
          <cell r="P12" t="str">
            <v>000110</v>
          </cell>
          <cell r="Q12" t="str">
            <v>10</v>
          </cell>
          <cell r="R12" t="str">
            <v>4C</v>
          </cell>
          <cell r="S12" t="str">
            <v>01</v>
          </cell>
          <cell r="T12" t="str">
            <v>00110</v>
          </cell>
          <cell r="U12" t="str">
            <v>0</v>
          </cell>
        </row>
        <row r="13">
          <cell r="A13" t="str">
            <v>00111</v>
          </cell>
          <cell r="B13">
            <v>3</v>
          </cell>
          <cell r="C13" t="str">
            <v>12</v>
          </cell>
          <cell r="D13" t="str">
            <v>00</v>
          </cell>
          <cell r="E13" t="str">
            <v>01</v>
          </cell>
          <cell r="F13" t="str">
            <v>00</v>
          </cell>
          <cell r="G13" t="str">
            <v>10</v>
          </cell>
          <cell r="H13" t="str">
            <v>11</v>
          </cell>
          <cell r="I13" t="str">
            <v>000100</v>
          </cell>
          <cell r="J13" t="str">
            <v>01</v>
          </cell>
          <cell r="K13" t="str">
            <v>8C</v>
          </cell>
          <cell r="L13" t="str">
            <v>10</v>
          </cell>
          <cell r="M13" t="str">
            <v>00110</v>
          </cell>
          <cell r="N13" t="str">
            <v>0</v>
          </cell>
          <cell r="O13" t="str">
            <v>1A</v>
          </cell>
          <cell r="P13" t="str">
            <v>000110</v>
          </cell>
          <cell r="Q13" t="str">
            <v>10</v>
          </cell>
          <cell r="R13" t="str">
            <v>4C</v>
          </cell>
          <cell r="S13" t="str">
            <v>01</v>
          </cell>
          <cell r="T13" t="str">
            <v>00110</v>
          </cell>
          <cell r="U13" t="str">
            <v>0</v>
          </cell>
        </row>
        <row r="14">
          <cell r="A14" t="str">
            <v>01000</v>
          </cell>
          <cell r="B14">
            <v>3</v>
          </cell>
          <cell r="C14" t="str">
            <v>12</v>
          </cell>
          <cell r="D14" t="str">
            <v>00</v>
          </cell>
          <cell r="E14" t="str">
            <v>01</v>
          </cell>
          <cell r="F14" t="str">
            <v>00</v>
          </cell>
          <cell r="G14" t="str">
            <v>10</v>
          </cell>
          <cell r="H14" t="str">
            <v>20</v>
          </cell>
          <cell r="I14" t="str">
            <v>001000</v>
          </cell>
          <cell r="J14" t="str">
            <v>00</v>
          </cell>
          <cell r="K14" t="str">
            <v>C6</v>
          </cell>
          <cell r="L14" t="str">
            <v>11</v>
          </cell>
          <cell r="M14" t="str">
            <v>00011</v>
          </cell>
          <cell r="N14" t="str">
            <v>0</v>
          </cell>
          <cell r="O14" t="str">
            <v>1A</v>
          </cell>
          <cell r="P14" t="str">
            <v>000110</v>
          </cell>
          <cell r="Q14" t="str">
            <v>10</v>
          </cell>
          <cell r="R14" t="str">
            <v>4C</v>
          </cell>
          <cell r="S14" t="str">
            <v>01</v>
          </cell>
          <cell r="T14" t="str">
            <v>00110</v>
          </cell>
          <cell r="U14" t="str">
            <v>0</v>
          </cell>
        </row>
        <row r="15">
          <cell r="A15" t="str">
            <v>01001</v>
          </cell>
          <cell r="B15">
            <v>3</v>
          </cell>
          <cell r="C15" t="str">
            <v>12</v>
          </cell>
          <cell r="D15" t="str">
            <v>00</v>
          </cell>
          <cell r="E15" t="str">
            <v>01</v>
          </cell>
          <cell r="F15" t="str">
            <v>00</v>
          </cell>
          <cell r="G15" t="str">
            <v>10</v>
          </cell>
          <cell r="H15" t="str">
            <v>40</v>
          </cell>
          <cell r="I15" t="str">
            <v>010000</v>
          </cell>
          <cell r="J15" t="str">
            <v>00</v>
          </cell>
          <cell r="K15" t="str">
            <v>42</v>
          </cell>
          <cell r="L15" t="str">
            <v>01</v>
          </cell>
          <cell r="M15" t="str">
            <v>00001</v>
          </cell>
          <cell r="N15" t="str">
            <v>0</v>
          </cell>
          <cell r="O15" t="str">
            <v>1A</v>
          </cell>
          <cell r="P15" t="str">
            <v>000110</v>
          </cell>
          <cell r="Q15" t="str">
            <v>10</v>
          </cell>
          <cell r="R15" t="str">
            <v>4C</v>
          </cell>
          <cell r="S15" t="str">
            <v>01</v>
          </cell>
          <cell r="T15" t="str">
            <v>00110</v>
          </cell>
          <cell r="U15" t="str">
            <v>0</v>
          </cell>
        </row>
        <row r="16">
          <cell r="A16" t="str">
            <v>01010</v>
          </cell>
          <cell r="B16">
            <v>3</v>
          </cell>
          <cell r="C16" t="str">
            <v>12</v>
          </cell>
          <cell r="D16" t="str">
            <v>00</v>
          </cell>
          <cell r="E16" t="str">
            <v>01</v>
          </cell>
          <cell r="F16" t="str">
            <v>00</v>
          </cell>
          <cell r="G16" t="str">
            <v>10</v>
          </cell>
          <cell r="H16" t="str">
            <v>80</v>
          </cell>
          <cell r="I16" t="str">
            <v>100000</v>
          </cell>
          <cell r="J16" t="str">
            <v>00</v>
          </cell>
          <cell r="K16" t="str">
            <v>42</v>
          </cell>
          <cell r="L16" t="str">
            <v>01</v>
          </cell>
          <cell r="M16" t="str">
            <v>00001</v>
          </cell>
          <cell r="N16" t="str">
            <v>0</v>
          </cell>
          <cell r="O16" t="str">
            <v>1A</v>
          </cell>
          <cell r="P16" t="str">
            <v>000110</v>
          </cell>
          <cell r="Q16" t="str">
            <v>10</v>
          </cell>
          <cell r="R16" t="str">
            <v>4C</v>
          </cell>
          <cell r="S16" t="str">
            <v>01</v>
          </cell>
          <cell r="T16" t="str">
            <v>00110</v>
          </cell>
          <cell r="U16" t="str">
            <v>0</v>
          </cell>
        </row>
        <row r="17">
          <cell r="A17" t="str">
            <v>01011</v>
          </cell>
          <cell r="B17">
            <v>3</v>
          </cell>
          <cell r="C17" t="str">
            <v>12</v>
          </cell>
          <cell r="D17" t="str">
            <v>00</v>
          </cell>
          <cell r="E17" t="str">
            <v>01</v>
          </cell>
          <cell r="F17" t="str">
            <v>00</v>
          </cell>
          <cell r="G17" t="str">
            <v>10</v>
          </cell>
          <cell r="H17" t="str">
            <v>0B</v>
          </cell>
          <cell r="I17" t="str">
            <v>000010</v>
          </cell>
          <cell r="J17" t="str">
            <v>11</v>
          </cell>
          <cell r="K17" t="str">
            <v>18</v>
          </cell>
          <cell r="L17" t="str">
            <v>00</v>
          </cell>
          <cell r="M17" t="str">
            <v>01100</v>
          </cell>
          <cell r="N17" t="str">
            <v>0</v>
          </cell>
          <cell r="O17" t="str">
            <v>22</v>
          </cell>
          <cell r="P17" t="str">
            <v>001000</v>
          </cell>
          <cell r="Q17" t="str">
            <v>10</v>
          </cell>
          <cell r="R17" t="str">
            <v>46</v>
          </cell>
          <cell r="S17" t="str">
            <v>01</v>
          </cell>
          <cell r="T17" t="str">
            <v>00011</v>
          </cell>
          <cell r="U17" t="str">
            <v>0</v>
          </cell>
        </row>
        <row r="18">
          <cell r="A18" t="str">
            <v>01100</v>
          </cell>
          <cell r="B18">
            <v>3</v>
          </cell>
          <cell r="C18" t="str">
            <v>12</v>
          </cell>
          <cell r="D18" t="str">
            <v>00</v>
          </cell>
          <cell r="E18" t="str">
            <v>01</v>
          </cell>
          <cell r="F18" t="str">
            <v>00</v>
          </cell>
          <cell r="G18" t="str">
            <v>10</v>
          </cell>
          <cell r="H18" t="str">
            <v>11</v>
          </cell>
          <cell r="I18" t="str">
            <v>000100</v>
          </cell>
          <cell r="J18" t="str">
            <v>01</v>
          </cell>
          <cell r="K18" t="str">
            <v>8C</v>
          </cell>
          <cell r="L18" t="str">
            <v>10</v>
          </cell>
          <cell r="M18" t="str">
            <v>00110</v>
          </cell>
          <cell r="N18" t="str">
            <v>0</v>
          </cell>
          <cell r="O18" t="str">
            <v>22</v>
          </cell>
          <cell r="P18" t="str">
            <v>001000</v>
          </cell>
          <cell r="Q18" t="str">
            <v>10</v>
          </cell>
          <cell r="R18" t="str">
            <v>46</v>
          </cell>
          <cell r="S18" t="str">
            <v>01</v>
          </cell>
          <cell r="T18" t="str">
            <v>00011</v>
          </cell>
          <cell r="U18" t="str">
            <v>0</v>
          </cell>
        </row>
        <row r="19">
          <cell r="A19" t="str">
            <v>01101</v>
          </cell>
          <cell r="B19">
            <v>3</v>
          </cell>
          <cell r="C19" t="str">
            <v>12</v>
          </cell>
          <cell r="D19" t="str">
            <v>00</v>
          </cell>
          <cell r="E19" t="str">
            <v>01</v>
          </cell>
          <cell r="F19" t="str">
            <v>00</v>
          </cell>
          <cell r="G19" t="str">
            <v>10</v>
          </cell>
          <cell r="H19" t="str">
            <v>20</v>
          </cell>
          <cell r="I19" t="str">
            <v>001000</v>
          </cell>
          <cell r="J19" t="str">
            <v>00</v>
          </cell>
          <cell r="K19" t="str">
            <v>C6</v>
          </cell>
          <cell r="L19" t="str">
            <v>11</v>
          </cell>
          <cell r="M19" t="str">
            <v>00011</v>
          </cell>
          <cell r="N19" t="str">
            <v>0</v>
          </cell>
          <cell r="O19" t="str">
            <v>22</v>
          </cell>
          <cell r="P19" t="str">
            <v>001000</v>
          </cell>
          <cell r="Q19" t="str">
            <v>10</v>
          </cell>
          <cell r="R19" t="str">
            <v>46</v>
          </cell>
          <cell r="S19" t="str">
            <v>01</v>
          </cell>
          <cell r="T19" t="str">
            <v>00011</v>
          </cell>
          <cell r="U19" t="str">
            <v>0</v>
          </cell>
        </row>
        <row r="20">
          <cell r="A20" t="str">
            <v>01110</v>
          </cell>
          <cell r="B20">
            <v>3</v>
          </cell>
          <cell r="C20" t="str">
            <v>12</v>
          </cell>
          <cell r="D20" t="str">
            <v>00</v>
          </cell>
          <cell r="E20" t="str">
            <v>01</v>
          </cell>
          <cell r="F20" t="str">
            <v>00</v>
          </cell>
          <cell r="G20" t="str">
            <v>10</v>
          </cell>
          <cell r="H20" t="str">
            <v>40</v>
          </cell>
          <cell r="I20" t="str">
            <v>010000</v>
          </cell>
          <cell r="J20" t="str">
            <v>00</v>
          </cell>
          <cell r="K20" t="str">
            <v>42</v>
          </cell>
          <cell r="L20" t="str">
            <v>01</v>
          </cell>
          <cell r="M20" t="str">
            <v>00001</v>
          </cell>
          <cell r="N20" t="str">
            <v>0</v>
          </cell>
          <cell r="O20" t="str">
            <v>22</v>
          </cell>
          <cell r="P20" t="str">
            <v>001000</v>
          </cell>
          <cell r="Q20" t="str">
            <v>10</v>
          </cell>
          <cell r="R20" t="str">
            <v>46</v>
          </cell>
          <cell r="S20" t="str">
            <v>01</v>
          </cell>
          <cell r="T20" t="str">
            <v>00011</v>
          </cell>
          <cell r="U20" t="str">
            <v>0</v>
          </cell>
        </row>
        <row r="21">
          <cell r="A21" t="str">
            <v>01111</v>
          </cell>
          <cell r="B21">
            <v>3</v>
          </cell>
          <cell r="C21" t="str">
            <v>12</v>
          </cell>
          <cell r="D21" t="str">
            <v>00</v>
          </cell>
          <cell r="E21" t="str">
            <v>01</v>
          </cell>
          <cell r="F21" t="str">
            <v>00</v>
          </cell>
          <cell r="G21" t="str">
            <v>10</v>
          </cell>
          <cell r="H21" t="str">
            <v>80</v>
          </cell>
          <cell r="I21" t="str">
            <v>100000</v>
          </cell>
          <cell r="J21" t="str">
            <v>00</v>
          </cell>
          <cell r="K21" t="str">
            <v>42</v>
          </cell>
          <cell r="L21" t="str">
            <v>01</v>
          </cell>
          <cell r="M21" t="str">
            <v>00001</v>
          </cell>
          <cell r="N21" t="str">
            <v>0</v>
          </cell>
          <cell r="O21" t="str">
            <v>22</v>
          </cell>
          <cell r="P21" t="str">
            <v>001000</v>
          </cell>
          <cell r="Q21" t="str">
            <v>10</v>
          </cell>
          <cell r="R21" t="str">
            <v>46</v>
          </cell>
          <cell r="S21" t="str">
            <v>01</v>
          </cell>
          <cell r="T21" t="str">
            <v>00011</v>
          </cell>
          <cell r="U21" t="str">
            <v>0</v>
          </cell>
        </row>
        <row r="22">
          <cell r="A22" t="str">
            <v>10000</v>
          </cell>
          <cell r="B22">
            <v>3</v>
          </cell>
          <cell r="C22" t="str">
            <v>12</v>
          </cell>
          <cell r="D22" t="str">
            <v>00</v>
          </cell>
          <cell r="E22" t="str">
            <v>01</v>
          </cell>
          <cell r="F22" t="str">
            <v>00</v>
          </cell>
          <cell r="G22" t="str">
            <v>10</v>
          </cell>
          <cell r="H22" t="str">
            <v>0B</v>
          </cell>
          <cell r="I22" t="str">
            <v>000010</v>
          </cell>
          <cell r="J22" t="str">
            <v>11</v>
          </cell>
          <cell r="K22" t="str">
            <v>18</v>
          </cell>
          <cell r="L22" t="str">
            <v>00</v>
          </cell>
          <cell r="M22" t="str">
            <v>01100</v>
          </cell>
          <cell r="N22" t="str">
            <v>0</v>
          </cell>
          <cell r="O22" t="str">
            <v>29</v>
          </cell>
          <cell r="P22" t="str">
            <v>001010</v>
          </cell>
          <cell r="Q22" t="str">
            <v>01</v>
          </cell>
          <cell r="R22" t="str">
            <v>86</v>
          </cell>
          <cell r="S22" t="str">
            <v>10</v>
          </cell>
          <cell r="T22" t="str">
            <v>00011</v>
          </cell>
          <cell r="U22" t="str">
            <v>0</v>
          </cell>
        </row>
        <row r="23">
          <cell r="A23" t="str">
            <v>10001</v>
          </cell>
          <cell r="B23">
            <v>3</v>
          </cell>
          <cell r="C23" t="str">
            <v>12</v>
          </cell>
          <cell r="D23" t="str">
            <v>00</v>
          </cell>
          <cell r="E23" t="str">
            <v>01</v>
          </cell>
          <cell r="F23" t="str">
            <v>00</v>
          </cell>
          <cell r="G23" t="str">
            <v>10</v>
          </cell>
          <cell r="H23" t="str">
            <v>11</v>
          </cell>
          <cell r="I23" t="str">
            <v>000100</v>
          </cell>
          <cell r="J23" t="str">
            <v>01</v>
          </cell>
          <cell r="K23" t="str">
            <v>8C</v>
          </cell>
          <cell r="L23" t="str">
            <v>10</v>
          </cell>
          <cell r="M23" t="str">
            <v>00110</v>
          </cell>
          <cell r="N23" t="str">
            <v>0</v>
          </cell>
          <cell r="O23" t="str">
            <v>29</v>
          </cell>
          <cell r="P23" t="str">
            <v>001010</v>
          </cell>
          <cell r="Q23" t="str">
            <v>01</v>
          </cell>
          <cell r="R23" t="str">
            <v>86</v>
          </cell>
          <cell r="S23" t="str">
            <v>10</v>
          </cell>
          <cell r="T23" t="str">
            <v>00011</v>
          </cell>
          <cell r="U23" t="str">
            <v>0</v>
          </cell>
        </row>
        <row r="24">
          <cell r="A24" t="str">
            <v>10010</v>
          </cell>
          <cell r="B24">
            <v>3</v>
          </cell>
          <cell r="C24" t="str">
            <v>12</v>
          </cell>
          <cell r="D24" t="str">
            <v>00</v>
          </cell>
          <cell r="E24" t="str">
            <v>01</v>
          </cell>
          <cell r="F24" t="str">
            <v>00</v>
          </cell>
          <cell r="G24" t="str">
            <v>10</v>
          </cell>
          <cell r="H24" t="str">
            <v>20</v>
          </cell>
          <cell r="I24" t="str">
            <v>001000</v>
          </cell>
          <cell r="J24" t="str">
            <v>00</v>
          </cell>
          <cell r="K24" t="str">
            <v>C6</v>
          </cell>
          <cell r="L24" t="str">
            <v>11</v>
          </cell>
          <cell r="M24" t="str">
            <v>00011</v>
          </cell>
          <cell r="N24" t="str">
            <v>0</v>
          </cell>
          <cell r="O24" t="str">
            <v>29</v>
          </cell>
          <cell r="P24" t="str">
            <v>001010</v>
          </cell>
          <cell r="Q24" t="str">
            <v>01</v>
          </cell>
          <cell r="R24" t="str">
            <v>86</v>
          </cell>
          <cell r="S24" t="str">
            <v>10</v>
          </cell>
          <cell r="T24" t="str">
            <v>00011</v>
          </cell>
          <cell r="U24" t="str">
            <v>0</v>
          </cell>
        </row>
        <row r="25">
          <cell r="A25" t="str">
            <v>10011</v>
          </cell>
          <cell r="B25">
            <v>3</v>
          </cell>
          <cell r="C25" t="str">
            <v>12</v>
          </cell>
          <cell r="D25" t="str">
            <v>00</v>
          </cell>
          <cell r="E25" t="str">
            <v>01</v>
          </cell>
          <cell r="F25" t="str">
            <v>00</v>
          </cell>
          <cell r="G25" t="str">
            <v>10</v>
          </cell>
          <cell r="H25" t="str">
            <v>40</v>
          </cell>
          <cell r="I25" t="str">
            <v>010000</v>
          </cell>
          <cell r="J25" t="str">
            <v>00</v>
          </cell>
          <cell r="K25" t="str">
            <v>42</v>
          </cell>
          <cell r="L25" t="str">
            <v>01</v>
          </cell>
          <cell r="M25" t="str">
            <v>00001</v>
          </cell>
          <cell r="N25" t="str">
            <v>0</v>
          </cell>
          <cell r="O25" t="str">
            <v>29</v>
          </cell>
          <cell r="P25" t="str">
            <v>001010</v>
          </cell>
          <cell r="Q25" t="str">
            <v>01</v>
          </cell>
          <cell r="R25" t="str">
            <v>86</v>
          </cell>
          <cell r="S25" t="str">
            <v>10</v>
          </cell>
          <cell r="T25" t="str">
            <v>00011</v>
          </cell>
          <cell r="U25" t="str">
            <v>0</v>
          </cell>
        </row>
        <row r="26">
          <cell r="A26" t="str">
            <v>10100</v>
          </cell>
          <cell r="B26">
            <v>3</v>
          </cell>
          <cell r="C26" t="str">
            <v>12</v>
          </cell>
          <cell r="D26" t="str">
            <v>00</v>
          </cell>
          <cell r="E26" t="str">
            <v>01</v>
          </cell>
          <cell r="F26" t="str">
            <v>00</v>
          </cell>
          <cell r="G26" t="str">
            <v>10</v>
          </cell>
          <cell r="H26" t="str">
            <v>80</v>
          </cell>
          <cell r="I26" t="str">
            <v>100000</v>
          </cell>
          <cell r="J26" t="str">
            <v>00</v>
          </cell>
          <cell r="K26" t="str">
            <v>42</v>
          </cell>
          <cell r="L26" t="str">
            <v>01</v>
          </cell>
          <cell r="M26" t="str">
            <v>00001</v>
          </cell>
          <cell r="N26" t="str">
            <v>0</v>
          </cell>
          <cell r="O26" t="str">
            <v>29</v>
          </cell>
          <cell r="P26" t="str">
            <v>001010</v>
          </cell>
          <cell r="Q26" t="str">
            <v>01</v>
          </cell>
          <cell r="R26" t="str">
            <v>86</v>
          </cell>
          <cell r="S26" t="str">
            <v>10</v>
          </cell>
          <cell r="T26" t="str">
            <v>00011</v>
          </cell>
          <cell r="U26" t="str">
            <v>0</v>
          </cell>
        </row>
        <row r="27">
          <cell r="A27" t="str">
            <v>10101</v>
          </cell>
          <cell r="B27">
            <v>3</v>
          </cell>
          <cell r="C27" t="str">
            <v>13</v>
          </cell>
          <cell r="D27" t="str">
            <v>00</v>
          </cell>
          <cell r="E27" t="str">
            <v>01</v>
          </cell>
          <cell r="F27" t="str">
            <v>00</v>
          </cell>
          <cell r="G27" t="str">
            <v>11</v>
          </cell>
          <cell r="H27" t="str">
            <v>0B</v>
          </cell>
          <cell r="I27" t="str">
            <v>000010</v>
          </cell>
          <cell r="J27" t="str">
            <v>11</v>
          </cell>
          <cell r="K27" t="str">
            <v>18</v>
          </cell>
          <cell r="L27" t="str">
            <v>00</v>
          </cell>
          <cell r="M27" t="str">
            <v>01100</v>
          </cell>
          <cell r="N27" t="str">
            <v>0</v>
          </cell>
          <cell r="O27" t="str">
            <v>19</v>
          </cell>
          <cell r="P27" t="str">
            <v>000110</v>
          </cell>
          <cell r="Q27" t="str">
            <v>01</v>
          </cell>
          <cell r="R27" t="str">
            <v>86</v>
          </cell>
          <cell r="S27" t="str">
            <v>10</v>
          </cell>
          <cell r="T27" t="str">
            <v>00011</v>
          </cell>
          <cell r="U27" t="str">
            <v>0</v>
          </cell>
        </row>
        <row r="28">
          <cell r="A28" t="str">
            <v>10110</v>
          </cell>
          <cell r="B28">
            <v>3</v>
          </cell>
          <cell r="C28" t="str">
            <v>13</v>
          </cell>
          <cell r="D28" t="str">
            <v>00</v>
          </cell>
          <cell r="E28" t="str">
            <v>01</v>
          </cell>
          <cell r="F28" t="str">
            <v>00</v>
          </cell>
          <cell r="G28" t="str">
            <v>11</v>
          </cell>
          <cell r="H28" t="str">
            <v>11</v>
          </cell>
          <cell r="I28" t="str">
            <v>000100</v>
          </cell>
          <cell r="J28" t="str">
            <v>01</v>
          </cell>
          <cell r="K28" t="str">
            <v>8C</v>
          </cell>
          <cell r="L28" t="str">
            <v>10</v>
          </cell>
          <cell r="M28" t="str">
            <v>00110</v>
          </cell>
          <cell r="N28" t="str">
            <v>0</v>
          </cell>
          <cell r="O28" t="str">
            <v>19</v>
          </cell>
          <cell r="P28" t="str">
            <v>000110</v>
          </cell>
          <cell r="Q28" t="str">
            <v>01</v>
          </cell>
          <cell r="R28" t="str">
            <v>86</v>
          </cell>
          <cell r="S28" t="str">
            <v>10</v>
          </cell>
          <cell r="T28" t="str">
            <v>00011</v>
          </cell>
          <cell r="U28" t="str">
            <v>0</v>
          </cell>
        </row>
        <row r="29">
          <cell r="A29" t="str">
            <v>10111</v>
          </cell>
          <cell r="B29">
            <v>3</v>
          </cell>
          <cell r="C29" t="str">
            <v>13</v>
          </cell>
          <cell r="D29" t="str">
            <v>00</v>
          </cell>
          <cell r="E29" t="str">
            <v>01</v>
          </cell>
          <cell r="F29" t="str">
            <v>00</v>
          </cell>
          <cell r="G29" t="str">
            <v>11</v>
          </cell>
          <cell r="H29" t="str">
            <v>20</v>
          </cell>
          <cell r="I29" t="str">
            <v>001000</v>
          </cell>
          <cell r="J29" t="str">
            <v>00</v>
          </cell>
          <cell r="K29" t="str">
            <v>C6</v>
          </cell>
          <cell r="L29" t="str">
            <v>11</v>
          </cell>
          <cell r="M29" t="str">
            <v>00011</v>
          </cell>
          <cell r="N29" t="str">
            <v>0</v>
          </cell>
          <cell r="O29" t="str">
            <v>19</v>
          </cell>
          <cell r="P29" t="str">
            <v>000110</v>
          </cell>
          <cell r="Q29" t="str">
            <v>01</v>
          </cell>
          <cell r="R29" t="str">
            <v>86</v>
          </cell>
          <cell r="S29" t="str">
            <v>10</v>
          </cell>
          <cell r="T29" t="str">
            <v>00011</v>
          </cell>
          <cell r="U29" t="str">
            <v>0</v>
          </cell>
        </row>
        <row r="30">
          <cell r="A30" t="str">
            <v>11000</v>
          </cell>
          <cell r="B30">
            <v>3</v>
          </cell>
          <cell r="C30" t="str">
            <v>13</v>
          </cell>
          <cell r="D30" t="str">
            <v>00</v>
          </cell>
          <cell r="E30" t="str">
            <v>01</v>
          </cell>
          <cell r="F30" t="str">
            <v>00</v>
          </cell>
          <cell r="G30" t="str">
            <v>11</v>
          </cell>
          <cell r="H30" t="str">
            <v>40</v>
          </cell>
          <cell r="I30" t="str">
            <v>010000</v>
          </cell>
          <cell r="J30" t="str">
            <v>00</v>
          </cell>
          <cell r="K30" t="str">
            <v>42</v>
          </cell>
          <cell r="L30" t="str">
            <v>01</v>
          </cell>
          <cell r="M30" t="str">
            <v>00001</v>
          </cell>
          <cell r="N30" t="str">
            <v>0</v>
          </cell>
          <cell r="O30" t="str">
            <v>19</v>
          </cell>
          <cell r="P30" t="str">
            <v>000110</v>
          </cell>
          <cell r="Q30" t="str">
            <v>01</v>
          </cell>
          <cell r="R30" t="str">
            <v>86</v>
          </cell>
          <cell r="S30" t="str">
            <v>10</v>
          </cell>
          <cell r="T30" t="str">
            <v>00011</v>
          </cell>
          <cell r="U30" t="str">
            <v>0</v>
          </cell>
        </row>
        <row r="31">
          <cell r="A31" t="str">
            <v>11001</v>
          </cell>
          <cell r="B31">
            <v>3</v>
          </cell>
          <cell r="C31" t="str">
            <v>13</v>
          </cell>
          <cell r="D31" t="str">
            <v>00</v>
          </cell>
          <cell r="E31" t="str">
            <v>01</v>
          </cell>
          <cell r="F31" t="str">
            <v>00</v>
          </cell>
          <cell r="G31" t="str">
            <v>11</v>
          </cell>
          <cell r="H31" t="str">
            <v>80</v>
          </cell>
          <cell r="I31" t="str">
            <v>100000</v>
          </cell>
          <cell r="J31" t="str">
            <v>00</v>
          </cell>
          <cell r="K31" t="str">
            <v>42</v>
          </cell>
          <cell r="L31" t="str">
            <v>01</v>
          </cell>
          <cell r="M31" t="str">
            <v>00001</v>
          </cell>
          <cell r="N31" t="str">
            <v>0</v>
          </cell>
          <cell r="O31" t="str">
            <v>19</v>
          </cell>
          <cell r="P31" t="str">
            <v>000110</v>
          </cell>
          <cell r="Q31" t="str">
            <v>01</v>
          </cell>
          <cell r="R31" t="str">
            <v>86</v>
          </cell>
          <cell r="S31" t="str">
            <v>10</v>
          </cell>
          <cell r="T31" t="str">
            <v>00011</v>
          </cell>
          <cell r="U31" t="str">
            <v>0</v>
          </cell>
        </row>
        <row r="32">
          <cell r="A32" t="str">
            <v>11010</v>
          </cell>
          <cell r="B32">
            <v>3</v>
          </cell>
          <cell r="C32" t="str">
            <v>13</v>
          </cell>
          <cell r="D32" t="str">
            <v>00</v>
          </cell>
          <cell r="E32" t="str">
            <v>01</v>
          </cell>
          <cell r="F32" t="str">
            <v>00</v>
          </cell>
          <cell r="G32" t="str">
            <v>11</v>
          </cell>
          <cell r="H32" t="str">
            <v>0B</v>
          </cell>
          <cell r="I32" t="str">
            <v>000010</v>
          </cell>
          <cell r="J32" t="str">
            <v>11</v>
          </cell>
          <cell r="K32" t="str">
            <v>18</v>
          </cell>
          <cell r="L32" t="str">
            <v>00</v>
          </cell>
          <cell r="M32" t="str">
            <v>01100</v>
          </cell>
          <cell r="N32" t="str">
            <v>0</v>
          </cell>
          <cell r="O32" t="str">
            <v>1C</v>
          </cell>
          <cell r="P32" t="str">
            <v>000111</v>
          </cell>
          <cell r="Q32" t="str">
            <v>00</v>
          </cell>
          <cell r="R32" t="str">
            <v>C6</v>
          </cell>
          <cell r="S32" t="str">
            <v>11</v>
          </cell>
          <cell r="T32" t="str">
            <v>00011</v>
          </cell>
          <cell r="U32" t="str">
            <v>0</v>
          </cell>
        </row>
        <row r="33">
          <cell r="A33" t="str">
            <v>11011</v>
          </cell>
          <cell r="B33">
            <v>3</v>
          </cell>
          <cell r="C33" t="str">
            <v>13</v>
          </cell>
          <cell r="D33" t="str">
            <v>00</v>
          </cell>
          <cell r="E33" t="str">
            <v>01</v>
          </cell>
          <cell r="F33" t="str">
            <v>00</v>
          </cell>
          <cell r="G33" t="str">
            <v>11</v>
          </cell>
          <cell r="H33" t="str">
            <v>11</v>
          </cell>
          <cell r="I33" t="str">
            <v>000100</v>
          </cell>
          <cell r="J33" t="str">
            <v>01</v>
          </cell>
          <cell r="K33" t="str">
            <v>8C</v>
          </cell>
          <cell r="L33" t="str">
            <v>10</v>
          </cell>
          <cell r="M33" t="str">
            <v>00110</v>
          </cell>
          <cell r="N33" t="str">
            <v>0</v>
          </cell>
          <cell r="O33" t="str">
            <v>1C</v>
          </cell>
          <cell r="P33" t="str">
            <v>000111</v>
          </cell>
          <cell r="Q33" t="str">
            <v>00</v>
          </cell>
          <cell r="R33" t="str">
            <v>C6</v>
          </cell>
          <cell r="S33" t="str">
            <v>11</v>
          </cell>
          <cell r="T33" t="str">
            <v>00011</v>
          </cell>
          <cell r="U33" t="str">
            <v>0</v>
          </cell>
        </row>
        <row r="34">
          <cell r="A34" t="str">
            <v>11100</v>
          </cell>
          <cell r="B34">
            <v>3</v>
          </cell>
          <cell r="C34" t="str">
            <v>13</v>
          </cell>
          <cell r="D34" t="str">
            <v>00</v>
          </cell>
          <cell r="E34" t="str">
            <v>01</v>
          </cell>
          <cell r="F34" t="str">
            <v>00</v>
          </cell>
          <cell r="G34" t="str">
            <v>11</v>
          </cell>
          <cell r="H34" t="str">
            <v>20</v>
          </cell>
          <cell r="I34" t="str">
            <v>001000</v>
          </cell>
          <cell r="J34" t="str">
            <v>00</v>
          </cell>
          <cell r="K34" t="str">
            <v>C6</v>
          </cell>
          <cell r="L34" t="str">
            <v>11</v>
          </cell>
          <cell r="M34" t="str">
            <v>00011</v>
          </cell>
          <cell r="N34" t="str">
            <v>0</v>
          </cell>
          <cell r="O34" t="str">
            <v>1C</v>
          </cell>
          <cell r="P34" t="str">
            <v>000111</v>
          </cell>
          <cell r="Q34" t="str">
            <v>00</v>
          </cell>
          <cell r="R34" t="str">
            <v>C6</v>
          </cell>
          <cell r="S34" t="str">
            <v>11</v>
          </cell>
          <cell r="T34" t="str">
            <v>00011</v>
          </cell>
          <cell r="U34" t="str">
            <v>0</v>
          </cell>
        </row>
        <row r="35">
          <cell r="A35" t="str">
            <v>11101</v>
          </cell>
          <cell r="B35">
            <v>3</v>
          </cell>
          <cell r="C35" t="str">
            <v>13</v>
          </cell>
          <cell r="D35" t="str">
            <v>00</v>
          </cell>
          <cell r="E35" t="str">
            <v>01</v>
          </cell>
          <cell r="F35" t="str">
            <v>00</v>
          </cell>
          <cell r="G35" t="str">
            <v>11</v>
          </cell>
          <cell r="H35" t="str">
            <v>40</v>
          </cell>
          <cell r="I35" t="str">
            <v>010000</v>
          </cell>
          <cell r="J35" t="str">
            <v>00</v>
          </cell>
          <cell r="K35" t="str">
            <v>42</v>
          </cell>
          <cell r="L35" t="str">
            <v>01</v>
          </cell>
          <cell r="M35" t="str">
            <v>00001</v>
          </cell>
          <cell r="N35" t="str">
            <v>0</v>
          </cell>
          <cell r="O35" t="str">
            <v>1C</v>
          </cell>
          <cell r="P35" t="str">
            <v>000111</v>
          </cell>
          <cell r="Q35" t="str">
            <v>00</v>
          </cell>
          <cell r="R35" t="str">
            <v>C6</v>
          </cell>
          <cell r="S35" t="str">
            <v>11</v>
          </cell>
          <cell r="T35" t="str">
            <v>00011</v>
          </cell>
          <cell r="U35" t="str">
            <v>0</v>
          </cell>
        </row>
        <row r="36">
          <cell r="A36" t="str">
            <v>11110</v>
          </cell>
          <cell r="B36">
            <v>3</v>
          </cell>
          <cell r="C36" t="str">
            <v>13</v>
          </cell>
          <cell r="D36" t="str">
            <v>00</v>
          </cell>
          <cell r="E36" t="str">
            <v>01</v>
          </cell>
          <cell r="F36" t="str">
            <v>00</v>
          </cell>
          <cell r="G36" t="str">
            <v>11</v>
          </cell>
          <cell r="H36" t="str">
            <v>80</v>
          </cell>
          <cell r="I36" t="str">
            <v>100000</v>
          </cell>
          <cell r="J36" t="str">
            <v>00</v>
          </cell>
          <cell r="K36" t="str">
            <v>42</v>
          </cell>
          <cell r="L36" t="str">
            <v>01</v>
          </cell>
          <cell r="M36" t="str">
            <v>00001</v>
          </cell>
          <cell r="N36" t="str">
            <v>0</v>
          </cell>
          <cell r="O36" t="str">
            <v>1C</v>
          </cell>
          <cell r="P36" t="str">
            <v>000111</v>
          </cell>
          <cell r="Q36" t="str">
            <v>00</v>
          </cell>
          <cell r="R36" t="str">
            <v>C6</v>
          </cell>
          <cell r="S36" t="str">
            <v>11</v>
          </cell>
          <cell r="T36" t="str">
            <v>00011</v>
          </cell>
          <cell r="U36" t="str">
            <v>0</v>
          </cell>
        </row>
        <row r="37">
          <cell r="A37" t="str">
            <v>11111</v>
          </cell>
          <cell r="B37">
            <v>3</v>
          </cell>
          <cell r="C37" t="str">
            <v>13</v>
          </cell>
          <cell r="D37" t="str">
            <v>00</v>
          </cell>
          <cell r="E37" t="str">
            <v>01</v>
          </cell>
          <cell r="F37" t="str">
            <v>00</v>
          </cell>
          <cell r="G37" t="str">
            <v>11</v>
          </cell>
          <cell r="H37" t="str">
            <v>20</v>
          </cell>
          <cell r="I37" t="str">
            <v>001000</v>
          </cell>
          <cell r="J37" t="str">
            <v>00</v>
          </cell>
          <cell r="K37" t="str">
            <v>C6</v>
          </cell>
          <cell r="L37" t="str">
            <v>11</v>
          </cell>
          <cell r="M37" t="str">
            <v>00011</v>
          </cell>
          <cell r="N37" t="str">
            <v>0</v>
          </cell>
          <cell r="O37" t="str">
            <v>28</v>
          </cell>
          <cell r="P37" t="str">
            <v>001010</v>
          </cell>
          <cell r="Q37" t="str">
            <v>00</v>
          </cell>
          <cell r="R37" t="str">
            <v>C6</v>
          </cell>
          <cell r="S37" t="str">
            <v>11</v>
          </cell>
          <cell r="T37" t="str">
            <v>00011</v>
          </cell>
          <cell r="U37" t="str">
            <v>0</v>
          </cell>
        </row>
      </sheetData>
      <sheetData sheetId="8">
        <row r="6">
          <cell r="A6" t="str">
            <v>00000</v>
          </cell>
          <cell r="B6">
            <v>2</v>
          </cell>
          <cell r="C6" t="e">
            <v>#NUM!</v>
          </cell>
          <cell r="D6" t="str">
            <v>00</v>
          </cell>
          <cell r="E6" t="e">
            <v>#NUM!</v>
          </cell>
          <cell r="F6" t="str">
            <v>00</v>
          </cell>
          <cell r="G6" t="e">
            <v>#NUM!</v>
          </cell>
          <cell r="H6" t="str">
            <v>00</v>
          </cell>
          <cell r="I6" t="str">
            <v>000000</v>
          </cell>
          <cell r="J6" t="str">
            <v>00</v>
          </cell>
          <cell r="K6" t="str">
            <v>42</v>
          </cell>
          <cell r="L6" t="str">
            <v>01</v>
          </cell>
          <cell r="M6" t="str">
            <v>00001</v>
          </cell>
          <cell r="N6" t="str">
            <v>0</v>
          </cell>
          <cell r="O6" t="str">
            <v>00</v>
          </cell>
          <cell r="P6" t="str">
            <v>000000</v>
          </cell>
          <cell r="Q6" t="str">
            <v>00</v>
          </cell>
          <cell r="R6" t="str">
            <v>00</v>
          </cell>
          <cell r="S6" t="str">
            <v>00</v>
          </cell>
          <cell r="T6" t="str">
            <v>00000</v>
          </cell>
          <cell r="U6" t="str">
            <v>0</v>
          </cell>
        </row>
        <row r="7">
          <cell r="A7" t="str">
            <v>00001</v>
          </cell>
          <cell r="B7">
            <v>2</v>
          </cell>
          <cell r="C7" t="str">
            <v>12</v>
          </cell>
          <cell r="D7" t="str">
            <v>00</v>
          </cell>
          <cell r="E7" t="str">
            <v>01</v>
          </cell>
          <cell r="F7" t="str">
            <v>00</v>
          </cell>
          <cell r="G7" t="str">
            <v>10</v>
          </cell>
          <cell r="H7" t="str">
            <v>0A</v>
          </cell>
          <cell r="I7" t="str">
            <v>000010</v>
          </cell>
          <cell r="J7" t="str">
            <v>10</v>
          </cell>
          <cell r="K7" t="str">
            <v>10</v>
          </cell>
          <cell r="L7" t="str">
            <v>00</v>
          </cell>
          <cell r="M7" t="str">
            <v>01000</v>
          </cell>
          <cell r="N7" t="str">
            <v>0</v>
          </cell>
          <cell r="O7" t="str">
            <v>12</v>
          </cell>
          <cell r="P7" t="str">
            <v>000100</v>
          </cell>
          <cell r="Q7" t="str">
            <v>10</v>
          </cell>
          <cell r="R7" t="str">
            <v>08</v>
          </cell>
          <cell r="S7" t="str">
            <v>00</v>
          </cell>
          <cell r="T7" t="str">
            <v>00100</v>
          </cell>
          <cell r="U7" t="str">
            <v>0</v>
          </cell>
        </row>
        <row r="8">
          <cell r="A8" t="str">
            <v>00010</v>
          </cell>
          <cell r="B8">
            <v>2</v>
          </cell>
          <cell r="C8" t="str">
            <v>12</v>
          </cell>
          <cell r="D8" t="str">
            <v>00</v>
          </cell>
          <cell r="E8" t="str">
            <v>01</v>
          </cell>
          <cell r="F8" t="str">
            <v>00</v>
          </cell>
          <cell r="G8" t="str">
            <v>10</v>
          </cell>
          <cell r="H8" t="str">
            <v>11</v>
          </cell>
          <cell r="I8" t="str">
            <v>000100</v>
          </cell>
          <cell r="J8" t="str">
            <v>01</v>
          </cell>
          <cell r="K8" t="str">
            <v>08</v>
          </cell>
          <cell r="L8" t="str">
            <v>00</v>
          </cell>
          <cell r="M8" t="str">
            <v>00100</v>
          </cell>
          <cell r="N8" t="str">
            <v>0</v>
          </cell>
          <cell r="O8" t="str">
            <v>12</v>
          </cell>
          <cell r="P8" t="str">
            <v>000100</v>
          </cell>
          <cell r="Q8" t="str">
            <v>10</v>
          </cell>
          <cell r="R8" t="str">
            <v>08</v>
          </cell>
          <cell r="S8" t="str">
            <v>00</v>
          </cell>
          <cell r="T8" t="str">
            <v>00100</v>
          </cell>
          <cell r="U8" t="str">
            <v>0</v>
          </cell>
        </row>
        <row r="9">
          <cell r="A9" t="str">
            <v>00011</v>
          </cell>
          <cell r="B9">
            <v>2</v>
          </cell>
          <cell r="C9" t="str">
            <v>12</v>
          </cell>
          <cell r="D9" t="str">
            <v>00</v>
          </cell>
          <cell r="E9" t="str">
            <v>01</v>
          </cell>
          <cell r="F9" t="str">
            <v>00</v>
          </cell>
          <cell r="G9" t="str">
            <v>10</v>
          </cell>
          <cell r="H9" t="str">
            <v>20</v>
          </cell>
          <cell r="I9" t="str">
            <v>001000</v>
          </cell>
          <cell r="J9" t="str">
            <v>00</v>
          </cell>
          <cell r="K9" t="str">
            <v>84</v>
          </cell>
          <cell r="L9" t="str">
            <v>10</v>
          </cell>
          <cell r="M9" t="str">
            <v>00010</v>
          </cell>
          <cell r="N9" t="str">
            <v>0</v>
          </cell>
          <cell r="O9" t="str">
            <v>12</v>
          </cell>
          <cell r="P9" t="str">
            <v>000100</v>
          </cell>
          <cell r="Q9" t="str">
            <v>10</v>
          </cell>
          <cell r="R9" t="str">
            <v>08</v>
          </cell>
          <cell r="S9" t="str">
            <v>00</v>
          </cell>
          <cell r="T9" t="str">
            <v>00100</v>
          </cell>
          <cell r="U9" t="str">
            <v>0</v>
          </cell>
        </row>
        <row r="10">
          <cell r="A10" t="str">
            <v>00100</v>
          </cell>
          <cell r="B10">
            <v>2</v>
          </cell>
          <cell r="C10" t="str">
            <v>12</v>
          </cell>
          <cell r="D10" t="str">
            <v>00</v>
          </cell>
          <cell r="E10" t="str">
            <v>01</v>
          </cell>
          <cell r="F10" t="str">
            <v>00</v>
          </cell>
          <cell r="G10" t="str">
            <v>10</v>
          </cell>
          <cell r="H10" t="str">
            <v>40</v>
          </cell>
          <cell r="I10" t="str">
            <v>010000</v>
          </cell>
          <cell r="J10" t="str">
            <v>00</v>
          </cell>
          <cell r="K10" t="str">
            <v>42</v>
          </cell>
          <cell r="L10" t="str">
            <v>01</v>
          </cell>
          <cell r="M10" t="str">
            <v>00001</v>
          </cell>
          <cell r="N10" t="str">
            <v>0</v>
          </cell>
          <cell r="O10" t="str">
            <v>12</v>
          </cell>
          <cell r="P10" t="str">
            <v>000100</v>
          </cell>
          <cell r="Q10" t="str">
            <v>10</v>
          </cell>
          <cell r="R10" t="str">
            <v>08</v>
          </cell>
          <cell r="S10" t="str">
            <v>00</v>
          </cell>
          <cell r="T10" t="str">
            <v>00100</v>
          </cell>
          <cell r="U10" t="str">
            <v>0</v>
          </cell>
        </row>
        <row r="11">
          <cell r="A11" t="str">
            <v>00101</v>
          </cell>
          <cell r="B11">
            <v>2</v>
          </cell>
          <cell r="C11" t="str">
            <v>12</v>
          </cell>
          <cell r="D11" t="str">
            <v>00</v>
          </cell>
          <cell r="E11" t="str">
            <v>01</v>
          </cell>
          <cell r="F11" t="str">
            <v>00</v>
          </cell>
          <cell r="G11" t="str">
            <v>10</v>
          </cell>
          <cell r="H11" t="str">
            <v>80</v>
          </cell>
          <cell r="I11" t="str">
            <v>100000</v>
          </cell>
          <cell r="J11" t="str">
            <v>00</v>
          </cell>
          <cell r="K11" t="str">
            <v>42</v>
          </cell>
          <cell r="L11" t="str">
            <v>01</v>
          </cell>
          <cell r="M11" t="str">
            <v>00001</v>
          </cell>
          <cell r="N11" t="str">
            <v>0</v>
          </cell>
          <cell r="O11" t="str">
            <v>12</v>
          </cell>
          <cell r="P11" t="str">
            <v>000100</v>
          </cell>
          <cell r="Q11" t="str">
            <v>10</v>
          </cell>
          <cell r="R11" t="str">
            <v>08</v>
          </cell>
          <cell r="S11" t="str">
            <v>00</v>
          </cell>
          <cell r="T11" t="str">
            <v>00100</v>
          </cell>
          <cell r="U11" t="str">
            <v>0</v>
          </cell>
        </row>
        <row r="12">
          <cell r="A12" t="str">
            <v>00110</v>
          </cell>
          <cell r="B12">
            <v>2</v>
          </cell>
          <cell r="C12" t="str">
            <v>12</v>
          </cell>
          <cell r="D12" t="str">
            <v>00</v>
          </cell>
          <cell r="E12" t="str">
            <v>01</v>
          </cell>
          <cell r="F12" t="str">
            <v>00</v>
          </cell>
          <cell r="G12" t="str">
            <v>10</v>
          </cell>
          <cell r="H12" t="str">
            <v>0A</v>
          </cell>
          <cell r="I12" t="str">
            <v>000010</v>
          </cell>
          <cell r="J12" t="str">
            <v>10</v>
          </cell>
          <cell r="K12" t="str">
            <v>10</v>
          </cell>
          <cell r="L12" t="str">
            <v>00</v>
          </cell>
          <cell r="M12" t="str">
            <v>01000</v>
          </cell>
          <cell r="N12" t="str">
            <v>0</v>
          </cell>
          <cell r="O12" t="str">
            <v>19</v>
          </cell>
          <cell r="P12" t="str">
            <v>000110</v>
          </cell>
          <cell r="Q12" t="str">
            <v>01</v>
          </cell>
          <cell r="R12" t="str">
            <v>88</v>
          </cell>
          <cell r="S12" t="str">
            <v>10</v>
          </cell>
          <cell r="T12" t="str">
            <v>00100</v>
          </cell>
          <cell r="U12" t="str">
            <v>0</v>
          </cell>
        </row>
        <row r="13">
          <cell r="A13" t="str">
            <v>00111</v>
          </cell>
          <cell r="B13">
            <v>2</v>
          </cell>
          <cell r="C13" t="str">
            <v>12</v>
          </cell>
          <cell r="D13" t="str">
            <v>00</v>
          </cell>
          <cell r="E13" t="str">
            <v>01</v>
          </cell>
          <cell r="F13" t="str">
            <v>00</v>
          </cell>
          <cell r="G13" t="str">
            <v>10</v>
          </cell>
          <cell r="H13" t="str">
            <v>11</v>
          </cell>
          <cell r="I13" t="str">
            <v>000100</v>
          </cell>
          <cell r="J13" t="str">
            <v>01</v>
          </cell>
          <cell r="K13" t="str">
            <v>08</v>
          </cell>
          <cell r="L13" t="str">
            <v>00</v>
          </cell>
          <cell r="M13" t="str">
            <v>00100</v>
          </cell>
          <cell r="N13" t="str">
            <v>0</v>
          </cell>
          <cell r="O13" t="str">
            <v>19</v>
          </cell>
          <cell r="P13" t="str">
            <v>000110</v>
          </cell>
          <cell r="Q13" t="str">
            <v>01</v>
          </cell>
          <cell r="R13" t="str">
            <v>88</v>
          </cell>
          <cell r="S13" t="str">
            <v>10</v>
          </cell>
          <cell r="T13" t="str">
            <v>00100</v>
          </cell>
          <cell r="U13" t="str">
            <v>0</v>
          </cell>
        </row>
        <row r="14">
          <cell r="A14" t="str">
            <v>01000</v>
          </cell>
          <cell r="B14">
            <v>2</v>
          </cell>
          <cell r="C14" t="str">
            <v>12</v>
          </cell>
          <cell r="D14" t="str">
            <v>00</v>
          </cell>
          <cell r="E14" t="str">
            <v>01</v>
          </cell>
          <cell r="F14" t="str">
            <v>00</v>
          </cell>
          <cell r="G14" t="str">
            <v>10</v>
          </cell>
          <cell r="H14" t="str">
            <v>20</v>
          </cell>
          <cell r="I14" t="str">
            <v>001000</v>
          </cell>
          <cell r="J14" t="str">
            <v>00</v>
          </cell>
          <cell r="K14" t="str">
            <v>84</v>
          </cell>
          <cell r="L14" t="str">
            <v>10</v>
          </cell>
          <cell r="M14" t="str">
            <v>00010</v>
          </cell>
          <cell r="N14" t="str">
            <v>0</v>
          </cell>
          <cell r="O14" t="str">
            <v>19</v>
          </cell>
          <cell r="P14" t="str">
            <v>000110</v>
          </cell>
          <cell r="Q14" t="str">
            <v>01</v>
          </cell>
          <cell r="R14" t="str">
            <v>88</v>
          </cell>
          <cell r="S14" t="str">
            <v>10</v>
          </cell>
          <cell r="T14" t="str">
            <v>00100</v>
          </cell>
          <cell r="U14" t="str">
            <v>0</v>
          </cell>
        </row>
        <row r="15">
          <cell r="A15" t="str">
            <v>01001</v>
          </cell>
          <cell r="B15">
            <v>2</v>
          </cell>
          <cell r="C15" t="str">
            <v>12</v>
          </cell>
          <cell r="D15" t="str">
            <v>00</v>
          </cell>
          <cell r="E15" t="str">
            <v>01</v>
          </cell>
          <cell r="F15" t="str">
            <v>00</v>
          </cell>
          <cell r="G15" t="str">
            <v>10</v>
          </cell>
          <cell r="H15" t="str">
            <v>40</v>
          </cell>
          <cell r="I15" t="str">
            <v>010000</v>
          </cell>
          <cell r="J15" t="str">
            <v>00</v>
          </cell>
          <cell r="K15" t="str">
            <v>42</v>
          </cell>
          <cell r="L15" t="str">
            <v>01</v>
          </cell>
          <cell r="M15" t="str">
            <v>00001</v>
          </cell>
          <cell r="N15" t="str">
            <v>0</v>
          </cell>
          <cell r="O15" t="str">
            <v>19</v>
          </cell>
          <cell r="P15" t="str">
            <v>000110</v>
          </cell>
          <cell r="Q15" t="str">
            <v>01</v>
          </cell>
          <cell r="R15" t="str">
            <v>88</v>
          </cell>
          <cell r="S15" t="str">
            <v>10</v>
          </cell>
          <cell r="T15" t="str">
            <v>00100</v>
          </cell>
          <cell r="U15" t="str">
            <v>0</v>
          </cell>
        </row>
        <row r="16">
          <cell r="A16" t="str">
            <v>01010</v>
          </cell>
          <cell r="B16">
            <v>2</v>
          </cell>
          <cell r="C16" t="str">
            <v>12</v>
          </cell>
          <cell r="D16" t="str">
            <v>00</v>
          </cell>
          <cell r="E16" t="str">
            <v>01</v>
          </cell>
          <cell r="F16" t="str">
            <v>00</v>
          </cell>
          <cell r="G16" t="str">
            <v>10</v>
          </cell>
          <cell r="H16" t="str">
            <v>80</v>
          </cell>
          <cell r="I16" t="str">
            <v>100000</v>
          </cell>
          <cell r="J16" t="str">
            <v>00</v>
          </cell>
          <cell r="K16" t="str">
            <v>42</v>
          </cell>
          <cell r="L16" t="str">
            <v>01</v>
          </cell>
          <cell r="M16" t="str">
            <v>00001</v>
          </cell>
          <cell r="N16" t="str">
            <v>0</v>
          </cell>
          <cell r="O16" t="str">
            <v>19</v>
          </cell>
          <cell r="P16" t="str">
            <v>000110</v>
          </cell>
          <cell r="Q16" t="str">
            <v>01</v>
          </cell>
          <cell r="R16" t="str">
            <v>88</v>
          </cell>
          <cell r="S16" t="str">
            <v>10</v>
          </cell>
          <cell r="T16" t="str">
            <v>00100</v>
          </cell>
          <cell r="U16" t="str">
            <v>0</v>
          </cell>
        </row>
        <row r="17">
          <cell r="A17" t="str">
            <v>01011</v>
          </cell>
          <cell r="B17">
            <v>2</v>
          </cell>
          <cell r="C17" t="str">
            <v>12</v>
          </cell>
          <cell r="D17" t="str">
            <v>00</v>
          </cell>
          <cell r="E17" t="str">
            <v>01</v>
          </cell>
          <cell r="F17" t="str">
            <v>00</v>
          </cell>
          <cell r="G17" t="str">
            <v>10</v>
          </cell>
          <cell r="H17" t="str">
            <v>0A</v>
          </cell>
          <cell r="I17" t="str">
            <v>000010</v>
          </cell>
          <cell r="J17" t="str">
            <v>10</v>
          </cell>
          <cell r="K17" t="str">
            <v>10</v>
          </cell>
          <cell r="L17" t="str">
            <v>00</v>
          </cell>
          <cell r="M17" t="str">
            <v>01000</v>
          </cell>
          <cell r="N17" t="str">
            <v>0</v>
          </cell>
          <cell r="O17" t="str">
            <v>21</v>
          </cell>
          <cell r="P17" t="str">
            <v>001000</v>
          </cell>
          <cell r="Q17" t="str">
            <v>01</v>
          </cell>
          <cell r="R17" t="str">
            <v>84</v>
          </cell>
          <cell r="S17" t="str">
            <v>10</v>
          </cell>
          <cell r="T17" t="str">
            <v>00010</v>
          </cell>
          <cell r="U17" t="str">
            <v>0</v>
          </cell>
        </row>
        <row r="18">
          <cell r="A18" t="str">
            <v>01100</v>
          </cell>
          <cell r="B18">
            <v>2</v>
          </cell>
          <cell r="C18" t="str">
            <v>12</v>
          </cell>
          <cell r="D18" t="str">
            <v>00</v>
          </cell>
          <cell r="E18" t="str">
            <v>01</v>
          </cell>
          <cell r="F18" t="str">
            <v>00</v>
          </cell>
          <cell r="G18" t="str">
            <v>10</v>
          </cell>
          <cell r="H18" t="str">
            <v>11</v>
          </cell>
          <cell r="I18" t="str">
            <v>000100</v>
          </cell>
          <cell r="J18" t="str">
            <v>01</v>
          </cell>
          <cell r="K18" t="str">
            <v>08</v>
          </cell>
          <cell r="L18" t="str">
            <v>00</v>
          </cell>
          <cell r="M18" t="str">
            <v>00100</v>
          </cell>
          <cell r="N18" t="str">
            <v>0</v>
          </cell>
          <cell r="O18" t="str">
            <v>21</v>
          </cell>
          <cell r="P18" t="str">
            <v>001000</v>
          </cell>
          <cell r="Q18" t="str">
            <v>01</v>
          </cell>
          <cell r="R18" t="str">
            <v>84</v>
          </cell>
          <cell r="S18" t="str">
            <v>10</v>
          </cell>
          <cell r="T18" t="str">
            <v>00010</v>
          </cell>
          <cell r="U18" t="str">
            <v>0</v>
          </cell>
        </row>
        <row r="19">
          <cell r="A19" t="str">
            <v>01101</v>
          </cell>
          <cell r="B19">
            <v>2</v>
          </cell>
          <cell r="C19" t="str">
            <v>12</v>
          </cell>
          <cell r="D19" t="str">
            <v>00</v>
          </cell>
          <cell r="E19" t="str">
            <v>01</v>
          </cell>
          <cell r="F19" t="str">
            <v>00</v>
          </cell>
          <cell r="G19" t="str">
            <v>10</v>
          </cell>
          <cell r="H19" t="str">
            <v>20</v>
          </cell>
          <cell r="I19" t="str">
            <v>001000</v>
          </cell>
          <cell r="J19" t="str">
            <v>00</v>
          </cell>
          <cell r="K19" t="str">
            <v>84</v>
          </cell>
          <cell r="L19" t="str">
            <v>10</v>
          </cell>
          <cell r="M19" t="str">
            <v>00010</v>
          </cell>
          <cell r="N19" t="str">
            <v>0</v>
          </cell>
          <cell r="O19" t="str">
            <v>21</v>
          </cell>
          <cell r="P19" t="str">
            <v>001000</v>
          </cell>
          <cell r="Q19" t="str">
            <v>01</v>
          </cell>
          <cell r="R19" t="str">
            <v>84</v>
          </cell>
          <cell r="S19" t="str">
            <v>10</v>
          </cell>
          <cell r="T19" t="str">
            <v>00010</v>
          </cell>
          <cell r="U19" t="str">
            <v>0</v>
          </cell>
        </row>
        <row r="20">
          <cell r="A20" t="str">
            <v>01110</v>
          </cell>
          <cell r="B20">
            <v>2</v>
          </cell>
          <cell r="C20" t="str">
            <v>12</v>
          </cell>
          <cell r="D20" t="str">
            <v>00</v>
          </cell>
          <cell r="E20" t="str">
            <v>01</v>
          </cell>
          <cell r="F20" t="str">
            <v>00</v>
          </cell>
          <cell r="G20" t="str">
            <v>10</v>
          </cell>
          <cell r="H20" t="str">
            <v>40</v>
          </cell>
          <cell r="I20" t="str">
            <v>010000</v>
          </cell>
          <cell r="J20" t="str">
            <v>00</v>
          </cell>
          <cell r="K20" t="str">
            <v>42</v>
          </cell>
          <cell r="L20" t="str">
            <v>01</v>
          </cell>
          <cell r="M20" t="str">
            <v>00001</v>
          </cell>
          <cell r="N20" t="str">
            <v>0</v>
          </cell>
          <cell r="O20" t="str">
            <v>21</v>
          </cell>
          <cell r="P20" t="str">
            <v>001000</v>
          </cell>
          <cell r="Q20" t="str">
            <v>01</v>
          </cell>
          <cell r="R20" t="str">
            <v>84</v>
          </cell>
          <cell r="S20" t="str">
            <v>10</v>
          </cell>
          <cell r="T20" t="str">
            <v>00010</v>
          </cell>
          <cell r="U20" t="str">
            <v>0</v>
          </cell>
        </row>
        <row r="21">
          <cell r="A21" t="str">
            <v>01111</v>
          </cell>
          <cell r="B21">
            <v>2</v>
          </cell>
          <cell r="C21" t="str">
            <v>12</v>
          </cell>
          <cell r="D21" t="str">
            <v>00</v>
          </cell>
          <cell r="E21" t="str">
            <v>01</v>
          </cell>
          <cell r="F21" t="str">
            <v>00</v>
          </cell>
          <cell r="G21" t="str">
            <v>10</v>
          </cell>
          <cell r="H21" t="str">
            <v>80</v>
          </cell>
          <cell r="I21" t="str">
            <v>100000</v>
          </cell>
          <cell r="J21" t="str">
            <v>00</v>
          </cell>
          <cell r="K21" t="str">
            <v>42</v>
          </cell>
          <cell r="L21" t="str">
            <v>01</v>
          </cell>
          <cell r="M21" t="str">
            <v>00001</v>
          </cell>
          <cell r="N21" t="str">
            <v>0</v>
          </cell>
          <cell r="O21" t="str">
            <v>21</v>
          </cell>
          <cell r="P21" t="str">
            <v>001000</v>
          </cell>
          <cell r="Q21" t="str">
            <v>01</v>
          </cell>
          <cell r="R21" t="str">
            <v>84</v>
          </cell>
          <cell r="S21" t="str">
            <v>10</v>
          </cell>
          <cell r="T21" t="str">
            <v>00010</v>
          </cell>
          <cell r="U21" t="str">
            <v>0</v>
          </cell>
        </row>
        <row r="22">
          <cell r="A22" t="str">
            <v>10000</v>
          </cell>
          <cell r="B22">
            <v>2</v>
          </cell>
          <cell r="C22" t="str">
            <v>12</v>
          </cell>
          <cell r="D22" t="str">
            <v>00</v>
          </cell>
          <cell r="E22" t="str">
            <v>01</v>
          </cell>
          <cell r="F22" t="str">
            <v>00</v>
          </cell>
          <cell r="G22" t="str">
            <v>10</v>
          </cell>
          <cell r="H22" t="str">
            <v>0A</v>
          </cell>
          <cell r="I22" t="str">
            <v>000010</v>
          </cell>
          <cell r="J22" t="str">
            <v>10</v>
          </cell>
          <cell r="K22" t="str">
            <v>10</v>
          </cell>
          <cell r="L22" t="str">
            <v>00</v>
          </cell>
          <cell r="M22" t="str">
            <v>01000</v>
          </cell>
          <cell r="N22" t="str">
            <v>0</v>
          </cell>
          <cell r="O22" t="str">
            <v>29</v>
          </cell>
          <cell r="P22" t="str">
            <v>001010</v>
          </cell>
          <cell r="Q22" t="str">
            <v>01</v>
          </cell>
          <cell r="R22" t="str">
            <v>04</v>
          </cell>
          <cell r="S22" t="str">
            <v>00</v>
          </cell>
          <cell r="T22" t="str">
            <v>00010</v>
          </cell>
          <cell r="U22" t="str">
            <v>0</v>
          </cell>
        </row>
        <row r="23">
          <cell r="A23" t="str">
            <v>10001</v>
          </cell>
          <cell r="B23">
            <v>2</v>
          </cell>
          <cell r="C23" t="str">
            <v>12</v>
          </cell>
          <cell r="D23" t="str">
            <v>00</v>
          </cell>
          <cell r="E23" t="str">
            <v>01</v>
          </cell>
          <cell r="F23" t="str">
            <v>00</v>
          </cell>
          <cell r="G23" t="str">
            <v>10</v>
          </cell>
          <cell r="H23" t="str">
            <v>11</v>
          </cell>
          <cell r="I23" t="str">
            <v>000100</v>
          </cell>
          <cell r="J23" t="str">
            <v>01</v>
          </cell>
          <cell r="K23" t="str">
            <v>08</v>
          </cell>
          <cell r="L23" t="str">
            <v>00</v>
          </cell>
          <cell r="M23" t="str">
            <v>00100</v>
          </cell>
          <cell r="N23" t="str">
            <v>0</v>
          </cell>
          <cell r="O23" t="str">
            <v>29</v>
          </cell>
          <cell r="P23" t="str">
            <v>001010</v>
          </cell>
          <cell r="Q23" t="str">
            <v>01</v>
          </cell>
          <cell r="R23" t="str">
            <v>04</v>
          </cell>
          <cell r="S23" t="str">
            <v>00</v>
          </cell>
          <cell r="T23" t="str">
            <v>00010</v>
          </cell>
          <cell r="U23" t="str">
            <v>0</v>
          </cell>
        </row>
        <row r="24">
          <cell r="A24" t="str">
            <v>10010</v>
          </cell>
          <cell r="B24">
            <v>2</v>
          </cell>
          <cell r="C24" t="str">
            <v>12</v>
          </cell>
          <cell r="D24" t="str">
            <v>00</v>
          </cell>
          <cell r="E24" t="str">
            <v>01</v>
          </cell>
          <cell r="F24" t="str">
            <v>00</v>
          </cell>
          <cell r="G24" t="str">
            <v>10</v>
          </cell>
          <cell r="H24" t="str">
            <v>20</v>
          </cell>
          <cell r="I24" t="str">
            <v>001000</v>
          </cell>
          <cell r="J24" t="str">
            <v>00</v>
          </cell>
          <cell r="K24" t="str">
            <v>84</v>
          </cell>
          <cell r="L24" t="str">
            <v>10</v>
          </cell>
          <cell r="M24" t="str">
            <v>00010</v>
          </cell>
          <cell r="N24" t="str">
            <v>0</v>
          </cell>
          <cell r="O24" t="str">
            <v>29</v>
          </cell>
          <cell r="P24" t="str">
            <v>001010</v>
          </cell>
          <cell r="Q24" t="str">
            <v>01</v>
          </cell>
          <cell r="R24" t="str">
            <v>04</v>
          </cell>
          <cell r="S24" t="str">
            <v>00</v>
          </cell>
          <cell r="T24" t="str">
            <v>00010</v>
          </cell>
          <cell r="U24" t="str">
            <v>0</v>
          </cell>
        </row>
        <row r="25">
          <cell r="A25" t="str">
            <v>10011</v>
          </cell>
          <cell r="B25">
            <v>2</v>
          </cell>
          <cell r="C25" t="str">
            <v>12</v>
          </cell>
          <cell r="D25" t="str">
            <v>00</v>
          </cell>
          <cell r="E25" t="str">
            <v>01</v>
          </cell>
          <cell r="F25" t="str">
            <v>00</v>
          </cell>
          <cell r="G25" t="str">
            <v>10</v>
          </cell>
          <cell r="H25" t="str">
            <v>40</v>
          </cell>
          <cell r="I25" t="str">
            <v>010000</v>
          </cell>
          <cell r="J25" t="str">
            <v>00</v>
          </cell>
          <cell r="K25" t="str">
            <v>42</v>
          </cell>
          <cell r="L25" t="str">
            <v>01</v>
          </cell>
          <cell r="M25" t="str">
            <v>00001</v>
          </cell>
          <cell r="N25" t="str">
            <v>0</v>
          </cell>
          <cell r="O25" t="str">
            <v>29</v>
          </cell>
          <cell r="P25" t="str">
            <v>001010</v>
          </cell>
          <cell r="Q25" t="str">
            <v>01</v>
          </cell>
          <cell r="R25" t="str">
            <v>04</v>
          </cell>
          <cell r="S25" t="str">
            <v>00</v>
          </cell>
          <cell r="T25" t="str">
            <v>00010</v>
          </cell>
          <cell r="U25" t="str">
            <v>0</v>
          </cell>
        </row>
        <row r="26">
          <cell r="A26" t="str">
            <v>10100</v>
          </cell>
          <cell r="B26">
            <v>2</v>
          </cell>
          <cell r="C26" t="str">
            <v>12</v>
          </cell>
          <cell r="D26" t="str">
            <v>00</v>
          </cell>
          <cell r="E26" t="str">
            <v>01</v>
          </cell>
          <cell r="F26" t="str">
            <v>00</v>
          </cell>
          <cell r="G26" t="str">
            <v>10</v>
          </cell>
          <cell r="H26" t="str">
            <v>80</v>
          </cell>
          <cell r="I26" t="str">
            <v>100000</v>
          </cell>
          <cell r="J26" t="str">
            <v>00</v>
          </cell>
          <cell r="K26" t="str">
            <v>42</v>
          </cell>
          <cell r="L26" t="str">
            <v>01</v>
          </cell>
          <cell r="M26" t="str">
            <v>00001</v>
          </cell>
          <cell r="N26" t="str">
            <v>0</v>
          </cell>
          <cell r="O26" t="str">
            <v>29</v>
          </cell>
          <cell r="P26" t="str">
            <v>001010</v>
          </cell>
          <cell r="Q26" t="str">
            <v>01</v>
          </cell>
          <cell r="R26" t="str">
            <v>04</v>
          </cell>
          <cell r="S26" t="str">
            <v>00</v>
          </cell>
          <cell r="T26" t="str">
            <v>00010</v>
          </cell>
          <cell r="U26" t="str">
            <v>0</v>
          </cell>
        </row>
        <row r="27">
          <cell r="A27" t="str">
            <v>10101</v>
          </cell>
          <cell r="B27">
            <v>2</v>
          </cell>
          <cell r="C27" t="str">
            <v>13</v>
          </cell>
          <cell r="D27" t="str">
            <v>00</v>
          </cell>
          <cell r="E27" t="str">
            <v>01</v>
          </cell>
          <cell r="F27" t="str">
            <v>00</v>
          </cell>
          <cell r="G27" t="str">
            <v>11</v>
          </cell>
          <cell r="H27" t="str">
            <v>0A</v>
          </cell>
          <cell r="I27" t="str">
            <v>000010</v>
          </cell>
          <cell r="J27" t="str">
            <v>10</v>
          </cell>
          <cell r="K27" t="str">
            <v>10</v>
          </cell>
          <cell r="L27" t="str">
            <v>00</v>
          </cell>
          <cell r="M27" t="str">
            <v>01000</v>
          </cell>
          <cell r="N27" t="str">
            <v>0</v>
          </cell>
          <cell r="O27" t="str">
            <v>19</v>
          </cell>
          <cell r="P27" t="str">
            <v>000110</v>
          </cell>
          <cell r="Q27" t="str">
            <v>01</v>
          </cell>
          <cell r="R27" t="str">
            <v>04</v>
          </cell>
          <cell r="S27" t="str">
            <v>00</v>
          </cell>
          <cell r="T27" t="str">
            <v>00010</v>
          </cell>
          <cell r="U27" t="str">
            <v>0</v>
          </cell>
        </row>
        <row r="28">
          <cell r="A28" t="str">
            <v>10110</v>
          </cell>
          <cell r="B28">
            <v>2</v>
          </cell>
          <cell r="C28" t="str">
            <v>13</v>
          </cell>
          <cell r="D28" t="str">
            <v>00</v>
          </cell>
          <cell r="E28" t="str">
            <v>01</v>
          </cell>
          <cell r="F28" t="str">
            <v>00</v>
          </cell>
          <cell r="G28" t="str">
            <v>11</v>
          </cell>
          <cell r="H28" t="str">
            <v>11</v>
          </cell>
          <cell r="I28" t="str">
            <v>000100</v>
          </cell>
          <cell r="J28" t="str">
            <v>01</v>
          </cell>
          <cell r="K28" t="str">
            <v>08</v>
          </cell>
          <cell r="L28" t="str">
            <v>00</v>
          </cell>
          <cell r="M28" t="str">
            <v>00100</v>
          </cell>
          <cell r="N28" t="str">
            <v>0</v>
          </cell>
          <cell r="O28" t="str">
            <v>19</v>
          </cell>
          <cell r="P28" t="str">
            <v>000110</v>
          </cell>
          <cell r="Q28" t="str">
            <v>01</v>
          </cell>
          <cell r="R28" t="str">
            <v>04</v>
          </cell>
          <cell r="S28" t="str">
            <v>00</v>
          </cell>
          <cell r="T28" t="str">
            <v>00010</v>
          </cell>
          <cell r="U28" t="str">
            <v>0</v>
          </cell>
        </row>
        <row r="29">
          <cell r="A29" t="str">
            <v>10111</v>
          </cell>
          <cell r="B29">
            <v>2</v>
          </cell>
          <cell r="C29" t="str">
            <v>13</v>
          </cell>
          <cell r="D29" t="str">
            <v>00</v>
          </cell>
          <cell r="E29" t="str">
            <v>01</v>
          </cell>
          <cell r="F29" t="str">
            <v>00</v>
          </cell>
          <cell r="G29" t="str">
            <v>11</v>
          </cell>
          <cell r="H29" t="str">
            <v>20</v>
          </cell>
          <cell r="I29" t="str">
            <v>001000</v>
          </cell>
          <cell r="J29" t="str">
            <v>00</v>
          </cell>
          <cell r="K29" t="str">
            <v>84</v>
          </cell>
          <cell r="L29" t="str">
            <v>10</v>
          </cell>
          <cell r="M29" t="str">
            <v>00010</v>
          </cell>
          <cell r="N29" t="str">
            <v>0</v>
          </cell>
          <cell r="O29" t="str">
            <v>19</v>
          </cell>
          <cell r="P29" t="str">
            <v>000110</v>
          </cell>
          <cell r="Q29" t="str">
            <v>01</v>
          </cell>
          <cell r="R29" t="str">
            <v>04</v>
          </cell>
          <cell r="S29" t="str">
            <v>00</v>
          </cell>
          <cell r="T29" t="str">
            <v>00010</v>
          </cell>
          <cell r="U29" t="str">
            <v>0</v>
          </cell>
        </row>
        <row r="30">
          <cell r="A30" t="str">
            <v>11000</v>
          </cell>
          <cell r="B30">
            <v>2</v>
          </cell>
          <cell r="C30" t="str">
            <v>13</v>
          </cell>
          <cell r="D30" t="str">
            <v>00</v>
          </cell>
          <cell r="E30" t="str">
            <v>01</v>
          </cell>
          <cell r="F30" t="str">
            <v>00</v>
          </cell>
          <cell r="G30" t="str">
            <v>11</v>
          </cell>
          <cell r="H30" t="str">
            <v>40</v>
          </cell>
          <cell r="I30" t="str">
            <v>010000</v>
          </cell>
          <cell r="J30" t="str">
            <v>00</v>
          </cell>
          <cell r="K30" t="str">
            <v>42</v>
          </cell>
          <cell r="L30" t="str">
            <v>01</v>
          </cell>
          <cell r="M30" t="str">
            <v>00001</v>
          </cell>
          <cell r="N30" t="str">
            <v>0</v>
          </cell>
          <cell r="O30" t="str">
            <v>19</v>
          </cell>
          <cell r="P30" t="str">
            <v>000110</v>
          </cell>
          <cell r="Q30" t="str">
            <v>01</v>
          </cell>
          <cell r="R30" t="str">
            <v>04</v>
          </cell>
          <cell r="S30" t="str">
            <v>00</v>
          </cell>
          <cell r="T30" t="str">
            <v>00010</v>
          </cell>
          <cell r="U30" t="str">
            <v>0</v>
          </cell>
        </row>
        <row r="31">
          <cell r="A31" t="str">
            <v>11001</v>
          </cell>
          <cell r="B31">
            <v>2</v>
          </cell>
          <cell r="C31" t="str">
            <v>13</v>
          </cell>
          <cell r="D31" t="str">
            <v>00</v>
          </cell>
          <cell r="E31" t="str">
            <v>01</v>
          </cell>
          <cell r="F31" t="str">
            <v>00</v>
          </cell>
          <cell r="G31" t="str">
            <v>11</v>
          </cell>
          <cell r="H31" t="str">
            <v>80</v>
          </cell>
          <cell r="I31" t="str">
            <v>100000</v>
          </cell>
          <cell r="J31" t="str">
            <v>00</v>
          </cell>
          <cell r="K31" t="str">
            <v>42</v>
          </cell>
          <cell r="L31" t="str">
            <v>01</v>
          </cell>
          <cell r="M31" t="str">
            <v>00001</v>
          </cell>
          <cell r="N31" t="str">
            <v>0</v>
          </cell>
          <cell r="O31" t="str">
            <v>19</v>
          </cell>
          <cell r="P31" t="str">
            <v>000110</v>
          </cell>
          <cell r="Q31" t="str">
            <v>01</v>
          </cell>
          <cell r="R31" t="str">
            <v>04</v>
          </cell>
          <cell r="S31" t="str">
            <v>00</v>
          </cell>
          <cell r="T31" t="str">
            <v>00010</v>
          </cell>
          <cell r="U31" t="str">
            <v>0</v>
          </cell>
        </row>
        <row r="32">
          <cell r="A32" t="str">
            <v>11010</v>
          </cell>
          <cell r="B32">
            <v>2</v>
          </cell>
          <cell r="C32" t="str">
            <v>13</v>
          </cell>
          <cell r="D32" t="str">
            <v>00</v>
          </cell>
          <cell r="E32" t="str">
            <v>01</v>
          </cell>
          <cell r="F32" t="str">
            <v>00</v>
          </cell>
          <cell r="G32" t="str">
            <v>11</v>
          </cell>
          <cell r="H32" t="str">
            <v>0A</v>
          </cell>
          <cell r="I32" t="str">
            <v>000010</v>
          </cell>
          <cell r="J32" t="str">
            <v>10</v>
          </cell>
          <cell r="K32" t="str">
            <v>10</v>
          </cell>
          <cell r="L32" t="str">
            <v>00</v>
          </cell>
          <cell r="M32" t="str">
            <v>01000</v>
          </cell>
          <cell r="N32" t="str">
            <v>0</v>
          </cell>
          <cell r="O32" t="str">
            <v>1C</v>
          </cell>
          <cell r="P32" t="str">
            <v>000111</v>
          </cell>
          <cell r="Q32" t="str">
            <v>00</v>
          </cell>
          <cell r="R32" t="str">
            <v>84</v>
          </cell>
          <cell r="S32" t="str">
            <v>10</v>
          </cell>
          <cell r="T32" t="str">
            <v>00010</v>
          </cell>
          <cell r="U32" t="str">
            <v>0</v>
          </cell>
        </row>
        <row r="33">
          <cell r="A33" t="str">
            <v>11011</v>
          </cell>
          <cell r="B33">
            <v>2</v>
          </cell>
          <cell r="C33" t="str">
            <v>13</v>
          </cell>
          <cell r="D33" t="str">
            <v>00</v>
          </cell>
          <cell r="E33" t="str">
            <v>01</v>
          </cell>
          <cell r="F33" t="str">
            <v>00</v>
          </cell>
          <cell r="G33" t="str">
            <v>11</v>
          </cell>
          <cell r="H33" t="str">
            <v>11</v>
          </cell>
          <cell r="I33" t="str">
            <v>000100</v>
          </cell>
          <cell r="J33" t="str">
            <v>01</v>
          </cell>
          <cell r="K33" t="str">
            <v>08</v>
          </cell>
          <cell r="L33" t="str">
            <v>00</v>
          </cell>
          <cell r="M33" t="str">
            <v>00100</v>
          </cell>
          <cell r="N33" t="str">
            <v>0</v>
          </cell>
          <cell r="O33" t="str">
            <v>1C</v>
          </cell>
          <cell r="P33" t="str">
            <v>000111</v>
          </cell>
          <cell r="Q33" t="str">
            <v>00</v>
          </cell>
          <cell r="R33" t="str">
            <v>84</v>
          </cell>
          <cell r="S33" t="str">
            <v>10</v>
          </cell>
          <cell r="T33" t="str">
            <v>00010</v>
          </cell>
          <cell r="U33" t="str">
            <v>0</v>
          </cell>
        </row>
        <row r="34">
          <cell r="A34" t="str">
            <v>11100</v>
          </cell>
          <cell r="B34">
            <v>2</v>
          </cell>
          <cell r="C34" t="str">
            <v>13</v>
          </cell>
          <cell r="D34" t="str">
            <v>00</v>
          </cell>
          <cell r="E34" t="str">
            <v>01</v>
          </cell>
          <cell r="F34" t="str">
            <v>00</v>
          </cell>
          <cell r="G34" t="str">
            <v>11</v>
          </cell>
          <cell r="H34" t="str">
            <v>20</v>
          </cell>
          <cell r="I34" t="str">
            <v>001000</v>
          </cell>
          <cell r="J34" t="str">
            <v>00</v>
          </cell>
          <cell r="K34" t="str">
            <v>84</v>
          </cell>
          <cell r="L34" t="str">
            <v>10</v>
          </cell>
          <cell r="M34" t="str">
            <v>00010</v>
          </cell>
          <cell r="N34" t="str">
            <v>0</v>
          </cell>
          <cell r="O34" t="str">
            <v>1C</v>
          </cell>
          <cell r="P34" t="str">
            <v>000111</v>
          </cell>
          <cell r="Q34" t="str">
            <v>00</v>
          </cell>
          <cell r="R34" t="str">
            <v>84</v>
          </cell>
          <cell r="S34" t="str">
            <v>10</v>
          </cell>
          <cell r="T34" t="str">
            <v>00010</v>
          </cell>
          <cell r="U34" t="str">
            <v>0</v>
          </cell>
        </row>
        <row r="35">
          <cell r="A35" t="str">
            <v>11101</v>
          </cell>
          <cell r="B35">
            <v>2</v>
          </cell>
          <cell r="C35" t="str">
            <v>13</v>
          </cell>
          <cell r="D35" t="str">
            <v>00</v>
          </cell>
          <cell r="E35" t="str">
            <v>01</v>
          </cell>
          <cell r="F35" t="str">
            <v>00</v>
          </cell>
          <cell r="G35" t="str">
            <v>11</v>
          </cell>
          <cell r="H35" t="str">
            <v>40</v>
          </cell>
          <cell r="I35" t="str">
            <v>010000</v>
          </cell>
          <cell r="J35" t="str">
            <v>00</v>
          </cell>
          <cell r="K35" t="str">
            <v>42</v>
          </cell>
          <cell r="L35" t="str">
            <v>01</v>
          </cell>
          <cell r="M35" t="str">
            <v>00001</v>
          </cell>
          <cell r="N35" t="str">
            <v>0</v>
          </cell>
          <cell r="O35" t="str">
            <v>1C</v>
          </cell>
          <cell r="P35" t="str">
            <v>000111</v>
          </cell>
          <cell r="Q35" t="str">
            <v>00</v>
          </cell>
          <cell r="R35" t="str">
            <v>84</v>
          </cell>
          <cell r="S35" t="str">
            <v>10</v>
          </cell>
          <cell r="T35" t="str">
            <v>00010</v>
          </cell>
          <cell r="U35" t="str">
            <v>0</v>
          </cell>
        </row>
        <row r="36">
          <cell r="A36" t="str">
            <v>11110</v>
          </cell>
          <cell r="B36">
            <v>2</v>
          </cell>
          <cell r="C36" t="str">
            <v>13</v>
          </cell>
          <cell r="D36" t="str">
            <v>00</v>
          </cell>
          <cell r="E36" t="str">
            <v>01</v>
          </cell>
          <cell r="F36" t="str">
            <v>00</v>
          </cell>
          <cell r="G36" t="str">
            <v>11</v>
          </cell>
          <cell r="H36" t="str">
            <v>80</v>
          </cell>
          <cell r="I36" t="str">
            <v>100000</v>
          </cell>
          <cell r="J36" t="str">
            <v>00</v>
          </cell>
          <cell r="K36" t="str">
            <v>42</v>
          </cell>
          <cell r="L36" t="str">
            <v>01</v>
          </cell>
          <cell r="M36" t="str">
            <v>00001</v>
          </cell>
          <cell r="N36" t="str">
            <v>0</v>
          </cell>
          <cell r="O36" t="str">
            <v>1C</v>
          </cell>
          <cell r="P36" t="str">
            <v>000111</v>
          </cell>
          <cell r="Q36" t="str">
            <v>00</v>
          </cell>
          <cell r="R36" t="str">
            <v>84</v>
          </cell>
          <cell r="S36" t="str">
            <v>10</v>
          </cell>
          <cell r="T36" t="str">
            <v>00010</v>
          </cell>
          <cell r="U36" t="str">
            <v>0</v>
          </cell>
        </row>
        <row r="37">
          <cell r="A37" t="str">
            <v>11111</v>
          </cell>
          <cell r="B37">
            <v>2</v>
          </cell>
          <cell r="C37" t="str">
            <v>13</v>
          </cell>
          <cell r="D37" t="str">
            <v>00</v>
          </cell>
          <cell r="E37" t="str">
            <v>01</v>
          </cell>
          <cell r="F37" t="str">
            <v>00</v>
          </cell>
          <cell r="G37" t="str">
            <v>11</v>
          </cell>
          <cell r="H37" t="str">
            <v>20</v>
          </cell>
          <cell r="I37" t="str">
            <v>001000</v>
          </cell>
          <cell r="J37" t="str">
            <v>00</v>
          </cell>
          <cell r="K37" t="str">
            <v>84</v>
          </cell>
          <cell r="L37" t="str">
            <v>10</v>
          </cell>
          <cell r="M37" t="str">
            <v>00010</v>
          </cell>
          <cell r="N37" t="str">
            <v>0</v>
          </cell>
          <cell r="O37" t="str">
            <v>28</v>
          </cell>
          <cell r="P37" t="str">
            <v>001010</v>
          </cell>
          <cell r="Q37" t="str">
            <v>00</v>
          </cell>
          <cell r="R37" t="str">
            <v>84</v>
          </cell>
          <cell r="S37" t="str">
            <v>10</v>
          </cell>
          <cell r="T37" t="str">
            <v>00010</v>
          </cell>
          <cell r="U37" t="str">
            <v>0</v>
          </cell>
        </row>
      </sheetData>
      <sheetData sheetId="9">
        <row r="6">
          <cell r="A6" t="str">
            <v>00000</v>
          </cell>
          <cell r="B6">
            <v>2</v>
          </cell>
          <cell r="C6" t="e">
            <v>#NUM!</v>
          </cell>
          <cell r="D6" t="str">
            <v>00</v>
          </cell>
          <cell r="E6" t="e">
            <v>#NUM!</v>
          </cell>
          <cell r="F6" t="str">
            <v>00</v>
          </cell>
          <cell r="G6" t="e">
            <v>#NUM!</v>
          </cell>
          <cell r="H6" t="str">
            <v>00</v>
          </cell>
          <cell r="I6" t="str">
            <v>000000</v>
          </cell>
          <cell r="J6" t="str">
            <v>00</v>
          </cell>
          <cell r="K6" t="str">
            <v>42</v>
          </cell>
          <cell r="L6" t="str">
            <v>01</v>
          </cell>
          <cell r="M6" t="str">
            <v>00001</v>
          </cell>
          <cell r="N6" t="str">
            <v>0</v>
          </cell>
          <cell r="O6" t="str">
            <v>00</v>
          </cell>
          <cell r="P6" t="str">
            <v>000000</v>
          </cell>
          <cell r="Q6" t="str">
            <v>00</v>
          </cell>
          <cell r="R6" t="str">
            <v>00</v>
          </cell>
          <cell r="S6" t="str">
            <v>00</v>
          </cell>
          <cell r="T6" t="str">
            <v>00000</v>
          </cell>
          <cell r="U6" t="str">
            <v>0</v>
          </cell>
        </row>
        <row r="7">
          <cell r="A7" t="str">
            <v>00001</v>
          </cell>
          <cell r="B7">
            <v>2</v>
          </cell>
          <cell r="C7" t="str">
            <v>12</v>
          </cell>
          <cell r="D7" t="str">
            <v>00</v>
          </cell>
          <cell r="E7" t="str">
            <v>01</v>
          </cell>
          <cell r="F7" t="str">
            <v>00</v>
          </cell>
          <cell r="G7" t="str">
            <v>10</v>
          </cell>
          <cell r="H7" t="str">
            <v>0A</v>
          </cell>
          <cell r="I7" t="str">
            <v>000010</v>
          </cell>
          <cell r="J7" t="str">
            <v>10</v>
          </cell>
          <cell r="K7" t="str">
            <v>10</v>
          </cell>
          <cell r="L7" t="str">
            <v>00</v>
          </cell>
          <cell r="M7" t="str">
            <v>01000</v>
          </cell>
          <cell r="N7" t="str">
            <v>0</v>
          </cell>
          <cell r="O7" t="str">
            <v>12</v>
          </cell>
          <cell r="P7" t="str">
            <v>000100</v>
          </cell>
          <cell r="Q7" t="str">
            <v>10</v>
          </cell>
          <cell r="R7" t="str">
            <v>08</v>
          </cell>
          <cell r="S7" t="str">
            <v>00</v>
          </cell>
          <cell r="T7" t="str">
            <v>00100</v>
          </cell>
          <cell r="U7" t="str">
            <v>0</v>
          </cell>
        </row>
        <row r="8">
          <cell r="A8" t="str">
            <v>00010</v>
          </cell>
          <cell r="B8">
            <v>2</v>
          </cell>
          <cell r="C8" t="str">
            <v>12</v>
          </cell>
          <cell r="D8" t="str">
            <v>00</v>
          </cell>
          <cell r="E8" t="str">
            <v>01</v>
          </cell>
          <cell r="F8" t="str">
            <v>00</v>
          </cell>
          <cell r="G8" t="str">
            <v>10</v>
          </cell>
          <cell r="H8" t="str">
            <v>11</v>
          </cell>
          <cell r="I8" t="str">
            <v>000100</v>
          </cell>
          <cell r="J8" t="str">
            <v>01</v>
          </cell>
          <cell r="K8" t="str">
            <v>08</v>
          </cell>
          <cell r="L8" t="str">
            <v>00</v>
          </cell>
          <cell r="M8" t="str">
            <v>00100</v>
          </cell>
          <cell r="N8" t="str">
            <v>0</v>
          </cell>
          <cell r="O8" t="str">
            <v>12</v>
          </cell>
          <cell r="P8" t="str">
            <v>000100</v>
          </cell>
          <cell r="Q8" t="str">
            <v>10</v>
          </cell>
          <cell r="R8" t="str">
            <v>08</v>
          </cell>
          <cell r="S8" t="str">
            <v>00</v>
          </cell>
          <cell r="T8" t="str">
            <v>00100</v>
          </cell>
          <cell r="U8" t="str">
            <v>0</v>
          </cell>
        </row>
        <row r="9">
          <cell r="A9" t="str">
            <v>00011</v>
          </cell>
          <cell r="B9">
            <v>2</v>
          </cell>
          <cell r="C9" t="str">
            <v>12</v>
          </cell>
          <cell r="D9" t="str">
            <v>00</v>
          </cell>
          <cell r="E9" t="str">
            <v>01</v>
          </cell>
          <cell r="F9" t="str">
            <v>00</v>
          </cell>
          <cell r="G9" t="str">
            <v>10</v>
          </cell>
          <cell r="H9" t="str">
            <v>20</v>
          </cell>
          <cell r="I9" t="str">
            <v>001000</v>
          </cell>
          <cell r="J9" t="str">
            <v>00</v>
          </cell>
          <cell r="K9" t="str">
            <v>84</v>
          </cell>
          <cell r="L9" t="str">
            <v>10</v>
          </cell>
          <cell r="M9" t="str">
            <v>00010</v>
          </cell>
          <cell r="N9" t="str">
            <v>0</v>
          </cell>
          <cell r="O9" t="str">
            <v>12</v>
          </cell>
          <cell r="P9" t="str">
            <v>000100</v>
          </cell>
          <cell r="Q9" t="str">
            <v>10</v>
          </cell>
          <cell r="R9" t="str">
            <v>08</v>
          </cell>
          <cell r="S9" t="str">
            <v>00</v>
          </cell>
          <cell r="T9" t="str">
            <v>00100</v>
          </cell>
          <cell r="U9" t="str">
            <v>0</v>
          </cell>
        </row>
        <row r="10">
          <cell r="A10" t="str">
            <v>00100</v>
          </cell>
          <cell r="B10">
            <v>2</v>
          </cell>
          <cell r="C10" t="str">
            <v>12</v>
          </cell>
          <cell r="D10" t="str">
            <v>00</v>
          </cell>
          <cell r="E10" t="str">
            <v>01</v>
          </cell>
          <cell r="F10" t="str">
            <v>00</v>
          </cell>
          <cell r="G10" t="str">
            <v>10</v>
          </cell>
          <cell r="H10" t="str">
            <v>40</v>
          </cell>
          <cell r="I10" t="str">
            <v>010000</v>
          </cell>
          <cell r="J10" t="str">
            <v>00</v>
          </cell>
          <cell r="K10" t="str">
            <v>42</v>
          </cell>
          <cell r="L10" t="str">
            <v>01</v>
          </cell>
          <cell r="M10" t="str">
            <v>00001</v>
          </cell>
          <cell r="N10" t="str">
            <v>0</v>
          </cell>
          <cell r="O10" t="str">
            <v>12</v>
          </cell>
          <cell r="P10" t="str">
            <v>000100</v>
          </cell>
          <cell r="Q10" t="str">
            <v>10</v>
          </cell>
          <cell r="R10" t="str">
            <v>08</v>
          </cell>
          <cell r="S10" t="str">
            <v>00</v>
          </cell>
          <cell r="T10" t="str">
            <v>00100</v>
          </cell>
          <cell r="U10" t="str">
            <v>0</v>
          </cell>
        </row>
        <row r="11">
          <cell r="A11" t="str">
            <v>00101</v>
          </cell>
          <cell r="B11">
            <v>2</v>
          </cell>
          <cell r="C11" t="str">
            <v>12</v>
          </cell>
          <cell r="D11" t="str">
            <v>00</v>
          </cell>
          <cell r="E11" t="str">
            <v>01</v>
          </cell>
          <cell r="F11" t="str">
            <v>00</v>
          </cell>
          <cell r="G11" t="str">
            <v>10</v>
          </cell>
          <cell r="H11" t="str">
            <v>80</v>
          </cell>
          <cell r="I11" t="str">
            <v>100000</v>
          </cell>
          <cell r="J11" t="str">
            <v>00</v>
          </cell>
          <cell r="K11" t="str">
            <v>42</v>
          </cell>
          <cell r="L11" t="str">
            <v>01</v>
          </cell>
          <cell r="M11" t="str">
            <v>00001</v>
          </cell>
          <cell r="N11" t="str">
            <v>0</v>
          </cell>
          <cell r="O11" t="str">
            <v>12</v>
          </cell>
          <cell r="P11" t="str">
            <v>000100</v>
          </cell>
          <cell r="Q11" t="str">
            <v>10</v>
          </cell>
          <cell r="R11" t="str">
            <v>08</v>
          </cell>
          <cell r="S11" t="str">
            <v>00</v>
          </cell>
          <cell r="T11" t="str">
            <v>00100</v>
          </cell>
          <cell r="U11" t="str">
            <v>0</v>
          </cell>
        </row>
        <row r="12">
          <cell r="A12" t="str">
            <v>00110</v>
          </cell>
          <cell r="B12">
            <v>2</v>
          </cell>
          <cell r="C12" t="str">
            <v>12</v>
          </cell>
          <cell r="D12" t="str">
            <v>00</v>
          </cell>
          <cell r="E12" t="str">
            <v>01</v>
          </cell>
          <cell r="F12" t="str">
            <v>00</v>
          </cell>
          <cell r="G12" t="str">
            <v>10</v>
          </cell>
          <cell r="H12" t="str">
            <v>0A</v>
          </cell>
          <cell r="I12" t="str">
            <v>000010</v>
          </cell>
          <cell r="J12" t="str">
            <v>10</v>
          </cell>
          <cell r="K12" t="str">
            <v>10</v>
          </cell>
          <cell r="L12" t="str">
            <v>00</v>
          </cell>
          <cell r="M12" t="str">
            <v>01000</v>
          </cell>
          <cell r="N12" t="str">
            <v>0</v>
          </cell>
          <cell r="O12" t="str">
            <v>19</v>
          </cell>
          <cell r="P12" t="str">
            <v>000110</v>
          </cell>
          <cell r="Q12" t="str">
            <v>01</v>
          </cell>
          <cell r="R12" t="str">
            <v>88</v>
          </cell>
          <cell r="S12" t="str">
            <v>10</v>
          </cell>
          <cell r="T12" t="str">
            <v>00100</v>
          </cell>
          <cell r="U12" t="str">
            <v>0</v>
          </cell>
        </row>
        <row r="13">
          <cell r="A13" t="str">
            <v>00111</v>
          </cell>
          <cell r="B13">
            <v>2</v>
          </cell>
          <cell r="C13" t="str">
            <v>12</v>
          </cell>
          <cell r="D13" t="str">
            <v>00</v>
          </cell>
          <cell r="E13" t="str">
            <v>01</v>
          </cell>
          <cell r="F13" t="str">
            <v>00</v>
          </cell>
          <cell r="G13" t="str">
            <v>10</v>
          </cell>
          <cell r="H13" t="str">
            <v>11</v>
          </cell>
          <cell r="I13" t="str">
            <v>000100</v>
          </cell>
          <cell r="J13" t="str">
            <v>01</v>
          </cell>
          <cell r="K13" t="str">
            <v>08</v>
          </cell>
          <cell r="L13" t="str">
            <v>00</v>
          </cell>
          <cell r="M13" t="str">
            <v>00100</v>
          </cell>
          <cell r="N13" t="str">
            <v>0</v>
          </cell>
          <cell r="O13" t="str">
            <v>19</v>
          </cell>
          <cell r="P13" t="str">
            <v>000110</v>
          </cell>
          <cell r="Q13" t="str">
            <v>01</v>
          </cell>
          <cell r="R13" t="str">
            <v>88</v>
          </cell>
          <cell r="S13" t="str">
            <v>10</v>
          </cell>
          <cell r="T13" t="str">
            <v>00100</v>
          </cell>
          <cell r="U13" t="str">
            <v>0</v>
          </cell>
        </row>
        <row r="14">
          <cell r="A14" t="str">
            <v>01000</v>
          </cell>
          <cell r="B14">
            <v>2</v>
          </cell>
          <cell r="C14" t="str">
            <v>12</v>
          </cell>
          <cell r="D14" t="str">
            <v>00</v>
          </cell>
          <cell r="E14" t="str">
            <v>01</v>
          </cell>
          <cell r="F14" t="str">
            <v>00</v>
          </cell>
          <cell r="G14" t="str">
            <v>10</v>
          </cell>
          <cell r="H14" t="str">
            <v>20</v>
          </cell>
          <cell r="I14" t="str">
            <v>001000</v>
          </cell>
          <cell r="J14" t="str">
            <v>00</v>
          </cell>
          <cell r="K14" t="str">
            <v>84</v>
          </cell>
          <cell r="L14" t="str">
            <v>10</v>
          </cell>
          <cell r="M14" t="str">
            <v>00010</v>
          </cell>
          <cell r="N14" t="str">
            <v>0</v>
          </cell>
          <cell r="O14" t="str">
            <v>19</v>
          </cell>
          <cell r="P14" t="str">
            <v>000110</v>
          </cell>
          <cell r="Q14" t="str">
            <v>01</v>
          </cell>
          <cell r="R14" t="str">
            <v>88</v>
          </cell>
          <cell r="S14" t="str">
            <v>10</v>
          </cell>
          <cell r="T14" t="str">
            <v>00100</v>
          </cell>
          <cell r="U14" t="str">
            <v>0</v>
          </cell>
        </row>
        <row r="15">
          <cell r="A15" t="str">
            <v>01001</v>
          </cell>
          <cell r="B15">
            <v>2</v>
          </cell>
          <cell r="C15" t="str">
            <v>12</v>
          </cell>
          <cell r="D15" t="str">
            <v>00</v>
          </cell>
          <cell r="E15" t="str">
            <v>01</v>
          </cell>
          <cell r="F15" t="str">
            <v>00</v>
          </cell>
          <cell r="G15" t="str">
            <v>10</v>
          </cell>
          <cell r="H15" t="str">
            <v>40</v>
          </cell>
          <cell r="I15" t="str">
            <v>010000</v>
          </cell>
          <cell r="J15" t="str">
            <v>00</v>
          </cell>
          <cell r="K15" t="str">
            <v>42</v>
          </cell>
          <cell r="L15" t="str">
            <v>01</v>
          </cell>
          <cell r="M15" t="str">
            <v>00001</v>
          </cell>
          <cell r="N15" t="str">
            <v>0</v>
          </cell>
          <cell r="O15" t="str">
            <v>19</v>
          </cell>
          <cell r="P15" t="str">
            <v>000110</v>
          </cell>
          <cell r="Q15" t="str">
            <v>01</v>
          </cell>
          <cell r="R15" t="str">
            <v>88</v>
          </cell>
          <cell r="S15" t="str">
            <v>10</v>
          </cell>
          <cell r="T15" t="str">
            <v>00100</v>
          </cell>
          <cell r="U15" t="str">
            <v>0</v>
          </cell>
        </row>
        <row r="16">
          <cell r="A16" t="str">
            <v>01010</v>
          </cell>
          <cell r="B16">
            <v>2</v>
          </cell>
          <cell r="C16" t="str">
            <v>12</v>
          </cell>
          <cell r="D16" t="str">
            <v>00</v>
          </cell>
          <cell r="E16" t="str">
            <v>01</v>
          </cell>
          <cell r="F16" t="str">
            <v>00</v>
          </cell>
          <cell r="G16" t="str">
            <v>10</v>
          </cell>
          <cell r="H16" t="str">
            <v>80</v>
          </cell>
          <cell r="I16" t="str">
            <v>100000</v>
          </cell>
          <cell r="J16" t="str">
            <v>00</v>
          </cell>
          <cell r="K16" t="str">
            <v>42</v>
          </cell>
          <cell r="L16" t="str">
            <v>01</v>
          </cell>
          <cell r="M16" t="str">
            <v>00001</v>
          </cell>
          <cell r="N16" t="str">
            <v>0</v>
          </cell>
          <cell r="O16" t="str">
            <v>19</v>
          </cell>
          <cell r="P16" t="str">
            <v>000110</v>
          </cell>
          <cell r="Q16" t="str">
            <v>01</v>
          </cell>
          <cell r="R16" t="str">
            <v>88</v>
          </cell>
          <cell r="S16" t="str">
            <v>10</v>
          </cell>
          <cell r="T16" t="str">
            <v>00100</v>
          </cell>
          <cell r="U16" t="str">
            <v>0</v>
          </cell>
        </row>
        <row r="17">
          <cell r="A17" t="str">
            <v>01011</v>
          </cell>
          <cell r="B17">
            <v>2</v>
          </cell>
          <cell r="C17" t="str">
            <v>12</v>
          </cell>
          <cell r="D17" t="str">
            <v>00</v>
          </cell>
          <cell r="E17" t="str">
            <v>01</v>
          </cell>
          <cell r="F17" t="str">
            <v>00</v>
          </cell>
          <cell r="G17" t="str">
            <v>10</v>
          </cell>
          <cell r="H17" t="str">
            <v>0A</v>
          </cell>
          <cell r="I17" t="str">
            <v>000010</v>
          </cell>
          <cell r="J17" t="str">
            <v>10</v>
          </cell>
          <cell r="K17" t="str">
            <v>10</v>
          </cell>
          <cell r="L17" t="str">
            <v>00</v>
          </cell>
          <cell r="M17" t="str">
            <v>01000</v>
          </cell>
          <cell r="N17" t="str">
            <v>0</v>
          </cell>
          <cell r="O17" t="str">
            <v>21</v>
          </cell>
          <cell r="P17" t="str">
            <v>001000</v>
          </cell>
          <cell r="Q17" t="str">
            <v>01</v>
          </cell>
          <cell r="R17" t="str">
            <v>84</v>
          </cell>
          <cell r="S17" t="str">
            <v>10</v>
          </cell>
          <cell r="T17" t="str">
            <v>00010</v>
          </cell>
          <cell r="U17" t="str">
            <v>0</v>
          </cell>
        </row>
        <row r="18">
          <cell r="A18" t="str">
            <v>01100</v>
          </cell>
          <cell r="B18">
            <v>2</v>
          </cell>
          <cell r="C18" t="str">
            <v>12</v>
          </cell>
          <cell r="D18" t="str">
            <v>00</v>
          </cell>
          <cell r="E18" t="str">
            <v>01</v>
          </cell>
          <cell r="F18" t="str">
            <v>00</v>
          </cell>
          <cell r="G18" t="str">
            <v>10</v>
          </cell>
          <cell r="H18" t="str">
            <v>11</v>
          </cell>
          <cell r="I18" t="str">
            <v>000100</v>
          </cell>
          <cell r="J18" t="str">
            <v>01</v>
          </cell>
          <cell r="K18" t="str">
            <v>08</v>
          </cell>
          <cell r="L18" t="str">
            <v>00</v>
          </cell>
          <cell r="M18" t="str">
            <v>00100</v>
          </cell>
          <cell r="N18" t="str">
            <v>0</v>
          </cell>
          <cell r="O18" t="str">
            <v>21</v>
          </cell>
          <cell r="P18" t="str">
            <v>001000</v>
          </cell>
          <cell r="Q18" t="str">
            <v>01</v>
          </cell>
          <cell r="R18" t="str">
            <v>84</v>
          </cell>
          <cell r="S18" t="str">
            <v>10</v>
          </cell>
          <cell r="T18" t="str">
            <v>00010</v>
          </cell>
          <cell r="U18" t="str">
            <v>0</v>
          </cell>
        </row>
        <row r="19">
          <cell r="A19" t="str">
            <v>01101</v>
          </cell>
          <cell r="B19">
            <v>2</v>
          </cell>
          <cell r="C19" t="str">
            <v>12</v>
          </cell>
          <cell r="D19" t="str">
            <v>00</v>
          </cell>
          <cell r="E19" t="str">
            <v>01</v>
          </cell>
          <cell r="F19" t="str">
            <v>00</v>
          </cell>
          <cell r="G19" t="str">
            <v>10</v>
          </cell>
          <cell r="H19" t="str">
            <v>20</v>
          </cell>
          <cell r="I19" t="str">
            <v>001000</v>
          </cell>
          <cell r="J19" t="str">
            <v>00</v>
          </cell>
          <cell r="K19" t="str">
            <v>84</v>
          </cell>
          <cell r="L19" t="str">
            <v>10</v>
          </cell>
          <cell r="M19" t="str">
            <v>00010</v>
          </cell>
          <cell r="N19" t="str">
            <v>0</v>
          </cell>
          <cell r="O19" t="str">
            <v>21</v>
          </cell>
          <cell r="P19" t="str">
            <v>001000</v>
          </cell>
          <cell r="Q19" t="str">
            <v>01</v>
          </cell>
          <cell r="R19" t="str">
            <v>84</v>
          </cell>
          <cell r="S19" t="str">
            <v>10</v>
          </cell>
          <cell r="T19" t="str">
            <v>00010</v>
          </cell>
          <cell r="U19" t="str">
            <v>0</v>
          </cell>
        </row>
        <row r="20">
          <cell r="A20" t="str">
            <v>01110</v>
          </cell>
          <cell r="B20">
            <v>2</v>
          </cell>
          <cell r="C20" t="str">
            <v>12</v>
          </cell>
          <cell r="D20" t="str">
            <v>00</v>
          </cell>
          <cell r="E20" t="str">
            <v>01</v>
          </cell>
          <cell r="F20" t="str">
            <v>00</v>
          </cell>
          <cell r="G20" t="str">
            <v>10</v>
          </cell>
          <cell r="H20" t="str">
            <v>40</v>
          </cell>
          <cell r="I20" t="str">
            <v>010000</v>
          </cell>
          <cell r="J20" t="str">
            <v>00</v>
          </cell>
          <cell r="K20" t="str">
            <v>42</v>
          </cell>
          <cell r="L20" t="str">
            <v>01</v>
          </cell>
          <cell r="M20" t="str">
            <v>00001</v>
          </cell>
          <cell r="N20" t="str">
            <v>0</v>
          </cell>
          <cell r="O20" t="str">
            <v>21</v>
          </cell>
          <cell r="P20" t="str">
            <v>001000</v>
          </cell>
          <cell r="Q20" t="str">
            <v>01</v>
          </cell>
          <cell r="R20" t="str">
            <v>84</v>
          </cell>
          <cell r="S20" t="str">
            <v>10</v>
          </cell>
          <cell r="T20" t="str">
            <v>00010</v>
          </cell>
          <cell r="U20" t="str">
            <v>0</v>
          </cell>
        </row>
        <row r="21">
          <cell r="A21" t="str">
            <v>01111</v>
          </cell>
          <cell r="B21">
            <v>2</v>
          </cell>
          <cell r="C21" t="str">
            <v>12</v>
          </cell>
          <cell r="D21" t="str">
            <v>00</v>
          </cell>
          <cell r="E21" t="str">
            <v>01</v>
          </cell>
          <cell r="F21" t="str">
            <v>00</v>
          </cell>
          <cell r="G21" t="str">
            <v>10</v>
          </cell>
          <cell r="H21" t="str">
            <v>80</v>
          </cell>
          <cell r="I21" t="str">
            <v>100000</v>
          </cell>
          <cell r="J21" t="str">
            <v>00</v>
          </cell>
          <cell r="K21" t="str">
            <v>42</v>
          </cell>
          <cell r="L21" t="str">
            <v>01</v>
          </cell>
          <cell r="M21" t="str">
            <v>00001</v>
          </cell>
          <cell r="N21" t="str">
            <v>0</v>
          </cell>
          <cell r="O21" t="str">
            <v>21</v>
          </cell>
          <cell r="P21" t="str">
            <v>001000</v>
          </cell>
          <cell r="Q21" t="str">
            <v>01</v>
          </cell>
          <cell r="R21" t="str">
            <v>84</v>
          </cell>
          <cell r="S21" t="str">
            <v>10</v>
          </cell>
          <cell r="T21" t="str">
            <v>00010</v>
          </cell>
          <cell r="U21" t="str">
            <v>0</v>
          </cell>
        </row>
        <row r="22">
          <cell r="A22" t="str">
            <v>10000</v>
          </cell>
          <cell r="B22">
            <v>2</v>
          </cell>
          <cell r="C22" t="str">
            <v>12</v>
          </cell>
          <cell r="D22" t="str">
            <v>00</v>
          </cell>
          <cell r="E22" t="str">
            <v>01</v>
          </cell>
          <cell r="F22" t="str">
            <v>00</v>
          </cell>
          <cell r="G22" t="str">
            <v>10</v>
          </cell>
          <cell r="H22" t="str">
            <v>0A</v>
          </cell>
          <cell r="I22" t="str">
            <v>000010</v>
          </cell>
          <cell r="J22" t="str">
            <v>10</v>
          </cell>
          <cell r="K22" t="str">
            <v>10</v>
          </cell>
          <cell r="L22" t="str">
            <v>00</v>
          </cell>
          <cell r="M22" t="str">
            <v>01000</v>
          </cell>
          <cell r="N22" t="str">
            <v>0</v>
          </cell>
          <cell r="O22" t="str">
            <v>29</v>
          </cell>
          <cell r="P22" t="str">
            <v>001010</v>
          </cell>
          <cell r="Q22" t="str">
            <v>01</v>
          </cell>
          <cell r="R22" t="str">
            <v>04</v>
          </cell>
          <cell r="S22" t="str">
            <v>00</v>
          </cell>
          <cell r="T22" t="str">
            <v>00010</v>
          </cell>
          <cell r="U22" t="str">
            <v>0</v>
          </cell>
        </row>
        <row r="23">
          <cell r="A23" t="str">
            <v>10001</v>
          </cell>
          <cell r="B23">
            <v>2</v>
          </cell>
          <cell r="C23" t="str">
            <v>12</v>
          </cell>
          <cell r="D23" t="str">
            <v>00</v>
          </cell>
          <cell r="E23" t="str">
            <v>01</v>
          </cell>
          <cell r="F23" t="str">
            <v>00</v>
          </cell>
          <cell r="G23" t="str">
            <v>10</v>
          </cell>
          <cell r="H23" t="str">
            <v>11</v>
          </cell>
          <cell r="I23" t="str">
            <v>000100</v>
          </cell>
          <cell r="J23" t="str">
            <v>01</v>
          </cell>
          <cell r="K23" t="str">
            <v>08</v>
          </cell>
          <cell r="L23" t="str">
            <v>00</v>
          </cell>
          <cell r="M23" t="str">
            <v>00100</v>
          </cell>
          <cell r="N23" t="str">
            <v>0</v>
          </cell>
          <cell r="O23" t="str">
            <v>29</v>
          </cell>
          <cell r="P23" t="str">
            <v>001010</v>
          </cell>
          <cell r="Q23" t="str">
            <v>01</v>
          </cell>
          <cell r="R23" t="str">
            <v>04</v>
          </cell>
          <cell r="S23" t="str">
            <v>00</v>
          </cell>
          <cell r="T23" t="str">
            <v>00010</v>
          </cell>
          <cell r="U23" t="str">
            <v>0</v>
          </cell>
        </row>
        <row r="24">
          <cell r="A24" t="str">
            <v>10010</v>
          </cell>
          <cell r="B24">
            <v>2</v>
          </cell>
          <cell r="C24" t="str">
            <v>12</v>
          </cell>
          <cell r="D24" t="str">
            <v>00</v>
          </cell>
          <cell r="E24" t="str">
            <v>01</v>
          </cell>
          <cell r="F24" t="str">
            <v>00</v>
          </cell>
          <cell r="G24" t="str">
            <v>10</v>
          </cell>
          <cell r="H24" t="str">
            <v>20</v>
          </cell>
          <cell r="I24" t="str">
            <v>001000</v>
          </cell>
          <cell r="J24" t="str">
            <v>00</v>
          </cell>
          <cell r="K24" t="str">
            <v>84</v>
          </cell>
          <cell r="L24" t="str">
            <v>10</v>
          </cell>
          <cell r="M24" t="str">
            <v>00010</v>
          </cell>
          <cell r="N24" t="str">
            <v>0</v>
          </cell>
          <cell r="O24" t="str">
            <v>29</v>
          </cell>
          <cell r="P24" t="str">
            <v>001010</v>
          </cell>
          <cell r="Q24" t="str">
            <v>01</v>
          </cell>
          <cell r="R24" t="str">
            <v>04</v>
          </cell>
          <cell r="S24" t="str">
            <v>00</v>
          </cell>
          <cell r="T24" t="str">
            <v>00010</v>
          </cell>
          <cell r="U24" t="str">
            <v>0</v>
          </cell>
        </row>
        <row r="25">
          <cell r="A25" t="str">
            <v>10011</v>
          </cell>
          <cell r="B25">
            <v>2</v>
          </cell>
          <cell r="C25" t="str">
            <v>12</v>
          </cell>
          <cell r="D25" t="str">
            <v>00</v>
          </cell>
          <cell r="E25" t="str">
            <v>01</v>
          </cell>
          <cell r="F25" t="str">
            <v>00</v>
          </cell>
          <cell r="G25" t="str">
            <v>10</v>
          </cell>
          <cell r="H25" t="str">
            <v>40</v>
          </cell>
          <cell r="I25" t="str">
            <v>010000</v>
          </cell>
          <cell r="J25" t="str">
            <v>00</v>
          </cell>
          <cell r="K25" t="str">
            <v>42</v>
          </cell>
          <cell r="L25" t="str">
            <v>01</v>
          </cell>
          <cell r="M25" t="str">
            <v>00001</v>
          </cell>
          <cell r="N25" t="str">
            <v>0</v>
          </cell>
          <cell r="O25" t="str">
            <v>29</v>
          </cell>
          <cell r="P25" t="str">
            <v>001010</v>
          </cell>
          <cell r="Q25" t="str">
            <v>01</v>
          </cell>
          <cell r="R25" t="str">
            <v>04</v>
          </cell>
          <cell r="S25" t="str">
            <v>00</v>
          </cell>
          <cell r="T25" t="str">
            <v>00010</v>
          </cell>
          <cell r="U25" t="str">
            <v>0</v>
          </cell>
        </row>
        <row r="26">
          <cell r="A26" t="str">
            <v>10100</v>
          </cell>
          <cell r="B26">
            <v>2</v>
          </cell>
          <cell r="C26" t="str">
            <v>12</v>
          </cell>
          <cell r="D26" t="str">
            <v>00</v>
          </cell>
          <cell r="E26" t="str">
            <v>01</v>
          </cell>
          <cell r="F26" t="str">
            <v>00</v>
          </cell>
          <cell r="G26" t="str">
            <v>10</v>
          </cell>
          <cell r="H26" t="str">
            <v>80</v>
          </cell>
          <cell r="I26" t="str">
            <v>100000</v>
          </cell>
          <cell r="J26" t="str">
            <v>00</v>
          </cell>
          <cell r="K26" t="str">
            <v>42</v>
          </cell>
          <cell r="L26" t="str">
            <v>01</v>
          </cell>
          <cell r="M26" t="str">
            <v>00001</v>
          </cell>
          <cell r="N26" t="str">
            <v>0</v>
          </cell>
          <cell r="O26" t="str">
            <v>29</v>
          </cell>
          <cell r="P26" t="str">
            <v>001010</v>
          </cell>
          <cell r="Q26" t="str">
            <v>01</v>
          </cell>
          <cell r="R26" t="str">
            <v>04</v>
          </cell>
          <cell r="S26" t="str">
            <v>00</v>
          </cell>
          <cell r="T26" t="str">
            <v>00010</v>
          </cell>
          <cell r="U26" t="str">
            <v>0</v>
          </cell>
        </row>
        <row r="27">
          <cell r="A27" t="str">
            <v>10101</v>
          </cell>
          <cell r="B27">
            <v>2</v>
          </cell>
          <cell r="C27" t="str">
            <v>13</v>
          </cell>
          <cell r="D27" t="str">
            <v>00</v>
          </cell>
          <cell r="E27" t="str">
            <v>01</v>
          </cell>
          <cell r="F27" t="str">
            <v>00</v>
          </cell>
          <cell r="G27" t="str">
            <v>11</v>
          </cell>
          <cell r="H27" t="str">
            <v>0A</v>
          </cell>
          <cell r="I27" t="str">
            <v>000010</v>
          </cell>
          <cell r="J27" t="str">
            <v>10</v>
          </cell>
          <cell r="K27" t="str">
            <v>10</v>
          </cell>
          <cell r="L27" t="str">
            <v>00</v>
          </cell>
          <cell r="M27" t="str">
            <v>01000</v>
          </cell>
          <cell r="N27" t="str">
            <v>0</v>
          </cell>
          <cell r="O27" t="str">
            <v>19</v>
          </cell>
          <cell r="P27" t="str">
            <v>000110</v>
          </cell>
          <cell r="Q27" t="str">
            <v>01</v>
          </cell>
          <cell r="R27" t="str">
            <v>04</v>
          </cell>
          <cell r="S27" t="str">
            <v>00</v>
          </cell>
          <cell r="T27" t="str">
            <v>00010</v>
          </cell>
          <cell r="U27" t="str">
            <v>0</v>
          </cell>
        </row>
        <row r="28">
          <cell r="A28" t="str">
            <v>10110</v>
          </cell>
          <cell r="B28">
            <v>2</v>
          </cell>
          <cell r="C28" t="str">
            <v>13</v>
          </cell>
          <cell r="D28" t="str">
            <v>00</v>
          </cell>
          <cell r="E28" t="str">
            <v>01</v>
          </cell>
          <cell r="F28" t="str">
            <v>00</v>
          </cell>
          <cell r="G28" t="str">
            <v>11</v>
          </cell>
          <cell r="H28" t="str">
            <v>11</v>
          </cell>
          <cell r="I28" t="str">
            <v>000100</v>
          </cell>
          <cell r="J28" t="str">
            <v>01</v>
          </cell>
          <cell r="K28" t="str">
            <v>08</v>
          </cell>
          <cell r="L28" t="str">
            <v>00</v>
          </cell>
          <cell r="M28" t="str">
            <v>00100</v>
          </cell>
          <cell r="N28" t="str">
            <v>0</v>
          </cell>
          <cell r="O28" t="str">
            <v>19</v>
          </cell>
          <cell r="P28" t="str">
            <v>000110</v>
          </cell>
          <cell r="Q28" t="str">
            <v>01</v>
          </cell>
          <cell r="R28" t="str">
            <v>04</v>
          </cell>
          <cell r="S28" t="str">
            <v>00</v>
          </cell>
          <cell r="T28" t="str">
            <v>00010</v>
          </cell>
          <cell r="U28" t="str">
            <v>0</v>
          </cell>
        </row>
        <row r="29">
          <cell r="A29" t="str">
            <v>10111</v>
          </cell>
          <cell r="B29">
            <v>2</v>
          </cell>
          <cell r="C29" t="str">
            <v>13</v>
          </cell>
          <cell r="D29" t="str">
            <v>00</v>
          </cell>
          <cell r="E29" t="str">
            <v>01</v>
          </cell>
          <cell r="F29" t="str">
            <v>00</v>
          </cell>
          <cell r="G29" t="str">
            <v>11</v>
          </cell>
          <cell r="H29" t="str">
            <v>20</v>
          </cell>
          <cell r="I29" t="str">
            <v>001000</v>
          </cell>
          <cell r="J29" t="str">
            <v>00</v>
          </cell>
          <cell r="K29" t="str">
            <v>84</v>
          </cell>
          <cell r="L29" t="str">
            <v>10</v>
          </cell>
          <cell r="M29" t="str">
            <v>00010</v>
          </cell>
          <cell r="N29" t="str">
            <v>0</v>
          </cell>
          <cell r="O29" t="str">
            <v>19</v>
          </cell>
          <cell r="P29" t="str">
            <v>000110</v>
          </cell>
          <cell r="Q29" t="str">
            <v>01</v>
          </cell>
          <cell r="R29" t="str">
            <v>04</v>
          </cell>
          <cell r="S29" t="str">
            <v>00</v>
          </cell>
          <cell r="T29" t="str">
            <v>00010</v>
          </cell>
          <cell r="U29" t="str">
            <v>0</v>
          </cell>
        </row>
        <row r="30">
          <cell r="A30" t="str">
            <v>11000</v>
          </cell>
          <cell r="B30">
            <v>2</v>
          </cell>
          <cell r="C30" t="str">
            <v>13</v>
          </cell>
          <cell r="D30" t="str">
            <v>00</v>
          </cell>
          <cell r="E30" t="str">
            <v>01</v>
          </cell>
          <cell r="F30" t="str">
            <v>00</v>
          </cell>
          <cell r="G30" t="str">
            <v>11</v>
          </cell>
          <cell r="H30" t="str">
            <v>40</v>
          </cell>
          <cell r="I30" t="str">
            <v>010000</v>
          </cell>
          <cell r="J30" t="str">
            <v>00</v>
          </cell>
          <cell r="K30" t="str">
            <v>42</v>
          </cell>
          <cell r="L30" t="str">
            <v>01</v>
          </cell>
          <cell r="M30" t="str">
            <v>00001</v>
          </cell>
          <cell r="N30" t="str">
            <v>0</v>
          </cell>
          <cell r="O30" t="str">
            <v>19</v>
          </cell>
          <cell r="P30" t="str">
            <v>000110</v>
          </cell>
          <cell r="Q30" t="str">
            <v>01</v>
          </cell>
          <cell r="R30" t="str">
            <v>04</v>
          </cell>
          <cell r="S30" t="str">
            <v>00</v>
          </cell>
          <cell r="T30" t="str">
            <v>00010</v>
          </cell>
          <cell r="U30" t="str">
            <v>0</v>
          </cell>
        </row>
        <row r="31">
          <cell r="A31" t="str">
            <v>11001</v>
          </cell>
          <cell r="B31">
            <v>2</v>
          </cell>
          <cell r="C31" t="str">
            <v>13</v>
          </cell>
          <cell r="D31" t="str">
            <v>00</v>
          </cell>
          <cell r="E31" t="str">
            <v>01</v>
          </cell>
          <cell r="F31" t="str">
            <v>00</v>
          </cell>
          <cell r="G31" t="str">
            <v>11</v>
          </cell>
          <cell r="H31" t="str">
            <v>80</v>
          </cell>
          <cell r="I31" t="str">
            <v>100000</v>
          </cell>
          <cell r="J31" t="str">
            <v>00</v>
          </cell>
          <cell r="K31" t="str">
            <v>42</v>
          </cell>
          <cell r="L31" t="str">
            <v>01</v>
          </cell>
          <cell r="M31" t="str">
            <v>00001</v>
          </cell>
          <cell r="N31" t="str">
            <v>0</v>
          </cell>
          <cell r="O31" t="str">
            <v>19</v>
          </cell>
          <cell r="P31" t="str">
            <v>000110</v>
          </cell>
          <cell r="Q31" t="str">
            <v>01</v>
          </cell>
          <cell r="R31" t="str">
            <v>04</v>
          </cell>
          <cell r="S31" t="str">
            <v>00</v>
          </cell>
          <cell r="T31" t="str">
            <v>00010</v>
          </cell>
          <cell r="U31" t="str">
            <v>0</v>
          </cell>
        </row>
        <row r="32">
          <cell r="A32" t="str">
            <v>11010</v>
          </cell>
          <cell r="B32">
            <v>2</v>
          </cell>
          <cell r="C32" t="str">
            <v>13</v>
          </cell>
          <cell r="D32" t="str">
            <v>00</v>
          </cell>
          <cell r="E32" t="str">
            <v>01</v>
          </cell>
          <cell r="F32" t="str">
            <v>00</v>
          </cell>
          <cell r="G32" t="str">
            <v>11</v>
          </cell>
          <cell r="H32" t="str">
            <v>0A</v>
          </cell>
          <cell r="I32" t="str">
            <v>000010</v>
          </cell>
          <cell r="J32" t="str">
            <v>10</v>
          </cell>
          <cell r="K32" t="str">
            <v>10</v>
          </cell>
          <cell r="L32" t="str">
            <v>00</v>
          </cell>
          <cell r="M32" t="str">
            <v>01000</v>
          </cell>
          <cell r="N32" t="str">
            <v>0</v>
          </cell>
          <cell r="O32" t="str">
            <v>1C</v>
          </cell>
          <cell r="P32" t="str">
            <v>000111</v>
          </cell>
          <cell r="Q32" t="str">
            <v>00</v>
          </cell>
          <cell r="R32" t="str">
            <v>84</v>
          </cell>
          <cell r="S32" t="str">
            <v>10</v>
          </cell>
          <cell r="T32" t="str">
            <v>00010</v>
          </cell>
          <cell r="U32" t="str">
            <v>0</v>
          </cell>
        </row>
        <row r="33">
          <cell r="A33" t="str">
            <v>11011</v>
          </cell>
          <cell r="B33">
            <v>2</v>
          </cell>
          <cell r="C33" t="str">
            <v>13</v>
          </cell>
          <cell r="D33" t="str">
            <v>00</v>
          </cell>
          <cell r="E33" t="str">
            <v>01</v>
          </cell>
          <cell r="F33" t="str">
            <v>00</v>
          </cell>
          <cell r="G33" t="str">
            <v>11</v>
          </cell>
          <cell r="H33" t="str">
            <v>11</v>
          </cell>
          <cell r="I33" t="str">
            <v>000100</v>
          </cell>
          <cell r="J33" t="str">
            <v>01</v>
          </cell>
          <cell r="K33" t="str">
            <v>08</v>
          </cell>
          <cell r="L33" t="str">
            <v>00</v>
          </cell>
          <cell r="M33" t="str">
            <v>00100</v>
          </cell>
          <cell r="N33" t="str">
            <v>0</v>
          </cell>
          <cell r="O33" t="str">
            <v>1C</v>
          </cell>
          <cell r="P33" t="str">
            <v>000111</v>
          </cell>
          <cell r="Q33" t="str">
            <v>00</v>
          </cell>
          <cell r="R33" t="str">
            <v>84</v>
          </cell>
          <cell r="S33" t="str">
            <v>10</v>
          </cell>
          <cell r="T33" t="str">
            <v>00010</v>
          </cell>
          <cell r="U33" t="str">
            <v>0</v>
          </cell>
        </row>
        <row r="34">
          <cell r="A34" t="str">
            <v>11100</v>
          </cell>
          <cell r="B34">
            <v>2</v>
          </cell>
          <cell r="C34" t="str">
            <v>13</v>
          </cell>
          <cell r="D34" t="str">
            <v>00</v>
          </cell>
          <cell r="E34" t="str">
            <v>01</v>
          </cell>
          <cell r="F34" t="str">
            <v>00</v>
          </cell>
          <cell r="G34" t="str">
            <v>11</v>
          </cell>
          <cell r="H34" t="str">
            <v>20</v>
          </cell>
          <cell r="I34" t="str">
            <v>001000</v>
          </cell>
          <cell r="J34" t="str">
            <v>00</v>
          </cell>
          <cell r="K34" t="str">
            <v>84</v>
          </cell>
          <cell r="L34" t="str">
            <v>10</v>
          </cell>
          <cell r="M34" t="str">
            <v>00010</v>
          </cell>
          <cell r="N34" t="str">
            <v>0</v>
          </cell>
          <cell r="O34" t="str">
            <v>1C</v>
          </cell>
          <cell r="P34" t="str">
            <v>000111</v>
          </cell>
          <cell r="Q34" t="str">
            <v>00</v>
          </cell>
          <cell r="R34" t="str">
            <v>84</v>
          </cell>
          <cell r="S34" t="str">
            <v>10</v>
          </cell>
          <cell r="T34" t="str">
            <v>00010</v>
          </cell>
          <cell r="U34" t="str">
            <v>0</v>
          </cell>
        </row>
        <row r="35">
          <cell r="A35" t="str">
            <v>11101</v>
          </cell>
          <cell r="B35">
            <v>2</v>
          </cell>
          <cell r="C35" t="str">
            <v>13</v>
          </cell>
          <cell r="D35" t="str">
            <v>00</v>
          </cell>
          <cell r="E35" t="str">
            <v>01</v>
          </cell>
          <cell r="F35" t="str">
            <v>00</v>
          </cell>
          <cell r="G35" t="str">
            <v>11</v>
          </cell>
          <cell r="H35" t="str">
            <v>40</v>
          </cell>
          <cell r="I35" t="str">
            <v>010000</v>
          </cell>
          <cell r="J35" t="str">
            <v>00</v>
          </cell>
          <cell r="K35" t="str">
            <v>42</v>
          </cell>
          <cell r="L35" t="str">
            <v>01</v>
          </cell>
          <cell r="M35" t="str">
            <v>00001</v>
          </cell>
          <cell r="N35" t="str">
            <v>0</v>
          </cell>
          <cell r="O35" t="str">
            <v>1C</v>
          </cell>
          <cell r="P35" t="str">
            <v>000111</v>
          </cell>
          <cell r="Q35" t="str">
            <v>00</v>
          </cell>
          <cell r="R35" t="str">
            <v>84</v>
          </cell>
          <cell r="S35" t="str">
            <v>10</v>
          </cell>
          <cell r="T35" t="str">
            <v>00010</v>
          </cell>
          <cell r="U35" t="str">
            <v>0</v>
          </cell>
        </row>
        <row r="36">
          <cell r="A36" t="str">
            <v>11110</v>
          </cell>
          <cell r="B36">
            <v>2</v>
          </cell>
          <cell r="C36" t="str">
            <v>13</v>
          </cell>
          <cell r="D36" t="str">
            <v>00</v>
          </cell>
          <cell r="E36" t="str">
            <v>01</v>
          </cell>
          <cell r="F36" t="str">
            <v>00</v>
          </cell>
          <cell r="G36" t="str">
            <v>11</v>
          </cell>
          <cell r="H36" t="str">
            <v>80</v>
          </cell>
          <cell r="I36" t="str">
            <v>100000</v>
          </cell>
          <cell r="J36" t="str">
            <v>00</v>
          </cell>
          <cell r="K36" t="str">
            <v>42</v>
          </cell>
          <cell r="L36" t="str">
            <v>01</v>
          </cell>
          <cell r="M36" t="str">
            <v>00001</v>
          </cell>
          <cell r="N36" t="str">
            <v>0</v>
          </cell>
          <cell r="O36" t="str">
            <v>1C</v>
          </cell>
          <cell r="P36" t="str">
            <v>000111</v>
          </cell>
          <cell r="Q36" t="str">
            <v>00</v>
          </cell>
          <cell r="R36" t="str">
            <v>84</v>
          </cell>
          <cell r="S36" t="str">
            <v>10</v>
          </cell>
          <cell r="T36" t="str">
            <v>00010</v>
          </cell>
          <cell r="U36" t="str">
            <v>0</v>
          </cell>
        </row>
        <row r="37">
          <cell r="A37" t="str">
            <v>11111</v>
          </cell>
          <cell r="B37">
            <v>2</v>
          </cell>
          <cell r="C37" t="str">
            <v>13</v>
          </cell>
          <cell r="D37" t="str">
            <v>00</v>
          </cell>
          <cell r="E37" t="str">
            <v>01</v>
          </cell>
          <cell r="F37" t="str">
            <v>00</v>
          </cell>
          <cell r="G37" t="str">
            <v>11</v>
          </cell>
          <cell r="H37" t="str">
            <v>20</v>
          </cell>
          <cell r="I37" t="str">
            <v>001000</v>
          </cell>
          <cell r="J37" t="str">
            <v>00</v>
          </cell>
          <cell r="K37" t="str">
            <v>84</v>
          </cell>
          <cell r="L37" t="str">
            <v>10</v>
          </cell>
          <cell r="M37" t="str">
            <v>00010</v>
          </cell>
          <cell r="N37" t="str">
            <v>0</v>
          </cell>
          <cell r="O37" t="str">
            <v>28</v>
          </cell>
          <cell r="P37" t="str">
            <v>001010</v>
          </cell>
          <cell r="Q37" t="str">
            <v>00</v>
          </cell>
          <cell r="R37" t="str">
            <v>84</v>
          </cell>
          <cell r="S37" t="str">
            <v>10</v>
          </cell>
          <cell r="T37" t="str">
            <v>00010</v>
          </cell>
          <cell r="U37" t="str">
            <v>0</v>
          </cell>
        </row>
      </sheetData>
      <sheetData sheetId="10">
        <row r="6">
          <cell r="A6" t="str">
            <v>00000</v>
          </cell>
          <cell r="B6">
            <v>1.5</v>
          </cell>
          <cell r="C6" t="e">
            <v>#NUM!</v>
          </cell>
          <cell r="D6" t="str">
            <v>00</v>
          </cell>
          <cell r="E6" t="e">
            <v>#NUM!</v>
          </cell>
          <cell r="F6" t="str">
            <v>00</v>
          </cell>
          <cell r="G6" t="e">
            <v>#NUM!</v>
          </cell>
          <cell r="H6" t="str">
            <v>00</v>
          </cell>
          <cell r="I6" t="str">
            <v>000000</v>
          </cell>
          <cell r="J6" t="str">
            <v>00</v>
          </cell>
          <cell r="K6" t="str">
            <v>42</v>
          </cell>
          <cell r="L6" t="str">
            <v>01</v>
          </cell>
          <cell r="M6" t="str">
            <v>00001</v>
          </cell>
          <cell r="N6" t="str">
            <v>0</v>
          </cell>
          <cell r="O6" t="str">
            <v>00</v>
          </cell>
          <cell r="P6" t="str">
            <v>000000</v>
          </cell>
          <cell r="Q6" t="str">
            <v>00</v>
          </cell>
          <cell r="R6" t="str">
            <v>00</v>
          </cell>
          <cell r="S6" t="str">
            <v>00</v>
          </cell>
          <cell r="T6" t="str">
            <v>00000</v>
          </cell>
          <cell r="U6" t="str">
            <v>0</v>
          </cell>
        </row>
        <row r="7">
          <cell r="A7" t="str">
            <v>00001</v>
          </cell>
          <cell r="B7">
            <v>1.5</v>
          </cell>
          <cell r="C7" t="str">
            <v>12</v>
          </cell>
          <cell r="D7" t="str">
            <v>00</v>
          </cell>
          <cell r="E7" t="str">
            <v>01</v>
          </cell>
          <cell r="F7" t="str">
            <v>00</v>
          </cell>
          <cell r="G7" t="str">
            <v>10</v>
          </cell>
          <cell r="H7" t="str">
            <v>09</v>
          </cell>
          <cell r="I7" t="str">
            <v>000010</v>
          </cell>
          <cell r="J7" t="str">
            <v>01</v>
          </cell>
          <cell r="K7" t="str">
            <v>8C</v>
          </cell>
          <cell r="L7" t="str">
            <v>10</v>
          </cell>
          <cell r="M7" t="str">
            <v>00110</v>
          </cell>
          <cell r="N7" t="str">
            <v>0</v>
          </cell>
          <cell r="O7" t="str">
            <v>11</v>
          </cell>
          <cell r="P7" t="str">
            <v>000100</v>
          </cell>
          <cell r="Q7" t="str">
            <v>01</v>
          </cell>
          <cell r="R7" t="str">
            <v>86</v>
          </cell>
          <cell r="S7" t="str">
            <v>10</v>
          </cell>
          <cell r="T7" t="str">
            <v>00011</v>
          </cell>
          <cell r="U7" t="str">
            <v>0</v>
          </cell>
        </row>
        <row r="8">
          <cell r="A8" t="str">
            <v>00010</v>
          </cell>
          <cell r="B8">
            <v>1.5</v>
          </cell>
          <cell r="C8" t="str">
            <v>12</v>
          </cell>
          <cell r="D8" t="str">
            <v>00</v>
          </cell>
          <cell r="E8" t="str">
            <v>01</v>
          </cell>
          <cell r="F8" t="str">
            <v>00</v>
          </cell>
          <cell r="G8" t="str">
            <v>10</v>
          </cell>
          <cell r="H8" t="str">
            <v>10</v>
          </cell>
          <cell r="I8" t="str">
            <v>000100</v>
          </cell>
          <cell r="J8" t="str">
            <v>00</v>
          </cell>
          <cell r="K8" t="str">
            <v>C6</v>
          </cell>
          <cell r="L8" t="str">
            <v>11</v>
          </cell>
          <cell r="M8" t="str">
            <v>00011</v>
          </cell>
          <cell r="N8" t="str">
            <v>0</v>
          </cell>
          <cell r="O8" t="str">
            <v>11</v>
          </cell>
          <cell r="P8" t="str">
            <v>000100</v>
          </cell>
          <cell r="Q8" t="str">
            <v>01</v>
          </cell>
          <cell r="R8" t="str">
            <v>86</v>
          </cell>
          <cell r="S8" t="str">
            <v>10</v>
          </cell>
          <cell r="T8" t="str">
            <v>00011</v>
          </cell>
          <cell r="U8" t="str">
            <v>0</v>
          </cell>
        </row>
        <row r="9">
          <cell r="A9" t="str">
            <v>00011</v>
          </cell>
          <cell r="B9">
            <v>1.5</v>
          </cell>
          <cell r="C9" t="str">
            <v>12</v>
          </cell>
          <cell r="D9" t="str">
            <v>00</v>
          </cell>
          <cell r="E9" t="str">
            <v>01</v>
          </cell>
          <cell r="F9" t="str">
            <v>00</v>
          </cell>
          <cell r="G9" t="str">
            <v>10</v>
          </cell>
          <cell r="H9" t="str">
            <v>20</v>
          </cell>
          <cell r="I9" t="str">
            <v>001000</v>
          </cell>
          <cell r="J9" t="str">
            <v>00</v>
          </cell>
          <cell r="K9" t="str">
            <v>42</v>
          </cell>
          <cell r="L9" t="str">
            <v>01</v>
          </cell>
          <cell r="M9" t="str">
            <v>00001</v>
          </cell>
          <cell r="N9" t="str">
            <v>0</v>
          </cell>
          <cell r="O9" t="str">
            <v>11</v>
          </cell>
          <cell r="P9" t="str">
            <v>000100</v>
          </cell>
          <cell r="Q9" t="str">
            <v>01</v>
          </cell>
          <cell r="R9" t="str">
            <v>86</v>
          </cell>
          <cell r="S9" t="str">
            <v>10</v>
          </cell>
          <cell r="T9" t="str">
            <v>00011</v>
          </cell>
          <cell r="U9" t="str">
            <v>0</v>
          </cell>
        </row>
        <row r="10">
          <cell r="A10" t="str">
            <v>00100</v>
          </cell>
          <cell r="B10">
            <v>1.5</v>
          </cell>
          <cell r="C10" t="str">
            <v>12</v>
          </cell>
          <cell r="D10" t="str">
            <v>00</v>
          </cell>
          <cell r="E10" t="str">
            <v>01</v>
          </cell>
          <cell r="F10" t="str">
            <v>00</v>
          </cell>
          <cell r="G10" t="str">
            <v>10</v>
          </cell>
          <cell r="H10" t="str">
            <v>40</v>
          </cell>
          <cell r="I10" t="str">
            <v>010000</v>
          </cell>
          <cell r="J10" t="str">
            <v>00</v>
          </cell>
          <cell r="K10" t="str">
            <v>42</v>
          </cell>
          <cell r="L10" t="str">
            <v>01</v>
          </cell>
          <cell r="M10" t="str">
            <v>00001</v>
          </cell>
          <cell r="N10" t="str">
            <v>0</v>
          </cell>
          <cell r="O10" t="str">
            <v>11</v>
          </cell>
          <cell r="P10" t="str">
            <v>000100</v>
          </cell>
          <cell r="Q10" t="str">
            <v>01</v>
          </cell>
          <cell r="R10" t="str">
            <v>86</v>
          </cell>
          <cell r="S10" t="str">
            <v>10</v>
          </cell>
          <cell r="T10" t="str">
            <v>00011</v>
          </cell>
          <cell r="U10" t="str">
            <v>0</v>
          </cell>
        </row>
        <row r="11">
          <cell r="A11" t="str">
            <v>00101</v>
          </cell>
          <cell r="B11">
            <v>1.5</v>
          </cell>
          <cell r="C11" t="str">
            <v>12</v>
          </cell>
          <cell r="D11" t="str">
            <v>00</v>
          </cell>
          <cell r="E11" t="str">
            <v>01</v>
          </cell>
          <cell r="F11" t="str">
            <v>00</v>
          </cell>
          <cell r="G11" t="str">
            <v>10</v>
          </cell>
          <cell r="H11" t="str">
            <v>80</v>
          </cell>
          <cell r="I11" t="str">
            <v>100000</v>
          </cell>
          <cell r="J11" t="str">
            <v>00</v>
          </cell>
          <cell r="K11" t="str">
            <v>42</v>
          </cell>
          <cell r="L11" t="str">
            <v>01</v>
          </cell>
          <cell r="M11" t="str">
            <v>00001</v>
          </cell>
          <cell r="N11" t="str">
            <v>0</v>
          </cell>
          <cell r="O11" t="str">
            <v>11</v>
          </cell>
          <cell r="P11" t="str">
            <v>000100</v>
          </cell>
          <cell r="Q11" t="str">
            <v>01</v>
          </cell>
          <cell r="R11" t="str">
            <v>86</v>
          </cell>
          <cell r="S11" t="str">
            <v>10</v>
          </cell>
          <cell r="T11" t="str">
            <v>00011</v>
          </cell>
          <cell r="U11" t="str">
            <v>0</v>
          </cell>
        </row>
        <row r="12">
          <cell r="A12" t="str">
            <v>00110</v>
          </cell>
          <cell r="B12">
            <v>1.5</v>
          </cell>
          <cell r="C12" t="str">
            <v>12</v>
          </cell>
          <cell r="D12" t="str">
            <v>00</v>
          </cell>
          <cell r="E12" t="str">
            <v>01</v>
          </cell>
          <cell r="F12" t="str">
            <v>00</v>
          </cell>
          <cell r="G12" t="str">
            <v>10</v>
          </cell>
          <cell r="H12" t="str">
            <v>09</v>
          </cell>
          <cell r="I12" t="str">
            <v>000010</v>
          </cell>
          <cell r="J12" t="str">
            <v>01</v>
          </cell>
          <cell r="K12" t="str">
            <v>8C</v>
          </cell>
          <cell r="L12" t="str">
            <v>10</v>
          </cell>
          <cell r="M12" t="str">
            <v>00110</v>
          </cell>
          <cell r="N12" t="str">
            <v>0</v>
          </cell>
          <cell r="O12" t="str">
            <v>19</v>
          </cell>
          <cell r="P12" t="str">
            <v>000110</v>
          </cell>
          <cell r="Q12" t="str">
            <v>01</v>
          </cell>
          <cell r="R12" t="str">
            <v>06</v>
          </cell>
          <cell r="S12" t="str">
            <v>00</v>
          </cell>
          <cell r="T12" t="str">
            <v>00011</v>
          </cell>
          <cell r="U12" t="str">
            <v>0</v>
          </cell>
        </row>
        <row r="13">
          <cell r="A13" t="str">
            <v>00111</v>
          </cell>
          <cell r="B13">
            <v>1.5</v>
          </cell>
          <cell r="C13" t="str">
            <v>12</v>
          </cell>
          <cell r="D13" t="str">
            <v>00</v>
          </cell>
          <cell r="E13" t="str">
            <v>01</v>
          </cell>
          <cell r="F13" t="str">
            <v>00</v>
          </cell>
          <cell r="G13" t="str">
            <v>10</v>
          </cell>
          <cell r="H13" t="str">
            <v>10</v>
          </cell>
          <cell r="I13" t="str">
            <v>000100</v>
          </cell>
          <cell r="J13" t="str">
            <v>00</v>
          </cell>
          <cell r="K13" t="str">
            <v>C6</v>
          </cell>
          <cell r="L13" t="str">
            <v>11</v>
          </cell>
          <cell r="M13" t="str">
            <v>00011</v>
          </cell>
          <cell r="N13" t="str">
            <v>0</v>
          </cell>
          <cell r="O13" t="str">
            <v>19</v>
          </cell>
          <cell r="P13" t="str">
            <v>000110</v>
          </cell>
          <cell r="Q13" t="str">
            <v>01</v>
          </cell>
          <cell r="R13" t="str">
            <v>06</v>
          </cell>
          <cell r="S13" t="str">
            <v>00</v>
          </cell>
          <cell r="T13" t="str">
            <v>00011</v>
          </cell>
          <cell r="U13" t="str">
            <v>0</v>
          </cell>
        </row>
        <row r="14">
          <cell r="A14" t="str">
            <v>01000</v>
          </cell>
          <cell r="B14">
            <v>1.5</v>
          </cell>
          <cell r="C14" t="str">
            <v>12</v>
          </cell>
          <cell r="D14" t="str">
            <v>00</v>
          </cell>
          <cell r="E14" t="str">
            <v>01</v>
          </cell>
          <cell r="F14" t="str">
            <v>00</v>
          </cell>
          <cell r="G14" t="str">
            <v>10</v>
          </cell>
          <cell r="H14" t="str">
            <v>20</v>
          </cell>
          <cell r="I14" t="str">
            <v>001000</v>
          </cell>
          <cell r="J14" t="str">
            <v>00</v>
          </cell>
          <cell r="K14" t="str">
            <v>42</v>
          </cell>
          <cell r="L14" t="str">
            <v>01</v>
          </cell>
          <cell r="M14" t="str">
            <v>00001</v>
          </cell>
          <cell r="N14" t="str">
            <v>0</v>
          </cell>
          <cell r="O14" t="str">
            <v>19</v>
          </cell>
          <cell r="P14" t="str">
            <v>000110</v>
          </cell>
          <cell r="Q14" t="str">
            <v>01</v>
          </cell>
          <cell r="R14" t="str">
            <v>06</v>
          </cell>
          <cell r="S14" t="str">
            <v>00</v>
          </cell>
          <cell r="T14" t="str">
            <v>00011</v>
          </cell>
          <cell r="U14" t="str">
            <v>0</v>
          </cell>
        </row>
        <row r="15">
          <cell r="A15" t="str">
            <v>01001</v>
          </cell>
          <cell r="B15">
            <v>1.5</v>
          </cell>
          <cell r="C15" t="str">
            <v>12</v>
          </cell>
          <cell r="D15" t="str">
            <v>00</v>
          </cell>
          <cell r="E15" t="str">
            <v>01</v>
          </cell>
          <cell r="F15" t="str">
            <v>00</v>
          </cell>
          <cell r="G15" t="str">
            <v>10</v>
          </cell>
          <cell r="H15" t="str">
            <v>40</v>
          </cell>
          <cell r="I15" t="str">
            <v>010000</v>
          </cell>
          <cell r="J15" t="str">
            <v>00</v>
          </cell>
          <cell r="K15" t="str">
            <v>42</v>
          </cell>
          <cell r="L15" t="str">
            <v>01</v>
          </cell>
          <cell r="M15" t="str">
            <v>00001</v>
          </cell>
          <cell r="N15" t="str">
            <v>0</v>
          </cell>
          <cell r="O15" t="str">
            <v>19</v>
          </cell>
          <cell r="P15" t="str">
            <v>000110</v>
          </cell>
          <cell r="Q15" t="str">
            <v>01</v>
          </cell>
          <cell r="R15" t="str">
            <v>06</v>
          </cell>
          <cell r="S15" t="str">
            <v>00</v>
          </cell>
          <cell r="T15" t="str">
            <v>00011</v>
          </cell>
          <cell r="U15" t="str">
            <v>0</v>
          </cell>
        </row>
        <row r="16">
          <cell r="A16" t="str">
            <v>01010</v>
          </cell>
          <cell r="B16">
            <v>1.5</v>
          </cell>
          <cell r="C16" t="str">
            <v>12</v>
          </cell>
          <cell r="D16" t="str">
            <v>00</v>
          </cell>
          <cell r="E16" t="str">
            <v>01</v>
          </cell>
          <cell r="F16" t="str">
            <v>00</v>
          </cell>
          <cell r="G16" t="str">
            <v>10</v>
          </cell>
          <cell r="H16" t="str">
            <v>80</v>
          </cell>
          <cell r="I16" t="str">
            <v>100000</v>
          </cell>
          <cell r="J16" t="str">
            <v>00</v>
          </cell>
          <cell r="K16" t="str">
            <v>42</v>
          </cell>
          <cell r="L16" t="str">
            <v>01</v>
          </cell>
          <cell r="M16" t="str">
            <v>00001</v>
          </cell>
          <cell r="N16" t="str">
            <v>0</v>
          </cell>
          <cell r="O16" t="str">
            <v>19</v>
          </cell>
          <cell r="P16" t="str">
            <v>000110</v>
          </cell>
          <cell r="Q16" t="str">
            <v>01</v>
          </cell>
          <cell r="R16" t="str">
            <v>06</v>
          </cell>
          <cell r="S16" t="str">
            <v>00</v>
          </cell>
          <cell r="T16" t="str">
            <v>00011</v>
          </cell>
          <cell r="U16" t="str">
            <v>0</v>
          </cell>
        </row>
        <row r="17">
          <cell r="A17" t="str">
            <v>01011</v>
          </cell>
          <cell r="B17">
            <v>1.5</v>
          </cell>
          <cell r="C17" t="str">
            <v>12</v>
          </cell>
          <cell r="D17" t="str">
            <v>00</v>
          </cell>
          <cell r="E17" t="str">
            <v>01</v>
          </cell>
          <cell r="F17" t="str">
            <v>00</v>
          </cell>
          <cell r="G17" t="str">
            <v>10</v>
          </cell>
          <cell r="H17" t="str">
            <v>09</v>
          </cell>
          <cell r="I17" t="str">
            <v>000010</v>
          </cell>
          <cell r="J17" t="str">
            <v>01</v>
          </cell>
          <cell r="K17" t="str">
            <v>8C</v>
          </cell>
          <cell r="L17" t="str">
            <v>10</v>
          </cell>
          <cell r="M17" t="str">
            <v>00110</v>
          </cell>
          <cell r="N17" t="str">
            <v>0</v>
          </cell>
          <cell r="O17" t="str">
            <v>21</v>
          </cell>
          <cell r="P17" t="str">
            <v>001000</v>
          </cell>
          <cell r="Q17" t="str">
            <v>01</v>
          </cell>
          <cell r="R17" t="str">
            <v>02</v>
          </cell>
          <cell r="S17" t="str">
            <v>00</v>
          </cell>
          <cell r="T17" t="str">
            <v>00001</v>
          </cell>
          <cell r="U17" t="str">
            <v>0</v>
          </cell>
        </row>
        <row r="18">
          <cell r="A18" t="str">
            <v>01100</v>
          </cell>
          <cell r="B18">
            <v>1.5</v>
          </cell>
          <cell r="C18" t="str">
            <v>12</v>
          </cell>
          <cell r="D18" t="str">
            <v>00</v>
          </cell>
          <cell r="E18" t="str">
            <v>01</v>
          </cell>
          <cell r="F18" t="str">
            <v>00</v>
          </cell>
          <cell r="G18" t="str">
            <v>10</v>
          </cell>
          <cell r="H18" t="str">
            <v>10</v>
          </cell>
          <cell r="I18" t="str">
            <v>000100</v>
          </cell>
          <cell r="J18" t="str">
            <v>00</v>
          </cell>
          <cell r="K18" t="str">
            <v>C6</v>
          </cell>
          <cell r="L18" t="str">
            <v>11</v>
          </cell>
          <cell r="M18" t="str">
            <v>00011</v>
          </cell>
          <cell r="N18" t="str">
            <v>0</v>
          </cell>
          <cell r="O18" t="str">
            <v>21</v>
          </cell>
          <cell r="P18" t="str">
            <v>001000</v>
          </cell>
          <cell r="Q18" t="str">
            <v>01</v>
          </cell>
          <cell r="R18" t="str">
            <v>02</v>
          </cell>
          <cell r="S18" t="str">
            <v>00</v>
          </cell>
          <cell r="T18" t="str">
            <v>00001</v>
          </cell>
          <cell r="U18" t="str">
            <v>0</v>
          </cell>
        </row>
        <row r="19">
          <cell r="A19" t="str">
            <v>01101</v>
          </cell>
          <cell r="B19">
            <v>1.5</v>
          </cell>
          <cell r="C19" t="str">
            <v>12</v>
          </cell>
          <cell r="D19" t="str">
            <v>00</v>
          </cell>
          <cell r="E19" t="str">
            <v>01</v>
          </cell>
          <cell r="F19" t="str">
            <v>00</v>
          </cell>
          <cell r="G19" t="str">
            <v>10</v>
          </cell>
          <cell r="H19" t="str">
            <v>20</v>
          </cell>
          <cell r="I19" t="str">
            <v>001000</v>
          </cell>
          <cell r="J19" t="str">
            <v>00</v>
          </cell>
          <cell r="K19" t="str">
            <v>42</v>
          </cell>
          <cell r="L19" t="str">
            <v>01</v>
          </cell>
          <cell r="M19" t="str">
            <v>00001</v>
          </cell>
          <cell r="N19" t="str">
            <v>0</v>
          </cell>
          <cell r="O19" t="str">
            <v>21</v>
          </cell>
          <cell r="P19" t="str">
            <v>001000</v>
          </cell>
          <cell r="Q19" t="str">
            <v>01</v>
          </cell>
          <cell r="R19" t="str">
            <v>02</v>
          </cell>
          <cell r="S19" t="str">
            <v>00</v>
          </cell>
          <cell r="T19" t="str">
            <v>00001</v>
          </cell>
          <cell r="U19" t="str">
            <v>0</v>
          </cell>
        </row>
        <row r="20">
          <cell r="A20" t="str">
            <v>01110</v>
          </cell>
          <cell r="B20">
            <v>1.5</v>
          </cell>
          <cell r="C20" t="str">
            <v>12</v>
          </cell>
          <cell r="D20" t="str">
            <v>00</v>
          </cell>
          <cell r="E20" t="str">
            <v>01</v>
          </cell>
          <cell r="F20" t="str">
            <v>00</v>
          </cell>
          <cell r="G20" t="str">
            <v>10</v>
          </cell>
          <cell r="H20" t="str">
            <v>40</v>
          </cell>
          <cell r="I20" t="str">
            <v>010000</v>
          </cell>
          <cell r="J20" t="str">
            <v>00</v>
          </cell>
          <cell r="K20" t="str">
            <v>42</v>
          </cell>
          <cell r="L20" t="str">
            <v>01</v>
          </cell>
          <cell r="M20" t="str">
            <v>00001</v>
          </cell>
          <cell r="N20" t="str">
            <v>0</v>
          </cell>
          <cell r="O20" t="str">
            <v>21</v>
          </cell>
          <cell r="P20" t="str">
            <v>001000</v>
          </cell>
          <cell r="Q20" t="str">
            <v>01</v>
          </cell>
          <cell r="R20" t="str">
            <v>02</v>
          </cell>
          <cell r="S20" t="str">
            <v>00</v>
          </cell>
          <cell r="T20" t="str">
            <v>00001</v>
          </cell>
          <cell r="U20" t="str">
            <v>0</v>
          </cell>
        </row>
        <row r="21">
          <cell r="A21" t="str">
            <v>01111</v>
          </cell>
          <cell r="B21">
            <v>1.5</v>
          </cell>
          <cell r="C21" t="str">
            <v>12</v>
          </cell>
          <cell r="D21" t="str">
            <v>00</v>
          </cell>
          <cell r="E21" t="str">
            <v>01</v>
          </cell>
          <cell r="F21" t="str">
            <v>00</v>
          </cell>
          <cell r="G21" t="str">
            <v>10</v>
          </cell>
          <cell r="H21" t="str">
            <v>80</v>
          </cell>
          <cell r="I21" t="str">
            <v>100000</v>
          </cell>
          <cell r="J21" t="str">
            <v>00</v>
          </cell>
          <cell r="K21" t="str">
            <v>42</v>
          </cell>
          <cell r="L21" t="str">
            <v>01</v>
          </cell>
          <cell r="M21" t="str">
            <v>00001</v>
          </cell>
          <cell r="N21" t="str">
            <v>0</v>
          </cell>
          <cell r="O21" t="str">
            <v>21</v>
          </cell>
          <cell r="P21" t="str">
            <v>001000</v>
          </cell>
          <cell r="Q21" t="str">
            <v>01</v>
          </cell>
          <cell r="R21" t="str">
            <v>02</v>
          </cell>
          <cell r="S21" t="str">
            <v>00</v>
          </cell>
          <cell r="T21" t="str">
            <v>00001</v>
          </cell>
          <cell r="U21" t="str">
            <v>0</v>
          </cell>
        </row>
        <row r="22">
          <cell r="A22" t="str">
            <v>10000</v>
          </cell>
          <cell r="B22">
            <v>1.5</v>
          </cell>
          <cell r="C22" t="str">
            <v>12</v>
          </cell>
          <cell r="D22" t="str">
            <v>00</v>
          </cell>
          <cell r="E22" t="str">
            <v>01</v>
          </cell>
          <cell r="F22" t="str">
            <v>00</v>
          </cell>
          <cell r="G22" t="str">
            <v>10</v>
          </cell>
          <cell r="H22" t="str">
            <v>09</v>
          </cell>
          <cell r="I22" t="str">
            <v>000010</v>
          </cell>
          <cell r="J22" t="str">
            <v>01</v>
          </cell>
          <cell r="K22" t="str">
            <v>8C</v>
          </cell>
          <cell r="L22" t="str">
            <v>10</v>
          </cell>
          <cell r="M22" t="str">
            <v>00110</v>
          </cell>
          <cell r="N22" t="str">
            <v>0</v>
          </cell>
          <cell r="O22" t="str">
            <v>28</v>
          </cell>
          <cell r="P22" t="str">
            <v>001010</v>
          </cell>
          <cell r="Q22" t="str">
            <v>00</v>
          </cell>
          <cell r="R22" t="str">
            <v>C2</v>
          </cell>
          <cell r="S22" t="str">
            <v>11</v>
          </cell>
          <cell r="T22" t="str">
            <v>00001</v>
          </cell>
          <cell r="U22" t="str">
            <v>0</v>
          </cell>
        </row>
        <row r="23">
          <cell r="A23" t="str">
            <v>10001</v>
          </cell>
          <cell r="B23">
            <v>1.5</v>
          </cell>
          <cell r="C23" t="str">
            <v>12</v>
          </cell>
          <cell r="D23" t="str">
            <v>00</v>
          </cell>
          <cell r="E23" t="str">
            <v>01</v>
          </cell>
          <cell r="F23" t="str">
            <v>00</v>
          </cell>
          <cell r="G23" t="str">
            <v>10</v>
          </cell>
          <cell r="H23" t="str">
            <v>10</v>
          </cell>
          <cell r="I23" t="str">
            <v>000100</v>
          </cell>
          <cell r="J23" t="str">
            <v>00</v>
          </cell>
          <cell r="K23" t="str">
            <v>C6</v>
          </cell>
          <cell r="L23" t="str">
            <v>11</v>
          </cell>
          <cell r="M23" t="str">
            <v>00011</v>
          </cell>
          <cell r="N23" t="str">
            <v>0</v>
          </cell>
          <cell r="O23" t="str">
            <v>28</v>
          </cell>
          <cell r="P23" t="str">
            <v>001010</v>
          </cell>
          <cell r="Q23" t="str">
            <v>00</v>
          </cell>
          <cell r="R23" t="str">
            <v>C2</v>
          </cell>
          <cell r="S23" t="str">
            <v>11</v>
          </cell>
          <cell r="T23" t="str">
            <v>00001</v>
          </cell>
          <cell r="U23" t="str">
            <v>0</v>
          </cell>
        </row>
        <row r="24">
          <cell r="A24" t="str">
            <v>10010</v>
          </cell>
          <cell r="B24">
            <v>1.5</v>
          </cell>
          <cell r="C24" t="str">
            <v>12</v>
          </cell>
          <cell r="D24" t="str">
            <v>00</v>
          </cell>
          <cell r="E24" t="str">
            <v>01</v>
          </cell>
          <cell r="F24" t="str">
            <v>00</v>
          </cell>
          <cell r="G24" t="str">
            <v>10</v>
          </cell>
          <cell r="H24" t="str">
            <v>20</v>
          </cell>
          <cell r="I24" t="str">
            <v>001000</v>
          </cell>
          <cell r="J24" t="str">
            <v>00</v>
          </cell>
          <cell r="K24" t="str">
            <v>42</v>
          </cell>
          <cell r="L24" t="str">
            <v>01</v>
          </cell>
          <cell r="M24" t="str">
            <v>00001</v>
          </cell>
          <cell r="N24" t="str">
            <v>0</v>
          </cell>
          <cell r="O24" t="str">
            <v>28</v>
          </cell>
          <cell r="P24" t="str">
            <v>001010</v>
          </cell>
          <cell r="Q24" t="str">
            <v>00</v>
          </cell>
          <cell r="R24" t="str">
            <v>C2</v>
          </cell>
          <cell r="S24" t="str">
            <v>11</v>
          </cell>
          <cell r="T24" t="str">
            <v>00001</v>
          </cell>
          <cell r="U24" t="str">
            <v>0</v>
          </cell>
        </row>
        <row r="25">
          <cell r="A25" t="str">
            <v>10011</v>
          </cell>
          <cell r="B25">
            <v>1.5</v>
          </cell>
          <cell r="C25" t="str">
            <v>12</v>
          </cell>
          <cell r="D25" t="str">
            <v>00</v>
          </cell>
          <cell r="E25" t="str">
            <v>01</v>
          </cell>
          <cell r="F25" t="str">
            <v>00</v>
          </cell>
          <cell r="G25" t="str">
            <v>10</v>
          </cell>
          <cell r="H25" t="str">
            <v>40</v>
          </cell>
          <cell r="I25" t="str">
            <v>010000</v>
          </cell>
          <cell r="J25" t="str">
            <v>00</v>
          </cell>
          <cell r="K25" t="str">
            <v>42</v>
          </cell>
          <cell r="L25" t="str">
            <v>01</v>
          </cell>
          <cell r="M25" t="str">
            <v>00001</v>
          </cell>
          <cell r="N25" t="str">
            <v>0</v>
          </cell>
          <cell r="O25" t="str">
            <v>28</v>
          </cell>
          <cell r="P25" t="str">
            <v>001010</v>
          </cell>
          <cell r="Q25" t="str">
            <v>00</v>
          </cell>
          <cell r="R25" t="str">
            <v>C2</v>
          </cell>
          <cell r="S25" t="str">
            <v>11</v>
          </cell>
          <cell r="T25" t="str">
            <v>00001</v>
          </cell>
          <cell r="U25" t="str">
            <v>0</v>
          </cell>
        </row>
        <row r="26">
          <cell r="A26" t="str">
            <v>10100</v>
          </cell>
          <cell r="B26">
            <v>1.5</v>
          </cell>
          <cell r="C26" t="str">
            <v>12</v>
          </cell>
          <cell r="D26" t="str">
            <v>00</v>
          </cell>
          <cell r="E26" t="str">
            <v>01</v>
          </cell>
          <cell r="F26" t="str">
            <v>00</v>
          </cell>
          <cell r="G26" t="str">
            <v>10</v>
          </cell>
          <cell r="H26" t="str">
            <v>80</v>
          </cell>
          <cell r="I26" t="str">
            <v>100000</v>
          </cell>
          <cell r="J26" t="str">
            <v>00</v>
          </cell>
          <cell r="K26" t="str">
            <v>42</v>
          </cell>
          <cell r="L26" t="str">
            <v>01</v>
          </cell>
          <cell r="M26" t="str">
            <v>00001</v>
          </cell>
          <cell r="N26" t="str">
            <v>0</v>
          </cell>
          <cell r="O26" t="str">
            <v>28</v>
          </cell>
          <cell r="P26" t="str">
            <v>001010</v>
          </cell>
          <cell r="Q26" t="str">
            <v>00</v>
          </cell>
          <cell r="R26" t="str">
            <v>C2</v>
          </cell>
          <cell r="S26" t="str">
            <v>11</v>
          </cell>
          <cell r="T26" t="str">
            <v>00001</v>
          </cell>
          <cell r="U26" t="str">
            <v>0</v>
          </cell>
        </row>
        <row r="27">
          <cell r="A27" t="str">
            <v>10101</v>
          </cell>
          <cell r="B27">
            <v>1.5</v>
          </cell>
          <cell r="C27" t="str">
            <v>13</v>
          </cell>
          <cell r="D27" t="str">
            <v>00</v>
          </cell>
          <cell r="E27" t="str">
            <v>01</v>
          </cell>
          <cell r="F27" t="str">
            <v>00</v>
          </cell>
          <cell r="G27" t="str">
            <v>11</v>
          </cell>
          <cell r="H27" t="str">
            <v>09</v>
          </cell>
          <cell r="I27" t="str">
            <v>000010</v>
          </cell>
          <cell r="J27" t="str">
            <v>01</v>
          </cell>
          <cell r="K27" t="str">
            <v>8C</v>
          </cell>
          <cell r="L27" t="str">
            <v>10</v>
          </cell>
          <cell r="M27" t="str">
            <v>00110</v>
          </cell>
          <cell r="N27" t="str">
            <v>0</v>
          </cell>
          <cell r="O27" t="str">
            <v>18</v>
          </cell>
          <cell r="P27" t="str">
            <v>000110</v>
          </cell>
          <cell r="Q27" t="str">
            <v>00</v>
          </cell>
          <cell r="R27" t="str">
            <v>C2</v>
          </cell>
          <cell r="S27" t="str">
            <v>11</v>
          </cell>
          <cell r="T27" t="str">
            <v>00001</v>
          </cell>
          <cell r="U27" t="str">
            <v>0</v>
          </cell>
        </row>
        <row r="28">
          <cell r="A28" t="str">
            <v>10110</v>
          </cell>
          <cell r="B28">
            <v>1.5</v>
          </cell>
          <cell r="C28" t="str">
            <v>13</v>
          </cell>
          <cell r="D28" t="str">
            <v>00</v>
          </cell>
          <cell r="E28" t="str">
            <v>01</v>
          </cell>
          <cell r="F28" t="str">
            <v>00</v>
          </cell>
          <cell r="G28" t="str">
            <v>11</v>
          </cell>
          <cell r="H28" t="str">
            <v>10</v>
          </cell>
          <cell r="I28" t="str">
            <v>000100</v>
          </cell>
          <cell r="J28" t="str">
            <v>00</v>
          </cell>
          <cell r="K28" t="str">
            <v>C6</v>
          </cell>
          <cell r="L28" t="str">
            <v>11</v>
          </cell>
          <cell r="M28" t="str">
            <v>00011</v>
          </cell>
          <cell r="N28" t="str">
            <v>0</v>
          </cell>
          <cell r="O28" t="str">
            <v>18</v>
          </cell>
          <cell r="P28" t="str">
            <v>000110</v>
          </cell>
          <cell r="Q28" t="str">
            <v>00</v>
          </cell>
          <cell r="R28" t="str">
            <v>C2</v>
          </cell>
          <cell r="S28" t="str">
            <v>11</v>
          </cell>
          <cell r="T28" t="str">
            <v>00001</v>
          </cell>
          <cell r="U28" t="str">
            <v>0</v>
          </cell>
        </row>
        <row r="29">
          <cell r="A29" t="str">
            <v>10111</v>
          </cell>
          <cell r="B29">
            <v>1.5</v>
          </cell>
          <cell r="C29" t="str">
            <v>13</v>
          </cell>
          <cell r="D29" t="str">
            <v>00</v>
          </cell>
          <cell r="E29" t="str">
            <v>01</v>
          </cell>
          <cell r="F29" t="str">
            <v>00</v>
          </cell>
          <cell r="G29" t="str">
            <v>11</v>
          </cell>
          <cell r="H29" t="str">
            <v>20</v>
          </cell>
          <cell r="I29" t="str">
            <v>001000</v>
          </cell>
          <cell r="J29" t="str">
            <v>00</v>
          </cell>
          <cell r="K29" t="str">
            <v>42</v>
          </cell>
          <cell r="L29" t="str">
            <v>01</v>
          </cell>
          <cell r="M29" t="str">
            <v>00001</v>
          </cell>
          <cell r="N29" t="str">
            <v>0</v>
          </cell>
          <cell r="O29" t="str">
            <v>18</v>
          </cell>
          <cell r="P29" t="str">
            <v>000110</v>
          </cell>
          <cell r="Q29" t="str">
            <v>00</v>
          </cell>
          <cell r="R29" t="str">
            <v>C2</v>
          </cell>
          <cell r="S29" t="str">
            <v>11</v>
          </cell>
          <cell r="T29" t="str">
            <v>00001</v>
          </cell>
          <cell r="U29" t="str">
            <v>0</v>
          </cell>
        </row>
        <row r="30">
          <cell r="A30" t="str">
            <v>11000</v>
          </cell>
          <cell r="B30">
            <v>1.5</v>
          </cell>
          <cell r="C30" t="str">
            <v>13</v>
          </cell>
          <cell r="D30" t="str">
            <v>00</v>
          </cell>
          <cell r="E30" t="str">
            <v>01</v>
          </cell>
          <cell r="F30" t="str">
            <v>00</v>
          </cell>
          <cell r="G30" t="str">
            <v>11</v>
          </cell>
          <cell r="H30" t="str">
            <v>40</v>
          </cell>
          <cell r="I30" t="str">
            <v>010000</v>
          </cell>
          <cell r="J30" t="str">
            <v>00</v>
          </cell>
          <cell r="K30" t="str">
            <v>42</v>
          </cell>
          <cell r="L30" t="str">
            <v>01</v>
          </cell>
          <cell r="M30" t="str">
            <v>00001</v>
          </cell>
          <cell r="N30" t="str">
            <v>0</v>
          </cell>
          <cell r="O30" t="str">
            <v>18</v>
          </cell>
          <cell r="P30" t="str">
            <v>000110</v>
          </cell>
          <cell r="Q30" t="str">
            <v>00</v>
          </cell>
          <cell r="R30" t="str">
            <v>C2</v>
          </cell>
          <cell r="S30" t="str">
            <v>11</v>
          </cell>
          <cell r="T30" t="str">
            <v>00001</v>
          </cell>
          <cell r="U30" t="str">
            <v>0</v>
          </cell>
        </row>
        <row r="31">
          <cell r="A31" t="str">
            <v>11001</v>
          </cell>
          <cell r="B31">
            <v>1.5</v>
          </cell>
          <cell r="C31" t="str">
            <v>13</v>
          </cell>
          <cell r="D31" t="str">
            <v>00</v>
          </cell>
          <cell r="E31" t="str">
            <v>01</v>
          </cell>
          <cell r="F31" t="str">
            <v>00</v>
          </cell>
          <cell r="G31" t="str">
            <v>11</v>
          </cell>
          <cell r="H31" t="str">
            <v>80</v>
          </cell>
          <cell r="I31" t="str">
            <v>100000</v>
          </cell>
          <cell r="J31" t="str">
            <v>00</v>
          </cell>
          <cell r="K31" t="str">
            <v>42</v>
          </cell>
          <cell r="L31" t="str">
            <v>01</v>
          </cell>
          <cell r="M31" t="str">
            <v>00001</v>
          </cell>
          <cell r="N31" t="str">
            <v>0</v>
          </cell>
          <cell r="O31" t="str">
            <v>18</v>
          </cell>
          <cell r="P31" t="str">
            <v>000110</v>
          </cell>
          <cell r="Q31" t="str">
            <v>00</v>
          </cell>
          <cell r="R31" t="str">
            <v>C2</v>
          </cell>
          <cell r="S31" t="str">
            <v>11</v>
          </cell>
          <cell r="T31" t="str">
            <v>00001</v>
          </cell>
          <cell r="U31" t="str">
            <v>0</v>
          </cell>
        </row>
        <row r="32">
          <cell r="A32" t="str">
            <v>11010</v>
          </cell>
          <cell r="B32">
            <v>1.5</v>
          </cell>
          <cell r="C32" t="str">
            <v>13</v>
          </cell>
          <cell r="D32" t="str">
            <v>00</v>
          </cell>
          <cell r="E32" t="str">
            <v>01</v>
          </cell>
          <cell r="F32" t="str">
            <v>00</v>
          </cell>
          <cell r="G32" t="str">
            <v>11</v>
          </cell>
          <cell r="H32" t="str">
            <v>09</v>
          </cell>
          <cell r="I32" t="str">
            <v>000010</v>
          </cell>
          <cell r="J32" t="str">
            <v>01</v>
          </cell>
          <cell r="K32" t="str">
            <v>8C</v>
          </cell>
          <cell r="L32" t="str">
            <v>10</v>
          </cell>
          <cell r="M32" t="str">
            <v>00110</v>
          </cell>
          <cell r="N32" t="str">
            <v>0</v>
          </cell>
          <cell r="O32" t="str">
            <v>1C</v>
          </cell>
          <cell r="P32" t="str">
            <v>000111</v>
          </cell>
          <cell r="Q32" t="str">
            <v>00</v>
          </cell>
          <cell r="R32" t="str">
            <v>42</v>
          </cell>
          <cell r="S32" t="str">
            <v>01</v>
          </cell>
          <cell r="T32" t="str">
            <v>00001</v>
          </cell>
          <cell r="U32" t="str">
            <v>0</v>
          </cell>
        </row>
        <row r="33">
          <cell r="A33" t="str">
            <v>11011</v>
          </cell>
          <cell r="B33">
            <v>1.5</v>
          </cell>
          <cell r="C33" t="str">
            <v>13</v>
          </cell>
          <cell r="D33" t="str">
            <v>00</v>
          </cell>
          <cell r="E33" t="str">
            <v>01</v>
          </cell>
          <cell r="F33" t="str">
            <v>00</v>
          </cell>
          <cell r="G33" t="str">
            <v>11</v>
          </cell>
          <cell r="H33" t="str">
            <v>10</v>
          </cell>
          <cell r="I33" t="str">
            <v>000100</v>
          </cell>
          <cell r="J33" t="str">
            <v>00</v>
          </cell>
          <cell r="K33" t="str">
            <v>C6</v>
          </cell>
          <cell r="L33" t="str">
            <v>11</v>
          </cell>
          <cell r="M33" t="str">
            <v>00011</v>
          </cell>
          <cell r="N33" t="str">
            <v>0</v>
          </cell>
          <cell r="O33" t="str">
            <v>1C</v>
          </cell>
          <cell r="P33" t="str">
            <v>000111</v>
          </cell>
          <cell r="Q33" t="str">
            <v>00</v>
          </cell>
          <cell r="R33" t="str">
            <v>42</v>
          </cell>
          <cell r="S33" t="str">
            <v>01</v>
          </cell>
          <cell r="T33" t="str">
            <v>00001</v>
          </cell>
          <cell r="U33" t="str">
            <v>0</v>
          </cell>
        </row>
        <row r="34">
          <cell r="A34" t="str">
            <v>11100</v>
          </cell>
          <cell r="B34">
            <v>1.5</v>
          </cell>
          <cell r="C34" t="str">
            <v>13</v>
          </cell>
          <cell r="D34" t="str">
            <v>00</v>
          </cell>
          <cell r="E34" t="str">
            <v>01</v>
          </cell>
          <cell r="F34" t="str">
            <v>00</v>
          </cell>
          <cell r="G34" t="str">
            <v>11</v>
          </cell>
          <cell r="H34" t="str">
            <v>20</v>
          </cell>
          <cell r="I34" t="str">
            <v>001000</v>
          </cell>
          <cell r="J34" t="str">
            <v>00</v>
          </cell>
          <cell r="K34" t="str">
            <v>42</v>
          </cell>
          <cell r="L34" t="str">
            <v>01</v>
          </cell>
          <cell r="M34" t="str">
            <v>00001</v>
          </cell>
          <cell r="N34" t="str">
            <v>0</v>
          </cell>
          <cell r="O34" t="str">
            <v>1C</v>
          </cell>
          <cell r="P34" t="str">
            <v>000111</v>
          </cell>
          <cell r="Q34" t="str">
            <v>00</v>
          </cell>
          <cell r="R34" t="str">
            <v>42</v>
          </cell>
          <cell r="S34" t="str">
            <v>01</v>
          </cell>
          <cell r="T34" t="str">
            <v>00001</v>
          </cell>
          <cell r="U34" t="str">
            <v>0</v>
          </cell>
        </row>
        <row r="35">
          <cell r="A35" t="str">
            <v>11101</v>
          </cell>
          <cell r="B35">
            <v>1.5</v>
          </cell>
          <cell r="C35" t="str">
            <v>13</v>
          </cell>
          <cell r="D35" t="str">
            <v>00</v>
          </cell>
          <cell r="E35" t="str">
            <v>01</v>
          </cell>
          <cell r="F35" t="str">
            <v>00</v>
          </cell>
          <cell r="G35" t="str">
            <v>11</v>
          </cell>
          <cell r="H35" t="str">
            <v>40</v>
          </cell>
          <cell r="I35" t="str">
            <v>010000</v>
          </cell>
          <cell r="J35" t="str">
            <v>00</v>
          </cell>
          <cell r="K35" t="str">
            <v>42</v>
          </cell>
          <cell r="L35" t="str">
            <v>01</v>
          </cell>
          <cell r="M35" t="str">
            <v>00001</v>
          </cell>
          <cell r="N35" t="str">
            <v>0</v>
          </cell>
          <cell r="O35" t="str">
            <v>1C</v>
          </cell>
          <cell r="P35" t="str">
            <v>000111</v>
          </cell>
          <cell r="Q35" t="str">
            <v>00</v>
          </cell>
          <cell r="R35" t="str">
            <v>42</v>
          </cell>
          <cell r="S35" t="str">
            <v>01</v>
          </cell>
          <cell r="T35" t="str">
            <v>00001</v>
          </cell>
          <cell r="U35" t="str">
            <v>0</v>
          </cell>
        </row>
        <row r="36">
          <cell r="A36" t="str">
            <v>11110</v>
          </cell>
          <cell r="B36">
            <v>1.5</v>
          </cell>
          <cell r="C36" t="str">
            <v>13</v>
          </cell>
          <cell r="D36" t="str">
            <v>00</v>
          </cell>
          <cell r="E36" t="str">
            <v>01</v>
          </cell>
          <cell r="F36" t="str">
            <v>00</v>
          </cell>
          <cell r="G36" t="str">
            <v>11</v>
          </cell>
          <cell r="H36" t="str">
            <v>80</v>
          </cell>
          <cell r="I36" t="str">
            <v>100000</v>
          </cell>
          <cell r="J36" t="str">
            <v>00</v>
          </cell>
          <cell r="K36" t="str">
            <v>42</v>
          </cell>
          <cell r="L36" t="str">
            <v>01</v>
          </cell>
          <cell r="M36" t="str">
            <v>00001</v>
          </cell>
          <cell r="N36" t="str">
            <v>0</v>
          </cell>
          <cell r="O36" t="str">
            <v>1C</v>
          </cell>
          <cell r="P36" t="str">
            <v>000111</v>
          </cell>
          <cell r="Q36" t="str">
            <v>00</v>
          </cell>
          <cell r="R36" t="str">
            <v>42</v>
          </cell>
          <cell r="S36" t="str">
            <v>01</v>
          </cell>
          <cell r="T36" t="str">
            <v>00001</v>
          </cell>
          <cell r="U36" t="str">
            <v>0</v>
          </cell>
        </row>
        <row r="37">
          <cell r="A37" t="str">
            <v>11111</v>
          </cell>
          <cell r="B37">
            <v>1.5</v>
          </cell>
          <cell r="C37" t="str">
            <v>13</v>
          </cell>
          <cell r="D37" t="str">
            <v>00</v>
          </cell>
          <cell r="E37" t="str">
            <v>01</v>
          </cell>
          <cell r="F37" t="str">
            <v>00</v>
          </cell>
          <cell r="G37" t="str">
            <v>11</v>
          </cell>
          <cell r="H37" t="str">
            <v>20</v>
          </cell>
          <cell r="I37" t="str">
            <v>001000</v>
          </cell>
          <cell r="J37" t="str">
            <v>00</v>
          </cell>
          <cell r="K37" t="str">
            <v>42</v>
          </cell>
          <cell r="L37" t="str">
            <v>01</v>
          </cell>
          <cell r="M37" t="str">
            <v>00001</v>
          </cell>
          <cell r="N37" t="str">
            <v>0</v>
          </cell>
          <cell r="O37" t="str">
            <v>28</v>
          </cell>
          <cell r="P37" t="str">
            <v>001010</v>
          </cell>
          <cell r="Q37" t="str">
            <v>00</v>
          </cell>
          <cell r="R37" t="str">
            <v>42</v>
          </cell>
          <cell r="S37" t="str">
            <v>01</v>
          </cell>
          <cell r="T37" t="str">
            <v>00001</v>
          </cell>
          <cell r="U37" t="str">
            <v>0</v>
          </cell>
        </row>
      </sheetData>
      <sheetData sheetId="11">
        <row r="6">
          <cell r="A6" t="str">
            <v>00000</v>
          </cell>
          <cell r="B6">
            <v>1</v>
          </cell>
          <cell r="C6" t="e">
            <v>#NUM!</v>
          </cell>
          <cell r="D6" t="str">
            <v>00</v>
          </cell>
          <cell r="E6" t="e">
            <v>#NUM!</v>
          </cell>
          <cell r="F6" t="str">
            <v>00</v>
          </cell>
          <cell r="G6" t="e">
            <v>#NUM!</v>
          </cell>
          <cell r="H6" t="str">
            <v>00</v>
          </cell>
          <cell r="I6" t="str">
            <v>000000</v>
          </cell>
          <cell r="J6" t="str">
            <v>00</v>
          </cell>
          <cell r="K6" t="str">
            <v>42</v>
          </cell>
          <cell r="L6" t="str">
            <v>01</v>
          </cell>
          <cell r="M6" t="str">
            <v>00001</v>
          </cell>
          <cell r="N6" t="str">
            <v>0</v>
          </cell>
          <cell r="O6" t="str">
            <v>00</v>
          </cell>
          <cell r="P6" t="str">
            <v>000000</v>
          </cell>
          <cell r="Q6" t="str">
            <v>00</v>
          </cell>
          <cell r="R6" t="str">
            <v>00</v>
          </cell>
          <cell r="S6" t="str">
            <v>00</v>
          </cell>
          <cell r="T6" t="str">
            <v>00000</v>
          </cell>
          <cell r="U6" t="str">
            <v>0</v>
          </cell>
        </row>
        <row r="7">
          <cell r="A7" t="str">
            <v>00001</v>
          </cell>
          <cell r="B7">
            <v>1</v>
          </cell>
          <cell r="C7" t="str">
            <v>12</v>
          </cell>
          <cell r="D7" t="str">
            <v>00</v>
          </cell>
          <cell r="E7" t="str">
            <v>01</v>
          </cell>
          <cell r="F7" t="str">
            <v>00</v>
          </cell>
          <cell r="G7" t="str">
            <v>10</v>
          </cell>
          <cell r="H7" t="str">
            <v>09</v>
          </cell>
          <cell r="I7" t="str">
            <v>000010</v>
          </cell>
          <cell r="J7" t="str">
            <v>01</v>
          </cell>
          <cell r="K7" t="str">
            <v>08</v>
          </cell>
          <cell r="L7" t="str">
            <v>00</v>
          </cell>
          <cell r="M7" t="str">
            <v>00100</v>
          </cell>
          <cell r="N7" t="str">
            <v>0</v>
          </cell>
          <cell r="O7" t="str">
            <v>11</v>
          </cell>
          <cell r="P7" t="str">
            <v>000100</v>
          </cell>
          <cell r="Q7" t="str">
            <v>01</v>
          </cell>
          <cell r="R7" t="str">
            <v>04</v>
          </cell>
          <cell r="S7" t="str">
            <v>00</v>
          </cell>
          <cell r="T7" t="str">
            <v>00010</v>
          </cell>
          <cell r="U7" t="str">
            <v>0</v>
          </cell>
        </row>
        <row r="8">
          <cell r="A8" t="str">
            <v>00010</v>
          </cell>
          <cell r="B8">
            <v>1</v>
          </cell>
          <cell r="C8" t="str">
            <v>12</v>
          </cell>
          <cell r="D8" t="str">
            <v>00</v>
          </cell>
          <cell r="E8" t="str">
            <v>01</v>
          </cell>
          <cell r="F8" t="str">
            <v>00</v>
          </cell>
          <cell r="G8" t="str">
            <v>10</v>
          </cell>
          <cell r="H8" t="str">
            <v>10</v>
          </cell>
          <cell r="I8" t="str">
            <v>000100</v>
          </cell>
          <cell r="J8" t="str">
            <v>00</v>
          </cell>
          <cell r="K8" t="str">
            <v>84</v>
          </cell>
          <cell r="L8" t="str">
            <v>10</v>
          </cell>
          <cell r="M8" t="str">
            <v>00010</v>
          </cell>
          <cell r="N8" t="str">
            <v>0</v>
          </cell>
          <cell r="O8" t="str">
            <v>11</v>
          </cell>
          <cell r="P8" t="str">
            <v>000100</v>
          </cell>
          <cell r="Q8" t="str">
            <v>01</v>
          </cell>
          <cell r="R8" t="str">
            <v>04</v>
          </cell>
          <cell r="S8" t="str">
            <v>00</v>
          </cell>
          <cell r="T8" t="str">
            <v>00010</v>
          </cell>
          <cell r="U8" t="str">
            <v>0</v>
          </cell>
        </row>
        <row r="9">
          <cell r="A9" t="str">
            <v>00011</v>
          </cell>
          <cell r="B9">
            <v>1</v>
          </cell>
          <cell r="C9" t="str">
            <v>12</v>
          </cell>
          <cell r="D9" t="str">
            <v>00</v>
          </cell>
          <cell r="E9" t="str">
            <v>01</v>
          </cell>
          <cell r="F9" t="str">
            <v>00</v>
          </cell>
          <cell r="G9" t="str">
            <v>10</v>
          </cell>
          <cell r="H9" t="str">
            <v>20</v>
          </cell>
          <cell r="I9" t="str">
            <v>001000</v>
          </cell>
          <cell r="J9" t="str">
            <v>00</v>
          </cell>
          <cell r="K9" t="str">
            <v>42</v>
          </cell>
          <cell r="L9" t="str">
            <v>01</v>
          </cell>
          <cell r="M9" t="str">
            <v>00001</v>
          </cell>
          <cell r="N9" t="str">
            <v>0</v>
          </cell>
          <cell r="O9" t="str">
            <v>11</v>
          </cell>
          <cell r="P9" t="str">
            <v>000100</v>
          </cell>
          <cell r="Q9" t="str">
            <v>01</v>
          </cell>
          <cell r="R9" t="str">
            <v>04</v>
          </cell>
          <cell r="S9" t="str">
            <v>00</v>
          </cell>
          <cell r="T9" t="str">
            <v>00010</v>
          </cell>
          <cell r="U9" t="str">
            <v>0</v>
          </cell>
        </row>
        <row r="10">
          <cell r="A10" t="str">
            <v>00100</v>
          </cell>
          <cell r="B10">
            <v>1</v>
          </cell>
          <cell r="C10" t="str">
            <v>12</v>
          </cell>
          <cell r="D10" t="str">
            <v>00</v>
          </cell>
          <cell r="E10" t="str">
            <v>01</v>
          </cell>
          <cell r="F10" t="str">
            <v>00</v>
          </cell>
          <cell r="G10" t="str">
            <v>10</v>
          </cell>
          <cell r="H10" t="str">
            <v>40</v>
          </cell>
          <cell r="I10" t="str">
            <v>010000</v>
          </cell>
          <cell r="J10" t="str">
            <v>00</v>
          </cell>
          <cell r="K10" t="str">
            <v>42</v>
          </cell>
          <cell r="L10" t="str">
            <v>01</v>
          </cell>
          <cell r="M10" t="str">
            <v>00001</v>
          </cell>
          <cell r="N10" t="str">
            <v>0</v>
          </cell>
          <cell r="O10" t="str">
            <v>11</v>
          </cell>
          <cell r="P10" t="str">
            <v>000100</v>
          </cell>
          <cell r="Q10" t="str">
            <v>01</v>
          </cell>
          <cell r="R10" t="str">
            <v>04</v>
          </cell>
          <cell r="S10" t="str">
            <v>00</v>
          </cell>
          <cell r="T10" t="str">
            <v>00010</v>
          </cell>
          <cell r="U10" t="str">
            <v>0</v>
          </cell>
        </row>
        <row r="11">
          <cell r="A11" t="str">
            <v>00101</v>
          </cell>
          <cell r="B11">
            <v>1</v>
          </cell>
          <cell r="C11" t="str">
            <v>12</v>
          </cell>
          <cell r="D11" t="str">
            <v>00</v>
          </cell>
          <cell r="E11" t="str">
            <v>01</v>
          </cell>
          <cell r="F11" t="str">
            <v>00</v>
          </cell>
          <cell r="G11" t="str">
            <v>10</v>
          </cell>
          <cell r="H11" t="str">
            <v>80</v>
          </cell>
          <cell r="I11" t="str">
            <v>100000</v>
          </cell>
          <cell r="J11" t="str">
            <v>00</v>
          </cell>
          <cell r="K11" t="str">
            <v>42</v>
          </cell>
          <cell r="L11" t="str">
            <v>01</v>
          </cell>
          <cell r="M11" t="str">
            <v>00001</v>
          </cell>
          <cell r="N11" t="str">
            <v>0</v>
          </cell>
          <cell r="O11" t="str">
            <v>11</v>
          </cell>
          <cell r="P11" t="str">
            <v>000100</v>
          </cell>
          <cell r="Q11" t="str">
            <v>01</v>
          </cell>
          <cell r="R11" t="str">
            <v>04</v>
          </cell>
          <cell r="S11" t="str">
            <v>00</v>
          </cell>
          <cell r="T11" t="str">
            <v>00010</v>
          </cell>
          <cell r="U11" t="str">
            <v>0</v>
          </cell>
        </row>
        <row r="12">
          <cell r="A12" t="str">
            <v>00110</v>
          </cell>
          <cell r="B12">
            <v>1</v>
          </cell>
          <cell r="C12" t="str">
            <v>12</v>
          </cell>
          <cell r="D12" t="str">
            <v>00</v>
          </cell>
          <cell r="E12" t="str">
            <v>01</v>
          </cell>
          <cell r="F12" t="str">
            <v>00</v>
          </cell>
          <cell r="G12" t="str">
            <v>10</v>
          </cell>
          <cell r="H12" t="str">
            <v>09</v>
          </cell>
          <cell r="I12" t="str">
            <v>000010</v>
          </cell>
          <cell r="J12" t="str">
            <v>01</v>
          </cell>
          <cell r="K12" t="str">
            <v>08</v>
          </cell>
          <cell r="L12" t="str">
            <v>00</v>
          </cell>
          <cell r="M12" t="str">
            <v>00100</v>
          </cell>
          <cell r="N12" t="str">
            <v>0</v>
          </cell>
          <cell r="O12" t="str">
            <v>18</v>
          </cell>
          <cell r="P12" t="str">
            <v>000110</v>
          </cell>
          <cell r="Q12" t="str">
            <v>00</v>
          </cell>
          <cell r="R12" t="str">
            <v>C4</v>
          </cell>
          <cell r="S12" t="str">
            <v>11</v>
          </cell>
          <cell r="T12" t="str">
            <v>00010</v>
          </cell>
          <cell r="U12" t="str">
            <v>0</v>
          </cell>
        </row>
        <row r="13">
          <cell r="A13" t="str">
            <v>00111</v>
          </cell>
          <cell r="B13">
            <v>1</v>
          </cell>
          <cell r="C13" t="str">
            <v>12</v>
          </cell>
          <cell r="D13" t="str">
            <v>00</v>
          </cell>
          <cell r="E13" t="str">
            <v>01</v>
          </cell>
          <cell r="F13" t="str">
            <v>00</v>
          </cell>
          <cell r="G13" t="str">
            <v>10</v>
          </cell>
          <cell r="H13" t="str">
            <v>10</v>
          </cell>
          <cell r="I13" t="str">
            <v>000100</v>
          </cell>
          <cell r="J13" t="str">
            <v>00</v>
          </cell>
          <cell r="K13" t="str">
            <v>84</v>
          </cell>
          <cell r="L13" t="str">
            <v>10</v>
          </cell>
          <cell r="M13" t="str">
            <v>00010</v>
          </cell>
          <cell r="N13" t="str">
            <v>0</v>
          </cell>
          <cell r="O13" t="str">
            <v>18</v>
          </cell>
          <cell r="P13" t="str">
            <v>000110</v>
          </cell>
          <cell r="Q13" t="str">
            <v>00</v>
          </cell>
          <cell r="R13" t="str">
            <v>C4</v>
          </cell>
          <cell r="S13" t="str">
            <v>11</v>
          </cell>
          <cell r="T13" t="str">
            <v>00010</v>
          </cell>
          <cell r="U13" t="str">
            <v>0</v>
          </cell>
        </row>
        <row r="14">
          <cell r="A14" t="str">
            <v>01000</v>
          </cell>
          <cell r="B14">
            <v>1</v>
          </cell>
          <cell r="C14" t="str">
            <v>12</v>
          </cell>
          <cell r="D14" t="str">
            <v>00</v>
          </cell>
          <cell r="E14" t="str">
            <v>01</v>
          </cell>
          <cell r="F14" t="str">
            <v>00</v>
          </cell>
          <cell r="G14" t="str">
            <v>10</v>
          </cell>
          <cell r="H14" t="str">
            <v>20</v>
          </cell>
          <cell r="I14" t="str">
            <v>001000</v>
          </cell>
          <cell r="J14" t="str">
            <v>00</v>
          </cell>
          <cell r="K14" t="str">
            <v>42</v>
          </cell>
          <cell r="L14" t="str">
            <v>01</v>
          </cell>
          <cell r="M14" t="str">
            <v>00001</v>
          </cell>
          <cell r="N14" t="str">
            <v>0</v>
          </cell>
          <cell r="O14" t="str">
            <v>18</v>
          </cell>
          <cell r="P14" t="str">
            <v>000110</v>
          </cell>
          <cell r="Q14" t="str">
            <v>00</v>
          </cell>
          <cell r="R14" t="str">
            <v>C4</v>
          </cell>
          <cell r="S14" t="str">
            <v>11</v>
          </cell>
          <cell r="T14" t="str">
            <v>00010</v>
          </cell>
          <cell r="U14" t="str">
            <v>0</v>
          </cell>
        </row>
        <row r="15">
          <cell r="A15" t="str">
            <v>01001</v>
          </cell>
          <cell r="B15">
            <v>1</v>
          </cell>
          <cell r="C15" t="str">
            <v>12</v>
          </cell>
          <cell r="D15" t="str">
            <v>00</v>
          </cell>
          <cell r="E15" t="str">
            <v>01</v>
          </cell>
          <cell r="F15" t="str">
            <v>00</v>
          </cell>
          <cell r="G15" t="str">
            <v>10</v>
          </cell>
          <cell r="H15" t="str">
            <v>40</v>
          </cell>
          <cell r="I15" t="str">
            <v>010000</v>
          </cell>
          <cell r="J15" t="str">
            <v>00</v>
          </cell>
          <cell r="K15" t="str">
            <v>42</v>
          </cell>
          <cell r="L15" t="str">
            <v>01</v>
          </cell>
          <cell r="M15" t="str">
            <v>00001</v>
          </cell>
          <cell r="N15" t="str">
            <v>0</v>
          </cell>
          <cell r="O15" t="str">
            <v>18</v>
          </cell>
          <cell r="P15" t="str">
            <v>000110</v>
          </cell>
          <cell r="Q15" t="str">
            <v>00</v>
          </cell>
          <cell r="R15" t="str">
            <v>C4</v>
          </cell>
          <cell r="S15" t="str">
            <v>11</v>
          </cell>
          <cell r="T15" t="str">
            <v>00010</v>
          </cell>
          <cell r="U15" t="str">
            <v>0</v>
          </cell>
        </row>
        <row r="16">
          <cell r="A16" t="str">
            <v>01010</v>
          </cell>
          <cell r="B16">
            <v>1</v>
          </cell>
          <cell r="C16" t="str">
            <v>12</v>
          </cell>
          <cell r="D16" t="str">
            <v>00</v>
          </cell>
          <cell r="E16" t="str">
            <v>01</v>
          </cell>
          <cell r="F16" t="str">
            <v>00</v>
          </cell>
          <cell r="G16" t="str">
            <v>10</v>
          </cell>
          <cell r="H16" t="str">
            <v>80</v>
          </cell>
          <cell r="I16" t="str">
            <v>100000</v>
          </cell>
          <cell r="J16" t="str">
            <v>00</v>
          </cell>
          <cell r="K16" t="str">
            <v>42</v>
          </cell>
          <cell r="L16" t="str">
            <v>01</v>
          </cell>
          <cell r="M16" t="str">
            <v>00001</v>
          </cell>
          <cell r="N16" t="str">
            <v>0</v>
          </cell>
          <cell r="O16" t="str">
            <v>18</v>
          </cell>
          <cell r="P16" t="str">
            <v>000110</v>
          </cell>
          <cell r="Q16" t="str">
            <v>00</v>
          </cell>
          <cell r="R16" t="str">
            <v>C4</v>
          </cell>
          <cell r="S16" t="str">
            <v>11</v>
          </cell>
          <cell r="T16" t="str">
            <v>00010</v>
          </cell>
          <cell r="U16" t="str">
            <v>0</v>
          </cell>
        </row>
        <row r="17">
          <cell r="A17" t="str">
            <v>01011</v>
          </cell>
          <cell r="B17">
            <v>1</v>
          </cell>
          <cell r="C17" t="str">
            <v>12</v>
          </cell>
          <cell r="D17" t="str">
            <v>00</v>
          </cell>
          <cell r="E17" t="str">
            <v>01</v>
          </cell>
          <cell r="F17" t="str">
            <v>00</v>
          </cell>
          <cell r="G17" t="str">
            <v>10</v>
          </cell>
          <cell r="H17" t="str">
            <v>09</v>
          </cell>
          <cell r="I17" t="str">
            <v>000010</v>
          </cell>
          <cell r="J17" t="str">
            <v>01</v>
          </cell>
          <cell r="K17" t="str">
            <v>08</v>
          </cell>
          <cell r="L17" t="str">
            <v>00</v>
          </cell>
          <cell r="M17" t="str">
            <v>00100</v>
          </cell>
          <cell r="N17" t="str">
            <v>0</v>
          </cell>
          <cell r="O17" t="str">
            <v>20</v>
          </cell>
          <cell r="P17" t="str">
            <v>001000</v>
          </cell>
          <cell r="Q17" t="str">
            <v>00</v>
          </cell>
          <cell r="R17" t="str">
            <v>C2</v>
          </cell>
          <cell r="S17" t="str">
            <v>11</v>
          </cell>
          <cell r="T17" t="str">
            <v>00001</v>
          </cell>
          <cell r="U17" t="str">
            <v>0</v>
          </cell>
        </row>
        <row r="18">
          <cell r="A18" t="str">
            <v>01100</v>
          </cell>
          <cell r="B18">
            <v>1</v>
          </cell>
          <cell r="C18" t="str">
            <v>12</v>
          </cell>
          <cell r="D18" t="str">
            <v>00</v>
          </cell>
          <cell r="E18" t="str">
            <v>01</v>
          </cell>
          <cell r="F18" t="str">
            <v>00</v>
          </cell>
          <cell r="G18" t="str">
            <v>10</v>
          </cell>
          <cell r="H18" t="str">
            <v>10</v>
          </cell>
          <cell r="I18" t="str">
            <v>000100</v>
          </cell>
          <cell r="J18" t="str">
            <v>00</v>
          </cell>
          <cell r="K18" t="str">
            <v>84</v>
          </cell>
          <cell r="L18" t="str">
            <v>10</v>
          </cell>
          <cell r="M18" t="str">
            <v>00010</v>
          </cell>
          <cell r="N18" t="str">
            <v>0</v>
          </cell>
          <cell r="O18" t="str">
            <v>20</v>
          </cell>
          <cell r="P18" t="str">
            <v>001000</v>
          </cell>
          <cell r="Q18" t="str">
            <v>00</v>
          </cell>
          <cell r="R18" t="str">
            <v>C2</v>
          </cell>
          <cell r="S18" t="str">
            <v>11</v>
          </cell>
          <cell r="T18" t="str">
            <v>00001</v>
          </cell>
          <cell r="U18" t="str">
            <v>0</v>
          </cell>
        </row>
        <row r="19">
          <cell r="A19" t="str">
            <v>01101</v>
          </cell>
          <cell r="B19">
            <v>1</v>
          </cell>
          <cell r="C19" t="str">
            <v>12</v>
          </cell>
          <cell r="D19" t="str">
            <v>00</v>
          </cell>
          <cell r="E19" t="str">
            <v>01</v>
          </cell>
          <cell r="F19" t="str">
            <v>00</v>
          </cell>
          <cell r="G19" t="str">
            <v>10</v>
          </cell>
          <cell r="H19" t="str">
            <v>20</v>
          </cell>
          <cell r="I19" t="str">
            <v>001000</v>
          </cell>
          <cell r="J19" t="str">
            <v>00</v>
          </cell>
          <cell r="K19" t="str">
            <v>42</v>
          </cell>
          <cell r="L19" t="str">
            <v>01</v>
          </cell>
          <cell r="M19" t="str">
            <v>00001</v>
          </cell>
          <cell r="N19" t="str">
            <v>0</v>
          </cell>
          <cell r="O19" t="str">
            <v>20</v>
          </cell>
          <cell r="P19" t="str">
            <v>001000</v>
          </cell>
          <cell r="Q19" t="str">
            <v>00</v>
          </cell>
          <cell r="R19" t="str">
            <v>C2</v>
          </cell>
          <cell r="S19" t="str">
            <v>11</v>
          </cell>
          <cell r="T19" t="str">
            <v>00001</v>
          </cell>
          <cell r="U19" t="str">
            <v>0</v>
          </cell>
        </row>
        <row r="20">
          <cell r="A20" t="str">
            <v>01110</v>
          </cell>
          <cell r="B20">
            <v>1</v>
          </cell>
          <cell r="C20" t="str">
            <v>12</v>
          </cell>
          <cell r="D20" t="str">
            <v>00</v>
          </cell>
          <cell r="E20" t="str">
            <v>01</v>
          </cell>
          <cell r="F20" t="str">
            <v>00</v>
          </cell>
          <cell r="G20" t="str">
            <v>10</v>
          </cell>
          <cell r="H20" t="str">
            <v>40</v>
          </cell>
          <cell r="I20" t="str">
            <v>010000</v>
          </cell>
          <cell r="J20" t="str">
            <v>00</v>
          </cell>
          <cell r="K20" t="str">
            <v>42</v>
          </cell>
          <cell r="L20" t="str">
            <v>01</v>
          </cell>
          <cell r="M20" t="str">
            <v>00001</v>
          </cell>
          <cell r="N20" t="str">
            <v>0</v>
          </cell>
          <cell r="O20" t="str">
            <v>20</v>
          </cell>
          <cell r="P20" t="str">
            <v>001000</v>
          </cell>
          <cell r="Q20" t="str">
            <v>00</v>
          </cell>
          <cell r="R20" t="str">
            <v>C2</v>
          </cell>
          <cell r="S20" t="str">
            <v>11</v>
          </cell>
          <cell r="T20" t="str">
            <v>00001</v>
          </cell>
          <cell r="U20" t="str">
            <v>0</v>
          </cell>
        </row>
        <row r="21">
          <cell r="A21" t="str">
            <v>01111</v>
          </cell>
          <cell r="B21">
            <v>1</v>
          </cell>
          <cell r="C21" t="str">
            <v>12</v>
          </cell>
          <cell r="D21" t="str">
            <v>00</v>
          </cell>
          <cell r="E21" t="str">
            <v>01</v>
          </cell>
          <cell r="F21" t="str">
            <v>00</v>
          </cell>
          <cell r="G21" t="str">
            <v>10</v>
          </cell>
          <cell r="H21" t="str">
            <v>80</v>
          </cell>
          <cell r="I21" t="str">
            <v>100000</v>
          </cell>
          <cell r="J21" t="str">
            <v>00</v>
          </cell>
          <cell r="K21" t="str">
            <v>42</v>
          </cell>
          <cell r="L21" t="str">
            <v>01</v>
          </cell>
          <cell r="M21" t="str">
            <v>00001</v>
          </cell>
          <cell r="N21" t="str">
            <v>0</v>
          </cell>
          <cell r="O21" t="str">
            <v>20</v>
          </cell>
          <cell r="P21" t="str">
            <v>001000</v>
          </cell>
          <cell r="Q21" t="str">
            <v>00</v>
          </cell>
          <cell r="R21" t="str">
            <v>C2</v>
          </cell>
          <cell r="S21" t="str">
            <v>11</v>
          </cell>
          <cell r="T21" t="str">
            <v>00001</v>
          </cell>
          <cell r="U21" t="str">
            <v>0</v>
          </cell>
        </row>
        <row r="22">
          <cell r="A22" t="str">
            <v>10000</v>
          </cell>
          <cell r="B22">
            <v>1</v>
          </cell>
          <cell r="C22" t="str">
            <v>12</v>
          </cell>
          <cell r="D22" t="str">
            <v>00</v>
          </cell>
          <cell r="E22" t="str">
            <v>01</v>
          </cell>
          <cell r="F22" t="str">
            <v>00</v>
          </cell>
          <cell r="G22" t="str">
            <v>10</v>
          </cell>
          <cell r="H22" t="str">
            <v>09</v>
          </cell>
          <cell r="I22" t="str">
            <v>000010</v>
          </cell>
          <cell r="J22" t="str">
            <v>01</v>
          </cell>
          <cell r="K22" t="str">
            <v>08</v>
          </cell>
          <cell r="L22" t="str">
            <v>00</v>
          </cell>
          <cell r="M22" t="str">
            <v>00100</v>
          </cell>
          <cell r="N22" t="str">
            <v>0</v>
          </cell>
          <cell r="O22" t="str">
            <v>28</v>
          </cell>
          <cell r="P22" t="str">
            <v>001010</v>
          </cell>
          <cell r="Q22" t="str">
            <v>00</v>
          </cell>
          <cell r="R22" t="str">
            <v>82</v>
          </cell>
          <cell r="S22" t="str">
            <v>10</v>
          </cell>
          <cell r="T22" t="str">
            <v>00001</v>
          </cell>
          <cell r="U22" t="str">
            <v>0</v>
          </cell>
        </row>
        <row r="23">
          <cell r="A23" t="str">
            <v>10001</v>
          </cell>
          <cell r="B23">
            <v>1</v>
          </cell>
          <cell r="C23" t="str">
            <v>12</v>
          </cell>
          <cell r="D23" t="str">
            <v>00</v>
          </cell>
          <cell r="E23" t="str">
            <v>01</v>
          </cell>
          <cell r="F23" t="str">
            <v>00</v>
          </cell>
          <cell r="G23" t="str">
            <v>10</v>
          </cell>
          <cell r="H23" t="str">
            <v>10</v>
          </cell>
          <cell r="I23" t="str">
            <v>000100</v>
          </cell>
          <cell r="J23" t="str">
            <v>00</v>
          </cell>
          <cell r="K23" t="str">
            <v>84</v>
          </cell>
          <cell r="L23" t="str">
            <v>10</v>
          </cell>
          <cell r="M23" t="str">
            <v>00010</v>
          </cell>
          <cell r="N23" t="str">
            <v>0</v>
          </cell>
          <cell r="O23" t="str">
            <v>28</v>
          </cell>
          <cell r="P23" t="str">
            <v>001010</v>
          </cell>
          <cell r="Q23" t="str">
            <v>00</v>
          </cell>
          <cell r="R23" t="str">
            <v>82</v>
          </cell>
          <cell r="S23" t="str">
            <v>10</v>
          </cell>
          <cell r="T23" t="str">
            <v>00001</v>
          </cell>
          <cell r="U23" t="str">
            <v>0</v>
          </cell>
        </row>
        <row r="24">
          <cell r="A24" t="str">
            <v>10010</v>
          </cell>
          <cell r="B24">
            <v>1</v>
          </cell>
          <cell r="C24" t="str">
            <v>12</v>
          </cell>
          <cell r="D24" t="str">
            <v>00</v>
          </cell>
          <cell r="E24" t="str">
            <v>01</v>
          </cell>
          <cell r="F24" t="str">
            <v>00</v>
          </cell>
          <cell r="G24" t="str">
            <v>10</v>
          </cell>
          <cell r="H24" t="str">
            <v>20</v>
          </cell>
          <cell r="I24" t="str">
            <v>001000</v>
          </cell>
          <cell r="J24" t="str">
            <v>00</v>
          </cell>
          <cell r="K24" t="str">
            <v>42</v>
          </cell>
          <cell r="L24" t="str">
            <v>01</v>
          </cell>
          <cell r="M24" t="str">
            <v>00001</v>
          </cell>
          <cell r="N24" t="str">
            <v>0</v>
          </cell>
          <cell r="O24" t="str">
            <v>28</v>
          </cell>
          <cell r="P24" t="str">
            <v>001010</v>
          </cell>
          <cell r="Q24" t="str">
            <v>00</v>
          </cell>
          <cell r="R24" t="str">
            <v>82</v>
          </cell>
          <cell r="S24" t="str">
            <v>10</v>
          </cell>
          <cell r="T24" t="str">
            <v>00001</v>
          </cell>
          <cell r="U24" t="str">
            <v>0</v>
          </cell>
        </row>
        <row r="25">
          <cell r="A25" t="str">
            <v>10011</v>
          </cell>
          <cell r="B25">
            <v>1</v>
          </cell>
          <cell r="C25" t="str">
            <v>12</v>
          </cell>
          <cell r="D25" t="str">
            <v>00</v>
          </cell>
          <cell r="E25" t="str">
            <v>01</v>
          </cell>
          <cell r="F25" t="str">
            <v>00</v>
          </cell>
          <cell r="G25" t="str">
            <v>10</v>
          </cell>
          <cell r="H25" t="str">
            <v>40</v>
          </cell>
          <cell r="I25" t="str">
            <v>010000</v>
          </cell>
          <cell r="J25" t="str">
            <v>00</v>
          </cell>
          <cell r="K25" t="str">
            <v>42</v>
          </cell>
          <cell r="L25" t="str">
            <v>01</v>
          </cell>
          <cell r="M25" t="str">
            <v>00001</v>
          </cell>
          <cell r="N25" t="str">
            <v>0</v>
          </cell>
          <cell r="O25" t="str">
            <v>28</v>
          </cell>
          <cell r="P25" t="str">
            <v>001010</v>
          </cell>
          <cell r="Q25" t="str">
            <v>00</v>
          </cell>
          <cell r="R25" t="str">
            <v>82</v>
          </cell>
          <cell r="S25" t="str">
            <v>10</v>
          </cell>
          <cell r="T25" t="str">
            <v>00001</v>
          </cell>
          <cell r="U25" t="str">
            <v>0</v>
          </cell>
        </row>
        <row r="26">
          <cell r="A26" t="str">
            <v>10100</v>
          </cell>
          <cell r="B26">
            <v>1</v>
          </cell>
          <cell r="C26" t="str">
            <v>12</v>
          </cell>
          <cell r="D26" t="str">
            <v>00</v>
          </cell>
          <cell r="E26" t="str">
            <v>01</v>
          </cell>
          <cell r="F26" t="str">
            <v>00</v>
          </cell>
          <cell r="G26" t="str">
            <v>10</v>
          </cell>
          <cell r="H26" t="str">
            <v>80</v>
          </cell>
          <cell r="I26" t="str">
            <v>100000</v>
          </cell>
          <cell r="J26" t="str">
            <v>00</v>
          </cell>
          <cell r="K26" t="str">
            <v>42</v>
          </cell>
          <cell r="L26" t="str">
            <v>01</v>
          </cell>
          <cell r="M26" t="str">
            <v>00001</v>
          </cell>
          <cell r="N26" t="str">
            <v>0</v>
          </cell>
          <cell r="O26" t="str">
            <v>28</v>
          </cell>
          <cell r="P26" t="str">
            <v>001010</v>
          </cell>
          <cell r="Q26" t="str">
            <v>00</v>
          </cell>
          <cell r="R26" t="str">
            <v>82</v>
          </cell>
          <cell r="S26" t="str">
            <v>10</v>
          </cell>
          <cell r="T26" t="str">
            <v>00001</v>
          </cell>
          <cell r="U26" t="str">
            <v>0</v>
          </cell>
        </row>
        <row r="27">
          <cell r="A27" t="str">
            <v>10101</v>
          </cell>
          <cell r="B27">
            <v>1</v>
          </cell>
          <cell r="C27" t="str">
            <v>13</v>
          </cell>
          <cell r="D27" t="str">
            <v>00</v>
          </cell>
          <cell r="E27" t="str">
            <v>01</v>
          </cell>
          <cell r="F27" t="str">
            <v>00</v>
          </cell>
          <cell r="G27" t="str">
            <v>11</v>
          </cell>
          <cell r="H27" t="str">
            <v>09</v>
          </cell>
          <cell r="I27" t="str">
            <v>000010</v>
          </cell>
          <cell r="J27" t="str">
            <v>01</v>
          </cell>
          <cell r="K27" t="str">
            <v>08</v>
          </cell>
          <cell r="L27" t="str">
            <v>00</v>
          </cell>
          <cell r="M27" t="str">
            <v>00100</v>
          </cell>
          <cell r="N27" t="str">
            <v>0</v>
          </cell>
          <cell r="O27" t="str">
            <v>18</v>
          </cell>
          <cell r="P27" t="str">
            <v>000110</v>
          </cell>
          <cell r="Q27" t="str">
            <v>00</v>
          </cell>
          <cell r="R27" t="str">
            <v>82</v>
          </cell>
          <cell r="S27" t="str">
            <v>10</v>
          </cell>
          <cell r="T27" t="str">
            <v>00001</v>
          </cell>
          <cell r="U27" t="str">
            <v>0</v>
          </cell>
        </row>
        <row r="28">
          <cell r="A28" t="str">
            <v>10110</v>
          </cell>
          <cell r="B28">
            <v>1</v>
          </cell>
          <cell r="C28" t="str">
            <v>13</v>
          </cell>
          <cell r="D28" t="str">
            <v>00</v>
          </cell>
          <cell r="E28" t="str">
            <v>01</v>
          </cell>
          <cell r="F28" t="str">
            <v>00</v>
          </cell>
          <cell r="G28" t="str">
            <v>11</v>
          </cell>
          <cell r="H28" t="str">
            <v>10</v>
          </cell>
          <cell r="I28" t="str">
            <v>000100</v>
          </cell>
          <cell r="J28" t="str">
            <v>00</v>
          </cell>
          <cell r="K28" t="str">
            <v>84</v>
          </cell>
          <cell r="L28" t="str">
            <v>10</v>
          </cell>
          <cell r="M28" t="str">
            <v>00010</v>
          </cell>
          <cell r="N28" t="str">
            <v>0</v>
          </cell>
          <cell r="O28" t="str">
            <v>18</v>
          </cell>
          <cell r="P28" t="str">
            <v>000110</v>
          </cell>
          <cell r="Q28" t="str">
            <v>00</v>
          </cell>
          <cell r="R28" t="str">
            <v>82</v>
          </cell>
          <cell r="S28" t="str">
            <v>10</v>
          </cell>
          <cell r="T28" t="str">
            <v>00001</v>
          </cell>
          <cell r="U28" t="str">
            <v>0</v>
          </cell>
        </row>
        <row r="29">
          <cell r="A29" t="str">
            <v>10111</v>
          </cell>
          <cell r="B29">
            <v>1</v>
          </cell>
          <cell r="C29" t="str">
            <v>13</v>
          </cell>
          <cell r="D29" t="str">
            <v>00</v>
          </cell>
          <cell r="E29" t="str">
            <v>01</v>
          </cell>
          <cell r="F29" t="str">
            <v>00</v>
          </cell>
          <cell r="G29" t="str">
            <v>11</v>
          </cell>
          <cell r="H29" t="str">
            <v>20</v>
          </cell>
          <cell r="I29" t="str">
            <v>001000</v>
          </cell>
          <cell r="J29" t="str">
            <v>00</v>
          </cell>
          <cell r="K29" t="str">
            <v>42</v>
          </cell>
          <cell r="L29" t="str">
            <v>01</v>
          </cell>
          <cell r="M29" t="str">
            <v>00001</v>
          </cell>
          <cell r="N29" t="str">
            <v>0</v>
          </cell>
          <cell r="O29" t="str">
            <v>18</v>
          </cell>
          <cell r="P29" t="str">
            <v>000110</v>
          </cell>
          <cell r="Q29" t="str">
            <v>00</v>
          </cell>
          <cell r="R29" t="str">
            <v>82</v>
          </cell>
          <cell r="S29" t="str">
            <v>10</v>
          </cell>
          <cell r="T29" t="str">
            <v>00001</v>
          </cell>
          <cell r="U29" t="str">
            <v>0</v>
          </cell>
        </row>
        <row r="30">
          <cell r="A30" t="str">
            <v>11000</v>
          </cell>
          <cell r="B30">
            <v>1</v>
          </cell>
          <cell r="C30" t="str">
            <v>13</v>
          </cell>
          <cell r="D30" t="str">
            <v>00</v>
          </cell>
          <cell r="E30" t="str">
            <v>01</v>
          </cell>
          <cell r="F30" t="str">
            <v>00</v>
          </cell>
          <cell r="G30" t="str">
            <v>11</v>
          </cell>
          <cell r="H30" t="str">
            <v>40</v>
          </cell>
          <cell r="I30" t="str">
            <v>010000</v>
          </cell>
          <cell r="J30" t="str">
            <v>00</v>
          </cell>
          <cell r="K30" t="str">
            <v>42</v>
          </cell>
          <cell r="L30" t="str">
            <v>01</v>
          </cell>
          <cell r="M30" t="str">
            <v>00001</v>
          </cell>
          <cell r="N30" t="str">
            <v>0</v>
          </cell>
          <cell r="O30" t="str">
            <v>18</v>
          </cell>
          <cell r="P30" t="str">
            <v>000110</v>
          </cell>
          <cell r="Q30" t="str">
            <v>00</v>
          </cell>
          <cell r="R30" t="str">
            <v>82</v>
          </cell>
          <cell r="S30" t="str">
            <v>10</v>
          </cell>
          <cell r="T30" t="str">
            <v>00001</v>
          </cell>
          <cell r="U30" t="str">
            <v>0</v>
          </cell>
        </row>
        <row r="31">
          <cell r="A31" t="str">
            <v>11001</v>
          </cell>
          <cell r="B31">
            <v>1</v>
          </cell>
          <cell r="C31" t="str">
            <v>13</v>
          </cell>
          <cell r="D31" t="str">
            <v>00</v>
          </cell>
          <cell r="E31" t="str">
            <v>01</v>
          </cell>
          <cell r="F31" t="str">
            <v>00</v>
          </cell>
          <cell r="G31" t="str">
            <v>11</v>
          </cell>
          <cell r="H31" t="str">
            <v>80</v>
          </cell>
          <cell r="I31" t="str">
            <v>100000</v>
          </cell>
          <cell r="J31" t="str">
            <v>00</v>
          </cell>
          <cell r="K31" t="str">
            <v>42</v>
          </cell>
          <cell r="L31" t="str">
            <v>01</v>
          </cell>
          <cell r="M31" t="str">
            <v>00001</v>
          </cell>
          <cell r="N31" t="str">
            <v>0</v>
          </cell>
          <cell r="O31" t="str">
            <v>18</v>
          </cell>
          <cell r="P31" t="str">
            <v>000110</v>
          </cell>
          <cell r="Q31" t="str">
            <v>00</v>
          </cell>
          <cell r="R31" t="str">
            <v>82</v>
          </cell>
          <cell r="S31" t="str">
            <v>10</v>
          </cell>
          <cell r="T31" t="str">
            <v>00001</v>
          </cell>
          <cell r="U31" t="str">
            <v>0</v>
          </cell>
        </row>
        <row r="32">
          <cell r="A32" t="str">
            <v>11010</v>
          </cell>
          <cell r="B32">
            <v>1</v>
          </cell>
          <cell r="C32" t="str">
            <v>13</v>
          </cell>
          <cell r="D32" t="str">
            <v>00</v>
          </cell>
          <cell r="E32" t="str">
            <v>01</v>
          </cell>
          <cell r="F32" t="str">
            <v>00</v>
          </cell>
          <cell r="G32" t="str">
            <v>11</v>
          </cell>
          <cell r="H32" t="str">
            <v>09</v>
          </cell>
          <cell r="I32" t="str">
            <v>000010</v>
          </cell>
          <cell r="J32" t="str">
            <v>01</v>
          </cell>
          <cell r="K32" t="str">
            <v>08</v>
          </cell>
          <cell r="L32" t="str">
            <v>00</v>
          </cell>
          <cell r="M32" t="str">
            <v>00100</v>
          </cell>
          <cell r="N32" t="str">
            <v>0</v>
          </cell>
          <cell r="O32" t="str">
            <v>1C</v>
          </cell>
          <cell r="P32" t="str">
            <v>000111</v>
          </cell>
          <cell r="Q32" t="str">
            <v>00</v>
          </cell>
          <cell r="R32" t="str">
            <v>42</v>
          </cell>
          <cell r="S32" t="str">
            <v>01</v>
          </cell>
          <cell r="T32" t="str">
            <v>00001</v>
          </cell>
          <cell r="U32" t="str">
            <v>0</v>
          </cell>
        </row>
        <row r="33">
          <cell r="A33" t="str">
            <v>11011</v>
          </cell>
          <cell r="B33">
            <v>1</v>
          </cell>
          <cell r="C33" t="str">
            <v>13</v>
          </cell>
          <cell r="D33" t="str">
            <v>00</v>
          </cell>
          <cell r="E33" t="str">
            <v>01</v>
          </cell>
          <cell r="F33" t="str">
            <v>00</v>
          </cell>
          <cell r="G33" t="str">
            <v>11</v>
          </cell>
          <cell r="H33" t="str">
            <v>10</v>
          </cell>
          <cell r="I33" t="str">
            <v>000100</v>
          </cell>
          <cell r="J33" t="str">
            <v>00</v>
          </cell>
          <cell r="K33" t="str">
            <v>84</v>
          </cell>
          <cell r="L33" t="str">
            <v>10</v>
          </cell>
          <cell r="M33" t="str">
            <v>00010</v>
          </cell>
          <cell r="N33" t="str">
            <v>0</v>
          </cell>
          <cell r="O33" t="str">
            <v>1C</v>
          </cell>
          <cell r="P33" t="str">
            <v>000111</v>
          </cell>
          <cell r="Q33" t="str">
            <v>00</v>
          </cell>
          <cell r="R33" t="str">
            <v>42</v>
          </cell>
          <cell r="S33" t="str">
            <v>01</v>
          </cell>
          <cell r="T33" t="str">
            <v>00001</v>
          </cell>
          <cell r="U33" t="str">
            <v>0</v>
          </cell>
        </row>
        <row r="34">
          <cell r="A34" t="str">
            <v>11100</v>
          </cell>
          <cell r="B34">
            <v>1</v>
          </cell>
          <cell r="C34" t="str">
            <v>13</v>
          </cell>
          <cell r="D34" t="str">
            <v>00</v>
          </cell>
          <cell r="E34" t="str">
            <v>01</v>
          </cell>
          <cell r="F34" t="str">
            <v>00</v>
          </cell>
          <cell r="G34" t="str">
            <v>11</v>
          </cell>
          <cell r="H34" t="str">
            <v>20</v>
          </cell>
          <cell r="I34" t="str">
            <v>001000</v>
          </cell>
          <cell r="J34" t="str">
            <v>00</v>
          </cell>
          <cell r="K34" t="str">
            <v>42</v>
          </cell>
          <cell r="L34" t="str">
            <v>01</v>
          </cell>
          <cell r="M34" t="str">
            <v>00001</v>
          </cell>
          <cell r="N34" t="str">
            <v>0</v>
          </cell>
          <cell r="O34" t="str">
            <v>1C</v>
          </cell>
          <cell r="P34" t="str">
            <v>000111</v>
          </cell>
          <cell r="Q34" t="str">
            <v>00</v>
          </cell>
          <cell r="R34" t="str">
            <v>42</v>
          </cell>
          <cell r="S34" t="str">
            <v>01</v>
          </cell>
          <cell r="T34" t="str">
            <v>00001</v>
          </cell>
          <cell r="U34" t="str">
            <v>0</v>
          </cell>
        </row>
        <row r="35">
          <cell r="A35" t="str">
            <v>11101</v>
          </cell>
          <cell r="B35">
            <v>1</v>
          </cell>
          <cell r="C35" t="str">
            <v>13</v>
          </cell>
          <cell r="D35" t="str">
            <v>00</v>
          </cell>
          <cell r="E35" t="str">
            <v>01</v>
          </cell>
          <cell r="F35" t="str">
            <v>00</v>
          </cell>
          <cell r="G35" t="str">
            <v>11</v>
          </cell>
          <cell r="H35" t="str">
            <v>40</v>
          </cell>
          <cell r="I35" t="str">
            <v>010000</v>
          </cell>
          <cell r="J35" t="str">
            <v>00</v>
          </cell>
          <cell r="K35" t="str">
            <v>42</v>
          </cell>
          <cell r="L35" t="str">
            <v>01</v>
          </cell>
          <cell r="M35" t="str">
            <v>00001</v>
          </cell>
          <cell r="N35" t="str">
            <v>0</v>
          </cell>
          <cell r="O35" t="str">
            <v>1C</v>
          </cell>
          <cell r="P35" t="str">
            <v>000111</v>
          </cell>
          <cell r="Q35" t="str">
            <v>00</v>
          </cell>
          <cell r="R35" t="str">
            <v>42</v>
          </cell>
          <cell r="S35" t="str">
            <v>01</v>
          </cell>
          <cell r="T35" t="str">
            <v>00001</v>
          </cell>
          <cell r="U35" t="str">
            <v>0</v>
          </cell>
        </row>
        <row r="36">
          <cell r="A36" t="str">
            <v>11110</v>
          </cell>
          <cell r="B36">
            <v>1</v>
          </cell>
          <cell r="C36" t="str">
            <v>13</v>
          </cell>
          <cell r="D36" t="str">
            <v>00</v>
          </cell>
          <cell r="E36" t="str">
            <v>01</v>
          </cell>
          <cell r="F36" t="str">
            <v>00</v>
          </cell>
          <cell r="G36" t="str">
            <v>11</v>
          </cell>
          <cell r="H36" t="str">
            <v>80</v>
          </cell>
          <cell r="I36" t="str">
            <v>100000</v>
          </cell>
          <cell r="J36" t="str">
            <v>00</v>
          </cell>
          <cell r="K36" t="str">
            <v>42</v>
          </cell>
          <cell r="L36" t="str">
            <v>01</v>
          </cell>
          <cell r="M36" t="str">
            <v>00001</v>
          </cell>
          <cell r="N36" t="str">
            <v>0</v>
          </cell>
          <cell r="O36" t="str">
            <v>1C</v>
          </cell>
          <cell r="P36" t="str">
            <v>000111</v>
          </cell>
          <cell r="Q36" t="str">
            <v>00</v>
          </cell>
          <cell r="R36" t="str">
            <v>42</v>
          </cell>
          <cell r="S36" t="str">
            <v>01</v>
          </cell>
          <cell r="T36" t="str">
            <v>00001</v>
          </cell>
          <cell r="U36" t="str">
            <v>0</v>
          </cell>
        </row>
        <row r="37">
          <cell r="A37" t="str">
            <v>11111</v>
          </cell>
          <cell r="B37">
            <v>1</v>
          </cell>
          <cell r="C37" t="str">
            <v>13</v>
          </cell>
          <cell r="D37" t="str">
            <v>00</v>
          </cell>
          <cell r="E37" t="str">
            <v>01</v>
          </cell>
          <cell r="F37" t="str">
            <v>00</v>
          </cell>
          <cell r="G37" t="str">
            <v>11</v>
          </cell>
          <cell r="H37" t="str">
            <v>20</v>
          </cell>
          <cell r="I37" t="str">
            <v>001000</v>
          </cell>
          <cell r="J37" t="str">
            <v>00</v>
          </cell>
          <cell r="K37" t="str">
            <v>42</v>
          </cell>
          <cell r="L37" t="str">
            <v>01</v>
          </cell>
          <cell r="M37" t="str">
            <v>00001</v>
          </cell>
          <cell r="N37" t="str">
            <v>0</v>
          </cell>
          <cell r="O37" t="str">
            <v>28</v>
          </cell>
          <cell r="P37" t="str">
            <v>001010</v>
          </cell>
          <cell r="Q37" t="str">
            <v>00</v>
          </cell>
          <cell r="R37" t="str">
            <v>42</v>
          </cell>
          <cell r="S37" t="str">
            <v>01</v>
          </cell>
          <cell r="T37" t="str">
            <v>00001</v>
          </cell>
          <cell r="U37" t="str">
            <v>0</v>
          </cell>
        </row>
      </sheetData>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oleObject" Target="../embeddings/Microsoft_Visio_2003-2010_Drawing.vsd"/></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ti.com/lit/an/slva689/slva689.pdf" TargetMode="External"/><Relationship Id="rId2" Type="http://schemas.openxmlformats.org/officeDocument/2006/relationships/hyperlink" Target="http://www.ti.com/lit/an/slva689/slva689.pdf" TargetMode="External"/><Relationship Id="rId1" Type="http://schemas.openxmlformats.org/officeDocument/2006/relationships/hyperlink" Target="http://www.ti.com/lit/an/slva689/slva689.pdf"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Q168"/>
  <sheetViews>
    <sheetView zoomScale="90" zoomScaleNormal="90" workbookViewId="0">
      <pane ySplit="2" topLeftCell="A3" activePane="bottomLeft" state="frozen"/>
      <selection activeCell="T16" sqref="T16"/>
      <selection pane="bottomLeft" activeCell="E163" sqref="E163"/>
    </sheetView>
  </sheetViews>
  <sheetFormatPr defaultColWidth="9.140625" defaultRowHeight="14.25" x14ac:dyDescent="0.2"/>
  <cols>
    <col min="1" max="1" width="2.85546875" style="171" customWidth="1"/>
    <col min="2" max="2" width="28.140625" style="171" customWidth="1"/>
    <col min="3" max="6" width="15.7109375" style="171" customWidth="1"/>
    <col min="7" max="7" width="10.140625" style="248" bestFit="1" customWidth="1"/>
    <col min="8" max="8" width="113.28515625" style="171" customWidth="1"/>
    <col min="9" max="9" width="13.5703125" style="171" customWidth="1"/>
    <col min="10" max="10" width="37.85546875" style="171" customWidth="1"/>
    <col min="11" max="11" width="12" style="171" customWidth="1"/>
    <col min="12" max="12" width="13.140625" style="171" customWidth="1"/>
    <col min="13" max="16384" width="9.140625" style="171"/>
  </cols>
  <sheetData>
    <row r="1" spans="2:17" ht="24" thickBot="1" x14ac:dyDescent="0.25">
      <c r="B1" s="409" t="s">
        <v>550</v>
      </c>
      <c r="C1" s="409"/>
      <c r="D1" s="409"/>
      <c r="E1" s="409"/>
      <c r="F1" s="409"/>
      <c r="G1" s="409"/>
      <c r="H1" s="409"/>
    </row>
    <row r="2" spans="2:17" ht="26.25" thickBot="1" x14ac:dyDescent="0.25">
      <c r="B2" s="169" t="s">
        <v>20</v>
      </c>
      <c r="C2" s="169" t="s">
        <v>551</v>
      </c>
      <c r="D2" s="169" t="s">
        <v>552</v>
      </c>
      <c r="E2" s="169" t="s">
        <v>553</v>
      </c>
      <c r="F2" s="169" t="s">
        <v>554</v>
      </c>
      <c r="G2" s="170" t="s">
        <v>210</v>
      </c>
      <c r="H2" s="169" t="s">
        <v>555</v>
      </c>
      <c r="I2" s="172">
        <f>Vout*0.98</f>
        <v>3.234</v>
      </c>
      <c r="J2" s="172">
        <f>Vout*1.02</f>
        <v>3.3659999999999997</v>
      </c>
      <c r="L2" s="173"/>
      <c r="M2" s="173"/>
      <c r="N2" s="173"/>
      <c r="O2" s="174"/>
      <c r="P2" s="173"/>
      <c r="Q2" s="173"/>
    </row>
    <row r="3" spans="2:17" x14ac:dyDescent="0.2">
      <c r="B3" s="175" t="s">
        <v>191</v>
      </c>
      <c r="C3" s="65" t="s">
        <v>193</v>
      </c>
      <c r="D3" s="176"/>
      <c r="E3" s="66"/>
      <c r="F3" s="176"/>
      <c r="G3" s="177" t="s">
        <v>198</v>
      </c>
      <c r="H3" s="178" t="s">
        <v>191</v>
      </c>
      <c r="I3" s="172"/>
      <c r="J3" s="179" t="s">
        <v>16</v>
      </c>
      <c r="L3" s="173"/>
      <c r="M3" s="173"/>
      <c r="N3" s="173"/>
      <c r="O3" s="174"/>
      <c r="P3" s="173"/>
      <c r="Q3" s="173"/>
    </row>
    <row r="4" spans="2:17" ht="15" x14ac:dyDescent="0.2">
      <c r="B4" s="175" t="s">
        <v>204</v>
      </c>
      <c r="D4" s="249">
        <f>VLOOKUP(C3,'Compensation References'!A2:C7,2,FALSE)</f>
        <v>40</v>
      </c>
      <c r="E4" s="66"/>
      <c r="F4" s="176"/>
      <c r="G4" s="177" t="s">
        <v>26</v>
      </c>
      <c r="H4" s="178" t="s">
        <v>199</v>
      </c>
      <c r="I4" s="172"/>
      <c r="J4" s="58" t="s">
        <v>547</v>
      </c>
      <c r="L4" s="173"/>
      <c r="M4" s="173"/>
      <c r="N4" s="173"/>
      <c r="O4" s="174"/>
      <c r="P4" s="173"/>
      <c r="Q4" s="173"/>
    </row>
    <row r="5" spans="2:17" ht="15" customHeight="1" x14ac:dyDescent="0.2">
      <c r="B5" s="175" t="s">
        <v>182</v>
      </c>
      <c r="C5" s="65">
        <v>12</v>
      </c>
      <c r="D5" s="176"/>
      <c r="E5" s="66"/>
      <c r="F5" s="176"/>
      <c r="G5" s="177" t="s">
        <v>22</v>
      </c>
      <c r="H5" s="178" t="s">
        <v>181</v>
      </c>
      <c r="I5" s="172">
        <f>Iout/2</f>
        <v>15</v>
      </c>
      <c r="J5" s="59" t="s">
        <v>548</v>
      </c>
      <c r="L5" s="173"/>
      <c r="M5" s="173"/>
      <c r="N5" s="173"/>
      <c r="O5" s="174"/>
      <c r="P5" s="173"/>
      <c r="Q5" s="173"/>
    </row>
    <row r="6" spans="2:17" ht="15" x14ac:dyDescent="0.2">
      <c r="B6" s="175" t="s">
        <v>23</v>
      </c>
      <c r="C6" s="65">
        <v>3.3</v>
      </c>
      <c r="D6" s="176"/>
      <c r="E6" s="66"/>
      <c r="F6" s="176"/>
      <c r="G6" s="177" t="s">
        <v>22</v>
      </c>
      <c r="H6" s="178" t="s">
        <v>24</v>
      </c>
      <c r="J6" s="60" t="s">
        <v>549</v>
      </c>
      <c r="L6" s="173"/>
      <c r="M6" s="173"/>
      <c r="N6" s="173"/>
      <c r="O6" s="174"/>
      <c r="P6" s="173"/>
      <c r="Q6" s="173"/>
    </row>
    <row r="7" spans="2:17" ht="15" x14ac:dyDescent="0.2">
      <c r="B7" s="175" t="s">
        <v>15</v>
      </c>
      <c r="C7" s="250"/>
      <c r="D7" s="181"/>
      <c r="E7" s="65">
        <v>0.125</v>
      </c>
      <c r="F7" s="180"/>
      <c r="G7" s="177" t="s">
        <v>22</v>
      </c>
      <c r="H7" s="178" t="s">
        <v>78</v>
      </c>
      <c r="J7" s="61" t="s">
        <v>17</v>
      </c>
      <c r="L7" s="173"/>
      <c r="M7" s="173"/>
      <c r="N7" s="173"/>
      <c r="O7" s="174"/>
      <c r="P7" s="173"/>
      <c r="Q7" s="173"/>
    </row>
    <row r="8" spans="2:17" ht="15" x14ac:dyDescent="0.2">
      <c r="B8" s="175" t="s">
        <v>170</v>
      </c>
      <c r="C8" s="66"/>
      <c r="D8" s="181"/>
      <c r="E8" s="66"/>
      <c r="F8" s="182">
        <f>VOSL*Vout</f>
        <v>0.41249999999999998</v>
      </c>
      <c r="G8" s="177" t="s">
        <v>22</v>
      </c>
      <c r="H8" s="178" t="s">
        <v>546</v>
      </c>
      <c r="J8" s="62" t="s">
        <v>18</v>
      </c>
      <c r="L8" s="173"/>
      <c r="M8" s="173"/>
      <c r="N8" s="173"/>
      <c r="O8" s="174"/>
      <c r="P8" s="173"/>
      <c r="Q8" s="173"/>
    </row>
    <row r="9" spans="2:17" ht="15" x14ac:dyDescent="0.2">
      <c r="B9" s="175" t="s">
        <v>25</v>
      </c>
      <c r="C9" s="65">
        <v>30</v>
      </c>
      <c r="D9" s="176"/>
      <c r="E9" s="66"/>
      <c r="F9" s="176"/>
      <c r="G9" s="177" t="s">
        <v>26</v>
      </c>
      <c r="H9" s="178" t="s">
        <v>137</v>
      </c>
      <c r="J9" s="63" t="s">
        <v>19</v>
      </c>
      <c r="L9" s="173"/>
      <c r="M9" s="173"/>
      <c r="N9" s="173"/>
      <c r="O9" s="174"/>
      <c r="P9" s="173"/>
      <c r="Q9" s="173"/>
    </row>
    <row r="10" spans="2:17" x14ac:dyDescent="0.2">
      <c r="B10" s="175" t="s">
        <v>128</v>
      </c>
      <c r="C10" s="65">
        <v>1</v>
      </c>
      <c r="D10" s="176"/>
      <c r="E10" s="66"/>
      <c r="F10" s="176"/>
      <c r="G10" s="177" t="s">
        <v>130</v>
      </c>
      <c r="H10" s="178" t="s">
        <v>129</v>
      </c>
      <c r="K10" s="173"/>
      <c r="L10" s="173"/>
      <c r="M10" s="173"/>
      <c r="N10" s="173"/>
      <c r="O10" s="174"/>
      <c r="P10" s="173"/>
      <c r="Q10" s="173"/>
    </row>
    <row r="11" spans="2:17" ht="15" thickBot="1" x14ac:dyDescent="0.25">
      <c r="B11" s="175" t="s">
        <v>138</v>
      </c>
      <c r="C11" s="66"/>
      <c r="D11" s="183">
        <f>Iout/Phases</f>
        <v>30</v>
      </c>
      <c r="E11" s="66"/>
      <c r="F11" s="176"/>
      <c r="G11" s="177" t="s">
        <v>26</v>
      </c>
      <c r="H11" s="178" t="s">
        <v>200</v>
      </c>
      <c r="K11" s="173"/>
      <c r="L11" s="173"/>
      <c r="M11" s="173"/>
      <c r="N11" s="173"/>
      <c r="O11" s="174"/>
      <c r="P11" s="173"/>
      <c r="Q11" s="173"/>
    </row>
    <row r="12" spans="2:17" ht="15" customHeight="1" x14ac:dyDescent="0.2">
      <c r="B12" s="175" t="s">
        <v>27</v>
      </c>
      <c r="C12" s="65">
        <v>2</v>
      </c>
      <c r="D12" s="176"/>
      <c r="E12" s="66"/>
      <c r="F12" s="176"/>
      <c r="G12" s="177" t="s">
        <v>26</v>
      </c>
      <c r="H12" s="178" t="s">
        <v>28</v>
      </c>
      <c r="J12" s="410" t="s">
        <v>205</v>
      </c>
      <c r="K12" s="173"/>
      <c r="L12" s="173"/>
      <c r="M12" s="173"/>
      <c r="N12" s="173"/>
      <c r="O12" s="174"/>
      <c r="P12" s="173"/>
      <c r="Q12" s="173"/>
    </row>
    <row r="13" spans="2:17" x14ac:dyDescent="0.2">
      <c r="B13" s="175" t="s">
        <v>29</v>
      </c>
      <c r="C13" s="65">
        <v>100</v>
      </c>
      <c r="D13" s="176"/>
      <c r="E13" s="66"/>
      <c r="F13" s="176"/>
      <c r="G13" s="177" t="s">
        <v>30</v>
      </c>
      <c r="H13" s="178" t="s">
        <v>31</v>
      </c>
      <c r="J13" s="411"/>
      <c r="K13" s="184"/>
      <c r="L13" s="173"/>
      <c r="M13" s="173"/>
      <c r="N13" s="173"/>
      <c r="O13" s="174"/>
      <c r="P13" s="173"/>
      <c r="Q13" s="173"/>
    </row>
    <row r="14" spans="2:17" x14ac:dyDescent="0.2">
      <c r="B14" s="175" t="s">
        <v>32</v>
      </c>
      <c r="C14" s="65">
        <v>50</v>
      </c>
      <c r="D14" s="176"/>
      <c r="E14" s="66"/>
      <c r="F14" s="176"/>
      <c r="G14" s="177" t="s">
        <v>30</v>
      </c>
      <c r="H14" s="178" t="s">
        <v>33</v>
      </c>
      <c r="J14" s="411"/>
      <c r="K14" s="185"/>
      <c r="L14" s="173"/>
      <c r="M14" s="173"/>
      <c r="N14" s="173"/>
      <c r="O14" s="174"/>
      <c r="P14" s="173"/>
      <c r="Q14" s="173"/>
    </row>
    <row r="15" spans="2:17" x14ac:dyDescent="0.2">
      <c r="B15" s="175" t="s">
        <v>34</v>
      </c>
      <c r="C15" s="65">
        <v>50</v>
      </c>
      <c r="D15" s="176"/>
      <c r="E15" s="66"/>
      <c r="F15" s="176"/>
      <c r="G15" s="177" t="s">
        <v>30</v>
      </c>
      <c r="H15" s="178" t="s">
        <v>35</v>
      </c>
      <c r="J15" s="411"/>
      <c r="K15" s="185"/>
      <c r="L15" s="173"/>
      <c r="M15" s="173"/>
      <c r="N15" s="173"/>
      <c r="O15" s="174"/>
      <c r="P15" s="173"/>
      <c r="Q15" s="173"/>
    </row>
    <row r="16" spans="2:17" ht="15" thickBot="1" x14ac:dyDescent="0.25">
      <c r="B16" s="175" t="s">
        <v>36</v>
      </c>
      <c r="C16" s="65">
        <v>550</v>
      </c>
      <c r="D16" s="176"/>
      <c r="E16" s="66"/>
      <c r="F16" s="176"/>
      <c r="G16" s="177" t="s">
        <v>11</v>
      </c>
      <c r="H16" s="178" t="s">
        <v>354</v>
      </c>
      <c r="J16" s="411"/>
      <c r="K16" s="185"/>
    </row>
    <row r="17" spans="2:11" ht="15.75" x14ac:dyDescent="0.2">
      <c r="B17" s="438" t="s">
        <v>670</v>
      </c>
      <c r="C17" s="439"/>
      <c r="D17" s="439"/>
      <c r="E17" s="439"/>
      <c r="F17" s="439"/>
      <c r="G17" s="439"/>
      <c r="H17" s="440"/>
      <c r="J17" s="411"/>
      <c r="K17" s="185"/>
    </row>
    <row r="18" spans="2:11" ht="15" thickBot="1" x14ac:dyDescent="0.25">
      <c r="B18" s="441" t="s">
        <v>671</v>
      </c>
      <c r="C18" s="442"/>
      <c r="D18" s="442"/>
      <c r="E18" s="442"/>
      <c r="F18" s="442"/>
      <c r="G18" s="442"/>
      <c r="H18" s="443"/>
      <c r="J18" s="411"/>
      <c r="K18" s="185"/>
    </row>
    <row r="19" spans="2:11" x14ac:dyDescent="0.2">
      <c r="B19" s="331" t="s">
        <v>44</v>
      </c>
      <c r="C19" s="332"/>
      <c r="D19" s="333">
        <f>(Pvin-Vout)*(Vout/Pvin)/(fsw*10^3)*10^6</f>
        <v>4.3499999999999988</v>
      </c>
      <c r="E19" s="334"/>
      <c r="F19" s="335"/>
      <c r="G19" s="336" t="s">
        <v>45</v>
      </c>
      <c r="H19" s="337" t="s">
        <v>46</v>
      </c>
      <c r="J19" s="411"/>
      <c r="K19" s="185"/>
    </row>
    <row r="20" spans="2:11" x14ac:dyDescent="0.2">
      <c r="B20" s="175" t="s">
        <v>47</v>
      </c>
      <c r="C20" s="250"/>
      <c r="D20" s="186">
        <f>D19/(0.1*Iout/Phases)</f>
        <v>1.4499999999999995</v>
      </c>
      <c r="E20" s="149"/>
      <c r="F20" s="187"/>
      <c r="G20" s="177" t="s">
        <v>41</v>
      </c>
      <c r="H20" s="178" t="s">
        <v>48</v>
      </c>
      <c r="J20" s="411"/>
      <c r="K20" s="185"/>
    </row>
    <row r="21" spans="2:11" x14ac:dyDescent="0.2">
      <c r="B21" s="175" t="s">
        <v>42</v>
      </c>
      <c r="C21" s="250"/>
      <c r="D21" s="186">
        <f>D19/(0.4*Iout/Phases)</f>
        <v>0.36249999999999988</v>
      </c>
      <c r="E21" s="149"/>
      <c r="F21" s="187"/>
      <c r="G21" s="177" t="s">
        <v>41</v>
      </c>
      <c r="H21" s="178" t="s">
        <v>43</v>
      </c>
      <c r="J21" s="411"/>
      <c r="K21" s="173"/>
    </row>
    <row r="22" spans="2:11" x14ac:dyDescent="0.2">
      <c r="B22" s="175" t="s">
        <v>693</v>
      </c>
      <c r="C22" s="250"/>
      <c r="D22" s="186">
        <f>D19/(0.3*Iout/Phases)</f>
        <v>0.48333333333333317</v>
      </c>
      <c r="E22" s="149"/>
      <c r="F22" s="187"/>
      <c r="G22" s="177" t="s">
        <v>41</v>
      </c>
      <c r="H22" s="178" t="s">
        <v>694</v>
      </c>
      <c r="J22" s="411"/>
      <c r="K22" s="173"/>
    </row>
    <row r="23" spans="2:11" x14ac:dyDescent="0.2">
      <c r="B23" s="175" t="s">
        <v>310</v>
      </c>
      <c r="C23" s="327"/>
      <c r="D23" s="176"/>
      <c r="E23" s="65">
        <v>0.17499999999999999</v>
      </c>
      <c r="F23" s="176"/>
      <c r="G23" s="177" t="s">
        <v>41</v>
      </c>
      <c r="H23" s="178" t="s">
        <v>311</v>
      </c>
      <c r="J23" s="411"/>
      <c r="K23" s="173"/>
    </row>
    <row r="24" spans="2:11" x14ac:dyDescent="0.2">
      <c r="B24" s="175" t="s">
        <v>312</v>
      </c>
      <c r="C24" s="327"/>
      <c r="D24" s="176"/>
      <c r="E24" s="65">
        <f>80</f>
        <v>80</v>
      </c>
      <c r="F24" s="176"/>
      <c r="G24" s="177" t="s">
        <v>167</v>
      </c>
      <c r="H24" s="178" t="s">
        <v>360</v>
      </c>
      <c r="J24" s="411"/>
      <c r="K24" s="173"/>
    </row>
    <row r="25" spans="2:11" ht="15" thickBot="1" x14ac:dyDescent="0.25">
      <c r="B25" s="175" t="s">
        <v>39</v>
      </c>
      <c r="C25" s="250"/>
      <c r="D25" s="327"/>
      <c r="E25" s="66"/>
      <c r="F25" s="182">
        <f>E23*E24/100</f>
        <v>0.14000000000000001</v>
      </c>
      <c r="G25" s="177" t="s">
        <v>41</v>
      </c>
      <c r="H25" s="178" t="s">
        <v>678</v>
      </c>
      <c r="J25" s="412"/>
      <c r="K25" s="173"/>
    </row>
    <row r="26" spans="2:11" x14ac:dyDescent="0.2">
      <c r="B26" s="175" t="s">
        <v>49</v>
      </c>
      <c r="C26" s="250"/>
      <c r="D26" s="327"/>
      <c r="E26" s="78"/>
      <c r="F26" s="198">
        <f>D19/Lout</f>
        <v>31.071428571428559</v>
      </c>
      <c r="G26" s="177" t="s">
        <v>26</v>
      </c>
      <c r="H26" s="178" t="s">
        <v>154</v>
      </c>
    </row>
    <row r="27" spans="2:11" x14ac:dyDescent="0.2">
      <c r="B27" s="175" t="s">
        <v>151</v>
      </c>
      <c r="C27" s="250"/>
      <c r="D27" s="327"/>
      <c r="E27" s="78"/>
      <c r="F27" s="198">
        <f>1/(fsw*10^3)/(Lout*10^-6)</f>
        <v>12.987012987012985</v>
      </c>
      <c r="G27" s="177" t="s">
        <v>152</v>
      </c>
      <c r="H27" s="178" t="s">
        <v>153</v>
      </c>
    </row>
    <row r="28" spans="2:11" x14ac:dyDescent="0.2">
      <c r="B28" s="175" t="s">
        <v>50</v>
      </c>
      <c r="C28" s="250"/>
      <c r="D28" s="327"/>
      <c r="E28" s="149"/>
      <c r="F28" s="194">
        <f>Iripple/Iphase</f>
        <v>1.0357142857142854</v>
      </c>
      <c r="G28" s="177" t="s">
        <v>51</v>
      </c>
      <c r="H28" s="178" t="s">
        <v>52</v>
      </c>
    </row>
    <row r="29" spans="2:11" x14ac:dyDescent="0.2">
      <c r="B29" s="175" t="s">
        <v>53</v>
      </c>
      <c r="C29" s="250"/>
      <c r="D29" s="327"/>
      <c r="E29" s="78"/>
      <c r="F29" s="198">
        <f>Iphase+Iripple/2</f>
        <v>45.535714285714278</v>
      </c>
      <c r="G29" s="177" t="s">
        <v>51</v>
      </c>
      <c r="H29" s="178" t="s">
        <v>54</v>
      </c>
    </row>
    <row r="30" spans="2:11" ht="15" thickBot="1" x14ac:dyDescent="0.25">
      <c r="B30" s="338" t="s">
        <v>55</v>
      </c>
      <c r="C30" s="339"/>
      <c r="D30" s="340"/>
      <c r="E30" s="341"/>
      <c r="F30" s="342">
        <f>SQRT(Iphase^2+1/12*(Iripple)^2)</f>
        <v>31.312183030291084</v>
      </c>
      <c r="G30" s="343" t="s">
        <v>56</v>
      </c>
      <c r="H30" s="344" t="s">
        <v>57</v>
      </c>
    </row>
    <row r="31" spans="2:11" ht="15.75" x14ac:dyDescent="0.2">
      <c r="B31" s="444" t="s">
        <v>672</v>
      </c>
      <c r="C31" s="445"/>
      <c r="D31" s="445"/>
      <c r="E31" s="445"/>
      <c r="F31" s="445"/>
      <c r="G31" s="445"/>
      <c r="H31" s="446"/>
      <c r="J31" s="362"/>
    </row>
    <row r="32" spans="2:11" ht="15" thickBot="1" x14ac:dyDescent="0.25">
      <c r="B32" s="441" t="s">
        <v>673</v>
      </c>
      <c r="C32" s="442"/>
      <c r="D32" s="442"/>
      <c r="E32" s="442"/>
      <c r="F32" s="442"/>
      <c r="G32" s="442"/>
      <c r="H32" s="443"/>
    </row>
    <row r="33" spans="2:10" x14ac:dyDescent="0.2">
      <c r="B33" s="175" t="s">
        <v>58</v>
      </c>
      <c r="C33" s="250"/>
      <c r="D33" s="188">
        <f>Iripple/(8*fsw*C13)*10^6</f>
        <v>70.616883116883088</v>
      </c>
      <c r="E33" s="78"/>
      <c r="F33" s="189"/>
      <c r="G33" s="177" t="s">
        <v>40</v>
      </c>
      <c r="H33" s="178" t="s">
        <v>178</v>
      </c>
    </row>
    <row r="34" spans="2:10" x14ac:dyDescent="0.2">
      <c r="B34" s="175" t="s">
        <v>59</v>
      </c>
      <c r="C34" s="250"/>
      <c r="D34" s="190">
        <f>1/(2*PI()*(C14*10^-3)/(C12/Phases)*(fsw*10^3)/10)*10^6</f>
        <v>115.74904952137844</v>
      </c>
      <c r="E34" s="251"/>
      <c r="F34" s="191"/>
      <c r="G34" s="177" t="s">
        <v>40</v>
      </c>
      <c r="H34" s="178" t="s">
        <v>179</v>
      </c>
    </row>
    <row r="35" spans="2:10" x14ac:dyDescent="0.2">
      <c r="B35" s="175" t="s">
        <v>60</v>
      </c>
      <c r="C35" s="250"/>
      <c r="D35" s="190">
        <f>1/(2*PI()*(C15*10^-3)/(C12/Phases)*(fsw*10^3)/10)*10^6</f>
        <v>115.74904952137844</v>
      </c>
      <c r="E35" s="251"/>
      <c r="F35" s="191"/>
      <c r="G35" s="177" t="s">
        <v>40</v>
      </c>
      <c r="H35" s="178" t="s">
        <v>180</v>
      </c>
    </row>
    <row r="36" spans="2:10" x14ac:dyDescent="0.2">
      <c r="B36" s="175" t="s">
        <v>313</v>
      </c>
      <c r="C36" s="327"/>
      <c r="D36" s="176"/>
      <c r="E36" s="65">
        <v>470</v>
      </c>
      <c r="F36" s="176"/>
      <c r="G36" s="177" t="s">
        <v>40</v>
      </c>
      <c r="H36" s="178" t="s">
        <v>314</v>
      </c>
    </row>
    <row r="37" spans="2:10" x14ac:dyDescent="0.2">
      <c r="B37" s="175" t="s">
        <v>365</v>
      </c>
      <c r="C37" s="327"/>
      <c r="D37" s="176"/>
      <c r="E37" s="65">
        <v>70</v>
      </c>
      <c r="F37" s="176"/>
      <c r="G37" s="177" t="s">
        <v>167</v>
      </c>
      <c r="H37" s="178" t="s">
        <v>359</v>
      </c>
    </row>
    <row r="38" spans="2:10" x14ac:dyDescent="0.2">
      <c r="B38" s="175" t="s">
        <v>61</v>
      </c>
      <c r="C38" s="250"/>
      <c r="E38" s="66"/>
      <c r="F38" s="182">
        <f>E36*E37/100</f>
        <v>329</v>
      </c>
      <c r="G38" s="177" t="s">
        <v>40</v>
      </c>
      <c r="H38" s="178" t="s">
        <v>64</v>
      </c>
    </row>
    <row r="39" spans="2:10" x14ac:dyDescent="0.2">
      <c r="B39" s="175" t="s">
        <v>62</v>
      </c>
      <c r="C39" s="327"/>
      <c r="D39" s="176"/>
      <c r="E39" s="65">
        <v>3</v>
      </c>
      <c r="F39" s="176"/>
      <c r="G39" s="177" t="s">
        <v>116</v>
      </c>
      <c r="H39" s="178" t="s">
        <v>65</v>
      </c>
    </row>
    <row r="40" spans="2:10" x14ac:dyDescent="0.2">
      <c r="B40" s="175" t="s">
        <v>63</v>
      </c>
      <c r="C40" s="327"/>
      <c r="D40" s="328"/>
      <c r="E40" s="65">
        <v>2</v>
      </c>
      <c r="F40" s="176"/>
      <c r="G40" s="177"/>
      <c r="H40" s="178" t="s">
        <v>377</v>
      </c>
    </row>
    <row r="41" spans="2:10" x14ac:dyDescent="0.2">
      <c r="B41" s="175" t="s">
        <v>66</v>
      </c>
      <c r="C41" s="250"/>
      <c r="D41" s="329"/>
      <c r="E41" s="251"/>
      <c r="F41" s="193">
        <f>IF(E40=0,0.001,E40*F38)</f>
        <v>658</v>
      </c>
      <c r="G41" s="177" t="s">
        <v>40</v>
      </c>
      <c r="H41" s="178" t="s">
        <v>68</v>
      </c>
    </row>
    <row r="42" spans="2:10" x14ac:dyDescent="0.2">
      <c r="B42" s="175" t="s">
        <v>67</v>
      </c>
      <c r="C42" s="250"/>
      <c r="D42" s="329"/>
      <c r="E42" s="66"/>
      <c r="F42" s="182">
        <f>IF(E40=0,0,E39/E40)</f>
        <v>1.5</v>
      </c>
      <c r="G42" s="177" t="s">
        <v>116</v>
      </c>
      <c r="H42" s="178" t="s">
        <v>69</v>
      </c>
    </row>
    <row r="43" spans="2:10" x14ac:dyDescent="0.2">
      <c r="B43" s="175" t="s">
        <v>315</v>
      </c>
      <c r="C43" s="250"/>
      <c r="D43" s="328"/>
      <c r="E43" s="65">
        <v>61</v>
      </c>
      <c r="F43" s="176"/>
      <c r="G43" s="177" t="s">
        <v>40</v>
      </c>
      <c r="H43" s="178" t="s">
        <v>366</v>
      </c>
    </row>
    <row r="44" spans="2:10" x14ac:dyDescent="0.2">
      <c r="B44" s="175" t="s">
        <v>316</v>
      </c>
      <c r="C44" s="250"/>
      <c r="D44" s="328"/>
      <c r="E44" s="65">
        <v>65</v>
      </c>
      <c r="F44" s="176"/>
      <c r="G44" s="177" t="s">
        <v>167</v>
      </c>
      <c r="H44" s="178" t="s">
        <v>361</v>
      </c>
    </row>
    <row r="45" spans="2:10" x14ac:dyDescent="0.2">
      <c r="B45" s="175" t="s">
        <v>374</v>
      </c>
      <c r="C45" s="250"/>
      <c r="D45" s="176"/>
      <c r="E45" s="65">
        <v>1</v>
      </c>
      <c r="F45" s="176"/>
      <c r="G45" s="177" t="s">
        <v>116</v>
      </c>
      <c r="H45" s="178" t="s">
        <v>368</v>
      </c>
    </row>
    <row r="46" spans="2:10" x14ac:dyDescent="0.2">
      <c r="B46" s="175" t="s">
        <v>375</v>
      </c>
      <c r="C46" s="250"/>
      <c r="D46" s="176"/>
      <c r="E46" s="65">
        <v>8</v>
      </c>
      <c r="F46" s="176"/>
      <c r="G46" s="177"/>
      <c r="H46" s="178" t="s">
        <v>376</v>
      </c>
    </row>
    <row r="47" spans="2:10" x14ac:dyDescent="0.2">
      <c r="B47" s="175" t="s">
        <v>373</v>
      </c>
      <c r="C47" s="250"/>
      <c r="D47" s="176"/>
      <c r="E47" s="66"/>
      <c r="F47" s="182">
        <f>E43*E44/100</f>
        <v>39.65</v>
      </c>
      <c r="G47" s="177" t="s">
        <v>40</v>
      </c>
      <c r="H47" s="178" t="s">
        <v>367</v>
      </c>
      <c r="J47" s="192"/>
    </row>
    <row r="48" spans="2:10" x14ac:dyDescent="0.2">
      <c r="B48" s="175" t="s">
        <v>369</v>
      </c>
      <c r="C48" s="250"/>
      <c r="D48" s="191"/>
      <c r="E48" s="251"/>
      <c r="F48" s="193">
        <f>IF(E46=0,0.001,E46*F47)</f>
        <v>317.2</v>
      </c>
      <c r="G48" s="177" t="s">
        <v>40</v>
      </c>
      <c r="H48" s="178" t="s">
        <v>370</v>
      </c>
    </row>
    <row r="49" spans="2:8" x14ac:dyDescent="0.2">
      <c r="B49" s="175" t="s">
        <v>371</v>
      </c>
      <c r="C49" s="250"/>
      <c r="D49" s="187"/>
      <c r="E49" s="149"/>
      <c r="F49" s="194">
        <f>IF(E46=0,0,E45/E46)</f>
        <v>0.125</v>
      </c>
      <c r="G49" s="177" t="s">
        <v>116</v>
      </c>
      <c r="H49" s="178" t="s">
        <v>372</v>
      </c>
    </row>
    <row r="50" spans="2:8" x14ac:dyDescent="0.2">
      <c r="B50" s="175" t="s">
        <v>121</v>
      </c>
      <c r="C50" s="250"/>
      <c r="D50" s="327"/>
      <c r="E50" s="251"/>
      <c r="F50" s="193">
        <f>Cout_bulk+Cout_cer</f>
        <v>975.2</v>
      </c>
      <c r="G50" s="177" t="s">
        <v>40</v>
      </c>
      <c r="H50" s="178" t="s">
        <v>122</v>
      </c>
    </row>
    <row r="51" spans="2:8" ht="15" customHeight="1" x14ac:dyDescent="0.2">
      <c r="B51" s="175" t="s">
        <v>364</v>
      </c>
      <c r="C51" s="65">
        <v>1300</v>
      </c>
      <c r="D51" s="181"/>
      <c r="E51" s="66"/>
      <c r="F51" s="176"/>
      <c r="G51" s="177" t="s">
        <v>40</v>
      </c>
      <c r="H51" s="195" t="s">
        <v>380</v>
      </c>
    </row>
    <row r="52" spans="2:8" ht="28.5" x14ac:dyDescent="0.2">
      <c r="B52" s="196" t="s">
        <v>95</v>
      </c>
      <c r="C52" s="250"/>
      <c r="D52" s="197">
        <f>MAX(C51,Cout_cer+Cout_bulk,E36*E40+E43*E46)</f>
        <v>1428</v>
      </c>
      <c r="E52" s="251"/>
      <c r="F52" s="191"/>
      <c r="G52" s="177" t="s">
        <v>40</v>
      </c>
      <c r="H52" s="195" t="s">
        <v>363</v>
      </c>
    </row>
    <row r="53" spans="2:8" x14ac:dyDescent="0.2">
      <c r="B53" s="175" t="s">
        <v>120</v>
      </c>
      <c r="C53" s="250"/>
      <c r="D53" s="186">
        <f>IF(Cout_total&lt;Cout_max,1/(2*PI()*(Cout_max*10^-6)/GM_PS),1/(2*PI()*(Cout_total*10^-6)/GM_PS))/1000</f>
        <v>18.107724026137948</v>
      </c>
      <c r="E53" s="149"/>
      <c r="F53" s="187"/>
      <c r="G53" s="177" t="s">
        <v>11</v>
      </c>
      <c r="H53" s="178" t="s">
        <v>381</v>
      </c>
    </row>
    <row r="54" spans="2:8" x14ac:dyDescent="0.2">
      <c r="B54" s="175" t="s">
        <v>70</v>
      </c>
      <c r="C54" s="250"/>
      <c r="D54" s="186">
        <f>1/(1/(SQRT((ESR_bulk*10^-3)^2+1/(2*PI()*fsw*10^3*Cout_bulk*10^-6)^2))+1/(SQRT((ESR_cer*10^-3)^2+1/(2*PI()*fsw*10^3*Cout_cer*10^-6)^2)))*1000</f>
        <v>0.57945633403861541</v>
      </c>
      <c r="E54" s="149"/>
      <c r="F54" s="187"/>
      <c r="G54" s="177" t="s">
        <v>116</v>
      </c>
      <c r="H54" s="178" t="s">
        <v>114</v>
      </c>
    </row>
    <row r="55" spans="2:8" x14ac:dyDescent="0.2">
      <c r="B55" s="175" t="s">
        <v>176</v>
      </c>
      <c r="C55" s="250"/>
      <c r="D55" s="186">
        <f>D54*Iripple</f>
        <v>18.004536093342686</v>
      </c>
      <c r="E55" s="149"/>
      <c r="F55" s="187"/>
      <c r="G55" s="177" t="s">
        <v>30</v>
      </c>
      <c r="H55" s="178" t="s">
        <v>177</v>
      </c>
    </row>
    <row r="56" spans="2:8" ht="15" thickBot="1" x14ac:dyDescent="0.25">
      <c r="B56" s="175" t="s">
        <v>71</v>
      </c>
      <c r="C56" s="250"/>
      <c r="D56" s="188">
        <f>1/(1/(SQRT((ESR_bulk*10^-3)^2+1/(2*PI()*fsw*10^2*Cout_bulk*10^-6)^2))+1/(SQRT((ESR_cer*10^-3)^2+1/(2*PI()*fsw*10^2*Cout_cer*10^-6)^2)))*1000</f>
        <v>3.0786257278597389</v>
      </c>
      <c r="E56" s="78"/>
      <c r="F56" s="189"/>
      <c r="G56" s="177" t="s">
        <v>116</v>
      </c>
      <c r="H56" s="178" t="s">
        <v>115</v>
      </c>
    </row>
    <row r="57" spans="2:8" ht="15.75" x14ac:dyDescent="0.2">
      <c r="B57" s="438" t="s">
        <v>674</v>
      </c>
      <c r="C57" s="439"/>
      <c r="D57" s="439"/>
      <c r="E57" s="439"/>
      <c r="F57" s="439"/>
      <c r="G57" s="439"/>
      <c r="H57" s="440"/>
    </row>
    <row r="58" spans="2:8" ht="15" thickBot="1" x14ac:dyDescent="0.25">
      <c r="B58" s="441" t="s">
        <v>675</v>
      </c>
      <c r="C58" s="442"/>
      <c r="D58" s="442"/>
      <c r="E58" s="442"/>
      <c r="F58" s="442"/>
      <c r="G58" s="442"/>
      <c r="H58" s="443"/>
    </row>
    <row r="59" spans="2:8" x14ac:dyDescent="0.2">
      <c r="B59" s="175" t="s">
        <v>72</v>
      </c>
      <c r="C59" s="181"/>
      <c r="D59" s="183">
        <f>Iout*(Vout/Pvin*1/(fsw*10^3))*10^6</f>
        <v>14.999999999999998</v>
      </c>
      <c r="E59" s="66"/>
      <c r="F59" s="176"/>
      <c r="G59" s="177" t="s">
        <v>73</v>
      </c>
      <c r="H59" s="178" t="s">
        <v>74</v>
      </c>
    </row>
    <row r="60" spans="2:8" x14ac:dyDescent="0.2">
      <c r="B60" s="175" t="s">
        <v>75</v>
      </c>
      <c r="C60" s="181"/>
      <c r="D60" s="183">
        <f>D59*4</f>
        <v>59.999999999999993</v>
      </c>
      <c r="E60" s="66"/>
      <c r="F60" s="176"/>
      <c r="G60" s="177" t="s">
        <v>40</v>
      </c>
      <c r="H60" s="178" t="s">
        <v>171</v>
      </c>
    </row>
    <row r="61" spans="2:8" x14ac:dyDescent="0.2">
      <c r="B61" s="175" t="s">
        <v>76</v>
      </c>
      <c r="C61" s="181"/>
      <c r="D61" s="176"/>
      <c r="E61" s="65">
        <v>78</v>
      </c>
      <c r="F61" s="176"/>
      <c r="G61" s="177" t="s">
        <v>40</v>
      </c>
      <c r="H61" s="178" t="s">
        <v>695</v>
      </c>
    </row>
    <row r="62" spans="2:8" x14ac:dyDescent="0.2">
      <c r="B62" s="175" t="s">
        <v>77</v>
      </c>
      <c r="C62" s="181"/>
      <c r="D62" s="189"/>
      <c r="E62" s="78"/>
      <c r="F62" s="198">
        <f>D59/Cin_cer*1000</f>
        <v>192.30769230769229</v>
      </c>
      <c r="G62" s="177" t="s">
        <v>30</v>
      </c>
      <c r="H62" s="178" t="s">
        <v>696</v>
      </c>
    </row>
    <row r="63" spans="2:8" ht="29.25" thickBot="1" x14ac:dyDescent="0.25">
      <c r="B63" s="196" t="s">
        <v>189</v>
      </c>
      <c r="C63" s="181"/>
      <c r="D63" s="199"/>
      <c r="E63" s="252"/>
      <c r="F63" s="200">
        <f>(Iout-(Iout*Vout/Pvin))*SQRT(Vout/Pvin)+Iout*(Vout/Pvin)*SQRT(1-(Vout/Pvin))</f>
        <v>18.430418099795034</v>
      </c>
      <c r="G63" s="201" t="s">
        <v>26</v>
      </c>
      <c r="H63" s="202" t="s">
        <v>190</v>
      </c>
    </row>
    <row r="64" spans="2:8" ht="15.75" x14ac:dyDescent="0.2">
      <c r="B64" s="438" t="s">
        <v>674</v>
      </c>
      <c r="C64" s="439"/>
      <c r="D64" s="439"/>
      <c r="E64" s="439"/>
      <c r="F64" s="439"/>
      <c r="G64" s="439"/>
      <c r="H64" s="440"/>
    </row>
    <row r="65" spans="2:13" ht="15" thickBot="1" x14ac:dyDescent="0.25">
      <c r="B65" s="441" t="s">
        <v>675</v>
      </c>
      <c r="C65" s="442"/>
      <c r="D65" s="442"/>
      <c r="E65" s="442"/>
      <c r="F65" s="442"/>
      <c r="G65" s="442"/>
      <c r="H65" s="443"/>
    </row>
    <row r="66" spans="2:13" x14ac:dyDescent="0.2">
      <c r="B66" s="175" t="s">
        <v>79</v>
      </c>
      <c r="C66" s="181"/>
      <c r="D66" s="183">
        <v>5.5</v>
      </c>
      <c r="E66" s="66"/>
      <c r="F66" s="176"/>
      <c r="G66" s="177"/>
      <c r="H66" s="178" t="s">
        <v>126</v>
      </c>
    </row>
    <row r="67" spans="2:13" x14ac:dyDescent="0.2">
      <c r="B67" s="175" t="s">
        <v>80</v>
      </c>
      <c r="C67" s="181"/>
      <c r="D67" s="183">
        <f>VLOOKUP(C3,'Compensation References'!A2:C7,3,FALSE)</f>
        <v>6.1550000000000002</v>
      </c>
      <c r="E67" s="66"/>
      <c r="F67" s="176"/>
      <c r="G67" s="177" t="s">
        <v>12</v>
      </c>
      <c r="H67" s="178" t="s">
        <v>133</v>
      </c>
    </row>
    <row r="68" spans="2:13" x14ac:dyDescent="0.2">
      <c r="B68" s="175" t="s">
        <v>134</v>
      </c>
      <c r="C68" s="181"/>
      <c r="D68" s="203">
        <f>Phases/CSA*1000</f>
        <v>162.46953696181964</v>
      </c>
      <c r="E68" s="253"/>
      <c r="F68" s="204"/>
      <c r="G68" s="177" t="s">
        <v>135</v>
      </c>
      <c r="H68" s="178" t="s">
        <v>132</v>
      </c>
    </row>
    <row r="69" spans="2:13" x14ac:dyDescent="0.2">
      <c r="B69" s="175" t="s">
        <v>82</v>
      </c>
      <c r="C69" s="181"/>
      <c r="D69" s="176"/>
      <c r="E69" s="65">
        <v>3</v>
      </c>
      <c r="F69" s="176"/>
      <c r="G69" s="177"/>
      <c r="H69" s="178" t="s">
        <v>118</v>
      </c>
    </row>
    <row r="70" spans="2:13" x14ac:dyDescent="0.2">
      <c r="B70" s="175" t="s">
        <v>83</v>
      </c>
      <c r="C70" s="181"/>
      <c r="D70" s="189"/>
      <c r="E70" s="78"/>
      <c r="F70" s="198">
        <f>fsw/E69</f>
        <v>183.33333333333334</v>
      </c>
      <c r="G70" s="177" t="s">
        <v>11</v>
      </c>
      <c r="H70" s="178" t="s">
        <v>84</v>
      </c>
    </row>
    <row r="71" spans="2:13" x14ac:dyDescent="0.2">
      <c r="B71" s="175" t="s">
        <v>125</v>
      </c>
      <c r="C71" s="181"/>
      <c r="D71" s="189"/>
      <c r="E71" s="78"/>
      <c r="F71" s="198">
        <f>Mod_ratio/(fcoi_trgt*10^3*Lout*10^-6)</f>
        <v>214.28571428571425</v>
      </c>
      <c r="G71" s="177" t="s">
        <v>81</v>
      </c>
      <c r="H71" s="178" t="s">
        <v>125</v>
      </c>
      <c r="J71" s="422" t="s">
        <v>172</v>
      </c>
      <c r="K71" s="423"/>
      <c r="L71" s="424"/>
    </row>
    <row r="72" spans="2:13" x14ac:dyDescent="0.2">
      <c r="B72" s="175" t="s">
        <v>96</v>
      </c>
      <c r="C72" s="181"/>
      <c r="D72" s="176"/>
      <c r="E72" s="65">
        <v>8</v>
      </c>
      <c r="F72" s="176"/>
      <c r="G72" s="177"/>
      <c r="H72" s="178" t="s">
        <v>119</v>
      </c>
      <c r="J72" s="425"/>
      <c r="K72" s="426"/>
      <c r="L72" s="427"/>
    </row>
    <row r="73" spans="2:13" x14ac:dyDescent="0.2">
      <c r="B73" s="175" t="s">
        <v>97</v>
      </c>
      <c r="C73" s="181"/>
      <c r="D73" s="176"/>
      <c r="E73" s="66"/>
      <c r="F73" s="182">
        <f>fsw/E72</f>
        <v>68.75</v>
      </c>
      <c r="G73" s="177" t="s">
        <v>11</v>
      </c>
      <c r="H73" s="178" t="s">
        <v>98</v>
      </c>
      <c r="J73" s="425"/>
      <c r="K73" s="426"/>
      <c r="L73" s="427"/>
    </row>
    <row r="74" spans="2:13" ht="15" customHeight="1" x14ac:dyDescent="0.2">
      <c r="B74" s="175" t="s">
        <v>109</v>
      </c>
      <c r="C74" s="181"/>
      <c r="D74" s="189"/>
      <c r="E74" s="78"/>
      <c r="F74" s="198">
        <f>1/(1/(SQRT((ESR_bulk*10^-3)^2+1/(2*PI()*fcov_trgt*10^3*Cout_bulk*10^-6)^2))+1/(SQRT((ESR_cer*10^-3)^2+1/(2*PI()*fcov_trgt*10^3*Cout_cer*10^-6)^2)))*1000</f>
        <v>2.509638756723275</v>
      </c>
      <c r="G74" s="177" t="s">
        <v>116</v>
      </c>
      <c r="H74" s="178" t="s">
        <v>110</v>
      </c>
      <c r="J74" s="425"/>
      <c r="K74" s="426"/>
      <c r="L74" s="427"/>
    </row>
    <row r="75" spans="2:13" ht="15" thickBot="1" x14ac:dyDescent="0.25">
      <c r="B75" s="205"/>
      <c r="C75" s="206"/>
      <c r="D75" s="206"/>
      <c r="E75" s="206"/>
      <c r="F75" s="206"/>
      <c r="G75" s="207"/>
      <c r="H75" s="208"/>
      <c r="J75" s="425"/>
      <c r="K75" s="426"/>
      <c r="L75" s="427"/>
    </row>
    <row r="76" spans="2:13" ht="15" customHeight="1" thickBot="1" x14ac:dyDescent="0.3">
      <c r="B76" s="432" t="s">
        <v>201</v>
      </c>
      <c r="C76" s="433"/>
      <c r="D76" s="433"/>
      <c r="E76" s="433"/>
      <c r="F76" s="433"/>
      <c r="G76" s="433"/>
      <c r="H76" s="434"/>
      <c r="J76" s="425"/>
      <c r="K76" s="426"/>
      <c r="L76" s="427"/>
    </row>
    <row r="77" spans="2:13" ht="15.75" thickBot="1" x14ac:dyDescent="0.3">
      <c r="B77" s="430" t="s">
        <v>379</v>
      </c>
      <c r="C77" s="431"/>
      <c r="D77" s="431"/>
      <c r="E77" s="431"/>
      <c r="F77" s="431"/>
      <c r="G77" s="431"/>
      <c r="H77" s="431"/>
      <c r="I77" s="209" t="s">
        <v>202</v>
      </c>
      <c r="J77" s="428" t="s">
        <v>159</v>
      </c>
      <c r="K77" s="428"/>
      <c r="L77" s="429"/>
    </row>
    <row r="78" spans="2:13" ht="15.75" thickBot="1" x14ac:dyDescent="0.25">
      <c r="B78" s="210" t="s">
        <v>351</v>
      </c>
      <c r="C78" s="211"/>
      <c r="D78" s="212"/>
      <c r="E78" s="380">
        <v>15</v>
      </c>
      <c r="F78" s="212"/>
      <c r="G78" s="213"/>
      <c r="H78" s="214" t="s">
        <v>362</v>
      </c>
      <c r="J78" s="215" t="s">
        <v>156</v>
      </c>
      <c r="K78" s="216" t="s">
        <v>157</v>
      </c>
      <c r="L78" s="217" t="s">
        <v>158</v>
      </c>
    </row>
    <row r="79" spans="2:13" ht="15" x14ac:dyDescent="0.2">
      <c r="B79" s="210" t="s">
        <v>996</v>
      </c>
      <c r="C79" s="396"/>
      <c r="D79" s="212"/>
      <c r="E79" s="400"/>
      <c r="F79" s="220">
        <f>VLOOKUP(fsw,'Resistor References'!K3:L10,2,FALSE)</f>
        <v>3</v>
      </c>
      <c r="G79" s="213"/>
      <c r="H79" s="214" t="s">
        <v>997</v>
      </c>
      <c r="J79" s="221">
        <v>0</v>
      </c>
      <c r="K79" s="401" t="s">
        <v>38</v>
      </c>
      <c r="L79" s="221" t="s">
        <v>38</v>
      </c>
    </row>
    <row r="80" spans="2:13" x14ac:dyDescent="0.2">
      <c r="B80" s="175" t="s">
        <v>329</v>
      </c>
      <c r="C80" s="218"/>
      <c r="D80" s="219"/>
      <c r="E80" s="254"/>
      <c r="F80" s="220">
        <f>VLOOKUP(Comp_Code,J79:L110,2)</f>
        <v>4</v>
      </c>
      <c r="G80" s="177"/>
      <c r="H80" s="178" t="s">
        <v>356</v>
      </c>
      <c r="J80" s="222">
        <v>1</v>
      </c>
      <c r="K80" s="223">
        <v>2</v>
      </c>
      <c r="L80" s="222">
        <v>0.5</v>
      </c>
      <c r="M80" s="172">
        <f t="shared" ref="M80:M110" si="0">MIN(K80*D$135/D$117,VLOOP_trgt)</f>
        <v>9.6907928351846913</v>
      </c>
    </row>
    <row r="81" spans="2:13" ht="15" thickBot="1" x14ac:dyDescent="0.25">
      <c r="B81" s="383" t="s">
        <v>342</v>
      </c>
      <c r="C81" s="384"/>
      <c r="D81" s="385"/>
      <c r="E81" s="386"/>
      <c r="F81" s="387">
        <f>VLOOKUP(Comp_Code,J79:L110,3)</f>
        <v>8</v>
      </c>
      <c r="G81" s="388"/>
      <c r="H81" s="389" t="s">
        <v>355</v>
      </c>
      <c r="J81" s="222">
        <v>2</v>
      </c>
      <c r="K81" s="223">
        <v>2</v>
      </c>
      <c r="L81" s="222">
        <v>1</v>
      </c>
      <c r="M81" s="172">
        <f t="shared" si="0"/>
        <v>9.6907928351846913</v>
      </c>
    </row>
    <row r="82" spans="2:13" x14ac:dyDescent="0.2">
      <c r="B82" s="331" t="s">
        <v>160</v>
      </c>
      <c r="C82" s="211"/>
      <c r="D82" s="390"/>
      <c r="E82" s="391"/>
      <c r="F82" s="392">
        <f>fcoi_trgt/ILOOP_trgt*F80</f>
        <v>181.10227600061805</v>
      </c>
      <c r="G82" s="336" t="s">
        <v>11</v>
      </c>
      <c r="H82" s="337" t="s">
        <v>357</v>
      </c>
      <c r="J82" s="222">
        <v>3</v>
      </c>
      <c r="K82" s="223">
        <v>2</v>
      </c>
      <c r="L82" s="222">
        <v>2</v>
      </c>
      <c r="M82" s="172">
        <f t="shared" si="0"/>
        <v>9.6907928351846913</v>
      </c>
    </row>
    <row r="83" spans="2:13" x14ac:dyDescent="0.2">
      <c r="B83" s="175" t="s">
        <v>161</v>
      </c>
      <c r="C83" s="218"/>
      <c r="D83" s="224"/>
      <c r="E83" s="255"/>
      <c r="F83" s="225">
        <f>fcov_trgt/VLOOP_trgt*F81</f>
        <v>28.032114463805872</v>
      </c>
      <c r="G83" s="177" t="s">
        <v>11</v>
      </c>
      <c r="H83" s="178" t="s">
        <v>358</v>
      </c>
      <c r="J83" s="222">
        <v>4</v>
      </c>
      <c r="K83" s="223">
        <v>2</v>
      </c>
      <c r="L83" s="222">
        <v>4</v>
      </c>
      <c r="M83" s="172">
        <f t="shared" si="0"/>
        <v>9.6907928351846913</v>
      </c>
    </row>
    <row r="84" spans="2:13" x14ac:dyDescent="0.2">
      <c r="B84" s="175" t="s">
        <v>162</v>
      </c>
      <c r="C84" s="218"/>
      <c r="D84" s="226"/>
      <c r="E84" s="256"/>
      <c r="F84" s="227">
        <f>F82/F83</f>
        <v>6.4605285567897939</v>
      </c>
      <c r="G84" s="177"/>
      <c r="H84" s="178" t="s">
        <v>173</v>
      </c>
      <c r="J84" s="222">
        <v>5</v>
      </c>
      <c r="K84" s="223">
        <v>2</v>
      </c>
      <c r="L84" s="222">
        <v>8</v>
      </c>
      <c r="M84" s="172">
        <f t="shared" si="0"/>
        <v>9.6907928351846913</v>
      </c>
    </row>
    <row r="85" spans="2:13" x14ac:dyDescent="0.2">
      <c r="B85" s="175" t="s">
        <v>163</v>
      </c>
      <c r="C85" s="218"/>
      <c r="D85" s="228"/>
      <c r="E85" s="257"/>
      <c r="F85" s="229">
        <f>1/(1/(SQRT((ESR_bulk*10^-3)^2+1/(2*PI()*F83*10^3*Cout_bulk*10^-6)^2))+1/(SQRT((ESR_cer*10^-3)^2+1/(2*PI()*F83*10^3*Cout_cer*10^-6)^2)))*1000</f>
        <v>5.8806554718413642</v>
      </c>
      <c r="G85" s="177" t="s">
        <v>116</v>
      </c>
      <c r="H85" s="178" t="s">
        <v>164</v>
      </c>
      <c r="J85" s="222">
        <v>6</v>
      </c>
      <c r="K85" s="223">
        <v>3</v>
      </c>
      <c r="L85" s="222">
        <v>0.5</v>
      </c>
      <c r="M85" s="172">
        <f t="shared" si="0"/>
        <v>14.536189252777035</v>
      </c>
    </row>
    <row r="86" spans="2:13" x14ac:dyDescent="0.2">
      <c r="B86" s="175" t="s">
        <v>165</v>
      </c>
      <c r="C86" s="218"/>
      <c r="D86" s="224"/>
      <c r="E86" s="255"/>
      <c r="F86" s="225">
        <f>F85*C12</f>
        <v>11.761310943682728</v>
      </c>
      <c r="G86" s="177" t="s">
        <v>30</v>
      </c>
      <c r="H86" s="178" t="s">
        <v>168</v>
      </c>
      <c r="J86" s="222">
        <v>7</v>
      </c>
      <c r="K86" s="223">
        <v>3</v>
      </c>
      <c r="L86" s="222">
        <v>1</v>
      </c>
      <c r="M86" s="172">
        <f t="shared" si="0"/>
        <v>14.536189252777035</v>
      </c>
    </row>
    <row r="87" spans="2:13" ht="15" customHeight="1" thickBot="1" x14ac:dyDescent="0.25">
      <c r="B87" s="383" t="s">
        <v>166</v>
      </c>
      <c r="C87" s="384"/>
      <c r="D87" s="393"/>
      <c r="E87" s="394"/>
      <c r="F87" s="395">
        <f>F86/Vout/10</f>
        <v>0.35640336192977967</v>
      </c>
      <c r="G87" s="388" t="s">
        <v>167</v>
      </c>
      <c r="H87" s="389" t="s">
        <v>169</v>
      </c>
      <c r="J87" s="222">
        <v>8</v>
      </c>
      <c r="K87" s="223">
        <v>3</v>
      </c>
      <c r="L87" s="222">
        <v>2</v>
      </c>
      <c r="M87" s="172">
        <f t="shared" si="0"/>
        <v>14.536189252777035</v>
      </c>
    </row>
    <row r="88" spans="2:13" ht="15.75" customHeight="1" x14ac:dyDescent="0.2">
      <c r="B88" s="447" t="s">
        <v>994</v>
      </c>
      <c r="C88" s="448"/>
      <c r="D88" s="448"/>
      <c r="E88" s="448"/>
      <c r="F88" s="448"/>
      <c r="G88" s="448"/>
      <c r="H88" s="449"/>
      <c r="J88" s="222">
        <v>9</v>
      </c>
      <c r="K88" s="223">
        <v>3</v>
      </c>
      <c r="L88" s="222">
        <v>4</v>
      </c>
      <c r="M88" s="172">
        <f t="shared" si="0"/>
        <v>14.536189252777035</v>
      </c>
    </row>
    <row r="89" spans="2:13" ht="15" thickBot="1" x14ac:dyDescent="0.25">
      <c r="B89" s="450" t="s">
        <v>995</v>
      </c>
      <c r="C89" s="451"/>
      <c r="D89" s="451"/>
      <c r="E89" s="451"/>
      <c r="F89" s="451"/>
      <c r="G89" s="451"/>
      <c r="H89" s="452"/>
      <c r="J89" s="222">
        <v>10</v>
      </c>
      <c r="K89" s="223">
        <v>3</v>
      </c>
      <c r="L89" s="222">
        <v>8</v>
      </c>
      <c r="M89" s="172">
        <f t="shared" si="0"/>
        <v>14.536189252777035</v>
      </c>
    </row>
    <row r="90" spans="2:13" ht="15.75" customHeight="1" thickBot="1" x14ac:dyDescent="0.25">
      <c r="B90" s="453" t="s">
        <v>1007</v>
      </c>
      <c r="C90" s="454"/>
      <c r="D90" s="454"/>
      <c r="E90" s="454"/>
      <c r="F90" s="454"/>
      <c r="G90" s="454"/>
      <c r="H90" s="455"/>
      <c r="J90" s="222">
        <v>11</v>
      </c>
      <c r="K90" s="223">
        <v>4</v>
      </c>
      <c r="L90" s="222">
        <v>0.5</v>
      </c>
      <c r="M90" s="172">
        <f t="shared" si="0"/>
        <v>19.381585670369383</v>
      </c>
    </row>
    <row r="91" spans="2:13" x14ac:dyDescent="0.2">
      <c r="B91" s="210" t="s">
        <v>123</v>
      </c>
      <c r="C91" s="396"/>
      <c r="D91" s="397"/>
      <c r="E91" s="398"/>
      <c r="F91" s="399" t="str">
        <f>VLOOKUP(32*fsw_code+Comp_Code,Array!A1:AI257,25,FALSE)</f>
        <v>1280422246</v>
      </c>
      <c r="G91" s="213" t="s">
        <v>1001</v>
      </c>
      <c r="H91" s="214" t="s">
        <v>1008</v>
      </c>
      <c r="J91" s="222">
        <v>12</v>
      </c>
      <c r="K91" s="223">
        <v>4</v>
      </c>
      <c r="L91" s="222">
        <v>1</v>
      </c>
      <c r="M91" s="172">
        <f t="shared" si="0"/>
        <v>19.381585670369383</v>
      </c>
    </row>
    <row r="92" spans="2:13" x14ac:dyDescent="0.2">
      <c r="B92" s="175" t="s">
        <v>1</v>
      </c>
      <c r="C92" s="218"/>
      <c r="D92" s="226"/>
      <c r="E92" s="256"/>
      <c r="F92" s="403">
        <f>VLOOKUP(32*fsw_code+Comp_Code,Array!A1:AI257,26,FALSE)</f>
        <v>100</v>
      </c>
      <c r="G92" s="177" t="s">
        <v>9</v>
      </c>
      <c r="H92" s="178" t="s">
        <v>1009</v>
      </c>
      <c r="J92" s="222">
        <v>13</v>
      </c>
      <c r="K92" s="223">
        <v>4</v>
      </c>
      <c r="L92" s="222">
        <v>2</v>
      </c>
      <c r="M92" s="172">
        <f t="shared" si="0"/>
        <v>19.381585670369383</v>
      </c>
    </row>
    <row r="93" spans="2:13" x14ac:dyDescent="0.2">
      <c r="B93" s="175" t="s">
        <v>5</v>
      </c>
      <c r="C93" s="218"/>
      <c r="D93" s="226"/>
      <c r="E93" s="256"/>
      <c r="F93" s="403">
        <f>VLOOKUP(32*fsw_code+Comp_Code,Array!A1:AI257,27,FALSE)</f>
        <v>40</v>
      </c>
      <c r="G93" s="177" t="s">
        <v>94</v>
      </c>
      <c r="H93" s="178" t="s">
        <v>1010</v>
      </c>
      <c r="J93" s="222">
        <v>14</v>
      </c>
      <c r="K93" s="223">
        <v>4</v>
      </c>
      <c r="L93" s="222">
        <v>4</v>
      </c>
      <c r="M93" s="172">
        <f t="shared" si="0"/>
        <v>19.381585670369383</v>
      </c>
    </row>
    <row r="94" spans="2:13" x14ac:dyDescent="0.2">
      <c r="B94" s="175" t="s">
        <v>6</v>
      </c>
      <c r="C94" s="218"/>
      <c r="D94" s="226"/>
      <c r="E94" s="256"/>
      <c r="F94" s="405">
        <f>VLOOKUP(32*fsw_code+Comp_Code,Array!A1:AI257,28,FALSE)</f>
        <v>2.9996999999999998</v>
      </c>
      <c r="G94" s="177" t="s">
        <v>10</v>
      </c>
      <c r="H94" s="178" t="s">
        <v>1011</v>
      </c>
      <c r="J94" s="222">
        <v>15</v>
      </c>
      <c r="K94" s="223">
        <v>4</v>
      </c>
      <c r="L94" s="222">
        <v>8</v>
      </c>
      <c r="M94" s="172">
        <f t="shared" si="0"/>
        <v>19.381585670369383</v>
      </c>
    </row>
    <row r="95" spans="2:13" x14ac:dyDescent="0.2">
      <c r="B95" s="175" t="s">
        <v>1002</v>
      </c>
      <c r="C95" s="218"/>
      <c r="D95" s="226"/>
      <c r="E95" s="256"/>
      <c r="F95" s="403">
        <f>VLOOKUP(32*fsw_code+Comp_Code,Array!A1:AI257,30,FALSE)</f>
        <v>800</v>
      </c>
      <c r="G95" s="177" t="s">
        <v>94</v>
      </c>
      <c r="H95" s="178" t="s">
        <v>1012</v>
      </c>
      <c r="J95" s="222">
        <v>16</v>
      </c>
      <c r="K95" s="223">
        <v>5</v>
      </c>
      <c r="L95" s="222">
        <v>0.5</v>
      </c>
      <c r="M95" s="172">
        <f t="shared" si="0"/>
        <v>19.620353673646047</v>
      </c>
    </row>
    <row r="96" spans="2:13" x14ac:dyDescent="0.2">
      <c r="B96" s="175" t="s">
        <v>998</v>
      </c>
      <c r="C96" s="218"/>
      <c r="D96" s="226"/>
      <c r="E96" s="256"/>
      <c r="F96" s="403">
        <f>F95*F92/1000</f>
        <v>80</v>
      </c>
      <c r="G96" s="177"/>
      <c r="H96" s="178" t="s">
        <v>1013</v>
      </c>
      <c r="J96" s="222">
        <v>17</v>
      </c>
      <c r="K96" s="223">
        <v>5</v>
      </c>
      <c r="L96" s="222">
        <v>1</v>
      </c>
      <c r="M96" s="172">
        <f t="shared" si="0"/>
        <v>19.620353673646047</v>
      </c>
    </row>
    <row r="97" spans="2:13" x14ac:dyDescent="0.2">
      <c r="B97" s="175" t="s">
        <v>85</v>
      </c>
      <c r="C97" s="218"/>
      <c r="D97" s="226"/>
      <c r="E97" s="256"/>
      <c r="F97" s="227">
        <f>F94*F96</f>
        <v>239.976</v>
      </c>
      <c r="G97" s="177" t="s">
        <v>10</v>
      </c>
      <c r="H97" s="178" t="s">
        <v>1015</v>
      </c>
      <c r="J97" s="222">
        <v>18</v>
      </c>
      <c r="K97" s="223">
        <v>5</v>
      </c>
      <c r="L97" s="222">
        <v>2</v>
      </c>
      <c r="M97" s="172">
        <f t="shared" si="0"/>
        <v>19.620353673646047</v>
      </c>
    </row>
    <row r="98" spans="2:13" x14ac:dyDescent="0.2">
      <c r="B98" s="175" t="s">
        <v>7</v>
      </c>
      <c r="C98" s="218"/>
      <c r="D98" s="226"/>
      <c r="E98" s="256"/>
      <c r="F98" s="225">
        <f>VLOOKUP(32*fsw_code+Comp_Code,Array!A1:AI257,29,FALSE)</f>
        <v>9.6000000000000014</v>
      </c>
      <c r="G98" s="177" t="s">
        <v>10</v>
      </c>
      <c r="H98" s="178" t="s">
        <v>1014</v>
      </c>
      <c r="J98" s="222">
        <v>19</v>
      </c>
      <c r="K98" s="223">
        <v>5</v>
      </c>
      <c r="L98" s="222">
        <v>4</v>
      </c>
      <c r="M98" s="172">
        <f t="shared" si="0"/>
        <v>19.620353673646047</v>
      </c>
    </row>
    <row r="99" spans="2:13" x14ac:dyDescent="0.2">
      <c r="B99" s="175" t="s">
        <v>799</v>
      </c>
      <c r="C99" s="218"/>
      <c r="D99" s="226"/>
      <c r="E99" s="256"/>
      <c r="F99" s="403">
        <f>F92*F93/1000</f>
        <v>4</v>
      </c>
      <c r="G99" s="177"/>
      <c r="H99" s="178" t="s">
        <v>356</v>
      </c>
      <c r="J99" s="222">
        <v>20</v>
      </c>
      <c r="K99" s="223">
        <v>5</v>
      </c>
      <c r="L99" s="222">
        <v>8</v>
      </c>
      <c r="M99" s="172">
        <f t="shared" si="0"/>
        <v>19.620353673646047</v>
      </c>
    </row>
    <row r="100" spans="2:13" x14ac:dyDescent="0.2">
      <c r="B100" s="175" t="s">
        <v>999</v>
      </c>
      <c r="C100" s="218"/>
      <c r="D100" s="226"/>
      <c r="E100" s="256"/>
      <c r="F100" s="225">
        <f>1/(2*PI()*F93*10^-12*F97*10^3)/1000</f>
        <v>16.580297935199283</v>
      </c>
      <c r="G100" s="177" t="s">
        <v>11</v>
      </c>
      <c r="H100" s="178" t="s">
        <v>1016</v>
      </c>
      <c r="J100" s="222">
        <v>21</v>
      </c>
      <c r="K100" s="223">
        <v>6</v>
      </c>
      <c r="L100" s="222">
        <v>0.5</v>
      </c>
      <c r="M100" s="172">
        <f t="shared" si="0"/>
        <v>19.620353673646047</v>
      </c>
    </row>
    <row r="101" spans="2:13" ht="15" thickBot="1" x14ac:dyDescent="0.25">
      <c r="B101" s="383" t="s">
        <v>1000</v>
      </c>
      <c r="C101" s="384"/>
      <c r="D101" s="393"/>
      <c r="E101" s="394"/>
      <c r="F101" s="404">
        <f>1/(2*PI()*F93*10^-12*F98*10^3)/1000</f>
        <v>414.46599763514411</v>
      </c>
      <c r="G101" s="388" t="s">
        <v>11</v>
      </c>
      <c r="H101" s="389" t="s">
        <v>1017</v>
      </c>
      <c r="J101" s="222">
        <v>22</v>
      </c>
      <c r="K101" s="223">
        <v>6</v>
      </c>
      <c r="L101" s="222">
        <v>1</v>
      </c>
      <c r="M101" s="172">
        <f t="shared" si="0"/>
        <v>19.620353673646047</v>
      </c>
    </row>
    <row r="102" spans="2:13" ht="15" thickBot="1" x14ac:dyDescent="0.25">
      <c r="B102" s="453" t="s">
        <v>1006</v>
      </c>
      <c r="C102" s="454"/>
      <c r="D102" s="454"/>
      <c r="E102" s="454"/>
      <c r="F102" s="454"/>
      <c r="G102" s="454"/>
      <c r="H102" s="455"/>
      <c r="J102" s="222">
        <v>23</v>
      </c>
      <c r="K102" s="223">
        <v>6</v>
      </c>
      <c r="L102" s="222">
        <v>2</v>
      </c>
      <c r="M102" s="172">
        <f t="shared" si="0"/>
        <v>19.620353673646047</v>
      </c>
    </row>
    <row r="103" spans="2:13" x14ac:dyDescent="0.2">
      <c r="B103" s="210" t="s">
        <v>0</v>
      </c>
      <c r="C103" s="396"/>
      <c r="D103" s="397"/>
      <c r="E103" s="398"/>
      <c r="F103" s="406">
        <f>VLOOKUP(32*fsw_code+Comp_Code,Array!A1:AI257,31,FALSE)</f>
        <v>50</v>
      </c>
      <c r="G103" s="213" t="s">
        <v>9</v>
      </c>
      <c r="H103" s="214" t="s">
        <v>1018</v>
      </c>
      <c r="J103" s="222">
        <v>24</v>
      </c>
      <c r="K103" s="223">
        <v>6</v>
      </c>
      <c r="L103" s="222">
        <v>4</v>
      </c>
      <c r="M103" s="172">
        <f t="shared" si="0"/>
        <v>19.620353673646047</v>
      </c>
    </row>
    <row r="104" spans="2:13" x14ac:dyDescent="0.2">
      <c r="B104" s="175" t="s">
        <v>2</v>
      </c>
      <c r="C104" s="218"/>
      <c r="D104" s="226"/>
      <c r="E104" s="256"/>
      <c r="F104" s="403">
        <f>VLOOKUP(32*fsw_code+Comp_Code,Array!A1:AI257,32,FALSE)</f>
        <v>160</v>
      </c>
      <c r="G104" s="177" t="s">
        <v>94</v>
      </c>
      <c r="H104" s="178" t="s">
        <v>1019</v>
      </c>
      <c r="J104" s="222">
        <v>25</v>
      </c>
      <c r="K104" s="223">
        <v>6</v>
      </c>
      <c r="L104" s="222">
        <v>8</v>
      </c>
      <c r="M104" s="172">
        <f t="shared" si="0"/>
        <v>19.620353673646047</v>
      </c>
    </row>
    <row r="105" spans="2:13" x14ac:dyDescent="0.2">
      <c r="B105" s="175" t="s">
        <v>3</v>
      </c>
      <c r="C105" s="218"/>
      <c r="D105" s="226"/>
      <c r="E105" s="256"/>
      <c r="F105" s="227">
        <f>VLOOKUP(32*fsw_code+Comp_Code,Array!A1:AI257,33,FALSE)</f>
        <v>1.25</v>
      </c>
      <c r="G105" s="177" t="s">
        <v>10</v>
      </c>
      <c r="H105" s="178" t="s">
        <v>1011</v>
      </c>
      <c r="J105" s="222">
        <v>26</v>
      </c>
      <c r="K105" s="223">
        <v>7</v>
      </c>
      <c r="L105" s="222">
        <v>0.5</v>
      </c>
      <c r="M105" s="172">
        <f t="shared" si="0"/>
        <v>19.620353673646047</v>
      </c>
    </row>
    <row r="106" spans="2:13" x14ac:dyDescent="0.2">
      <c r="B106" s="175" t="s">
        <v>1003</v>
      </c>
      <c r="C106" s="218"/>
      <c r="D106" s="226"/>
      <c r="E106" s="256"/>
      <c r="F106" s="227">
        <v>4000</v>
      </c>
      <c r="G106" s="177" t="s">
        <v>94</v>
      </c>
      <c r="H106" s="178" t="s">
        <v>1012</v>
      </c>
      <c r="J106" s="222">
        <v>27</v>
      </c>
      <c r="K106" s="223">
        <v>7</v>
      </c>
      <c r="L106" s="222">
        <v>1</v>
      </c>
      <c r="M106" s="172">
        <f t="shared" si="0"/>
        <v>19.620353673646047</v>
      </c>
    </row>
    <row r="107" spans="2:13" x14ac:dyDescent="0.2">
      <c r="B107" s="175" t="s">
        <v>111</v>
      </c>
      <c r="C107" s="218"/>
      <c r="D107" s="226"/>
      <c r="E107" s="256"/>
      <c r="F107" s="227">
        <f>F103*F106*F105/1000</f>
        <v>250</v>
      </c>
      <c r="G107" s="177" t="s">
        <v>10</v>
      </c>
      <c r="H107" s="178" t="s">
        <v>1020</v>
      </c>
      <c r="J107" s="222">
        <v>28</v>
      </c>
      <c r="K107" s="223">
        <v>7</v>
      </c>
      <c r="L107" s="222">
        <v>2</v>
      </c>
      <c r="M107" s="172">
        <f t="shared" si="0"/>
        <v>19.620353673646047</v>
      </c>
    </row>
    <row r="108" spans="2:13" x14ac:dyDescent="0.2">
      <c r="B108" s="175" t="s">
        <v>4</v>
      </c>
      <c r="C108" s="218"/>
      <c r="D108" s="226"/>
      <c r="E108" s="256"/>
      <c r="F108" s="227">
        <f>VLOOKUP(32*fsw_code+Comp_Code,Array!A1:AI257,34,FALSE)</f>
        <v>6.25</v>
      </c>
      <c r="G108" s="177" t="s">
        <v>10</v>
      </c>
      <c r="H108" s="178" t="s">
        <v>1021</v>
      </c>
      <c r="J108" s="222">
        <v>29</v>
      </c>
      <c r="K108" s="223">
        <v>7</v>
      </c>
      <c r="L108" s="222">
        <v>4</v>
      </c>
      <c r="M108" s="172">
        <f t="shared" si="0"/>
        <v>19.620353673646047</v>
      </c>
    </row>
    <row r="109" spans="2:13" x14ac:dyDescent="0.2">
      <c r="B109" s="175" t="s">
        <v>802</v>
      </c>
      <c r="C109" s="218"/>
      <c r="D109" s="226"/>
      <c r="E109" s="256"/>
      <c r="F109" s="403">
        <f>F103*F104/1000</f>
        <v>8</v>
      </c>
      <c r="G109" s="177"/>
      <c r="H109" s="178" t="s">
        <v>355</v>
      </c>
      <c r="J109" s="235">
        <v>30</v>
      </c>
      <c r="K109" s="236">
        <v>7</v>
      </c>
      <c r="L109" s="222">
        <v>8</v>
      </c>
      <c r="M109" s="172">
        <f t="shared" si="0"/>
        <v>19.620353673646047</v>
      </c>
    </row>
    <row r="110" spans="2:13" ht="15" thickBot="1" x14ac:dyDescent="0.25">
      <c r="B110" s="175" t="s">
        <v>1004</v>
      </c>
      <c r="C110" s="219"/>
      <c r="D110" s="226"/>
      <c r="E110" s="256"/>
      <c r="F110" s="227">
        <f>1/(2*PI()*F107*10^-12*F104*10^3)/1000</f>
        <v>3.9788735772973847</v>
      </c>
      <c r="G110" s="177" t="s">
        <v>11</v>
      </c>
      <c r="H110" s="178" t="s">
        <v>1022</v>
      </c>
      <c r="J110" s="237">
        <v>31</v>
      </c>
      <c r="K110" s="238">
        <v>10</v>
      </c>
      <c r="L110" s="402">
        <v>2</v>
      </c>
      <c r="M110" s="172">
        <f t="shared" si="0"/>
        <v>19.620353673646047</v>
      </c>
    </row>
    <row r="111" spans="2:13" x14ac:dyDescent="0.2">
      <c r="B111" s="175" t="s">
        <v>1005</v>
      </c>
      <c r="C111" s="219"/>
      <c r="D111" s="226"/>
      <c r="E111" s="256"/>
      <c r="F111" s="403">
        <f>1/(2*PI()*F108*10^-12*F104*10^3)/1000</f>
        <v>159.15494309189532</v>
      </c>
      <c r="G111" s="177" t="s">
        <v>11</v>
      </c>
      <c r="H111" s="178" t="s">
        <v>1023</v>
      </c>
      <c r="M111" s="172">
        <f>MIN(K108*D$135/D$117,VLOOP_trgt)</f>
        <v>19.620353673646047</v>
      </c>
    </row>
    <row r="112" spans="2:13" ht="16.5" thickBot="1" x14ac:dyDescent="0.3">
      <c r="B112" s="435" t="s">
        <v>556</v>
      </c>
      <c r="C112" s="436"/>
      <c r="D112" s="436"/>
      <c r="E112" s="436"/>
      <c r="F112" s="436"/>
      <c r="G112" s="436"/>
      <c r="H112" s="437"/>
      <c r="M112" s="172">
        <f>MIN(K110*D$135/D$117,VLOOP_trgt)</f>
        <v>19.620353673646047</v>
      </c>
    </row>
    <row r="113" spans="2:8" x14ac:dyDescent="0.2">
      <c r="B113" s="413" t="s">
        <v>378</v>
      </c>
      <c r="C113" s="414"/>
      <c r="D113" s="414"/>
      <c r="E113" s="414"/>
      <c r="F113" s="414"/>
      <c r="G113" s="414"/>
      <c r="H113" s="415"/>
    </row>
    <row r="114" spans="2:8" x14ac:dyDescent="0.2">
      <c r="B114" s="416"/>
      <c r="C114" s="417"/>
      <c r="D114" s="417"/>
      <c r="E114" s="417"/>
      <c r="F114" s="417"/>
      <c r="G114" s="417"/>
      <c r="H114" s="418"/>
    </row>
    <row r="115" spans="2:8" ht="15" thickBot="1" x14ac:dyDescent="0.25">
      <c r="B115" s="419"/>
      <c r="C115" s="420"/>
      <c r="D115" s="420"/>
      <c r="E115" s="420"/>
      <c r="F115" s="420"/>
      <c r="G115" s="420"/>
      <c r="H115" s="421"/>
    </row>
    <row r="116" spans="2:8" x14ac:dyDescent="0.2">
      <c r="B116" s="230"/>
      <c r="C116" s="231"/>
      <c r="D116" s="231"/>
      <c r="E116" s="231"/>
      <c r="F116" s="231"/>
      <c r="G116" s="232"/>
      <c r="H116" s="233"/>
    </row>
    <row r="117" spans="2:8" x14ac:dyDescent="0.2">
      <c r="B117" s="175" t="s">
        <v>345</v>
      </c>
      <c r="C117" s="181"/>
      <c r="D117" s="188">
        <f>1.7/(F71*CSA/1000)*PI()</f>
        <v>4.0492772897610116</v>
      </c>
      <c r="E117" s="189"/>
      <c r="F117" s="189"/>
      <c r="G117" s="177"/>
      <c r="H117" s="178" t="s">
        <v>87</v>
      </c>
    </row>
    <row r="118" spans="2:8" x14ac:dyDescent="0.2">
      <c r="B118" s="175" t="s">
        <v>88</v>
      </c>
      <c r="C118" s="181"/>
      <c r="D118" s="186">
        <f>fsw/12</f>
        <v>45.833333333333336</v>
      </c>
      <c r="E118" s="187"/>
      <c r="F118" s="187"/>
      <c r="G118" s="177" t="s">
        <v>11</v>
      </c>
      <c r="H118" s="178" t="s">
        <v>89</v>
      </c>
    </row>
    <row r="119" spans="2:8" ht="15" thickBot="1" x14ac:dyDescent="0.25">
      <c r="B119" s="175" t="s">
        <v>90</v>
      </c>
      <c r="C119" s="181"/>
      <c r="D119" s="183">
        <f>fsw</f>
        <v>550</v>
      </c>
      <c r="E119" s="176"/>
      <c r="F119" s="176"/>
      <c r="G119" s="177" t="s">
        <v>11</v>
      </c>
      <c r="H119" s="178" t="s">
        <v>91</v>
      </c>
    </row>
    <row r="120" spans="2:8" ht="15.75" x14ac:dyDescent="0.2">
      <c r="B120" s="438" t="s">
        <v>676</v>
      </c>
      <c r="C120" s="439"/>
      <c r="D120" s="439"/>
      <c r="E120" s="439"/>
      <c r="F120" s="439"/>
      <c r="G120" s="439"/>
      <c r="H120" s="440"/>
    </row>
    <row r="121" spans="2:8" ht="15" thickBot="1" x14ac:dyDescent="0.25">
      <c r="B121" s="441"/>
      <c r="C121" s="442"/>
      <c r="D121" s="442"/>
      <c r="E121" s="442"/>
      <c r="F121" s="442"/>
      <c r="G121" s="442"/>
      <c r="H121" s="443"/>
    </row>
    <row r="122" spans="2:8" x14ac:dyDescent="0.2">
      <c r="B122" s="175" t="s">
        <v>1</v>
      </c>
      <c r="C122" s="181"/>
      <c r="D122" s="176"/>
      <c r="E122" s="407">
        <f>F92</f>
        <v>100</v>
      </c>
      <c r="F122" s="176"/>
      <c r="G122" s="177" t="s">
        <v>9</v>
      </c>
      <c r="H122" s="178" t="s">
        <v>93</v>
      </c>
    </row>
    <row r="123" spans="2:8" x14ac:dyDescent="0.2">
      <c r="B123" s="175" t="s">
        <v>325</v>
      </c>
      <c r="C123" s="181"/>
      <c r="D123" s="188">
        <f>ILOOP_trgt/(E122*10^-6)/1000</f>
        <v>40.492772897610124</v>
      </c>
      <c r="E123" s="78"/>
      <c r="F123" s="330"/>
      <c r="G123" s="177" t="s">
        <v>94</v>
      </c>
      <c r="H123" s="178" t="s">
        <v>92</v>
      </c>
    </row>
    <row r="124" spans="2:8" x14ac:dyDescent="0.2">
      <c r="B124" s="175" t="s">
        <v>5</v>
      </c>
      <c r="C124" s="181"/>
      <c r="D124" s="176"/>
      <c r="E124" s="407">
        <f>F93</f>
        <v>40</v>
      </c>
      <c r="F124" s="328"/>
      <c r="G124" s="177" t="s">
        <v>94</v>
      </c>
      <c r="H124" s="178" t="s">
        <v>317</v>
      </c>
    </row>
    <row r="125" spans="2:8" x14ac:dyDescent="0.2">
      <c r="B125" s="175" t="s">
        <v>326</v>
      </c>
      <c r="C125" s="181"/>
      <c r="D125" s="188">
        <f>1/(2*PI()*E124*10^3*fzi_trgt*10^3)*10^12</f>
        <v>86.811787141033804</v>
      </c>
      <c r="E125" s="78"/>
      <c r="F125" s="330"/>
      <c r="G125" s="177" t="s">
        <v>10</v>
      </c>
      <c r="H125" s="178" t="s">
        <v>86</v>
      </c>
    </row>
    <row r="126" spans="2:8" x14ac:dyDescent="0.2">
      <c r="B126" s="175" t="s">
        <v>328</v>
      </c>
      <c r="C126" s="181"/>
      <c r="D126" s="189"/>
      <c r="E126" s="407">
        <f>F96</f>
        <v>80</v>
      </c>
      <c r="F126" s="330"/>
      <c r="G126" s="177"/>
      <c r="H126" s="178" t="s">
        <v>350</v>
      </c>
    </row>
    <row r="127" spans="2:8" x14ac:dyDescent="0.2">
      <c r="B127" s="175" t="s">
        <v>85</v>
      </c>
      <c r="C127" s="181"/>
      <c r="D127" s="176"/>
      <c r="E127" s="65">
        <v>239.76000000000002</v>
      </c>
      <c r="F127" s="328"/>
      <c r="G127" s="177" t="s">
        <v>10</v>
      </c>
      <c r="H127" s="178" t="s">
        <v>318</v>
      </c>
    </row>
    <row r="128" spans="2:8" x14ac:dyDescent="0.2">
      <c r="B128" s="175" t="s">
        <v>327</v>
      </c>
      <c r="C128" s="181"/>
      <c r="D128" s="188">
        <f>1/(2*PI()*E124*10^3*fpi_trgt*10^3)*10^12</f>
        <v>7.2343155950861515</v>
      </c>
      <c r="E128" s="78"/>
      <c r="F128" s="330"/>
      <c r="G128" s="177" t="s">
        <v>10</v>
      </c>
      <c r="H128" s="178" t="s">
        <v>108</v>
      </c>
    </row>
    <row r="129" spans="2:8" x14ac:dyDescent="0.2">
      <c r="B129" s="175" t="s">
        <v>7</v>
      </c>
      <c r="C129" s="181"/>
      <c r="D129" s="176"/>
      <c r="E129" s="65">
        <v>9.6000000000000014</v>
      </c>
      <c r="F129" s="176"/>
      <c r="G129" s="177" t="s">
        <v>10</v>
      </c>
      <c r="H129" s="178" t="s">
        <v>319</v>
      </c>
    </row>
    <row r="130" spans="2:8" x14ac:dyDescent="0.2">
      <c r="B130" s="175" t="s">
        <v>329</v>
      </c>
      <c r="C130" s="181"/>
      <c r="D130" s="176"/>
      <c r="E130" s="66"/>
      <c r="F130" s="182">
        <f>E124*E122/1000</f>
        <v>4</v>
      </c>
      <c r="G130" s="177"/>
      <c r="H130" s="178" t="s">
        <v>332</v>
      </c>
    </row>
    <row r="131" spans="2:8" x14ac:dyDescent="0.2">
      <c r="B131" s="175" t="s">
        <v>330</v>
      </c>
      <c r="C131" s="181"/>
      <c r="D131" s="204"/>
      <c r="E131" s="253"/>
      <c r="F131" s="234">
        <f>1/(2*PI()*E127*E124*10^-6)</f>
        <v>16.595235140546311</v>
      </c>
      <c r="G131" s="177" t="s">
        <v>11</v>
      </c>
      <c r="H131" s="178" t="s">
        <v>333</v>
      </c>
    </row>
    <row r="132" spans="2:8" x14ac:dyDescent="0.2">
      <c r="B132" s="175" t="s">
        <v>331</v>
      </c>
      <c r="C132" s="181"/>
      <c r="D132" s="204"/>
      <c r="E132" s="253"/>
      <c r="F132" s="234">
        <f>1/(2*PI()*E124*E129*10^-6)</f>
        <v>414.46599763514405</v>
      </c>
      <c r="G132" s="177" t="s">
        <v>11</v>
      </c>
      <c r="H132" s="178" t="s">
        <v>334</v>
      </c>
    </row>
    <row r="133" spans="2:8" x14ac:dyDescent="0.2">
      <c r="B133" s="175" t="s">
        <v>160</v>
      </c>
      <c r="C133" s="181"/>
      <c r="D133" s="204"/>
      <c r="E133" s="253"/>
      <c r="F133" s="234">
        <f>fcoi_trgt/ILOOP_trgt*ILOOP</f>
        <v>181.10227600061805</v>
      </c>
      <c r="G133" s="177" t="s">
        <v>11</v>
      </c>
      <c r="H133" s="178" t="s">
        <v>338</v>
      </c>
    </row>
    <row r="134" spans="2:8" x14ac:dyDescent="0.2">
      <c r="B134" s="175" t="s">
        <v>136</v>
      </c>
      <c r="C134" s="181"/>
      <c r="D134" s="189"/>
      <c r="E134" s="78"/>
      <c r="F134" s="198">
        <f>Zout_fco_trgt*GM_PS/1000</f>
        <v>0.40773984674626723</v>
      </c>
      <c r="G134" s="177"/>
      <c r="H134" s="178" t="s">
        <v>203</v>
      </c>
    </row>
    <row r="135" spans="2:8" x14ac:dyDescent="0.2">
      <c r="B135" s="175" t="s">
        <v>346</v>
      </c>
      <c r="C135" s="181"/>
      <c r="D135" s="188">
        <f>1/(F134*VOSL)</f>
        <v>19.620353673646047</v>
      </c>
      <c r="E135" s="78"/>
      <c r="F135" s="327"/>
      <c r="G135" s="177"/>
      <c r="H135" s="178" t="s">
        <v>101</v>
      </c>
    </row>
    <row r="136" spans="2:8" x14ac:dyDescent="0.2">
      <c r="B136" s="175" t="s">
        <v>99</v>
      </c>
      <c r="C136" s="181"/>
      <c r="D136" s="188">
        <f>IF(D53*F134&lt;fcov_trgt/3,D53*F134,fcov_trgt/3)</f>
        <v>7.3832406193411879</v>
      </c>
      <c r="E136" s="78"/>
      <c r="F136" s="327"/>
      <c r="G136" s="177" t="s">
        <v>11</v>
      </c>
      <c r="H136" s="178" t="s">
        <v>102</v>
      </c>
    </row>
    <row r="137" spans="2:8" x14ac:dyDescent="0.2">
      <c r="B137" s="175" t="s">
        <v>100</v>
      </c>
      <c r="C137" s="181"/>
      <c r="D137" s="183">
        <f>fsw/2</f>
        <v>275</v>
      </c>
      <c r="E137" s="66"/>
      <c r="F137" s="327"/>
      <c r="G137" s="177" t="s">
        <v>11</v>
      </c>
      <c r="H137" s="178" t="s">
        <v>103</v>
      </c>
    </row>
    <row r="138" spans="2:8" x14ac:dyDescent="0.2">
      <c r="B138" s="175" t="s">
        <v>0</v>
      </c>
      <c r="C138" s="181"/>
      <c r="D138" s="328"/>
      <c r="E138" s="407">
        <f>F103</f>
        <v>50</v>
      </c>
      <c r="F138" s="176"/>
      <c r="G138" s="177" t="s">
        <v>9</v>
      </c>
      <c r="H138" s="178" t="s">
        <v>104</v>
      </c>
    </row>
    <row r="139" spans="2:8" x14ac:dyDescent="0.2">
      <c r="B139" s="175" t="s">
        <v>335</v>
      </c>
      <c r="C139" s="181"/>
      <c r="D139" s="188">
        <f>VLOOP_trgt/E138*1000</f>
        <v>392.4070734729209</v>
      </c>
      <c r="E139" s="78"/>
      <c r="F139" s="327"/>
      <c r="G139" s="177" t="s">
        <v>94</v>
      </c>
      <c r="H139" s="178" t="s">
        <v>105</v>
      </c>
    </row>
    <row r="140" spans="2:8" x14ac:dyDescent="0.2">
      <c r="B140" s="175" t="s">
        <v>2</v>
      </c>
      <c r="C140" s="181"/>
      <c r="D140" s="176"/>
      <c r="E140" s="407">
        <f>F104</f>
        <v>160</v>
      </c>
      <c r="F140" s="176"/>
      <c r="G140" s="177" t="s">
        <v>94</v>
      </c>
      <c r="H140" s="178" t="s">
        <v>320</v>
      </c>
    </row>
    <row r="141" spans="2:8" x14ac:dyDescent="0.2">
      <c r="B141" s="175" t="s">
        <v>336</v>
      </c>
      <c r="C141" s="181"/>
      <c r="D141" s="188">
        <f>1/(2*PI()*E140*10^3*D136*10^3)*10^12</f>
        <v>134.72653074837825</v>
      </c>
      <c r="E141" s="78"/>
      <c r="F141" s="327"/>
      <c r="G141" s="177" t="s">
        <v>10</v>
      </c>
      <c r="H141" s="178" t="s">
        <v>106</v>
      </c>
    </row>
    <row r="142" spans="2:8" x14ac:dyDescent="0.2">
      <c r="B142" s="175" t="s">
        <v>111</v>
      </c>
      <c r="C142" s="181"/>
      <c r="D142" s="176"/>
      <c r="E142" s="79">
        <f>F107</f>
        <v>250</v>
      </c>
      <c r="F142" s="176"/>
      <c r="G142" s="177" t="s">
        <v>10</v>
      </c>
      <c r="H142" s="178" t="s">
        <v>321</v>
      </c>
    </row>
    <row r="143" spans="2:8" x14ac:dyDescent="0.2">
      <c r="B143" s="175" t="s">
        <v>337</v>
      </c>
      <c r="C143" s="181"/>
      <c r="D143" s="188">
        <f>1/(2*PI()*E140*10^3*D137*10^3)*10^12</f>
        <v>3.6171577975430758</v>
      </c>
      <c r="E143" s="78"/>
      <c r="F143" s="327"/>
      <c r="G143" s="177" t="s">
        <v>10</v>
      </c>
      <c r="H143" s="178" t="s">
        <v>107</v>
      </c>
    </row>
    <row r="144" spans="2:8" x14ac:dyDescent="0.2">
      <c r="B144" s="175" t="s">
        <v>4</v>
      </c>
      <c r="C144" s="181"/>
      <c r="D144" s="176"/>
      <c r="E144" s="79">
        <f>F108</f>
        <v>6.25</v>
      </c>
      <c r="F144" s="176"/>
      <c r="G144" s="177" t="s">
        <v>10</v>
      </c>
      <c r="H144" s="178" t="s">
        <v>322</v>
      </c>
    </row>
    <row r="145" spans="2:8" x14ac:dyDescent="0.2">
      <c r="B145" s="175" t="s">
        <v>342</v>
      </c>
      <c r="C145" s="181"/>
      <c r="D145" s="176"/>
      <c r="E145" s="66"/>
      <c r="F145" s="182">
        <f>E140*E138/1000</f>
        <v>8</v>
      </c>
      <c r="G145" s="177"/>
      <c r="H145" s="178" t="s">
        <v>341</v>
      </c>
    </row>
    <row r="146" spans="2:8" x14ac:dyDescent="0.2">
      <c r="B146" s="175" t="s">
        <v>343</v>
      </c>
      <c r="C146" s="181"/>
      <c r="D146" s="204"/>
      <c r="E146" s="253"/>
      <c r="F146" s="234">
        <f>1/(2*PI()*E142*E140*10^-6)</f>
        <v>3.9788735772973842</v>
      </c>
      <c r="G146" s="177" t="s">
        <v>11</v>
      </c>
      <c r="H146" s="178" t="s">
        <v>340</v>
      </c>
    </row>
    <row r="147" spans="2:8" x14ac:dyDescent="0.2">
      <c r="B147" s="175" t="s">
        <v>344</v>
      </c>
      <c r="C147" s="181"/>
      <c r="D147" s="204"/>
      <c r="E147" s="253"/>
      <c r="F147" s="234">
        <f>1/(2*PI()*E140*E144*10^-6)</f>
        <v>159.15494309189535</v>
      </c>
      <c r="G147" s="177" t="s">
        <v>11</v>
      </c>
      <c r="H147" s="178" t="s">
        <v>339</v>
      </c>
    </row>
    <row r="148" spans="2:8" x14ac:dyDescent="0.2">
      <c r="B148" s="175" t="s">
        <v>161</v>
      </c>
      <c r="C148" s="181"/>
      <c r="D148" s="204"/>
      <c r="E148" s="253"/>
      <c r="F148" s="234">
        <f>fcov_trgt/VLOOP_trgt*VLOOP</f>
        <v>28.032114463805872</v>
      </c>
      <c r="G148" s="177" t="s">
        <v>11</v>
      </c>
      <c r="H148" s="178" t="s">
        <v>796</v>
      </c>
    </row>
    <row r="149" spans="2:8" x14ac:dyDescent="0.2">
      <c r="B149" s="175" t="s">
        <v>162</v>
      </c>
      <c r="C149" s="181"/>
      <c r="D149" s="189"/>
      <c r="E149" s="78"/>
      <c r="F149" s="198">
        <f>F133/F148</f>
        <v>6.4605285567897939</v>
      </c>
      <c r="G149" s="177"/>
      <c r="H149" s="178" t="s">
        <v>173</v>
      </c>
    </row>
    <row r="150" spans="2:8" x14ac:dyDescent="0.2">
      <c r="B150" s="175" t="s">
        <v>163</v>
      </c>
      <c r="C150" s="181"/>
      <c r="D150" s="189"/>
      <c r="E150" s="78"/>
      <c r="F150" s="198">
        <f>1/(1/(SQRT((ESR_bulk*10^-3)^2+1/(2*PI()*F148*10^3*Cout_bulk*10^-6)^2))+1/(SQRT((ESR_cer*10^-3)^2+1/(2*PI()*F148*10^3*Cout_cer*10^-6)^2)))*1000</f>
        <v>5.8806554718413642</v>
      </c>
      <c r="G150" s="177" t="s">
        <v>116</v>
      </c>
      <c r="H150" s="178" t="s">
        <v>164</v>
      </c>
    </row>
    <row r="151" spans="2:8" x14ac:dyDescent="0.2">
      <c r="B151" s="175" t="s">
        <v>165</v>
      </c>
      <c r="C151" s="181"/>
      <c r="D151" s="204"/>
      <c r="E151" s="253"/>
      <c r="F151" s="234">
        <f>F150*C12</f>
        <v>11.761310943682728</v>
      </c>
      <c r="G151" s="177" t="s">
        <v>30</v>
      </c>
      <c r="H151" s="178" t="s">
        <v>168</v>
      </c>
    </row>
    <row r="152" spans="2:8" ht="15" thickBot="1" x14ac:dyDescent="0.25">
      <c r="B152" s="175" t="s">
        <v>166</v>
      </c>
      <c r="C152" s="181"/>
      <c r="D152" s="189"/>
      <c r="E152" s="78"/>
      <c r="F152" s="198">
        <f>F151/Vout/10</f>
        <v>0.35640336192977967</v>
      </c>
      <c r="G152" s="177" t="s">
        <v>167</v>
      </c>
      <c r="H152" s="178" t="s">
        <v>169</v>
      </c>
    </row>
    <row r="153" spans="2:8" ht="15.75" x14ac:dyDescent="0.2">
      <c r="B153" s="438"/>
      <c r="C153" s="439"/>
      <c r="D153" s="439"/>
      <c r="E153" s="439"/>
      <c r="F153" s="439"/>
      <c r="G153" s="439"/>
      <c r="H153" s="440"/>
    </row>
    <row r="154" spans="2:8" ht="15" thickBot="1" x14ac:dyDescent="0.25">
      <c r="B154" s="441"/>
      <c r="C154" s="442"/>
      <c r="D154" s="442"/>
      <c r="E154" s="442"/>
      <c r="F154" s="442"/>
      <c r="G154" s="442"/>
      <c r="H154" s="443"/>
    </row>
    <row r="155" spans="2:8" x14ac:dyDescent="0.2">
      <c r="B155" s="196" t="s">
        <v>123</v>
      </c>
      <c r="C155" s="181"/>
      <c r="D155" s="239"/>
      <c r="E155" s="239"/>
      <c r="F155" s="240" t="str">
        <f>DEC2HEX(F158+2*F160+2^6*F159+2^10*F157+2^17*F164+2^22*F163+2^26*F162+2^32*F156+2^36*F161,10)</f>
        <v>1280422246</v>
      </c>
      <c r="G155" s="201" t="s">
        <v>124</v>
      </c>
      <c r="H155" s="241"/>
    </row>
    <row r="156" spans="2:8" x14ac:dyDescent="0.2">
      <c r="B156" s="196" t="str">
        <f>"GMI = " &amp; REPT(" ",15) &amp; E122 &amp; " µS"</f>
        <v>GMI =                100 µS</v>
      </c>
      <c r="C156" s="181"/>
      <c r="D156" s="239"/>
      <c r="E156" s="239"/>
      <c r="F156" s="240">
        <f>VLOOKUP(E122,'Compensation References'!E1:P9,12,FALSE)</f>
        <v>2</v>
      </c>
      <c r="G156" s="201" t="s">
        <v>14</v>
      </c>
      <c r="H156" s="241"/>
    </row>
    <row r="157" spans="2:8" x14ac:dyDescent="0.2">
      <c r="B157" s="196" t="str">
        <f>"RVI = " &amp; REPT(" ",16) &amp; E124 &amp; " kΩ"</f>
        <v>RVI =                 40 kΩ</v>
      </c>
      <c r="C157" s="181"/>
      <c r="D157" s="239"/>
      <c r="E157" s="239"/>
      <c r="F157" s="240">
        <f>VLOOKUP(E124,'Compensation References'!I2:P65,8,FALSE)</f>
        <v>8</v>
      </c>
      <c r="G157" s="201" t="s">
        <v>14</v>
      </c>
      <c r="H157" s="241"/>
    </row>
    <row r="158" spans="2:8" ht="28.5" x14ac:dyDescent="0.2">
      <c r="B158" s="196" t="str">
        <f>"CZI_MULT = " &amp; REPT(" ",3) &amp; E126</f>
        <v>CZI_MULT =    80</v>
      </c>
      <c r="C158" s="181"/>
      <c r="D158" s="239"/>
      <c r="E158" s="239"/>
      <c r="F158" s="240">
        <f>VLOOKUP(E126,'Compensation References'!M2:P3,4,FALSE)</f>
        <v>0</v>
      </c>
      <c r="G158" s="201" t="s">
        <v>14</v>
      </c>
      <c r="H158" s="202" t="s">
        <v>349</v>
      </c>
    </row>
    <row r="159" spans="2:8" x14ac:dyDescent="0.2">
      <c r="B159" s="196" t="str">
        <f>"CZI = " &amp; REPT(" ",16) &amp; E127 &amp; " pF"</f>
        <v>CZI =                 239.76 pF</v>
      </c>
      <c r="C159" s="181"/>
      <c r="D159" s="239"/>
      <c r="E159" s="239"/>
      <c r="F159" s="240">
        <f>VLOOKUP(E127,'Compensation References'!N2:P17,3,FALSE)</f>
        <v>9</v>
      </c>
      <c r="G159" s="201" t="s">
        <v>14</v>
      </c>
      <c r="H159" s="241" t="s">
        <v>174</v>
      </c>
    </row>
    <row r="160" spans="2:8" x14ac:dyDescent="0.2">
      <c r="B160" s="196" t="str">
        <f>"CPI = " &amp; REPT(" ",16) &amp; E129 &amp; " pF"</f>
        <v>CPI =                 9.6 pF</v>
      </c>
      <c r="C160" s="181"/>
      <c r="D160" s="239"/>
      <c r="E160" s="239"/>
      <c r="F160" s="240">
        <f>VLOOKUP(E129,'Compensation References'!K2:P33,6,FALSE)</f>
        <v>3</v>
      </c>
      <c r="G160" s="201" t="s">
        <v>14</v>
      </c>
      <c r="H160" s="241"/>
    </row>
    <row r="161" spans="2:8" x14ac:dyDescent="0.2">
      <c r="B161" s="196" t="str">
        <f>"GMV = " &amp; REPT(" ",13) &amp; E138 &amp; " µS"</f>
        <v>GMV =              50 µS</v>
      </c>
      <c r="C161" s="181"/>
      <c r="D161" s="239"/>
      <c r="E161" s="239"/>
      <c r="F161" s="240">
        <f>VLOOKUP(E138,'Compensation References'!D1:P9,13,FALSE)</f>
        <v>1</v>
      </c>
      <c r="G161" s="201" t="s">
        <v>14</v>
      </c>
      <c r="H161" s="241"/>
    </row>
    <row r="162" spans="2:8" x14ac:dyDescent="0.2">
      <c r="B162" s="196" t="str">
        <f>"RVV = " &amp; REPT(" ",14) &amp; E140 &amp; " kΩ"</f>
        <v>RVV =               160 kΩ</v>
      </c>
      <c r="C162" s="181"/>
      <c r="D162" s="239"/>
      <c r="E162" s="239"/>
      <c r="F162" s="240">
        <f>VLOOKUP(E140,'Compensation References'!F2:P65,11,FALSE)</f>
        <v>32</v>
      </c>
      <c r="G162" s="201" t="s">
        <v>14</v>
      </c>
      <c r="H162" s="241"/>
    </row>
    <row r="163" spans="2:8" x14ac:dyDescent="0.2">
      <c r="B163" s="196" t="str">
        <f>"CZV = " &amp; REPT(" ",15) &amp; E142 &amp; " pF"</f>
        <v>CZV =                250 pF</v>
      </c>
      <c r="C163" s="181"/>
      <c r="D163" s="239"/>
      <c r="E163" s="239"/>
      <c r="F163" s="240">
        <f>VLOOKUP(E142,'Compensation References'!O2:P17,2,FALSE)</f>
        <v>1</v>
      </c>
      <c r="G163" s="201" t="s">
        <v>14</v>
      </c>
      <c r="H163" s="241" t="s">
        <v>175</v>
      </c>
    </row>
    <row r="164" spans="2:8" ht="15" thickBot="1" x14ac:dyDescent="0.25">
      <c r="B164" s="242" t="str">
        <f>"CPV = " &amp; REPT(" ",14) &amp; E144 &amp; " pF"</f>
        <v>CPV =               6.25 pF</v>
      </c>
      <c r="C164" s="243"/>
      <c r="D164" s="244"/>
      <c r="E164" s="244"/>
      <c r="F164" s="245">
        <f>VLOOKUP(E144,'Compensation References'!H2:P33,9,FALSE)</f>
        <v>1</v>
      </c>
      <c r="G164" s="246" t="s">
        <v>14</v>
      </c>
      <c r="H164" s="247"/>
    </row>
    <row r="165" spans="2:8" x14ac:dyDescent="0.2">
      <c r="B165" s="408" t="s">
        <v>795</v>
      </c>
      <c r="C165" s="408"/>
      <c r="D165" s="408"/>
      <c r="E165" s="408"/>
    </row>
    <row r="166" spans="2:8" x14ac:dyDescent="0.2">
      <c r="B166" s="171" t="s">
        <v>790</v>
      </c>
      <c r="C166" s="373">
        <f>'BODE PLOT'!$P$40</f>
        <v>34.254511276912737</v>
      </c>
      <c r="D166" s="171" t="s">
        <v>11</v>
      </c>
    </row>
    <row r="167" spans="2:8" x14ac:dyDescent="0.2">
      <c r="B167" s="171" t="s">
        <v>791</v>
      </c>
      <c r="C167" s="373">
        <f>'BODE PLOT'!$Q$40</f>
        <v>77.380594537007283</v>
      </c>
      <c r="D167" s="171" t="s">
        <v>794</v>
      </c>
    </row>
    <row r="168" spans="2:8" x14ac:dyDescent="0.2">
      <c r="B168" s="171" t="s">
        <v>792</v>
      </c>
      <c r="C168" s="373">
        <f>'BODE PLOT'!$R$40</f>
        <v>-17.001646356172401</v>
      </c>
      <c r="D168" s="171" t="s">
        <v>793</v>
      </c>
    </row>
  </sheetData>
  <mergeCells count="25">
    <mergeCell ref="B121:H121"/>
    <mergeCell ref="B120:H120"/>
    <mergeCell ref="B154:H154"/>
    <mergeCell ref="B153:H153"/>
    <mergeCell ref="B65:H65"/>
    <mergeCell ref="B88:H88"/>
    <mergeCell ref="B89:H89"/>
    <mergeCell ref="B102:H102"/>
    <mergeCell ref="B90:H90"/>
    <mergeCell ref="B165:E165"/>
    <mergeCell ref="B1:H1"/>
    <mergeCell ref="J12:J25"/>
    <mergeCell ref="B113:H115"/>
    <mergeCell ref="J71:L76"/>
    <mergeCell ref="J77:L77"/>
    <mergeCell ref="B77:H77"/>
    <mergeCell ref="B76:H76"/>
    <mergeCell ref="B112:H112"/>
    <mergeCell ref="B17:H17"/>
    <mergeCell ref="B18:H18"/>
    <mergeCell ref="B31:H31"/>
    <mergeCell ref="B32:H32"/>
    <mergeCell ref="B58:H58"/>
    <mergeCell ref="B57:H57"/>
    <mergeCell ref="B64:H64"/>
  </mergeCells>
  <conditionalFormatting sqref="F82">
    <cfRule type="cellIs" dxfId="178" priority="95" operator="greaterThan">
      <formula>$C$16/3</formula>
    </cfRule>
  </conditionalFormatting>
  <conditionalFormatting sqref="K80:K110">
    <cfRule type="cellIs" dxfId="177" priority="135" operator="lessThan">
      <formula>$D$117</formula>
    </cfRule>
    <cfRule type="cellIs" dxfId="176" priority="136" operator="greaterThan">
      <formula>$D$117</formula>
    </cfRule>
  </conditionalFormatting>
  <conditionalFormatting sqref="D130:F130">
    <cfRule type="cellIs" dxfId="175" priority="137" operator="greaterThan">
      <formula>$D$117</formula>
    </cfRule>
  </conditionalFormatting>
  <conditionalFormatting sqref="E124">
    <cfRule type="cellIs" dxfId="174" priority="138" operator="greaterThan">
      <formula>$D$123</formula>
    </cfRule>
  </conditionalFormatting>
  <conditionalFormatting sqref="C5">
    <cfRule type="cellIs" dxfId="173" priority="77" operator="between">
      <formula>1.8</formula>
      <formula>4</formula>
    </cfRule>
    <cfRule type="cellIs" dxfId="172" priority="78" operator="greaterThan">
      <formula>16</formula>
    </cfRule>
    <cfRule type="cellIs" dxfId="171" priority="82" operator="lessThan">
      <formula>1.8</formula>
    </cfRule>
  </conditionalFormatting>
  <conditionalFormatting sqref="F8">
    <cfRule type="cellIs" dxfId="170" priority="79" operator="greaterThan">
      <formula>0.7</formula>
    </cfRule>
    <cfRule type="cellIs" dxfId="169" priority="80" operator="lessThan">
      <formula>0.25</formula>
    </cfRule>
  </conditionalFormatting>
  <conditionalFormatting sqref="C6">
    <cfRule type="cellIs" dxfId="168" priority="75" operator="greaterThan">
      <formula>5.5</formula>
    </cfRule>
    <cfRule type="cellIs" dxfId="167" priority="76" operator="lessThan">
      <formula>0.5</formula>
    </cfRule>
  </conditionalFormatting>
  <conditionalFormatting sqref="D55">
    <cfRule type="cellIs" dxfId="166" priority="73" operator="greaterThan">
      <formula>$C$13</formula>
    </cfRule>
  </conditionalFormatting>
  <conditionalFormatting sqref="F84">
    <cfRule type="cellIs" dxfId="165" priority="71" operator="lessThan">
      <formula>2</formula>
    </cfRule>
  </conditionalFormatting>
  <conditionalFormatting sqref="F86">
    <cfRule type="cellIs" dxfId="164" priority="104" operator="greaterThan">
      <formula>$C$15</formula>
    </cfRule>
    <cfRule type="cellIs" dxfId="163" priority="105" operator="greaterThan">
      <formula>$C$14</formula>
    </cfRule>
  </conditionalFormatting>
  <conditionalFormatting sqref="F133">
    <cfRule type="cellIs" dxfId="162" priority="68" operator="greaterThan">
      <formula>$C$16/3</formula>
    </cfRule>
  </conditionalFormatting>
  <conditionalFormatting sqref="F130">
    <cfRule type="cellIs" dxfId="161" priority="67" operator="greaterThan">
      <formula>$D$117</formula>
    </cfRule>
  </conditionalFormatting>
  <conditionalFormatting sqref="F149">
    <cfRule type="cellIs" dxfId="160" priority="66" operator="lessThan">
      <formula>2</formula>
    </cfRule>
  </conditionalFormatting>
  <conditionalFormatting sqref="F151">
    <cfRule type="cellIs" dxfId="159" priority="64" operator="greaterThan">
      <formula>$C$15</formula>
    </cfRule>
    <cfRule type="cellIs" dxfId="158" priority="65" operator="greaterThan">
      <formula>$C$14</formula>
    </cfRule>
  </conditionalFormatting>
  <conditionalFormatting sqref="E140">
    <cfRule type="cellIs" dxfId="157" priority="180" operator="greaterThan">
      <formula>$D$139</formula>
    </cfRule>
  </conditionalFormatting>
  <conditionalFormatting sqref="E72">
    <cfRule type="cellIs" dxfId="156" priority="63" operator="lessThan">
      <formula>$E$69*2</formula>
    </cfRule>
  </conditionalFormatting>
  <conditionalFormatting sqref="D11">
    <cfRule type="cellIs" dxfId="155" priority="181" operator="greaterThan">
      <formula>$D$4</formula>
    </cfRule>
  </conditionalFormatting>
  <conditionalFormatting sqref="F26">
    <cfRule type="cellIs" dxfId="154" priority="182" operator="lessThan">
      <formula>$D$4*0.05</formula>
    </cfRule>
  </conditionalFormatting>
  <conditionalFormatting sqref="L80">
    <cfRule type="cellIs" dxfId="153" priority="61" operator="greaterThan">
      <formula>M80</formula>
    </cfRule>
    <cfRule type="cellIs" dxfId="152" priority="62" operator="lessThan">
      <formula>M80</formula>
    </cfRule>
  </conditionalFormatting>
  <conditionalFormatting sqref="L81">
    <cfRule type="cellIs" dxfId="151" priority="59" operator="greaterThan">
      <formula>M81</formula>
    </cfRule>
    <cfRule type="cellIs" dxfId="150" priority="60" operator="lessThan">
      <formula>M81</formula>
    </cfRule>
  </conditionalFormatting>
  <conditionalFormatting sqref="L82">
    <cfRule type="cellIs" dxfId="149" priority="57" operator="greaterThan">
      <formula>M82</formula>
    </cfRule>
    <cfRule type="cellIs" dxfId="148" priority="58" operator="lessThan">
      <formula>M82</formula>
    </cfRule>
  </conditionalFormatting>
  <conditionalFormatting sqref="L83">
    <cfRule type="cellIs" dxfId="147" priority="55" operator="greaterThan">
      <formula>M83</formula>
    </cfRule>
    <cfRule type="cellIs" dxfId="146" priority="56" operator="lessThan">
      <formula>M83</formula>
    </cfRule>
  </conditionalFormatting>
  <conditionalFormatting sqref="L84">
    <cfRule type="cellIs" dxfId="145" priority="53" operator="greaterThan">
      <formula>M84</formula>
    </cfRule>
    <cfRule type="cellIs" dxfId="144" priority="54" operator="lessThan">
      <formula>M84</formula>
    </cfRule>
  </conditionalFormatting>
  <conditionalFormatting sqref="L85">
    <cfRule type="cellIs" dxfId="143" priority="51" operator="greaterThan">
      <formula>M85</formula>
    </cfRule>
    <cfRule type="cellIs" dxfId="142" priority="52" operator="lessThan">
      <formula>M85</formula>
    </cfRule>
  </conditionalFormatting>
  <conditionalFormatting sqref="L86">
    <cfRule type="cellIs" dxfId="141" priority="49" operator="greaterThan">
      <formula>M86</formula>
    </cfRule>
    <cfRule type="cellIs" dxfId="140" priority="50" operator="lessThan">
      <formula>M86</formula>
    </cfRule>
  </conditionalFormatting>
  <conditionalFormatting sqref="L87">
    <cfRule type="cellIs" dxfId="139" priority="47" operator="greaterThan">
      <formula>M87</formula>
    </cfRule>
    <cfRule type="cellIs" dxfId="138" priority="48" operator="lessThan">
      <formula>M87</formula>
    </cfRule>
  </conditionalFormatting>
  <conditionalFormatting sqref="L88">
    <cfRule type="cellIs" dxfId="137" priority="45" operator="greaterThan">
      <formula>M88</formula>
    </cfRule>
    <cfRule type="cellIs" dxfId="136" priority="46" operator="lessThan">
      <formula>M88</formula>
    </cfRule>
  </conditionalFormatting>
  <conditionalFormatting sqref="L89">
    <cfRule type="cellIs" dxfId="135" priority="43" operator="greaterThan">
      <formula>M89</formula>
    </cfRule>
    <cfRule type="cellIs" dxfId="134" priority="44" operator="lessThan">
      <formula>M89</formula>
    </cfRule>
  </conditionalFormatting>
  <conditionalFormatting sqref="L90">
    <cfRule type="cellIs" dxfId="133" priority="41" operator="greaterThan">
      <formula>M90</formula>
    </cfRule>
    <cfRule type="cellIs" dxfId="132" priority="42" operator="lessThan">
      <formula>M90</formula>
    </cfRule>
  </conditionalFormatting>
  <conditionalFormatting sqref="L91">
    <cfRule type="cellIs" dxfId="131" priority="39" operator="greaterThan">
      <formula>M91</formula>
    </cfRule>
    <cfRule type="cellIs" dxfId="130" priority="40" operator="lessThan">
      <formula>M91</formula>
    </cfRule>
  </conditionalFormatting>
  <conditionalFormatting sqref="L92">
    <cfRule type="cellIs" dxfId="129" priority="37" operator="greaterThan">
      <formula>M92</formula>
    </cfRule>
    <cfRule type="cellIs" dxfId="128" priority="38" operator="lessThan">
      <formula>M92</formula>
    </cfRule>
  </conditionalFormatting>
  <conditionalFormatting sqref="L93">
    <cfRule type="cellIs" dxfId="127" priority="35" operator="greaterThan">
      <formula>M93</formula>
    </cfRule>
    <cfRule type="cellIs" dxfId="126" priority="36" operator="lessThan">
      <formula>M93</formula>
    </cfRule>
  </conditionalFormatting>
  <conditionalFormatting sqref="L94">
    <cfRule type="cellIs" dxfId="125" priority="33" operator="greaterThan">
      <formula>M94</formula>
    </cfRule>
    <cfRule type="cellIs" dxfId="124" priority="34" operator="lessThan">
      <formula>M94</formula>
    </cfRule>
  </conditionalFormatting>
  <conditionalFormatting sqref="L95">
    <cfRule type="cellIs" dxfId="123" priority="31" operator="greaterThan">
      <formula>M95</formula>
    </cfRule>
    <cfRule type="cellIs" dxfId="122" priority="32" operator="lessThan">
      <formula>M95</formula>
    </cfRule>
  </conditionalFormatting>
  <conditionalFormatting sqref="L96">
    <cfRule type="cellIs" dxfId="121" priority="29" operator="greaterThan">
      <formula>M96</formula>
    </cfRule>
    <cfRule type="cellIs" dxfId="120" priority="30" operator="lessThan">
      <formula>M96</formula>
    </cfRule>
  </conditionalFormatting>
  <conditionalFormatting sqref="L97">
    <cfRule type="cellIs" dxfId="119" priority="27" operator="greaterThan">
      <formula>M97</formula>
    </cfRule>
    <cfRule type="cellIs" dxfId="118" priority="28" operator="lessThan">
      <formula>M97</formula>
    </cfRule>
  </conditionalFormatting>
  <conditionalFormatting sqref="L98">
    <cfRule type="cellIs" dxfId="117" priority="25" operator="greaterThan">
      <formula>M98</formula>
    </cfRule>
    <cfRule type="cellIs" dxfId="116" priority="26" operator="lessThan">
      <formula>M98</formula>
    </cfRule>
  </conditionalFormatting>
  <conditionalFormatting sqref="L99">
    <cfRule type="cellIs" dxfId="115" priority="23" operator="greaterThan">
      <formula>M99</formula>
    </cfRule>
    <cfRule type="cellIs" dxfId="114" priority="24" operator="lessThan">
      <formula>M99</formula>
    </cfRule>
  </conditionalFormatting>
  <conditionalFormatting sqref="L100">
    <cfRule type="cellIs" dxfId="113" priority="21" operator="greaterThan">
      <formula>M100</formula>
    </cfRule>
    <cfRule type="cellIs" dxfId="112" priority="22" operator="lessThan">
      <formula>M100</formula>
    </cfRule>
  </conditionalFormatting>
  <conditionalFormatting sqref="L101">
    <cfRule type="cellIs" dxfId="111" priority="19" operator="greaterThan">
      <formula>M101</formula>
    </cfRule>
    <cfRule type="cellIs" dxfId="110" priority="20" operator="lessThan">
      <formula>M101</formula>
    </cfRule>
  </conditionalFormatting>
  <conditionalFormatting sqref="L102">
    <cfRule type="cellIs" dxfId="109" priority="17" operator="greaterThan">
      <formula>M102</formula>
    </cfRule>
    <cfRule type="cellIs" dxfId="108" priority="18" operator="lessThan">
      <formula>M102</formula>
    </cfRule>
  </conditionalFormatting>
  <conditionalFormatting sqref="L103">
    <cfRule type="cellIs" dxfId="107" priority="15" operator="greaterThan">
      <formula>M103</formula>
    </cfRule>
    <cfRule type="cellIs" dxfId="106" priority="16" operator="lessThan">
      <formula>M103</formula>
    </cfRule>
  </conditionalFormatting>
  <conditionalFormatting sqref="L104">
    <cfRule type="cellIs" dxfId="105" priority="13" operator="greaterThan">
      <formula>M104</formula>
    </cfRule>
    <cfRule type="cellIs" dxfId="104" priority="14" operator="lessThan">
      <formula>M104</formula>
    </cfRule>
  </conditionalFormatting>
  <conditionalFormatting sqref="L105">
    <cfRule type="cellIs" dxfId="103" priority="11" operator="greaterThan">
      <formula>M105</formula>
    </cfRule>
    <cfRule type="cellIs" dxfId="102" priority="12" operator="lessThan">
      <formula>M105</formula>
    </cfRule>
  </conditionalFormatting>
  <conditionalFormatting sqref="L106">
    <cfRule type="cellIs" dxfId="101" priority="9" operator="greaterThan">
      <formula>M106</formula>
    </cfRule>
    <cfRule type="cellIs" dxfId="100" priority="10" operator="lessThan">
      <formula>M106</formula>
    </cfRule>
  </conditionalFormatting>
  <conditionalFormatting sqref="L107">
    <cfRule type="cellIs" dxfId="99" priority="7" operator="greaterThan">
      <formula>M107</formula>
    </cfRule>
    <cfRule type="cellIs" dxfId="98" priority="8" operator="lessThan">
      <formula>M107</formula>
    </cfRule>
  </conditionalFormatting>
  <conditionalFormatting sqref="L108">
    <cfRule type="cellIs" dxfId="97" priority="5" operator="greaterThan">
      <formula>M108</formula>
    </cfRule>
    <cfRule type="cellIs" dxfId="96" priority="6" operator="lessThan">
      <formula>M108</formula>
    </cfRule>
  </conditionalFormatting>
  <conditionalFormatting sqref="L109">
    <cfRule type="cellIs" dxfId="95" priority="3" operator="greaterThan">
      <formula>M109</formula>
    </cfRule>
    <cfRule type="cellIs" dxfId="94" priority="4" operator="lessThan">
      <formula>M109</formula>
    </cfRule>
  </conditionalFormatting>
  <conditionalFormatting sqref="L110">
    <cfRule type="cellIs" dxfId="93" priority="1" operator="greaterThan">
      <formula>M110</formula>
    </cfRule>
    <cfRule type="cellIs" dxfId="92" priority="2" operator="lessThan">
      <formula>M110</formula>
    </cfRule>
  </conditionalFormatting>
  <dataValidations count="2">
    <dataValidation type="whole" allowBlank="1" showInputMessage="1" showErrorMessage="1" sqref="E79" xr:uid="{177BBE53-E7BF-4E19-A473-FCC97FA2754D}">
      <formula1>0</formula1>
      <formula2>7</formula2>
    </dataValidation>
    <dataValidation type="list" allowBlank="1" showInputMessage="1" showErrorMessage="1" sqref="E78" xr:uid="{00000000-0002-0000-0000-000000000000}">
      <formula1>$J$80:$J$110</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1047" r:id="rId4">
          <objectPr defaultSize="0" autoPict="0" r:id="rId5">
            <anchor moveWithCells="1">
              <from>
                <xdr:col>5</xdr:col>
                <xdr:colOff>0</xdr:colOff>
                <xdr:row>164</xdr:row>
                <xdr:rowOff>171450</xdr:rowOff>
              </from>
              <to>
                <xdr:col>8</xdr:col>
                <xdr:colOff>0</xdr:colOff>
                <xdr:row>193</xdr:row>
                <xdr:rowOff>133350</xdr:rowOff>
              </to>
            </anchor>
          </objectPr>
        </oleObject>
      </mc:Choice>
      <mc:Fallback>
        <oleObject progId="Visio.Drawing.11" shapeId="1047" r:id="rId4"/>
      </mc:Fallback>
    </mc:AlternateContent>
  </oleObjects>
  <extLst>
    <ext xmlns:x14="http://schemas.microsoft.com/office/spreadsheetml/2009/9/main" uri="{78C0D931-6437-407d-A8EE-F0AAD7539E65}">
      <x14:conditionalFormattings>
        <x14:conditionalFormatting xmlns:xm="http://schemas.microsoft.com/office/excel/2006/main">
          <x14:cfRule type="cellIs" priority="69" operator="greaterThan" id="{F8388281-D9AC-4009-B657-0FFF0AB56577}">
            <xm:f>'Compensation References'!$M$2</xm:f>
            <x14:dxf>
              <font>
                <color rgb="FF9C0006"/>
              </font>
              <fill>
                <patternFill>
                  <bgColor rgb="FFFFC7CE"/>
                </patternFill>
              </fill>
            </x14:dxf>
          </x14:cfRule>
          <x14:cfRule type="cellIs" priority="70" operator="lessThan" id="{BC1B7E67-7631-4540-87D5-FEB3526BE421}">
            <xm:f>'Compensation References'!$M$2</xm:f>
            <x14:dxf>
              <font>
                <color rgb="FF9C0006"/>
              </font>
              <fill>
                <patternFill>
                  <bgColor rgb="FFFFC7CE"/>
                </patternFill>
              </fill>
            </x14:dxf>
          </x14:cfRule>
          <xm:sqref>E126</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1000000}">
          <x14:formula1>
            <xm:f>'Compensation References'!$R$2:$R$13</xm:f>
          </x14:formula1>
          <xm:sqref>C16:C17 D17:F17</xm:sqref>
        </x14:dataValidation>
        <x14:dataValidation type="list" allowBlank="1" showInputMessage="1" showErrorMessage="1" xr:uid="{00000000-0002-0000-0000-000002000000}">
          <x14:formula1>
            <xm:f>'Compensation References'!$E$2:$E$5</xm:f>
          </x14:formula1>
          <xm:sqref>E122</xm:sqref>
        </x14:dataValidation>
        <x14:dataValidation type="list" allowBlank="1" showInputMessage="1" showErrorMessage="1" xr:uid="{00000000-0002-0000-0000-000003000000}">
          <x14:formula1>
            <xm:f>'Compensation References'!$I$2:$I$65</xm:f>
          </x14:formula1>
          <xm:sqref>E124</xm:sqref>
        </x14:dataValidation>
        <x14:dataValidation type="list" allowBlank="1" showInputMessage="1" showErrorMessage="1" xr:uid="{00000000-0002-0000-0000-000004000000}">
          <x14:formula1>
            <xm:f>'Compensation References'!$K$2:$K$33</xm:f>
          </x14:formula1>
          <xm:sqref>E129</xm:sqref>
        </x14:dataValidation>
        <x14:dataValidation type="list" allowBlank="1" showInputMessage="1" showErrorMessage="1" xr:uid="{00000000-0002-0000-0000-000005000000}">
          <x14:formula1>
            <xm:f>'Compensation References'!$N$2:$N$17</xm:f>
          </x14:formula1>
          <xm:sqref>E127</xm:sqref>
        </x14:dataValidation>
        <x14:dataValidation type="list" allowBlank="1" showInputMessage="1" showErrorMessage="1" xr:uid="{00000000-0002-0000-0000-000006000000}">
          <x14:formula1>
            <xm:f>'Compensation References'!$D$2:$D$5</xm:f>
          </x14:formula1>
          <xm:sqref>E138</xm:sqref>
        </x14:dataValidation>
        <x14:dataValidation type="list" allowBlank="1" showInputMessage="1" showErrorMessage="1" xr:uid="{00000000-0002-0000-0000-000007000000}">
          <x14:formula1>
            <xm:f>'Compensation References'!$F$2:$F$65</xm:f>
          </x14:formula1>
          <xm:sqref>E140</xm:sqref>
        </x14:dataValidation>
        <x14:dataValidation type="list" allowBlank="1" showInputMessage="1" showErrorMessage="1" xr:uid="{00000000-0002-0000-0000-000008000000}">
          <x14:formula1>
            <xm:f>'Compensation References'!$O$2:$O$17</xm:f>
          </x14:formula1>
          <xm:sqref>E142</xm:sqref>
        </x14:dataValidation>
        <x14:dataValidation type="list" allowBlank="1" showInputMessage="1" showErrorMessage="1" xr:uid="{00000000-0002-0000-0000-000009000000}">
          <x14:formula1>
            <xm:f>'Compensation References'!$H$2:$H$33</xm:f>
          </x14:formula1>
          <xm:sqref>E144</xm:sqref>
        </x14:dataValidation>
        <x14:dataValidation type="list" allowBlank="1" showInputMessage="1" showErrorMessage="1" xr:uid="{00000000-0002-0000-0000-00000A000000}">
          <x14:formula1>
            <xm:f>'Compensation References'!$M$2:$M$3</xm:f>
          </x14:formula1>
          <xm:sqref>E126</xm:sqref>
        </x14:dataValidation>
        <x14:dataValidation type="list" allowBlank="1" showInputMessage="1" showErrorMessage="1" xr:uid="{00000000-0002-0000-0000-00000B000000}">
          <x14:formula1>
            <xm:f>'Compensation References'!$Q$2:$Q$5</xm:f>
          </x14:formula1>
          <xm:sqref>C10</xm:sqref>
        </x14:dataValidation>
        <x14:dataValidation type="list" allowBlank="1" showInputMessage="1" showErrorMessage="1" xr:uid="{00000000-0002-0000-0000-00000C000000}">
          <x14:formula1>
            <xm:f>'Compensation References'!$T$2:$T$5</xm:f>
          </x14:formula1>
          <xm:sqref>E7</xm:sqref>
        </x14:dataValidation>
        <x14:dataValidation type="list" allowBlank="1" showInputMessage="1" showErrorMessage="1" xr:uid="{00000000-0002-0000-0000-00000D000000}">
          <x14:formula1>
            <xm:f>'Compensation References'!$A$2:$A$7</xm:f>
          </x14:formula1>
          <xm:sqref>C3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U65"/>
  <sheetViews>
    <sheetView workbookViewId="0">
      <selection activeCell="C10" sqref="C10"/>
    </sheetView>
  </sheetViews>
  <sheetFormatPr defaultRowHeight="15" x14ac:dyDescent="0.25"/>
  <cols>
    <col min="1" max="1" width="11.7109375" bestFit="1" customWidth="1"/>
    <col min="2" max="3" width="11.7109375" customWidth="1"/>
    <col min="18" max="18" width="10.85546875" customWidth="1"/>
  </cols>
  <sheetData>
    <row r="1" spans="1:21" x14ac:dyDescent="0.25">
      <c r="A1" t="s">
        <v>192</v>
      </c>
      <c r="B1" t="s">
        <v>196</v>
      </c>
      <c r="C1" t="s">
        <v>197</v>
      </c>
      <c r="D1" t="s">
        <v>13</v>
      </c>
      <c r="E1" t="s">
        <v>1</v>
      </c>
      <c r="F1" t="s">
        <v>2</v>
      </c>
      <c r="G1" t="s">
        <v>3</v>
      </c>
      <c r="H1" t="s">
        <v>4</v>
      </c>
      <c r="I1" t="s">
        <v>5</v>
      </c>
      <c r="J1" t="s">
        <v>6</v>
      </c>
      <c r="K1" t="s">
        <v>7</v>
      </c>
      <c r="L1" t="s">
        <v>8</v>
      </c>
      <c r="M1" t="s">
        <v>127</v>
      </c>
      <c r="N1" t="s">
        <v>112</v>
      </c>
      <c r="O1" t="s">
        <v>113</v>
      </c>
      <c r="P1" t="s">
        <v>14</v>
      </c>
      <c r="Q1" t="s">
        <v>131</v>
      </c>
      <c r="R1" t="s">
        <v>37</v>
      </c>
      <c r="T1" t="s">
        <v>15</v>
      </c>
      <c r="U1" t="s">
        <v>130</v>
      </c>
    </row>
    <row r="2" spans="1:21" x14ac:dyDescent="0.25">
      <c r="A2" t="s">
        <v>193</v>
      </c>
      <c r="B2">
        <v>40</v>
      </c>
      <c r="C2">
        <v>6.1550000000000002</v>
      </c>
      <c r="D2">
        <v>25</v>
      </c>
      <c r="E2">
        <v>25</v>
      </c>
      <c r="F2">
        <v>0</v>
      </c>
      <c r="G2">
        <v>0</v>
      </c>
      <c r="H2">
        <v>0</v>
      </c>
      <c r="I2">
        <v>0</v>
      </c>
      <c r="J2">
        <v>0</v>
      </c>
      <c r="K2">
        <v>0</v>
      </c>
      <c r="L2">
        <v>800</v>
      </c>
      <c r="M2">
        <f>L2*'Device Calculator'!E$122/10^3</f>
        <v>80</v>
      </c>
      <c r="N2">
        <f>J2*('Device Calculator'!E$126)</f>
        <v>0</v>
      </c>
      <c r="O2">
        <f>G2*4*10^6*'Device Calculator'!E$138*10^-6</f>
        <v>0</v>
      </c>
      <c r="P2">
        <v>0</v>
      </c>
      <c r="Q2">
        <v>1</v>
      </c>
      <c r="R2">
        <v>225</v>
      </c>
      <c r="T2">
        <v>1</v>
      </c>
      <c r="U2">
        <v>1</v>
      </c>
    </row>
    <row r="3" spans="1:21" x14ac:dyDescent="0.25">
      <c r="A3" t="s">
        <v>194</v>
      </c>
      <c r="B3">
        <v>20</v>
      </c>
      <c r="C3">
        <f>6.155*2</f>
        <v>12.31</v>
      </c>
      <c r="D3">
        <v>50</v>
      </c>
      <c r="E3">
        <v>50</v>
      </c>
      <c r="F3">
        <f>F2+5</f>
        <v>5</v>
      </c>
      <c r="G3">
        <f>G2+1.25</f>
        <v>1.25</v>
      </c>
      <c r="H3">
        <f>H2+6.25</f>
        <v>6.25</v>
      </c>
      <c r="I3">
        <f>I2+5</f>
        <v>5</v>
      </c>
      <c r="J3">
        <f>J2+0.333</f>
        <v>0.33300000000000002</v>
      </c>
      <c r="K3">
        <f>K2+3.2</f>
        <v>3.2</v>
      </c>
      <c r="L3">
        <v>1600</v>
      </c>
      <c r="M3">
        <f>L3*'Device Calculator'!E$122/10^3</f>
        <v>160</v>
      </c>
      <c r="N3">
        <f>J3*('Device Calculator'!E$126)</f>
        <v>26.64</v>
      </c>
      <c r="O3">
        <f>G3*4*10^6*'Device Calculator'!E$138*10^-6</f>
        <v>250</v>
      </c>
      <c r="P3">
        <f>P2+1</f>
        <v>1</v>
      </c>
      <c r="Q3">
        <v>2</v>
      </c>
      <c r="R3">
        <v>275</v>
      </c>
      <c r="T3">
        <v>0.5</v>
      </c>
      <c r="U3">
        <v>2</v>
      </c>
    </row>
    <row r="4" spans="1:21" x14ac:dyDescent="0.25">
      <c r="A4" t="s">
        <v>195</v>
      </c>
      <c r="B4">
        <v>10</v>
      </c>
      <c r="C4">
        <f>6.155*2</f>
        <v>12.31</v>
      </c>
      <c r="D4">
        <v>100</v>
      </c>
      <c r="E4">
        <v>100</v>
      </c>
      <c r="F4">
        <f t="shared" ref="F4:F65" si="0">F3+5</f>
        <v>10</v>
      </c>
      <c r="G4">
        <f t="shared" ref="G4:G17" si="1">G3+1.25</f>
        <v>2.5</v>
      </c>
      <c r="H4">
        <f t="shared" ref="H4:H33" si="2">H3+6.25</f>
        <v>12.5</v>
      </c>
      <c r="I4">
        <f t="shared" ref="I4:I65" si="3">I3+5</f>
        <v>10</v>
      </c>
      <c r="J4">
        <f t="shared" ref="J4:J17" si="4">J3+0.333</f>
        <v>0.66600000000000004</v>
      </c>
      <c r="K4">
        <f t="shared" ref="K4:K33" si="5">K3+3.2</f>
        <v>6.4</v>
      </c>
      <c r="N4">
        <f>J4*('Device Calculator'!E$126)</f>
        <v>53.28</v>
      </c>
      <c r="O4">
        <f>G4*4*10^6*'Device Calculator'!E$138*10^-6</f>
        <v>500</v>
      </c>
      <c r="P4">
        <f t="shared" ref="P4:P65" si="6">P3+1</f>
        <v>2</v>
      </c>
      <c r="Q4">
        <v>3</v>
      </c>
      <c r="R4">
        <v>325</v>
      </c>
      <c r="T4">
        <v>0.25</v>
      </c>
      <c r="U4">
        <v>3</v>
      </c>
    </row>
    <row r="5" spans="1:21" x14ac:dyDescent="0.25">
      <c r="A5" s="57" t="s">
        <v>1024</v>
      </c>
      <c r="B5" s="57">
        <v>40</v>
      </c>
      <c r="C5" s="57">
        <v>6.1550000000000002</v>
      </c>
      <c r="D5">
        <v>200</v>
      </c>
      <c r="E5">
        <v>200</v>
      </c>
      <c r="F5">
        <f t="shared" si="0"/>
        <v>15</v>
      </c>
      <c r="G5">
        <f t="shared" si="1"/>
        <v>3.75</v>
      </c>
      <c r="H5">
        <f t="shared" si="2"/>
        <v>18.75</v>
      </c>
      <c r="I5">
        <f t="shared" si="3"/>
        <v>15</v>
      </c>
      <c r="J5">
        <f t="shared" si="4"/>
        <v>0.99900000000000011</v>
      </c>
      <c r="K5">
        <f t="shared" si="5"/>
        <v>9.6000000000000014</v>
      </c>
      <c r="N5">
        <f>J5*('Device Calculator'!E$126)</f>
        <v>79.920000000000016</v>
      </c>
      <c r="O5">
        <f>G5*4*10^6*'Device Calculator'!E$138*10^-6</f>
        <v>750</v>
      </c>
      <c r="P5">
        <f t="shared" si="6"/>
        <v>3</v>
      </c>
      <c r="Q5">
        <v>4</v>
      </c>
      <c r="R5">
        <v>375</v>
      </c>
      <c r="T5">
        <v>0.125</v>
      </c>
      <c r="U5">
        <v>4</v>
      </c>
    </row>
    <row r="6" spans="1:21" x14ac:dyDescent="0.25">
      <c r="A6" s="57" t="s">
        <v>1025</v>
      </c>
      <c r="B6" s="57">
        <v>20</v>
      </c>
      <c r="C6" s="57">
        <f>6.155*2</f>
        <v>12.31</v>
      </c>
      <c r="F6">
        <f t="shared" si="0"/>
        <v>20</v>
      </c>
      <c r="G6">
        <f t="shared" si="1"/>
        <v>5</v>
      </c>
      <c r="H6">
        <f t="shared" si="2"/>
        <v>25</v>
      </c>
      <c r="I6">
        <f t="shared" si="3"/>
        <v>20</v>
      </c>
      <c r="J6">
        <f t="shared" si="4"/>
        <v>1.3320000000000001</v>
      </c>
      <c r="K6">
        <f t="shared" si="5"/>
        <v>12.8</v>
      </c>
      <c r="N6">
        <f>J6*('Device Calculator'!E$126)</f>
        <v>106.56</v>
      </c>
      <c r="O6">
        <f>G6*4*10^6*'Device Calculator'!E$138*10^-6</f>
        <v>1000</v>
      </c>
      <c r="P6">
        <f t="shared" si="6"/>
        <v>4</v>
      </c>
      <c r="R6">
        <f>R2*2</f>
        <v>450</v>
      </c>
    </row>
    <row r="7" spans="1:21" x14ac:dyDescent="0.25">
      <c r="A7" s="57" t="s">
        <v>1026</v>
      </c>
      <c r="B7" s="57">
        <v>10</v>
      </c>
      <c r="C7" s="57">
        <f>6.155*2</f>
        <v>12.31</v>
      </c>
      <c r="F7">
        <f t="shared" si="0"/>
        <v>25</v>
      </c>
      <c r="G7">
        <f t="shared" si="1"/>
        <v>6.25</v>
      </c>
      <c r="H7">
        <f t="shared" si="2"/>
        <v>31.25</v>
      </c>
      <c r="I7">
        <f t="shared" si="3"/>
        <v>25</v>
      </c>
      <c r="J7">
        <f t="shared" si="4"/>
        <v>1.665</v>
      </c>
      <c r="K7">
        <f t="shared" si="5"/>
        <v>16</v>
      </c>
      <c r="N7">
        <f>J7*('Device Calculator'!E$126)</f>
        <v>133.19999999999999</v>
      </c>
      <c r="O7">
        <f>G7*4*10^6*'Device Calculator'!E$138*10^-6</f>
        <v>1250</v>
      </c>
      <c r="P7">
        <f t="shared" si="6"/>
        <v>5</v>
      </c>
      <c r="R7">
        <f t="shared" ref="R7:R17" si="7">R3*2</f>
        <v>550</v>
      </c>
    </row>
    <row r="8" spans="1:21" x14ac:dyDescent="0.25">
      <c r="F8">
        <f t="shared" si="0"/>
        <v>30</v>
      </c>
      <c r="G8">
        <f t="shared" si="1"/>
        <v>7.5</v>
      </c>
      <c r="H8">
        <f t="shared" si="2"/>
        <v>37.5</v>
      </c>
      <c r="I8">
        <f t="shared" si="3"/>
        <v>30</v>
      </c>
      <c r="J8">
        <f t="shared" si="4"/>
        <v>1.998</v>
      </c>
      <c r="K8">
        <f t="shared" si="5"/>
        <v>19.2</v>
      </c>
      <c r="N8">
        <f>J8*('Device Calculator'!E$126)</f>
        <v>159.84</v>
      </c>
      <c r="O8">
        <f>G8*4*10^6*'Device Calculator'!E$138*10^-6</f>
        <v>1500</v>
      </c>
      <c r="P8">
        <f t="shared" si="6"/>
        <v>6</v>
      </c>
      <c r="R8">
        <f t="shared" si="7"/>
        <v>650</v>
      </c>
    </row>
    <row r="9" spans="1:21" x14ac:dyDescent="0.25">
      <c r="F9">
        <f t="shared" si="0"/>
        <v>35</v>
      </c>
      <c r="G9">
        <f t="shared" si="1"/>
        <v>8.75</v>
      </c>
      <c r="H9">
        <f t="shared" si="2"/>
        <v>43.75</v>
      </c>
      <c r="I9">
        <f t="shared" si="3"/>
        <v>35</v>
      </c>
      <c r="J9">
        <f t="shared" si="4"/>
        <v>2.331</v>
      </c>
      <c r="K9">
        <f t="shared" si="5"/>
        <v>22.4</v>
      </c>
      <c r="N9">
        <f>J9*('Device Calculator'!E$126)</f>
        <v>186.48</v>
      </c>
      <c r="O9">
        <f>G9*4*10^6*'Device Calculator'!E$138*10^-6</f>
        <v>1750</v>
      </c>
      <c r="P9">
        <f t="shared" si="6"/>
        <v>7</v>
      </c>
      <c r="R9">
        <f t="shared" si="7"/>
        <v>750</v>
      </c>
    </row>
    <row r="10" spans="1:21" x14ac:dyDescent="0.25">
      <c r="F10">
        <f t="shared" si="0"/>
        <v>40</v>
      </c>
      <c r="G10">
        <f t="shared" si="1"/>
        <v>10</v>
      </c>
      <c r="H10">
        <f t="shared" si="2"/>
        <v>50</v>
      </c>
      <c r="I10">
        <f t="shared" si="3"/>
        <v>40</v>
      </c>
      <c r="J10">
        <f t="shared" si="4"/>
        <v>2.6640000000000001</v>
      </c>
      <c r="K10">
        <f t="shared" si="5"/>
        <v>25.599999999999998</v>
      </c>
      <c r="N10">
        <f>J10*('Device Calculator'!E$126)</f>
        <v>213.12</v>
      </c>
      <c r="O10">
        <f>G10*4*10^6*'Device Calculator'!E$138*10^-6</f>
        <v>2000</v>
      </c>
      <c r="P10">
        <f t="shared" si="6"/>
        <v>8</v>
      </c>
      <c r="R10">
        <f t="shared" si="7"/>
        <v>900</v>
      </c>
    </row>
    <row r="11" spans="1:21" x14ac:dyDescent="0.25">
      <c r="F11">
        <f t="shared" si="0"/>
        <v>45</v>
      </c>
      <c r="G11">
        <f t="shared" si="1"/>
        <v>11.25</v>
      </c>
      <c r="H11">
        <f t="shared" si="2"/>
        <v>56.25</v>
      </c>
      <c r="I11">
        <f t="shared" si="3"/>
        <v>45</v>
      </c>
      <c r="J11">
        <f t="shared" si="4"/>
        <v>2.9970000000000003</v>
      </c>
      <c r="K11">
        <f t="shared" si="5"/>
        <v>28.799999999999997</v>
      </c>
      <c r="N11">
        <f>J11*('Device Calculator'!E$126)</f>
        <v>239.76000000000002</v>
      </c>
      <c r="O11">
        <f>G11*4*10^6*'Device Calculator'!E$138*10^-6</f>
        <v>2250</v>
      </c>
      <c r="P11">
        <f t="shared" si="6"/>
        <v>9</v>
      </c>
      <c r="R11">
        <f t="shared" si="7"/>
        <v>1100</v>
      </c>
    </row>
    <row r="12" spans="1:21" x14ac:dyDescent="0.25">
      <c r="F12">
        <f t="shared" si="0"/>
        <v>50</v>
      </c>
      <c r="G12">
        <f t="shared" si="1"/>
        <v>12.5</v>
      </c>
      <c r="H12">
        <f t="shared" si="2"/>
        <v>62.5</v>
      </c>
      <c r="I12">
        <f t="shared" si="3"/>
        <v>50</v>
      </c>
      <c r="J12">
        <f t="shared" si="4"/>
        <v>3.3300000000000005</v>
      </c>
      <c r="K12">
        <f t="shared" si="5"/>
        <v>31.999999999999996</v>
      </c>
      <c r="N12">
        <f>J12*('Device Calculator'!E$126)</f>
        <v>266.40000000000003</v>
      </c>
      <c r="O12">
        <f>G12*4*10^6*'Device Calculator'!E$138*10^-6</f>
        <v>2500</v>
      </c>
      <c r="P12">
        <f t="shared" si="6"/>
        <v>10</v>
      </c>
      <c r="R12">
        <f t="shared" si="7"/>
        <v>1300</v>
      </c>
    </row>
    <row r="13" spans="1:21" x14ac:dyDescent="0.25">
      <c r="F13">
        <f t="shared" si="0"/>
        <v>55</v>
      </c>
      <c r="G13">
        <f t="shared" si="1"/>
        <v>13.75</v>
      </c>
      <c r="H13">
        <f t="shared" si="2"/>
        <v>68.75</v>
      </c>
      <c r="I13">
        <f t="shared" si="3"/>
        <v>55</v>
      </c>
      <c r="J13">
        <f t="shared" si="4"/>
        <v>3.6630000000000007</v>
      </c>
      <c r="K13">
        <f t="shared" si="5"/>
        <v>35.199999999999996</v>
      </c>
      <c r="N13">
        <f>J13*('Device Calculator'!E$126)</f>
        <v>293.04000000000008</v>
      </c>
      <c r="O13">
        <f>G13*4*10^6*'Device Calculator'!E$138*10^-6</f>
        <v>2750</v>
      </c>
      <c r="P13">
        <f t="shared" si="6"/>
        <v>11</v>
      </c>
      <c r="R13">
        <f t="shared" si="7"/>
        <v>1500</v>
      </c>
    </row>
    <row r="14" spans="1:21" x14ac:dyDescent="0.25">
      <c r="F14">
        <f t="shared" si="0"/>
        <v>60</v>
      </c>
      <c r="G14">
        <f t="shared" si="1"/>
        <v>15</v>
      </c>
      <c r="H14">
        <f t="shared" si="2"/>
        <v>75</v>
      </c>
      <c r="I14">
        <f t="shared" si="3"/>
        <v>60</v>
      </c>
      <c r="J14">
        <f t="shared" si="4"/>
        <v>3.9960000000000009</v>
      </c>
      <c r="K14">
        <f t="shared" si="5"/>
        <v>38.4</v>
      </c>
      <c r="N14">
        <f>J14*('Device Calculator'!E$126)</f>
        <v>319.68000000000006</v>
      </c>
      <c r="O14">
        <f>G14*4*10^6*'Device Calculator'!E$138*10^-6</f>
        <v>3000</v>
      </c>
      <c r="P14">
        <f t="shared" si="6"/>
        <v>12</v>
      </c>
      <c r="R14">
        <f t="shared" si="7"/>
        <v>1800</v>
      </c>
    </row>
    <row r="15" spans="1:21" x14ac:dyDescent="0.25">
      <c r="F15">
        <f t="shared" si="0"/>
        <v>65</v>
      </c>
      <c r="G15">
        <f t="shared" si="1"/>
        <v>16.25</v>
      </c>
      <c r="H15">
        <f t="shared" si="2"/>
        <v>81.25</v>
      </c>
      <c r="I15">
        <f t="shared" si="3"/>
        <v>65</v>
      </c>
      <c r="J15">
        <f t="shared" si="4"/>
        <v>4.3290000000000006</v>
      </c>
      <c r="K15">
        <f t="shared" si="5"/>
        <v>41.6</v>
      </c>
      <c r="N15">
        <f>J15*('Device Calculator'!E$126)</f>
        <v>346.32000000000005</v>
      </c>
      <c r="O15">
        <f>G15*4*10^6*'Device Calculator'!E$138*10^-6</f>
        <v>3250</v>
      </c>
      <c r="P15">
        <f t="shared" si="6"/>
        <v>13</v>
      </c>
      <c r="R15">
        <f t="shared" si="7"/>
        <v>2200</v>
      </c>
    </row>
    <row r="16" spans="1:21" x14ac:dyDescent="0.25">
      <c r="F16">
        <f t="shared" si="0"/>
        <v>70</v>
      </c>
      <c r="G16">
        <f t="shared" si="1"/>
        <v>17.5</v>
      </c>
      <c r="H16">
        <f t="shared" si="2"/>
        <v>87.5</v>
      </c>
      <c r="I16">
        <f t="shared" si="3"/>
        <v>70</v>
      </c>
      <c r="J16">
        <f t="shared" si="4"/>
        <v>4.6620000000000008</v>
      </c>
      <c r="K16">
        <f t="shared" si="5"/>
        <v>44.800000000000004</v>
      </c>
      <c r="N16">
        <f>J16*('Device Calculator'!E$126)</f>
        <v>372.96000000000004</v>
      </c>
      <c r="O16">
        <f>G16*4*10^6*'Device Calculator'!E$138*10^-6</f>
        <v>3500</v>
      </c>
      <c r="P16">
        <f t="shared" si="6"/>
        <v>14</v>
      </c>
      <c r="R16">
        <f t="shared" si="7"/>
        <v>2600</v>
      </c>
    </row>
    <row r="17" spans="6:18" x14ac:dyDescent="0.25">
      <c r="F17">
        <f t="shared" si="0"/>
        <v>75</v>
      </c>
      <c r="G17">
        <f t="shared" si="1"/>
        <v>18.75</v>
      </c>
      <c r="H17">
        <f t="shared" si="2"/>
        <v>93.75</v>
      </c>
      <c r="I17">
        <f t="shared" si="3"/>
        <v>75</v>
      </c>
      <c r="J17">
        <f t="shared" si="4"/>
        <v>4.995000000000001</v>
      </c>
      <c r="K17">
        <f t="shared" si="5"/>
        <v>48.000000000000007</v>
      </c>
      <c r="N17">
        <f>J17*('Device Calculator'!E$126)</f>
        <v>399.60000000000008</v>
      </c>
      <c r="O17">
        <f>G17*4*10^6*'Device Calculator'!E$138*10^-6</f>
        <v>3750</v>
      </c>
      <c r="P17">
        <f t="shared" si="6"/>
        <v>15</v>
      </c>
      <c r="R17">
        <f t="shared" si="7"/>
        <v>3000</v>
      </c>
    </row>
    <row r="18" spans="6:18" x14ac:dyDescent="0.25">
      <c r="F18">
        <f t="shared" si="0"/>
        <v>80</v>
      </c>
      <c r="H18">
        <f t="shared" si="2"/>
        <v>100</v>
      </c>
      <c r="I18">
        <f t="shared" si="3"/>
        <v>80</v>
      </c>
      <c r="K18">
        <f t="shared" si="5"/>
        <v>51.20000000000001</v>
      </c>
      <c r="P18">
        <f t="shared" si="6"/>
        <v>16</v>
      </c>
    </row>
    <row r="19" spans="6:18" x14ac:dyDescent="0.25">
      <c r="F19">
        <f t="shared" si="0"/>
        <v>85</v>
      </c>
      <c r="H19">
        <f t="shared" si="2"/>
        <v>106.25</v>
      </c>
      <c r="I19">
        <f t="shared" si="3"/>
        <v>85</v>
      </c>
      <c r="K19">
        <f t="shared" si="5"/>
        <v>54.400000000000013</v>
      </c>
      <c r="P19">
        <f t="shared" si="6"/>
        <v>17</v>
      </c>
    </row>
    <row r="20" spans="6:18" x14ac:dyDescent="0.25">
      <c r="F20">
        <f t="shared" si="0"/>
        <v>90</v>
      </c>
      <c r="H20">
        <f t="shared" si="2"/>
        <v>112.5</v>
      </c>
      <c r="I20">
        <f t="shared" si="3"/>
        <v>90</v>
      </c>
      <c r="K20">
        <f t="shared" si="5"/>
        <v>57.600000000000016</v>
      </c>
      <c r="P20">
        <f t="shared" si="6"/>
        <v>18</v>
      </c>
    </row>
    <row r="21" spans="6:18" x14ac:dyDescent="0.25">
      <c r="F21">
        <f t="shared" si="0"/>
        <v>95</v>
      </c>
      <c r="H21">
        <f t="shared" si="2"/>
        <v>118.75</v>
      </c>
      <c r="I21">
        <f t="shared" si="3"/>
        <v>95</v>
      </c>
      <c r="K21">
        <f t="shared" si="5"/>
        <v>60.800000000000018</v>
      </c>
      <c r="P21">
        <f t="shared" si="6"/>
        <v>19</v>
      </c>
    </row>
    <row r="22" spans="6:18" x14ac:dyDescent="0.25">
      <c r="F22">
        <f t="shared" si="0"/>
        <v>100</v>
      </c>
      <c r="H22">
        <f t="shared" si="2"/>
        <v>125</v>
      </c>
      <c r="I22">
        <f t="shared" si="3"/>
        <v>100</v>
      </c>
      <c r="K22">
        <f t="shared" si="5"/>
        <v>64.000000000000014</v>
      </c>
      <c r="P22">
        <f t="shared" si="6"/>
        <v>20</v>
      </c>
    </row>
    <row r="23" spans="6:18" x14ac:dyDescent="0.25">
      <c r="F23">
        <f t="shared" si="0"/>
        <v>105</v>
      </c>
      <c r="H23">
        <f t="shared" si="2"/>
        <v>131.25</v>
      </c>
      <c r="I23">
        <f t="shared" si="3"/>
        <v>105</v>
      </c>
      <c r="K23">
        <f t="shared" si="5"/>
        <v>67.200000000000017</v>
      </c>
      <c r="P23">
        <f t="shared" si="6"/>
        <v>21</v>
      </c>
    </row>
    <row r="24" spans="6:18" x14ac:dyDescent="0.25">
      <c r="F24">
        <f t="shared" si="0"/>
        <v>110</v>
      </c>
      <c r="H24">
        <f t="shared" si="2"/>
        <v>137.5</v>
      </c>
      <c r="I24">
        <f t="shared" si="3"/>
        <v>110</v>
      </c>
      <c r="K24">
        <f t="shared" si="5"/>
        <v>70.40000000000002</v>
      </c>
      <c r="P24">
        <f t="shared" si="6"/>
        <v>22</v>
      </c>
    </row>
    <row r="25" spans="6:18" x14ac:dyDescent="0.25">
      <c r="F25">
        <f t="shared" si="0"/>
        <v>115</v>
      </c>
      <c r="H25">
        <f t="shared" si="2"/>
        <v>143.75</v>
      </c>
      <c r="I25">
        <f t="shared" si="3"/>
        <v>115</v>
      </c>
      <c r="K25">
        <f t="shared" si="5"/>
        <v>73.600000000000023</v>
      </c>
      <c r="P25">
        <f t="shared" si="6"/>
        <v>23</v>
      </c>
    </row>
    <row r="26" spans="6:18" x14ac:dyDescent="0.25">
      <c r="F26">
        <f t="shared" si="0"/>
        <v>120</v>
      </c>
      <c r="H26">
        <f t="shared" si="2"/>
        <v>150</v>
      </c>
      <c r="I26">
        <f t="shared" si="3"/>
        <v>120</v>
      </c>
      <c r="K26">
        <f t="shared" si="5"/>
        <v>76.800000000000026</v>
      </c>
      <c r="P26">
        <f t="shared" si="6"/>
        <v>24</v>
      </c>
    </row>
    <row r="27" spans="6:18" x14ac:dyDescent="0.25">
      <c r="F27">
        <f t="shared" si="0"/>
        <v>125</v>
      </c>
      <c r="H27">
        <f t="shared" si="2"/>
        <v>156.25</v>
      </c>
      <c r="I27">
        <f t="shared" si="3"/>
        <v>125</v>
      </c>
      <c r="K27">
        <f t="shared" si="5"/>
        <v>80.000000000000028</v>
      </c>
      <c r="P27">
        <f t="shared" si="6"/>
        <v>25</v>
      </c>
    </row>
    <row r="28" spans="6:18" x14ac:dyDescent="0.25">
      <c r="F28">
        <f t="shared" si="0"/>
        <v>130</v>
      </c>
      <c r="H28">
        <f t="shared" si="2"/>
        <v>162.5</v>
      </c>
      <c r="I28">
        <f t="shared" si="3"/>
        <v>130</v>
      </c>
      <c r="K28">
        <f t="shared" si="5"/>
        <v>83.200000000000031</v>
      </c>
      <c r="P28">
        <f t="shared" si="6"/>
        <v>26</v>
      </c>
    </row>
    <row r="29" spans="6:18" x14ac:dyDescent="0.25">
      <c r="F29">
        <f t="shared" si="0"/>
        <v>135</v>
      </c>
      <c r="H29">
        <f t="shared" si="2"/>
        <v>168.75</v>
      </c>
      <c r="I29">
        <f t="shared" si="3"/>
        <v>135</v>
      </c>
      <c r="K29">
        <f t="shared" si="5"/>
        <v>86.400000000000034</v>
      </c>
      <c r="P29">
        <f t="shared" si="6"/>
        <v>27</v>
      </c>
    </row>
    <row r="30" spans="6:18" x14ac:dyDescent="0.25">
      <c r="F30">
        <f t="shared" si="0"/>
        <v>140</v>
      </c>
      <c r="H30">
        <f t="shared" si="2"/>
        <v>175</v>
      </c>
      <c r="I30">
        <f t="shared" si="3"/>
        <v>140</v>
      </c>
      <c r="K30">
        <f t="shared" si="5"/>
        <v>89.600000000000037</v>
      </c>
      <c r="P30">
        <f t="shared" si="6"/>
        <v>28</v>
      </c>
    </row>
    <row r="31" spans="6:18" x14ac:dyDescent="0.25">
      <c r="F31">
        <f t="shared" si="0"/>
        <v>145</v>
      </c>
      <c r="H31">
        <f t="shared" si="2"/>
        <v>181.25</v>
      </c>
      <c r="I31">
        <f t="shared" si="3"/>
        <v>145</v>
      </c>
      <c r="K31">
        <f t="shared" si="5"/>
        <v>92.80000000000004</v>
      </c>
      <c r="P31">
        <f t="shared" si="6"/>
        <v>29</v>
      </c>
    </row>
    <row r="32" spans="6:18" x14ac:dyDescent="0.25">
      <c r="F32">
        <f t="shared" si="0"/>
        <v>150</v>
      </c>
      <c r="H32">
        <f t="shared" si="2"/>
        <v>187.5</v>
      </c>
      <c r="I32">
        <f t="shared" si="3"/>
        <v>150</v>
      </c>
      <c r="K32">
        <f t="shared" si="5"/>
        <v>96.000000000000043</v>
      </c>
      <c r="P32">
        <f t="shared" si="6"/>
        <v>30</v>
      </c>
    </row>
    <row r="33" spans="6:16" x14ac:dyDescent="0.25">
      <c r="F33">
        <f t="shared" si="0"/>
        <v>155</v>
      </c>
      <c r="H33">
        <f t="shared" si="2"/>
        <v>193.75</v>
      </c>
      <c r="I33">
        <f t="shared" si="3"/>
        <v>155</v>
      </c>
      <c r="K33">
        <f t="shared" si="5"/>
        <v>99.200000000000045</v>
      </c>
      <c r="P33">
        <f t="shared" si="6"/>
        <v>31</v>
      </c>
    </row>
    <row r="34" spans="6:16" x14ac:dyDescent="0.25">
      <c r="F34">
        <f t="shared" si="0"/>
        <v>160</v>
      </c>
      <c r="I34">
        <f t="shared" si="3"/>
        <v>160</v>
      </c>
      <c r="P34">
        <f t="shared" si="6"/>
        <v>32</v>
      </c>
    </row>
    <row r="35" spans="6:16" x14ac:dyDescent="0.25">
      <c r="F35">
        <f t="shared" si="0"/>
        <v>165</v>
      </c>
      <c r="I35">
        <f t="shared" si="3"/>
        <v>165</v>
      </c>
      <c r="P35">
        <f t="shared" si="6"/>
        <v>33</v>
      </c>
    </row>
    <row r="36" spans="6:16" x14ac:dyDescent="0.25">
      <c r="F36">
        <f t="shared" si="0"/>
        <v>170</v>
      </c>
      <c r="I36">
        <f t="shared" si="3"/>
        <v>170</v>
      </c>
      <c r="P36">
        <f t="shared" si="6"/>
        <v>34</v>
      </c>
    </row>
    <row r="37" spans="6:16" x14ac:dyDescent="0.25">
      <c r="F37">
        <f t="shared" si="0"/>
        <v>175</v>
      </c>
      <c r="I37">
        <f t="shared" si="3"/>
        <v>175</v>
      </c>
      <c r="P37">
        <f t="shared" si="6"/>
        <v>35</v>
      </c>
    </row>
    <row r="38" spans="6:16" x14ac:dyDescent="0.25">
      <c r="F38">
        <f t="shared" si="0"/>
        <v>180</v>
      </c>
      <c r="I38">
        <f t="shared" si="3"/>
        <v>180</v>
      </c>
      <c r="P38">
        <f t="shared" si="6"/>
        <v>36</v>
      </c>
    </row>
    <row r="39" spans="6:16" x14ac:dyDescent="0.25">
      <c r="F39">
        <f t="shared" si="0"/>
        <v>185</v>
      </c>
      <c r="I39">
        <f t="shared" si="3"/>
        <v>185</v>
      </c>
      <c r="P39">
        <f t="shared" si="6"/>
        <v>37</v>
      </c>
    </row>
    <row r="40" spans="6:16" x14ac:dyDescent="0.25">
      <c r="F40">
        <f t="shared" si="0"/>
        <v>190</v>
      </c>
      <c r="I40">
        <f t="shared" si="3"/>
        <v>190</v>
      </c>
      <c r="P40">
        <f t="shared" si="6"/>
        <v>38</v>
      </c>
    </row>
    <row r="41" spans="6:16" x14ac:dyDescent="0.25">
      <c r="F41">
        <f t="shared" si="0"/>
        <v>195</v>
      </c>
      <c r="I41">
        <f t="shared" si="3"/>
        <v>195</v>
      </c>
      <c r="P41">
        <f t="shared" si="6"/>
        <v>39</v>
      </c>
    </row>
    <row r="42" spans="6:16" x14ac:dyDescent="0.25">
      <c r="F42">
        <f t="shared" si="0"/>
        <v>200</v>
      </c>
      <c r="I42">
        <f t="shared" si="3"/>
        <v>200</v>
      </c>
      <c r="P42">
        <f t="shared" si="6"/>
        <v>40</v>
      </c>
    </row>
    <row r="43" spans="6:16" x14ac:dyDescent="0.25">
      <c r="F43">
        <f t="shared" si="0"/>
        <v>205</v>
      </c>
      <c r="I43">
        <f t="shared" si="3"/>
        <v>205</v>
      </c>
      <c r="P43">
        <f t="shared" si="6"/>
        <v>41</v>
      </c>
    </row>
    <row r="44" spans="6:16" x14ac:dyDescent="0.25">
      <c r="F44">
        <f t="shared" si="0"/>
        <v>210</v>
      </c>
      <c r="I44">
        <f t="shared" si="3"/>
        <v>210</v>
      </c>
      <c r="P44">
        <f t="shared" si="6"/>
        <v>42</v>
      </c>
    </row>
    <row r="45" spans="6:16" x14ac:dyDescent="0.25">
      <c r="F45">
        <f t="shared" si="0"/>
        <v>215</v>
      </c>
      <c r="I45">
        <f t="shared" si="3"/>
        <v>215</v>
      </c>
      <c r="P45">
        <f t="shared" si="6"/>
        <v>43</v>
      </c>
    </row>
    <row r="46" spans="6:16" x14ac:dyDescent="0.25">
      <c r="F46">
        <f t="shared" si="0"/>
        <v>220</v>
      </c>
      <c r="I46">
        <f t="shared" si="3"/>
        <v>220</v>
      </c>
      <c r="P46">
        <f t="shared" si="6"/>
        <v>44</v>
      </c>
    </row>
    <row r="47" spans="6:16" x14ac:dyDescent="0.25">
      <c r="F47">
        <f t="shared" si="0"/>
        <v>225</v>
      </c>
      <c r="I47">
        <f t="shared" si="3"/>
        <v>225</v>
      </c>
      <c r="P47">
        <f t="shared" si="6"/>
        <v>45</v>
      </c>
    </row>
    <row r="48" spans="6:16" x14ac:dyDescent="0.25">
      <c r="F48">
        <f t="shared" si="0"/>
        <v>230</v>
      </c>
      <c r="I48">
        <f t="shared" si="3"/>
        <v>230</v>
      </c>
      <c r="P48">
        <f t="shared" si="6"/>
        <v>46</v>
      </c>
    </row>
    <row r="49" spans="6:16" x14ac:dyDescent="0.25">
      <c r="F49">
        <f t="shared" si="0"/>
        <v>235</v>
      </c>
      <c r="I49">
        <f t="shared" si="3"/>
        <v>235</v>
      </c>
      <c r="P49">
        <f t="shared" si="6"/>
        <v>47</v>
      </c>
    </row>
    <row r="50" spans="6:16" x14ac:dyDescent="0.25">
      <c r="F50">
        <f t="shared" si="0"/>
        <v>240</v>
      </c>
      <c r="I50">
        <f t="shared" si="3"/>
        <v>240</v>
      </c>
      <c r="P50">
        <f t="shared" si="6"/>
        <v>48</v>
      </c>
    </row>
    <row r="51" spans="6:16" x14ac:dyDescent="0.25">
      <c r="F51">
        <f t="shared" si="0"/>
        <v>245</v>
      </c>
      <c r="I51">
        <f t="shared" si="3"/>
        <v>245</v>
      </c>
      <c r="P51">
        <f t="shared" si="6"/>
        <v>49</v>
      </c>
    </row>
    <row r="52" spans="6:16" x14ac:dyDescent="0.25">
      <c r="F52">
        <f t="shared" si="0"/>
        <v>250</v>
      </c>
      <c r="I52">
        <f t="shared" si="3"/>
        <v>250</v>
      </c>
      <c r="P52">
        <f t="shared" si="6"/>
        <v>50</v>
      </c>
    </row>
    <row r="53" spans="6:16" x14ac:dyDescent="0.25">
      <c r="F53">
        <f t="shared" si="0"/>
        <v>255</v>
      </c>
      <c r="I53">
        <f t="shared" si="3"/>
        <v>255</v>
      </c>
      <c r="P53">
        <f t="shared" si="6"/>
        <v>51</v>
      </c>
    </row>
    <row r="54" spans="6:16" x14ac:dyDescent="0.25">
      <c r="F54">
        <f t="shared" si="0"/>
        <v>260</v>
      </c>
      <c r="I54">
        <f t="shared" si="3"/>
        <v>260</v>
      </c>
      <c r="P54">
        <f t="shared" si="6"/>
        <v>52</v>
      </c>
    </row>
    <row r="55" spans="6:16" x14ac:dyDescent="0.25">
      <c r="F55">
        <f t="shared" si="0"/>
        <v>265</v>
      </c>
      <c r="I55">
        <f t="shared" si="3"/>
        <v>265</v>
      </c>
      <c r="P55">
        <f t="shared" si="6"/>
        <v>53</v>
      </c>
    </row>
    <row r="56" spans="6:16" x14ac:dyDescent="0.25">
      <c r="F56">
        <f t="shared" si="0"/>
        <v>270</v>
      </c>
      <c r="I56">
        <f t="shared" si="3"/>
        <v>270</v>
      </c>
      <c r="P56">
        <f t="shared" si="6"/>
        <v>54</v>
      </c>
    </row>
    <row r="57" spans="6:16" x14ac:dyDescent="0.25">
      <c r="F57">
        <f t="shared" si="0"/>
        <v>275</v>
      </c>
      <c r="I57">
        <f t="shared" si="3"/>
        <v>275</v>
      </c>
      <c r="P57">
        <f t="shared" si="6"/>
        <v>55</v>
      </c>
    </row>
    <row r="58" spans="6:16" x14ac:dyDescent="0.25">
      <c r="F58">
        <f t="shared" si="0"/>
        <v>280</v>
      </c>
      <c r="I58">
        <f t="shared" si="3"/>
        <v>280</v>
      </c>
      <c r="P58">
        <f t="shared" si="6"/>
        <v>56</v>
      </c>
    </row>
    <row r="59" spans="6:16" x14ac:dyDescent="0.25">
      <c r="F59">
        <f t="shared" si="0"/>
        <v>285</v>
      </c>
      <c r="I59">
        <f t="shared" si="3"/>
        <v>285</v>
      </c>
      <c r="P59">
        <f t="shared" si="6"/>
        <v>57</v>
      </c>
    </row>
    <row r="60" spans="6:16" x14ac:dyDescent="0.25">
      <c r="F60">
        <f t="shared" si="0"/>
        <v>290</v>
      </c>
      <c r="I60">
        <f t="shared" si="3"/>
        <v>290</v>
      </c>
      <c r="P60">
        <f t="shared" si="6"/>
        <v>58</v>
      </c>
    </row>
    <row r="61" spans="6:16" x14ac:dyDescent="0.25">
      <c r="F61">
        <f t="shared" si="0"/>
        <v>295</v>
      </c>
      <c r="I61">
        <f t="shared" si="3"/>
        <v>295</v>
      </c>
      <c r="P61">
        <f t="shared" si="6"/>
        <v>59</v>
      </c>
    </row>
    <row r="62" spans="6:16" x14ac:dyDescent="0.25">
      <c r="F62">
        <f t="shared" si="0"/>
        <v>300</v>
      </c>
      <c r="I62">
        <f t="shared" si="3"/>
        <v>300</v>
      </c>
      <c r="P62">
        <f t="shared" si="6"/>
        <v>60</v>
      </c>
    </row>
    <row r="63" spans="6:16" x14ac:dyDescent="0.25">
      <c r="F63">
        <f t="shared" si="0"/>
        <v>305</v>
      </c>
      <c r="I63">
        <f t="shared" si="3"/>
        <v>305</v>
      </c>
      <c r="P63">
        <f t="shared" si="6"/>
        <v>61</v>
      </c>
    </row>
    <row r="64" spans="6:16" x14ac:dyDescent="0.25">
      <c r="F64">
        <f t="shared" si="0"/>
        <v>310</v>
      </c>
      <c r="I64">
        <f t="shared" si="3"/>
        <v>310</v>
      </c>
      <c r="P64">
        <f t="shared" si="6"/>
        <v>62</v>
      </c>
    </row>
    <row r="65" spans="6:16" x14ac:dyDescent="0.25">
      <c r="F65">
        <f t="shared" si="0"/>
        <v>315</v>
      </c>
      <c r="I65">
        <f t="shared" si="3"/>
        <v>315</v>
      </c>
      <c r="P65">
        <f t="shared" si="6"/>
        <v>63</v>
      </c>
    </row>
  </sheetData>
  <sheetProtection algorithmName="SHA-512" hashValue="JhT4fWsde6PqJMnhoOUFA06uBxpn+BgvcpG4Qu4QXWXtmRsj3PGIgavAbrtjj5lHR3iqApc/aKrnqbs+7q3Z1A==" saltValue="k+UEad5c2b1gOugoqK+eNg==" spinCount="100000" sheet="1" objects="1" scenario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O66"/>
  <sheetViews>
    <sheetView workbookViewId="0">
      <selection activeCell="O3" sqref="O3"/>
    </sheetView>
  </sheetViews>
  <sheetFormatPr defaultRowHeight="15" x14ac:dyDescent="0.25"/>
  <cols>
    <col min="1" max="1" width="11.7109375" bestFit="1" customWidth="1"/>
    <col min="2" max="5" width="11.7109375" customWidth="1"/>
    <col min="7" max="7" width="18.42578125" bestFit="1" customWidth="1"/>
    <col min="8" max="10" width="18.42578125" customWidth="1"/>
    <col min="11" max="11" width="19.5703125" bestFit="1" customWidth="1"/>
    <col min="12" max="12" width="19.5703125" customWidth="1"/>
    <col min="13" max="13" width="9.5703125" bestFit="1" customWidth="1"/>
    <col min="14" max="14" width="9.5703125" customWidth="1"/>
    <col min="15" max="15" width="14.7109375" bestFit="1" customWidth="1"/>
    <col min="16" max="16" width="14.7109375" customWidth="1"/>
    <col min="17" max="17" width="11.5703125" bestFit="1" customWidth="1"/>
    <col min="18" max="18" width="11.5703125" customWidth="1"/>
    <col min="19" max="19" width="18.42578125" bestFit="1" customWidth="1"/>
    <col min="20" max="23" width="18.42578125" customWidth="1"/>
    <col min="24" max="25" width="18.28515625" bestFit="1" customWidth="1"/>
    <col min="26" max="26" width="16.42578125" bestFit="1" customWidth="1"/>
    <col min="27" max="27" width="16.42578125" customWidth="1"/>
    <col min="28" max="28" width="15.140625" bestFit="1" customWidth="1"/>
    <col min="32" max="32" width="11.140625" bestFit="1" customWidth="1"/>
    <col min="34" max="34" width="10.85546875" customWidth="1"/>
    <col min="41" max="41" width="14" bestFit="1" customWidth="1"/>
  </cols>
  <sheetData>
    <row r="1" spans="1:41" x14ac:dyDescent="0.25">
      <c r="A1" t="s">
        <v>254</v>
      </c>
      <c r="B1" t="s">
        <v>255</v>
      </c>
      <c r="C1" t="s">
        <v>256</v>
      </c>
      <c r="D1" t="s">
        <v>257</v>
      </c>
      <c r="E1" t="s">
        <v>258</v>
      </c>
      <c r="G1" t="s">
        <v>259</v>
      </c>
      <c r="I1" t="s">
        <v>259</v>
      </c>
      <c r="K1" t="s">
        <v>37</v>
      </c>
      <c r="M1" t="s">
        <v>217</v>
      </c>
      <c r="O1" t="s">
        <v>260</v>
      </c>
      <c r="Q1" t="s">
        <v>261</v>
      </c>
      <c r="S1" t="s">
        <v>224</v>
      </c>
      <c r="U1" t="s">
        <v>262</v>
      </c>
      <c r="V1" t="s">
        <v>263</v>
      </c>
      <c r="W1" t="s">
        <v>264</v>
      </c>
      <c r="X1" t="s">
        <v>265</v>
      </c>
      <c r="Z1" t="s">
        <v>266</v>
      </c>
      <c r="AB1" t="s">
        <v>267</v>
      </c>
      <c r="AD1" t="s">
        <v>268</v>
      </c>
      <c r="AL1" t="s">
        <v>15</v>
      </c>
      <c r="AM1" t="s">
        <v>221</v>
      </c>
      <c r="AN1" t="s">
        <v>14</v>
      </c>
      <c r="AO1" t="s">
        <v>269</v>
      </c>
    </row>
    <row r="2" spans="1:41" x14ac:dyDescent="0.25">
      <c r="A2" t="s">
        <v>193</v>
      </c>
      <c r="B2" s="10" t="s">
        <v>220</v>
      </c>
      <c r="C2" s="10" t="s">
        <v>245</v>
      </c>
      <c r="D2" s="10" t="s">
        <v>270</v>
      </c>
      <c r="E2" s="10" t="s">
        <v>271</v>
      </c>
      <c r="F2" t="s">
        <v>272</v>
      </c>
      <c r="G2" t="s">
        <v>38</v>
      </c>
      <c r="H2">
        <v>0</v>
      </c>
      <c r="I2">
        <v>7</v>
      </c>
      <c r="J2">
        <v>0</v>
      </c>
      <c r="K2" t="s">
        <v>38</v>
      </c>
      <c r="S2" t="s">
        <v>38</v>
      </c>
      <c r="T2" t="s">
        <v>211</v>
      </c>
      <c r="U2">
        <v>0.5</v>
      </c>
      <c r="V2" t="s">
        <v>221</v>
      </c>
      <c r="W2" t="s">
        <v>221</v>
      </c>
      <c r="X2" t="s">
        <v>38</v>
      </c>
      <c r="Y2" t="s">
        <v>211</v>
      </c>
      <c r="Z2" t="s">
        <v>38</v>
      </c>
      <c r="AA2" t="s">
        <v>212</v>
      </c>
      <c r="AD2" t="s">
        <v>687</v>
      </c>
      <c r="AE2" t="str">
        <f>IF('Pin Detect Programming'!$D$9=2,'Resistor References'!AD2,"N/A")</f>
        <v>N/A</v>
      </c>
      <c r="AF2" t="s">
        <v>687</v>
      </c>
      <c r="AG2" t="s">
        <v>211</v>
      </c>
      <c r="AH2" t="s">
        <v>38</v>
      </c>
      <c r="AI2" t="s">
        <v>211</v>
      </c>
      <c r="AJ2" t="s">
        <v>38</v>
      </c>
      <c r="AK2" t="s">
        <v>211</v>
      </c>
      <c r="AL2">
        <f>IF('Pin Detect Programming'!D10='Resistor References'!AH2,0.5,IF('Pin Detect Programming'!D10='Resistor References'!AH3,0.5,IF('Pin Detect Programming'!D10='Resistor References'!AH4,0.5,IF('Pin Detect Programming'!D10='Resistor References'!AH5,0.5,IF('Pin Detect Programming'!D10='Resistor References'!AH6,0.25,IF('Pin Detect Programming'!D10='Resistor References'!AH7,0.25,IF('Pin Detect Programming'!D10='Resistor References'!AH8,0.125,IF('Pin Detect Programming'!D10='Resistor References'!AH9,0.125,IF('Pin Detect Programming'!D10='Resistor References'!AH10,0.125,IF('Pin Detect Programming'!D10='Resistor References'!AH11,0.125,))))))))))</f>
        <v>0</v>
      </c>
      <c r="AN2" t="s">
        <v>211</v>
      </c>
      <c r="AO2" t="s">
        <v>273</v>
      </c>
    </row>
    <row r="3" spans="1:41" x14ac:dyDescent="0.25">
      <c r="A3" t="s">
        <v>194</v>
      </c>
      <c r="B3" s="10" t="s">
        <v>270</v>
      </c>
      <c r="C3" s="10" t="s">
        <v>274</v>
      </c>
      <c r="D3" s="10" t="s">
        <v>271</v>
      </c>
      <c r="E3" s="10" t="s">
        <v>275</v>
      </c>
      <c r="F3">
        <f>0</f>
        <v>0</v>
      </c>
      <c r="G3" t="s">
        <v>211</v>
      </c>
      <c r="H3">
        <v>0</v>
      </c>
      <c r="I3">
        <v>8</v>
      </c>
      <c r="J3">
        <f>J2+1</f>
        <v>1</v>
      </c>
      <c r="K3">
        <f>IF('Pin Detect Programming'!D5='Resistor References'!G2,'Resistor References'!G2,IF('Pin Detect Programming'!D5='Resistor References'!G3,550,275))</f>
        <v>275</v>
      </c>
      <c r="L3">
        <f>0</f>
        <v>0</v>
      </c>
      <c r="M3">
        <v>0.5</v>
      </c>
      <c r="N3">
        <f>0</f>
        <v>0</v>
      </c>
      <c r="O3" t="str">
        <f>VLOOKUP('Pin Detect Programming'!C2,'Resistor References'!A2:E7,2,FALSE)</f>
        <v>40/52</v>
      </c>
      <c r="P3">
        <f>0</f>
        <v>0</v>
      </c>
      <c r="Q3">
        <v>1</v>
      </c>
      <c r="R3">
        <f>0</f>
        <v>0</v>
      </c>
      <c r="S3" t="s">
        <v>225</v>
      </c>
      <c r="T3" t="s">
        <v>212</v>
      </c>
      <c r="U3">
        <v>0.5</v>
      </c>
      <c r="V3">
        <v>0.5</v>
      </c>
      <c r="W3">
        <v>0.05</v>
      </c>
      <c r="X3" s="11">
        <f>IF('Pin Detect Programming'!D$10='Resistor References'!S$2,'Resistor References'!S$2,VLOOKUP('Pin Detect Programming'!D$10,'Resistor References'!S$3:W$17,4,FALSE)+Y3*VLOOKUP('Pin Detect Programming'!D$10,'Resistor References'!S$3:W$17,5,FALSE))</f>
        <v>3</v>
      </c>
      <c r="Y3">
        <f>0</f>
        <v>0</v>
      </c>
      <c r="Z3">
        <f>AA3+16</f>
        <v>16</v>
      </c>
      <c r="AA3">
        <f>0</f>
        <v>0</v>
      </c>
      <c r="AB3" t="str">
        <f>IF('Pin Detect Programming'!D13&gt;31.5,"N/A",IF('Pin Detect Programming'!D13='Resistor References'!Z2,"Auto-Detect",IF('Pin Detect Programming'!D9=1,"0, Auto", "Auto-Detect")))</f>
        <v>N/A</v>
      </c>
      <c r="AC3" t="s">
        <v>248</v>
      </c>
      <c r="AD3" t="s">
        <v>688</v>
      </c>
      <c r="AE3" t="str">
        <f>IF('Pin Detect Programming'!$D$9=3,'Resistor References'!AD3,"N/A")</f>
        <v>N/A</v>
      </c>
      <c r="AF3" t="s">
        <v>687</v>
      </c>
      <c r="AG3" t="s">
        <v>212</v>
      </c>
      <c r="AH3" t="s">
        <v>276</v>
      </c>
      <c r="AI3" t="s">
        <v>212</v>
      </c>
      <c r="AJ3" s="11">
        <f>IF('Pin Detect Programming'!D$10='Resistor References'!AH$3,(3277+41*'Resistor References'!G4)*2^-12,IF('Pin Detect Programming'!D$10='Resistor References'!AH$4,(2456+41*G4)*2^-12,IF('Pin Detect Programming'!D$10='Resistor References'!AH$5,(3686+41*G4)*2^-12,IF('Pin Detect Programming'!D$10='Resistor References'!AH$6,(4921+82*G4)*2^-12,IF('Pin Detect Programming'!D$10='Resistor References'!AH$7,(7372+82*G4)*2^-12,IF('Pin Detect Programming'!D$10='Resistor References'!AH$8,(9906+164*G4)*2^-12,IF('Pin Detect Programming'!D$10='Resistor References'!AH$9,(14826+164*G4)*2^-12,IF('Pin Detect Programming'!D$10='Resistor References'!AH$10,(14941+164*G4)*2^-12,IF('Pin Detect Programming'!D$10='Resistor References'!AH$11,(19861+164*G4)*2^-12,0)))))))))</f>
        <v>0</v>
      </c>
      <c r="AK3">
        <v>0</v>
      </c>
      <c r="AN3" t="s">
        <v>212</v>
      </c>
      <c r="AO3" t="s">
        <v>38</v>
      </c>
    </row>
    <row r="4" spans="1:41" x14ac:dyDescent="0.25">
      <c r="A4" t="s">
        <v>195</v>
      </c>
      <c r="B4" s="10" t="s">
        <v>271</v>
      </c>
      <c r="C4" s="10" t="s">
        <v>277</v>
      </c>
      <c r="D4" s="10" t="s">
        <v>275</v>
      </c>
      <c r="E4" s="10" t="s">
        <v>278</v>
      </c>
      <c r="F4">
        <f>F3+1</f>
        <v>1</v>
      </c>
      <c r="G4" s="12">
        <v>0</v>
      </c>
      <c r="H4">
        <f>0</f>
        <v>0</v>
      </c>
      <c r="I4">
        <v>9</v>
      </c>
      <c r="J4">
        <f t="shared" ref="J4:J17" si="0">J3+1</f>
        <v>2</v>
      </c>
      <c r="K4">
        <f>IF('Pin Detect Programming'!D5='Resistor References'!G2,'Resistor References'!G2,IF('Pin Detect Programming'!D5='Resistor References'!G3,550,325))</f>
        <v>325</v>
      </c>
      <c r="L4">
        <f>L3+1</f>
        <v>1</v>
      </c>
      <c r="M4">
        <v>1</v>
      </c>
      <c r="N4">
        <f>N3+1</f>
        <v>1</v>
      </c>
      <c r="O4" t="str">
        <f>VLOOKUP('Pin Detect Programming'!C2,'Resistor References'!A2:E7,3,FALSE)</f>
        <v>30/39</v>
      </c>
      <c r="P4">
        <f>P3+1</f>
        <v>1</v>
      </c>
      <c r="Q4">
        <v>2</v>
      </c>
      <c r="R4">
        <f>R3+1</f>
        <v>1</v>
      </c>
      <c r="S4" t="s">
        <v>279</v>
      </c>
      <c r="T4">
        <v>0</v>
      </c>
      <c r="U4">
        <v>0.5</v>
      </c>
      <c r="V4">
        <v>0.6</v>
      </c>
      <c r="W4">
        <v>0.01</v>
      </c>
      <c r="X4" s="11">
        <f>IF('Pin Detect Programming'!D$10='Resistor References'!S$2,'Resistor References'!S$2,VLOOKUP('Pin Detect Programming'!D$10,'Resistor References'!S$3:W$17,4,FALSE)+Y4*VLOOKUP('Pin Detect Programming'!D$10,'Resistor References'!S$3:W$17,5,FALSE))</f>
        <v>3.04</v>
      </c>
      <c r="Y4">
        <f>Y3+1</f>
        <v>1</v>
      </c>
      <c r="Z4">
        <f t="shared" ref="Z4:Z32" si="1">AA4+16</f>
        <v>17</v>
      </c>
      <c r="AA4">
        <f>AA3+1</f>
        <v>1</v>
      </c>
      <c r="AB4" t="str">
        <f>IF('Pin Detect Programming'!D13='Resistor References'!Z2,"Auto-Detect",IF('Pin Detect Programming'!D9=1,"0, In","SYNC In"))</f>
        <v>Auto-Detect</v>
      </c>
      <c r="AC4">
        <v>0</v>
      </c>
      <c r="AD4" t="s">
        <v>689</v>
      </c>
      <c r="AE4" t="str">
        <f>IF('Pin Detect Programming'!$D$9=4,'Resistor References'!AD4,"N/A")</f>
        <v>N/A</v>
      </c>
      <c r="AF4" t="s">
        <v>221</v>
      </c>
      <c r="AG4" t="s">
        <v>221</v>
      </c>
      <c r="AH4" t="s">
        <v>280</v>
      </c>
      <c r="AI4">
        <v>0</v>
      </c>
      <c r="AJ4" s="11">
        <f>IF('Pin Detect Programming'!D$10='Resistor References'!AH$3,(3277+41*'Resistor References'!G5)*2^-12,IF('Pin Detect Programming'!D$10='Resistor References'!AH$4,(2456+41*G5)*2^-12,IF('Pin Detect Programming'!D$10='Resistor References'!AH$5,(3686+41*G5)*2^-12,IF('Pin Detect Programming'!D$10='Resistor References'!AH$6,(4921+82*G5)*2^-12,IF('Pin Detect Programming'!D$10='Resistor References'!AH$7,(7372+82*G5)*2^-12,IF('Pin Detect Programming'!D$10='Resistor References'!AH$8,(9906+164*G5)*2^-12,IF('Pin Detect Programming'!D$10='Resistor References'!AH$9,(14826+164*G5)*2^-12,IF('Pin Detect Programming'!D$10='Resistor References'!AH$10,(14941+164*G5)*2^-12,IF('Pin Detect Programming'!D$10='Resistor References'!AH$11,(19861+164*G5)*2^-12,0)))))))))</f>
        <v>0</v>
      </c>
      <c r="AK4">
        <f>AK3+1</f>
        <v>1</v>
      </c>
      <c r="AN4">
        <v>0</v>
      </c>
      <c r="AO4">
        <f>I2</f>
        <v>7</v>
      </c>
    </row>
    <row r="5" spans="1:41" x14ac:dyDescent="0.25">
      <c r="A5" s="57" t="s">
        <v>1024</v>
      </c>
      <c r="B5" s="10" t="s">
        <v>220</v>
      </c>
      <c r="C5" s="10" t="s">
        <v>245</v>
      </c>
      <c r="D5" s="10" t="s">
        <v>270</v>
      </c>
      <c r="E5" s="10" t="s">
        <v>271</v>
      </c>
      <c r="F5">
        <f t="shared" ref="F5:P20" si="2">F4+1</f>
        <v>2</v>
      </c>
      <c r="G5">
        <f>G4+1</f>
        <v>1</v>
      </c>
      <c r="H5">
        <f>H4+1</f>
        <v>1</v>
      </c>
      <c r="I5">
        <v>10</v>
      </c>
      <c r="J5">
        <f t="shared" si="0"/>
        <v>3</v>
      </c>
      <c r="K5">
        <f>IF('Pin Detect Programming'!D5='Resistor References'!G2,'Resistor References'!G2,IF('Pin Detect Programming'!D5='Resistor References'!G3,550,450))</f>
        <v>450</v>
      </c>
      <c r="L5">
        <f t="shared" si="2"/>
        <v>2</v>
      </c>
      <c r="M5">
        <v>3</v>
      </c>
      <c r="N5">
        <f t="shared" si="2"/>
        <v>2</v>
      </c>
      <c r="O5" t="str">
        <f>VLOOKUP('Pin Detect Programming'!C2,'Resistor References'!A2:E7,4,FALSE)</f>
        <v>20/26</v>
      </c>
      <c r="P5">
        <f t="shared" si="2"/>
        <v>2</v>
      </c>
      <c r="Q5">
        <v>3</v>
      </c>
      <c r="R5">
        <f t="shared" ref="R5:R6" si="3">R4+1</f>
        <v>2</v>
      </c>
      <c r="S5" t="s">
        <v>281</v>
      </c>
      <c r="T5">
        <f t="shared" ref="T5:T14" si="4">T4+1</f>
        <v>1</v>
      </c>
      <c r="U5">
        <v>0.5</v>
      </c>
      <c r="V5">
        <v>0.75</v>
      </c>
      <c r="W5">
        <v>0.01</v>
      </c>
      <c r="X5" s="11">
        <f>IF('Pin Detect Programming'!D$10='Resistor References'!S$2,'Resistor References'!S$2,VLOOKUP('Pin Detect Programming'!D$10,'Resistor References'!S$3:W$17,4,FALSE)+Y5*VLOOKUP('Pin Detect Programming'!D$10,'Resistor References'!S$3:W$17,5,FALSE))</f>
        <v>3.08</v>
      </c>
      <c r="Y5">
        <f t="shared" ref="Y5:Y18" si="5">Y4+1</f>
        <v>2</v>
      </c>
      <c r="Z5">
        <f t="shared" si="1"/>
        <v>18</v>
      </c>
      <c r="AA5">
        <f t="shared" ref="AA5:AA32" si="6">AA4+1</f>
        <v>2</v>
      </c>
      <c r="AB5" t="str">
        <f>IF('Pin Detect Programming'!D13='Resistor References'!Z2,"Auto-Detect",IF('Pin Detect Programming'!D9=1,"90, In","SYNC In"))</f>
        <v>Auto-Detect</v>
      </c>
      <c r="AC5">
        <f t="shared" ref="AC5:AC11" si="7">AC4+1</f>
        <v>1</v>
      </c>
      <c r="AD5" t="s">
        <v>690</v>
      </c>
      <c r="AE5" t="str">
        <f>IF('Pin Detect Programming'!$D$9=3,'Resistor References'!AD5,"N/A")</f>
        <v>N/A</v>
      </c>
      <c r="AF5" t="s">
        <v>689</v>
      </c>
      <c r="AG5">
        <v>1</v>
      </c>
      <c r="AH5" t="s">
        <v>282</v>
      </c>
      <c r="AI5">
        <v>1</v>
      </c>
      <c r="AJ5" s="11">
        <f>IF('Pin Detect Programming'!D$10='Resistor References'!AH$3,(3277+41*'Resistor References'!G6)*2^-12,IF('Pin Detect Programming'!D$10='Resistor References'!AH$4,(2456+41*G6)*2^-12,IF('Pin Detect Programming'!D$10='Resistor References'!AH$5,(3686+41*G6)*2^-12,IF('Pin Detect Programming'!D$10='Resistor References'!AH$6,(4921+82*G6)*2^-12,IF('Pin Detect Programming'!D$10='Resistor References'!AH$7,(7372+82*G6)*2^-12,IF('Pin Detect Programming'!D$10='Resistor References'!AH$8,(9906+164*G6)*2^-12,IF('Pin Detect Programming'!D$10='Resistor References'!AH$9,(14826+164*G6)*2^-12,IF('Pin Detect Programming'!D$10='Resistor References'!AH$10,(14941+164*G6)*2^-12,IF('Pin Detect Programming'!D$10='Resistor References'!AH$11,(19861+164*G6)*2^-12,0)))))))))</f>
        <v>0</v>
      </c>
      <c r="AK5">
        <f t="shared" ref="AK5:AK32" si="8">AK4+1</f>
        <v>2</v>
      </c>
      <c r="AN5">
        <f>AN4+1</f>
        <v>1</v>
      </c>
      <c r="AO5">
        <f t="shared" ref="AO5:AO19" si="9">I3</f>
        <v>8</v>
      </c>
    </row>
    <row r="6" spans="1:41" x14ac:dyDescent="0.25">
      <c r="A6" s="57" t="s">
        <v>1025</v>
      </c>
      <c r="B6" s="10" t="s">
        <v>270</v>
      </c>
      <c r="C6" s="10" t="s">
        <v>274</v>
      </c>
      <c r="D6" s="10" t="s">
        <v>271</v>
      </c>
      <c r="E6" s="10" t="s">
        <v>275</v>
      </c>
      <c r="F6">
        <f t="shared" si="2"/>
        <v>3</v>
      </c>
      <c r="G6">
        <f t="shared" si="2"/>
        <v>2</v>
      </c>
      <c r="H6">
        <f t="shared" si="2"/>
        <v>2</v>
      </c>
      <c r="I6">
        <f>I2+5</f>
        <v>12</v>
      </c>
      <c r="J6">
        <f t="shared" si="0"/>
        <v>4</v>
      </c>
      <c r="K6">
        <f>IF('Pin Detect Programming'!D5='Resistor References'!G2,'Resistor References'!G2,IF('Pin Detect Programming'!D5='Resistor References'!G3,550,550))</f>
        <v>550</v>
      </c>
      <c r="L6">
        <f t="shared" si="2"/>
        <v>3</v>
      </c>
      <c r="M6">
        <v>5</v>
      </c>
      <c r="N6">
        <f t="shared" si="2"/>
        <v>3</v>
      </c>
      <c r="O6" s="12" t="str">
        <f>VLOOKUP('Pin Detect Programming'!C2,'Resistor References'!A2:E7,5,FALSE)</f>
        <v>10/14</v>
      </c>
      <c r="P6">
        <f t="shared" si="2"/>
        <v>3</v>
      </c>
      <c r="Q6">
        <v>4</v>
      </c>
      <c r="R6">
        <f t="shared" si="3"/>
        <v>3</v>
      </c>
      <c r="S6" t="s">
        <v>283</v>
      </c>
      <c r="T6">
        <f t="shared" si="4"/>
        <v>2</v>
      </c>
      <c r="U6">
        <v>0.5</v>
      </c>
      <c r="V6">
        <v>0.9</v>
      </c>
      <c r="W6">
        <v>0.01</v>
      </c>
      <c r="X6" s="11">
        <f>IF('Pin Detect Programming'!D$10='Resistor References'!S$2,'Resistor References'!S$2,VLOOKUP('Pin Detect Programming'!D$10,'Resistor References'!S$3:W$17,4,FALSE)+Y6*VLOOKUP('Pin Detect Programming'!D$10,'Resistor References'!S$3:W$17,5,FALSE))</f>
        <v>3.12</v>
      </c>
      <c r="Y6">
        <f t="shared" si="5"/>
        <v>3</v>
      </c>
      <c r="Z6">
        <f t="shared" si="1"/>
        <v>19</v>
      </c>
      <c r="AA6">
        <f t="shared" si="6"/>
        <v>3</v>
      </c>
      <c r="AB6" t="str">
        <f>IF('Pin Detect Programming'!D13='Resistor References'!Z2,"Auto-Detect",IF('Pin Detect Programming'!D9=1,"120, In","SYNC In"))</f>
        <v>Auto-Detect</v>
      </c>
      <c r="AC6">
        <f t="shared" si="7"/>
        <v>2</v>
      </c>
      <c r="AD6" t="s">
        <v>691</v>
      </c>
      <c r="AE6" t="str">
        <f>IF('Pin Detect Programming'!$D$9=4,'Resistor References'!AD6,"N/A")</f>
        <v>N/A</v>
      </c>
      <c r="AF6" t="s">
        <v>688</v>
      </c>
      <c r="AG6">
        <v>2</v>
      </c>
      <c r="AH6" t="s">
        <v>284</v>
      </c>
      <c r="AI6">
        <v>2</v>
      </c>
      <c r="AJ6" s="11">
        <f>IF('Pin Detect Programming'!D$10='Resistor References'!AH$3,(3277+41*'Resistor References'!G7)*2^-12,IF('Pin Detect Programming'!D$10='Resistor References'!AH$4,(2456+41*G7)*2^-12,IF('Pin Detect Programming'!D$10='Resistor References'!AH$5,(3686+41*G7)*2^-12,IF('Pin Detect Programming'!D$10='Resistor References'!AH$6,(4921+82*G7)*2^-12,IF('Pin Detect Programming'!D$10='Resistor References'!AH$7,(7372+82*G7)*2^-12,IF('Pin Detect Programming'!D$10='Resistor References'!AH$8,(9906+164*G7)*2^-12,IF('Pin Detect Programming'!D$10='Resistor References'!AH$9,(14826+164*G7)*2^-12,IF('Pin Detect Programming'!D$10='Resistor References'!AH$10,(14941+164*G7)*2^-12,IF('Pin Detect Programming'!D$10='Resistor References'!AH$11,(19861+164*G7)*2^-12,0)))))))))</f>
        <v>0</v>
      </c>
      <c r="AK6">
        <f t="shared" si="8"/>
        <v>3</v>
      </c>
      <c r="AN6">
        <f t="shared" ref="AN6:AN19" si="10">AN5+1</f>
        <v>2</v>
      </c>
      <c r="AO6">
        <f t="shared" si="9"/>
        <v>9</v>
      </c>
    </row>
    <row r="7" spans="1:41" x14ac:dyDescent="0.25">
      <c r="A7" s="57" t="s">
        <v>1026</v>
      </c>
      <c r="B7" s="10" t="s">
        <v>271</v>
      </c>
      <c r="C7" s="10" t="s">
        <v>277</v>
      </c>
      <c r="D7" s="10" t="s">
        <v>275</v>
      </c>
      <c r="E7" s="10" t="s">
        <v>278</v>
      </c>
      <c r="F7">
        <f t="shared" si="2"/>
        <v>4</v>
      </c>
      <c r="G7">
        <f t="shared" si="2"/>
        <v>3</v>
      </c>
      <c r="H7">
        <f t="shared" si="2"/>
        <v>3</v>
      </c>
      <c r="I7">
        <f t="shared" ref="I7:I17" si="11">I3+5</f>
        <v>13</v>
      </c>
      <c r="J7">
        <f t="shared" si="0"/>
        <v>5</v>
      </c>
      <c r="K7">
        <f>IF('Pin Detect Programming'!D5='Resistor References'!G2,'Resistor References'!G2,IF('Pin Detect Programming'!D5='Resistor References'!G3,550,650))</f>
        <v>650</v>
      </c>
      <c r="L7">
        <f t="shared" si="2"/>
        <v>4</v>
      </c>
      <c r="M7">
        <v>7</v>
      </c>
      <c r="N7">
        <f t="shared" si="2"/>
        <v>4</v>
      </c>
      <c r="S7" t="s">
        <v>285</v>
      </c>
      <c r="T7">
        <f t="shared" si="4"/>
        <v>3</v>
      </c>
      <c r="U7">
        <v>0.5</v>
      </c>
      <c r="V7">
        <v>1.05</v>
      </c>
      <c r="W7">
        <v>0.01</v>
      </c>
      <c r="X7" s="11">
        <f>IF('Pin Detect Programming'!D$10='Resistor References'!S$2,'Resistor References'!S$2,VLOOKUP('Pin Detect Programming'!D$10,'Resistor References'!S$3:W$17,4,FALSE)+Y7*VLOOKUP('Pin Detect Programming'!D$10,'Resistor References'!S$3:W$17,5,FALSE))</f>
        <v>3.16</v>
      </c>
      <c r="Y7">
        <f t="shared" si="5"/>
        <v>4</v>
      </c>
      <c r="Z7">
        <f t="shared" si="1"/>
        <v>20</v>
      </c>
      <c r="AA7">
        <f t="shared" si="6"/>
        <v>4</v>
      </c>
      <c r="AB7" t="str">
        <f>IF('Pin Detect Programming'!D13='Resistor References'!Z2,"Auto-Detect",IF('Pin Detect Programming'!D9=1,"180, In","SYNC In"))</f>
        <v>Auto-Detect</v>
      </c>
      <c r="AC7">
        <f t="shared" si="7"/>
        <v>3</v>
      </c>
      <c r="AD7" t="s">
        <v>692</v>
      </c>
      <c r="AE7" t="str">
        <f>IF('Pin Detect Programming'!$D$9=4,'Resistor References'!AD7,"N/A")</f>
        <v>N/A</v>
      </c>
      <c r="AF7" t="s">
        <v>687</v>
      </c>
      <c r="AG7">
        <v>3</v>
      </c>
      <c r="AH7" t="s">
        <v>286</v>
      </c>
      <c r="AI7">
        <v>3</v>
      </c>
      <c r="AJ7" s="11">
        <f>IF('Pin Detect Programming'!D$10='Resistor References'!AH$3,(3277+41*'Resistor References'!G8)*2^-12,IF('Pin Detect Programming'!D$10='Resistor References'!AH$4,(2456+41*G8)*2^-12,IF('Pin Detect Programming'!D$10='Resistor References'!AH$5,(3686+41*G8)*2^-12,IF('Pin Detect Programming'!D$10='Resistor References'!AH$6,(4921+82*G8)*2^-12,IF('Pin Detect Programming'!D$10='Resistor References'!AH$7,(7372+82*G8)*2^-12,IF('Pin Detect Programming'!D$10='Resistor References'!AH$8,(9906+164*G8)*2^-12,IF('Pin Detect Programming'!D$10='Resistor References'!AH$9,(14826+164*G8)*2^-12,IF('Pin Detect Programming'!D$10='Resistor References'!AH$10,(14941+164*G8)*2^-12,IF('Pin Detect Programming'!D$10='Resistor References'!AH$11,(19861+164*G8)*2^-12,0)))))))))</f>
        <v>0</v>
      </c>
      <c r="AK7">
        <f t="shared" si="8"/>
        <v>4</v>
      </c>
      <c r="AN7">
        <f t="shared" si="10"/>
        <v>3</v>
      </c>
      <c r="AO7">
        <f t="shared" si="9"/>
        <v>10</v>
      </c>
    </row>
    <row r="8" spans="1:41" x14ac:dyDescent="0.25">
      <c r="F8">
        <f t="shared" si="2"/>
        <v>5</v>
      </c>
      <c r="G8">
        <f t="shared" si="2"/>
        <v>4</v>
      </c>
      <c r="H8">
        <f t="shared" si="2"/>
        <v>4</v>
      </c>
      <c r="I8">
        <f t="shared" si="11"/>
        <v>14</v>
      </c>
      <c r="J8">
        <f t="shared" si="0"/>
        <v>6</v>
      </c>
      <c r="K8">
        <f>IF('Pin Detect Programming'!D5='Resistor References'!G2,'Resistor References'!G2,IF('Pin Detect Programming'!D5='Resistor References'!G3,550,900))</f>
        <v>900</v>
      </c>
      <c r="L8">
        <f t="shared" si="2"/>
        <v>5</v>
      </c>
      <c r="M8">
        <v>10</v>
      </c>
      <c r="N8">
        <f t="shared" si="2"/>
        <v>5</v>
      </c>
      <c r="S8" t="s">
        <v>287</v>
      </c>
      <c r="T8">
        <f t="shared" si="4"/>
        <v>4</v>
      </c>
      <c r="U8">
        <v>0.25</v>
      </c>
      <c r="V8">
        <v>1.2</v>
      </c>
      <c r="W8">
        <v>0.02</v>
      </c>
      <c r="X8" s="11">
        <f>IF('Pin Detect Programming'!D$10='Resistor References'!S$2,'Resistor References'!S$2,VLOOKUP('Pin Detect Programming'!D$10,'Resistor References'!S$3:W$17,4,FALSE)+Y8*VLOOKUP('Pin Detect Programming'!D$10,'Resistor References'!S$3:W$17,5,FALSE))</f>
        <v>3.2</v>
      </c>
      <c r="Y8">
        <f t="shared" si="5"/>
        <v>5</v>
      </c>
      <c r="Z8">
        <f t="shared" si="1"/>
        <v>21</v>
      </c>
      <c r="AA8">
        <f t="shared" si="6"/>
        <v>5</v>
      </c>
      <c r="AB8" t="str">
        <f>IF('Pin Detect Programming'!D13='Resistor References'!Z2,"Auto-Detect",IF('Pin Detect Programming'!D9=1,"240, In","SYNC In"))</f>
        <v>Auto-Detect</v>
      </c>
      <c r="AC8">
        <f t="shared" si="7"/>
        <v>4</v>
      </c>
      <c r="AF8" t="s">
        <v>690</v>
      </c>
      <c r="AG8">
        <v>4</v>
      </c>
      <c r="AH8" t="s">
        <v>288</v>
      </c>
      <c r="AI8">
        <v>4</v>
      </c>
      <c r="AJ8" s="11">
        <f>IF('Pin Detect Programming'!D$10='Resistor References'!AH$3,(3277+41*'Resistor References'!G9)*2^-12,IF('Pin Detect Programming'!D$10='Resistor References'!AH$4,(2456+41*G9)*2^-12,IF('Pin Detect Programming'!D$10='Resistor References'!AH$5,(3686+41*G9)*2^-12,IF('Pin Detect Programming'!D$10='Resistor References'!AH$6,(4921+82*G9)*2^-12,IF('Pin Detect Programming'!D$10='Resistor References'!AH$7,(7372+82*G9)*2^-12,IF('Pin Detect Programming'!D$10='Resistor References'!AH$8,(9906+164*G9)*2^-12,IF('Pin Detect Programming'!D$10='Resistor References'!AH$9,(14826+164*G9)*2^-12,IF('Pin Detect Programming'!D$10='Resistor References'!AH$10,(14941+164*G9)*2^-12,IF('Pin Detect Programming'!D$10='Resistor References'!AH$11,(19861+164*G9)*2^-12,0)))))))))</f>
        <v>0</v>
      </c>
      <c r="AK8">
        <f t="shared" si="8"/>
        <v>5</v>
      </c>
      <c r="AN8">
        <f t="shared" si="10"/>
        <v>4</v>
      </c>
      <c r="AO8">
        <f t="shared" si="9"/>
        <v>12</v>
      </c>
    </row>
    <row r="9" spans="1:41" x14ac:dyDescent="0.25">
      <c r="F9">
        <f t="shared" si="2"/>
        <v>6</v>
      </c>
      <c r="G9">
        <f t="shared" si="2"/>
        <v>5</v>
      </c>
      <c r="H9">
        <f t="shared" si="2"/>
        <v>5</v>
      </c>
      <c r="I9">
        <f t="shared" si="11"/>
        <v>15</v>
      </c>
      <c r="J9">
        <f t="shared" si="0"/>
        <v>7</v>
      </c>
      <c r="K9">
        <f>IF('Pin Detect Programming'!D5='Resistor References'!G2,'Resistor References'!G2,IF('Pin Detect Programming'!D5='Resistor References'!G3,550,1100))</f>
        <v>1100</v>
      </c>
      <c r="L9">
        <f t="shared" si="2"/>
        <v>6</v>
      </c>
      <c r="M9">
        <v>20</v>
      </c>
      <c r="N9">
        <f t="shared" si="2"/>
        <v>6</v>
      </c>
      <c r="S9" t="s">
        <v>289</v>
      </c>
      <c r="T9">
        <f t="shared" si="4"/>
        <v>5</v>
      </c>
      <c r="U9">
        <v>0.25</v>
      </c>
      <c r="V9">
        <v>1.5</v>
      </c>
      <c r="W9">
        <v>0.02</v>
      </c>
      <c r="X9" s="11">
        <f>IF('Pin Detect Programming'!D$10='Resistor References'!S$2,'Resistor References'!S$2,VLOOKUP('Pin Detect Programming'!D$10,'Resistor References'!S$3:W$17,4,FALSE)+Y9*VLOOKUP('Pin Detect Programming'!D$10,'Resistor References'!S$3:W$17,5,FALSE))</f>
        <v>3.24</v>
      </c>
      <c r="Y9">
        <f t="shared" si="5"/>
        <v>6</v>
      </c>
      <c r="Z9">
        <f t="shared" si="1"/>
        <v>22</v>
      </c>
      <c r="AA9">
        <f t="shared" si="6"/>
        <v>6</v>
      </c>
      <c r="AB9" t="str">
        <f>IF('Pin Detect Programming'!D13='Resistor References'!Z2,"Auto-Detect",IF('Pin Detect Programming'!D9=1,"270, In","SYNC In"))</f>
        <v>Auto-Detect</v>
      </c>
      <c r="AC9">
        <f t="shared" si="7"/>
        <v>5</v>
      </c>
      <c r="AF9" t="s">
        <v>692</v>
      </c>
      <c r="AG9">
        <v>5</v>
      </c>
      <c r="AH9" t="s">
        <v>290</v>
      </c>
      <c r="AI9">
        <v>5</v>
      </c>
      <c r="AJ9" s="11">
        <f>IF('Pin Detect Programming'!D$10='Resistor References'!AH$3,(3277+41*'Resistor References'!G10)*2^-12,IF('Pin Detect Programming'!D$10='Resistor References'!AH$4,(2456+41*G10)*2^-12,IF('Pin Detect Programming'!D$10='Resistor References'!AH$5,(3686+41*G10)*2^-12,IF('Pin Detect Programming'!D$10='Resistor References'!AH$6,(4921+82*G10)*2^-12,IF('Pin Detect Programming'!D$10='Resistor References'!AH$7,(7372+82*G10)*2^-12,IF('Pin Detect Programming'!D$10='Resistor References'!AH$8,(9906+164*G10)*2^-12,IF('Pin Detect Programming'!D$10='Resistor References'!AH$9,(14826+164*G10)*2^-12,IF('Pin Detect Programming'!D$10='Resistor References'!AH$10,(14941+164*G10)*2^-12,IF('Pin Detect Programming'!D$10='Resistor References'!AH$11,(19861+164*G10)*2^-12,0)))))))))</f>
        <v>0</v>
      </c>
      <c r="AK9">
        <f t="shared" si="8"/>
        <v>6</v>
      </c>
      <c r="AN9">
        <f t="shared" si="10"/>
        <v>5</v>
      </c>
      <c r="AO9">
        <f t="shared" si="9"/>
        <v>13</v>
      </c>
    </row>
    <row r="10" spans="1:41" x14ac:dyDescent="0.25">
      <c r="F10">
        <f t="shared" si="2"/>
        <v>7</v>
      </c>
      <c r="G10">
        <f t="shared" si="2"/>
        <v>6</v>
      </c>
      <c r="H10">
        <f t="shared" si="2"/>
        <v>6</v>
      </c>
      <c r="I10">
        <f t="shared" si="11"/>
        <v>17</v>
      </c>
      <c r="J10">
        <f t="shared" si="0"/>
        <v>8</v>
      </c>
      <c r="K10">
        <f>IF('Pin Detect Programming'!D5='Resistor References'!G2,'Resistor References'!G2,IF('Pin Detect Programming'!D5='Resistor References'!G3,550,1500))</f>
        <v>1500</v>
      </c>
      <c r="L10">
        <f t="shared" si="2"/>
        <v>7</v>
      </c>
      <c r="M10">
        <v>31.75</v>
      </c>
      <c r="N10">
        <f t="shared" si="2"/>
        <v>7</v>
      </c>
      <c r="S10" t="s">
        <v>291</v>
      </c>
      <c r="T10">
        <f t="shared" si="4"/>
        <v>6</v>
      </c>
      <c r="U10">
        <v>0.25</v>
      </c>
      <c r="V10">
        <v>1.8</v>
      </c>
      <c r="W10">
        <v>0.02</v>
      </c>
      <c r="X10" s="11">
        <f>IF('Pin Detect Programming'!D$10='Resistor References'!S$2,'Resistor References'!S$2,VLOOKUP('Pin Detect Programming'!D$10,'Resistor References'!S$3:W$17,4,FALSE)+Y10*VLOOKUP('Pin Detect Programming'!D$10,'Resistor References'!S$3:W$17,5,FALSE))</f>
        <v>3.2800000000000002</v>
      </c>
      <c r="Y10">
        <f t="shared" si="5"/>
        <v>7</v>
      </c>
      <c r="Z10">
        <f t="shared" si="1"/>
        <v>23</v>
      </c>
      <c r="AA10">
        <f t="shared" si="6"/>
        <v>7</v>
      </c>
      <c r="AB10" t="str">
        <f>IF('Pin Detect Programming'!D13='Resistor References'!Z2,"Auto-Detect",IF('Pin Detect Programming'!D9=1,"0, Out","SYNC Out"))</f>
        <v>Auto-Detect</v>
      </c>
      <c r="AC10">
        <f t="shared" si="7"/>
        <v>6</v>
      </c>
      <c r="AF10" t="s">
        <v>221</v>
      </c>
      <c r="AG10" t="s">
        <v>221</v>
      </c>
      <c r="AH10" t="s">
        <v>292</v>
      </c>
      <c r="AI10">
        <v>6</v>
      </c>
      <c r="AJ10" s="11">
        <f>IF('Pin Detect Programming'!D$10='Resistor References'!AH$3,(3277+41*'Resistor References'!G11)*2^-12,IF('Pin Detect Programming'!D$10='Resistor References'!AH$4,(2456+41*G11)*2^-12,IF('Pin Detect Programming'!D$10='Resistor References'!AH$5,(3686+41*G11)*2^-12,IF('Pin Detect Programming'!D$10='Resistor References'!AH$6,(4921+82*G11)*2^-12,IF('Pin Detect Programming'!D$10='Resistor References'!AH$7,(7372+82*G11)*2^-12,IF('Pin Detect Programming'!D$10='Resistor References'!AH$8,(9906+164*G11)*2^-12,IF('Pin Detect Programming'!D$10='Resistor References'!AH$9,(14826+164*G11)*2^-12,IF('Pin Detect Programming'!D$10='Resistor References'!AH$10,(14941+164*G11)*2^-12,IF('Pin Detect Programming'!D$10='Resistor References'!AH$11,(19861+164*G11)*2^-12,0)))))))))</f>
        <v>0</v>
      </c>
      <c r="AK10">
        <f t="shared" si="8"/>
        <v>7</v>
      </c>
      <c r="AN10">
        <f t="shared" si="10"/>
        <v>6</v>
      </c>
      <c r="AO10">
        <f t="shared" si="9"/>
        <v>14</v>
      </c>
    </row>
    <row r="11" spans="1:41" x14ac:dyDescent="0.25">
      <c r="F11">
        <f t="shared" si="2"/>
        <v>8</v>
      </c>
      <c r="G11">
        <f t="shared" si="2"/>
        <v>7</v>
      </c>
      <c r="H11">
        <f t="shared" si="2"/>
        <v>7</v>
      </c>
      <c r="I11">
        <f t="shared" si="11"/>
        <v>18</v>
      </c>
      <c r="J11">
        <f t="shared" si="0"/>
        <v>9</v>
      </c>
      <c r="S11" t="s">
        <v>293</v>
      </c>
      <c r="T11">
        <f t="shared" si="4"/>
        <v>7</v>
      </c>
      <c r="U11">
        <v>0.25</v>
      </c>
      <c r="V11">
        <v>2.1</v>
      </c>
      <c r="W11">
        <v>0.02</v>
      </c>
      <c r="X11" s="11">
        <f>IF('Pin Detect Programming'!D$10='Resistor References'!S$2,'Resistor References'!S$2,VLOOKUP('Pin Detect Programming'!D$10,'Resistor References'!S$3:W$17,4,FALSE)+Y11*VLOOKUP('Pin Detect Programming'!D$10,'Resistor References'!S$3:W$17,5,FALSE))</f>
        <v>3.32</v>
      </c>
      <c r="Y11">
        <f t="shared" si="5"/>
        <v>8</v>
      </c>
      <c r="Z11">
        <f t="shared" si="1"/>
        <v>24</v>
      </c>
      <c r="AA11">
        <f t="shared" si="6"/>
        <v>8</v>
      </c>
      <c r="AB11" t="str">
        <f>IF('Pin Detect Programming'!D13='Resistor References'!Z2,"Auto-Detect",IF('Pin Detect Programming'!D9=1,"180, Out","SYNC Out"))</f>
        <v>Auto-Detect</v>
      </c>
      <c r="AC11">
        <f t="shared" si="7"/>
        <v>7</v>
      </c>
      <c r="AF11" t="s">
        <v>691</v>
      </c>
      <c r="AG11">
        <v>7</v>
      </c>
      <c r="AH11" t="s">
        <v>294</v>
      </c>
      <c r="AI11">
        <v>7</v>
      </c>
      <c r="AJ11" s="11">
        <f>IF('Pin Detect Programming'!D$10='Resistor References'!AH$3,(3277+41*'Resistor References'!G12)*2^-12,IF('Pin Detect Programming'!D$10='Resistor References'!AH$4,(2456+41*G12)*2^-12,IF('Pin Detect Programming'!D$10='Resistor References'!AH$5,(3686+41*G12)*2^-12,IF('Pin Detect Programming'!D$10='Resistor References'!AH$6,(4921+82*G12)*2^-12,IF('Pin Detect Programming'!D$10='Resistor References'!AH$7,(7372+82*G12)*2^-12,IF('Pin Detect Programming'!D$10='Resistor References'!AH$8,(9906+164*G12)*2^-12,IF('Pin Detect Programming'!D$10='Resistor References'!AH$9,(14826+164*G12)*2^-12,IF('Pin Detect Programming'!D$10='Resistor References'!AH$10,(14941+164*G12)*2^-12,IF('Pin Detect Programming'!D$10='Resistor References'!AH$11,(19861+164*G12)*2^-12,0)))))))))</f>
        <v>0</v>
      </c>
      <c r="AK11">
        <f t="shared" si="8"/>
        <v>8</v>
      </c>
      <c r="AN11">
        <f t="shared" si="10"/>
        <v>7</v>
      </c>
      <c r="AO11">
        <f t="shared" si="9"/>
        <v>15</v>
      </c>
    </row>
    <row r="12" spans="1:41" x14ac:dyDescent="0.25">
      <c r="F12">
        <f t="shared" si="2"/>
        <v>9</v>
      </c>
      <c r="G12">
        <f t="shared" si="2"/>
        <v>8</v>
      </c>
      <c r="H12">
        <f t="shared" si="2"/>
        <v>8</v>
      </c>
      <c r="I12">
        <f t="shared" si="11"/>
        <v>19</v>
      </c>
      <c r="J12">
        <f t="shared" si="0"/>
        <v>10</v>
      </c>
      <c r="S12" t="s">
        <v>295</v>
      </c>
      <c r="T12">
        <f t="shared" si="4"/>
        <v>8</v>
      </c>
      <c r="U12">
        <v>0.125</v>
      </c>
      <c r="V12">
        <v>2.4</v>
      </c>
      <c r="W12">
        <v>0.04</v>
      </c>
      <c r="X12" s="11">
        <f>IF('Pin Detect Programming'!D$10='Resistor References'!S$2,'Resistor References'!S$2,VLOOKUP('Pin Detect Programming'!D$10,'Resistor References'!S$3:W$17,4,FALSE)+Y12*VLOOKUP('Pin Detect Programming'!D$10,'Resistor References'!S$3:W$17,5,FALSE))</f>
        <v>3.36</v>
      </c>
      <c r="Y12">
        <f t="shared" si="5"/>
        <v>9</v>
      </c>
      <c r="Z12">
        <f t="shared" si="1"/>
        <v>25</v>
      </c>
      <c r="AA12">
        <f t="shared" si="6"/>
        <v>9</v>
      </c>
      <c r="AJ12" s="11">
        <f>IF('Pin Detect Programming'!D$10='Resistor References'!AH$3,(3277+41*'Resistor References'!G13)*2^-12,IF('Pin Detect Programming'!D$10='Resistor References'!AH$4,(2456+41*G13)*2^-12,IF('Pin Detect Programming'!D$10='Resistor References'!AH$5,(3686+41*G13)*2^-12,IF('Pin Detect Programming'!D$10='Resistor References'!AH$6,(4921+82*G13)*2^-12,IF('Pin Detect Programming'!D$10='Resistor References'!AH$7,(7372+82*G13)*2^-12,IF('Pin Detect Programming'!D$10='Resistor References'!AH$8,(9906+164*G13)*2^-12,IF('Pin Detect Programming'!D$10='Resistor References'!AH$9,(14826+164*G13)*2^-12,IF('Pin Detect Programming'!D$10='Resistor References'!AH$10,(14941+164*G13)*2^-12,IF('Pin Detect Programming'!D$10='Resistor References'!AH$11,(19861+164*G13)*2^-12,0)))))))))</f>
        <v>0</v>
      </c>
      <c r="AK12">
        <f t="shared" si="8"/>
        <v>9</v>
      </c>
      <c r="AN12">
        <f t="shared" si="10"/>
        <v>8</v>
      </c>
      <c r="AO12">
        <f t="shared" si="9"/>
        <v>17</v>
      </c>
    </row>
    <row r="13" spans="1:41" x14ac:dyDescent="0.25">
      <c r="F13">
        <f t="shared" si="2"/>
        <v>10</v>
      </c>
      <c r="G13">
        <f t="shared" si="2"/>
        <v>9</v>
      </c>
      <c r="H13">
        <f t="shared" si="2"/>
        <v>9</v>
      </c>
      <c r="I13">
        <f t="shared" si="11"/>
        <v>20</v>
      </c>
      <c r="J13">
        <f t="shared" si="0"/>
        <v>11</v>
      </c>
      <c r="S13" t="s">
        <v>296</v>
      </c>
      <c r="T13">
        <f t="shared" si="4"/>
        <v>9</v>
      </c>
      <c r="U13">
        <v>0.125</v>
      </c>
      <c r="V13">
        <v>3</v>
      </c>
      <c r="W13">
        <v>0.04</v>
      </c>
      <c r="X13" s="11">
        <f>IF('Pin Detect Programming'!D$10='Resistor References'!S$2,'Resistor References'!S$2,VLOOKUP('Pin Detect Programming'!D$10,'Resistor References'!S$3:W$17,4,FALSE)+Y13*VLOOKUP('Pin Detect Programming'!D$10,'Resistor References'!S$3:W$17,5,FALSE))</f>
        <v>3.4</v>
      </c>
      <c r="Y13">
        <f t="shared" si="5"/>
        <v>10</v>
      </c>
      <c r="Z13">
        <f t="shared" si="1"/>
        <v>26</v>
      </c>
      <c r="AA13">
        <f t="shared" si="6"/>
        <v>10</v>
      </c>
      <c r="AJ13" s="11">
        <f>IF('Pin Detect Programming'!D$10='Resistor References'!AH$3,(3277+41*'Resistor References'!G14)*2^-12,IF('Pin Detect Programming'!D$10='Resistor References'!AH$4,(2456+41*G14)*2^-12,IF('Pin Detect Programming'!D$10='Resistor References'!AH$5,(3686+41*G14)*2^-12,IF('Pin Detect Programming'!D$10='Resistor References'!AH$6,(4921+82*G14)*2^-12,IF('Pin Detect Programming'!D$10='Resistor References'!AH$7,(7372+82*G14)*2^-12,IF('Pin Detect Programming'!D$10='Resistor References'!AH$8,(9906+164*G14)*2^-12,IF('Pin Detect Programming'!D$10='Resistor References'!AH$9,(14826+164*G14)*2^-12,IF('Pin Detect Programming'!D$10='Resistor References'!AH$10,(14941+164*G14)*2^-12,IF('Pin Detect Programming'!D$10='Resistor References'!AH$11,(19861+164*G14)*2^-12,0)))))))))</f>
        <v>0</v>
      </c>
      <c r="AK13">
        <f t="shared" si="8"/>
        <v>10</v>
      </c>
      <c r="AN13">
        <f t="shared" si="10"/>
        <v>9</v>
      </c>
      <c r="AO13">
        <f t="shared" si="9"/>
        <v>18</v>
      </c>
    </row>
    <row r="14" spans="1:41" x14ac:dyDescent="0.25">
      <c r="F14">
        <f t="shared" si="2"/>
        <v>11</v>
      </c>
      <c r="G14">
        <f t="shared" si="2"/>
        <v>10</v>
      </c>
      <c r="H14">
        <f t="shared" si="2"/>
        <v>10</v>
      </c>
      <c r="I14">
        <f t="shared" si="11"/>
        <v>22</v>
      </c>
      <c r="J14">
        <f t="shared" si="0"/>
        <v>12</v>
      </c>
      <c r="S14" t="s">
        <v>297</v>
      </c>
      <c r="T14">
        <f t="shared" si="4"/>
        <v>10</v>
      </c>
      <c r="U14">
        <v>0.125</v>
      </c>
      <c r="V14">
        <v>3.6</v>
      </c>
      <c r="W14">
        <v>0.04</v>
      </c>
      <c r="X14" s="11">
        <f>IF('Pin Detect Programming'!D$10='Resistor References'!S$2,'Resistor References'!S$2,VLOOKUP('Pin Detect Programming'!D$10,'Resistor References'!S$3:W$17,4,FALSE)+Y14*VLOOKUP('Pin Detect Programming'!D$10,'Resistor References'!S$3:W$17,5,FALSE))</f>
        <v>3.44</v>
      </c>
      <c r="Y14">
        <f t="shared" si="5"/>
        <v>11</v>
      </c>
      <c r="Z14">
        <f t="shared" si="1"/>
        <v>27</v>
      </c>
      <c r="AA14">
        <f t="shared" si="6"/>
        <v>11</v>
      </c>
      <c r="AJ14" s="11">
        <f>IF('Pin Detect Programming'!D$10='Resistor References'!AH$3,(3277+41*'Resistor References'!G15)*2^-12,IF('Pin Detect Programming'!D$10='Resistor References'!AH$4,(2456+41*G15)*2^-12,IF('Pin Detect Programming'!D$10='Resistor References'!AH$5,(3686+41*G15)*2^-12,IF('Pin Detect Programming'!D$10='Resistor References'!AH$6,(4921+82*G15)*2^-12,IF('Pin Detect Programming'!D$10='Resistor References'!AH$7,(7372+82*G15)*2^-12,IF('Pin Detect Programming'!D$10='Resistor References'!AH$8,(9906+164*G15)*2^-12,IF('Pin Detect Programming'!D$10='Resistor References'!AH$9,(14826+164*G15)*2^-12,IF('Pin Detect Programming'!D$10='Resistor References'!AH$10,(14941+164*G15)*2^-12,IF('Pin Detect Programming'!D$10='Resistor References'!AH$11,(19861+164*G15)*2^-12,0)))))))))</f>
        <v>0</v>
      </c>
      <c r="AK14">
        <f t="shared" si="8"/>
        <v>11</v>
      </c>
      <c r="AN14">
        <f t="shared" si="10"/>
        <v>10</v>
      </c>
      <c r="AO14">
        <f t="shared" si="9"/>
        <v>19</v>
      </c>
    </row>
    <row r="15" spans="1:41" x14ac:dyDescent="0.25">
      <c r="F15">
        <f t="shared" si="2"/>
        <v>12</v>
      </c>
      <c r="G15">
        <f t="shared" si="2"/>
        <v>11</v>
      </c>
      <c r="H15">
        <f t="shared" si="2"/>
        <v>11</v>
      </c>
      <c r="I15">
        <f t="shared" si="11"/>
        <v>23</v>
      </c>
      <c r="J15">
        <f t="shared" si="0"/>
        <v>13</v>
      </c>
      <c r="S15" t="s">
        <v>298</v>
      </c>
      <c r="T15">
        <v>11</v>
      </c>
      <c r="U15">
        <v>0.125</v>
      </c>
      <c r="V15">
        <v>4.2</v>
      </c>
      <c r="W15">
        <v>0.04</v>
      </c>
      <c r="X15" s="11">
        <f>IF('Pin Detect Programming'!D$10='Resistor References'!S$2,'Resistor References'!S$2,VLOOKUP('Pin Detect Programming'!D$10,'Resistor References'!S$3:W$17,4,FALSE)+Y15*VLOOKUP('Pin Detect Programming'!D$10,'Resistor References'!S$3:W$17,5,FALSE))</f>
        <v>3.48</v>
      </c>
      <c r="Y15">
        <f t="shared" si="5"/>
        <v>12</v>
      </c>
      <c r="Z15">
        <f t="shared" si="1"/>
        <v>28</v>
      </c>
      <c r="AA15">
        <f t="shared" si="6"/>
        <v>12</v>
      </c>
      <c r="AJ15" s="11">
        <f>IF('Pin Detect Programming'!D$10='Resistor References'!AH$3,(3277+41*'Resistor References'!G16)*2^-12,IF('Pin Detect Programming'!D$10='Resistor References'!AH$4,(2456+41*G16)*2^-12,IF('Pin Detect Programming'!D$10='Resistor References'!AH$5,(3686+41*G16)*2^-12,IF('Pin Detect Programming'!D$10='Resistor References'!AH$6,(4921+82*G16)*2^-12,IF('Pin Detect Programming'!D$10='Resistor References'!AH$7,(7372+82*G16)*2^-12,IF('Pin Detect Programming'!D$10='Resistor References'!AH$8,(9906+164*G16)*2^-12,IF('Pin Detect Programming'!D$10='Resistor References'!AH$9,(14826+164*G16)*2^-12,IF('Pin Detect Programming'!D$10='Resistor References'!AH$10,(14941+164*G16)*2^-12,IF('Pin Detect Programming'!D$10='Resistor References'!AH$11,(19861+164*G16)*2^-12,0)))))))))</f>
        <v>0</v>
      </c>
      <c r="AK15">
        <f t="shared" si="8"/>
        <v>12</v>
      </c>
      <c r="AN15">
        <f t="shared" si="10"/>
        <v>11</v>
      </c>
      <c r="AO15">
        <f t="shared" si="9"/>
        <v>20</v>
      </c>
    </row>
    <row r="16" spans="1:41" x14ac:dyDescent="0.25">
      <c r="F16">
        <f t="shared" si="2"/>
        <v>13</v>
      </c>
      <c r="G16">
        <f t="shared" si="2"/>
        <v>12</v>
      </c>
      <c r="H16">
        <f t="shared" si="2"/>
        <v>12</v>
      </c>
      <c r="I16">
        <f t="shared" si="11"/>
        <v>24</v>
      </c>
      <c r="J16">
        <f t="shared" si="0"/>
        <v>14</v>
      </c>
      <c r="S16" t="s">
        <v>299</v>
      </c>
      <c r="T16">
        <v>14</v>
      </c>
      <c r="U16">
        <v>0.125</v>
      </c>
      <c r="V16">
        <v>4.8</v>
      </c>
      <c r="W16">
        <v>0.04</v>
      </c>
      <c r="X16" s="11">
        <f>IF('Pin Detect Programming'!D$10='Resistor References'!S$2,'Resistor References'!S$2,VLOOKUP('Pin Detect Programming'!D$10,'Resistor References'!S$3:W$17,4,FALSE)+Y16*VLOOKUP('Pin Detect Programming'!D$10,'Resistor References'!S$3:W$17,5,FALSE))</f>
        <v>3.52</v>
      </c>
      <c r="Y16">
        <f t="shared" si="5"/>
        <v>13</v>
      </c>
      <c r="Z16">
        <f t="shared" si="1"/>
        <v>29</v>
      </c>
      <c r="AA16">
        <f t="shared" si="6"/>
        <v>13</v>
      </c>
      <c r="AJ16" s="11">
        <f>IF('Pin Detect Programming'!D$10='Resistor References'!AH$3,(3277+41*'Resistor References'!G17)*2^-12,IF('Pin Detect Programming'!D$10='Resistor References'!AH$4,(2456+41*G17)*2^-12,IF('Pin Detect Programming'!D$10='Resistor References'!AH$5,(3686+41*G17)*2^-12,IF('Pin Detect Programming'!D$10='Resistor References'!AH$6,(4921+82*G17)*2^-12,IF('Pin Detect Programming'!D$10='Resistor References'!AH$7,(7372+82*G17)*2^-12,IF('Pin Detect Programming'!D$10='Resistor References'!AH$8,(9906+164*G17)*2^-12,IF('Pin Detect Programming'!D$10='Resistor References'!AH$9,(14826+164*G17)*2^-12,IF('Pin Detect Programming'!D$10='Resistor References'!AH$10,(14941+164*G17)*2^-12,IF('Pin Detect Programming'!D$10='Resistor References'!AH$11,(19861+164*G17)*2^-12,0)))))))))</f>
        <v>0</v>
      </c>
      <c r="AK16">
        <f t="shared" si="8"/>
        <v>13</v>
      </c>
      <c r="AN16">
        <f t="shared" si="10"/>
        <v>12</v>
      </c>
      <c r="AO16">
        <f t="shared" si="9"/>
        <v>22</v>
      </c>
    </row>
    <row r="17" spans="6:41" x14ac:dyDescent="0.25">
      <c r="F17">
        <f t="shared" si="2"/>
        <v>14</v>
      </c>
      <c r="G17">
        <f t="shared" si="2"/>
        <v>13</v>
      </c>
      <c r="H17">
        <f t="shared" si="2"/>
        <v>13</v>
      </c>
      <c r="I17">
        <f t="shared" si="11"/>
        <v>25</v>
      </c>
      <c r="J17">
        <f t="shared" si="0"/>
        <v>15</v>
      </c>
      <c r="S17" t="s">
        <v>300</v>
      </c>
      <c r="T17">
        <v>15</v>
      </c>
      <c r="U17">
        <v>0.125</v>
      </c>
      <c r="V17">
        <v>5.4</v>
      </c>
      <c r="W17">
        <v>0.04</v>
      </c>
      <c r="X17" s="11">
        <f>IF('Pin Detect Programming'!D$10='Resistor References'!S$2,'Resistor References'!S$2,VLOOKUP('Pin Detect Programming'!D$10,'Resistor References'!S$3:W$17,4,FALSE)+Y17*VLOOKUP('Pin Detect Programming'!D$10,'Resistor References'!S$3:W$17,5,FALSE))</f>
        <v>3.56</v>
      </c>
      <c r="Y17">
        <f t="shared" si="5"/>
        <v>14</v>
      </c>
      <c r="Z17">
        <f t="shared" si="1"/>
        <v>30</v>
      </c>
      <c r="AA17">
        <f t="shared" si="6"/>
        <v>14</v>
      </c>
      <c r="AJ17" s="11">
        <f>IF('Pin Detect Programming'!D$10='Resistor References'!AH$3,(3277+41*'Resistor References'!G18)*2^-12,IF('Pin Detect Programming'!D$10='Resistor References'!AH$4,(2456+41*G18)*2^-12,IF('Pin Detect Programming'!D$10='Resistor References'!AH$5,(3686+41*G18)*2^-12,IF('Pin Detect Programming'!D$10='Resistor References'!AH$6,(4921+82*G18)*2^-12,IF('Pin Detect Programming'!D$10='Resistor References'!AH$7,(7372+82*G18)*2^-12,IF('Pin Detect Programming'!D$10='Resistor References'!AH$8,(9906+164*G18)*2^-12,IF('Pin Detect Programming'!D$10='Resistor References'!AH$9,(14826+164*G18)*2^-12,IF('Pin Detect Programming'!D$10='Resistor References'!AH$10,(14941+164*G18)*2^-12,IF('Pin Detect Programming'!D$10='Resistor References'!AH$11,(19861+164*G18)*2^-12,0)))))))))</f>
        <v>0</v>
      </c>
      <c r="AK17">
        <f t="shared" si="8"/>
        <v>14</v>
      </c>
      <c r="AN17">
        <f t="shared" si="10"/>
        <v>13</v>
      </c>
      <c r="AO17">
        <f t="shared" si="9"/>
        <v>23</v>
      </c>
    </row>
    <row r="18" spans="6:41" x14ac:dyDescent="0.25">
      <c r="F18">
        <f t="shared" si="2"/>
        <v>15</v>
      </c>
      <c r="G18">
        <f t="shared" si="2"/>
        <v>14</v>
      </c>
      <c r="H18">
        <f t="shared" si="2"/>
        <v>14</v>
      </c>
      <c r="X18" s="11">
        <f>IF('Pin Detect Programming'!D$10='Resistor References'!S$2,'Resistor References'!S$2,VLOOKUP('Pin Detect Programming'!D$10,'Resistor References'!S$3:W$17,4,FALSE)+Y18*VLOOKUP('Pin Detect Programming'!D$10,'Resistor References'!S$3:W$17,5,FALSE))</f>
        <v>3.6</v>
      </c>
      <c r="Y18">
        <f t="shared" si="5"/>
        <v>15</v>
      </c>
      <c r="Z18">
        <f t="shared" si="1"/>
        <v>31</v>
      </c>
      <c r="AA18">
        <f t="shared" si="6"/>
        <v>15</v>
      </c>
      <c r="AJ18" s="11">
        <f>IF('Pin Detect Programming'!D$10='Resistor References'!AH$3,(3277+41*'Resistor References'!G19)*2^-12,IF('Pin Detect Programming'!D$10='Resistor References'!AH$4,(2456+41*G19)*2^-12,IF('Pin Detect Programming'!D$10='Resistor References'!AH$5,(3686+41*G19)*2^-12,IF('Pin Detect Programming'!D$10='Resistor References'!AH$6,(4921+82*G19)*2^-12,IF('Pin Detect Programming'!D$10='Resistor References'!AH$7,(7372+82*G19)*2^-12,IF('Pin Detect Programming'!D$10='Resistor References'!AH$8,(9906+164*G19)*2^-12,IF('Pin Detect Programming'!D$10='Resistor References'!AH$9,(14826+164*G19)*2^-12,IF('Pin Detect Programming'!D$10='Resistor References'!AH$10,(14941+164*G19)*2^-12,IF('Pin Detect Programming'!D$10='Resistor References'!AH$11,(19861+164*G19)*2^-12,0)))))))))</f>
        <v>0</v>
      </c>
      <c r="AK18">
        <f t="shared" si="8"/>
        <v>15</v>
      </c>
      <c r="AN18">
        <f t="shared" si="10"/>
        <v>14</v>
      </c>
      <c r="AO18">
        <f t="shared" si="9"/>
        <v>24</v>
      </c>
    </row>
    <row r="19" spans="6:41" x14ac:dyDescent="0.25">
      <c r="F19">
        <f t="shared" si="2"/>
        <v>16</v>
      </c>
      <c r="G19">
        <f t="shared" si="2"/>
        <v>15</v>
      </c>
      <c r="H19">
        <f t="shared" si="2"/>
        <v>15</v>
      </c>
      <c r="X19" s="11"/>
      <c r="Z19">
        <f t="shared" si="1"/>
        <v>32</v>
      </c>
      <c r="AA19">
        <f t="shared" si="6"/>
        <v>16</v>
      </c>
      <c r="AJ19" s="11">
        <f>IF('Pin Detect Programming'!D$10='Resistor References'!AH$3,(3277+41*'Resistor References'!G20)*2^-12,IF('Pin Detect Programming'!D$10='Resistor References'!AH$4,(2456+41*G20)*2^-12,IF('Pin Detect Programming'!D$10='Resistor References'!AH$5,(3686+41*G20)*2^-12,IF('Pin Detect Programming'!D$10='Resistor References'!AH$6,(4921+82*G20)*2^-12,IF('Pin Detect Programming'!D$10='Resistor References'!AH$7,(7372+82*G20)*2^-12,IF('Pin Detect Programming'!D$10='Resistor References'!AH$8,(9906+164*G20)*2^-12,IF('Pin Detect Programming'!D$10='Resistor References'!AH$9,(14826+164*G20)*2^-12,IF('Pin Detect Programming'!D$10='Resistor References'!AH$10,(14941+164*G20)*2^-12,IF('Pin Detect Programming'!D$10='Resistor References'!AH$11,(19861+164*G20)*2^-12,0)))))))))</f>
        <v>0</v>
      </c>
      <c r="AK19">
        <f t="shared" si="8"/>
        <v>16</v>
      </c>
      <c r="AN19">
        <f t="shared" si="10"/>
        <v>15</v>
      </c>
      <c r="AO19">
        <f t="shared" si="9"/>
        <v>25</v>
      </c>
    </row>
    <row r="20" spans="6:41" x14ac:dyDescent="0.25">
      <c r="F20">
        <f t="shared" si="2"/>
        <v>17</v>
      </c>
      <c r="G20">
        <f t="shared" si="2"/>
        <v>16</v>
      </c>
      <c r="H20">
        <f t="shared" si="2"/>
        <v>16</v>
      </c>
      <c r="X20" s="11"/>
      <c r="Z20">
        <f t="shared" si="1"/>
        <v>33</v>
      </c>
      <c r="AA20">
        <f t="shared" si="6"/>
        <v>17</v>
      </c>
      <c r="AJ20" s="11">
        <f>IF('Pin Detect Programming'!D$10='Resistor References'!AH$3,(3277+41*'Resistor References'!G21)*2^-12,IF('Pin Detect Programming'!D$10='Resistor References'!AH$4,(2456+41*G21)*2^-12,IF('Pin Detect Programming'!D$10='Resistor References'!AH$5,(3686+41*G21)*2^-12,IF('Pin Detect Programming'!D$10='Resistor References'!AH$6,(4921+82*G21)*2^-12,IF('Pin Detect Programming'!D$10='Resistor References'!AH$7,(7372+82*G21)*2^-12,IF('Pin Detect Programming'!D$10='Resistor References'!AH$8,(9906+164*G21)*2^-12,IF('Pin Detect Programming'!D$10='Resistor References'!AH$9,(14826+164*G21)*2^-12,IF('Pin Detect Programming'!D$10='Resistor References'!AH$10,(14941+164*G21)*2^-12,IF('Pin Detect Programming'!D$10='Resistor References'!AH$11,(19861+164*G21)*2^-12,0)))))))))</f>
        <v>0</v>
      </c>
      <c r="AK20">
        <f t="shared" si="8"/>
        <v>17</v>
      </c>
    </row>
    <row r="21" spans="6:41" x14ac:dyDescent="0.25">
      <c r="F21">
        <f t="shared" ref="F21:H35" si="12">F20+1</f>
        <v>18</v>
      </c>
      <c r="G21">
        <f t="shared" si="12"/>
        <v>17</v>
      </c>
      <c r="H21">
        <f t="shared" si="12"/>
        <v>17</v>
      </c>
      <c r="X21" s="11"/>
      <c r="Z21">
        <f t="shared" si="1"/>
        <v>34</v>
      </c>
      <c r="AA21">
        <f t="shared" si="6"/>
        <v>18</v>
      </c>
      <c r="AJ21" s="11">
        <f>IF('Pin Detect Programming'!D$10='Resistor References'!AH$3,(3277+41*'Resistor References'!G22)*2^-12,IF('Pin Detect Programming'!D$10='Resistor References'!AH$4,(2456+41*G22)*2^-12,IF('Pin Detect Programming'!D$10='Resistor References'!AH$5,(3686+41*G22)*2^-12,IF('Pin Detect Programming'!D$10='Resistor References'!AH$6,(4921+82*G22)*2^-12,IF('Pin Detect Programming'!D$10='Resistor References'!AH$7,(7372+82*G22)*2^-12,IF('Pin Detect Programming'!D$10='Resistor References'!AH$8,(9906+164*G22)*2^-12,IF('Pin Detect Programming'!D$10='Resistor References'!AH$9,(14826+164*G22)*2^-12,IF('Pin Detect Programming'!D$10='Resistor References'!AH$10,(14941+164*G22)*2^-12,IF('Pin Detect Programming'!D$10='Resistor References'!AH$11,(19861+164*G22)*2^-12,0)))))))))</f>
        <v>0</v>
      </c>
      <c r="AK21">
        <f t="shared" si="8"/>
        <v>18</v>
      </c>
    </row>
    <row r="22" spans="6:41" x14ac:dyDescent="0.25">
      <c r="F22">
        <f t="shared" si="12"/>
        <v>19</v>
      </c>
      <c r="G22">
        <f t="shared" si="12"/>
        <v>18</v>
      </c>
      <c r="H22">
        <f t="shared" si="12"/>
        <v>18</v>
      </c>
      <c r="X22" s="11"/>
      <c r="Z22">
        <f t="shared" si="1"/>
        <v>35</v>
      </c>
      <c r="AA22">
        <f t="shared" si="6"/>
        <v>19</v>
      </c>
      <c r="AJ22" s="11">
        <f>IF('Pin Detect Programming'!D$10='Resistor References'!AH$3,(3277+41*'Resistor References'!G23)*2^-12,IF('Pin Detect Programming'!D$10='Resistor References'!AH$4,(2456+41*G23)*2^-12,IF('Pin Detect Programming'!D$10='Resistor References'!AH$5,(3686+41*G23)*2^-12,IF('Pin Detect Programming'!D$10='Resistor References'!AH$6,(4921+82*G23)*2^-12,IF('Pin Detect Programming'!D$10='Resistor References'!AH$7,(7372+82*G23)*2^-12,IF('Pin Detect Programming'!D$10='Resistor References'!AH$8,(9906+164*G23)*2^-12,IF('Pin Detect Programming'!D$10='Resistor References'!AH$9,(14826+164*G23)*2^-12,IF('Pin Detect Programming'!D$10='Resistor References'!AH$10,(14941+164*G23)*2^-12,IF('Pin Detect Programming'!D$10='Resistor References'!AH$11,(19861+164*G23)*2^-12,0)))))))))</f>
        <v>0</v>
      </c>
      <c r="AK22">
        <f t="shared" si="8"/>
        <v>19</v>
      </c>
    </row>
    <row r="23" spans="6:41" x14ac:dyDescent="0.25">
      <c r="F23">
        <f t="shared" si="12"/>
        <v>20</v>
      </c>
      <c r="G23">
        <f t="shared" si="12"/>
        <v>19</v>
      </c>
      <c r="H23">
        <f t="shared" si="12"/>
        <v>19</v>
      </c>
      <c r="X23" s="11"/>
      <c r="Z23">
        <f t="shared" si="1"/>
        <v>36</v>
      </c>
      <c r="AA23">
        <f t="shared" si="6"/>
        <v>20</v>
      </c>
      <c r="AJ23" s="11">
        <f>IF('Pin Detect Programming'!D$10='Resistor References'!AH$3,(3277+41*'Resistor References'!G24)*2^-12,IF('Pin Detect Programming'!D$10='Resistor References'!AH$4,(2456+41*G24)*2^-12,IF('Pin Detect Programming'!D$10='Resistor References'!AH$5,(3686+41*G24)*2^-12,IF('Pin Detect Programming'!D$10='Resistor References'!AH$6,(4921+82*G24)*2^-12,IF('Pin Detect Programming'!D$10='Resistor References'!AH$7,(7372+82*G24)*2^-12,IF('Pin Detect Programming'!D$10='Resistor References'!AH$8,(9906+164*G24)*2^-12,IF('Pin Detect Programming'!D$10='Resistor References'!AH$9,(14826+164*G24)*2^-12,IF('Pin Detect Programming'!D$10='Resistor References'!AH$10,(14941+164*G24)*2^-12,IF('Pin Detect Programming'!D$10='Resistor References'!AH$11,(19861+164*G24)*2^-12,0)))))))))</f>
        <v>0</v>
      </c>
      <c r="AK23">
        <f t="shared" si="8"/>
        <v>20</v>
      </c>
    </row>
    <row r="24" spans="6:41" x14ac:dyDescent="0.25">
      <c r="F24">
        <f t="shared" si="12"/>
        <v>21</v>
      </c>
      <c r="G24">
        <f t="shared" si="12"/>
        <v>20</v>
      </c>
      <c r="H24">
        <f t="shared" si="12"/>
        <v>20</v>
      </c>
      <c r="X24" s="11"/>
      <c r="Z24">
        <f t="shared" si="1"/>
        <v>37</v>
      </c>
      <c r="AA24">
        <f t="shared" si="6"/>
        <v>21</v>
      </c>
      <c r="AJ24" s="11">
        <f>IF('Pin Detect Programming'!D$10='Resistor References'!AH$3,(3277+41*'Resistor References'!G25)*2^-12,IF('Pin Detect Programming'!D$10='Resistor References'!AH$4,(2456+41*G25)*2^-12,IF('Pin Detect Programming'!D$10='Resistor References'!AH$5,(3686+41*G25)*2^-12,IF('Pin Detect Programming'!D$10='Resistor References'!AH$6,(4921+82*G25)*2^-12,IF('Pin Detect Programming'!D$10='Resistor References'!AH$7,(7372+82*G25)*2^-12,IF('Pin Detect Programming'!D$10='Resistor References'!AH$8,(9906+164*G25)*2^-12,IF('Pin Detect Programming'!D$10='Resistor References'!AH$9,(14826+164*G25)*2^-12,IF('Pin Detect Programming'!D$10='Resistor References'!AH$10,(14941+164*G25)*2^-12,IF('Pin Detect Programming'!D$10='Resistor References'!AH$11,(19861+164*G25)*2^-12,0)))))))))</f>
        <v>0</v>
      </c>
      <c r="AK24">
        <f t="shared" si="8"/>
        <v>21</v>
      </c>
    </row>
    <row r="25" spans="6:41" x14ac:dyDescent="0.25">
      <c r="F25">
        <f t="shared" si="12"/>
        <v>22</v>
      </c>
      <c r="G25">
        <f t="shared" si="12"/>
        <v>21</v>
      </c>
      <c r="H25">
        <f t="shared" si="12"/>
        <v>21</v>
      </c>
      <c r="X25" s="11"/>
      <c r="Z25">
        <f t="shared" si="1"/>
        <v>38</v>
      </c>
      <c r="AA25">
        <f t="shared" si="6"/>
        <v>22</v>
      </c>
      <c r="AJ25" s="11">
        <f>IF('Pin Detect Programming'!D$10='Resistor References'!AH$3,(3277+41*'Resistor References'!G26)*2^-12,IF('Pin Detect Programming'!D$10='Resistor References'!AH$4,(2456+41*G26)*2^-12,IF('Pin Detect Programming'!D$10='Resistor References'!AH$5,(3686+41*G26)*2^-12,IF('Pin Detect Programming'!D$10='Resistor References'!AH$6,(4921+82*G26)*2^-12,IF('Pin Detect Programming'!D$10='Resistor References'!AH$7,(7372+82*G26)*2^-12,IF('Pin Detect Programming'!D$10='Resistor References'!AH$8,(9906+164*G26)*2^-12,IF('Pin Detect Programming'!D$10='Resistor References'!AH$9,(14826+164*G26)*2^-12,IF('Pin Detect Programming'!D$10='Resistor References'!AH$10,(14941+164*G26)*2^-12,IF('Pin Detect Programming'!D$10='Resistor References'!AH$11,(19861+164*G26)*2^-12,0)))))))))</f>
        <v>0</v>
      </c>
      <c r="AK25">
        <f t="shared" si="8"/>
        <v>22</v>
      </c>
    </row>
    <row r="26" spans="6:41" x14ac:dyDescent="0.25">
      <c r="F26">
        <f t="shared" si="12"/>
        <v>23</v>
      </c>
      <c r="G26">
        <f t="shared" si="12"/>
        <v>22</v>
      </c>
      <c r="H26">
        <f t="shared" si="12"/>
        <v>22</v>
      </c>
      <c r="X26" s="11"/>
      <c r="Z26">
        <f t="shared" si="1"/>
        <v>39</v>
      </c>
      <c r="AA26">
        <f t="shared" si="6"/>
        <v>23</v>
      </c>
      <c r="AJ26" s="11">
        <f>IF('Pin Detect Programming'!D$10='Resistor References'!AH$3,(3277+41*'Resistor References'!G27)*2^-12,IF('Pin Detect Programming'!D$10='Resistor References'!AH$4,(2456+41*G27)*2^-12,IF('Pin Detect Programming'!D$10='Resistor References'!AH$5,(3686+41*G27)*2^-12,IF('Pin Detect Programming'!D$10='Resistor References'!AH$6,(4921+82*G27)*2^-12,IF('Pin Detect Programming'!D$10='Resistor References'!AH$7,(7372+82*G27)*2^-12,IF('Pin Detect Programming'!D$10='Resistor References'!AH$8,(9906+164*G27)*2^-12,IF('Pin Detect Programming'!D$10='Resistor References'!AH$9,(14826+164*G27)*2^-12,IF('Pin Detect Programming'!D$10='Resistor References'!AH$10,(14941+164*G27)*2^-12,IF('Pin Detect Programming'!D$10='Resistor References'!AH$11,(19861+164*G27)*2^-12,0)))))))))</f>
        <v>0</v>
      </c>
      <c r="AK26">
        <f t="shared" si="8"/>
        <v>23</v>
      </c>
    </row>
    <row r="27" spans="6:41" x14ac:dyDescent="0.25">
      <c r="F27">
        <f t="shared" si="12"/>
        <v>24</v>
      </c>
      <c r="G27">
        <f t="shared" si="12"/>
        <v>23</v>
      </c>
      <c r="H27">
        <f t="shared" si="12"/>
        <v>23</v>
      </c>
      <c r="X27" s="11"/>
      <c r="Z27">
        <f>BIN2DEC(1001000)</f>
        <v>72</v>
      </c>
      <c r="AA27">
        <f t="shared" si="6"/>
        <v>24</v>
      </c>
      <c r="AJ27" s="11">
        <f>IF('Pin Detect Programming'!D$10='Resistor References'!AH$3,(3277+41*'Resistor References'!G28)*2^-12,IF('Pin Detect Programming'!D$10='Resistor References'!AH$4,(2456+41*G28)*2^-12,IF('Pin Detect Programming'!D$10='Resistor References'!AH$5,(3686+41*G28)*2^-12,IF('Pin Detect Programming'!D$10='Resistor References'!AH$6,(4921+82*G28)*2^-12,IF('Pin Detect Programming'!D$10='Resistor References'!AH$7,(7372+82*G28)*2^-12,IF('Pin Detect Programming'!D$10='Resistor References'!AH$8,(9906+164*G28)*2^-12,IF('Pin Detect Programming'!D$10='Resistor References'!AH$9,(14826+164*G28)*2^-12,IF('Pin Detect Programming'!D$10='Resistor References'!AH$10,(14941+164*G28)*2^-12,IF('Pin Detect Programming'!D$10='Resistor References'!AH$11,(19861+164*G28)*2^-12,0)))))))))</f>
        <v>0</v>
      </c>
      <c r="AK27">
        <f t="shared" si="8"/>
        <v>24</v>
      </c>
    </row>
    <row r="28" spans="6:41" x14ac:dyDescent="0.25">
      <c r="F28">
        <f t="shared" si="12"/>
        <v>25</v>
      </c>
      <c r="G28">
        <f t="shared" si="12"/>
        <v>24</v>
      </c>
      <c r="H28">
        <f t="shared" si="12"/>
        <v>24</v>
      </c>
      <c r="X28" s="11"/>
      <c r="Z28">
        <f t="shared" si="1"/>
        <v>41</v>
      </c>
      <c r="AA28">
        <f t="shared" si="6"/>
        <v>25</v>
      </c>
      <c r="AJ28" s="11">
        <f>IF('Pin Detect Programming'!D$10='Resistor References'!AH$3,(3277+41*'Resistor References'!G29)*2^-12,IF('Pin Detect Programming'!D$10='Resistor References'!AH$4,(2456+41*G29)*2^-12,IF('Pin Detect Programming'!D$10='Resistor References'!AH$5,(3686+41*G29)*2^-12,IF('Pin Detect Programming'!D$10='Resistor References'!AH$6,(4921+82*G29)*2^-12,IF('Pin Detect Programming'!D$10='Resistor References'!AH$7,(7372+82*G29)*2^-12,IF('Pin Detect Programming'!D$10='Resistor References'!AH$8,(9906+164*G29)*2^-12,IF('Pin Detect Programming'!D$10='Resistor References'!AH$9,(14826+164*G29)*2^-12,IF('Pin Detect Programming'!D$10='Resistor References'!AH$10,(14941+164*G29)*2^-12,IF('Pin Detect Programming'!D$10='Resistor References'!AH$11,(19861+164*G29)*2^-12,0)))))))))</f>
        <v>0</v>
      </c>
      <c r="AK28">
        <f t="shared" si="8"/>
        <v>25</v>
      </c>
    </row>
    <row r="29" spans="6:41" x14ac:dyDescent="0.25">
      <c r="F29">
        <f t="shared" si="12"/>
        <v>26</v>
      </c>
      <c r="G29">
        <f t="shared" si="12"/>
        <v>25</v>
      </c>
      <c r="H29">
        <f t="shared" si="12"/>
        <v>25</v>
      </c>
      <c r="X29" s="11"/>
      <c r="Z29">
        <f t="shared" si="1"/>
        <v>42</v>
      </c>
      <c r="AA29">
        <f t="shared" si="6"/>
        <v>26</v>
      </c>
      <c r="AJ29" s="11">
        <f>IF('Pin Detect Programming'!D$10='Resistor References'!AH$3,(3277+41*'Resistor References'!G30)*2^-12,IF('Pin Detect Programming'!D$10='Resistor References'!AH$4,(2456+41*G30)*2^-12,IF('Pin Detect Programming'!D$10='Resistor References'!AH$5,(3686+41*G30)*2^-12,IF('Pin Detect Programming'!D$10='Resistor References'!AH$6,(4921+82*G30)*2^-12,IF('Pin Detect Programming'!D$10='Resistor References'!AH$7,(7372+82*G30)*2^-12,IF('Pin Detect Programming'!D$10='Resistor References'!AH$8,(9906+164*G30)*2^-12,IF('Pin Detect Programming'!D$10='Resistor References'!AH$9,(14826+164*G30)*2^-12,IF('Pin Detect Programming'!D$10='Resistor References'!AH$10,(14941+164*G30)*2^-12,IF('Pin Detect Programming'!D$10='Resistor References'!AH$11,(19861+164*G30)*2^-12,0)))))))))</f>
        <v>0</v>
      </c>
      <c r="AK29">
        <f t="shared" si="8"/>
        <v>26</v>
      </c>
    </row>
    <row r="30" spans="6:41" x14ac:dyDescent="0.25">
      <c r="F30">
        <f t="shared" si="12"/>
        <v>27</v>
      </c>
      <c r="G30">
        <f t="shared" si="12"/>
        <v>26</v>
      </c>
      <c r="H30">
        <f t="shared" si="12"/>
        <v>26</v>
      </c>
      <c r="X30" s="11"/>
      <c r="Z30">
        <f t="shared" si="1"/>
        <v>43</v>
      </c>
      <c r="AA30">
        <f t="shared" si="6"/>
        <v>27</v>
      </c>
      <c r="AJ30" s="11">
        <f>IF('Pin Detect Programming'!D$10='Resistor References'!AH$3,(3277+41*'Resistor References'!G31)*2^-12,IF('Pin Detect Programming'!D$10='Resistor References'!AH$4,(2456+41*G31)*2^-12,IF('Pin Detect Programming'!D$10='Resistor References'!AH$5,(3686+41*G31)*2^-12,IF('Pin Detect Programming'!D$10='Resistor References'!AH$6,(4921+82*G31)*2^-12,IF('Pin Detect Programming'!D$10='Resistor References'!AH$7,(7372+82*G31)*2^-12,IF('Pin Detect Programming'!D$10='Resistor References'!AH$8,(9906+164*G31)*2^-12,IF('Pin Detect Programming'!D$10='Resistor References'!AH$9,(14826+164*G31)*2^-12,IF('Pin Detect Programming'!D$10='Resistor References'!AH$10,(14941+164*G31)*2^-12,IF('Pin Detect Programming'!D$10='Resistor References'!AH$11,(19861+164*G31)*2^-12,0)))))))))</f>
        <v>0</v>
      </c>
      <c r="AK30">
        <f t="shared" si="8"/>
        <v>27</v>
      </c>
    </row>
    <row r="31" spans="6:41" x14ac:dyDescent="0.25">
      <c r="F31">
        <f t="shared" si="12"/>
        <v>28</v>
      </c>
      <c r="G31">
        <f t="shared" si="12"/>
        <v>27</v>
      </c>
      <c r="H31">
        <f t="shared" si="12"/>
        <v>27</v>
      </c>
      <c r="X31" s="11"/>
      <c r="Z31">
        <f t="shared" si="1"/>
        <v>44</v>
      </c>
      <c r="AA31">
        <f t="shared" si="6"/>
        <v>28</v>
      </c>
      <c r="AJ31" s="11">
        <f>IF('Pin Detect Programming'!D$10='Resistor References'!AH$3,(3277+41*'Resistor References'!G32)*2^-12,IF('Pin Detect Programming'!D$10='Resistor References'!AH$4,(2456+41*G32)*2^-12,IF('Pin Detect Programming'!D$10='Resistor References'!AH$5,(3686+41*G32)*2^-12,IF('Pin Detect Programming'!D$10='Resistor References'!AH$6,(4921+82*G32)*2^-12,IF('Pin Detect Programming'!D$10='Resistor References'!AH$7,(7372+82*G32)*2^-12,IF('Pin Detect Programming'!D$10='Resistor References'!AH$8,(9906+164*G32)*2^-12,IF('Pin Detect Programming'!D$10='Resistor References'!AH$9,(14826+164*G32)*2^-12,IF('Pin Detect Programming'!D$10='Resistor References'!AH$10,(14941+164*G32)*2^-12,IF('Pin Detect Programming'!D$10='Resistor References'!AH$11,(19861+164*G32)*2^-12,0)))))))))</f>
        <v>0</v>
      </c>
      <c r="AK31">
        <f t="shared" si="8"/>
        <v>28</v>
      </c>
    </row>
    <row r="32" spans="6:41" x14ac:dyDescent="0.25">
      <c r="F32">
        <f t="shared" si="12"/>
        <v>29</v>
      </c>
      <c r="G32">
        <f t="shared" si="12"/>
        <v>28</v>
      </c>
      <c r="H32">
        <f t="shared" si="12"/>
        <v>28</v>
      </c>
      <c r="X32" s="11"/>
      <c r="Z32">
        <f t="shared" si="1"/>
        <v>45</v>
      </c>
      <c r="AA32">
        <f t="shared" si="6"/>
        <v>29</v>
      </c>
      <c r="AJ32" s="11">
        <f>IF('Pin Detect Programming'!D$10='Resistor References'!AH$3,(3277+41*'Resistor References'!G33)*2^-12,IF('Pin Detect Programming'!D$10='Resistor References'!AH$4,(2456+41*G33)*2^-12,IF('Pin Detect Programming'!D$10='Resistor References'!AH$5,(3686+41*G33)*2^-12,IF('Pin Detect Programming'!D$10='Resistor References'!AH$6,(4921+82*G33)*2^-12,IF('Pin Detect Programming'!D$10='Resistor References'!AH$7,(7372+82*G33)*2^-12,IF('Pin Detect Programming'!D$10='Resistor References'!AH$8,(9906+164*G33)*2^-12,IF('Pin Detect Programming'!D$10='Resistor References'!AH$9,(14826+164*G33)*2^-12,IF('Pin Detect Programming'!D$10='Resistor References'!AH$10,(14941+164*G33)*2^-12,IF('Pin Detect Programming'!D$10='Resistor References'!AH$11,(19861+164*G33)*2^-12,0)))))))))</f>
        <v>0</v>
      </c>
      <c r="AK32">
        <f t="shared" si="8"/>
        <v>29</v>
      </c>
    </row>
    <row r="33" spans="6:24" x14ac:dyDescent="0.25">
      <c r="F33">
        <f t="shared" si="12"/>
        <v>30</v>
      </c>
      <c r="G33">
        <f t="shared" si="12"/>
        <v>29</v>
      </c>
      <c r="H33">
        <f t="shared" si="12"/>
        <v>29</v>
      </c>
      <c r="X33" s="11"/>
    </row>
    <row r="34" spans="6:24" x14ac:dyDescent="0.25">
      <c r="G34">
        <f t="shared" si="12"/>
        <v>30</v>
      </c>
      <c r="H34">
        <f t="shared" si="12"/>
        <v>30</v>
      </c>
      <c r="X34" s="11"/>
    </row>
    <row r="35" spans="6:24" x14ac:dyDescent="0.25">
      <c r="G35">
        <f t="shared" si="12"/>
        <v>31</v>
      </c>
      <c r="H35">
        <f t="shared" si="12"/>
        <v>31</v>
      </c>
      <c r="X35" s="11"/>
    </row>
    <row r="36" spans="6:24" x14ac:dyDescent="0.25">
      <c r="X36" s="11"/>
    </row>
    <row r="37" spans="6:24" x14ac:dyDescent="0.25">
      <c r="X37" s="11"/>
    </row>
    <row r="38" spans="6:24" x14ac:dyDescent="0.25">
      <c r="X38" s="11"/>
    </row>
    <row r="39" spans="6:24" x14ac:dyDescent="0.25">
      <c r="X39" s="11"/>
    </row>
    <row r="40" spans="6:24" x14ac:dyDescent="0.25">
      <c r="X40" s="11"/>
    </row>
    <row r="41" spans="6:24" x14ac:dyDescent="0.25">
      <c r="X41" s="11"/>
    </row>
    <row r="42" spans="6:24" x14ac:dyDescent="0.25">
      <c r="X42" s="11"/>
    </row>
    <row r="43" spans="6:24" x14ac:dyDescent="0.25">
      <c r="X43" s="11"/>
    </row>
    <row r="44" spans="6:24" x14ac:dyDescent="0.25">
      <c r="X44" s="11"/>
    </row>
    <row r="45" spans="6:24" x14ac:dyDescent="0.25">
      <c r="X45" s="11"/>
    </row>
    <row r="46" spans="6:24" x14ac:dyDescent="0.25">
      <c r="X46" s="11"/>
    </row>
    <row r="47" spans="6:24" x14ac:dyDescent="0.25">
      <c r="X47" s="11"/>
    </row>
    <row r="48" spans="6:24" x14ac:dyDescent="0.25">
      <c r="X48" s="11"/>
    </row>
    <row r="49" spans="24:24" x14ac:dyDescent="0.25">
      <c r="X49" s="11"/>
    </row>
    <row r="50" spans="24:24" x14ac:dyDescent="0.25">
      <c r="X50" s="11"/>
    </row>
    <row r="51" spans="24:24" x14ac:dyDescent="0.25">
      <c r="X51" s="11"/>
    </row>
    <row r="52" spans="24:24" x14ac:dyDescent="0.25">
      <c r="X52" s="11"/>
    </row>
    <row r="53" spans="24:24" x14ac:dyDescent="0.25">
      <c r="X53" s="11"/>
    </row>
    <row r="54" spans="24:24" x14ac:dyDescent="0.25">
      <c r="X54" s="11"/>
    </row>
    <row r="55" spans="24:24" x14ac:dyDescent="0.25">
      <c r="X55" s="11"/>
    </row>
    <row r="56" spans="24:24" x14ac:dyDescent="0.25">
      <c r="X56" s="11"/>
    </row>
    <row r="57" spans="24:24" x14ac:dyDescent="0.25">
      <c r="X57" s="11"/>
    </row>
    <row r="58" spans="24:24" x14ac:dyDescent="0.25">
      <c r="X58" s="11"/>
    </row>
    <row r="59" spans="24:24" x14ac:dyDescent="0.25">
      <c r="X59" s="11"/>
    </row>
    <row r="60" spans="24:24" x14ac:dyDescent="0.25">
      <c r="X60" s="11"/>
    </row>
    <row r="61" spans="24:24" x14ac:dyDescent="0.25">
      <c r="X61" s="11"/>
    </row>
    <row r="62" spans="24:24" x14ac:dyDescent="0.25">
      <c r="X62" s="11"/>
    </row>
    <row r="63" spans="24:24" x14ac:dyDescent="0.25">
      <c r="X63" s="11"/>
    </row>
    <row r="64" spans="24:24" x14ac:dyDescent="0.25">
      <c r="X64" s="11"/>
    </row>
    <row r="65" spans="20:24" x14ac:dyDescent="0.25">
      <c r="X65" s="11"/>
    </row>
    <row r="66" spans="20:24" x14ac:dyDescent="0.25">
      <c r="T66">
        <v>1.18</v>
      </c>
      <c r="X66" s="11"/>
    </row>
  </sheetData>
  <sheetProtection algorithmName="SHA-512" hashValue="ZFCVIBfhdopJFwfP0LCwf8+jqO/ar9Cf2T8tl1tflxv7tMYFcYoN7WTFM3wF0PKqe/+5b+cGRWrFkqGx+s5LNw==" saltValue="MWeYpfOKUksOBX2M7abGPw=="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Q36"/>
  <sheetViews>
    <sheetView workbookViewId="0">
      <selection activeCell="C16" sqref="C16"/>
    </sheetView>
  </sheetViews>
  <sheetFormatPr defaultRowHeight="15" x14ac:dyDescent="0.25"/>
  <sheetData>
    <row r="1" spans="1:43" x14ac:dyDescent="0.25">
      <c r="A1" s="13"/>
      <c r="B1" s="550" t="s">
        <v>323</v>
      </c>
      <c r="C1" s="550"/>
      <c r="D1" s="550"/>
      <c r="E1" s="550"/>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row>
    <row r="2" spans="1:43" x14ac:dyDescent="0.25">
      <c r="A2" s="13"/>
      <c r="B2" s="13" t="s">
        <v>252</v>
      </c>
      <c r="C2" s="13">
        <v>0</v>
      </c>
      <c r="D2" s="13">
        <v>1</v>
      </c>
      <c r="E2" s="13">
        <v>2</v>
      </c>
      <c r="F2" s="13">
        <v>3</v>
      </c>
      <c r="G2" s="13">
        <v>4</v>
      </c>
      <c r="H2" s="13">
        <v>5</v>
      </c>
      <c r="I2" s="13">
        <v>6</v>
      </c>
      <c r="J2" s="13">
        <v>7</v>
      </c>
      <c r="K2" s="13">
        <v>8</v>
      </c>
      <c r="L2" s="13">
        <v>9</v>
      </c>
      <c r="M2" s="13">
        <v>10</v>
      </c>
      <c r="N2" s="13">
        <v>11</v>
      </c>
      <c r="O2" s="13">
        <v>12</v>
      </c>
      <c r="P2" s="13">
        <v>13</v>
      </c>
      <c r="Q2" s="13">
        <v>14</v>
      </c>
      <c r="R2" s="13">
        <v>15</v>
      </c>
      <c r="S2" s="13">
        <v>16</v>
      </c>
      <c r="T2" s="13">
        <v>17</v>
      </c>
      <c r="U2" s="13">
        <v>18</v>
      </c>
      <c r="V2" s="13">
        <v>19</v>
      </c>
      <c r="W2" s="13">
        <v>20</v>
      </c>
      <c r="X2" s="13">
        <v>21</v>
      </c>
      <c r="Y2" s="13">
        <v>22</v>
      </c>
      <c r="Z2" s="13">
        <v>23</v>
      </c>
      <c r="AA2" s="13">
        <v>24</v>
      </c>
      <c r="AB2" s="13">
        <v>25</v>
      </c>
      <c r="AC2" s="13">
        <v>26</v>
      </c>
      <c r="AD2" s="13">
        <v>27</v>
      </c>
      <c r="AE2" s="13">
        <v>28</v>
      </c>
      <c r="AF2" s="13">
        <v>29</v>
      </c>
      <c r="AG2" s="13">
        <v>30</v>
      </c>
      <c r="AH2" s="13">
        <v>31</v>
      </c>
      <c r="AM2" t="s">
        <v>215</v>
      </c>
      <c r="AN2" t="s">
        <v>216</v>
      </c>
      <c r="AO2" t="s">
        <v>223</v>
      </c>
      <c r="AP2" t="s">
        <v>229</v>
      </c>
      <c r="AQ2" t="s">
        <v>14</v>
      </c>
    </row>
    <row r="3" spans="1:43" x14ac:dyDescent="0.25">
      <c r="A3" s="13"/>
      <c r="B3" s="13" t="s">
        <v>14</v>
      </c>
      <c r="C3" s="13">
        <v>4420</v>
      </c>
      <c r="D3" s="13">
        <v>4870</v>
      </c>
      <c r="E3" s="13">
        <v>5360</v>
      </c>
      <c r="F3" s="13">
        <v>5900</v>
      </c>
      <c r="G3" s="13">
        <v>6490</v>
      </c>
      <c r="H3" s="13">
        <v>7150</v>
      </c>
      <c r="I3" s="13">
        <v>7870</v>
      </c>
      <c r="J3" s="13">
        <v>8660</v>
      </c>
      <c r="K3" s="13">
        <v>9530</v>
      </c>
      <c r="L3" s="13">
        <v>10500</v>
      </c>
      <c r="M3" s="13">
        <v>11500</v>
      </c>
      <c r="N3" s="13">
        <v>12700</v>
      </c>
      <c r="O3" s="13">
        <v>14000</v>
      </c>
      <c r="P3" s="13">
        <v>15400</v>
      </c>
      <c r="Q3" s="13">
        <v>16900</v>
      </c>
      <c r="R3" s="13">
        <v>18700</v>
      </c>
      <c r="S3" s="13">
        <v>20500</v>
      </c>
      <c r="T3" s="13">
        <v>22600</v>
      </c>
      <c r="U3" s="13">
        <v>24900</v>
      </c>
      <c r="V3" s="13">
        <v>27400</v>
      </c>
      <c r="W3" s="13">
        <v>30100</v>
      </c>
      <c r="X3" s="13">
        <v>33200</v>
      </c>
      <c r="Y3" s="13">
        <v>36500</v>
      </c>
      <c r="Z3" s="13">
        <v>40200</v>
      </c>
      <c r="AA3" s="13">
        <v>44200</v>
      </c>
      <c r="AB3" s="13">
        <v>48700</v>
      </c>
      <c r="AC3" s="13">
        <v>53600</v>
      </c>
      <c r="AD3" s="13">
        <v>59000</v>
      </c>
      <c r="AE3" s="13">
        <v>64900</v>
      </c>
      <c r="AF3" s="13">
        <v>71500</v>
      </c>
      <c r="AG3" s="13">
        <v>78700</v>
      </c>
      <c r="AH3" s="13">
        <v>86600</v>
      </c>
      <c r="AJ3" t="s">
        <v>211</v>
      </c>
      <c r="AL3">
        <v>0</v>
      </c>
      <c r="AM3" t="s">
        <v>248</v>
      </c>
      <c r="AN3" t="s">
        <v>248</v>
      </c>
      <c r="AO3" t="s">
        <v>248</v>
      </c>
      <c r="AP3" t="s">
        <v>248</v>
      </c>
      <c r="AQ3" t="str">
        <f>AJ3</f>
        <v>SHORT</v>
      </c>
    </row>
    <row r="4" spans="1:43" x14ac:dyDescent="0.25">
      <c r="A4" s="13" t="s">
        <v>253</v>
      </c>
      <c r="B4" s="13">
        <v>0</v>
      </c>
      <c r="C4" s="13">
        <v>18700</v>
      </c>
      <c r="D4" s="13">
        <v>20500</v>
      </c>
      <c r="E4" s="13">
        <v>22600</v>
      </c>
      <c r="F4" s="13">
        <v>24900</v>
      </c>
      <c r="G4" s="13">
        <v>27400</v>
      </c>
      <c r="H4" s="13">
        <v>30100</v>
      </c>
      <c r="I4" s="13">
        <v>33200</v>
      </c>
      <c r="J4" s="13">
        <v>36500</v>
      </c>
      <c r="K4" s="13">
        <v>40200</v>
      </c>
      <c r="L4" s="13">
        <v>44200</v>
      </c>
      <c r="M4" s="13">
        <v>48700</v>
      </c>
      <c r="N4" s="13">
        <v>53600</v>
      </c>
      <c r="O4" s="13">
        <v>59000</v>
      </c>
      <c r="P4" s="13">
        <v>64900</v>
      </c>
      <c r="Q4" s="13">
        <v>71500</v>
      </c>
      <c r="R4" s="13">
        <v>78700</v>
      </c>
      <c r="S4" s="13">
        <v>86600</v>
      </c>
      <c r="T4" s="13">
        <v>95300</v>
      </c>
      <c r="U4" s="13">
        <v>105000</v>
      </c>
      <c r="V4" s="13">
        <v>115000</v>
      </c>
      <c r="W4" s="13">
        <v>127000</v>
      </c>
      <c r="X4" s="13">
        <v>140000</v>
      </c>
      <c r="Y4" s="13">
        <v>154000</v>
      </c>
      <c r="Z4" s="13">
        <v>169000</v>
      </c>
      <c r="AA4" s="13">
        <v>187000</v>
      </c>
      <c r="AB4" s="13">
        <v>205000</v>
      </c>
      <c r="AC4" s="13">
        <v>226000</v>
      </c>
      <c r="AD4" s="13">
        <v>249000</v>
      </c>
      <c r="AE4" s="13">
        <v>274000</v>
      </c>
      <c r="AF4" s="13">
        <v>301000</v>
      </c>
      <c r="AG4" s="13">
        <v>332000</v>
      </c>
      <c r="AH4" s="13">
        <v>365000</v>
      </c>
      <c r="AJ4" t="s">
        <v>212</v>
      </c>
      <c r="AL4" t="s">
        <v>248</v>
      </c>
      <c r="AM4" t="s">
        <v>248</v>
      </c>
      <c r="AN4" t="s">
        <v>248</v>
      </c>
      <c r="AO4" t="s">
        <v>248</v>
      </c>
      <c r="AP4" t="s">
        <v>248</v>
      </c>
      <c r="AQ4" t="str">
        <f t="shared" ref="AQ4:AQ36" si="0">AJ4</f>
        <v>FLOAT</v>
      </c>
    </row>
    <row r="5" spans="1:43" x14ac:dyDescent="0.25">
      <c r="A5" s="13"/>
      <c r="B5" s="13">
        <v>1</v>
      </c>
      <c r="C5" s="13">
        <v>9530</v>
      </c>
      <c r="D5" s="13">
        <v>10500</v>
      </c>
      <c r="E5" s="13">
        <v>11500</v>
      </c>
      <c r="F5" s="13">
        <v>12700</v>
      </c>
      <c r="G5" s="13">
        <v>14000</v>
      </c>
      <c r="H5" s="13">
        <v>15400</v>
      </c>
      <c r="I5" s="13">
        <v>16900</v>
      </c>
      <c r="J5" s="13">
        <v>18700</v>
      </c>
      <c r="K5" s="13">
        <v>20500</v>
      </c>
      <c r="L5" s="13">
        <v>22600</v>
      </c>
      <c r="M5" s="13">
        <v>24900</v>
      </c>
      <c r="N5" s="13">
        <v>27400</v>
      </c>
      <c r="O5" s="13">
        <v>30100</v>
      </c>
      <c r="P5" s="13">
        <v>33200</v>
      </c>
      <c r="Q5" s="13">
        <v>36500</v>
      </c>
      <c r="R5" s="13">
        <v>40200</v>
      </c>
      <c r="S5" s="13">
        <v>44200</v>
      </c>
      <c r="T5" s="13">
        <v>48700</v>
      </c>
      <c r="U5" s="13">
        <v>53600</v>
      </c>
      <c r="V5" s="13">
        <v>59000</v>
      </c>
      <c r="W5" s="13">
        <v>64900</v>
      </c>
      <c r="X5" s="13">
        <v>71500</v>
      </c>
      <c r="Y5" s="13">
        <v>78700</v>
      </c>
      <c r="Z5" s="13">
        <v>86600</v>
      </c>
      <c r="AA5" s="13">
        <v>95300</v>
      </c>
      <c r="AB5" s="13">
        <v>105000</v>
      </c>
      <c r="AC5" s="13">
        <v>115000</v>
      </c>
      <c r="AD5" s="13">
        <v>127000</v>
      </c>
      <c r="AE5" s="13">
        <v>140000</v>
      </c>
      <c r="AF5" s="13">
        <v>154000</v>
      </c>
      <c r="AG5" s="13">
        <v>169000</v>
      </c>
      <c r="AH5" s="13">
        <v>187000</v>
      </c>
      <c r="AJ5">
        <v>0</v>
      </c>
      <c r="AK5">
        <f>HLOOKUP(AJ5,C$2:AH$11,2,FALSE)</f>
        <v>4420</v>
      </c>
      <c r="AL5">
        <f>HLOOKUP(AJ5,C$13:R$14,2,FALSE)</f>
        <v>4640</v>
      </c>
      <c r="AM5" t="str">
        <f>IF(OR('Pinstrap Reverse Lookup'!C$3=AL$3,'Pinstrap Reverse Lookup'!C$3='Resistor Selection'!AL$4),'Resistor Selection'!$AL$4,VLOOKUP('Resistor Selection'!AJ5,'Resistor Selection'!B$15:R$30,'Pinstrap Reverse Lookup'!E$3+2,FALSE))</f>
        <v>Open</v>
      </c>
      <c r="AN5">
        <f>IF(OR('Pinstrap Reverse Lookup'!C$4=AL$3,'Pinstrap Reverse Lookup'!C$4='Resistor Selection'!AL$4),'Resistor Selection'!$AL$4,VLOOKUP('Resistor Selection'!AJ5,'Resistor Selection'!B$15:R$30,'Pinstrap Reverse Lookup'!E$4+2,FALSE))</f>
        <v>56200</v>
      </c>
      <c r="AO5">
        <f>IF(OR('Pinstrap Reverse Lookup'!C$5=AL$3,'Pinstrap Reverse Lookup'!C$5='Resistor Selection'!AL$4),'Resistor Selection'!$AL$4,VLOOKUP('Resistor Selection'!AJ5,'Resistor Selection'!B$15:R$30,'Pinstrap Reverse Lookup'!E$5+2,FALSE))</f>
        <v>21500</v>
      </c>
      <c r="AP5">
        <f>IF(OR('Pinstrap Reverse Lookup'!C$6=AL$3,'Pinstrap Reverse Lookup'!C$6='Resistor Selection'!AL$4),'Resistor Selection'!$AL$4,VLOOKUP('Resistor Selection'!AJ5,'Resistor Selection'!B$15:R$30,'Pinstrap Reverse Lookup'!E$6+2,FALSE))</f>
        <v>26100</v>
      </c>
      <c r="AQ5">
        <f t="shared" si="0"/>
        <v>0</v>
      </c>
    </row>
    <row r="6" spans="1:43" x14ac:dyDescent="0.25">
      <c r="A6" s="13"/>
      <c r="B6" s="13">
        <v>2</v>
      </c>
      <c r="C6" s="13">
        <v>6190</v>
      </c>
      <c r="D6" s="13">
        <v>6810</v>
      </c>
      <c r="E6" s="13">
        <v>7500</v>
      </c>
      <c r="F6" s="13">
        <v>8250</v>
      </c>
      <c r="G6" s="13">
        <v>9090</v>
      </c>
      <c r="H6" s="13">
        <v>10000</v>
      </c>
      <c r="I6" s="13">
        <v>11000</v>
      </c>
      <c r="J6" s="13">
        <v>12100</v>
      </c>
      <c r="K6" s="13">
        <v>13300</v>
      </c>
      <c r="L6" s="13">
        <v>14700</v>
      </c>
      <c r="M6" s="13">
        <v>15400</v>
      </c>
      <c r="N6" s="13">
        <v>17800</v>
      </c>
      <c r="O6" s="13">
        <v>19600</v>
      </c>
      <c r="P6" s="13">
        <v>21500</v>
      </c>
      <c r="Q6" s="13">
        <v>22600</v>
      </c>
      <c r="R6" s="13">
        <v>26100</v>
      </c>
      <c r="S6" s="13">
        <v>28700</v>
      </c>
      <c r="T6" s="13">
        <v>31600</v>
      </c>
      <c r="U6" s="13">
        <v>34800</v>
      </c>
      <c r="V6" s="13">
        <v>38300</v>
      </c>
      <c r="W6" s="13">
        <v>42200</v>
      </c>
      <c r="X6" s="13">
        <v>46400</v>
      </c>
      <c r="Y6" s="13">
        <v>51100</v>
      </c>
      <c r="Z6" s="13">
        <v>56200</v>
      </c>
      <c r="AA6" s="13">
        <v>61900</v>
      </c>
      <c r="AB6" s="13">
        <v>68100</v>
      </c>
      <c r="AC6" s="13">
        <v>75000</v>
      </c>
      <c r="AD6" s="13">
        <v>82500</v>
      </c>
      <c r="AE6" s="13">
        <v>90900</v>
      </c>
      <c r="AF6" s="13">
        <v>100000</v>
      </c>
      <c r="AG6" s="13">
        <v>110000</v>
      </c>
      <c r="AH6" s="13">
        <v>121000</v>
      </c>
      <c r="AJ6">
        <f>AJ5+1</f>
        <v>1</v>
      </c>
      <c r="AK6">
        <f t="shared" ref="AK6:AK36" si="1">HLOOKUP(AJ6,C$2:AH$11,2,FALSE)</f>
        <v>4870</v>
      </c>
      <c r="AL6">
        <f t="shared" ref="AL6:AL20" si="2">HLOOKUP(AJ6,C$13:R$14,2,FALSE)</f>
        <v>5620</v>
      </c>
      <c r="AM6" t="str">
        <f>IF(OR('Pinstrap Reverse Lookup'!C$3=AL$3,'Pinstrap Reverse Lookup'!C$3='Resistor Selection'!AL$4),'Resistor Selection'!$AL$4,VLOOKUP('Resistor Selection'!AJ6,'Resistor Selection'!B$15:R$30,'Pinstrap Reverse Lookup'!E$3+2,FALSE))</f>
        <v>Open</v>
      </c>
      <c r="AN6">
        <f>IF(OR('Pinstrap Reverse Lookup'!C$4=AL$3,'Pinstrap Reverse Lookup'!C$4='Resistor Selection'!AL$4),'Resistor Selection'!$AL$4,VLOOKUP('Resistor Selection'!AJ6,'Resistor Selection'!B$15:R$30,'Pinstrap Reverse Lookup'!E$4+2,FALSE))</f>
        <v>40200</v>
      </c>
      <c r="AO6">
        <f>IF(OR('Pinstrap Reverse Lookup'!C$5=AL$3,'Pinstrap Reverse Lookup'!C$5='Resistor Selection'!AL$4),'Resistor Selection'!$AL$4,VLOOKUP('Resistor Selection'!AJ6,'Resistor Selection'!B$15:R$30,'Pinstrap Reverse Lookup'!E$5+2,FALSE))</f>
        <v>15400</v>
      </c>
      <c r="AP6">
        <f>IF(OR('Pinstrap Reverse Lookup'!C$6=AL$3,'Pinstrap Reverse Lookup'!C$6='Resistor Selection'!AL$4),'Resistor Selection'!$AL$4,VLOOKUP('Resistor Selection'!AJ6,'Resistor Selection'!B$15:R$30,'Pinstrap Reverse Lookup'!E$6+2,FALSE))</f>
        <v>18700</v>
      </c>
      <c r="AQ6">
        <f t="shared" si="0"/>
        <v>1</v>
      </c>
    </row>
    <row r="7" spans="1:43" x14ac:dyDescent="0.25">
      <c r="A7" s="13"/>
      <c r="B7" s="13">
        <v>3</v>
      </c>
      <c r="C7" s="13">
        <v>4020</v>
      </c>
      <c r="D7" s="13">
        <v>4420</v>
      </c>
      <c r="E7" s="13">
        <v>4870</v>
      </c>
      <c r="F7" s="13">
        <v>5360</v>
      </c>
      <c r="G7" s="13">
        <v>5900</v>
      </c>
      <c r="H7" s="13">
        <v>6490</v>
      </c>
      <c r="I7" s="13">
        <v>7150</v>
      </c>
      <c r="J7" s="13">
        <v>7870</v>
      </c>
      <c r="K7" s="13">
        <v>8660</v>
      </c>
      <c r="L7" s="13">
        <v>9530</v>
      </c>
      <c r="M7" s="13">
        <v>10500</v>
      </c>
      <c r="N7" s="13">
        <v>11500</v>
      </c>
      <c r="O7" s="13">
        <v>12700</v>
      </c>
      <c r="P7" s="13">
        <v>14000</v>
      </c>
      <c r="Q7" s="13">
        <v>15400</v>
      </c>
      <c r="R7" s="13">
        <v>16900</v>
      </c>
      <c r="S7" s="13">
        <v>18700</v>
      </c>
      <c r="T7" s="13">
        <v>20500</v>
      </c>
      <c r="U7" s="13">
        <v>22600</v>
      </c>
      <c r="V7" s="13">
        <v>24900</v>
      </c>
      <c r="W7" s="13">
        <v>27400</v>
      </c>
      <c r="X7" s="13">
        <v>30100</v>
      </c>
      <c r="Y7" s="13">
        <v>33200</v>
      </c>
      <c r="Z7" s="13">
        <v>36500</v>
      </c>
      <c r="AA7" s="13">
        <v>40200</v>
      </c>
      <c r="AB7" s="13">
        <v>44200</v>
      </c>
      <c r="AC7" s="13">
        <v>48700</v>
      </c>
      <c r="AD7" s="13">
        <v>53600</v>
      </c>
      <c r="AE7" s="13">
        <v>59000</v>
      </c>
      <c r="AF7" s="13">
        <v>64900</v>
      </c>
      <c r="AG7" s="13">
        <v>71500</v>
      </c>
      <c r="AH7" s="13">
        <v>78700</v>
      </c>
      <c r="AJ7">
        <f t="shared" ref="AJ7:AJ36" si="3">AJ6+1</f>
        <v>2</v>
      </c>
      <c r="AK7">
        <f t="shared" si="1"/>
        <v>5360</v>
      </c>
      <c r="AL7">
        <f t="shared" si="2"/>
        <v>6810</v>
      </c>
      <c r="AM7" t="str">
        <f>IF(OR('Pinstrap Reverse Lookup'!C$3=AL$3,'Pinstrap Reverse Lookup'!C$3='Resistor Selection'!AL$4),'Resistor Selection'!$AL$4,VLOOKUP('Resistor Selection'!AJ7,'Resistor Selection'!B$15:R$30,'Pinstrap Reverse Lookup'!E$3+2,FALSE))</f>
        <v>Open</v>
      </c>
      <c r="AN7">
        <f>IF(OR('Pinstrap Reverse Lookup'!C$4=AL$3,'Pinstrap Reverse Lookup'!C$4='Resistor Selection'!AL$4),'Resistor Selection'!$AL$4,VLOOKUP('Resistor Selection'!AJ7,'Resistor Selection'!B$15:R$30,'Pinstrap Reverse Lookup'!E$4+2,FALSE))</f>
        <v>30100</v>
      </c>
      <c r="AO7">
        <f>IF(OR('Pinstrap Reverse Lookup'!C$5=AL$3,'Pinstrap Reverse Lookup'!C$5='Resistor Selection'!AL$4),'Resistor Selection'!$AL$4,VLOOKUP('Resistor Selection'!AJ7,'Resistor Selection'!B$15:R$30,'Pinstrap Reverse Lookup'!E$5+2,FALSE))</f>
        <v>11500</v>
      </c>
      <c r="AP7">
        <f>IF(OR('Pinstrap Reverse Lookup'!C$6=AL$3,'Pinstrap Reverse Lookup'!C$6='Resistor Selection'!AL$4),'Resistor Selection'!$AL$4,VLOOKUP('Resistor Selection'!AJ7,'Resistor Selection'!B$15:R$30,'Pinstrap Reverse Lookup'!E$6+2,FALSE))</f>
        <v>14000</v>
      </c>
      <c r="AQ7">
        <f t="shared" si="0"/>
        <v>2</v>
      </c>
    </row>
    <row r="8" spans="1:43" x14ac:dyDescent="0.25">
      <c r="A8" s="13"/>
      <c r="B8" s="13">
        <v>4</v>
      </c>
      <c r="C8" s="13">
        <v>2740</v>
      </c>
      <c r="D8" s="13">
        <v>3010</v>
      </c>
      <c r="E8" s="13">
        <v>3320</v>
      </c>
      <c r="F8" s="13">
        <v>3650</v>
      </c>
      <c r="G8" s="13">
        <v>4020</v>
      </c>
      <c r="H8" s="13">
        <v>4420</v>
      </c>
      <c r="I8" s="13">
        <v>4870</v>
      </c>
      <c r="J8" s="13">
        <v>5360</v>
      </c>
      <c r="K8" s="13">
        <v>5900</v>
      </c>
      <c r="L8" s="13">
        <v>6490</v>
      </c>
      <c r="M8" s="13">
        <v>7150</v>
      </c>
      <c r="N8" s="13">
        <v>7870</v>
      </c>
      <c r="O8" s="13">
        <v>8660</v>
      </c>
      <c r="P8" s="13">
        <v>9530</v>
      </c>
      <c r="Q8" s="13">
        <v>10500</v>
      </c>
      <c r="R8" s="13">
        <v>11500</v>
      </c>
      <c r="S8" s="13">
        <v>12700</v>
      </c>
      <c r="T8" s="13">
        <v>14000</v>
      </c>
      <c r="U8" s="13">
        <v>15400</v>
      </c>
      <c r="V8" s="13">
        <v>16900</v>
      </c>
      <c r="W8" s="13">
        <v>18700</v>
      </c>
      <c r="X8" s="13">
        <v>20500</v>
      </c>
      <c r="Y8" s="13">
        <v>22600</v>
      </c>
      <c r="Z8" s="13">
        <v>24900</v>
      </c>
      <c r="AA8" s="13">
        <v>27400</v>
      </c>
      <c r="AB8" s="13">
        <v>30100</v>
      </c>
      <c r="AC8" s="13">
        <v>33200</v>
      </c>
      <c r="AD8" s="13">
        <v>36500</v>
      </c>
      <c r="AE8" s="13">
        <v>40200</v>
      </c>
      <c r="AF8" s="13">
        <v>44200</v>
      </c>
      <c r="AG8" s="13">
        <v>48700</v>
      </c>
      <c r="AH8" s="13">
        <v>53600</v>
      </c>
      <c r="AJ8">
        <f t="shared" si="3"/>
        <v>3</v>
      </c>
      <c r="AK8">
        <f t="shared" si="1"/>
        <v>5900</v>
      </c>
      <c r="AL8">
        <f t="shared" si="2"/>
        <v>8250</v>
      </c>
      <c r="AM8" t="str">
        <f>IF(OR('Pinstrap Reverse Lookup'!C$3=AL$3,'Pinstrap Reverse Lookup'!C$3='Resistor Selection'!AL$4),'Resistor Selection'!$AL$4,VLOOKUP('Resistor Selection'!AJ8,'Resistor Selection'!B$15:R$30,'Pinstrap Reverse Lookup'!E$3+2,FALSE))</f>
        <v>Open</v>
      </c>
      <c r="AN8">
        <f>IF(OR('Pinstrap Reverse Lookup'!C$4=AL$3,'Pinstrap Reverse Lookup'!C$4='Resistor Selection'!AL$4),'Resistor Selection'!$AL$4,VLOOKUP('Resistor Selection'!AJ8,'Resistor Selection'!B$15:R$30,'Pinstrap Reverse Lookup'!E$4+2,FALSE))</f>
        <v>23700</v>
      </c>
      <c r="AO8">
        <f>IF(OR('Pinstrap Reverse Lookup'!C$5=AL$3,'Pinstrap Reverse Lookup'!C$5='Resistor Selection'!AL$4),'Resistor Selection'!$AL$4,VLOOKUP('Resistor Selection'!AJ8,'Resistor Selection'!B$15:R$30,'Pinstrap Reverse Lookup'!E$5+2,FALSE))</f>
        <v>9090</v>
      </c>
      <c r="AP8">
        <f>IF(OR('Pinstrap Reverse Lookup'!C$6=AL$3,'Pinstrap Reverse Lookup'!C$6='Resistor Selection'!AL$4),'Resistor Selection'!$AL$4,VLOOKUP('Resistor Selection'!AJ8,'Resistor Selection'!B$15:R$30,'Pinstrap Reverse Lookup'!E$6+2,FALSE))</f>
        <v>11000</v>
      </c>
      <c r="AQ8">
        <f t="shared" si="0"/>
        <v>3</v>
      </c>
    </row>
    <row r="9" spans="1:43" x14ac:dyDescent="0.25">
      <c r="A9" s="13"/>
      <c r="B9" s="13">
        <v>5</v>
      </c>
      <c r="C9" s="13">
        <v>1780</v>
      </c>
      <c r="D9" s="13">
        <v>1960</v>
      </c>
      <c r="E9" s="13">
        <v>2150</v>
      </c>
      <c r="F9" s="13">
        <v>2370</v>
      </c>
      <c r="G9" s="13">
        <v>2610</v>
      </c>
      <c r="H9" s="13">
        <v>2870</v>
      </c>
      <c r="I9" s="13">
        <v>3160</v>
      </c>
      <c r="J9" s="13">
        <v>3480</v>
      </c>
      <c r="K9" s="13">
        <v>3830</v>
      </c>
      <c r="L9" s="13">
        <v>4220</v>
      </c>
      <c r="M9" s="13">
        <v>4640</v>
      </c>
      <c r="N9" s="13">
        <v>5110</v>
      </c>
      <c r="O9" s="13">
        <v>5620</v>
      </c>
      <c r="P9" s="13">
        <v>6190</v>
      </c>
      <c r="Q9" s="13">
        <v>6810</v>
      </c>
      <c r="R9" s="13">
        <v>7500</v>
      </c>
      <c r="S9" s="13">
        <v>8250</v>
      </c>
      <c r="T9" s="13">
        <v>9090</v>
      </c>
      <c r="U9" s="13">
        <v>10000</v>
      </c>
      <c r="V9" s="13">
        <v>11000</v>
      </c>
      <c r="W9" s="13">
        <v>12100</v>
      </c>
      <c r="X9" s="13">
        <v>13300</v>
      </c>
      <c r="Y9" s="13">
        <v>14700</v>
      </c>
      <c r="Z9" s="13">
        <v>16200</v>
      </c>
      <c r="AA9" s="13">
        <v>17800</v>
      </c>
      <c r="AB9" s="13">
        <v>19600</v>
      </c>
      <c r="AC9" s="13">
        <v>21500</v>
      </c>
      <c r="AD9" s="13">
        <v>23700</v>
      </c>
      <c r="AE9" s="13">
        <v>26100</v>
      </c>
      <c r="AF9" s="13">
        <v>28700</v>
      </c>
      <c r="AG9" s="13">
        <v>31600</v>
      </c>
      <c r="AH9" s="13">
        <v>34800</v>
      </c>
      <c r="AJ9">
        <f t="shared" si="3"/>
        <v>4</v>
      </c>
      <c r="AK9">
        <f t="shared" si="1"/>
        <v>6490</v>
      </c>
      <c r="AL9">
        <f t="shared" si="2"/>
        <v>10000</v>
      </c>
      <c r="AM9" t="str">
        <f>IF(OR('Pinstrap Reverse Lookup'!C$3=AL$3,'Pinstrap Reverse Lookup'!C$3='Resistor Selection'!AL$4),'Resistor Selection'!$AL$4,VLOOKUP('Resistor Selection'!AJ9,'Resistor Selection'!B$15:R$30,'Pinstrap Reverse Lookup'!E$3+2,FALSE))</f>
        <v>Open</v>
      </c>
      <c r="AN9">
        <f>IF(OR('Pinstrap Reverse Lookup'!C$4=AL$3,'Pinstrap Reverse Lookup'!C$4='Resistor Selection'!AL$4),'Resistor Selection'!$AL$4,VLOOKUP('Resistor Selection'!AJ9,'Resistor Selection'!B$15:R$30,'Pinstrap Reverse Lookup'!E$4+2,FALSE))</f>
        <v>18700</v>
      </c>
      <c r="AO9">
        <f>IF(OR('Pinstrap Reverse Lookup'!C$5=AL$3,'Pinstrap Reverse Lookup'!C$5='Resistor Selection'!AL$4),'Resistor Selection'!$AL$4,VLOOKUP('Resistor Selection'!AJ9,'Resistor Selection'!B$15:R$30,'Pinstrap Reverse Lookup'!E$5+2,FALSE))</f>
        <v>7150</v>
      </c>
      <c r="AP9">
        <f>IF(OR('Pinstrap Reverse Lookup'!C$6=AL$3,'Pinstrap Reverse Lookup'!C$6='Resistor Selection'!AL$4),'Resistor Selection'!$AL$4,VLOOKUP('Resistor Selection'!AJ9,'Resistor Selection'!B$15:R$30,'Pinstrap Reverse Lookup'!E$6+2,FALSE))</f>
        <v>8660</v>
      </c>
      <c r="AQ9">
        <f t="shared" si="0"/>
        <v>4</v>
      </c>
    </row>
    <row r="10" spans="1:43" x14ac:dyDescent="0.25">
      <c r="A10" s="13"/>
      <c r="B10" s="13">
        <v>6</v>
      </c>
      <c r="C10" s="13">
        <v>1050</v>
      </c>
      <c r="D10" s="13">
        <v>1150</v>
      </c>
      <c r="E10" s="13">
        <v>1270</v>
      </c>
      <c r="F10" s="13">
        <v>1400</v>
      </c>
      <c r="G10" s="13">
        <v>1540</v>
      </c>
      <c r="H10" s="13">
        <v>1690</v>
      </c>
      <c r="I10" s="13">
        <v>1870</v>
      </c>
      <c r="J10" s="13">
        <v>2050</v>
      </c>
      <c r="K10" s="13">
        <v>2260</v>
      </c>
      <c r="L10" s="13">
        <v>2490</v>
      </c>
      <c r="M10" s="13">
        <v>2740</v>
      </c>
      <c r="N10" s="13">
        <v>3010</v>
      </c>
      <c r="O10" s="13">
        <v>3320</v>
      </c>
      <c r="P10" s="13">
        <v>3650</v>
      </c>
      <c r="Q10" s="13">
        <v>4020</v>
      </c>
      <c r="R10" s="13">
        <v>4420</v>
      </c>
      <c r="S10" s="13">
        <v>4870</v>
      </c>
      <c r="T10" s="13">
        <v>5360</v>
      </c>
      <c r="U10" s="13">
        <v>5900</v>
      </c>
      <c r="V10" s="13">
        <v>6490</v>
      </c>
      <c r="W10" s="13">
        <v>7150</v>
      </c>
      <c r="X10" s="13">
        <v>7870</v>
      </c>
      <c r="Y10" s="13">
        <v>8660</v>
      </c>
      <c r="Z10" s="13">
        <v>9530</v>
      </c>
      <c r="AA10" s="13">
        <v>10500</v>
      </c>
      <c r="AB10" s="13">
        <v>11500</v>
      </c>
      <c r="AC10" s="13">
        <v>12700</v>
      </c>
      <c r="AD10" s="13">
        <v>14000</v>
      </c>
      <c r="AE10" s="13">
        <v>15400</v>
      </c>
      <c r="AF10" s="13">
        <v>16900</v>
      </c>
      <c r="AG10" s="13">
        <v>18700</v>
      </c>
      <c r="AH10" s="13">
        <v>20500</v>
      </c>
      <c r="AJ10">
        <f t="shared" si="3"/>
        <v>5</v>
      </c>
      <c r="AK10">
        <f t="shared" si="1"/>
        <v>7150</v>
      </c>
      <c r="AL10">
        <f t="shared" si="2"/>
        <v>12100</v>
      </c>
      <c r="AM10" t="str">
        <f>IF(OR('Pinstrap Reverse Lookup'!C$3=AL$3,'Pinstrap Reverse Lookup'!C$3='Resistor Selection'!AL$4),'Resistor Selection'!$AL$4,VLOOKUP('Resistor Selection'!AJ10,'Resistor Selection'!B$15:R$30,'Pinstrap Reverse Lookup'!E$3+2,FALSE))</f>
        <v>Open</v>
      </c>
      <c r="AN10">
        <f>IF(OR('Pinstrap Reverse Lookup'!C$4=AL$3,'Pinstrap Reverse Lookup'!C$4='Resistor Selection'!AL$4),'Resistor Selection'!$AL$4,VLOOKUP('Resistor Selection'!AJ10,'Resistor Selection'!B$15:R$30,'Pinstrap Reverse Lookup'!E$4+2,FALSE))</f>
        <v>14700</v>
      </c>
      <c r="AO10">
        <f>IF(OR('Pinstrap Reverse Lookup'!C$5=AL$3,'Pinstrap Reverse Lookup'!C$5='Resistor Selection'!AL$4),'Resistor Selection'!$AL$4,VLOOKUP('Resistor Selection'!AJ10,'Resistor Selection'!B$15:R$30,'Pinstrap Reverse Lookup'!E$5+2,FALSE))</f>
        <v>5620</v>
      </c>
      <c r="AP10">
        <f>IF(OR('Pinstrap Reverse Lookup'!C$6=AL$3,'Pinstrap Reverse Lookup'!C$6='Resistor Selection'!AL$4),'Resistor Selection'!$AL$4,VLOOKUP('Resistor Selection'!AJ10,'Resistor Selection'!B$15:R$30,'Pinstrap Reverse Lookup'!E$6+2,FALSE))</f>
        <v>6810</v>
      </c>
      <c r="AQ10">
        <f t="shared" si="0"/>
        <v>5</v>
      </c>
    </row>
    <row r="11" spans="1:43" x14ac:dyDescent="0.25">
      <c r="A11" s="13"/>
      <c r="B11" s="13">
        <v>7</v>
      </c>
      <c r="C11" s="13">
        <v>487</v>
      </c>
      <c r="D11" s="13">
        <v>536</v>
      </c>
      <c r="E11" s="13">
        <v>590</v>
      </c>
      <c r="F11" s="13">
        <v>649</v>
      </c>
      <c r="G11" s="13">
        <v>715</v>
      </c>
      <c r="H11" s="13">
        <v>787</v>
      </c>
      <c r="I11" s="13">
        <v>866</v>
      </c>
      <c r="J11" s="13">
        <v>953</v>
      </c>
      <c r="K11" s="13">
        <v>1050</v>
      </c>
      <c r="L11" s="13">
        <v>1150</v>
      </c>
      <c r="M11" s="13">
        <v>1270</v>
      </c>
      <c r="N11" s="13">
        <v>1400</v>
      </c>
      <c r="O11" s="13">
        <v>1540</v>
      </c>
      <c r="P11" s="13">
        <v>1690</v>
      </c>
      <c r="Q11" s="13">
        <v>1870</v>
      </c>
      <c r="R11" s="13">
        <v>2050</v>
      </c>
      <c r="S11" s="13">
        <v>2260</v>
      </c>
      <c r="T11" s="13">
        <v>2490</v>
      </c>
      <c r="U11" s="13">
        <v>2740</v>
      </c>
      <c r="V11" s="13">
        <v>3010</v>
      </c>
      <c r="W11" s="13">
        <v>3320</v>
      </c>
      <c r="X11" s="13">
        <v>3650</v>
      </c>
      <c r="Y11" s="13">
        <v>4020</v>
      </c>
      <c r="Z11" s="13">
        <v>4420</v>
      </c>
      <c r="AA11" s="13">
        <v>4870</v>
      </c>
      <c r="AB11" s="13">
        <v>5360</v>
      </c>
      <c r="AC11" s="13">
        <v>5900</v>
      </c>
      <c r="AD11" s="13">
        <v>6490</v>
      </c>
      <c r="AE11" s="13">
        <v>7150</v>
      </c>
      <c r="AF11" s="13">
        <v>7870</v>
      </c>
      <c r="AG11" s="13">
        <v>8660</v>
      </c>
      <c r="AH11" s="13">
        <v>9530</v>
      </c>
      <c r="AJ11">
        <f t="shared" si="3"/>
        <v>6</v>
      </c>
      <c r="AK11">
        <f t="shared" si="1"/>
        <v>7870</v>
      </c>
      <c r="AL11">
        <f t="shared" si="2"/>
        <v>14700</v>
      </c>
      <c r="AM11" t="str">
        <f>IF(OR('Pinstrap Reverse Lookup'!C$3=AL$3,'Pinstrap Reverse Lookup'!C$3='Resistor Selection'!AL$4),'Resistor Selection'!$AL$4,VLOOKUP('Resistor Selection'!AJ11,'Resistor Selection'!B$15:R$30,'Pinstrap Reverse Lookup'!E$3+2,FALSE))</f>
        <v>Open</v>
      </c>
      <c r="AN11">
        <f>IF(OR('Pinstrap Reverse Lookup'!C$4=AL$3,'Pinstrap Reverse Lookup'!C$4='Resistor Selection'!AL$4),'Resistor Selection'!$AL$4,VLOOKUP('Resistor Selection'!AJ11,'Resistor Selection'!B$15:R$30,'Pinstrap Reverse Lookup'!E$4+2,FALSE))</f>
        <v>12100</v>
      </c>
      <c r="AO11">
        <f>IF(OR('Pinstrap Reverse Lookup'!C$5=AL$3,'Pinstrap Reverse Lookup'!C$5='Resistor Selection'!AL$4),'Resistor Selection'!$AL$4,VLOOKUP('Resistor Selection'!AJ11,'Resistor Selection'!B$15:R$30,'Pinstrap Reverse Lookup'!E$5+2,FALSE))</f>
        <v>4640</v>
      </c>
      <c r="AP11">
        <f>IF(OR('Pinstrap Reverse Lookup'!C$6=AL$3,'Pinstrap Reverse Lookup'!C$6='Resistor Selection'!AL$4),'Resistor Selection'!$AL$4,VLOOKUP('Resistor Selection'!AJ11,'Resistor Selection'!B$15:R$30,'Pinstrap Reverse Lookup'!E$6+2,FALSE))</f>
        <v>5620</v>
      </c>
      <c r="AQ11">
        <f t="shared" si="0"/>
        <v>6</v>
      </c>
    </row>
    <row r="12" spans="1:43" x14ac:dyDescent="0.25">
      <c r="B12" s="551" t="s">
        <v>324</v>
      </c>
      <c r="C12" s="551"/>
      <c r="D12" s="551"/>
      <c r="E12" s="551"/>
      <c r="F12" s="551"/>
      <c r="G12" s="551"/>
      <c r="H12" s="551"/>
      <c r="I12" s="551"/>
      <c r="J12" s="551"/>
      <c r="K12" s="551"/>
      <c r="L12" s="551"/>
      <c r="M12" s="551"/>
      <c r="N12" s="551"/>
      <c r="O12" s="551"/>
      <c r="P12" s="551"/>
      <c r="Q12" s="551"/>
      <c r="R12" s="551"/>
      <c r="AJ12">
        <f t="shared" si="3"/>
        <v>7</v>
      </c>
      <c r="AK12">
        <f t="shared" si="1"/>
        <v>8660</v>
      </c>
      <c r="AL12">
        <f t="shared" si="2"/>
        <v>17800</v>
      </c>
      <c r="AM12" t="str">
        <f>IF(OR('Pinstrap Reverse Lookup'!C$3=AL$3,'Pinstrap Reverse Lookup'!C$3='Resistor Selection'!AL$4),'Resistor Selection'!$AL$4,VLOOKUP('Resistor Selection'!AJ12,'Resistor Selection'!B$15:R$30,'Pinstrap Reverse Lookup'!E$3+2,FALSE))</f>
        <v>Open</v>
      </c>
      <c r="AN12">
        <f>IF(OR('Pinstrap Reverse Lookup'!C$4=AL$3,'Pinstrap Reverse Lookup'!C$4='Resistor Selection'!AL$4),'Resistor Selection'!$AL$4,VLOOKUP('Resistor Selection'!AJ12,'Resistor Selection'!B$15:R$30,'Pinstrap Reverse Lookup'!E$4+2,FALSE))</f>
        <v>10000</v>
      </c>
      <c r="AO12">
        <f>IF(OR('Pinstrap Reverse Lookup'!C$5=AL$3,'Pinstrap Reverse Lookup'!C$5='Resistor Selection'!AL$4),'Resistor Selection'!$AL$4,VLOOKUP('Resistor Selection'!AJ12,'Resistor Selection'!B$15:R$30,'Pinstrap Reverse Lookup'!E$5+2,FALSE))</f>
        <v>3830</v>
      </c>
      <c r="AP12">
        <f>IF(OR('Pinstrap Reverse Lookup'!C$6=AL$3,'Pinstrap Reverse Lookup'!C$6='Resistor Selection'!AL$4),'Resistor Selection'!$AL$4,VLOOKUP('Resistor Selection'!AJ12,'Resistor Selection'!B$15:R$30,'Pinstrap Reverse Lookup'!E$6+2,FALSE))</f>
        <v>4640</v>
      </c>
      <c r="AQ12">
        <f t="shared" si="0"/>
        <v>7</v>
      </c>
    </row>
    <row r="13" spans="1:43" x14ac:dyDescent="0.25">
      <c r="B13" t="s">
        <v>252</v>
      </c>
      <c r="C13" s="9">
        <v>0</v>
      </c>
      <c r="D13" s="9">
        <f>C13+1</f>
        <v>1</v>
      </c>
      <c r="E13" s="9">
        <f t="shared" ref="E13:R13" si="4">D13+1</f>
        <v>2</v>
      </c>
      <c r="F13" s="9">
        <f t="shared" si="4"/>
        <v>3</v>
      </c>
      <c r="G13" s="9">
        <f t="shared" si="4"/>
        <v>4</v>
      </c>
      <c r="H13" s="9">
        <f t="shared" si="4"/>
        <v>5</v>
      </c>
      <c r="I13" s="9">
        <f t="shared" si="4"/>
        <v>6</v>
      </c>
      <c r="J13" s="9">
        <f t="shared" si="4"/>
        <v>7</v>
      </c>
      <c r="K13" s="9">
        <f t="shared" si="4"/>
        <v>8</v>
      </c>
      <c r="L13" s="9">
        <f t="shared" si="4"/>
        <v>9</v>
      </c>
      <c r="M13" s="9">
        <f t="shared" si="4"/>
        <v>10</v>
      </c>
      <c r="N13" s="9">
        <f t="shared" si="4"/>
        <v>11</v>
      </c>
      <c r="O13" s="9">
        <f t="shared" si="4"/>
        <v>12</v>
      </c>
      <c r="P13" s="9">
        <f t="shared" si="4"/>
        <v>13</v>
      </c>
      <c r="Q13" s="9">
        <f t="shared" si="4"/>
        <v>14</v>
      </c>
      <c r="R13" s="9">
        <f t="shared" si="4"/>
        <v>15</v>
      </c>
      <c r="S13" s="1"/>
      <c r="T13" s="1"/>
      <c r="U13" s="1"/>
      <c r="V13" s="1"/>
      <c r="W13" s="1"/>
      <c r="X13" s="1"/>
      <c r="Y13" s="1"/>
      <c r="Z13" s="1"/>
      <c r="AA13" s="1"/>
      <c r="AB13" s="1"/>
      <c r="AC13" s="1"/>
      <c r="AD13" s="1"/>
      <c r="AE13" s="1"/>
      <c r="AF13" s="1"/>
      <c r="AG13" s="1"/>
      <c r="AH13" s="1"/>
      <c r="AJ13">
        <f t="shared" si="3"/>
        <v>8</v>
      </c>
      <c r="AK13">
        <f t="shared" si="1"/>
        <v>9530</v>
      </c>
      <c r="AL13">
        <f t="shared" si="2"/>
        <v>21500</v>
      </c>
      <c r="AM13" t="str">
        <f>IF(OR('Pinstrap Reverse Lookup'!C$3=AL$3,'Pinstrap Reverse Lookup'!C$3='Resistor Selection'!AL$4),'Resistor Selection'!$AL$4,VLOOKUP('Resistor Selection'!AJ13,'Resistor Selection'!B$15:R$30,'Pinstrap Reverse Lookup'!E$3+2,FALSE))</f>
        <v>Open</v>
      </c>
      <c r="AN13">
        <f>IF(OR('Pinstrap Reverse Lookup'!C$4=AL$3,'Pinstrap Reverse Lookup'!C$4='Resistor Selection'!AL$4),'Resistor Selection'!$AL$4,VLOOKUP('Resistor Selection'!AJ13,'Resistor Selection'!B$15:R$30,'Pinstrap Reverse Lookup'!E$4+2,FALSE))</f>
        <v>8250</v>
      </c>
      <c r="AO13">
        <f>IF(OR('Pinstrap Reverse Lookup'!C$5=AL$3,'Pinstrap Reverse Lookup'!C$5='Resistor Selection'!AL$4),'Resistor Selection'!$AL$4,VLOOKUP('Resistor Selection'!AJ13,'Resistor Selection'!B$15:R$30,'Pinstrap Reverse Lookup'!E$5+2,FALSE))</f>
        <v>3160</v>
      </c>
      <c r="AP13">
        <f>IF(OR('Pinstrap Reverse Lookup'!C$6=AL$3,'Pinstrap Reverse Lookup'!C$6='Resistor Selection'!AL$4),'Resistor Selection'!$AL$4,VLOOKUP('Resistor Selection'!AJ13,'Resistor Selection'!B$15:R$30,'Pinstrap Reverse Lookup'!E$6+2,FALSE))</f>
        <v>3830</v>
      </c>
      <c r="AQ13">
        <f t="shared" si="0"/>
        <v>8</v>
      </c>
    </row>
    <row r="14" spans="1:43" x14ac:dyDescent="0.25">
      <c r="B14" s="5" t="s">
        <v>14</v>
      </c>
      <c r="C14" s="8">
        <v>4640</v>
      </c>
      <c r="D14" s="8">
        <v>5620</v>
      </c>
      <c r="E14" s="8">
        <v>6810</v>
      </c>
      <c r="F14" s="8">
        <v>8250</v>
      </c>
      <c r="G14" s="8">
        <v>10000</v>
      </c>
      <c r="H14" s="8">
        <v>12100</v>
      </c>
      <c r="I14" s="8">
        <v>14700</v>
      </c>
      <c r="J14" s="8">
        <v>17800</v>
      </c>
      <c r="K14" s="8">
        <v>21500</v>
      </c>
      <c r="L14" s="8">
        <v>26100</v>
      </c>
      <c r="M14" s="8">
        <v>31600</v>
      </c>
      <c r="N14" s="8">
        <v>38300</v>
      </c>
      <c r="O14" s="8">
        <v>46400</v>
      </c>
      <c r="P14" s="8">
        <v>56200</v>
      </c>
      <c r="Q14" s="8">
        <v>68100</v>
      </c>
      <c r="R14" s="8">
        <v>82500</v>
      </c>
      <c r="S14" s="1"/>
      <c r="T14" s="1"/>
      <c r="U14" s="1"/>
      <c r="V14" s="1"/>
      <c r="W14" s="1"/>
      <c r="X14" s="1"/>
      <c r="Y14" s="1"/>
      <c r="Z14" s="1"/>
      <c r="AA14" s="1"/>
      <c r="AB14" s="1"/>
      <c r="AC14" s="1"/>
      <c r="AD14" s="1"/>
      <c r="AE14" s="1"/>
      <c r="AF14" s="1"/>
      <c r="AG14" s="1"/>
      <c r="AH14" s="1"/>
      <c r="AJ14">
        <f t="shared" si="3"/>
        <v>9</v>
      </c>
      <c r="AK14">
        <f t="shared" si="1"/>
        <v>10500</v>
      </c>
      <c r="AL14">
        <f t="shared" si="2"/>
        <v>26100</v>
      </c>
      <c r="AM14" t="str">
        <f>IF(OR('Pinstrap Reverse Lookup'!C$3=AL$3,'Pinstrap Reverse Lookup'!C$3='Resistor Selection'!AL$4),'Resistor Selection'!$AL$4,VLOOKUP('Resistor Selection'!AJ14,'Resistor Selection'!B$15:R$30,'Pinstrap Reverse Lookup'!E$3+2,FALSE))</f>
        <v>Open</v>
      </c>
      <c r="AN14">
        <f>IF(OR('Pinstrap Reverse Lookup'!C$4=AL$3,'Pinstrap Reverse Lookup'!C$4='Resistor Selection'!AL$4),'Resistor Selection'!$AL$4,VLOOKUP('Resistor Selection'!AJ14,'Resistor Selection'!B$15:R$30,'Pinstrap Reverse Lookup'!E$4+2,FALSE))</f>
        <v>6810</v>
      </c>
      <c r="AO14">
        <f>IF(OR('Pinstrap Reverse Lookup'!C$5=AL$3,'Pinstrap Reverse Lookup'!C$5='Resistor Selection'!AL$4),'Resistor Selection'!$AL$4,VLOOKUP('Resistor Selection'!AJ14,'Resistor Selection'!B$15:R$30,'Pinstrap Reverse Lookup'!E$5+2,FALSE))</f>
        <v>2610</v>
      </c>
      <c r="AP14">
        <f>IF(OR('Pinstrap Reverse Lookup'!C$6=AL$3,'Pinstrap Reverse Lookup'!C$6='Resistor Selection'!AL$4),'Resistor Selection'!$AL$4,VLOOKUP('Resistor Selection'!AJ14,'Resistor Selection'!B$15:R$30,'Pinstrap Reverse Lookup'!E$6+2,FALSE))</f>
        <v>3160</v>
      </c>
      <c r="AQ14">
        <f t="shared" si="0"/>
        <v>9</v>
      </c>
    </row>
    <row r="15" spans="1:43" x14ac:dyDescent="0.25">
      <c r="A15" t="s">
        <v>253</v>
      </c>
      <c r="B15" s="5">
        <v>0</v>
      </c>
      <c r="C15" s="9">
        <v>21500</v>
      </c>
      <c r="D15" s="9">
        <v>26100</v>
      </c>
      <c r="E15" s="9">
        <v>31600</v>
      </c>
      <c r="F15" s="9">
        <v>38300</v>
      </c>
      <c r="G15" s="9">
        <v>46400</v>
      </c>
      <c r="H15" s="9">
        <v>56200</v>
      </c>
      <c r="I15" s="9">
        <v>68100</v>
      </c>
      <c r="J15" s="9">
        <v>82500</v>
      </c>
      <c r="K15" s="9">
        <v>100000</v>
      </c>
      <c r="L15" s="9">
        <v>121000</v>
      </c>
      <c r="M15" s="9">
        <v>147000</v>
      </c>
      <c r="N15" s="9">
        <v>178000</v>
      </c>
      <c r="O15" s="9">
        <v>215000</v>
      </c>
      <c r="P15" s="9">
        <v>261000</v>
      </c>
      <c r="Q15" s="9">
        <v>316000</v>
      </c>
      <c r="R15" s="9">
        <v>402000</v>
      </c>
      <c r="S15" s="1"/>
      <c r="T15" s="1"/>
      <c r="U15" s="1"/>
      <c r="V15" s="1"/>
      <c r="W15" s="1"/>
      <c r="X15" s="1"/>
      <c r="Y15" s="1"/>
      <c r="Z15" s="1"/>
      <c r="AA15" s="1"/>
      <c r="AB15" s="1"/>
      <c r="AC15" s="1"/>
      <c r="AD15" s="1"/>
      <c r="AE15" s="1"/>
      <c r="AF15" s="1"/>
      <c r="AG15" s="1"/>
      <c r="AH15" s="1"/>
      <c r="AJ15">
        <f t="shared" si="3"/>
        <v>10</v>
      </c>
      <c r="AK15">
        <f t="shared" si="1"/>
        <v>11500</v>
      </c>
      <c r="AL15">
        <f t="shared" si="2"/>
        <v>31600</v>
      </c>
      <c r="AM15" t="str">
        <f>IF(OR('Pinstrap Reverse Lookup'!C$3=AL$3,'Pinstrap Reverse Lookup'!C$3='Resistor Selection'!AL$4),'Resistor Selection'!$AL$4,VLOOKUP('Resistor Selection'!AJ15,'Resistor Selection'!B$15:R$30,'Pinstrap Reverse Lookup'!E$3+2,FALSE))</f>
        <v>Open</v>
      </c>
      <c r="AN15">
        <f>IF(OR('Pinstrap Reverse Lookup'!C$4=AL$3,'Pinstrap Reverse Lookup'!C$4='Resistor Selection'!AL$4),'Resistor Selection'!$AL$4,VLOOKUP('Resistor Selection'!AJ15,'Resistor Selection'!B$15:R$30,'Pinstrap Reverse Lookup'!E$4+2,FALSE))</f>
        <v>5360</v>
      </c>
      <c r="AO15">
        <f>IF(OR('Pinstrap Reverse Lookup'!C$5=AL$3,'Pinstrap Reverse Lookup'!C$5='Resistor Selection'!AL$4),'Resistor Selection'!$AL$4,VLOOKUP('Resistor Selection'!AJ15,'Resistor Selection'!B$15:R$30,'Pinstrap Reverse Lookup'!E$5+2,FALSE))</f>
        <v>2050</v>
      </c>
      <c r="AP15">
        <f>IF(OR('Pinstrap Reverse Lookup'!C$6=AL$3,'Pinstrap Reverse Lookup'!C$6='Resistor Selection'!AL$4),'Resistor Selection'!$AL$4,VLOOKUP('Resistor Selection'!AJ15,'Resistor Selection'!B$15:R$30,'Pinstrap Reverse Lookup'!E$6+2,FALSE))</f>
        <v>2490</v>
      </c>
      <c r="AQ15">
        <f t="shared" si="0"/>
        <v>10</v>
      </c>
    </row>
    <row r="16" spans="1:43" x14ac:dyDescent="0.25">
      <c r="B16" s="5">
        <v>1</v>
      </c>
      <c r="C16" s="9">
        <v>15400</v>
      </c>
      <c r="D16" s="9">
        <v>18700</v>
      </c>
      <c r="E16" s="9">
        <v>22600</v>
      </c>
      <c r="F16" s="9">
        <v>27400</v>
      </c>
      <c r="G16" s="9">
        <v>33200</v>
      </c>
      <c r="H16" s="9">
        <v>40200</v>
      </c>
      <c r="I16" s="9">
        <v>48700</v>
      </c>
      <c r="J16" s="9">
        <v>59000</v>
      </c>
      <c r="K16" s="9">
        <v>71500</v>
      </c>
      <c r="L16" s="9">
        <v>86600</v>
      </c>
      <c r="M16" s="9">
        <v>105000</v>
      </c>
      <c r="N16" s="9">
        <v>127000</v>
      </c>
      <c r="O16" s="9">
        <v>154000</v>
      </c>
      <c r="P16" s="9">
        <v>187000</v>
      </c>
      <c r="Q16" s="9">
        <v>226000</v>
      </c>
      <c r="R16" s="9">
        <v>274000</v>
      </c>
      <c r="S16" s="1"/>
      <c r="T16" s="1"/>
      <c r="U16" s="1"/>
      <c r="V16" s="1"/>
      <c r="W16" s="1"/>
      <c r="X16" s="1"/>
      <c r="Y16" s="1"/>
      <c r="Z16" s="1"/>
      <c r="AA16" s="1"/>
      <c r="AB16" s="1"/>
      <c r="AC16" s="1"/>
      <c r="AD16" s="1"/>
      <c r="AE16" s="1"/>
      <c r="AF16" s="1"/>
      <c r="AG16" s="1"/>
      <c r="AH16" s="1"/>
      <c r="AJ16">
        <f t="shared" si="3"/>
        <v>11</v>
      </c>
      <c r="AK16">
        <f t="shared" si="1"/>
        <v>12700</v>
      </c>
      <c r="AL16">
        <f t="shared" si="2"/>
        <v>38300</v>
      </c>
      <c r="AM16" t="str">
        <f>IF(OR('Pinstrap Reverse Lookup'!C$3=AL$3,'Pinstrap Reverse Lookup'!C$3='Resistor Selection'!AL$4),'Resistor Selection'!$AL$4,VLOOKUP('Resistor Selection'!AJ16,'Resistor Selection'!B$15:R$30,'Pinstrap Reverse Lookup'!E$3+2,FALSE))</f>
        <v>Open</v>
      </c>
      <c r="AN16">
        <f>IF(OR('Pinstrap Reverse Lookup'!C$4=AL$3,'Pinstrap Reverse Lookup'!C$4='Resistor Selection'!AL$4),'Resistor Selection'!$AL$4,VLOOKUP('Resistor Selection'!AJ16,'Resistor Selection'!B$15:R$30,'Pinstrap Reverse Lookup'!E$4+2,FALSE))</f>
        <v>4220</v>
      </c>
      <c r="AO16">
        <f>IF(OR('Pinstrap Reverse Lookup'!C$5=AL$3,'Pinstrap Reverse Lookup'!C$5='Resistor Selection'!AL$4),'Resistor Selection'!$AL$4,VLOOKUP('Resistor Selection'!AJ16,'Resistor Selection'!B$15:R$30,'Pinstrap Reverse Lookup'!E$5+2,FALSE))</f>
        <v>1620</v>
      </c>
      <c r="AP16">
        <f>IF(OR('Pinstrap Reverse Lookup'!C$6=AL$3,'Pinstrap Reverse Lookup'!C$6='Resistor Selection'!AL$4),'Resistor Selection'!$AL$4,VLOOKUP('Resistor Selection'!AJ16,'Resistor Selection'!B$15:R$30,'Pinstrap Reverse Lookup'!E$6+2,FALSE))</f>
        <v>1960</v>
      </c>
      <c r="AQ16">
        <f t="shared" si="0"/>
        <v>11</v>
      </c>
    </row>
    <row r="17" spans="2:43" x14ac:dyDescent="0.25">
      <c r="B17" s="5">
        <v>2</v>
      </c>
      <c r="C17" s="9">
        <v>11500</v>
      </c>
      <c r="D17" s="9">
        <v>14000</v>
      </c>
      <c r="E17" s="9">
        <v>16900</v>
      </c>
      <c r="F17" s="9">
        <v>20500</v>
      </c>
      <c r="G17" s="9">
        <v>24900</v>
      </c>
      <c r="H17" s="9">
        <v>30100</v>
      </c>
      <c r="I17" s="9">
        <v>36500</v>
      </c>
      <c r="J17" s="9">
        <v>44200</v>
      </c>
      <c r="K17" s="9">
        <v>53600</v>
      </c>
      <c r="L17" s="9">
        <v>64900</v>
      </c>
      <c r="M17" s="9">
        <v>78700</v>
      </c>
      <c r="N17" s="9">
        <v>95300</v>
      </c>
      <c r="O17" s="9">
        <v>115000</v>
      </c>
      <c r="P17" s="9">
        <v>140000</v>
      </c>
      <c r="Q17" s="9">
        <v>169000</v>
      </c>
      <c r="R17" s="9">
        <v>205000</v>
      </c>
      <c r="S17" s="1"/>
      <c r="T17" s="1"/>
      <c r="U17" s="1"/>
      <c r="V17" s="1"/>
      <c r="W17" s="1"/>
      <c r="X17" s="1"/>
      <c r="Y17" s="1"/>
      <c r="Z17" s="1"/>
      <c r="AA17" s="1"/>
      <c r="AB17" s="1"/>
      <c r="AC17" s="1"/>
      <c r="AD17" s="1"/>
      <c r="AE17" s="1"/>
      <c r="AF17" s="1"/>
      <c r="AG17" s="1"/>
      <c r="AH17" s="1"/>
      <c r="AJ17">
        <f t="shared" si="3"/>
        <v>12</v>
      </c>
      <c r="AK17">
        <f t="shared" si="1"/>
        <v>14000</v>
      </c>
      <c r="AL17">
        <f t="shared" si="2"/>
        <v>46400</v>
      </c>
      <c r="AM17" t="str">
        <f>IF(OR('Pinstrap Reverse Lookup'!C$3=AL$3,'Pinstrap Reverse Lookup'!C$3='Resistor Selection'!AL$4),'Resistor Selection'!$AL$4,VLOOKUP('Resistor Selection'!AJ17,'Resistor Selection'!B$15:R$30,'Pinstrap Reverse Lookup'!E$3+2,FALSE))</f>
        <v>Open</v>
      </c>
      <c r="AN17">
        <f>IF(OR('Pinstrap Reverse Lookup'!C$4=AL$3,'Pinstrap Reverse Lookup'!C$4='Resistor Selection'!AL$4),'Resistor Selection'!$AL$4,VLOOKUP('Resistor Selection'!AJ17,'Resistor Selection'!B$15:R$30,'Pinstrap Reverse Lookup'!E$4+2,FALSE))</f>
        <v>3320</v>
      </c>
      <c r="AO17">
        <f>IF(OR('Pinstrap Reverse Lookup'!C$5=AL$3,'Pinstrap Reverse Lookup'!C$5='Resistor Selection'!AL$4),'Resistor Selection'!$AL$4,VLOOKUP('Resistor Selection'!AJ17,'Resistor Selection'!B$15:R$30,'Pinstrap Reverse Lookup'!E$5+2,FALSE))</f>
        <v>1270</v>
      </c>
      <c r="AP17">
        <f>IF(OR('Pinstrap Reverse Lookup'!C$6=AL$3,'Pinstrap Reverse Lookup'!C$6='Resistor Selection'!AL$4),'Resistor Selection'!$AL$4,VLOOKUP('Resistor Selection'!AJ17,'Resistor Selection'!B$15:R$30,'Pinstrap Reverse Lookup'!E$6+2,FALSE))</f>
        <v>1540</v>
      </c>
      <c r="AQ17">
        <f t="shared" si="0"/>
        <v>12</v>
      </c>
    </row>
    <row r="18" spans="2:43" x14ac:dyDescent="0.25">
      <c r="B18" s="5">
        <v>3</v>
      </c>
      <c r="C18" s="9">
        <v>9090</v>
      </c>
      <c r="D18" s="9">
        <v>11000</v>
      </c>
      <c r="E18" s="9">
        <v>13300</v>
      </c>
      <c r="F18" s="9">
        <v>16200</v>
      </c>
      <c r="G18" s="9">
        <v>19600</v>
      </c>
      <c r="H18" s="9">
        <v>23700</v>
      </c>
      <c r="I18" s="9">
        <v>28700</v>
      </c>
      <c r="J18" s="9">
        <v>34800</v>
      </c>
      <c r="K18" s="9">
        <v>42200</v>
      </c>
      <c r="L18" s="9">
        <v>51100</v>
      </c>
      <c r="M18" s="9">
        <v>61900</v>
      </c>
      <c r="N18" s="9">
        <v>75000</v>
      </c>
      <c r="O18" s="9">
        <v>90900</v>
      </c>
      <c r="P18" s="9">
        <v>110000</v>
      </c>
      <c r="Q18" s="9">
        <v>133000</v>
      </c>
      <c r="R18" s="9">
        <v>162000</v>
      </c>
      <c r="S18" s="1"/>
      <c r="T18" s="1"/>
      <c r="U18" s="1"/>
      <c r="V18" s="1"/>
      <c r="W18" s="1"/>
      <c r="X18" s="1"/>
      <c r="Y18" s="1"/>
      <c r="Z18" s="1"/>
      <c r="AA18" s="1"/>
      <c r="AB18" s="1"/>
      <c r="AC18" s="1"/>
      <c r="AD18" s="1"/>
      <c r="AE18" s="1"/>
      <c r="AF18" s="1"/>
      <c r="AG18" s="1"/>
      <c r="AH18" s="1"/>
      <c r="AJ18">
        <f t="shared" si="3"/>
        <v>13</v>
      </c>
      <c r="AK18">
        <f t="shared" si="1"/>
        <v>15400</v>
      </c>
      <c r="AL18">
        <f t="shared" si="2"/>
        <v>56200</v>
      </c>
      <c r="AM18" t="str">
        <f>IF(OR('Pinstrap Reverse Lookup'!C$3=AL$3,'Pinstrap Reverse Lookup'!C$3='Resistor Selection'!AL$4),'Resistor Selection'!$AL$4,VLOOKUP('Resistor Selection'!AJ18,'Resistor Selection'!B$15:R$30,'Pinstrap Reverse Lookup'!E$3+2,FALSE))</f>
        <v>Open</v>
      </c>
      <c r="AN18">
        <f>IF(OR('Pinstrap Reverse Lookup'!C$4=AL$3,'Pinstrap Reverse Lookup'!C$4='Resistor Selection'!AL$4),'Resistor Selection'!$AL$4,VLOOKUP('Resistor Selection'!AJ18,'Resistor Selection'!B$15:R$30,'Pinstrap Reverse Lookup'!E$4+2,FALSE))</f>
        <v>2490</v>
      </c>
      <c r="AO18">
        <f>IF(OR('Pinstrap Reverse Lookup'!C$5=AL$3,'Pinstrap Reverse Lookup'!C$5='Resistor Selection'!AL$4),'Resistor Selection'!$AL$4,VLOOKUP('Resistor Selection'!AJ18,'Resistor Selection'!B$15:R$30,'Pinstrap Reverse Lookup'!E$5+2,FALSE))</f>
        <v>953</v>
      </c>
      <c r="AP18">
        <f>IF(OR('Pinstrap Reverse Lookup'!C$6=AL$3,'Pinstrap Reverse Lookup'!C$6='Resistor Selection'!AL$4),'Resistor Selection'!$AL$4,VLOOKUP('Resistor Selection'!AJ18,'Resistor Selection'!B$15:R$30,'Pinstrap Reverse Lookup'!E$6+2,FALSE))</f>
        <v>1150</v>
      </c>
      <c r="AQ18">
        <f t="shared" si="0"/>
        <v>13</v>
      </c>
    </row>
    <row r="19" spans="2:43" x14ac:dyDescent="0.25">
      <c r="B19" s="5">
        <v>4</v>
      </c>
      <c r="C19" s="9">
        <v>7150</v>
      </c>
      <c r="D19" s="9">
        <v>8660</v>
      </c>
      <c r="E19" s="9">
        <v>10500</v>
      </c>
      <c r="F19" s="9">
        <v>12700</v>
      </c>
      <c r="G19" s="9">
        <v>15400</v>
      </c>
      <c r="H19" s="9">
        <v>18700</v>
      </c>
      <c r="I19" s="9">
        <v>22600</v>
      </c>
      <c r="J19" s="9">
        <v>27400</v>
      </c>
      <c r="K19" s="9">
        <v>33200</v>
      </c>
      <c r="L19" s="9">
        <v>40200</v>
      </c>
      <c r="M19" s="9">
        <v>48700</v>
      </c>
      <c r="N19" s="9">
        <v>59000</v>
      </c>
      <c r="O19" s="9">
        <v>71500</v>
      </c>
      <c r="P19" s="9">
        <v>86600</v>
      </c>
      <c r="Q19" s="9">
        <v>105000</v>
      </c>
      <c r="R19" s="9">
        <v>127000</v>
      </c>
      <c r="S19" s="1"/>
      <c r="T19" s="1"/>
      <c r="U19" s="1"/>
      <c r="V19" s="1"/>
      <c r="W19" s="1"/>
      <c r="X19" s="1"/>
      <c r="Y19" s="1"/>
      <c r="Z19" s="1"/>
      <c r="AA19" s="1"/>
      <c r="AB19" s="1"/>
      <c r="AC19" s="1"/>
      <c r="AD19" s="1"/>
      <c r="AE19" s="1"/>
      <c r="AF19" s="1"/>
      <c r="AG19" s="1"/>
      <c r="AH19" s="1"/>
      <c r="AJ19">
        <f t="shared" si="3"/>
        <v>14</v>
      </c>
      <c r="AK19">
        <f t="shared" si="1"/>
        <v>16900</v>
      </c>
      <c r="AL19">
        <f t="shared" si="2"/>
        <v>68100</v>
      </c>
      <c r="AM19" t="str">
        <f>IF(OR('Pinstrap Reverse Lookup'!C$3=AL$3,'Pinstrap Reverse Lookup'!C$3='Resistor Selection'!AL$4),'Resistor Selection'!$AL$4,VLOOKUP('Resistor Selection'!AJ19,'Resistor Selection'!B$15:R$30,'Pinstrap Reverse Lookup'!E$3+2,FALSE))</f>
        <v>Open</v>
      </c>
      <c r="AN19">
        <f>IF(OR('Pinstrap Reverse Lookup'!C$4=AL$3,'Pinstrap Reverse Lookup'!C$4='Resistor Selection'!AL$4),'Resistor Selection'!$AL$4,VLOOKUP('Resistor Selection'!AJ19,'Resistor Selection'!B$15:R$30,'Pinstrap Reverse Lookup'!E$4+2,FALSE))</f>
        <v>1870</v>
      </c>
      <c r="AO19">
        <f>IF(OR('Pinstrap Reverse Lookup'!C$5=AL$3,'Pinstrap Reverse Lookup'!C$5='Resistor Selection'!AL$4),'Resistor Selection'!$AL$4,VLOOKUP('Resistor Selection'!AJ19,'Resistor Selection'!B$15:R$30,'Pinstrap Reverse Lookup'!E$5+2,FALSE))</f>
        <v>715</v>
      </c>
      <c r="AP19">
        <f>IF(OR('Pinstrap Reverse Lookup'!C$6=AL$3,'Pinstrap Reverse Lookup'!C$6='Resistor Selection'!AL$4),'Resistor Selection'!$AL$4,VLOOKUP('Resistor Selection'!AJ19,'Resistor Selection'!B$15:R$30,'Pinstrap Reverse Lookup'!E$6+2,FALSE))</f>
        <v>866</v>
      </c>
      <c r="AQ19">
        <f t="shared" si="0"/>
        <v>14</v>
      </c>
    </row>
    <row r="20" spans="2:43" x14ac:dyDescent="0.25">
      <c r="B20" s="5">
        <v>5</v>
      </c>
      <c r="C20" s="9">
        <v>5620</v>
      </c>
      <c r="D20" s="9">
        <v>6810</v>
      </c>
      <c r="E20" s="9">
        <v>8250</v>
      </c>
      <c r="F20" s="9">
        <v>10000</v>
      </c>
      <c r="G20" s="9">
        <v>12100</v>
      </c>
      <c r="H20" s="9">
        <v>14700</v>
      </c>
      <c r="I20" s="9">
        <v>17800</v>
      </c>
      <c r="J20" s="9">
        <v>21500</v>
      </c>
      <c r="K20" s="9">
        <v>26100</v>
      </c>
      <c r="L20" s="9">
        <v>31600</v>
      </c>
      <c r="M20" s="9">
        <v>38300</v>
      </c>
      <c r="N20" s="9">
        <v>46400</v>
      </c>
      <c r="O20" s="9">
        <v>56200</v>
      </c>
      <c r="P20" s="9">
        <v>68100</v>
      </c>
      <c r="Q20" s="9">
        <v>82500</v>
      </c>
      <c r="R20" s="9">
        <v>100000</v>
      </c>
      <c r="S20" s="1"/>
      <c r="T20" s="1"/>
      <c r="U20" s="1"/>
      <c r="V20" s="1"/>
      <c r="W20" s="1"/>
      <c r="X20" s="1"/>
      <c r="Y20" s="1"/>
      <c r="Z20" s="1"/>
      <c r="AA20" s="1"/>
      <c r="AB20" s="1"/>
      <c r="AC20" s="1"/>
      <c r="AD20" s="1"/>
      <c r="AE20" s="1"/>
      <c r="AF20" s="1"/>
      <c r="AG20" s="1"/>
      <c r="AH20" s="1"/>
      <c r="AJ20">
        <f t="shared" si="3"/>
        <v>15</v>
      </c>
      <c r="AK20">
        <f t="shared" si="1"/>
        <v>18700</v>
      </c>
      <c r="AL20">
        <f t="shared" si="2"/>
        <v>82500</v>
      </c>
      <c r="AM20" t="str">
        <f>IF(OR('Pinstrap Reverse Lookup'!C$3=AL$3,'Pinstrap Reverse Lookup'!C$3='Resistor Selection'!AL$4),'Resistor Selection'!$AL$4,VLOOKUP('Resistor Selection'!AJ20,'Resistor Selection'!B$15:R$30,'Pinstrap Reverse Lookup'!E$3+2,FALSE))</f>
        <v>Open</v>
      </c>
      <c r="AN20">
        <f>IF(OR('Pinstrap Reverse Lookup'!C$4=AL$3,'Pinstrap Reverse Lookup'!C$4='Resistor Selection'!AL$4),'Resistor Selection'!$AL$4,VLOOKUP('Resistor Selection'!AJ20,'Resistor Selection'!B$15:R$30,'Pinstrap Reverse Lookup'!E$4+2,FALSE))</f>
        <v>1330</v>
      </c>
      <c r="AO20">
        <f>IF(OR('Pinstrap Reverse Lookup'!C$5=AL$3,'Pinstrap Reverse Lookup'!C$5='Resistor Selection'!AL$4),'Resistor Selection'!$AL$4,VLOOKUP('Resistor Selection'!AJ20,'Resistor Selection'!B$15:R$30,'Pinstrap Reverse Lookup'!E$5+2,FALSE))</f>
        <v>511</v>
      </c>
      <c r="AP20">
        <f>IF(OR('Pinstrap Reverse Lookup'!C$6=AL$3,'Pinstrap Reverse Lookup'!C$6='Resistor Selection'!AL$4),'Resistor Selection'!$AL$4,VLOOKUP('Resistor Selection'!AJ20,'Resistor Selection'!B$15:R$30,'Pinstrap Reverse Lookup'!E$6+2,FALSE))</f>
        <v>619</v>
      </c>
      <c r="AQ20">
        <f t="shared" si="0"/>
        <v>15</v>
      </c>
    </row>
    <row r="21" spans="2:43" x14ac:dyDescent="0.25">
      <c r="B21" s="5">
        <v>6</v>
      </c>
      <c r="C21" s="9">
        <v>4640</v>
      </c>
      <c r="D21" s="9">
        <v>5620</v>
      </c>
      <c r="E21" s="9">
        <v>6810</v>
      </c>
      <c r="F21" s="9">
        <v>8250</v>
      </c>
      <c r="G21" s="9">
        <v>10000</v>
      </c>
      <c r="H21" s="9">
        <v>12100</v>
      </c>
      <c r="I21" s="9">
        <v>14700</v>
      </c>
      <c r="J21" s="9">
        <v>17800</v>
      </c>
      <c r="K21" s="9">
        <v>21500</v>
      </c>
      <c r="L21" s="9">
        <v>26100</v>
      </c>
      <c r="M21" s="9">
        <v>31600</v>
      </c>
      <c r="N21" s="9">
        <v>38300</v>
      </c>
      <c r="O21" s="9">
        <v>46400</v>
      </c>
      <c r="P21" s="9">
        <v>56200</v>
      </c>
      <c r="Q21" s="9">
        <v>68100</v>
      </c>
      <c r="R21" s="9">
        <v>82500</v>
      </c>
      <c r="S21" s="1"/>
      <c r="T21" s="1"/>
      <c r="U21" s="1"/>
      <c r="V21" s="1"/>
      <c r="W21" s="1"/>
      <c r="X21" s="1"/>
      <c r="Y21" s="1"/>
      <c r="Z21" s="1"/>
      <c r="AA21" s="1"/>
      <c r="AB21" s="1"/>
      <c r="AC21" s="1"/>
      <c r="AD21" s="1"/>
      <c r="AE21" s="1"/>
      <c r="AF21" s="1"/>
      <c r="AG21" s="1"/>
      <c r="AH21" s="1"/>
      <c r="AJ21">
        <f t="shared" si="3"/>
        <v>16</v>
      </c>
      <c r="AK21">
        <f t="shared" si="1"/>
        <v>20500</v>
      </c>
      <c r="AQ21">
        <f t="shared" si="0"/>
        <v>16</v>
      </c>
    </row>
    <row r="22" spans="2:43" x14ac:dyDescent="0.25">
      <c r="B22" s="5">
        <v>7</v>
      </c>
      <c r="C22" s="9">
        <v>3830</v>
      </c>
      <c r="D22" s="9">
        <v>4640</v>
      </c>
      <c r="E22" s="9">
        <v>5620</v>
      </c>
      <c r="F22" s="9">
        <v>6810</v>
      </c>
      <c r="G22" s="9">
        <v>8250</v>
      </c>
      <c r="H22" s="9">
        <v>10000</v>
      </c>
      <c r="I22" s="9">
        <v>12100</v>
      </c>
      <c r="J22" s="9">
        <v>14700</v>
      </c>
      <c r="K22" s="9">
        <v>17800</v>
      </c>
      <c r="L22" s="9">
        <v>21500</v>
      </c>
      <c r="M22" s="9">
        <v>26100</v>
      </c>
      <c r="N22" s="9">
        <v>31600</v>
      </c>
      <c r="O22" s="9">
        <v>38300</v>
      </c>
      <c r="P22" s="9">
        <v>46400</v>
      </c>
      <c r="Q22" s="9">
        <v>56200</v>
      </c>
      <c r="R22" s="9">
        <v>68100</v>
      </c>
      <c r="S22" s="1"/>
      <c r="T22" s="1"/>
      <c r="U22" s="1"/>
      <c r="V22" s="1"/>
      <c r="W22" s="1"/>
      <c r="X22" s="1"/>
      <c r="Y22" s="1"/>
      <c r="Z22" s="1"/>
      <c r="AA22" s="1"/>
      <c r="AB22" s="1"/>
      <c r="AC22" s="1"/>
      <c r="AD22" s="1"/>
      <c r="AE22" s="1"/>
      <c r="AF22" s="1"/>
      <c r="AG22" s="1"/>
      <c r="AH22" s="1"/>
      <c r="AJ22">
        <f t="shared" si="3"/>
        <v>17</v>
      </c>
      <c r="AK22">
        <f t="shared" si="1"/>
        <v>22600</v>
      </c>
      <c r="AQ22">
        <f t="shared" si="0"/>
        <v>17</v>
      </c>
    </row>
    <row r="23" spans="2:43" x14ac:dyDescent="0.25">
      <c r="B23" s="5">
        <v>8</v>
      </c>
      <c r="C23" s="9">
        <v>3160</v>
      </c>
      <c r="D23" s="9">
        <v>3830</v>
      </c>
      <c r="E23" s="9">
        <v>4640</v>
      </c>
      <c r="F23" s="9">
        <v>5620</v>
      </c>
      <c r="G23" s="9">
        <v>6810</v>
      </c>
      <c r="H23" s="9">
        <v>8250</v>
      </c>
      <c r="I23" s="9">
        <v>10000</v>
      </c>
      <c r="J23" s="9">
        <v>12100</v>
      </c>
      <c r="K23" s="9">
        <v>14700</v>
      </c>
      <c r="L23" s="9">
        <v>17800</v>
      </c>
      <c r="M23" s="9">
        <v>21500</v>
      </c>
      <c r="N23" s="9">
        <v>26100</v>
      </c>
      <c r="O23" s="9">
        <v>31600</v>
      </c>
      <c r="P23" s="9">
        <v>38300</v>
      </c>
      <c r="Q23" s="9">
        <v>46400</v>
      </c>
      <c r="R23" s="9">
        <v>56200</v>
      </c>
      <c r="S23" s="1"/>
      <c r="T23" s="1"/>
      <c r="U23" s="1"/>
      <c r="V23" s="1"/>
      <c r="W23" s="1"/>
      <c r="X23" s="1"/>
      <c r="Y23" s="1"/>
      <c r="Z23" s="1"/>
      <c r="AA23" s="1"/>
      <c r="AB23" s="1"/>
      <c r="AC23" s="1"/>
      <c r="AD23" s="1"/>
      <c r="AE23" s="1"/>
      <c r="AF23" s="1"/>
      <c r="AG23" s="1"/>
      <c r="AH23" s="1"/>
      <c r="AJ23">
        <f t="shared" si="3"/>
        <v>18</v>
      </c>
      <c r="AK23">
        <f t="shared" si="1"/>
        <v>24900</v>
      </c>
      <c r="AQ23">
        <f t="shared" si="0"/>
        <v>18</v>
      </c>
    </row>
    <row r="24" spans="2:43" x14ac:dyDescent="0.25">
      <c r="B24" s="5">
        <v>9</v>
      </c>
      <c r="C24" s="9">
        <v>2610</v>
      </c>
      <c r="D24" s="9">
        <v>3160</v>
      </c>
      <c r="E24" s="9">
        <v>3830</v>
      </c>
      <c r="F24" s="9">
        <v>4640</v>
      </c>
      <c r="G24" s="9">
        <v>5620</v>
      </c>
      <c r="H24" s="9">
        <v>6810</v>
      </c>
      <c r="I24" s="9">
        <v>8250</v>
      </c>
      <c r="J24" s="9">
        <v>10000</v>
      </c>
      <c r="K24" s="9">
        <v>12100</v>
      </c>
      <c r="L24" s="9">
        <v>14700</v>
      </c>
      <c r="M24" s="9">
        <v>17800</v>
      </c>
      <c r="N24" s="9">
        <v>21500</v>
      </c>
      <c r="O24" s="9">
        <v>26100</v>
      </c>
      <c r="P24" s="9">
        <v>31600</v>
      </c>
      <c r="Q24" s="9">
        <v>38300</v>
      </c>
      <c r="R24" s="9">
        <v>46400</v>
      </c>
      <c r="S24" s="1"/>
      <c r="T24" s="1"/>
      <c r="U24" s="1"/>
      <c r="V24" s="1"/>
      <c r="W24" s="1"/>
      <c r="X24" s="1"/>
      <c r="Y24" s="1"/>
      <c r="Z24" s="1"/>
      <c r="AA24" s="1"/>
      <c r="AB24" s="1"/>
      <c r="AC24" s="1"/>
      <c r="AD24" s="1"/>
      <c r="AE24" s="1"/>
      <c r="AF24" s="1"/>
      <c r="AG24" s="1"/>
      <c r="AH24" s="1"/>
      <c r="AJ24">
        <f t="shared" si="3"/>
        <v>19</v>
      </c>
      <c r="AK24">
        <f t="shared" si="1"/>
        <v>27400</v>
      </c>
      <c r="AQ24">
        <f t="shared" si="0"/>
        <v>19</v>
      </c>
    </row>
    <row r="25" spans="2:43" x14ac:dyDescent="0.25">
      <c r="B25" s="5">
        <v>10</v>
      </c>
      <c r="C25" s="9">
        <v>2050</v>
      </c>
      <c r="D25" s="9">
        <v>2490</v>
      </c>
      <c r="E25" s="9">
        <v>3010</v>
      </c>
      <c r="F25" s="9">
        <v>3650</v>
      </c>
      <c r="G25" s="9">
        <v>4420</v>
      </c>
      <c r="H25" s="9">
        <v>5360</v>
      </c>
      <c r="I25" s="9">
        <v>6490</v>
      </c>
      <c r="J25" s="9">
        <v>7870</v>
      </c>
      <c r="K25" s="9">
        <v>9530</v>
      </c>
      <c r="L25" s="9">
        <v>11500</v>
      </c>
      <c r="M25" s="9">
        <v>14000</v>
      </c>
      <c r="N25" s="9">
        <v>16900</v>
      </c>
      <c r="O25" s="9">
        <v>20500</v>
      </c>
      <c r="P25" s="9">
        <v>24900</v>
      </c>
      <c r="Q25" s="9">
        <v>30100</v>
      </c>
      <c r="R25" s="9">
        <v>36500</v>
      </c>
      <c r="S25" s="1"/>
      <c r="T25" s="1"/>
      <c r="U25" s="1"/>
      <c r="V25" s="1"/>
      <c r="W25" s="1"/>
      <c r="X25" s="1"/>
      <c r="Y25" s="1"/>
      <c r="Z25" s="1"/>
      <c r="AA25" s="1"/>
      <c r="AB25" s="1"/>
      <c r="AC25" s="1"/>
      <c r="AD25" s="1"/>
      <c r="AE25" s="1"/>
      <c r="AF25" s="1"/>
      <c r="AG25" s="1"/>
      <c r="AH25" s="1"/>
      <c r="AJ25">
        <f t="shared" si="3"/>
        <v>20</v>
      </c>
      <c r="AK25">
        <f t="shared" si="1"/>
        <v>30100</v>
      </c>
      <c r="AQ25">
        <f t="shared" si="0"/>
        <v>20</v>
      </c>
    </row>
    <row r="26" spans="2:43" x14ac:dyDescent="0.25">
      <c r="B26" s="5">
        <v>11</v>
      </c>
      <c r="C26" s="9">
        <v>1620</v>
      </c>
      <c r="D26" s="9">
        <v>1960</v>
      </c>
      <c r="E26" s="9">
        <v>2370</v>
      </c>
      <c r="F26" s="9">
        <v>2870</v>
      </c>
      <c r="G26" s="9">
        <v>3480</v>
      </c>
      <c r="H26" s="9">
        <v>4220</v>
      </c>
      <c r="I26" s="9">
        <v>5110</v>
      </c>
      <c r="J26" s="9">
        <v>6190</v>
      </c>
      <c r="K26" s="9">
        <v>7500</v>
      </c>
      <c r="L26" s="9">
        <v>9090</v>
      </c>
      <c r="M26" s="9">
        <v>11000</v>
      </c>
      <c r="N26" s="9">
        <v>13300</v>
      </c>
      <c r="O26" s="9">
        <v>16200</v>
      </c>
      <c r="P26" s="9">
        <v>19600</v>
      </c>
      <c r="Q26" s="9">
        <v>23700</v>
      </c>
      <c r="R26" s="9">
        <v>28700</v>
      </c>
      <c r="S26" s="1"/>
      <c r="T26" s="1"/>
      <c r="U26" s="1"/>
      <c r="V26" s="1"/>
      <c r="W26" s="1"/>
      <c r="X26" s="1"/>
      <c r="Y26" s="1"/>
      <c r="Z26" s="1"/>
      <c r="AA26" s="1"/>
      <c r="AB26" s="1"/>
      <c r="AC26" s="1"/>
      <c r="AD26" s="1"/>
      <c r="AE26" s="1"/>
      <c r="AF26" s="1"/>
      <c r="AG26" s="1"/>
      <c r="AH26" s="1"/>
      <c r="AJ26">
        <f t="shared" si="3"/>
        <v>21</v>
      </c>
      <c r="AK26">
        <f t="shared" si="1"/>
        <v>33200</v>
      </c>
      <c r="AQ26">
        <f t="shared" si="0"/>
        <v>21</v>
      </c>
    </row>
    <row r="27" spans="2:43" x14ac:dyDescent="0.25">
      <c r="B27" s="5">
        <v>12</v>
      </c>
      <c r="C27" s="9">
        <v>1270</v>
      </c>
      <c r="D27" s="9">
        <v>1540</v>
      </c>
      <c r="E27" s="9">
        <v>1870</v>
      </c>
      <c r="F27" s="9">
        <v>2260</v>
      </c>
      <c r="G27" s="9">
        <v>2740</v>
      </c>
      <c r="H27" s="9">
        <v>3320</v>
      </c>
      <c r="I27" s="9">
        <v>4020</v>
      </c>
      <c r="J27" s="9">
        <v>4870</v>
      </c>
      <c r="K27" s="9">
        <v>5900</v>
      </c>
      <c r="L27" s="9">
        <v>7150</v>
      </c>
      <c r="M27" s="9">
        <v>8660</v>
      </c>
      <c r="N27" s="9">
        <v>10500</v>
      </c>
      <c r="O27" s="9">
        <v>12700</v>
      </c>
      <c r="P27" s="9">
        <v>15400</v>
      </c>
      <c r="Q27" s="9">
        <v>18700</v>
      </c>
      <c r="R27" s="9">
        <v>22600</v>
      </c>
      <c r="S27" s="1"/>
      <c r="T27" s="1"/>
      <c r="U27" s="1"/>
      <c r="V27" s="1"/>
      <c r="W27" s="1"/>
      <c r="X27" s="1"/>
      <c r="Y27" s="1"/>
      <c r="Z27" s="1"/>
      <c r="AA27" s="1"/>
      <c r="AB27" s="1"/>
      <c r="AC27" s="1"/>
      <c r="AD27" s="1"/>
      <c r="AE27" s="1"/>
      <c r="AF27" s="1"/>
      <c r="AG27" s="1"/>
      <c r="AH27" s="1"/>
      <c r="AJ27">
        <f t="shared" si="3"/>
        <v>22</v>
      </c>
      <c r="AK27">
        <f t="shared" si="1"/>
        <v>36500</v>
      </c>
      <c r="AQ27">
        <f t="shared" si="0"/>
        <v>22</v>
      </c>
    </row>
    <row r="28" spans="2:43" x14ac:dyDescent="0.25">
      <c r="B28" s="5">
        <v>13</v>
      </c>
      <c r="C28" s="9">
        <v>953</v>
      </c>
      <c r="D28" s="9">
        <v>1150</v>
      </c>
      <c r="E28" s="9">
        <v>1400</v>
      </c>
      <c r="F28" s="9">
        <v>1690</v>
      </c>
      <c r="G28" s="9">
        <v>2050</v>
      </c>
      <c r="H28" s="9">
        <v>2490</v>
      </c>
      <c r="I28" s="9">
        <v>3010</v>
      </c>
      <c r="J28" s="9">
        <v>3650</v>
      </c>
      <c r="K28" s="9">
        <v>4420</v>
      </c>
      <c r="L28" s="9">
        <v>5360</v>
      </c>
      <c r="M28" s="9">
        <v>6490</v>
      </c>
      <c r="N28" s="9">
        <v>7870</v>
      </c>
      <c r="O28" s="9">
        <v>9530</v>
      </c>
      <c r="P28" s="9">
        <v>11500</v>
      </c>
      <c r="Q28" s="9">
        <v>14000</v>
      </c>
      <c r="R28" s="9">
        <v>16900</v>
      </c>
      <c r="S28" s="1"/>
      <c r="T28" s="1"/>
      <c r="U28" s="1"/>
      <c r="V28" s="1"/>
      <c r="W28" s="1"/>
      <c r="X28" s="1"/>
      <c r="Y28" s="1"/>
      <c r="Z28" s="1"/>
      <c r="AA28" s="1"/>
      <c r="AB28" s="1"/>
      <c r="AC28" s="1"/>
      <c r="AD28" s="1"/>
      <c r="AE28" s="1"/>
      <c r="AF28" s="1"/>
      <c r="AG28" s="1"/>
      <c r="AH28" s="1"/>
      <c r="AJ28">
        <f t="shared" si="3"/>
        <v>23</v>
      </c>
      <c r="AK28">
        <f t="shared" si="1"/>
        <v>40200</v>
      </c>
      <c r="AQ28">
        <f t="shared" si="0"/>
        <v>23</v>
      </c>
    </row>
    <row r="29" spans="2:43" x14ac:dyDescent="0.25">
      <c r="B29" s="5">
        <v>14</v>
      </c>
      <c r="C29" s="9">
        <v>715</v>
      </c>
      <c r="D29" s="9">
        <v>866</v>
      </c>
      <c r="E29" s="9">
        <v>1050</v>
      </c>
      <c r="F29" s="9">
        <v>1270</v>
      </c>
      <c r="G29" s="9">
        <v>1540</v>
      </c>
      <c r="H29" s="9">
        <v>1870</v>
      </c>
      <c r="I29" s="9">
        <v>2260</v>
      </c>
      <c r="J29" s="9">
        <v>2740</v>
      </c>
      <c r="K29" s="9">
        <v>3320</v>
      </c>
      <c r="L29" s="9">
        <v>4020</v>
      </c>
      <c r="M29" s="9">
        <v>4870</v>
      </c>
      <c r="N29" s="9">
        <v>5900</v>
      </c>
      <c r="O29" s="9">
        <v>7150</v>
      </c>
      <c r="P29" s="9">
        <v>8660</v>
      </c>
      <c r="Q29" s="9">
        <v>10500</v>
      </c>
      <c r="R29" s="9">
        <v>12700</v>
      </c>
      <c r="S29" s="1"/>
      <c r="T29" s="1"/>
      <c r="U29" s="1"/>
      <c r="V29" s="1"/>
      <c r="W29" s="1"/>
      <c r="X29" s="1"/>
      <c r="Y29" s="1"/>
      <c r="Z29" s="1"/>
      <c r="AA29" s="1"/>
      <c r="AB29" s="1"/>
      <c r="AC29" s="1"/>
      <c r="AD29" s="1"/>
      <c r="AE29" s="1"/>
      <c r="AF29" s="1"/>
      <c r="AG29" s="1"/>
      <c r="AH29" s="1"/>
      <c r="AJ29">
        <f t="shared" si="3"/>
        <v>24</v>
      </c>
      <c r="AK29">
        <f t="shared" si="1"/>
        <v>44200</v>
      </c>
      <c r="AQ29">
        <f t="shared" si="0"/>
        <v>24</v>
      </c>
    </row>
    <row r="30" spans="2:43" x14ac:dyDescent="0.25">
      <c r="B30" s="5">
        <v>15</v>
      </c>
      <c r="C30" s="9">
        <v>511</v>
      </c>
      <c r="D30" s="9">
        <v>619</v>
      </c>
      <c r="E30" s="9">
        <v>750</v>
      </c>
      <c r="F30" s="9">
        <v>909</v>
      </c>
      <c r="G30" s="9">
        <v>1100</v>
      </c>
      <c r="H30" s="9">
        <v>1330</v>
      </c>
      <c r="I30" s="9">
        <v>1620</v>
      </c>
      <c r="J30" s="9">
        <v>1960</v>
      </c>
      <c r="K30" s="9">
        <v>2370</v>
      </c>
      <c r="L30" s="9">
        <v>2870</v>
      </c>
      <c r="M30" s="9">
        <v>3480</v>
      </c>
      <c r="N30" s="9">
        <v>4220</v>
      </c>
      <c r="O30" s="9">
        <v>5110</v>
      </c>
      <c r="P30" s="9">
        <v>6190</v>
      </c>
      <c r="Q30" s="9">
        <v>7500</v>
      </c>
      <c r="R30" s="9">
        <v>9090</v>
      </c>
      <c r="S30" s="1"/>
      <c r="T30" s="1"/>
      <c r="U30" s="1"/>
      <c r="V30" s="1"/>
      <c r="W30" s="1"/>
      <c r="X30" s="1"/>
      <c r="Y30" s="1"/>
      <c r="Z30" s="1"/>
      <c r="AA30" s="1"/>
      <c r="AB30" s="1"/>
      <c r="AC30" s="1"/>
      <c r="AD30" s="1"/>
      <c r="AE30" s="1"/>
      <c r="AF30" s="1"/>
      <c r="AG30" s="1"/>
      <c r="AH30" s="1"/>
      <c r="AJ30">
        <f t="shared" si="3"/>
        <v>25</v>
      </c>
      <c r="AK30">
        <f t="shared" si="1"/>
        <v>48700</v>
      </c>
      <c r="AQ30">
        <f t="shared" si="0"/>
        <v>25</v>
      </c>
    </row>
    <row r="31" spans="2:43" x14ac:dyDescent="0.25">
      <c r="S31" s="1"/>
      <c r="T31" s="1"/>
      <c r="U31" s="1"/>
      <c r="V31" s="1"/>
      <c r="W31" s="1"/>
      <c r="X31" s="1"/>
      <c r="Y31" s="1"/>
      <c r="Z31" s="1"/>
      <c r="AA31" s="1"/>
      <c r="AB31" s="1"/>
      <c r="AC31" s="1"/>
      <c r="AD31" s="1"/>
      <c r="AE31" s="1"/>
      <c r="AF31" s="1"/>
      <c r="AG31" s="1"/>
      <c r="AH31" s="1"/>
      <c r="AJ31">
        <f t="shared" si="3"/>
        <v>26</v>
      </c>
      <c r="AK31">
        <f t="shared" si="1"/>
        <v>53600</v>
      </c>
      <c r="AQ31">
        <f t="shared" si="0"/>
        <v>26</v>
      </c>
    </row>
    <row r="32" spans="2:43" x14ac:dyDescent="0.25">
      <c r="AJ32">
        <f t="shared" si="3"/>
        <v>27</v>
      </c>
      <c r="AK32">
        <f t="shared" si="1"/>
        <v>59000</v>
      </c>
      <c r="AQ32">
        <f t="shared" si="0"/>
        <v>27</v>
      </c>
    </row>
    <row r="33" spans="36:43" x14ac:dyDescent="0.25">
      <c r="AJ33">
        <f t="shared" si="3"/>
        <v>28</v>
      </c>
      <c r="AK33">
        <f t="shared" si="1"/>
        <v>64900</v>
      </c>
      <c r="AQ33">
        <f t="shared" si="0"/>
        <v>28</v>
      </c>
    </row>
    <row r="34" spans="36:43" x14ac:dyDescent="0.25">
      <c r="AJ34">
        <f t="shared" si="3"/>
        <v>29</v>
      </c>
      <c r="AK34">
        <f t="shared" si="1"/>
        <v>71500</v>
      </c>
      <c r="AQ34">
        <f t="shared" si="0"/>
        <v>29</v>
      </c>
    </row>
    <row r="35" spans="36:43" x14ac:dyDescent="0.25">
      <c r="AJ35">
        <f t="shared" si="3"/>
        <v>30</v>
      </c>
      <c r="AK35">
        <f t="shared" si="1"/>
        <v>78700</v>
      </c>
      <c r="AQ35">
        <f t="shared" si="0"/>
        <v>30</v>
      </c>
    </row>
    <row r="36" spans="36:43" x14ac:dyDescent="0.25">
      <c r="AJ36">
        <f t="shared" si="3"/>
        <v>31</v>
      </c>
      <c r="AK36">
        <f t="shared" si="1"/>
        <v>86600</v>
      </c>
      <c r="AQ36">
        <f t="shared" si="0"/>
        <v>31</v>
      </c>
    </row>
  </sheetData>
  <sheetProtection sheet="1" objects="1" scenarios="1" selectLockedCells="1"/>
  <mergeCells count="2">
    <mergeCell ref="B1:AH1"/>
    <mergeCell ref="B12:R1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C4:AN1048576"/>
  <sheetViews>
    <sheetView workbookViewId="0">
      <selection activeCell="F76" sqref="F76"/>
    </sheetView>
  </sheetViews>
  <sheetFormatPr defaultRowHeight="15" x14ac:dyDescent="0.25"/>
  <cols>
    <col min="3" max="3" width="67.140625" bestFit="1" customWidth="1"/>
    <col min="23" max="23" width="12.7109375" bestFit="1" customWidth="1"/>
    <col min="26" max="27" width="9.140625" style="57"/>
  </cols>
  <sheetData>
    <row r="4" spans="3:40" x14ac:dyDescent="0.25">
      <c r="C4" t="s">
        <v>562</v>
      </c>
      <c r="G4" t="s">
        <v>596</v>
      </c>
      <c r="M4" t="s">
        <v>597</v>
      </c>
      <c r="Q4" t="s">
        <v>602</v>
      </c>
      <c r="T4" t="s">
        <v>603</v>
      </c>
      <c r="W4" t="s">
        <v>608</v>
      </c>
      <c r="AB4" t="s">
        <v>609</v>
      </c>
      <c r="AF4" t="s">
        <v>610</v>
      </c>
      <c r="AJ4" t="s">
        <v>611</v>
      </c>
      <c r="AN4" t="s">
        <v>612</v>
      </c>
    </row>
    <row r="5" spans="3:40" x14ac:dyDescent="0.25">
      <c r="C5" t="s">
        <v>563</v>
      </c>
      <c r="G5">
        <v>275</v>
      </c>
      <c r="M5" t="s">
        <v>598</v>
      </c>
      <c r="Q5" s="4">
        <v>0.5</v>
      </c>
      <c r="T5" t="s">
        <v>604</v>
      </c>
      <c r="W5" t="s">
        <v>38</v>
      </c>
      <c r="AB5" t="s">
        <v>38</v>
      </c>
      <c r="AJ5" t="s">
        <v>629</v>
      </c>
      <c r="AN5" t="s">
        <v>630</v>
      </c>
    </row>
    <row r="6" spans="3:40" x14ac:dyDescent="0.25">
      <c r="C6" s="57" t="s">
        <v>564</v>
      </c>
      <c r="G6">
        <v>325</v>
      </c>
      <c r="M6" s="57" t="s">
        <v>599</v>
      </c>
      <c r="Q6" s="4">
        <v>1</v>
      </c>
      <c r="T6" t="s">
        <v>605</v>
      </c>
      <c r="W6" t="s">
        <v>639</v>
      </c>
      <c r="X6">
        <v>0.5</v>
      </c>
      <c r="Y6">
        <v>0.55000000000000004</v>
      </c>
      <c r="AB6">
        <v>0.5</v>
      </c>
      <c r="AJ6" t="s">
        <v>613</v>
      </c>
      <c r="AN6" s="57" t="s">
        <v>631</v>
      </c>
    </row>
    <row r="7" spans="3:40" x14ac:dyDescent="0.25">
      <c r="C7" s="57" t="s">
        <v>565</v>
      </c>
      <c r="G7">
        <v>450</v>
      </c>
      <c r="M7" s="57" t="s">
        <v>600</v>
      </c>
      <c r="Q7" s="4">
        <v>3</v>
      </c>
      <c r="T7" t="s">
        <v>606</v>
      </c>
      <c r="W7" s="57" t="s">
        <v>640</v>
      </c>
      <c r="X7">
        <v>0.6</v>
      </c>
      <c r="Y7">
        <v>0.74</v>
      </c>
      <c r="AB7">
        <v>0.51</v>
      </c>
      <c r="AI7" s="57"/>
      <c r="AJ7" t="s">
        <v>614</v>
      </c>
      <c r="AN7" s="57" t="s">
        <v>632</v>
      </c>
    </row>
    <row r="8" spans="3:40" x14ac:dyDescent="0.25">
      <c r="C8" s="57" t="s">
        <v>566</v>
      </c>
      <c r="G8">
        <v>550</v>
      </c>
      <c r="M8" s="57" t="s">
        <v>601</v>
      </c>
      <c r="Q8" s="4">
        <v>5</v>
      </c>
      <c r="T8" t="s">
        <v>607</v>
      </c>
      <c r="W8" t="s">
        <v>641</v>
      </c>
      <c r="X8">
        <v>0.75</v>
      </c>
      <c r="Y8">
        <v>0.89</v>
      </c>
      <c r="AB8">
        <v>0.52</v>
      </c>
      <c r="AI8" s="57"/>
      <c r="AJ8" t="s">
        <v>615</v>
      </c>
      <c r="AN8" s="57" t="s">
        <v>633</v>
      </c>
    </row>
    <row r="9" spans="3:40" x14ac:dyDescent="0.25">
      <c r="C9" s="57" t="s">
        <v>567</v>
      </c>
      <c r="G9">
        <v>650</v>
      </c>
      <c r="Q9" s="4">
        <v>7</v>
      </c>
      <c r="W9" t="s">
        <v>642</v>
      </c>
      <c r="X9">
        <v>0.9</v>
      </c>
      <c r="Y9">
        <v>1.04</v>
      </c>
      <c r="AB9">
        <v>0.53</v>
      </c>
      <c r="AI9" s="57"/>
      <c r="AJ9" t="s">
        <v>616</v>
      </c>
      <c r="AN9" s="57" t="s">
        <v>634</v>
      </c>
    </row>
    <row r="10" spans="3:40" x14ac:dyDescent="0.25">
      <c r="C10" s="57" t="s">
        <v>568</v>
      </c>
      <c r="G10">
        <v>900</v>
      </c>
      <c r="Q10" s="4">
        <v>10</v>
      </c>
      <c r="W10" t="s">
        <v>643</v>
      </c>
      <c r="X10">
        <v>1.05</v>
      </c>
      <c r="Y10">
        <v>1.19</v>
      </c>
      <c r="AB10">
        <v>0.54</v>
      </c>
      <c r="AI10" s="57"/>
      <c r="AJ10" t="s">
        <v>617</v>
      </c>
      <c r="AN10" s="57" t="s">
        <v>636</v>
      </c>
    </row>
    <row r="11" spans="3:40" x14ac:dyDescent="0.25">
      <c r="C11" s="57" t="s">
        <v>569</v>
      </c>
      <c r="G11">
        <v>1100</v>
      </c>
      <c r="Q11" s="4">
        <v>20</v>
      </c>
      <c r="W11" t="s">
        <v>644</v>
      </c>
      <c r="X11">
        <v>1.2</v>
      </c>
      <c r="Y11">
        <v>1.49</v>
      </c>
      <c r="AB11" s="57">
        <v>0.55000000000000004</v>
      </c>
      <c r="AI11" s="57"/>
      <c r="AJ11" t="s">
        <v>618</v>
      </c>
      <c r="AN11" s="57" t="s">
        <v>635</v>
      </c>
    </row>
    <row r="12" spans="3:40" x14ac:dyDescent="0.25">
      <c r="C12" s="57" t="s">
        <v>570</v>
      </c>
      <c r="G12">
        <v>1500</v>
      </c>
      <c r="Q12" s="4">
        <v>31.5</v>
      </c>
      <c r="W12" t="s">
        <v>645</v>
      </c>
      <c r="X12">
        <v>1.5</v>
      </c>
      <c r="Y12">
        <v>1.79</v>
      </c>
      <c r="AB12" s="57">
        <v>0.56000000000000005</v>
      </c>
      <c r="AI12" s="57"/>
      <c r="AJ12" t="s">
        <v>619</v>
      </c>
      <c r="AN12" s="57" t="s">
        <v>637</v>
      </c>
    </row>
    <row r="13" spans="3:40" x14ac:dyDescent="0.25">
      <c r="C13" s="57" t="s">
        <v>571</v>
      </c>
      <c r="W13" t="s">
        <v>646</v>
      </c>
      <c r="X13">
        <v>1.8</v>
      </c>
      <c r="Y13">
        <v>2.09</v>
      </c>
      <c r="AB13" s="57">
        <v>0.56999999999999995</v>
      </c>
      <c r="AI13" s="57"/>
      <c r="AJ13" t="s">
        <v>620</v>
      </c>
      <c r="AN13" s="57" t="s">
        <v>638</v>
      </c>
    </row>
    <row r="14" spans="3:40" x14ac:dyDescent="0.25">
      <c r="C14" s="57" t="s">
        <v>572</v>
      </c>
      <c r="W14" t="s">
        <v>647</v>
      </c>
      <c r="X14">
        <v>2.1</v>
      </c>
      <c r="Y14">
        <v>2.39</v>
      </c>
      <c r="AB14" s="57">
        <v>0.57999999999999996</v>
      </c>
      <c r="AI14" s="57"/>
      <c r="AJ14" t="s">
        <v>621</v>
      </c>
    </row>
    <row r="15" spans="3:40" x14ac:dyDescent="0.25">
      <c r="C15" s="57" t="s">
        <v>573</v>
      </c>
      <c r="W15" t="s">
        <v>657</v>
      </c>
      <c r="X15">
        <v>2.4</v>
      </c>
      <c r="Y15">
        <v>2.99</v>
      </c>
      <c r="AB15" s="57">
        <v>0.59</v>
      </c>
      <c r="AI15" s="57"/>
      <c r="AJ15" t="s">
        <v>622</v>
      </c>
    </row>
    <row r="16" spans="3:40" x14ac:dyDescent="0.25">
      <c r="C16" s="57" t="s">
        <v>574</v>
      </c>
      <c r="W16" t="s">
        <v>658</v>
      </c>
      <c r="X16">
        <v>3</v>
      </c>
      <c r="Y16">
        <v>3.59</v>
      </c>
      <c r="AB16" s="57">
        <v>0.6</v>
      </c>
      <c r="AH16" s="151"/>
      <c r="AI16" s="57"/>
      <c r="AJ16" t="s">
        <v>623</v>
      </c>
    </row>
    <row r="17" spans="3:36" x14ac:dyDescent="0.25">
      <c r="C17" s="57" t="s">
        <v>575</v>
      </c>
      <c r="W17" t="s">
        <v>659</v>
      </c>
      <c r="X17">
        <v>3.6</v>
      </c>
      <c r="Y17">
        <v>4.1900000000000004</v>
      </c>
      <c r="AB17" s="57">
        <v>0.61</v>
      </c>
      <c r="AH17" s="151"/>
      <c r="AI17" s="57"/>
      <c r="AJ17" t="s">
        <v>624</v>
      </c>
    </row>
    <row r="18" spans="3:36" x14ac:dyDescent="0.25">
      <c r="C18" s="57" t="s">
        <v>576</v>
      </c>
      <c r="W18" t="s">
        <v>660</v>
      </c>
      <c r="X18">
        <v>4.2</v>
      </c>
      <c r="Y18">
        <v>4.76</v>
      </c>
      <c r="AB18" s="57">
        <v>0.62</v>
      </c>
      <c r="AH18" s="151"/>
      <c r="AI18" s="57"/>
      <c r="AJ18" t="s">
        <v>625</v>
      </c>
    </row>
    <row r="19" spans="3:36" x14ac:dyDescent="0.25">
      <c r="C19" s="57" t="s">
        <v>577</v>
      </c>
      <c r="W19" t="s">
        <v>661</v>
      </c>
      <c r="X19">
        <v>4.8</v>
      </c>
      <c r="Y19">
        <v>5.39</v>
      </c>
      <c r="AB19" s="57">
        <v>0.63</v>
      </c>
      <c r="AH19" s="151"/>
      <c r="AI19" s="57"/>
      <c r="AJ19" t="s">
        <v>626</v>
      </c>
    </row>
    <row r="20" spans="3:36" x14ac:dyDescent="0.25">
      <c r="C20" s="57" t="s">
        <v>578</v>
      </c>
      <c r="W20" t="s">
        <v>662</v>
      </c>
      <c r="X20">
        <v>5.4</v>
      </c>
      <c r="Y20">
        <v>6</v>
      </c>
      <c r="AB20" s="57">
        <v>0.64</v>
      </c>
      <c r="AH20" s="151"/>
      <c r="AI20" s="57"/>
      <c r="AJ20" t="s">
        <v>627</v>
      </c>
    </row>
    <row r="21" spans="3:36" x14ac:dyDescent="0.25">
      <c r="C21" s="57" t="s">
        <v>579</v>
      </c>
      <c r="AB21" s="57">
        <v>0.65</v>
      </c>
      <c r="AH21" s="151"/>
      <c r="AI21" s="57"/>
      <c r="AJ21" t="s">
        <v>628</v>
      </c>
    </row>
    <row r="22" spans="3:36" x14ac:dyDescent="0.25">
      <c r="C22" s="57" t="s">
        <v>580</v>
      </c>
      <c r="AB22" s="57">
        <v>0.66</v>
      </c>
      <c r="AH22" s="151"/>
    </row>
    <row r="23" spans="3:36" x14ac:dyDescent="0.25">
      <c r="C23" s="57" t="s">
        <v>581</v>
      </c>
      <c r="AB23" s="57">
        <v>0.67</v>
      </c>
    </row>
    <row r="24" spans="3:36" x14ac:dyDescent="0.25">
      <c r="C24" s="57" t="s">
        <v>582</v>
      </c>
      <c r="AB24" s="57">
        <v>0.68</v>
      </c>
    </row>
    <row r="25" spans="3:36" x14ac:dyDescent="0.25">
      <c r="C25" s="57" t="s">
        <v>583</v>
      </c>
      <c r="AB25" s="57">
        <v>0.69</v>
      </c>
    </row>
    <row r="26" spans="3:36" x14ac:dyDescent="0.25">
      <c r="C26" s="57" t="s">
        <v>584</v>
      </c>
      <c r="AB26" s="57">
        <v>0.7</v>
      </c>
    </row>
    <row r="27" spans="3:36" x14ac:dyDescent="0.25">
      <c r="C27" s="57" t="s">
        <v>585</v>
      </c>
      <c r="AB27" s="57">
        <v>0.71</v>
      </c>
      <c r="AH27" s="151"/>
      <c r="AI27" s="151"/>
    </row>
    <row r="28" spans="3:36" x14ac:dyDescent="0.25">
      <c r="C28" s="57" t="s">
        <v>586</v>
      </c>
      <c r="AB28" s="57">
        <v>0.72</v>
      </c>
      <c r="AH28" s="151"/>
      <c r="AI28" s="151"/>
    </row>
    <row r="29" spans="3:36" x14ac:dyDescent="0.25">
      <c r="C29" s="57" t="s">
        <v>587</v>
      </c>
      <c r="AB29" s="57">
        <v>0.73</v>
      </c>
      <c r="AH29" s="151"/>
      <c r="AI29" s="151"/>
    </row>
    <row r="30" spans="3:36" x14ac:dyDescent="0.25">
      <c r="C30" s="57" t="s">
        <v>588</v>
      </c>
      <c r="AB30" s="57">
        <v>0.74</v>
      </c>
      <c r="AH30" s="151"/>
      <c r="AI30" s="151"/>
    </row>
    <row r="31" spans="3:36" x14ac:dyDescent="0.25">
      <c r="C31" s="57" t="s">
        <v>589</v>
      </c>
      <c r="AB31" s="57">
        <v>0.75</v>
      </c>
      <c r="AH31" s="151"/>
      <c r="AI31" s="151"/>
    </row>
    <row r="32" spans="3:36" x14ac:dyDescent="0.25">
      <c r="C32" s="57" t="s">
        <v>590</v>
      </c>
      <c r="AB32" s="57">
        <v>0.76</v>
      </c>
      <c r="AH32" s="151"/>
      <c r="AI32" s="151"/>
    </row>
    <row r="33" spans="3:35" x14ac:dyDescent="0.25">
      <c r="C33" s="57" t="s">
        <v>591</v>
      </c>
      <c r="AB33" s="57">
        <v>0.77</v>
      </c>
      <c r="AH33" s="151"/>
      <c r="AI33" s="151"/>
    </row>
    <row r="34" spans="3:35" x14ac:dyDescent="0.25">
      <c r="C34" s="57" t="s">
        <v>592</v>
      </c>
      <c r="AB34" s="57">
        <v>0.78</v>
      </c>
      <c r="AH34" s="151"/>
      <c r="AI34" s="151"/>
    </row>
    <row r="35" spans="3:35" x14ac:dyDescent="0.25">
      <c r="C35" s="57" t="s">
        <v>593</v>
      </c>
      <c r="AB35" s="57">
        <v>0.79</v>
      </c>
      <c r="AH35" s="151"/>
      <c r="AI35" s="151"/>
    </row>
    <row r="36" spans="3:35" x14ac:dyDescent="0.25">
      <c r="C36" s="57" t="s">
        <v>594</v>
      </c>
      <c r="AB36" s="57">
        <v>0.8</v>
      </c>
      <c r="AH36" s="151"/>
      <c r="AI36" s="151"/>
    </row>
    <row r="37" spans="3:35" x14ac:dyDescent="0.25">
      <c r="C37" s="57" t="s">
        <v>595</v>
      </c>
      <c r="AB37" s="57">
        <v>0.81</v>
      </c>
      <c r="AH37" s="151"/>
      <c r="AI37" s="151"/>
    </row>
    <row r="38" spans="3:35" x14ac:dyDescent="0.25">
      <c r="AB38" s="57">
        <v>0.82</v>
      </c>
      <c r="AH38" s="151"/>
      <c r="AI38" s="151"/>
    </row>
    <row r="39" spans="3:35" x14ac:dyDescent="0.25">
      <c r="AB39" s="57">
        <v>0.83</v>
      </c>
      <c r="AH39" s="151"/>
      <c r="AI39" s="151"/>
    </row>
    <row r="40" spans="3:35" x14ac:dyDescent="0.25">
      <c r="AB40" s="57">
        <v>0.84</v>
      </c>
      <c r="AH40" s="151"/>
      <c r="AI40" s="151"/>
    </row>
    <row r="41" spans="3:35" x14ac:dyDescent="0.25">
      <c r="D41" t="s">
        <v>663</v>
      </c>
      <c r="F41" s="57" t="s">
        <v>664</v>
      </c>
      <c r="G41" s="57"/>
      <c r="AB41" s="57">
        <v>0.85</v>
      </c>
      <c r="AH41" s="151"/>
      <c r="AI41" s="151"/>
    </row>
    <row r="42" spans="3:35" x14ac:dyDescent="0.25">
      <c r="D42" t="s">
        <v>14</v>
      </c>
      <c r="E42" t="s">
        <v>21</v>
      </c>
      <c r="F42" s="57" t="s">
        <v>14</v>
      </c>
      <c r="G42" s="57" t="s">
        <v>21</v>
      </c>
      <c r="AB42" s="57">
        <v>0.86</v>
      </c>
      <c r="AH42" s="151"/>
      <c r="AI42" s="151"/>
    </row>
    <row r="43" spans="3:35" x14ac:dyDescent="0.25">
      <c r="C43" t="str">
        <f t="shared" ref="C43:C75" si="0">CONCATENATE($G$5, C5)</f>
        <v>275ILOOP gain mb = EEPROM; VLOOP gain mb = EEPROM, FSW = EEPROM</v>
      </c>
      <c r="F43" t="s">
        <v>248</v>
      </c>
      <c r="AB43" s="57">
        <v>0.87</v>
      </c>
    </row>
    <row r="44" spans="3:35" x14ac:dyDescent="0.25">
      <c r="C44" s="57" t="str">
        <f t="shared" si="0"/>
        <v>275ILOOP gain mb = EEPROM, VLOOP gain mb = EEPROM</v>
      </c>
      <c r="F44">
        <v>0</v>
      </c>
      <c r="AB44" s="57">
        <v>0.88</v>
      </c>
    </row>
    <row r="45" spans="3:35" x14ac:dyDescent="0.25">
      <c r="C45" s="57" t="str">
        <f t="shared" si="0"/>
        <v>275ILOOP gain mb = 2, VLOOP gain mb = 0.5</v>
      </c>
      <c r="F45">
        <v>1</v>
      </c>
      <c r="AB45" s="57">
        <v>0.89</v>
      </c>
    </row>
    <row r="46" spans="3:35" x14ac:dyDescent="0.25">
      <c r="C46" s="57" t="str">
        <f t="shared" si="0"/>
        <v>275ILOOP gain mb = 2, VLOOP gain mb = 1</v>
      </c>
      <c r="F46">
        <v>2</v>
      </c>
      <c r="AB46" s="57">
        <v>0.9</v>
      </c>
    </row>
    <row r="47" spans="3:35" x14ac:dyDescent="0.25">
      <c r="C47" s="57" t="str">
        <f t="shared" si="0"/>
        <v>275ILOOP gain mb = 2, VLOOP gain mb = 2</v>
      </c>
      <c r="F47">
        <v>3</v>
      </c>
      <c r="AB47" s="57">
        <v>0.91</v>
      </c>
    </row>
    <row r="48" spans="3:35" x14ac:dyDescent="0.25">
      <c r="C48" s="57" t="str">
        <f t="shared" si="0"/>
        <v>275ILOOP gain mb = 2, VLOOP gain mb = 4</v>
      </c>
      <c r="F48">
        <v>4</v>
      </c>
      <c r="AB48" s="57">
        <v>0.92</v>
      </c>
    </row>
    <row r="49" spans="3:28" x14ac:dyDescent="0.25">
      <c r="C49" s="57" t="str">
        <f t="shared" si="0"/>
        <v>275ILOOP gain mb = 2, VLOOP gain mb = 8</v>
      </c>
      <c r="F49">
        <v>5</v>
      </c>
      <c r="AB49" s="57">
        <v>0.93</v>
      </c>
    </row>
    <row r="50" spans="3:28" x14ac:dyDescent="0.25">
      <c r="C50" s="57" t="str">
        <f t="shared" si="0"/>
        <v>275ILOOP gain mb = 3, VLOOP gain mb = 0.5</v>
      </c>
      <c r="F50">
        <v>6</v>
      </c>
      <c r="AB50" s="57">
        <v>0.94</v>
      </c>
    </row>
    <row r="51" spans="3:28" x14ac:dyDescent="0.25">
      <c r="C51" s="57" t="str">
        <f t="shared" si="0"/>
        <v>275ILOOP gain mb = 3, VLOOP gain mb = 1</v>
      </c>
      <c r="F51">
        <v>0</v>
      </c>
      <c r="AB51" s="57">
        <v>0.95</v>
      </c>
    </row>
    <row r="52" spans="3:28" x14ac:dyDescent="0.25">
      <c r="C52" s="57" t="str">
        <f t="shared" si="0"/>
        <v>275ILOOP gain mb = 3, VLOOP gain mb = 2</v>
      </c>
      <c r="F52">
        <v>1</v>
      </c>
      <c r="AB52" s="57">
        <v>0.96</v>
      </c>
    </row>
    <row r="53" spans="3:28" x14ac:dyDescent="0.25">
      <c r="C53" s="57" t="str">
        <f t="shared" si="0"/>
        <v>275ILOOP gain mb = 3, VLOOP gain mb = 4</v>
      </c>
      <c r="F53">
        <v>2</v>
      </c>
      <c r="AB53" s="57">
        <v>0.97</v>
      </c>
    </row>
    <row r="54" spans="3:28" x14ac:dyDescent="0.25">
      <c r="C54" s="57" t="str">
        <f t="shared" si="0"/>
        <v>275ILOOP gain mb = 3, VLOOP gain mb = 8</v>
      </c>
      <c r="F54">
        <v>3</v>
      </c>
      <c r="AB54" s="57">
        <v>0.98</v>
      </c>
    </row>
    <row r="55" spans="3:28" x14ac:dyDescent="0.25">
      <c r="C55" s="57" t="str">
        <f t="shared" si="0"/>
        <v>275ILOOP gain mb = 4, VLOOP gain mb = 0.5</v>
      </c>
      <c r="F55">
        <v>11</v>
      </c>
      <c r="AB55" s="57">
        <v>0.99</v>
      </c>
    </row>
    <row r="56" spans="3:28" x14ac:dyDescent="0.25">
      <c r="C56" s="57" t="str">
        <f t="shared" si="0"/>
        <v>275ILOOP gain mb = 4, VLOOP gain mb = 1</v>
      </c>
      <c r="F56">
        <v>4</v>
      </c>
      <c r="AB56" s="57">
        <v>1</v>
      </c>
    </row>
    <row r="57" spans="3:28" x14ac:dyDescent="0.25">
      <c r="C57" s="57" t="str">
        <f t="shared" si="0"/>
        <v>275ILOOP gain mb = 4, VLOOP gain mb = 2</v>
      </c>
      <c r="F57">
        <v>5</v>
      </c>
      <c r="AB57" s="57">
        <v>1.01</v>
      </c>
    </row>
    <row r="58" spans="3:28" x14ac:dyDescent="0.25">
      <c r="C58" s="57" t="str">
        <f t="shared" si="0"/>
        <v>275ILOOP gain mb = 4, VLOOP gain mb = 4</v>
      </c>
      <c r="F58">
        <v>6</v>
      </c>
      <c r="AB58" s="57">
        <v>1.02</v>
      </c>
    </row>
    <row r="59" spans="3:28" x14ac:dyDescent="0.25">
      <c r="C59" s="57" t="str">
        <f t="shared" si="0"/>
        <v>275ILOOP gain mb = 4, VLOOP gain mb = 8</v>
      </c>
      <c r="F59">
        <v>7</v>
      </c>
      <c r="AB59" s="57">
        <v>1.03</v>
      </c>
    </row>
    <row r="60" spans="3:28" x14ac:dyDescent="0.25">
      <c r="C60" s="57" t="str">
        <f t="shared" si="0"/>
        <v>275ILOOP gain mb = 5, VLOOP gain mb = 0.5</v>
      </c>
      <c r="F60">
        <v>0</v>
      </c>
      <c r="AB60" s="57">
        <v>1.04</v>
      </c>
    </row>
    <row r="61" spans="3:28" x14ac:dyDescent="0.25">
      <c r="C61" s="57" t="str">
        <f t="shared" si="0"/>
        <v>275ILOOP gain mb = 5, VLOOP gain mb = 1</v>
      </c>
      <c r="F61">
        <v>8</v>
      </c>
      <c r="AB61" s="57">
        <v>1.05</v>
      </c>
    </row>
    <row r="62" spans="3:28" x14ac:dyDescent="0.25">
      <c r="C62" s="57" t="str">
        <f t="shared" si="0"/>
        <v>275ILOOP gain mb = 5, VLOOP gain mb = 2</v>
      </c>
      <c r="F62">
        <v>9</v>
      </c>
      <c r="AB62" s="57">
        <v>1.06</v>
      </c>
    </row>
    <row r="63" spans="3:28" x14ac:dyDescent="0.25">
      <c r="C63" s="57" t="str">
        <f t="shared" si="0"/>
        <v>275ILOOP gain mb = 5, VLOOP gain mb = 4</v>
      </c>
      <c r="F63">
        <v>10</v>
      </c>
      <c r="AB63" s="57">
        <v>1.07</v>
      </c>
    </row>
    <row r="64" spans="3:28" x14ac:dyDescent="0.25">
      <c r="C64" s="57" t="str">
        <f t="shared" si="0"/>
        <v>275ILOOP gain mb = 5, VLOOP gain mb = 8</v>
      </c>
      <c r="F64">
        <v>11</v>
      </c>
      <c r="AB64" s="57">
        <v>1.08</v>
      </c>
    </row>
    <row r="65" spans="3:28" x14ac:dyDescent="0.25">
      <c r="C65" s="57" t="str">
        <f t="shared" si="0"/>
        <v>275ILOOP gain mb = 6, VLOOP gain mb = 0.5</v>
      </c>
      <c r="F65">
        <v>5</v>
      </c>
      <c r="AB65" s="57">
        <v>1.0900000000000001</v>
      </c>
    </row>
    <row r="66" spans="3:28" x14ac:dyDescent="0.25">
      <c r="C66" s="57" t="str">
        <f t="shared" si="0"/>
        <v>275ILOOP gain mb = 6, VLOOP gain mb = 1</v>
      </c>
      <c r="F66">
        <v>12</v>
      </c>
      <c r="AB66" s="57">
        <v>1.1000000000000001</v>
      </c>
    </row>
    <row r="67" spans="3:28" x14ac:dyDescent="0.25">
      <c r="C67" s="57" t="str">
        <f t="shared" si="0"/>
        <v>275ILOOP gain mb = 6, VLOOP gain mb = 2</v>
      </c>
      <c r="F67">
        <v>13</v>
      </c>
      <c r="AB67" s="57">
        <v>1.1100000000000001</v>
      </c>
    </row>
    <row r="68" spans="3:28" x14ac:dyDescent="0.25">
      <c r="C68" s="57" t="str">
        <f t="shared" si="0"/>
        <v>275ILOOP gain mb = 6, VLOOP gain mb = 4</v>
      </c>
      <c r="F68">
        <v>14</v>
      </c>
      <c r="AB68" s="57">
        <v>1.1200000000000001</v>
      </c>
    </row>
    <row r="69" spans="3:28" x14ac:dyDescent="0.25">
      <c r="C69" s="57" t="str">
        <f t="shared" si="0"/>
        <v>275ILOOP gain mb = 6, VLOOP gain mb = 8</v>
      </c>
      <c r="F69">
        <v>15</v>
      </c>
      <c r="AB69" s="57">
        <v>1.1299999999999999</v>
      </c>
    </row>
    <row r="70" spans="3:28" x14ac:dyDescent="0.25">
      <c r="C70" s="57" t="str">
        <f t="shared" si="0"/>
        <v>275ILOOP gain mb = 7, VLOOP gain mb = 0.5</v>
      </c>
      <c r="F70">
        <v>10</v>
      </c>
      <c r="AB70" s="57">
        <v>1.1399999999999999</v>
      </c>
    </row>
    <row r="71" spans="3:28" x14ac:dyDescent="0.25">
      <c r="C71" s="57" t="str">
        <f t="shared" si="0"/>
        <v>275ILOOP gain mb = 7, VLOOP gain mb = 1</v>
      </c>
      <c r="F71">
        <v>11</v>
      </c>
      <c r="AB71" s="57">
        <v>1.1499999999999999</v>
      </c>
    </row>
    <row r="72" spans="3:28" x14ac:dyDescent="0.25">
      <c r="C72" s="57" t="str">
        <f t="shared" si="0"/>
        <v>275ILOOP gain mb = 7, VLOOP gain mb = 2</v>
      </c>
      <c r="F72">
        <v>12</v>
      </c>
      <c r="AB72" s="57">
        <v>1.1599999999999999</v>
      </c>
    </row>
    <row r="73" spans="3:28" x14ac:dyDescent="0.25">
      <c r="C73" s="57" t="str">
        <f t="shared" si="0"/>
        <v>275ILOOP gain mb = 7, VLOOP gain mb = 4</v>
      </c>
      <c r="F73">
        <v>13</v>
      </c>
      <c r="AB73" s="57">
        <v>1.17</v>
      </c>
    </row>
    <row r="74" spans="3:28" x14ac:dyDescent="0.25">
      <c r="C74" s="57" t="str">
        <f t="shared" si="0"/>
        <v>275ILOOP gain mb = 7, VLOOP gain mb = 8</v>
      </c>
      <c r="F74">
        <v>14</v>
      </c>
      <c r="AB74" s="57">
        <v>1.18</v>
      </c>
    </row>
    <row r="75" spans="3:28" x14ac:dyDescent="0.25">
      <c r="C75" s="57" t="str">
        <f t="shared" si="0"/>
        <v>275ILOOP gain mb = 10, VLOOP gain mb = 2</v>
      </c>
      <c r="F75">
        <v>15</v>
      </c>
      <c r="AB75" s="57">
        <v>1.19</v>
      </c>
    </row>
    <row r="76" spans="3:28" x14ac:dyDescent="0.25">
      <c r="C76" s="57" t="str">
        <f t="shared" ref="C76:C108" si="1">CONCATENATE($G$6, C5)</f>
        <v>325ILOOP gain mb = EEPROM; VLOOP gain mb = EEPROM, FSW = EEPROM</v>
      </c>
      <c r="AB76" s="57">
        <v>1.2</v>
      </c>
    </row>
    <row r="77" spans="3:28" x14ac:dyDescent="0.25">
      <c r="C77" s="57" t="str">
        <f t="shared" si="1"/>
        <v>325ILOOP gain mb = EEPROM, VLOOP gain mb = EEPROM</v>
      </c>
      <c r="AB77">
        <v>1.22</v>
      </c>
    </row>
    <row r="78" spans="3:28" x14ac:dyDescent="0.25">
      <c r="C78" s="57" t="str">
        <f t="shared" si="1"/>
        <v>325ILOOP gain mb = 2, VLOOP gain mb = 0.5</v>
      </c>
      <c r="AB78">
        <v>1.24</v>
      </c>
    </row>
    <row r="79" spans="3:28" x14ac:dyDescent="0.25">
      <c r="C79" s="57" t="str">
        <f t="shared" si="1"/>
        <v>325ILOOP gain mb = 2, VLOOP gain mb = 1</v>
      </c>
      <c r="AB79">
        <v>1.26</v>
      </c>
    </row>
    <row r="80" spans="3:28" x14ac:dyDescent="0.25">
      <c r="C80" s="57" t="str">
        <f t="shared" si="1"/>
        <v>325ILOOP gain mb = 2, VLOOP gain mb = 2</v>
      </c>
      <c r="AB80">
        <v>1.28</v>
      </c>
    </row>
    <row r="81" spans="3:28" x14ac:dyDescent="0.25">
      <c r="C81" s="57" t="str">
        <f t="shared" si="1"/>
        <v>325ILOOP gain mb = 2, VLOOP gain mb = 4</v>
      </c>
      <c r="AB81" s="57">
        <v>1.3</v>
      </c>
    </row>
    <row r="82" spans="3:28" x14ac:dyDescent="0.25">
      <c r="C82" s="57" t="str">
        <f t="shared" si="1"/>
        <v>325ILOOP gain mb = 2, VLOOP gain mb = 8</v>
      </c>
      <c r="AB82" s="57">
        <v>1.32</v>
      </c>
    </row>
    <row r="83" spans="3:28" x14ac:dyDescent="0.25">
      <c r="C83" s="57" t="str">
        <f t="shared" si="1"/>
        <v>325ILOOP gain mb = 3, VLOOP gain mb = 0.5</v>
      </c>
      <c r="AB83" s="57">
        <v>1.34</v>
      </c>
    </row>
    <row r="84" spans="3:28" x14ac:dyDescent="0.25">
      <c r="C84" s="57" t="str">
        <f t="shared" si="1"/>
        <v>325ILOOP gain mb = 3, VLOOP gain mb = 1</v>
      </c>
      <c r="AB84" s="57">
        <v>1.36</v>
      </c>
    </row>
    <row r="85" spans="3:28" x14ac:dyDescent="0.25">
      <c r="C85" s="57" t="str">
        <f t="shared" si="1"/>
        <v>325ILOOP gain mb = 3, VLOOP gain mb = 2</v>
      </c>
      <c r="AB85" s="57">
        <v>1.38</v>
      </c>
    </row>
    <row r="86" spans="3:28" x14ac:dyDescent="0.25">
      <c r="C86" s="57" t="str">
        <f t="shared" si="1"/>
        <v>325ILOOP gain mb = 3, VLOOP gain mb = 4</v>
      </c>
      <c r="AB86" s="57">
        <v>1.4</v>
      </c>
    </row>
    <row r="87" spans="3:28" x14ac:dyDescent="0.25">
      <c r="C87" s="57" t="str">
        <f t="shared" si="1"/>
        <v>325ILOOP gain mb = 3, VLOOP gain mb = 8</v>
      </c>
      <c r="AB87" s="57">
        <v>1.42</v>
      </c>
    </row>
    <row r="88" spans="3:28" x14ac:dyDescent="0.25">
      <c r="C88" s="57" t="str">
        <f t="shared" si="1"/>
        <v>325ILOOP gain mb = 4, VLOOP gain mb = 0.5</v>
      </c>
      <c r="AB88" s="57">
        <v>1.44</v>
      </c>
    </row>
    <row r="89" spans="3:28" x14ac:dyDescent="0.25">
      <c r="C89" s="57" t="str">
        <f t="shared" si="1"/>
        <v>325ILOOP gain mb = 4, VLOOP gain mb = 1</v>
      </c>
      <c r="AB89" s="57">
        <v>1.46</v>
      </c>
    </row>
    <row r="90" spans="3:28" x14ac:dyDescent="0.25">
      <c r="C90" s="57" t="str">
        <f t="shared" si="1"/>
        <v>325ILOOP gain mb = 4, VLOOP gain mb = 2</v>
      </c>
      <c r="AB90" s="57">
        <v>1.48</v>
      </c>
    </row>
    <row r="91" spans="3:28" x14ac:dyDescent="0.25">
      <c r="C91" s="57" t="str">
        <f t="shared" si="1"/>
        <v>325ILOOP gain mb = 4, VLOOP gain mb = 4</v>
      </c>
      <c r="AB91" s="57">
        <v>1.5</v>
      </c>
    </row>
    <row r="92" spans="3:28" x14ac:dyDescent="0.25">
      <c r="C92" s="57" t="str">
        <f t="shared" si="1"/>
        <v>325ILOOP gain mb = 4, VLOOP gain mb = 8</v>
      </c>
      <c r="AB92" s="57">
        <v>1.52</v>
      </c>
    </row>
    <row r="93" spans="3:28" x14ac:dyDescent="0.25">
      <c r="C93" s="57" t="str">
        <f t="shared" si="1"/>
        <v>325ILOOP gain mb = 5, VLOOP gain mb = 0.5</v>
      </c>
      <c r="AB93" s="57">
        <v>1.54</v>
      </c>
    </row>
    <row r="94" spans="3:28" x14ac:dyDescent="0.25">
      <c r="C94" s="57" t="str">
        <f t="shared" si="1"/>
        <v>325ILOOP gain mb = 5, VLOOP gain mb = 1</v>
      </c>
      <c r="AB94" s="57">
        <v>1.56</v>
      </c>
    </row>
    <row r="95" spans="3:28" x14ac:dyDescent="0.25">
      <c r="C95" s="57" t="str">
        <f t="shared" si="1"/>
        <v>325ILOOP gain mb = 5, VLOOP gain mb = 2</v>
      </c>
      <c r="AB95" s="57">
        <v>1.58</v>
      </c>
    </row>
    <row r="96" spans="3:28" x14ac:dyDescent="0.25">
      <c r="C96" s="57" t="str">
        <f t="shared" si="1"/>
        <v>325ILOOP gain mb = 5, VLOOP gain mb = 4</v>
      </c>
      <c r="AB96" s="57">
        <v>1.6</v>
      </c>
    </row>
    <row r="97" spans="3:28" x14ac:dyDescent="0.25">
      <c r="C97" s="57" t="str">
        <f t="shared" si="1"/>
        <v>325ILOOP gain mb = 5, VLOOP gain mb = 8</v>
      </c>
      <c r="AB97" s="57">
        <v>1.62</v>
      </c>
    </row>
    <row r="98" spans="3:28" x14ac:dyDescent="0.25">
      <c r="C98" s="57" t="str">
        <f t="shared" si="1"/>
        <v>325ILOOP gain mb = 6, VLOOP gain mb = 0.5</v>
      </c>
      <c r="AB98" s="57">
        <v>1.64</v>
      </c>
    </row>
    <row r="99" spans="3:28" x14ac:dyDescent="0.25">
      <c r="C99" s="57" t="str">
        <f t="shared" si="1"/>
        <v>325ILOOP gain mb = 6, VLOOP gain mb = 1</v>
      </c>
      <c r="AB99" s="57">
        <v>1.66</v>
      </c>
    </row>
    <row r="100" spans="3:28" x14ac:dyDescent="0.25">
      <c r="C100" s="57" t="str">
        <f t="shared" si="1"/>
        <v>325ILOOP gain mb = 6, VLOOP gain mb = 2</v>
      </c>
      <c r="AB100" s="57">
        <v>1.68</v>
      </c>
    </row>
    <row r="101" spans="3:28" x14ac:dyDescent="0.25">
      <c r="C101" s="57" t="str">
        <f t="shared" si="1"/>
        <v>325ILOOP gain mb = 6, VLOOP gain mb = 4</v>
      </c>
      <c r="AB101" s="57">
        <v>1.7</v>
      </c>
    </row>
    <row r="102" spans="3:28" x14ac:dyDescent="0.25">
      <c r="C102" s="57" t="str">
        <f t="shared" si="1"/>
        <v>325ILOOP gain mb = 6, VLOOP gain mb = 8</v>
      </c>
      <c r="AB102" s="57">
        <v>1.72</v>
      </c>
    </row>
    <row r="103" spans="3:28" x14ac:dyDescent="0.25">
      <c r="C103" s="57" t="str">
        <f t="shared" si="1"/>
        <v>325ILOOP gain mb = 7, VLOOP gain mb = 0.5</v>
      </c>
      <c r="AB103" s="57">
        <v>1.74</v>
      </c>
    </row>
    <row r="104" spans="3:28" x14ac:dyDescent="0.25">
      <c r="C104" s="57" t="str">
        <f t="shared" si="1"/>
        <v>325ILOOP gain mb = 7, VLOOP gain mb = 1</v>
      </c>
      <c r="AB104" s="57">
        <v>1.76</v>
      </c>
    </row>
    <row r="105" spans="3:28" x14ac:dyDescent="0.25">
      <c r="C105" s="57" t="str">
        <f t="shared" si="1"/>
        <v>325ILOOP gain mb = 7, VLOOP gain mb = 2</v>
      </c>
      <c r="AB105" s="57">
        <v>1.78</v>
      </c>
    </row>
    <row r="106" spans="3:28" x14ac:dyDescent="0.25">
      <c r="C106" s="57" t="str">
        <f t="shared" si="1"/>
        <v>325ILOOP gain mb = 7, VLOOP gain mb = 4</v>
      </c>
      <c r="AB106" s="57">
        <v>1.8</v>
      </c>
    </row>
    <row r="107" spans="3:28" x14ac:dyDescent="0.25">
      <c r="C107" s="57" t="str">
        <f t="shared" si="1"/>
        <v>325ILOOP gain mb = 7, VLOOP gain mb = 8</v>
      </c>
      <c r="AB107" s="57">
        <v>1.82</v>
      </c>
    </row>
    <row r="108" spans="3:28" x14ac:dyDescent="0.25">
      <c r="C108" s="57" t="str">
        <f t="shared" si="1"/>
        <v>325ILOOP gain mb = 10, VLOOP gain mb = 2</v>
      </c>
      <c r="AB108" s="57">
        <v>1.84</v>
      </c>
    </row>
    <row r="109" spans="3:28" x14ac:dyDescent="0.25">
      <c r="C109" s="57" t="str">
        <f t="shared" ref="C109:C141" si="2">CONCATENATE($G$7, C5)</f>
        <v>450ILOOP gain mb = EEPROM; VLOOP gain mb = EEPROM, FSW = EEPROM</v>
      </c>
      <c r="AB109" s="57">
        <v>1.86</v>
      </c>
    </row>
    <row r="110" spans="3:28" x14ac:dyDescent="0.25">
      <c r="C110" s="57" t="str">
        <f t="shared" si="2"/>
        <v>450ILOOP gain mb = EEPROM, VLOOP gain mb = EEPROM</v>
      </c>
      <c r="AB110" s="57">
        <v>1.88</v>
      </c>
    </row>
    <row r="111" spans="3:28" x14ac:dyDescent="0.25">
      <c r="C111" s="57" t="str">
        <f t="shared" si="2"/>
        <v>450ILOOP gain mb = 2, VLOOP gain mb = 0.5</v>
      </c>
      <c r="AB111" s="57">
        <v>1.9</v>
      </c>
    </row>
    <row r="112" spans="3:28" x14ac:dyDescent="0.25">
      <c r="C112" s="57" t="str">
        <f t="shared" si="2"/>
        <v>450ILOOP gain mb = 2, VLOOP gain mb = 1</v>
      </c>
      <c r="AB112" s="57">
        <v>1.92</v>
      </c>
    </row>
    <row r="113" spans="3:28" x14ac:dyDescent="0.25">
      <c r="C113" s="57" t="str">
        <f t="shared" si="2"/>
        <v>450ILOOP gain mb = 2, VLOOP gain mb = 2</v>
      </c>
      <c r="AB113" s="57">
        <v>1.94</v>
      </c>
    </row>
    <row r="114" spans="3:28" x14ac:dyDescent="0.25">
      <c r="C114" s="57" t="str">
        <f t="shared" si="2"/>
        <v>450ILOOP gain mb = 2, VLOOP gain mb = 4</v>
      </c>
      <c r="AB114" s="57">
        <v>1.96</v>
      </c>
    </row>
    <row r="115" spans="3:28" x14ac:dyDescent="0.25">
      <c r="C115" s="57" t="str">
        <f t="shared" si="2"/>
        <v>450ILOOP gain mb = 2, VLOOP gain mb = 8</v>
      </c>
      <c r="AB115" s="57">
        <v>1.98</v>
      </c>
    </row>
    <row r="116" spans="3:28" x14ac:dyDescent="0.25">
      <c r="C116" s="57" t="str">
        <f t="shared" si="2"/>
        <v>450ILOOP gain mb = 3, VLOOP gain mb = 0.5</v>
      </c>
      <c r="AB116" s="57">
        <v>2</v>
      </c>
    </row>
    <row r="117" spans="3:28" x14ac:dyDescent="0.25">
      <c r="C117" s="57" t="str">
        <f t="shared" si="2"/>
        <v>450ILOOP gain mb = 3, VLOOP gain mb = 1</v>
      </c>
      <c r="AB117" s="57">
        <v>2.02</v>
      </c>
    </row>
    <row r="118" spans="3:28" x14ac:dyDescent="0.25">
      <c r="C118" s="57" t="str">
        <f t="shared" si="2"/>
        <v>450ILOOP gain mb = 3, VLOOP gain mb = 2</v>
      </c>
      <c r="AB118" s="57">
        <v>2.04</v>
      </c>
    </row>
    <row r="119" spans="3:28" x14ac:dyDescent="0.25">
      <c r="C119" s="57" t="str">
        <f t="shared" si="2"/>
        <v>450ILOOP gain mb = 3, VLOOP gain mb = 4</v>
      </c>
      <c r="AB119" s="57">
        <v>2.06</v>
      </c>
    </row>
    <row r="120" spans="3:28" x14ac:dyDescent="0.25">
      <c r="C120" s="57" t="str">
        <f t="shared" si="2"/>
        <v>450ILOOP gain mb = 3, VLOOP gain mb = 8</v>
      </c>
      <c r="AB120" s="57">
        <v>2.08</v>
      </c>
    </row>
    <row r="121" spans="3:28" x14ac:dyDescent="0.25">
      <c r="C121" s="57" t="str">
        <f t="shared" si="2"/>
        <v>450ILOOP gain mb = 4, VLOOP gain mb = 0.5</v>
      </c>
      <c r="AB121" s="57">
        <v>2.1</v>
      </c>
    </row>
    <row r="122" spans="3:28" x14ac:dyDescent="0.25">
      <c r="C122" s="57" t="str">
        <f t="shared" si="2"/>
        <v>450ILOOP gain mb = 4, VLOOP gain mb = 1</v>
      </c>
      <c r="AB122" s="57">
        <v>2.12</v>
      </c>
    </row>
    <row r="123" spans="3:28" x14ac:dyDescent="0.25">
      <c r="C123" s="57" t="str">
        <f t="shared" si="2"/>
        <v>450ILOOP gain mb = 4, VLOOP gain mb = 2</v>
      </c>
      <c r="AB123" s="57">
        <v>2.14</v>
      </c>
    </row>
    <row r="124" spans="3:28" x14ac:dyDescent="0.25">
      <c r="C124" s="57" t="str">
        <f t="shared" si="2"/>
        <v>450ILOOP gain mb = 4, VLOOP gain mb = 4</v>
      </c>
      <c r="AB124" s="57">
        <v>2.16</v>
      </c>
    </row>
    <row r="125" spans="3:28" x14ac:dyDescent="0.25">
      <c r="C125" s="57" t="str">
        <f t="shared" si="2"/>
        <v>450ILOOP gain mb = 4, VLOOP gain mb = 8</v>
      </c>
      <c r="AB125" s="57">
        <v>2.1800000000000002</v>
      </c>
    </row>
    <row r="126" spans="3:28" x14ac:dyDescent="0.25">
      <c r="C126" s="57" t="str">
        <f t="shared" si="2"/>
        <v>450ILOOP gain mb = 5, VLOOP gain mb = 0.5</v>
      </c>
      <c r="AB126" s="57">
        <v>2.2000000000000002</v>
      </c>
    </row>
    <row r="127" spans="3:28" x14ac:dyDescent="0.25">
      <c r="C127" s="57" t="str">
        <f t="shared" si="2"/>
        <v>450ILOOP gain mb = 5, VLOOP gain mb = 1</v>
      </c>
      <c r="AB127" s="57">
        <v>2.2200000000000002</v>
      </c>
    </row>
    <row r="128" spans="3:28" x14ac:dyDescent="0.25">
      <c r="C128" s="57" t="str">
        <f t="shared" si="2"/>
        <v>450ILOOP gain mb = 5, VLOOP gain mb = 2</v>
      </c>
      <c r="AB128" s="57">
        <v>2.2400000000000002</v>
      </c>
    </row>
    <row r="129" spans="3:28" x14ac:dyDescent="0.25">
      <c r="C129" s="57" t="str">
        <f t="shared" si="2"/>
        <v>450ILOOP gain mb = 5, VLOOP gain mb = 4</v>
      </c>
      <c r="AB129" s="57">
        <v>2.2599999999999998</v>
      </c>
    </row>
    <row r="130" spans="3:28" x14ac:dyDescent="0.25">
      <c r="C130" s="57" t="str">
        <f t="shared" si="2"/>
        <v>450ILOOP gain mb = 5, VLOOP gain mb = 8</v>
      </c>
      <c r="AB130" s="57">
        <v>2.2799999999999998</v>
      </c>
    </row>
    <row r="131" spans="3:28" x14ac:dyDescent="0.25">
      <c r="C131" s="57" t="str">
        <f t="shared" si="2"/>
        <v>450ILOOP gain mb = 6, VLOOP gain mb = 0.5</v>
      </c>
      <c r="AB131" s="57">
        <v>2.2999999999999998</v>
      </c>
    </row>
    <row r="132" spans="3:28" x14ac:dyDescent="0.25">
      <c r="C132" s="57" t="str">
        <f t="shared" si="2"/>
        <v>450ILOOP gain mb = 6, VLOOP gain mb = 1</v>
      </c>
      <c r="AB132" s="57">
        <v>2.3199999999999998</v>
      </c>
    </row>
    <row r="133" spans="3:28" x14ac:dyDescent="0.25">
      <c r="C133" s="57" t="str">
        <f t="shared" si="2"/>
        <v>450ILOOP gain mb = 6, VLOOP gain mb = 2</v>
      </c>
      <c r="AB133" s="57">
        <v>2.34</v>
      </c>
    </row>
    <row r="134" spans="3:28" x14ac:dyDescent="0.25">
      <c r="C134" s="57" t="str">
        <f t="shared" si="2"/>
        <v>450ILOOP gain mb = 6, VLOOP gain mb = 4</v>
      </c>
      <c r="AB134" s="57">
        <v>2.36</v>
      </c>
    </row>
    <row r="135" spans="3:28" x14ac:dyDescent="0.25">
      <c r="C135" s="57" t="str">
        <f t="shared" si="2"/>
        <v>450ILOOP gain mb = 6, VLOOP gain mb = 8</v>
      </c>
      <c r="AB135" s="57">
        <v>2.38</v>
      </c>
    </row>
    <row r="136" spans="3:28" x14ac:dyDescent="0.25">
      <c r="C136" s="57" t="str">
        <f t="shared" si="2"/>
        <v>450ILOOP gain mb = 7, VLOOP gain mb = 0.5</v>
      </c>
      <c r="AB136" s="57">
        <v>2.4</v>
      </c>
    </row>
    <row r="137" spans="3:28" x14ac:dyDescent="0.25">
      <c r="C137" s="57" t="str">
        <f t="shared" si="2"/>
        <v>450ILOOP gain mb = 7, VLOOP gain mb = 1</v>
      </c>
      <c r="AB137" s="57">
        <v>2.44</v>
      </c>
    </row>
    <row r="138" spans="3:28" x14ac:dyDescent="0.25">
      <c r="C138" s="57" t="str">
        <f t="shared" si="2"/>
        <v>450ILOOP gain mb = 7, VLOOP gain mb = 2</v>
      </c>
      <c r="AB138">
        <v>2.48</v>
      </c>
    </row>
    <row r="139" spans="3:28" x14ac:dyDescent="0.25">
      <c r="C139" s="57" t="str">
        <f t="shared" si="2"/>
        <v>450ILOOP gain mb = 7, VLOOP gain mb = 4</v>
      </c>
      <c r="AB139">
        <v>2.52</v>
      </c>
    </row>
    <row r="140" spans="3:28" x14ac:dyDescent="0.25">
      <c r="C140" s="57" t="str">
        <f t="shared" si="2"/>
        <v>450ILOOP gain mb = 7, VLOOP gain mb = 8</v>
      </c>
      <c r="AB140" s="57">
        <v>2.56</v>
      </c>
    </row>
    <row r="141" spans="3:28" x14ac:dyDescent="0.25">
      <c r="C141" s="57" t="str">
        <f t="shared" si="2"/>
        <v>450ILOOP gain mb = 10, VLOOP gain mb = 2</v>
      </c>
      <c r="AB141" s="57">
        <v>2.6</v>
      </c>
    </row>
    <row r="142" spans="3:28" x14ac:dyDescent="0.25">
      <c r="C142" s="57" t="str">
        <f t="shared" ref="C142:C174" si="3">CONCATENATE($G$8, C5)</f>
        <v>550ILOOP gain mb = EEPROM; VLOOP gain mb = EEPROM, FSW = EEPROM</v>
      </c>
      <c r="AB142" s="57">
        <v>2.64</v>
      </c>
    </row>
    <row r="143" spans="3:28" x14ac:dyDescent="0.25">
      <c r="C143" s="57" t="str">
        <f t="shared" si="3"/>
        <v>550ILOOP gain mb = EEPROM, VLOOP gain mb = EEPROM</v>
      </c>
      <c r="AB143" s="57">
        <v>2.68</v>
      </c>
    </row>
    <row r="144" spans="3:28" x14ac:dyDescent="0.25">
      <c r="C144" s="57" t="str">
        <f t="shared" si="3"/>
        <v>550ILOOP gain mb = 2, VLOOP gain mb = 0.5</v>
      </c>
      <c r="AB144" s="57">
        <v>2.72</v>
      </c>
    </row>
    <row r="145" spans="3:28" x14ac:dyDescent="0.25">
      <c r="C145" s="57" t="str">
        <f t="shared" si="3"/>
        <v>550ILOOP gain mb = 2, VLOOP gain mb = 1</v>
      </c>
      <c r="AB145" s="57">
        <v>2.76</v>
      </c>
    </row>
    <row r="146" spans="3:28" x14ac:dyDescent="0.25">
      <c r="C146" s="57" t="str">
        <f t="shared" si="3"/>
        <v>550ILOOP gain mb = 2, VLOOP gain mb = 2</v>
      </c>
      <c r="AB146" s="57">
        <v>2.8</v>
      </c>
    </row>
    <row r="147" spans="3:28" x14ac:dyDescent="0.25">
      <c r="C147" s="57" t="str">
        <f t="shared" si="3"/>
        <v>550ILOOP gain mb = 2, VLOOP gain mb = 4</v>
      </c>
      <c r="AB147" s="57">
        <v>2.84</v>
      </c>
    </row>
    <row r="148" spans="3:28" x14ac:dyDescent="0.25">
      <c r="C148" s="57" t="str">
        <f t="shared" si="3"/>
        <v>550ILOOP gain mb = 2, VLOOP gain mb = 8</v>
      </c>
      <c r="AB148" s="57">
        <v>2.88</v>
      </c>
    </row>
    <row r="149" spans="3:28" x14ac:dyDescent="0.25">
      <c r="C149" s="57" t="str">
        <f t="shared" si="3"/>
        <v>550ILOOP gain mb = 3, VLOOP gain mb = 0.5</v>
      </c>
      <c r="AB149" s="57">
        <v>2.92</v>
      </c>
    </row>
    <row r="150" spans="3:28" x14ac:dyDescent="0.25">
      <c r="C150" s="57" t="str">
        <f t="shared" si="3"/>
        <v>550ILOOP gain mb = 3, VLOOP gain mb = 1</v>
      </c>
      <c r="AB150" s="57">
        <v>2.96</v>
      </c>
    </row>
    <row r="151" spans="3:28" x14ac:dyDescent="0.25">
      <c r="C151" s="57" t="str">
        <f t="shared" si="3"/>
        <v>550ILOOP gain mb = 3, VLOOP gain mb = 2</v>
      </c>
      <c r="AB151" s="57">
        <v>3</v>
      </c>
    </row>
    <row r="152" spans="3:28" x14ac:dyDescent="0.25">
      <c r="C152" s="57" t="str">
        <f t="shared" si="3"/>
        <v>550ILOOP gain mb = 3, VLOOP gain mb = 4</v>
      </c>
      <c r="AB152" s="57">
        <v>3.04</v>
      </c>
    </row>
    <row r="153" spans="3:28" x14ac:dyDescent="0.25">
      <c r="C153" s="57" t="str">
        <f t="shared" si="3"/>
        <v>550ILOOP gain mb = 3, VLOOP gain mb = 8</v>
      </c>
      <c r="AB153" s="57">
        <v>3.08</v>
      </c>
    </row>
    <row r="154" spans="3:28" x14ac:dyDescent="0.25">
      <c r="C154" s="57" t="str">
        <f t="shared" si="3"/>
        <v>550ILOOP gain mb = 4, VLOOP gain mb = 0.5</v>
      </c>
      <c r="AB154" s="57">
        <v>3.12</v>
      </c>
    </row>
    <row r="155" spans="3:28" x14ac:dyDescent="0.25">
      <c r="C155" s="57" t="str">
        <f t="shared" si="3"/>
        <v>550ILOOP gain mb = 4, VLOOP gain mb = 1</v>
      </c>
      <c r="AB155" s="57">
        <v>3.16</v>
      </c>
    </row>
    <row r="156" spans="3:28" x14ac:dyDescent="0.25">
      <c r="C156" s="57" t="str">
        <f t="shared" si="3"/>
        <v>550ILOOP gain mb = 4, VLOOP gain mb = 2</v>
      </c>
      <c r="AB156" s="57">
        <v>3.2</v>
      </c>
    </row>
    <row r="157" spans="3:28" x14ac:dyDescent="0.25">
      <c r="C157" s="57" t="str">
        <f t="shared" si="3"/>
        <v>550ILOOP gain mb = 4, VLOOP gain mb = 4</v>
      </c>
      <c r="AB157" s="57">
        <v>3.24</v>
      </c>
    </row>
    <row r="158" spans="3:28" x14ac:dyDescent="0.25">
      <c r="C158" s="57" t="str">
        <f t="shared" si="3"/>
        <v>550ILOOP gain mb = 4, VLOOP gain mb = 8</v>
      </c>
      <c r="AB158" s="57">
        <v>3.28</v>
      </c>
    </row>
    <row r="159" spans="3:28" x14ac:dyDescent="0.25">
      <c r="C159" s="57" t="str">
        <f t="shared" si="3"/>
        <v>550ILOOP gain mb = 5, VLOOP gain mb = 0.5</v>
      </c>
      <c r="AB159" s="57">
        <v>3.32</v>
      </c>
    </row>
    <row r="160" spans="3:28" x14ac:dyDescent="0.25">
      <c r="C160" s="57" t="str">
        <f t="shared" si="3"/>
        <v>550ILOOP gain mb = 5, VLOOP gain mb = 1</v>
      </c>
      <c r="AB160" s="57">
        <v>3.36</v>
      </c>
    </row>
    <row r="161" spans="3:28" x14ac:dyDescent="0.25">
      <c r="C161" s="57" t="str">
        <f t="shared" si="3"/>
        <v>550ILOOP gain mb = 5, VLOOP gain mb = 2</v>
      </c>
      <c r="AB161" s="57">
        <v>3.4</v>
      </c>
    </row>
    <row r="162" spans="3:28" x14ac:dyDescent="0.25">
      <c r="C162" s="57" t="str">
        <f t="shared" si="3"/>
        <v>550ILOOP gain mb = 5, VLOOP gain mb = 4</v>
      </c>
      <c r="AB162" s="57">
        <v>3.44</v>
      </c>
    </row>
    <row r="163" spans="3:28" x14ac:dyDescent="0.25">
      <c r="C163" s="57" t="str">
        <f t="shared" si="3"/>
        <v>550ILOOP gain mb = 5, VLOOP gain mb = 8</v>
      </c>
      <c r="AB163" s="57">
        <v>3.48</v>
      </c>
    </row>
    <row r="164" spans="3:28" x14ac:dyDescent="0.25">
      <c r="C164" s="57" t="str">
        <f t="shared" si="3"/>
        <v>550ILOOP gain mb = 6, VLOOP gain mb = 0.5</v>
      </c>
      <c r="AB164" s="57">
        <v>3.52</v>
      </c>
    </row>
    <row r="165" spans="3:28" x14ac:dyDescent="0.25">
      <c r="C165" s="57" t="str">
        <f t="shared" si="3"/>
        <v>550ILOOP gain mb = 6, VLOOP gain mb = 1</v>
      </c>
      <c r="AB165" s="57">
        <v>3.56</v>
      </c>
    </row>
    <row r="166" spans="3:28" x14ac:dyDescent="0.25">
      <c r="C166" s="57" t="str">
        <f t="shared" si="3"/>
        <v>550ILOOP gain mb = 6, VLOOP gain mb = 2</v>
      </c>
      <c r="AB166" s="57">
        <v>3.6</v>
      </c>
    </row>
    <row r="167" spans="3:28" x14ac:dyDescent="0.25">
      <c r="C167" s="57" t="str">
        <f t="shared" si="3"/>
        <v>550ILOOP gain mb = 6, VLOOP gain mb = 4</v>
      </c>
      <c r="AB167" s="57">
        <v>3.64</v>
      </c>
    </row>
    <row r="168" spans="3:28" x14ac:dyDescent="0.25">
      <c r="C168" s="57" t="str">
        <f t="shared" si="3"/>
        <v>550ILOOP gain mb = 6, VLOOP gain mb = 8</v>
      </c>
      <c r="AB168" s="57">
        <v>3.68</v>
      </c>
    </row>
    <row r="169" spans="3:28" x14ac:dyDescent="0.25">
      <c r="C169" s="57" t="str">
        <f t="shared" si="3"/>
        <v>550ILOOP gain mb = 7, VLOOP gain mb = 0.5</v>
      </c>
      <c r="AB169" s="57">
        <v>3.72</v>
      </c>
    </row>
    <row r="170" spans="3:28" x14ac:dyDescent="0.25">
      <c r="C170" s="57" t="str">
        <f t="shared" si="3"/>
        <v>550ILOOP gain mb = 7, VLOOP gain mb = 1</v>
      </c>
      <c r="AB170" s="57">
        <v>3.76</v>
      </c>
    </row>
    <row r="171" spans="3:28" x14ac:dyDescent="0.25">
      <c r="C171" s="57" t="str">
        <f t="shared" si="3"/>
        <v>550ILOOP gain mb = 7, VLOOP gain mb = 2</v>
      </c>
      <c r="AB171" s="57">
        <v>3.8</v>
      </c>
    </row>
    <row r="172" spans="3:28" x14ac:dyDescent="0.25">
      <c r="C172" s="57" t="str">
        <f t="shared" si="3"/>
        <v>550ILOOP gain mb = 7, VLOOP gain mb = 4</v>
      </c>
      <c r="AB172" s="57">
        <v>3.84</v>
      </c>
    </row>
    <row r="173" spans="3:28" x14ac:dyDescent="0.25">
      <c r="C173" s="57" t="str">
        <f t="shared" si="3"/>
        <v>550ILOOP gain mb = 7, VLOOP gain mb = 8</v>
      </c>
      <c r="AB173" s="57">
        <v>3.88</v>
      </c>
    </row>
    <row r="174" spans="3:28" x14ac:dyDescent="0.25">
      <c r="C174" s="57" t="str">
        <f t="shared" si="3"/>
        <v>550ILOOP gain mb = 10, VLOOP gain mb = 2</v>
      </c>
      <c r="AB174" s="57">
        <v>3.92</v>
      </c>
    </row>
    <row r="175" spans="3:28" x14ac:dyDescent="0.25">
      <c r="C175" s="57" t="str">
        <f t="shared" ref="C175:C207" si="4">CONCATENATE($G$9, C5)</f>
        <v>650ILOOP gain mb = EEPROM; VLOOP gain mb = EEPROM, FSW = EEPROM</v>
      </c>
      <c r="AB175" s="57">
        <v>3.96</v>
      </c>
    </row>
    <row r="176" spans="3:28" x14ac:dyDescent="0.25">
      <c r="C176" s="57" t="str">
        <f t="shared" si="4"/>
        <v>650ILOOP gain mb = EEPROM, VLOOP gain mb = EEPROM</v>
      </c>
      <c r="AB176" s="57">
        <v>4</v>
      </c>
    </row>
    <row r="177" spans="3:28" x14ac:dyDescent="0.25">
      <c r="C177" s="57" t="str">
        <f t="shared" si="4"/>
        <v>650ILOOP gain mb = 2, VLOOP gain mb = 0.5</v>
      </c>
      <c r="AB177" s="57">
        <v>4.04</v>
      </c>
    </row>
    <row r="178" spans="3:28" x14ac:dyDescent="0.25">
      <c r="C178" s="57" t="str">
        <f t="shared" si="4"/>
        <v>650ILOOP gain mb = 2, VLOOP gain mb = 1</v>
      </c>
      <c r="AB178" s="57">
        <v>4.08</v>
      </c>
    </row>
    <row r="179" spans="3:28" x14ac:dyDescent="0.25">
      <c r="C179" s="57" t="str">
        <f t="shared" si="4"/>
        <v>650ILOOP gain mb = 2, VLOOP gain mb = 2</v>
      </c>
      <c r="AB179" s="57">
        <v>4.12</v>
      </c>
    </row>
    <row r="180" spans="3:28" x14ac:dyDescent="0.25">
      <c r="C180" s="57" t="str">
        <f t="shared" si="4"/>
        <v>650ILOOP gain mb = 2, VLOOP gain mb = 4</v>
      </c>
      <c r="AB180" s="57">
        <v>4.16</v>
      </c>
    </row>
    <row r="181" spans="3:28" x14ac:dyDescent="0.25">
      <c r="C181" s="57" t="str">
        <f t="shared" si="4"/>
        <v>650ILOOP gain mb = 2, VLOOP gain mb = 8</v>
      </c>
      <c r="AB181" s="57">
        <v>4.2</v>
      </c>
    </row>
    <row r="182" spans="3:28" x14ac:dyDescent="0.25">
      <c r="C182" s="57" t="str">
        <f t="shared" si="4"/>
        <v>650ILOOP gain mb = 3, VLOOP gain mb = 0.5</v>
      </c>
      <c r="AB182" s="57">
        <v>4.24</v>
      </c>
    </row>
    <row r="183" spans="3:28" x14ac:dyDescent="0.25">
      <c r="C183" s="57" t="str">
        <f t="shared" si="4"/>
        <v>650ILOOP gain mb = 3, VLOOP gain mb = 1</v>
      </c>
      <c r="AB183" s="57">
        <v>4.28</v>
      </c>
    </row>
    <row r="184" spans="3:28" x14ac:dyDescent="0.25">
      <c r="C184" s="57" t="str">
        <f t="shared" si="4"/>
        <v>650ILOOP gain mb = 3, VLOOP gain mb = 2</v>
      </c>
      <c r="AB184" s="57">
        <v>4.32</v>
      </c>
    </row>
    <row r="185" spans="3:28" x14ac:dyDescent="0.25">
      <c r="C185" s="57" t="str">
        <f t="shared" si="4"/>
        <v>650ILOOP gain mb = 3, VLOOP gain mb = 4</v>
      </c>
      <c r="AB185" s="57">
        <v>4.3600000000000003</v>
      </c>
    </row>
    <row r="186" spans="3:28" x14ac:dyDescent="0.25">
      <c r="C186" s="57" t="str">
        <f t="shared" si="4"/>
        <v>650ILOOP gain mb = 3, VLOOP gain mb = 8</v>
      </c>
      <c r="AB186" s="57">
        <v>4.4000000000000004</v>
      </c>
    </row>
    <row r="187" spans="3:28" x14ac:dyDescent="0.25">
      <c r="C187" s="57" t="str">
        <f t="shared" si="4"/>
        <v>650ILOOP gain mb = 4, VLOOP gain mb = 0.5</v>
      </c>
      <c r="AB187" s="57">
        <v>4.4400000000000004</v>
      </c>
    </row>
    <row r="188" spans="3:28" x14ac:dyDescent="0.25">
      <c r="C188" s="57" t="str">
        <f t="shared" si="4"/>
        <v>650ILOOP gain mb = 4, VLOOP gain mb = 1</v>
      </c>
      <c r="AB188" s="57">
        <v>4.4800000000000004</v>
      </c>
    </row>
    <row r="189" spans="3:28" x14ac:dyDescent="0.25">
      <c r="C189" s="57" t="str">
        <f t="shared" si="4"/>
        <v>650ILOOP gain mb = 4, VLOOP gain mb = 2</v>
      </c>
      <c r="AB189" s="57">
        <v>4.5199999999999996</v>
      </c>
    </row>
    <row r="190" spans="3:28" x14ac:dyDescent="0.25">
      <c r="C190" s="57" t="str">
        <f t="shared" si="4"/>
        <v>650ILOOP gain mb = 4, VLOOP gain mb = 4</v>
      </c>
      <c r="AB190" s="57">
        <v>4.5599999999999996</v>
      </c>
    </row>
    <row r="191" spans="3:28" x14ac:dyDescent="0.25">
      <c r="C191" s="57" t="str">
        <f t="shared" si="4"/>
        <v>650ILOOP gain mb = 4, VLOOP gain mb = 8</v>
      </c>
      <c r="AB191" s="57">
        <v>4.5999999999999996</v>
      </c>
    </row>
    <row r="192" spans="3:28" x14ac:dyDescent="0.25">
      <c r="C192" s="57" t="str">
        <f t="shared" si="4"/>
        <v>650ILOOP gain mb = 5, VLOOP gain mb = 0.5</v>
      </c>
      <c r="AB192" s="57">
        <v>4.6399999999999997</v>
      </c>
    </row>
    <row r="193" spans="3:28" x14ac:dyDescent="0.25">
      <c r="C193" s="57" t="str">
        <f t="shared" si="4"/>
        <v>650ILOOP gain mb = 5, VLOOP gain mb = 1</v>
      </c>
      <c r="AB193" s="57">
        <v>4.68</v>
      </c>
    </row>
    <row r="194" spans="3:28" x14ac:dyDescent="0.25">
      <c r="C194" s="57" t="str">
        <f t="shared" si="4"/>
        <v>650ILOOP gain mb = 5, VLOOP gain mb = 2</v>
      </c>
      <c r="AB194" s="57">
        <v>4.72</v>
      </c>
    </row>
    <row r="195" spans="3:28" x14ac:dyDescent="0.25">
      <c r="C195" s="57" t="str">
        <f t="shared" si="4"/>
        <v>650ILOOP gain mb = 5, VLOOP gain mb = 4</v>
      </c>
      <c r="AB195" s="57">
        <v>4.76</v>
      </c>
    </row>
    <row r="196" spans="3:28" x14ac:dyDescent="0.25">
      <c r="C196" s="57" t="str">
        <f t="shared" si="4"/>
        <v>650ILOOP gain mb = 5, VLOOP gain mb = 8</v>
      </c>
      <c r="AB196" s="57">
        <v>4.8</v>
      </c>
    </row>
    <row r="197" spans="3:28" x14ac:dyDescent="0.25">
      <c r="C197" s="57" t="str">
        <f t="shared" si="4"/>
        <v>650ILOOP gain mb = 6, VLOOP gain mb = 0.5</v>
      </c>
      <c r="AB197" s="57">
        <v>4.84</v>
      </c>
    </row>
    <row r="198" spans="3:28" x14ac:dyDescent="0.25">
      <c r="C198" s="57" t="str">
        <f t="shared" si="4"/>
        <v>650ILOOP gain mb = 6, VLOOP gain mb = 1</v>
      </c>
      <c r="AB198" s="57">
        <v>4.88</v>
      </c>
    </row>
    <row r="199" spans="3:28" x14ac:dyDescent="0.25">
      <c r="C199" s="57" t="str">
        <f t="shared" si="4"/>
        <v>650ILOOP gain mb = 6, VLOOP gain mb = 2</v>
      </c>
      <c r="AB199" s="57">
        <v>4.92</v>
      </c>
    </row>
    <row r="200" spans="3:28" x14ac:dyDescent="0.25">
      <c r="C200" s="57" t="str">
        <f t="shared" si="4"/>
        <v>650ILOOP gain mb = 6, VLOOP gain mb = 4</v>
      </c>
      <c r="AB200" s="57">
        <v>4.96</v>
      </c>
    </row>
    <row r="201" spans="3:28" x14ac:dyDescent="0.25">
      <c r="C201" s="57" t="str">
        <f t="shared" si="4"/>
        <v>650ILOOP gain mb = 6, VLOOP gain mb = 8</v>
      </c>
      <c r="AB201" s="57">
        <v>5</v>
      </c>
    </row>
    <row r="202" spans="3:28" x14ac:dyDescent="0.25">
      <c r="C202" s="57" t="str">
        <f t="shared" si="4"/>
        <v>650ILOOP gain mb = 7, VLOOP gain mb = 0.5</v>
      </c>
      <c r="AB202" s="57">
        <v>5.04</v>
      </c>
    </row>
    <row r="203" spans="3:28" x14ac:dyDescent="0.25">
      <c r="C203" s="57" t="str">
        <f t="shared" si="4"/>
        <v>650ILOOP gain mb = 7, VLOOP gain mb = 1</v>
      </c>
      <c r="AB203" s="57">
        <v>5.08</v>
      </c>
    </row>
    <row r="204" spans="3:28" x14ac:dyDescent="0.25">
      <c r="C204" s="57" t="str">
        <f t="shared" si="4"/>
        <v>650ILOOP gain mb = 7, VLOOP gain mb = 2</v>
      </c>
      <c r="AB204" s="57">
        <v>5.12</v>
      </c>
    </row>
    <row r="205" spans="3:28" x14ac:dyDescent="0.25">
      <c r="C205" s="57" t="str">
        <f t="shared" si="4"/>
        <v>650ILOOP gain mb = 7, VLOOP gain mb = 4</v>
      </c>
      <c r="AB205" s="57">
        <v>5.16</v>
      </c>
    </row>
    <row r="206" spans="3:28" x14ac:dyDescent="0.25">
      <c r="C206" s="57" t="str">
        <f t="shared" si="4"/>
        <v>650ILOOP gain mb = 7, VLOOP gain mb = 8</v>
      </c>
      <c r="AB206" s="57">
        <v>5.2</v>
      </c>
    </row>
    <row r="207" spans="3:28" x14ac:dyDescent="0.25">
      <c r="C207" s="57" t="str">
        <f t="shared" si="4"/>
        <v>650ILOOP gain mb = 10, VLOOP gain mb = 2</v>
      </c>
      <c r="AB207" s="57">
        <v>5.24</v>
      </c>
    </row>
    <row r="208" spans="3:28" x14ac:dyDescent="0.25">
      <c r="C208" s="57" t="str">
        <f t="shared" ref="C208:C240" si="5">CONCATENATE($G$10, C5)</f>
        <v>900ILOOP gain mb = EEPROM; VLOOP gain mb = EEPROM, FSW = EEPROM</v>
      </c>
      <c r="AB208" s="57">
        <v>5.28</v>
      </c>
    </row>
    <row r="209" spans="3:28" x14ac:dyDescent="0.25">
      <c r="C209" s="57" t="str">
        <f t="shared" si="5"/>
        <v>900ILOOP gain mb = EEPROM, VLOOP gain mb = EEPROM</v>
      </c>
      <c r="AB209" s="57">
        <v>5.32</v>
      </c>
    </row>
    <row r="210" spans="3:28" x14ac:dyDescent="0.25">
      <c r="C210" s="57" t="str">
        <f t="shared" si="5"/>
        <v>900ILOOP gain mb = 2, VLOOP gain mb = 0.5</v>
      </c>
      <c r="AB210" s="57">
        <v>5.36</v>
      </c>
    </row>
    <row r="211" spans="3:28" x14ac:dyDescent="0.25">
      <c r="C211" s="57" t="str">
        <f t="shared" si="5"/>
        <v>900ILOOP gain mb = 2, VLOOP gain mb = 1</v>
      </c>
      <c r="AB211" s="57">
        <v>5.4</v>
      </c>
    </row>
    <row r="212" spans="3:28" x14ac:dyDescent="0.25">
      <c r="C212" s="57" t="str">
        <f t="shared" si="5"/>
        <v>900ILOOP gain mb = 2, VLOOP gain mb = 2</v>
      </c>
      <c r="AB212" s="57">
        <v>5.44</v>
      </c>
    </row>
    <row r="213" spans="3:28" x14ac:dyDescent="0.25">
      <c r="C213" s="57" t="str">
        <f t="shared" si="5"/>
        <v>900ILOOP gain mb = 2, VLOOP gain mb = 4</v>
      </c>
      <c r="AB213" s="57">
        <v>5.48</v>
      </c>
    </row>
    <row r="214" spans="3:28" x14ac:dyDescent="0.25">
      <c r="C214" s="57" t="str">
        <f t="shared" si="5"/>
        <v>900ILOOP gain mb = 2, VLOOP gain mb = 8</v>
      </c>
      <c r="AB214" s="57">
        <v>5.52</v>
      </c>
    </row>
    <row r="215" spans="3:28" x14ac:dyDescent="0.25">
      <c r="C215" s="57" t="str">
        <f t="shared" si="5"/>
        <v>900ILOOP gain mb = 3, VLOOP gain mb = 0.5</v>
      </c>
      <c r="AB215" s="57">
        <v>5.56</v>
      </c>
    </row>
    <row r="216" spans="3:28" x14ac:dyDescent="0.25">
      <c r="C216" s="57" t="str">
        <f t="shared" si="5"/>
        <v>900ILOOP gain mb = 3, VLOOP gain mb = 1</v>
      </c>
      <c r="AB216" s="57">
        <v>5.6</v>
      </c>
    </row>
    <row r="217" spans="3:28" x14ac:dyDescent="0.25">
      <c r="C217" s="57" t="str">
        <f t="shared" si="5"/>
        <v>900ILOOP gain mb = 3, VLOOP gain mb = 2</v>
      </c>
      <c r="AB217" s="57">
        <v>5.64</v>
      </c>
    </row>
    <row r="218" spans="3:28" x14ac:dyDescent="0.25">
      <c r="C218" s="57" t="str">
        <f t="shared" si="5"/>
        <v>900ILOOP gain mb = 3, VLOOP gain mb = 4</v>
      </c>
      <c r="AB218" s="57">
        <v>5.68</v>
      </c>
    </row>
    <row r="219" spans="3:28" x14ac:dyDescent="0.25">
      <c r="C219" s="57" t="str">
        <f t="shared" si="5"/>
        <v>900ILOOP gain mb = 3, VLOOP gain mb = 8</v>
      </c>
      <c r="AB219" s="57">
        <v>5.72</v>
      </c>
    </row>
    <row r="220" spans="3:28" x14ac:dyDescent="0.25">
      <c r="C220" s="57" t="str">
        <f t="shared" si="5"/>
        <v>900ILOOP gain mb = 4, VLOOP gain mb = 0.5</v>
      </c>
      <c r="AB220" s="57">
        <v>5.76</v>
      </c>
    </row>
    <row r="221" spans="3:28" x14ac:dyDescent="0.25">
      <c r="C221" s="57" t="str">
        <f t="shared" si="5"/>
        <v>900ILOOP gain mb = 4, VLOOP gain mb = 1</v>
      </c>
      <c r="AB221" s="57">
        <v>5.8</v>
      </c>
    </row>
    <row r="222" spans="3:28" x14ac:dyDescent="0.25">
      <c r="C222" s="57" t="str">
        <f t="shared" si="5"/>
        <v>900ILOOP gain mb = 4, VLOOP gain mb = 2</v>
      </c>
      <c r="AB222" s="57">
        <v>5.84</v>
      </c>
    </row>
    <row r="223" spans="3:28" x14ac:dyDescent="0.25">
      <c r="C223" s="57" t="str">
        <f t="shared" si="5"/>
        <v>900ILOOP gain mb = 4, VLOOP gain mb = 4</v>
      </c>
      <c r="AB223" s="57">
        <v>5.88</v>
      </c>
    </row>
    <row r="224" spans="3:28" x14ac:dyDescent="0.25">
      <c r="C224" s="57" t="str">
        <f t="shared" si="5"/>
        <v>900ILOOP gain mb = 4, VLOOP gain mb = 8</v>
      </c>
      <c r="AB224" s="57">
        <v>5.92</v>
      </c>
    </row>
    <row r="225" spans="3:28" x14ac:dyDescent="0.25">
      <c r="C225" s="57" t="str">
        <f t="shared" si="5"/>
        <v>900ILOOP gain mb = 5, VLOOP gain mb = 0.5</v>
      </c>
      <c r="AB225" s="57">
        <v>5.96</v>
      </c>
    </row>
    <row r="226" spans="3:28" x14ac:dyDescent="0.25">
      <c r="C226" s="57" t="str">
        <f t="shared" si="5"/>
        <v>900ILOOP gain mb = 5, VLOOP gain mb = 1</v>
      </c>
      <c r="AB226" s="57">
        <v>6</v>
      </c>
    </row>
    <row r="227" spans="3:28" x14ac:dyDescent="0.25">
      <c r="C227" s="57" t="str">
        <f t="shared" si="5"/>
        <v>900ILOOP gain mb = 5, VLOOP gain mb = 2</v>
      </c>
    </row>
    <row r="228" spans="3:28" x14ac:dyDescent="0.25">
      <c r="C228" s="57" t="str">
        <f t="shared" si="5"/>
        <v>900ILOOP gain mb = 5, VLOOP gain mb = 4</v>
      </c>
    </row>
    <row r="229" spans="3:28" x14ac:dyDescent="0.25">
      <c r="C229" s="57" t="str">
        <f t="shared" si="5"/>
        <v>900ILOOP gain mb = 5, VLOOP gain mb = 8</v>
      </c>
    </row>
    <row r="230" spans="3:28" x14ac:dyDescent="0.25">
      <c r="C230" s="57" t="str">
        <f t="shared" si="5"/>
        <v>900ILOOP gain mb = 6, VLOOP gain mb = 0.5</v>
      </c>
    </row>
    <row r="231" spans="3:28" x14ac:dyDescent="0.25">
      <c r="C231" s="57" t="str">
        <f t="shared" si="5"/>
        <v>900ILOOP gain mb = 6, VLOOP gain mb = 1</v>
      </c>
    </row>
    <row r="232" spans="3:28" x14ac:dyDescent="0.25">
      <c r="C232" s="57" t="str">
        <f t="shared" si="5"/>
        <v>900ILOOP gain mb = 6, VLOOP gain mb = 2</v>
      </c>
    </row>
    <row r="233" spans="3:28" x14ac:dyDescent="0.25">
      <c r="C233" s="57" t="str">
        <f t="shared" si="5"/>
        <v>900ILOOP gain mb = 6, VLOOP gain mb = 4</v>
      </c>
    </row>
    <row r="234" spans="3:28" x14ac:dyDescent="0.25">
      <c r="C234" s="57" t="str">
        <f t="shared" si="5"/>
        <v>900ILOOP gain mb = 6, VLOOP gain mb = 8</v>
      </c>
    </row>
    <row r="235" spans="3:28" x14ac:dyDescent="0.25">
      <c r="C235" s="57" t="str">
        <f t="shared" si="5"/>
        <v>900ILOOP gain mb = 7, VLOOP gain mb = 0.5</v>
      </c>
    </row>
    <row r="236" spans="3:28" x14ac:dyDescent="0.25">
      <c r="C236" s="57" t="str">
        <f t="shared" si="5"/>
        <v>900ILOOP gain mb = 7, VLOOP gain mb = 1</v>
      </c>
    </row>
    <row r="237" spans="3:28" x14ac:dyDescent="0.25">
      <c r="C237" s="57" t="str">
        <f t="shared" si="5"/>
        <v>900ILOOP gain mb = 7, VLOOP gain mb = 2</v>
      </c>
    </row>
    <row r="238" spans="3:28" x14ac:dyDescent="0.25">
      <c r="C238" s="57" t="str">
        <f t="shared" si="5"/>
        <v>900ILOOP gain mb = 7, VLOOP gain mb = 4</v>
      </c>
    </row>
    <row r="239" spans="3:28" x14ac:dyDescent="0.25">
      <c r="C239" s="57" t="str">
        <f t="shared" si="5"/>
        <v>900ILOOP gain mb = 7, VLOOP gain mb = 8</v>
      </c>
    </row>
    <row r="240" spans="3:28" x14ac:dyDescent="0.25">
      <c r="C240" s="57" t="str">
        <f t="shared" si="5"/>
        <v>900ILOOP gain mb = 10, VLOOP gain mb = 2</v>
      </c>
    </row>
    <row r="241" spans="3:3" x14ac:dyDescent="0.25">
      <c r="C241" s="57" t="str">
        <f t="shared" ref="C241:C273" si="6">CONCATENATE($G$11, C5)</f>
        <v>1100ILOOP gain mb = EEPROM; VLOOP gain mb = EEPROM, FSW = EEPROM</v>
      </c>
    </row>
    <row r="242" spans="3:3" x14ac:dyDescent="0.25">
      <c r="C242" s="57" t="str">
        <f t="shared" si="6"/>
        <v>1100ILOOP gain mb = EEPROM, VLOOP gain mb = EEPROM</v>
      </c>
    </row>
    <row r="243" spans="3:3" x14ac:dyDescent="0.25">
      <c r="C243" s="57" t="str">
        <f t="shared" si="6"/>
        <v>1100ILOOP gain mb = 2, VLOOP gain mb = 0.5</v>
      </c>
    </row>
    <row r="244" spans="3:3" x14ac:dyDescent="0.25">
      <c r="C244" s="57" t="str">
        <f t="shared" si="6"/>
        <v>1100ILOOP gain mb = 2, VLOOP gain mb = 1</v>
      </c>
    </row>
    <row r="245" spans="3:3" x14ac:dyDescent="0.25">
      <c r="C245" s="57" t="str">
        <f t="shared" si="6"/>
        <v>1100ILOOP gain mb = 2, VLOOP gain mb = 2</v>
      </c>
    </row>
    <row r="246" spans="3:3" x14ac:dyDescent="0.25">
      <c r="C246" s="57" t="str">
        <f t="shared" si="6"/>
        <v>1100ILOOP gain mb = 2, VLOOP gain mb = 4</v>
      </c>
    </row>
    <row r="247" spans="3:3" x14ac:dyDescent="0.25">
      <c r="C247" s="57" t="str">
        <f t="shared" si="6"/>
        <v>1100ILOOP gain mb = 2, VLOOP gain mb = 8</v>
      </c>
    </row>
    <row r="248" spans="3:3" x14ac:dyDescent="0.25">
      <c r="C248" s="57" t="str">
        <f t="shared" si="6"/>
        <v>1100ILOOP gain mb = 3, VLOOP gain mb = 0.5</v>
      </c>
    </row>
    <row r="249" spans="3:3" x14ac:dyDescent="0.25">
      <c r="C249" s="57" t="str">
        <f t="shared" si="6"/>
        <v>1100ILOOP gain mb = 3, VLOOP gain mb = 1</v>
      </c>
    </row>
    <row r="250" spans="3:3" x14ac:dyDescent="0.25">
      <c r="C250" s="57" t="str">
        <f t="shared" si="6"/>
        <v>1100ILOOP gain mb = 3, VLOOP gain mb = 2</v>
      </c>
    </row>
    <row r="251" spans="3:3" x14ac:dyDescent="0.25">
      <c r="C251" s="57" t="str">
        <f t="shared" si="6"/>
        <v>1100ILOOP gain mb = 3, VLOOP gain mb = 4</v>
      </c>
    </row>
    <row r="252" spans="3:3" x14ac:dyDescent="0.25">
      <c r="C252" s="57" t="str">
        <f t="shared" si="6"/>
        <v>1100ILOOP gain mb = 3, VLOOP gain mb = 8</v>
      </c>
    </row>
    <row r="253" spans="3:3" x14ac:dyDescent="0.25">
      <c r="C253" s="57" t="str">
        <f t="shared" si="6"/>
        <v>1100ILOOP gain mb = 4, VLOOP gain mb = 0.5</v>
      </c>
    </row>
    <row r="254" spans="3:3" x14ac:dyDescent="0.25">
      <c r="C254" s="57" t="str">
        <f t="shared" si="6"/>
        <v>1100ILOOP gain mb = 4, VLOOP gain mb = 1</v>
      </c>
    </row>
    <row r="255" spans="3:3" x14ac:dyDescent="0.25">
      <c r="C255" s="57" t="str">
        <f t="shared" si="6"/>
        <v>1100ILOOP gain mb = 4, VLOOP gain mb = 2</v>
      </c>
    </row>
    <row r="256" spans="3:3" x14ac:dyDescent="0.25">
      <c r="C256" s="57" t="str">
        <f t="shared" si="6"/>
        <v>1100ILOOP gain mb = 4, VLOOP gain mb = 4</v>
      </c>
    </row>
    <row r="257" spans="3:3" x14ac:dyDescent="0.25">
      <c r="C257" s="57" t="str">
        <f t="shared" si="6"/>
        <v>1100ILOOP gain mb = 4, VLOOP gain mb = 8</v>
      </c>
    </row>
    <row r="258" spans="3:3" x14ac:dyDescent="0.25">
      <c r="C258" s="57" t="str">
        <f t="shared" si="6"/>
        <v>1100ILOOP gain mb = 5, VLOOP gain mb = 0.5</v>
      </c>
    </row>
    <row r="259" spans="3:3" x14ac:dyDescent="0.25">
      <c r="C259" s="57" t="str">
        <f t="shared" si="6"/>
        <v>1100ILOOP gain mb = 5, VLOOP gain mb = 1</v>
      </c>
    </row>
    <row r="260" spans="3:3" x14ac:dyDescent="0.25">
      <c r="C260" s="57" t="str">
        <f t="shared" si="6"/>
        <v>1100ILOOP gain mb = 5, VLOOP gain mb = 2</v>
      </c>
    </row>
    <row r="261" spans="3:3" x14ac:dyDescent="0.25">
      <c r="C261" s="57" t="str">
        <f t="shared" si="6"/>
        <v>1100ILOOP gain mb = 5, VLOOP gain mb = 4</v>
      </c>
    </row>
    <row r="262" spans="3:3" x14ac:dyDescent="0.25">
      <c r="C262" s="57" t="str">
        <f t="shared" si="6"/>
        <v>1100ILOOP gain mb = 5, VLOOP gain mb = 8</v>
      </c>
    </row>
    <row r="263" spans="3:3" x14ac:dyDescent="0.25">
      <c r="C263" s="57" t="str">
        <f t="shared" si="6"/>
        <v>1100ILOOP gain mb = 6, VLOOP gain mb = 0.5</v>
      </c>
    </row>
    <row r="264" spans="3:3" x14ac:dyDescent="0.25">
      <c r="C264" s="57" t="str">
        <f t="shared" si="6"/>
        <v>1100ILOOP gain mb = 6, VLOOP gain mb = 1</v>
      </c>
    </row>
    <row r="265" spans="3:3" x14ac:dyDescent="0.25">
      <c r="C265" s="57" t="str">
        <f t="shared" si="6"/>
        <v>1100ILOOP gain mb = 6, VLOOP gain mb = 2</v>
      </c>
    </row>
    <row r="266" spans="3:3" x14ac:dyDescent="0.25">
      <c r="C266" s="57" t="str">
        <f t="shared" si="6"/>
        <v>1100ILOOP gain mb = 6, VLOOP gain mb = 4</v>
      </c>
    </row>
    <row r="267" spans="3:3" x14ac:dyDescent="0.25">
      <c r="C267" s="57" t="str">
        <f t="shared" si="6"/>
        <v>1100ILOOP gain mb = 6, VLOOP gain mb = 8</v>
      </c>
    </row>
    <row r="268" spans="3:3" x14ac:dyDescent="0.25">
      <c r="C268" s="57" t="str">
        <f t="shared" si="6"/>
        <v>1100ILOOP gain mb = 7, VLOOP gain mb = 0.5</v>
      </c>
    </row>
    <row r="269" spans="3:3" x14ac:dyDescent="0.25">
      <c r="C269" s="57" t="str">
        <f t="shared" si="6"/>
        <v>1100ILOOP gain mb = 7, VLOOP gain mb = 1</v>
      </c>
    </row>
    <row r="270" spans="3:3" x14ac:dyDescent="0.25">
      <c r="C270" s="57" t="str">
        <f t="shared" si="6"/>
        <v>1100ILOOP gain mb = 7, VLOOP gain mb = 2</v>
      </c>
    </row>
    <row r="271" spans="3:3" x14ac:dyDescent="0.25">
      <c r="C271" s="57" t="str">
        <f t="shared" si="6"/>
        <v>1100ILOOP gain mb = 7, VLOOP gain mb = 4</v>
      </c>
    </row>
    <row r="272" spans="3:3" x14ac:dyDescent="0.25">
      <c r="C272" s="57" t="str">
        <f t="shared" si="6"/>
        <v>1100ILOOP gain mb = 7, VLOOP gain mb = 8</v>
      </c>
    </row>
    <row r="273" spans="3:3" x14ac:dyDescent="0.25">
      <c r="C273" s="57" t="str">
        <f t="shared" si="6"/>
        <v>1100ILOOP gain mb = 10, VLOOP gain mb = 2</v>
      </c>
    </row>
    <row r="274" spans="3:3" x14ac:dyDescent="0.25">
      <c r="C274" s="57" t="str">
        <f t="shared" ref="C274:C306" si="7">CONCATENATE($G$12, C5)</f>
        <v>1500ILOOP gain mb = EEPROM; VLOOP gain mb = EEPROM, FSW = EEPROM</v>
      </c>
    </row>
    <row r="275" spans="3:3" x14ac:dyDescent="0.25">
      <c r="C275" s="57" t="str">
        <f t="shared" si="7"/>
        <v>1500ILOOP gain mb = EEPROM, VLOOP gain mb = EEPROM</v>
      </c>
    </row>
    <row r="276" spans="3:3" x14ac:dyDescent="0.25">
      <c r="C276" s="57" t="str">
        <f t="shared" si="7"/>
        <v>1500ILOOP gain mb = 2, VLOOP gain mb = 0.5</v>
      </c>
    </row>
    <row r="277" spans="3:3" x14ac:dyDescent="0.25">
      <c r="C277" s="57" t="str">
        <f t="shared" si="7"/>
        <v>1500ILOOP gain mb = 2, VLOOP gain mb = 1</v>
      </c>
    </row>
    <row r="278" spans="3:3" x14ac:dyDescent="0.25">
      <c r="C278" s="57" t="str">
        <f t="shared" si="7"/>
        <v>1500ILOOP gain mb = 2, VLOOP gain mb = 2</v>
      </c>
    </row>
    <row r="279" spans="3:3" x14ac:dyDescent="0.25">
      <c r="C279" s="57" t="str">
        <f t="shared" si="7"/>
        <v>1500ILOOP gain mb = 2, VLOOP gain mb = 4</v>
      </c>
    </row>
    <row r="280" spans="3:3" x14ac:dyDescent="0.25">
      <c r="C280" s="57" t="str">
        <f t="shared" si="7"/>
        <v>1500ILOOP gain mb = 2, VLOOP gain mb = 8</v>
      </c>
    </row>
    <row r="281" spans="3:3" x14ac:dyDescent="0.25">
      <c r="C281" s="57" t="str">
        <f t="shared" si="7"/>
        <v>1500ILOOP gain mb = 3, VLOOP gain mb = 0.5</v>
      </c>
    </row>
    <row r="282" spans="3:3" x14ac:dyDescent="0.25">
      <c r="C282" s="57" t="str">
        <f t="shared" si="7"/>
        <v>1500ILOOP gain mb = 3, VLOOP gain mb = 1</v>
      </c>
    </row>
    <row r="283" spans="3:3" x14ac:dyDescent="0.25">
      <c r="C283" s="57" t="str">
        <f t="shared" si="7"/>
        <v>1500ILOOP gain mb = 3, VLOOP gain mb = 2</v>
      </c>
    </row>
    <row r="284" spans="3:3" x14ac:dyDescent="0.25">
      <c r="C284" s="57" t="str">
        <f t="shared" si="7"/>
        <v>1500ILOOP gain mb = 3, VLOOP gain mb = 4</v>
      </c>
    </row>
    <row r="285" spans="3:3" x14ac:dyDescent="0.25">
      <c r="C285" s="57" t="str">
        <f t="shared" si="7"/>
        <v>1500ILOOP gain mb = 3, VLOOP gain mb = 8</v>
      </c>
    </row>
    <row r="286" spans="3:3" x14ac:dyDescent="0.25">
      <c r="C286" s="57" t="str">
        <f t="shared" si="7"/>
        <v>1500ILOOP gain mb = 4, VLOOP gain mb = 0.5</v>
      </c>
    </row>
    <row r="287" spans="3:3" x14ac:dyDescent="0.25">
      <c r="C287" s="57" t="str">
        <f t="shared" si="7"/>
        <v>1500ILOOP gain mb = 4, VLOOP gain mb = 1</v>
      </c>
    </row>
    <row r="288" spans="3:3" x14ac:dyDescent="0.25">
      <c r="C288" s="57" t="str">
        <f t="shared" si="7"/>
        <v>1500ILOOP gain mb = 4, VLOOP gain mb = 2</v>
      </c>
    </row>
    <row r="289" spans="3:3" x14ac:dyDescent="0.25">
      <c r="C289" s="57" t="str">
        <f t="shared" si="7"/>
        <v>1500ILOOP gain mb = 4, VLOOP gain mb = 4</v>
      </c>
    </row>
    <row r="290" spans="3:3" x14ac:dyDescent="0.25">
      <c r="C290" s="57" t="str">
        <f t="shared" si="7"/>
        <v>1500ILOOP gain mb = 4, VLOOP gain mb = 8</v>
      </c>
    </row>
    <row r="291" spans="3:3" x14ac:dyDescent="0.25">
      <c r="C291" s="57" t="str">
        <f t="shared" si="7"/>
        <v>1500ILOOP gain mb = 5, VLOOP gain mb = 0.5</v>
      </c>
    </row>
    <row r="292" spans="3:3" x14ac:dyDescent="0.25">
      <c r="C292" s="57" t="str">
        <f t="shared" si="7"/>
        <v>1500ILOOP gain mb = 5, VLOOP gain mb = 1</v>
      </c>
    </row>
    <row r="293" spans="3:3" x14ac:dyDescent="0.25">
      <c r="C293" s="57" t="str">
        <f t="shared" si="7"/>
        <v>1500ILOOP gain mb = 5, VLOOP gain mb = 2</v>
      </c>
    </row>
    <row r="294" spans="3:3" x14ac:dyDescent="0.25">
      <c r="C294" s="57" t="str">
        <f t="shared" si="7"/>
        <v>1500ILOOP gain mb = 5, VLOOP gain mb = 4</v>
      </c>
    </row>
    <row r="295" spans="3:3" x14ac:dyDescent="0.25">
      <c r="C295" s="57" t="str">
        <f t="shared" si="7"/>
        <v>1500ILOOP gain mb = 5, VLOOP gain mb = 8</v>
      </c>
    </row>
    <row r="296" spans="3:3" x14ac:dyDescent="0.25">
      <c r="C296" s="57" t="str">
        <f t="shared" si="7"/>
        <v>1500ILOOP gain mb = 6, VLOOP gain mb = 0.5</v>
      </c>
    </row>
    <row r="297" spans="3:3" x14ac:dyDescent="0.25">
      <c r="C297" s="57" t="str">
        <f t="shared" si="7"/>
        <v>1500ILOOP gain mb = 6, VLOOP gain mb = 1</v>
      </c>
    </row>
    <row r="298" spans="3:3" x14ac:dyDescent="0.25">
      <c r="C298" s="57" t="str">
        <f t="shared" si="7"/>
        <v>1500ILOOP gain mb = 6, VLOOP gain mb = 2</v>
      </c>
    </row>
    <row r="299" spans="3:3" x14ac:dyDescent="0.25">
      <c r="C299" s="57" t="str">
        <f t="shared" si="7"/>
        <v>1500ILOOP gain mb = 6, VLOOP gain mb = 4</v>
      </c>
    </row>
    <row r="300" spans="3:3" x14ac:dyDescent="0.25">
      <c r="C300" s="57" t="str">
        <f t="shared" si="7"/>
        <v>1500ILOOP gain mb = 6, VLOOP gain mb = 8</v>
      </c>
    </row>
    <row r="301" spans="3:3" x14ac:dyDescent="0.25">
      <c r="C301" s="57" t="str">
        <f t="shared" si="7"/>
        <v>1500ILOOP gain mb = 7, VLOOP gain mb = 0.5</v>
      </c>
    </row>
    <row r="302" spans="3:3" x14ac:dyDescent="0.25">
      <c r="C302" s="57" t="str">
        <f t="shared" si="7"/>
        <v>1500ILOOP gain mb = 7, VLOOP gain mb = 1</v>
      </c>
    </row>
    <row r="303" spans="3:3" x14ac:dyDescent="0.25">
      <c r="C303" s="57" t="str">
        <f t="shared" si="7"/>
        <v>1500ILOOP gain mb = 7, VLOOP gain mb = 2</v>
      </c>
    </row>
    <row r="304" spans="3:3" x14ac:dyDescent="0.25">
      <c r="C304" s="57" t="str">
        <f t="shared" si="7"/>
        <v>1500ILOOP gain mb = 7, VLOOP gain mb = 4</v>
      </c>
    </row>
    <row r="305" spans="3:3" x14ac:dyDescent="0.25">
      <c r="C305" s="57" t="str">
        <f t="shared" si="7"/>
        <v>1500ILOOP gain mb = 7, VLOOP gain mb = 8</v>
      </c>
    </row>
    <row r="306" spans="3:3" x14ac:dyDescent="0.25">
      <c r="C306" s="57" t="str">
        <f t="shared" si="7"/>
        <v>1500ILOOP gain mb = 10, VLOOP gain mb = 2</v>
      </c>
    </row>
    <row r="307" spans="3:3" x14ac:dyDescent="0.25">
      <c r="C307" s="57"/>
    </row>
    <row r="308" spans="3:3" x14ac:dyDescent="0.25">
      <c r="C308" s="57"/>
    </row>
    <row r="309" spans="3:3" x14ac:dyDescent="0.25">
      <c r="C309" s="57"/>
    </row>
    <row r="310" spans="3:3" x14ac:dyDescent="0.25">
      <c r="C310" s="57"/>
    </row>
    <row r="311" spans="3:3" x14ac:dyDescent="0.25">
      <c r="C311" s="57"/>
    </row>
    <row r="312" spans="3:3" x14ac:dyDescent="0.25">
      <c r="C312" s="57"/>
    </row>
    <row r="313" spans="3:3" x14ac:dyDescent="0.25">
      <c r="C313" s="57"/>
    </row>
    <row r="1048576" spans="40:40" x14ac:dyDescent="0.25">
      <c r="AN1048576" s="57"/>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B1:R11"/>
  <sheetViews>
    <sheetView workbookViewId="0">
      <selection activeCell="H38" sqref="H38"/>
    </sheetView>
  </sheetViews>
  <sheetFormatPr defaultRowHeight="15" x14ac:dyDescent="0.25"/>
  <cols>
    <col min="2" max="2" width="9.5703125" bestFit="1" customWidth="1"/>
    <col min="10" max="10" width="9.5703125" bestFit="1" customWidth="1"/>
  </cols>
  <sheetData>
    <row r="1" spans="2:18" s="157" customFormat="1" x14ac:dyDescent="0.25">
      <c r="B1" s="157" t="s">
        <v>223</v>
      </c>
      <c r="F1" s="157" t="s">
        <v>215</v>
      </c>
      <c r="J1" s="157" t="s">
        <v>216</v>
      </c>
      <c r="N1" s="157" t="s">
        <v>229</v>
      </c>
      <c r="R1" s="157" t="s">
        <v>39</v>
      </c>
    </row>
    <row r="2" spans="2:18" s="157" customFormat="1" x14ac:dyDescent="0.25">
      <c r="B2" s="154">
        <f>'Pin Detect Programming'!H20</f>
        <v>12100</v>
      </c>
      <c r="C2" s="156"/>
      <c r="D2" s="156"/>
      <c r="F2" s="154" t="str">
        <f>'Pin Detect Programming'!H18</f>
        <v>Open</v>
      </c>
      <c r="G2" s="153"/>
      <c r="H2" s="153"/>
      <c r="I2" s="153"/>
      <c r="J2" s="154" t="str">
        <f>'Pin Detect Programming'!H19</f>
        <v>Open</v>
      </c>
      <c r="K2" s="153"/>
      <c r="L2" s="153"/>
      <c r="M2" s="153"/>
      <c r="N2" s="154" t="str">
        <f>'Pin Detect Programming'!H21</f>
        <v>Open</v>
      </c>
      <c r="R2" s="157">
        <f>ROUND('Device Calculator'!D20, 3)</f>
        <v>1.45</v>
      </c>
    </row>
    <row r="3" spans="2:18" s="157" customFormat="1" x14ac:dyDescent="0.25">
      <c r="B3" s="154">
        <f>'Pin Detect Programming'!G20</f>
        <v>21500</v>
      </c>
      <c r="C3" s="154"/>
      <c r="D3" s="154"/>
      <c r="E3" s="153"/>
      <c r="F3" s="154">
        <f>'Pin Detect Programming'!G18</f>
        <v>17800</v>
      </c>
      <c r="G3" s="153"/>
      <c r="H3" s="153"/>
      <c r="I3" s="153"/>
      <c r="J3" s="154">
        <f>'Pin Detect Programming'!G19</f>
        <v>10000</v>
      </c>
      <c r="K3" s="153"/>
      <c r="L3" s="153"/>
      <c r="M3" s="153"/>
      <c r="N3" s="154" t="str">
        <f>'Pin Detect Programming'!G21</f>
        <v>FLOAT</v>
      </c>
      <c r="R3" s="157">
        <f>ROUND('Device Calculator'!D21, 3)</f>
        <v>0.36299999999999999</v>
      </c>
    </row>
    <row r="4" spans="2:18" s="157" customFormat="1" x14ac:dyDescent="0.25">
      <c r="B4" s="162" t="s">
        <v>665</v>
      </c>
      <c r="C4" s="163"/>
      <c r="D4" s="155"/>
      <c r="F4" s="162" t="s">
        <v>665</v>
      </c>
      <c r="J4" s="162" t="s">
        <v>665</v>
      </c>
      <c r="N4" s="162" t="s">
        <v>665</v>
      </c>
      <c r="R4" s="157" t="s">
        <v>669</v>
      </c>
    </row>
    <row r="5" spans="2:18" s="157" customFormat="1" x14ac:dyDescent="0.25">
      <c r="B5" s="162" t="s">
        <v>666</v>
      </c>
      <c r="C5" s="163"/>
      <c r="D5" s="156"/>
      <c r="F5" s="162" t="s">
        <v>666</v>
      </c>
      <c r="J5" s="162" t="s">
        <v>666</v>
      </c>
      <c r="N5" s="162" t="s">
        <v>666</v>
      </c>
      <c r="R5" s="157" t="s">
        <v>668</v>
      </c>
    </row>
    <row r="6" spans="2:18" s="157" customFormat="1" x14ac:dyDescent="0.25">
      <c r="B6" s="163" t="str">
        <f>CONCATENATE(B4,B2)</f>
        <v>Top Resistor: 12100</v>
      </c>
      <c r="C6" s="163"/>
      <c r="D6" s="155"/>
      <c r="F6" s="163" t="str">
        <f>CONCATENATE(F4,F2)</f>
        <v>Top Resistor: Open</v>
      </c>
      <c r="J6" s="163" t="str">
        <f>CONCATENATE(J4,J2)</f>
        <v>Top Resistor: Open</v>
      </c>
      <c r="N6" s="163" t="str">
        <f>CONCATENATE(N4,N2)</f>
        <v>Top Resistor: Open</v>
      </c>
      <c r="R6" s="164" t="str">
        <f>CONCATENATE(R4,R2)</f>
        <v xml:space="preserve">
Maximum: 1.45</v>
      </c>
    </row>
    <row r="7" spans="2:18" s="157" customFormat="1" x14ac:dyDescent="0.25">
      <c r="B7" s="163" t="str">
        <f>CONCATENATE(B5,B3)</f>
        <v xml:space="preserve">
Bottom Resistor: 21500</v>
      </c>
      <c r="C7" s="163"/>
      <c r="D7" s="155"/>
      <c r="F7" s="163" t="str">
        <f>CONCATENATE(F5,F3)</f>
        <v xml:space="preserve">
Bottom Resistor: 17800</v>
      </c>
      <c r="J7" s="163" t="str">
        <f>CONCATENATE(J5,J3)</f>
        <v xml:space="preserve">
Bottom Resistor: 10000</v>
      </c>
      <c r="N7" s="163" t="str">
        <f>CONCATENATE(N5,N3)</f>
        <v xml:space="preserve">
Bottom Resistor: FLOAT</v>
      </c>
      <c r="R7" s="164" t="str">
        <f>CONCATENATE(R5,R3)</f>
        <v>Minimum: 0.363</v>
      </c>
    </row>
    <row r="8" spans="2:18" x14ac:dyDescent="0.25">
      <c r="B8" s="160"/>
      <c r="C8" s="160"/>
      <c r="D8" s="158"/>
    </row>
    <row r="9" spans="2:18" x14ac:dyDescent="0.25">
      <c r="B9" s="161"/>
      <c r="C9" s="159"/>
      <c r="D9" s="158"/>
    </row>
    <row r="10" spans="2:18" x14ac:dyDescent="0.25">
      <c r="B10" s="163"/>
      <c r="C10" s="159"/>
      <c r="D10" s="158"/>
    </row>
    <row r="11" spans="2:18" x14ac:dyDescent="0.25">
      <c r="B11" s="163"/>
      <c r="C11" s="159"/>
      <c r="D11" s="158"/>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31C7C-DA4B-4681-8608-902610F09EC4}">
  <dimension ref="A1:BB257"/>
  <sheetViews>
    <sheetView workbookViewId="0"/>
  </sheetViews>
  <sheetFormatPr defaultColWidth="9.140625" defaultRowHeight="15" x14ac:dyDescent="0.25"/>
  <cols>
    <col min="1" max="1" width="9.140625" style="57"/>
    <col min="2" max="2" width="10.28515625" style="57" bestFit="1" customWidth="1"/>
    <col min="3" max="3" width="10.28515625" style="57" customWidth="1"/>
    <col min="4" max="4" width="10.42578125" style="57" bestFit="1" customWidth="1"/>
    <col min="5" max="5" width="10.42578125" style="57" hidden="1" customWidth="1"/>
    <col min="6" max="6" width="10.42578125" style="57" customWidth="1"/>
    <col min="7" max="7" width="10.42578125" style="57" hidden="1" customWidth="1"/>
    <col min="8" max="8" width="10.42578125" style="57" bestFit="1" customWidth="1"/>
    <col min="9" max="9" width="10.42578125" style="57" hidden="1" customWidth="1"/>
    <col min="10" max="10" width="10.42578125" style="57" bestFit="1" customWidth="1"/>
    <col min="11" max="11" width="10.42578125" style="57" customWidth="1"/>
    <col min="12" max="13" width="10.42578125" style="57" bestFit="1" customWidth="1"/>
    <col min="14" max="14" width="10.42578125" style="57" customWidth="1"/>
    <col min="15" max="16" width="10.42578125" style="57" bestFit="1" customWidth="1"/>
    <col min="17" max="17" width="10.42578125" style="57" hidden="1" customWidth="1"/>
    <col min="18" max="18" width="10.42578125" style="57" customWidth="1"/>
    <col min="19" max="20" width="10.42578125" style="57" bestFit="1" customWidth="1"/>
    <col min="21" max="21" width="10.42578125" style="57" customWidth="1"/>
    <col min="22" max="24" width="10.42578125" style="57" bestFit="1" customWidth="1"/>
    <col min="25" max="25" width="14.42578125" style="57" bestFit="1" customWidth="1"/>
    <col min="26" max="38" width="9.140625" style="57"/>
    <col min="39" max="39" width="14.42578125" style="57" bestFit="1" customWidth="1"/>
    <col min="40" max="16384" width="9.140625" style="57"/>
  </cols>
  <sheetData>
    <row r="1" spans="1:54" x14ac:dyDescent="0.25">
      <c r="A1" s="57" t="s">
        <v>990</v>
      </c>
      <c r="B1" s="57" t="s">
        <v>797</v>
      </c>
      <c r="C1" s="57" t="s">
        <v>991</v>
      </c>
      <c r="D1" s="57" t="str">
        <f>'[3]275 KHz'!A4</f>
        <v>COMP</v>
      </c>
      <c r="E1" s="57" t="str">
        <f>'[3]275 KHz'!B4</f>
        <v>Scale</v>
      </c>
      <c r="F1" s="57" t="str">
        <f>'[3]275 KHz'!C4</f>
        <v>all bits</v>
      </c>
      <c r="G1" s="57" t="str">
        <f>'[3]275 KHz'!D4</f>
        <v>rsvd</v>
      </c>
      <c r="H1" s="57" t="str">
        <f>'[3]275 KHz'!E4</f>
        <v>SEL_GMV</v>
      </c>
      <c r="I1" s="57" t="str">
        <f>'[3]275 KHz'!F4</f>
        <v>rsvd</v>
      </c>
      <c r="J1" s="57" t="str">
        <f>'[3]275 KHz'!G4</f>
        <v>SEL_GMI</v>
      </c>
      <c r="K1" s="57" t="str">
        <f>'[3]275 KHz'!H4</f>
        <v>all bits</v>
      </c>
      <c r="L1" s="57" t="str">
        <f>'[3]275 KHz'!I4</f>
        <v>SEL_RVV</v>
      </c>
      <c r="M1" s="57" t="str">
        <f>'[3]275 KHz'!J4</f>
        <v>SEL_INTV</v>
      </c>
      <c r="N1" s="57" t="str">
        <f>'[3]275 KHz'!K4</f>
        <v>all bits</v>
      </c>
      <c r="O1" s="57" t="str">
        <f>'[3]275 KHz'!L4</f>
        <v>SEL_INTV</v>
      </c>
      <c r="P1" s="57" t="str">
        <f>'[3]275 KHz'!M4</f>
        <v>SEL_CPV</v>
      </c>
      <c r="Q1" s="57" t="str">
        <f>'[3]275 KHz'!N4</f>
        <v>rsvd</v>
      </c>
      <c r="R1" s="57" t="str">
        <f>'[3]275 KHz'!O4</f>
        <v>all bits</v>
      </c>
      <c r="S1" s="57" t="str">
        <f>'[3]275 KHz'!P4</f>
        <v>SEL_RVI</v>
      </c>
      <c r="T1" s="57" t="str">
        <f>'[3]275 KHz'!Q4</f>
        <v>SEL_INTI</v>
      </c>
      <c r="U1" s="57" t="str">
        <f>'[3]275 KHz'!R4</f>
        <v>all bits</v>
      </c>
      <c r="V1" s="57" t="str">
        <f>'[3]275 KHz'!S4</f>
        <v>SEL_INTI</v>
      </c>
      <c r="W1" s="57" t="str">
        <f>'[3]275 KHz'!T4</f>
        <v>SEL_CPI</v>
      </c>
      <c r="X1" s="57" t="str">
        <f>'[3]275 KHz'!U4</f>
        <v>SEL_RINTI</v>
      </c>
      <c r="Y1" s="57" t="s">
        <v>992</v>
      </c>
      <c r="Z1" s="57" t="s">
        <v>1</v>
      </c>
      <c r="AA1" s="57" t="s">
        <v>5</v>
      </c>
      <c r="AB1" s="57" t="s">
        <v>6</v>
      </c>
      <c r="AC1" s="57" t="s">
        <v>7</v>
      </c>
      <c r="AD1" s="57" t="s">
        <v>117</v>
      </c>
      <c r="AE1" s="57" t="s">
        <v>0</v>
      </c>
      <c r="AF1" s="57" t="s">
        <v>2</v>
      </c>
      <c r="AG1" s="57" t="s">
        <v>3</v>
      </c>
      <c r="AH1" s="57" t="s">
        <v>4</v>
      </c>
      <c r="AI1" s="57" t="s">
        <v>993</v>
      </c>
      <c r="AK1" s="57" t="str">
        <f>B1</f>
        <v>Frequency</v>
      </c>
      <c r="AL1" s="57" t="str">
        <f>D1</f>
        <v>COMP</v>
      </c>
      <c r="AM1" s="57" t="str">
        <f t="shared" ref="AM1:AO16" si="0">Y1</f>
        <v>COMP_CONFIG</v>
      </c>
      <c r="AN1" s="57" t="str">
        <f t="shared" si="0"/>
        <v>GMI</v>
      </c>
      <c r="AO1" s="57" t="str">
        <f t="shared" si="0"/>
        <v>RVI</v>
      </c>
      <c r="AP1" s="57" t="s">
        <v>805</v>
      </c>
      <c r="AQ1" s="57" t="s">
        <v>85</v>
      </c>
      <c r="AR1" s="57" t="str">
        <f>AC1</f>
        <v>CPI</v>
      </c>
      <c r="AS1" s="57" t="str">
        <f t="shared" ref="AS1:AT16" si="1">AE1</f>
        <v>GMV</v>
      </c>
      <c r="AT1" s="57" t="str">
        <f t="shared" si="1"/>
        <v>RVV</v>
      </c>
      <c r="AU1" s="57" t="s">
        <v>111</v>
      </c>
      <c r="AV1" s="57" t="str">
        <f>AH1</f>
        <v>CPV</v>
      </c>
      <c r="AW1" s="381" t="s">
        <v>157</v>
      </c>
      <c r="AX1" s="381" t="s">
        <v>800</v>
      </c>
      <c r="AY1" s="381" t="s">
        <v>801</v>
      </c>
      <c r="AZ1" s="381" t="s">
        <v>158</v>
      </c>
      <c r="BA1" s="381" t="s">
        <v>803</v>
      </c>
      <c r="BB1" s="381" t="s">
        <v>804</v>
      </c>
    </row>
    <row r="2" spans="1:54" x14ac:dyDescent="0.25">
      <c r="A2" s="57">
        <f>32*C2+BIN2DEC(D2)</f>
        <v>0</v>
      </c>
      <c r="B2" s="57">
        <v>275</v>
      </c>
      <c r="C2" s="57">
        <v>0</v>
      </c>
      <c r="D2" s="57" t="str">
        <f>'[3]275 KHz'!A6</f>
        <v>00000</v>
      </c>
      <c r="E2" s="57">
        <f>'[3]275 KHz'!B6</f>
        <v>6</v>
      </c>
      <c r="F2" s="57" t="e">
        <f>'[3]275 KHz'!C6</f>
        <v>#NUM!</v>
      </c>
      <c r="G2" s="57" t="str">
        <f>'[3]275 KHz'!D6</f>
        <v>00</v>
      </c>
      <c r="H2" s="57" t="e">
        <f>'[3]275 KHz'!E6</f>
        <v>#NUM!</v>
      </c>
      <c r="I2" s="57" t="str">
        <f>'[3]275 KHz'!F6</f>
        <v>00</v>
      </c>
      <c r="J2" s="57" t="e">
        <f>'[3]275 KHz'!G6</f>
        <v>#NUM!</v>
      </c>
      <c r="K2" s="57" t="str">
        <f>'[3]275 KHz'!H6</f>
        <v>00</v>
      </c>
      <c r="L2" s="57" t="str">
        <f>'[3]275 KHz'!I6</f>
        <v>000000</v>
      </c>
      <c r="M2" s="57" t="str">
        <f>'[3]275 KHz'!J6</f>
        <v>00</v>
      </c>
      <c r="N2" s="57" t="str">
        <f>'[3]275 KHz'!K6</f>
        <v>42</v>
      </c>
      <c r="O2" s="57" t="str">
        <f>'[3]275 KHz'!L6</f>
        <v>01</v>
      </c>
      <c r="P2" s="57" t="str">
        <f>'[3]275 KHz'!M6</f>
        <v>00001</v>
      </c>
      <c r="Q2" s="57" t="str">
        <f>'[3]275 KHz'!N6</f>
        <v>0</v>
      </c>
      <c r="R2" s="57" t="str">
        <f>'[3]275 KHz'!O6</f>
        <v>00</v>
      </c>
      <c r="S2" s="57" t="str">
        <f>'[3]275 KHz'!P6</f>
        <v>000000</v>
      </c>
      <c r="T2" s="57" t="str">
        <f>'[3]275 KHz'!Q6</f>
        <v>00</v>
      </c>
      <c r="U2" s="57" t="str">
        <f>'[3]275 KHz'!R6</f>
        <v>01</v>
      </c>
      <c r="V2" s="57" t="str">
        <f>'[3]275 KHz'!S6</f>
        <v>00</v>
      </c>
      <c r="W2" s="57" t="str">
        <f>'[3]275 KHz'!T6</f>
        <v>00000</v>
      </c>
      <c r="X2" s="57" t="str">
        <f>'[3]275 KHz'!U6</f>
        <v>1</v>
      </c>
      <c r="Y2" s="57" t="e">
        <f>DEC2HEX(HEX2DEC(U2)+2^8*HEX2DEC(R2)+2^16*HEX2DEC(N2)+2^24*HEX2DEC(K2)+2^32*HEX2DEC(F2),10)</f>
        <v>#NUM!</v>
      </c>
      <c r="Z2" s="57" t="e">
        <f>25*2^BIN2DEC(J2)</f>
        <v>#NUM!</v>
      </c>
      <c r="AA2" s="57">
        <f>5*BIN2DEC(S2)</f>
        <v>0</v>
      </c>
      <c r="AB2" s="57">
        <f>0.3333*(4*BIN2DEC(T2)+BIN2DEC(V2))</f>
        <v>0</v>
      </c>
      <c r="AC2" s="57">
        <f>3.2*BIN2DEC(W2)</f>
        <v>0</v>
      </c>
      <c r="AD2" s="57">
        <f>800*(1+BIN2DEC(X2))</f>
        <v>1600</v>
      </c>
      <c r="AE2" s="57" t="e">
        <f>25*2^BIN2DEC(H2)</f>
        <v>#NUM!</v>
      </c>
      <c r="AF2" s="57">
        <f>5*BIN2DEC(L2)</f>
        <v>0</v>
      </c>
      <c r="AG2" s="57">
        <f>1.25*(4*BIN2DEC(M2)+BIN2DEC(O2))</f>
        <v>1.25</v>
      </c>
      <c r="AH2" s="57">
        <f>6.25*BIN2DEC(P2)</f>
        <v>6.25</v>
      </c>
      <c r="AI2" s="57">
        <v>4000</v>
      </c>
      <c r="AK2" s="57">
        <f>B2</f>
        <v>275</v>
      </c>
      <c r="AL2" s="57">
        <f>BIN2DEC(D2)</f>
        <v>0</v>
      </c>
      <c r="AM2" s="57" t="e">
        <f t="shared" si="0"/>
        <v>#NUM!</v>
      </c>
      <c r="AN2" s="57" t="e">
        <f t="shared" si="0"/>
        <v>#NUM!</v>
      </c>
      <c r="AO2" s="57">
        <f t="shared" si="0"/>
        <v>0</v>
      </c>
      <c r="AP2" s="57" t="e">
        <f>AD2*Z2/10^3</f>
        <v>#NUM!</v>
      </c>
      <c r="AQ2" s="57" t="e">
        <f>AP2*AB2</f>
        <v>#NUM!</v>
      </c>
      <c r="AR2" s="57">
        <f>AC2</f>
        <v>0</v>
      </c>
      <c r="AS2" s="57" t="e">
        <f t="shared" si="1"/>
        <v>#NUM!</v>
      </c>
      <c r="AT2" s="57">
        <f t="shared" si="1"/>
        <v>0</v>
      </c>
      <c r="AU2" s="57" t="e">
        <f>AS2*AI2*AG2/10^3</f>
        <v>#NUM!</v>
      </c>
      <c r="AV2" s="57">
        <f>AH2</f>
        <v>6.25</v>
      </c>
      <c r="AW2" s="57" t="e">
        <f>AN2*AO2/10^3</f>
        <v>#NUM!</v>
      </c>
      <c r="AX2" s="382" t="e">
        <f>1/(2*PI()*AO2*AQ2*10^-9)/10^3</f>
        <v>#NUM!</v>
      </c>
      <c r="AY2" s="382" t="e">
        <f>1/(2*PI()*AO2*AR2*10^-9)/10^3</f>
        <v>#DIV/0!</v>
      </c>
      <c r="AZ2" s="57" t="e">
        <f>AS2*AT2/10^3</f>
        <v>#NUM!</v>
      </c>
      <c r="BA2" s="382" t="e">
        <f>1/(2*PI()*AT2*AU2*10^-9)/10^3</f>
        <v>#NUM!</v>
      </c>
      <c r="BB2" s="382" t="e">
        <f>1/(2*PI()*AT2*AV2*10^-9)/10^3</f>
        <v>#DIV/0!</v>
      </c>
    </row>
    <row r="3" spans="1:54" x14ac:dyDescent="0.25">
      <c r="A3" s="57">
        <f t="shared" ref="A3:A66" si="2">32*C3+BIN2DEC(D3)</f>
        <v>1</v>
      </c>
      <c r="B3" s="57">
        <v>275</v>
      </c>
      <c r="C3" s="57">
        <v>0</v>
      </c>
      <c r="D3" s="57" t="str">
        <f>'[3]275 KHz'!A7</f>
        <v>00001</v>
      </c>
      <c r="E3" s="57">
        <f>'[3]275 KHz'!B7</f>
        <v>6</v>
      </c>
      <c r="F3" s="57" t="str">
        <f>'[3]275 KHz'!C7</f>
        <v>12</v>
      </c>
      <c r="G3" s="57" t="str">
        <f>'[3]275 KHz'!D7</f>
        <v>00</v>
      </c>
      <c r="H3" s="57" t="str">
        <f>'[3]275 KHz'!E7</f>
        <v>01</v>
      </c>
      <c r="I3" s="57" t="str">
        <f>'[3]275 KHz'!F7</f>
        <v>00</v>
      </c>
      <c r="J3" s="57" t="str">
        <f>'[3]275 KHz'!G7</f>
        <v>10</v>
      </c>
      <c r="K3" s="57" t="str">
        <f>'[3]275 KHz'!H7</f>
        <v>0B</v>
      </c>
      <c r="L3" s="57" t="str">
        <f>'[3]275 KHz'!I7</f>
        <v>000010</v>
      </c>
      <c r="M3" s="57" t="str">
        <f>'[3]275 KHz'!J7</f>
        <v>11</v>
      </c>
      <c r="N3" s="57" t="str">
        <f>'[3]275 KHz'!K7</f>
        <v>F0</v>
      </c>
      <c r="O3" s="57" t="str">
        <f>'[3]275 KHz'!L7</f>
        <v>11</v>
      </c>
      <c r="P3" s="57" t="str">
        <f>'[3]275 KHz'!M7</f>
        <v>11000</v>
      </c>
      <c r="Q3" s="57" t="str">
        <f>'[3]275 KHz'!N7</f>
        <v>0</v>
      </c>
      <c r="R3" s="57" t="str">
        <f>'[3]275 KHz'!O7</f>
        <v>13</v>
      </c>
      <c r="S3" s="57" t="str">
        <f>'[3]275 KHz'!P7</f>
        <v>000100</v>
      </c>
      <c r="T3" s="57" t="str">
        <f>'[3]275 KHz'!Q7</f>
        <v>11</v>
      </c>
      <c r="U3" s="57" t="str">
        <f>'[3]275 KHz'!R7</f>
        <v>19</v>
      </c>
      <c r="V3" s="57" t="str">
        <f>'[3]275 KHz'!S7</f>
        <v>00</v>
      </c>
      <c r="W3" s="57" t="str">
        <f>'[3]275 KHz'!T7</f>
        <v>01100</v>
      </c>
      <c r="X3" s="57" t="str">
        <f>'[3]275 KHz'!U7</f>
        <v>1</v>
      </c>
      <c r="Y3" s="57" t="str">
        <f>DEC2HEX(HEX2DEC(U3)+2^8*HEX2DEC(R3)+2^16*HEX2DEC(N3)+2^24*HEX2DEC(K3)+2^32*HEX2DEC(F3),10)</f>
        <v>120BF01319</v>
      </c>
      <c r="Z3" s="57">
        <f t="shared" ref="Z3:Z66" si="3">25*2^BIN2DEC(J3)</f>
        <v>100</v>
      </c>
      <c r="AA3" s="57">
        <f t="shared" ref="AA3:AA66" si="4">5*BIN2DEC(S3)</f>
        <v>20</v>
      </c>
      <c r="AB3" s="57">
        <f t="shared" ref="AB3:AB66" si="5">0.3333*(4*BIN2DEC(T3)+BIN2DEC(V3))</f>
        <v>3.9996</v>
      </c>
      <c r="AC3" s="57">
        <f t="shared" ref="AC3:AC66" si="6">3.2*BIN2DEC(W3)</f>
        <v>38.400000000000006</v>
      </c>
      <c r="AD3" s="57">
        <f t="shared" ref="AD3:AD66" si="7">800*(1+BIN2DEC(X3))</f>
        <v>1600</v>
      </c>
      <c r="AE3" s="57">
        <f t="shared" ref="AE3:AE66" si="8">25*2^BIN2DEC(H3)</f>
        <v>50</v>
      </c>
      <c r="AF3" s="57">
        <f t="shared" ref="AF3:AF66" si="9">5*BIN2DEC(L3)</f>
        <v>10</v>
      </c>
      <c r="AG3" s="57">
        <f t="shared" ref="AG3:AG66" si="10">1.25*(4*BIN2DEC(M3)+BIN2DEC(O3))</f>
        <v>18.75</v>
      </c>
      <c r="AH3" s="57">
        <f t="shared" ref="AH3:AH66" si="11">6.25*BIN2DEC(P3)</f>
        <v>150</v>
      </c>
      <c r="AI3" s="57">
        <v>4000</v>
      </c>
      <c r="AK3" s="57">
        <f>B3</f>
        <v>275</v>
      </c>
      <c r="AL3" s="57">
        <f>BIN2DEC(D3)</f>
        <v>1</v>
      </c>
      <c r="AM3" s="57" t="str">
        <f t="shared" si="0"/>
        <v>120BF01319</v>
      </c>
      <c r="AN3" s="57">
        <f>Z3</f>
        <v>100</v>
      </c>
      <c r="AO3" s="57">
        <f>AA3</f>
        <v>20</v>
      </c>
      <c r="AP3" s="57">
        <f>AD3*Z3/10^3</f>
        <v>160</v>
      </c>
      <c r="AQ3" s="57">
        <f>AP3*AB3</f>
        <v>639.93600000000004</v>
      </c>
      <c r="AR3" s="57">
        <f>AC3</f>
        <v>38.400000000000006</v>
      </c>
      <c r="AS3" s="57">
        <f t="shared" si="1"/>
        <v>50</v>
      </c>
      <c r="AT3" s="57">
        <f t="shared" si="1"/>
        <v>10</v>
      </c>
      <c r="AU3" s="57">
        <f>AS3*AI3*AG3/10^3</f>
        <v>3750</v>
      </c>
      <c r="AV3" s="57">
        <f>AH3</f>
        <v>150</v>
      </c>
      <c r="AW3" s="57">
        <f>AN3*AO3/10^3</f>
        <v>2</v>
      </c>
      <c r="AX3" s="382">
        <f>1/(2*PI()*AO3*AQ3*10^-9)/10^3</f>
        <v>12.435223451399461</v>
      </c>
      <c r="AY3" s="382">
        <f>1/(2*PI()*AO3*AR3*10^-9)/10^3</f>
        <v>207.23299881757202</v>
      </c>
      <c r="AZ3" s="57">
        <f>AS3*AT3/10^3</f>
        <v>0.5</v>
      </c>
      <c r="BA3" s="382">
        <f>1/(2*PI()*AT3*AU3*10^-9)/10^3</f>
        <v>4.2441318157838754</v>
      </c>
      <c r="BB3" s="382">
        <f>1/(2*PI()*AT3*AV3*10^-9)/10^3</f>
        <v>106.10329539459688</v>
      </c>
    </row>
    <row r="4" spans="1:54" x14ac:dyDescent="0.25">
      <c r="A4" s="57">
        <f t="shared" si="2"/>
        <v>2</v>
      </c>
      <c r="B4" s="57">
        <v>275</v>
      </c>
      <c r="C4" s="57">
        <v>0</v>
      </c>
      <c r="D4" s="57" t="str">
        <f>'[3]275 KHz'!A8</f>
        <v>00010</v>
      </c>
      <c r="E4" s="57">
        <f>'[3]275 KHz'!B8</f>
        <v>6</v>
      </c>
      <c r="F4" s="57" t="str">
        <f>'[3]275 KHz'!C8</f>
        <v>12</v>
      </c>
      <c r="G4" s="57" t="str">
        <f>'[3]275 KHz'!D8</f>
        <v>00</v>
      </c>
      <c r="H4" s="57" t="str">
        <f>'[3]275 KHz'!E8</f>
        <v>01</v>
      </c>
      <c r="I4" s="57" t="str">
        <f>'[3]275 KHz'!F8</f>
        <v>00</v>
      </c>
      <c r="J4" s="57" t="str">
        <f>'[3]275 KHz'!G8</f>
        <v>10</v>
      </c>
      <c r="K4" s="57" t="str">
        <f>'[3]275 KHz'!H8</f>
        <v>13</v>
      </c>
      <c r="L4" s="57" t="str">
        <f>'[3]275 KHz'!I8</f>
        <v>000100</v>
      </c>
      <c r="M4" s="57" t="str">
        <f>'[3]275 KHz'!J8</f>
        <v>11</v>
      </c>
      <c r="N4" s="57" t="str">
        <f>'[3]275 KHz'!K8</f>
        <v>18</v>
      </c>
      <c r="O4" s="57" t="str">
        <f>'[3]275 KHz'!L8</f>
        <v>00</v>
      </c>
      <c r="P4" s="57" t="str">
        <f>'[3]275 KHz'!M8</f>
        <v>01100</v>
      </c>
      <c r="Q4" s="57" t="str">
        <f>'[3]275 KHz'!N8</f>
        <v>0</v>
      </c>
      <c r="R4" s="57" t="str">
        <f>'[3]275 KHz'!O8</f>
        <v>13</v>
      </c>
      <c r="S4" s="57" t="str">
        <f>'[3]275 KHz'!P8</f>
        <v>000100</v>
      </c>
      <c r="T4" s="57" t="str">
        <f>'[3]275 KHz'!Q8</f>
        <v>11</v>
      </c>
      <c r="U4" s="57" t="str">
        <f>'[3]275 KHz'!R8</f>
        <v>19</v>
      </c>
      <c r="V4" s="57" t="str">
        <f>'[3]275 KHz'!S8</f>
        <v>00</v>
      </c>
      <c r="W4" s="57" t="str">
        <f>'[3]275 KHz'!T8</f>
        <v>01100</v>
      </c>
      <c r="X4" s="57" t="str">
        <f>'[3]275 KHz'!U8</f>
        <v>1</v>
      </c>
      <c r="Y4" s="57" t="str">
        <f t="shared" ref="Y4:Y67" si="12">DEC2HEX(HEX2DEC(U4)+2^8*HEX2DEC(R4)+2^16*HEX2DEC(N4)+2^24*HEX2DEC(K4)+2^32*HEX2DEC(F4),10)</f>
        <v>1213181319</v>
      </c>
      <c r="Z4" s="57">
        <f t="shared" si="3"/>
        <v>100</v>
      </c>
      <c r="AA4" s="57">
        <f t="shared" si="4"/>
        <v>20</v>
      </c>
      <c r="AB4" s="57">
        <f t="shared" si="5"/>
        <v>3.9996</v>
      </c>
      <c r="AC4" s="57">
        <f t="shared" si="6"/>
        <v>38.400000000000006</v>
      </c>
      <c r="AD4" s="57">
        <f t="shared" si="7"/>
        <v>1600</v>
      </c>
      <c r="AE4" s="57">
        <f t="shared" si="8"/>
        <v>50</v>
      </c>
      <c r="AF4" s="57">
        <f t="shared" si="9"/>
        <v>20</v>
      </c>
      <c r="AG4" s="57">
        <f t="shared" si="10"/>
        <v>15</v>
      </c>
      <c r="AH4" s="57">
        <f t="shared" si="11"/>
        <v>75</v>
      </c>
      <c r="AI4" s="57">
        <v>4000</v>
      </c>
      <c r="AK4" s="57">
        <f t="shared" ref="AK4:AK67" si="13">B4</f>
        <v>275</v>
      </c>
      <c r="AL4" s="57">
        <f t="shared" ref="AL4:AL67" si="14">BIN2DEC(D4)</f>
        <v>2</v>
      </c>
      <c r="AM4" s="57" t="str">
        <f t="shared" si="0"/>
        <v>1213181319</v>
      </c>
      <c r="AN4" s="57">
        <f t="shared" si="0"/>
        <v>100</v>
      </c>
      <c r="AO4" s="57">
        <f t="shared" si="0"/>
        <v>20</v>
      </c>
      <c r="AP4" s="57">
        <f t="shared" ref="AP4:AP67" si="15">AD4*Z4/10^3</f>
        <v>160</v>
      </c>
      <c r="AQ4" s="57">
        <f t="shared" ref="AQ4:AQ67" si="16">AP4*AB4</f>
        <v>639.93600000000004</v>
      </c>
      <c r="AR4" s="57">
        <f t="shared" ref="AR4:AR67" si="17">AC4</f>
        <v>38.400000000000006</v>
      </c>
      <c r="AS4" s="57">
        <f t="shared" si="1"/>
        <v>50</v>
      </c>
      <c r="AT4" s="57">
        <f t="shared" si="1"/>
        <v>20</v>
      </c>
      <c r="AU4" s="57">
        <f t="shared" ref="AU4:AU67" si="18">AS4*AI4*AG4/10^3</f>
        <v>3000</v>
      </c>
      <c r="AV4" s="57">
        <f t="shared" ref="AV4:AV67" si="19">AH4</f>
        <v>75</v>
      </c>
      <c r="AW4" s="57">
        <f t="shared" ref="AW4:AW67" si="20">AN4*AO4/10^3</f>
        <v>2</v>
      </c>
      <c r="AX4" s="382">
        <f t="shared" ref="AX4:AX67" si="21">1/(2*PI()*AO4*AQ4*10^-9)/10^3</f>
        <v>12.435223451399461</v>
      </c>
      <c r="AY4" s="382">
        <f t="shared" ref="AY4:AY67" si="22">1/(2*PI()*AO4*AR4*10^-9)/10^3</f>
        <v>207.23299881757202</v>
      </c>
      <c r="AZ4" s="57">
        <f t="shared" ref="AZ4:AZ67" si="23">AS4*AT4/10^3</f>
        <v>1</v>
      </c>
      <c r="BA4" s="382">
        <f t="shared" ref="BA4:BA67" si="24">1/(2*PI()*AT4*AU4*10^-9)/10^3</f>
        <v>2.6525823848649224</v>
      </c>
      <c r="BB4" s="382">
        <f t="shared" ref="BB4:BB67" si="25">1/(2*PI()*AT4*AV4*10^-9)/10^3</f>
        <v>106.10329539459688</v>
      </c>
    </row>
    <row r="5" spans="1:54" x14ac:dyDescent="0.25">
      <c r="A5" s="57">
        <f t="shared" si="2"/>
        <v>3</v>
      </c>
      <c r="B5" s="57">
        <v>275</v>
      </c>
      <c r="C5" s="57">
        <v>0</v>
      </c>
      <c r="D5" s="57" t="str">
        <f>'[3]275 KHz'!A9</f>
        <v>00011</v>
      </c>
      <c r="E5" s="57">
        <f>'[3]275 KHz'!B9</f>
        <v>6</v>
      </c>
      <c r="F5" s="57" t="str">
        <f>'[3]275 KHz'!C9</f>
        <v>12</v>
      </c>
      <c r="G5" s="57" t="str">
        <f>'[3]275 KHz'!D9</f>
        <v>00</v>
      </c>
      <c r="H5" s="57" t="str">
        <f>'[3]275 KHz'!E9</f>
        <v>01</v>
      </c>
      <c r="I5" s="57" t="str">
        <f>'[3]275 KHz'!F9</f>
        <v>00</v>
      </c>
      <c r="J5" s="57" t="str">
        <f>'[3]275 KHz'!G9</f>
        <v>10</v>
      </c>
      <c r="K5" s="57" t="str">
        <f>'[3]275 KHz'!H9</f>
        <v>21</v>
      </c>
      <c r="L5" s="57" t="str">
        <f>'[3]275 KHz'!I9</f>
        <v>001000</v>
      </c>
      <c r="M5" s="57" t="str">
        <f>'[3]275 KHz'!J9</f>
        <v>01</v>
      </c>
      <c r="N5" s="57" t="str">
        <f>'[3]275 KHz'!K9</f>
        <v>8C</v>
      </c>
      <c r="O5" s="57" t="str">
        <f>'[3]275 KHz'!L9</f>
        <v>10</v>
      </c>
      <c r="P5" s="57" t="str">
        <f>'[3]275 KHz'!M9</f>
        <v>00110</v>
      </c>
      <c r="Q5" s="57" t="str">
        <f>'[3]275 KHz'!N9</f>
        <v>0</v>
      </c>
      <c r="R5" s="57" t="str">
        <f>'[3]275 KHz'!O9</f>
        <v>13</v>
      </c>
      <c r="S5" s="57" t="str">
        <f>'[3]275 KHz'!P9</f>
        <v>000100</v>
      </c>
      <c r="T5" s="57" t="str">
        <f>'[3]275 KHz'!Q9</f>
        <v>11</v>
      </c>
      <c r="U5" s="57" t="str">
        <f>'[3]275 KHz'!R9</f>
        <v>19</v>
      </c>
      <c r="V5" s="57" t="str">
        <f>'[3]275 KHz'!S9</f>
        <v>00</v>
      </c>
      <c r="W5" s="57" t="str">
        <f>'[3]275 KHz'!T9</f>
        <v>01100</v>
      </c>
      <c r="X5" s="57" t="str">
        <f>'[3]275 KHz'!U9</f>
        <v>1</v>
      </c>
      <c r="Y5" s="57" t="str">
        <f t="shared" si="12"/>
        <v>12218C1319</v>
      </c>
      <c r="Z5" s="57">
        <f t="shared" si="3"/>
        <v>100</v>
      </c>
      <c r="AA5" s="57">
        <f t="shared" si="4"/>
        <v>20</v>
      </c>
      <c r="AB5" s="57">
        <f t="shared" si="5"/>
        <v>3.9996</v>
      </c>
      <c r="AC5" s="57">
        <f t="shared" si="6"/>
        <v>38.400000000000006</v>
      </c>
      <c r="AD5" s="57">
        <f t="shared" si="7"/>
        <v>1600</v>
      </c>
      <c r="AE5" s="57">
        <f t="shared" si="8"/>
        <v>50</v>
      </c>
      <c r="AF5" s="57">
        <f t="shared" si="9"/>
        <v>40</v>
      </c>
      <c r="AG5" s="57">
        <f t="shared" si="10"/>
        <v>7.5</v>
      </c>
      <c r="AH5" s="57">
        <f t="shared" si="11"/>
        <v>37.5</v>
      </c>
      <c r="AI5" s="57">
        <v>4000</v>
      </c>
      <c r="AK5" s="57">
        <f t="shared" si="13"/>
        <v>275</v>
      </c>
      <c r="AL5" s="57">
        <f t="shared" si="14"/>
        <v>3</v>
      </c>
      <c r="AM5" s="57" t="str">
        <f t="shared" si="0"/>
        <v>12218C1319</v>
      </c>
      <c r="AN5" s="57">
        <f t="shared" si="0"/>
        <v>100</v>
      </c>
      <c r="AO5" s="57">
        <f t="shared" si="0"/>
        <v>20</v>
      </c>
      <c r="AP5" s="57">
        <f t="shared" si="15"/>
        <v>160</v>
      </c>
      <c r="AQ5" s="57">
        <f t="shared" si="16"/>
        <v>639.93600000000004</v>
      </c>
      <c r="AR5" s="57">
        <f t="shared" si="17"/>
        <v>38.400000000000006</v>
      </c>
      <c r="AS5" s="57">
        <f t="shared" si="1"/>
        <v>50</v>
      </c>
      <c r="AT5" s="57">
        <f t="shared" si="1"/>
        <v>40</v>
      </c>
      <c r="AU5" s="57">
        <f t="shared" si="18"/>
        <v>1500</v>
      </c>
      <c r="AV5" s="57">
        <f t="shared" si="19"/>
        <v>37.5</v>
      </c>
      <c r="AW5" s="57">
        <f t="shared" si="20"/>
        <v>2</v>
      </c>
      <c r="AX5" s="382">
        <f t="shared" si="21"/>
        <v>12.435223451399461</v>
      </c>
      <c r="AY5" s="382">
        <f t="shared" si="22"/>
        <v>207.23299881757202</v>
      </c>
      <c r="AZ5" s="57">
        <f t="shared" si="23"/>
        <v>2</v>
      </c>
      <c r="BA5" s="382">
        <f t="shared" si="24"/>
        <v>2.6525823848649224</v>
      </c>
      <c r="BB5" s="382">
        <f t="shared" si="25"/>
        <v>106.10329539459688</v>
      </c>
    </row>
    <row r="6" spans="1:54" x14ac:dyDescent="0.25">
      <c r="A6" s="57">
        <f t="shared" si="2"/>
        <v>4</v>
      </c>
      <c r="B6" s="57">
        <v>275</v>
      </c>
      <c r="C6" s="57">
        <v>0</v>
      </c>
      <c r="D6" s="57" t="str">
        <f>'[3]275 KHz'!A10</f>
        <v>00100</v>
      </c>
      <c r="E6" s="57">
        <f>'[3]275 KHz'!B10</f>
        <v>6</v>
      </c>
      <c r="F6" s="57" t="str">
        <f>'[3]275 KHz'!C10</f>
        <v>12</v>
      </c>
      <c r="G6" s="57" t="str">
        <f>'[3]275 KHz'!D10</f>
        <v>00</v>
      </c>
      <c r="H6" s="57" t="str">
        <f>'[3]275 KHz'!E10</f>
        <v>01</v>
      </c>
      <c r="I6" s="57" t="str">
        <f>'[3]275 KHz'!F10</f>
        <v>00</v>
      </c>
      <c r="J6" s="57" t="str">
        <f>'[3]275 KHz'!G10</f>
        <v>10</v>
      </c>
      <c r="K6" s="57" t="str">
        <f>'[3]275 KHz'!H10</f>
        <v>40</v>
      </c>
      <c r="L6" s="57" t="str">
        <f>'[3]275 KHz'!I10</f>
        <v>010000</v>
      </c>
      <c r="M6" s="57" t="str">
        <f>'[3]275 KHz'!J10</f>
        <v>00</v>
      </c>
      <c r="N6" s="57" t="str">
        <f>'[3]275 KHz'!K10</f>
        <v>C6</v>
      </c>
      <c r="O6" s="57" t="str">
        <f>'[3]275 KHz'!L10</f>
        <v>11</v>
      </c>
      <c r="P6" s="57" t="str">
        <f>'[3]275 KHz'!M10</f>
        <v>00011</v>
      </c>
      <c r="Q6" s="57" t="str">
        <f>'[3]275 KHz'!N10</f>
        <v>0</v>
      </c>
      <c r="R6" s="57" t="str">
        <f>'[3]275 KHz'!O10</f>
        <v>13</v>
      </c>
      <c r="S6" s="57" t="str">
        <f>'[3]275 KHz'!P10</f>
        <v>000100</v>
      </c>
      <c r="T6" s="57" t="str">
        <f>'[3]275 KHz'!Q10</f>
        <v>11</v>
      </c>
      <c r="U6" s="57" t="str">
        <f>'[3]275 KHz'!R10</f>
        <v>19</v>
      </c>
      <c r="V6" s="57" t="str">
        <f>'[3]275 KHz'!S10</f>
        <v>00</v>
      </c>
      <c r="W6" s="57" t="str">
        <f>'[3]275 KHz'!T10</f>
        <v>01100</v>
      </c>
      <c r="X6" s="57" t="str">
        <f>'[3]275 KHz'!U10</f>
        <v>1</v>
      </c>
      <c r="Y6" s="57" t="str">
        <f t="shared" si="12"/>
        <v>1240C61319</v>
      </c>
      <c r="Z6" s="57">
        <f t="shared" si="3"/>
        <v>100</v>
      </c>
      <c r="AA6" s="57">
        <f t="shared" si="4"/>
        <v>20</v>
      </c>
      <c r="AB6" s="57">
        <f t="shared" si="5"/>
        <v>3.9996</v>
      </c>
      <c r="AC6" s="57">
        <f t="shared" si="6"/>
        <v>38.400000000000006</v>
      </c>
      <c r="AD6" s="57">
        <f t="shared" si="7"/>
        <v>1600</v>
      </c>
      <c r="AE6" s="57">
        <f t="shared" si="8"/>
        <v>50</v>
      </c>
      <c r="AF6" s="57">
        <f t="shared" si="9"/>
        <v>80</v>
      </c>
      <c r="AG6" s="57">
        <f t="shared" si="10"/>
        <v>3.75</v>
      </c>
      <c r="AH6" s="57">
        <f t="shared" si="11"/>
        <v>18.75</v>
      </c>
      <c r="AI6" s="57">
        <v>4000</v>
      </c>
      <c r="AK6" s="57">
        <f t="shared" si="13"/>
        <v>275</v>
      </c>
      <c r="AL6" s="57">
        <f t="shared" si="14"/>
        <v>4</v>
      </c>
      <c r="AM6" s="57" t="str">
        <f t="shared" si="0"/>
        <v>1240C61319</v>
      </c>
      <c r="AN6" s="57">
        <f t="shared" si="0"/>
        <v>100</v>
      </c>
      <c r="AO6" s="57">
        <f t="shared" si="0"/>
        <v>20</v>
      </c>
      <c r="AP6" s="57">
        <f t="shared" si="15"/>
        <v>160</v>
      </c>
      <c r="AQ6" s="57">
        <f t="shared" si="16"/>
        <v>639.93600000000004</v>
      </c>
      <c r="AR6" s="57">
        <f t="shared" si="17"/>
        <v>38.400000000000006</v>
      </c>
      <c r="AS6" s="57">
        <f t="shared" si="1"/>
        <v>50</v>
      </c>
      <c r="AT6" s="57">
        <f t="shared" si="1"/>
        <v>80</v>
      </c>
      <c r="AU6" s="57">
        <f t="shared" si="18"/>
        <v>750</v>
      </c>
      <c r="AV6" s="57">
        <f t="shared" si="19"/>
        <v>18.75</v>
      </c>
      <c r="AW6" s="57">
        <f t="shared" si="20"/>
        <v>2</v>
      </c>
      <c r="AX6" s="382">
        <f t="shared" si="21"/>
        <v>12.435223451399461</v>
      </c>
      <c r="AY6" s="382">
        <f t="shared" si="22"/>
        <v>207.23299881757202</v>
      </c>
      <c r="AZ6" s="57">
        <f t="shared" si="23"/>
        <v>4</v>
      </c>
      <c r="BA6" s="382">
        <f t="shared" si="24"/>
        <v>2.6525823848649224</v>
      </c>
      <c r="BB6" s="382">
        <f t="shared" si="25"/>
        <v>106.10329539459688</v>
      </c>
    </row>
    <row r="7" spans="1:54" x14ac:dyDescent="0.25">
      <c r="A7" s="57">
        <f t="shared" si="2"/>
        <v>5</v>
      </c>
      <c r="B7" s="57">
        <v>275</v>
      </c>
      <c r="C7" s="57">
        <v>0</v>
      </c>
      <c r="D7" s="57" t="str">
        <f>'[3]275 KHz'!A11</f>
        <v>00101</v>
      </c>
      <c r="E7" s="57">
        <f>'[3]275 KHz'!B11</f>
        <v>6</v>
      </c>
      <c r="F7" s="57" t="str">
        <f>'[3]275 KHz'!C11</f>
        <v>12</v>
      </c>
      <c r="G7" s="57" t="str">
        <f>'[3]275 KHz'!D11</f>
        <v>00</v>
      </c>
      <c r="H7" s="57" t="str">
        <f>'[3]275 KHz'!E11</f>
        <v>01</v>
      </c>
      <c r="I7" s="57" t="str">
        <f>'[3]275 KHz'!F11</f>
        <v>00</v>
      </c>
      <c r="J7" s="57" t="str">
        <f>'[3]275 KHz'!G11</f>
        <v>10</v>
      </c>
      <c r="K7" s="57" t="str">
        <f>'[3]275 KHz'!H11</f>
        <v>80</v>
      </c>
      <c r="L7" s="57" t="str">
        <f>'[3]275 KHz'!I11</f>
        <v>100000</v>
      </c>
      <c r="M7" s="57" t="str">
        <f>'[3]275 KHz'!J11</f>
        <v>00</v>
      </c>
      <c r="N7" s="57" t="str">
        <f>'[3]275 KHz'!K11</f>
        <v>42</v>
      </c>
      <c r="O7" s="57" t="str">
        <f>'[3]275 KHz'!L11</f>
        <v>01</v>
      </c>
      <c r="P7" s="57" t="str">
        <f>'[3]275 KHz'!M11</f>
        <v>00001</v>
      </c>
      <c r="Q7" s="57" t="str">
        <f>'[3]275 KHz'!N11</f>
        <v>0</v>
      </c>
      <c r="R7" s="57" t="str">
        <f>'[3]275 KHz'!O11</f>
        <v>13</v>
      </c>
      <c r="S7" s="57" t="str">
        <f>'[3]275 KHz'!P11</f>
        <v>000100</v>
      </c>
      <c r="T7" s="57" t="str">
        <f>'[3]275 KHz'!Q11</f>
        <v>11</v>
      </c>
      <c r="U7" s="57" t="str">
        <f>'[3]275 KHz'!R11</f>
        <v>19</v>
      </c>
      <c r="V7" s="57" t="str">
        <f>'[3]275 KHz'!S11</f>
        <v>00</v>
      </c>
      <c r="W7" s="57" t="str">
        <f>'[3]275 KHz'!T11</f>
        <v>01100</v>
      </c>
      <c r="X7" s="57" t="str">
        <f>'[3]275 KHz'!U11</f>
        <v>1</v>
      </c>
      <c r="Y7" s="57" t="str">
        <f t="shared" si="12"/>
        <v>1280421319</v>
      </c>
      <c r="Z7" s="57">
        <f t="shared" si="3"/>
        <v>100</v>
      </c>
      <c r="AA7" s="57">
        <f t="shared" si="4"/>
        <v>20</v>
      </c>
      <c r="AB7" s="57">
        <f t="shared" si="5"/>
        <v>3.9996</v>
      </c>
      <c r="AC7" s="57">
        <f t="shared" si="6"/>
        <v>38.400000000000006</v>
      </c>
      <c r="AD7" s="57">
        <f t="shared" si="7"/>
        <v>1600</v>
      </c>
      <c r="AE7" s="57">
        <f t="shared" si="8"/>
        <v>50</v>
      </c>
      <c r="AF7" s="57">
        <f t="shared" si="9"/>
        <v>160</v>
      </c>
      <c r="AG7" s="57">
        <f t="shared" si="10"/>
        <v>1.25</v>
      </c>
      <c r="AH7" s="57">
        <f t="shared" si="11"/>
        <v>6.25</v>
      </c>
      <c r="AI7" s="57">
        <v>4000</v>
      </c>
      <c r="AK7" s="57">
        <f t="shared" si="13"/>
        <v>275</v>
      </c>
      <c r="AL7" s="57">
        <f t="shared" si="14"/>
        <v>5</v>
      </c>
      <c r="AM7" s="57" t="str">
        <f t="shared" si="0"/>
        <v>1280421319</v>
      </c>
      <c r="AN7" s="57">
        <f t="shared" si="0"/>
        <v>100</v>
      </c>
      <c r="AO7" s="57">
        <f t="shared" si="0"/>
        <v>20</v>
      </c>
      <c r="AP7" s="57">
        <f t="shared" si="15"/>
        <v>160</v>
      </c>
      <c r="AQ7" s="57">
        <f t="shared" si="16"/>
        <v>639.93600000000004</v>
      </c>
      <c r="AR7" s="57">
        <f t="shared" si="17"/>
        <v>38.400000000000006</v>
      </c>
      <c r="AS7" s="57">
        <f t="shared" si="1"/>
        <v>50</v>
      </c>
      <c r="AT7" s="57">
        <f t="shared" si="1"/>
        <v>160</v>
      </c>
      <c r="AU7" s="57">
        <f t="shared" si="18"/>
        <v>250</v>
      </c>
      <c r="AV7" s="57">
        <f t="shared" si="19"/>
        <v>6.25</v>
      </c>
      <c r="AW7" s="57">
        <f t="shared" si="20"/>
        <v>2</v>
      </c>
      <c r="AX7" s="382">
        <f t="shared" si="21"/>
        <v>12.435223451399461</v>
      </c>
      <c r="AY7" s="382">
        <f t="shared" si="22"/>
        <v>207.23299881757202</v>
      </c>
      <c r="AZ7" s="57">
        <f t="shared" si="23"/>
        <v>8</v>
      </c>
      <c r="BA7" s="382">
        <f t="shared" si="24"/>
        <v>3.9788735772973833</v>
      </c>
      <c r="BB7" s="382">
        <f t="shared" si="25"/>
        <v>159.15494309189535</v>
      </c>
    </row>
    <row r="8" spans="1:54" x14ac:dyDescent="0.25">
      <c r="A8" s="57">
        <f t="shared" si="2"/>
        <v>6</v>
      </c>
      <c r="B8" s="57">
        <v>275</v>
      </c>
      <c r="C8" s="57">
        <v>0</v>
      </c>
      <c r="D8" s="57" t="str">
        <f>'[3]275 KHz'!A12</f>
        <v>00110</v>
      </c>
      <c r="E8" s="57">
        <f>'[3]275 KHz'!B12</f>
        <v>6</v>
      </c>
      <c r="F8" s="57" t="str">
        <f>'[3]275 KHz'!C12</f>
        <v>12</v>
      </c>
      <c r="G8" s="57" t="str">
        <f>'[3]275 KHz'!D12</f>
        <v>00</v>
      </c>
      <c r="H8" s="57" t="str">
        <f>'[3]275 KHz'!E12</f>
        <v>01</v>
      </c>
      <c r="I8" s="57" t="str">
        <f>'[3]275 KHz'!F12</f>
        <v>00</v>
      </c>
      <c r="J8" s="57" t="str">
        <f>'[3]275 KHz'!G12</f>
        <v>10</v>
      </c>
      <c r="K8" s="57" t="str">
        <f>'[3]275 KHz'!H12</f>
        <v>0B</v>
      </c>
      <c r="L8" s="57" t="str">
        <f>'[3]275 KHz'!I12</f>
        <v>000010</v>
      </c>
      <c r="M8" s="57" t="str">
        <f>'[3]275 KHz'!J12</f>
        <v>11</v>
      </c>
      <c r="N8" s="57" t="str">
        <f>'[3]275 KHz'!K12</f>
        <v>F0</v>
      </c>
      <c r="O8" s="57" t="str">
        <f>'[3]275 KHz'!L12</f>
        <v>11</v>
      </c>
      <c r="P8" s="57" t="str">
        <f>'[3]275 KHz'!M12</f>
        <v>11000</v>
      </c>
      <c r="Q8" s="57" t="str">
        <f>'[3]275 KHz'!N12</f>
        <v>0</v>
      </c>
      <c r="R8" s="57" t="str">
        <f>'[3]275 KHz'!O12</f>
        <v>1A</v>
      </c>
      <c r="S8" s="57" t="str">
        <f>'[3]275 KHz'!P12</f>
        <v>000110</v>
      </c>
      <c r="T8" s="57" t="str">
        <f>'[3]275 KHz'!Q12</f>
        <v>10</v>
      </c>
      <c r="U8" s="57" t="str">
        <f>'[3]275 KHz'!R12</f>
        <v>59</v>
      </c>
      <c r="V8" s="57" t="str">
        <f>'[3]275 KHz'!S12</f>
        <v>01</v>
      </c>
      <c r="W8" s="57" t="str">
        <f>'[3]275 KHz'!T12</f>
        <v>01100</v>
      </c>
      <c r="X8" s="57" t="str">
        <f>'[3]275 KHz'!U12</f>
        <v>1</v>
      </c>
      <c r="Y8" s="57" t="str">
        <f t="shared" si="12"/>
        <v>120BF01A59</v>
      </c>
      <c r="Z8" s="57">
        <f t="shared" si="3"/>
        <v>100</v>
      </c>
      <c r="AA8" s="57">
        <f t="shared" si="4"/>
        <v>30</v>
      </c>
      <c r="AB8" s="57">
        <f t="shared" si="5"/>
        <v>2.9996999999999998</v>
      </c>
      <c r="AC8" s="57">
        <f t="shared" si="6"/>
        <v>38.400000000000006</v>
      </c>
      <c r="AD8" s="57">
        <f t="shared" si="7"/>
        <v>1600</v>
      </c>
      <c r="AE8" s="57">
        <f t="shared" si="8"/>
        <v>50</v>
      </c>
      <c r="AF8" s="57">
        <f t="shared" si="9"/>
        <v>10</v>
      </c>
      <c r="AG8" s="57">
        <f t="shared" si="10"/>
        <v>18.75</v>
      </c>
      <c r="AH8" s="57">
        <f t="shared" si="11"/>
        <v>150</v>
      </c>
      <c r="AI8" s="57">
        <v>4000</v>
      </c>
      <c r="AK8" s="57">
        <f t="shared" si="13"/>
        <v>275</v>
      </c>
      <c r="AL8" s="57">
        <f t="shared" si="14"/>
        <v>6</v>
      </c>
      <c r="AM8" s="57" t="str">
        <f t="shared" si="0"/>
        <v>120BF01A59</v>
      </c>
      <c r="AN8" s="57">
        <f t="shared" si="0"/>
        <v>100</v>
      </c>
      <c r="AO8" s="57">
        <f t="shared" si="0"/>
        <v>30</v>
      </c>
      <c r="AP8" s="57">
        <f t="shared" si="15"/>
        <v>160</v>
      </c>
      <c r="AQ8" s="57">
        <f t="shared" si="16"/>
        <v>479.952</v>
      </c>
      <c r="AR8" s="57">
        <f t="shared" si="17"/>
        <v>38.400000000000006</v>
      </c>
      <c r="AS8" s="57">
        <f t="shared" si="1"/>
        <v>50</v>
      </c>
      <c r="AT8" s="57">
        <f t="shared" si="1"/>
        <v>10</v>
      </c>
      <c r="AU8" s="57">
        <f t="shared" si="18"/>
        <v>3750</v>
      </c>
      <c r="AV8" s="57">
        <f t="shared" si="19"/>
        <v>150</v>
      </c>
      <c r="AW8" s="57">
        <f t="shared" si="20"/>
        <v>3</v>
      </c>
      <c r="AX8" s="382">
        <f t="shared" si="21"/>
        <v>11.053531956799524</v>
      </c>
      <c r="AY8" s="382">
        <f t="shared" si="22"/>
        <v>138.155332545048</v>
      </c>
      <c r="AZ8" s="57">
        <f t="shared" si="23"/>
        <v>0.5</v>
      </c>
      <c r="BA8" s="382">
        <f t="shared" si="24"/>
        <v>4.2441318157838754</v>
      </c>
      <c r="BB8" s="382">
        <f t="shared" si="25"/>
        <v>106.10329539459688</v>
      </c>
    </row>
    <row r="9" spans="1:54" x14ac:dyDescent="0.25">
      <c r="A9" s="57">
        <f t="shared" si="2"/>
        <v>7</v>
      </c>
      <c r="B9" s="57">
        <v>275</v>
      </c>
      <c r="C9" s="57">
        <v>0</v>
      </c>
      <c r="D9" s="57" t="str">
        <f>'[3]275 KHz'!A13</f>
        <v>00111</v>
      </c>
      <c r="E9" s="57">
        <f>'[3]275 KHz'!B13</f>
        <v>6</v>
      </c>
      <c r="F9" s="57" t="str">
        <f>'[3]275 KHz'!C13</f>
        <v>12</v>
      </c>
      <c r="G9" s="57" t="str">
        <f>'[3]275 KHz'!D13</f>
        <v>00</v>
      </c>
      <c r="H9" s="57" t="str">
        <f>'[3]275 KHz'!E13</f>
        <v>01</v>
      </c>
      <c r="I9" s="57" t="str">
        <f>'[3]275 KHz'!F13</f>
        <v>00</v>
      </c>
      <c r="J9" s="57" t="str">
        <f>'[3]275 KHz'!G13</f>
        <v>10</v>
      </c>
      <c r="K9" s="57" t="str">
        <f>'[3]275 KHz'!H13</f>
        <v>13</v>
      </c>
      <c r="L9" s="57" t="str">
        <f>'[3]275 KHz'!I13</f>
        <v>000100</v>
      </c>
      <c r="M9" s="57" t="str">
        <f>'[3]275 KHz'!J13</f>
        <v>11</v>
      </c>
      <c r="N9" s="57" t="str">
        <f>'[3]275 KHz'!K13</f>
        <v>18</v>
      </c>
      <c r="O9" s="57" t="str">
        <f>'[3]275 KHz'!L13</f>
        <v>00</v>
      </c>
      <c r="P9" s="57" t="str">
        <f>'[3]275 KHz'!M13</f>
        <v>01100</v>
      </c>
      <c r="Q9" s="57" t="str">
        <f>'[3]275 KHz'!N13</f>
        <v>0</v>
      </c>
      <c r="R9" s="57" t="str">
        <f>'[3]275 KHz'!O13</f>
        <v>1A</v>
      </c>
      <c r="S9" s="57" t="str">
        <f>'[3]275 KHz'!P13</f>
        <v>000110</v>
      </c>
      <c r="T9" s="57" t="str">
        <f>'[3]275 KHz'!Q13</f>
        <v>10</v>
      </c>
      <c r="U9" s="57" t="str">
        <f>'[3]275 KHz'!R13</f>
        <v>59</v>
      </c>
      <c r="V9" s="57" t="str">
        <f>'[3]275 KHz'!S13</f>
        <v>01</v>
      </c>
      <c r="W9" s="57" t="str">
        <f>'[3]275 KHz'!T13</f>
        <v>01100</v>
      </c>
      <c r="X9" s="57" t="str">
        <f>'[3]275 KHz'!U13</f>
        <v>1</v>
      </c>
      <c r="Y9" s="57" t="str">
        <f t="shared" si="12"/>
        <v>1213181A59</v>
      </c>
      <c r="Z9" s="57">
        <f t="shared" si="3"/>
        <v>100</v>
      </c>
      <c r="AA9" s="57">
        <f t="shared" si="4"/>
        <v>30</v>
      </c>
      <c r="AB9" s="57">
        <f t="shared" si="5"/>
        <v>2.9996999999999998</v>
      </c>
      <c r="AC9" s="57">
        <f t="shared" si="6"/>
        <v>38.400000000000006</v>
      </c>
      <c r="AD9" s="57">
        <f t="shared" si="7"/>
        <v>1600</v>
      </c>
      <c r="AE9" s="57">
        <f t="shared" si="8"/>
        <v>50</v>
      </c>
      <c r="AF9" s="57">
        <f t="shared" si="9"/>
        <v>20</v>
      </c>
      <c r="AG9" s="57">
        <f t="shared" si="10"/>
        <v>15</v>
      </c>
      <c r="AH9" s="57">
        <f t="shared" si="11"/>
        <v>75</v>
      </c>
      <c r="AI9" s="57">
        <v>4000</v>
      </c>
      <c r="AK9" s="57">
        <f t="shared" si="13"/>
        <v>275</v>
      </c>
      <c r="AL9" s="57">
        <f t="shared" si="14"/>
        <v>7</v>
      </c>
      <c r="AM9" s="57" t="str">
        <f t="shared" si="0"/>
        <v>1213181A59</v>
      </c>
      <c r="AN9" s="57">
        <f t="shared" si="0"/>
        <v>100</v>
      </c>
      <c r="AO9" s="57">
        <f t="shared" si="0"/>
        <v>30</v>
      </c>
      <c r="AP9" s="57">
        <f t="shared" si="15"/>
        <v>160</v>
      </c>
      <c r="AQ9" s="57">
        <f t="shared" si="16"/>
        <v>479.952</v>
      </c>
      <c r="AR9" s="57">
        <f t="shared" si="17"/>
        <v>38.400000000000006</v>
      </c>
      <c r="AS9" s="57">
        <f t="shared" si="1"/>
        <v>50</v>
      </c>
      <c r="AT9" s="57">
        <f t="shared" si="1"/>
        <v>20</v>
      </c>
      <c r="AU9" s="57">
        <f t="shared" si="18"/>
        <v>3000</v>
      </c>
      <c r="AV9" s="57">
        <f t="shared" si="19"/>
        <v>75</v>
      </c>
      <c r="AW9" s="57">
        <f t="shared" si="20"/>
        <v>3</v>
      </c>
      <c r="AX9" s="382">
        <f t="shared" si="21"/>
        <v>11.053531956799524</v>
      </c>
      <c r="AY9" s="382">
        <f t="shared" si="22"/>
        <v>138.155332545048</v>
      </c>
      <c r="AZ9" s="57">
        <f t="shared" si="23"/>
        <v>1</v>
      </c>
      <c r="BA9" s="382">
        <f t="shared" si="24"/>
        <v>2.6525823848649224</v>
      </c>
      <c r="BB9" s="382">
        <f t="shared" si="25"/>
        <v>106.10329539459688</v>
      </c>
    </row>
    <row r="10" spans="1:54" x14ac:dyDescent="0.25">
      <c r="A10" s="57">
        <f t="shared" si="2"/>
        <v>8</v>
      </c>
      <c r="B10" s="57">
        <v>275</v>
      </c>
      <c r="C10" s="57">
        <v>0</v>
      </c>
      <c r="D10" s="57" t="str">
        <f>'[3]275 KHz'!A14</f>
        <v>01000</v>
      </c>
      <c r="E10" s="57">
        <f>'[3]275 KHz'!B14</f>
        <v>6</v>
      </c>
      <c r="F10" s="57" t="str">
        <f>'[3]275 KHz'!C14</f>
        <v>12</v>
      </c>
      <c r="G10" s="57" t="str">
        <f>'[3]275 KHz'!D14</f>
        <v>00</v>
      </c>
      <c r="H10" s="57" t="str">
        <f>'[3]275 KHz'!E14</f>
        <v>01</v>
      </c>
      <c r="I10" s="57" t="str">
        <f>'[3]275 KHz'!F14</f>
        <v>00</v>
      </c>
      <c r="J10" s="57" t="str">
        <f>'[3]275 KHz'!G14</f>
        <v>10</v>
      </c>
      <c r="K10" s="57" t="str">
        <f>'[3]275 KHz'!H14</f>
        <v>21</v>
      </c>
      <c r="L10" s="57" t="str">
        <f>'[3]275 KHz'!I14</f>
        <v>001000</v>
      </c>
      <c r="M10" s="57" t="str">
        <f>'[3]275 KHz'!J14</f>
        <v>01</v>
      </c>
      <c r="N10" s="57" t="str">
        <f>'[3]275 KHz'!K14</f>
        <v>8C</v>
      </c>
      <c r="O10" s="57" t="str">
        <f>'[3]275 KHz'!L14</f>
        <v>10</v>
      </c>
      <c r="P10" s="57" t="str">
        <f>'[3]275 KHz'!M14</f>
        <v>00110</v>
      </c>
      <c r="Q10" s="57" t="str">
        <f>'[3]275 KHz'!N14</f>
        <v>0</v>
      </c>
      <c r="R10" s="57" t="str">
        <f>'[3]275 KHz'!O14</f>
        <v>1A</v>
      </c>
      <c r="S10" s="57" t="str">
        <f>'[3]275 KHz'!P14</f>
        <v>000110</v>
      </c>
      <c r="T10" s="57" t="str">
        <f>'[3]275 KHz'!Q14</f>
        <v>10</v>
      </c>
      <c r="U10" s="57" t="str">
        <f>'[3]275 KHz'!R14</f>
        <v>59</v>
      </c>
      <c r="V10" s="57" t="str">
        <f>'[3]275 KHz'!S14</f>
        <v>01</v>
      </c>
      <c r="W10" s="57" t="str">
        <f>'[3]275 KHz'!T14</f>
        <v>01100</v>
      </c>
      <c r="X10" s="57" t="str">
        <f>'[3]275 KHz'!U14</f>
        <v>1</v>
      </c>
      <c r="Y10" s="57" t="str">
        <f t="shared" si="12"/>
        <v>12218C1A59</v>
      </c>
      <c r="Z10" s="57">
        <f t="shared" si="3"/>
        <v>100</v>
      </c>
      <c r="AA10" s="57">
        <f t="shared" si="4"/>
        <v>30</v>
      </c>
      <c r="AB10" s="57">
        <f t="shared" si="5"/>
        <v>2.9996999999999998</v>
      </c>
      <c r="AC10" s="57">
        <f t="shared" si="6"/>
        <v>38.400000000000006</v>
      </c>
      <c r="AD10" s="57">
        <f t="shared" si="7"/>
        <v>1600</v>
      </c>
      <c r="AE10" s="57">
        <f t="shared" si="8"/>
        <v>50</v>
      </c>
      <c r="AF10" s="57">
        <f t="shared" si="9"/>
        <v>40</v>
      </c>
      <c r="AG10" s="57">
        <f t="shared" si="10"/>
        <v>7.5</v>
      </c>
      <c r="AH10" s="57">
        <f t="shared" si="11"/>
        <v>37.5</v>
      </c>
      <c r="AI10" s="57">
        <v>4000</v>
      </c>
      <c r="AK10" s="57">
        <f t="shared" si="13"/>
        <v>275</v>
      </c>
      <c r="AL10" s="57">
        <f t="shared" si="14"/>
        <v>8</v>
      </c>
      <c r="AM10" s="57" t="str">
        <f t="shared" si="0"/>
        <v>12218C1A59</v>
      </c>
      <c r="AN10" s="57">
        <f t="shared" si="0"/>
        <v>100</v>
      </c>
      <c r="AO10" s="57">
        <f t="shared" si="0"/>
        <v>30</v>
      </c>
      <c r="AP10" s="57">
        <f t="shared" si="15"/>
        <v>160</v>
      </c>
      <c r="AQ10" s="57">
        <f t="shared" si="16"/>
        <v>479.952</v>
      </c>
      <c r="AR10" s="57">
        <f t="shared" si="17"/>
        <v>38.400000000000006</v>
      </c>
      <c r="AS10" s="57">
        <f t="shared" si="1"/>
        <v>50</v>
      </c>
      <c r="AT10" s="57">
        <f t="shared" si="1"/>
        <v>40</v>
      </c>
      <c r="AU10" s="57">
        <f t="shared" si="18"/>
        <v>1500</v>
      </c>
      <c r="AV10" s="57">
        <f t="shared" si="19"/>
        <v>37.5</v>
      </c>
      <c r="AW10" s="57">
        <f t="shared" si="20"/>
        <v>3</v>
      </c>
      <c r="AX10" s="382">
        <f t="shared" si="21"/>
        <v>11.053531956799524</v>
      </c>
      <c r="AY10" s="382">
        <f t="shared" si="22"/>
        <v>138.155332545048</v>
      </c>
      <c r="AZ10" s="57">
        <f t="shared" si="23"/>
        <v>2</v>
      </c>
      <c r="BA10" s="382">
        <f t="shared" si="24"/>
        <v>2.6525823848649224</v>
      </c>
      <c r="BB10" s="382">
        <f t="shared" si="25"/>
        <v>106.10329539459688</v>
      </c>
    </row>
    <row r="11" spans="1:54" x14ac:dyDescent="0.25">
      <c r="A11" s="57">
        <f t="shared" si="2"/>
        <v>9</v>
      </c>
      <c r="B11" s="57">
        <v>275</v>
      </c>
      <c r="C11" s="57">
        <v>0</v>
      </c>
      <c r="D11" s="57" t="str">
        <f>'[3]275 KHz'!A15</f>
        <v>01001</v>
      </c>
      <c r="E11" s="57">
        <f>'[3]275 KHz'!B15</f>
        <v>6</v>
      </c>
      <c r="F11" s="57" t="str">
        <f>'[3]275 KHz'!C15</f>
        <v>12</v>
      </c>
      <c r="G11" s="57" t="str">
        <f>'[3]275 KHz'!D15</f>
        <v>00</v>
      </c>
      <c r="H11" s="57" t="str">
        <f>'[3]275 KHz'!E15</f>
        <v>01</v>
      </c>
      <c r="I11" s="57" t="str">
        <f>'[3]275 KHz'!F15</f>
        <v>00</v>
      </c>
      <c r="J11" s="57" t="str">
        <f>'[3]275 KHz'!G15</f>
        <v>10</v>
      </c>
      <c r="K11" s="57" t="str">
        <f>'[3]275 KHz'!H15</f>
        <v>40</v>
      </c>
      <c r="L11" s="57" t="str">
        <f>'[3]275 KHz'!I15</f>
        <v>010000</v>
      </c>
      <c r="M11" s="57" t="str">
        <f>'[3]275 KHz'!J15</f>
        <v>00</v>
      </c>
      <c r="N11" s="57" t="str">
        <f>'[3]275 KHz'!K15</f>
        <v>C6</v>
      </c>
      <c r="O11" s="57" t="str">
        <f>'[3]275 KHz'!L15</f>
        <v>11</v>
      </c>
      <c r="P11" s="57" t="str">
        <f>'[3]275 KHz'!M15</f>
        <v>00011</v>
      </c>
      <c r="Q11" s="57" t="str">
        <f>'[3]275 KHz'!N15</f>
        <v>0</v>
      </c>
      <c r="R11" s="57" t="str">
        <f>'[3]275 KHz'!O15</f>
        <v>1A</v>
      </c>
      <c r="S11" s="57" t="str">
        <f>'[3]275 KHz'!P15</f>
        <v>000110</v>
      </c>
      <c r="T11" s="57" t="str">
        <f>'[3]275 KHz'!Q15</f>
        <v>10</v>
      </c>
      <c r="U11" s="57" t="str">
        <f>'[3]275 KHz'!R15</f>
        <v>59</v>
      </c>
      <c r="V11" s="57" t="str">
        <f>'[3]275 KHz'!S15</f>
        <v>01</v>
      </c>
      <c r="W11" s="57" t="str">
        <f>'[3]275 KHz'!T15</f>
        <v>01100</v>
      </c>
      <c r="X11" s="57" t="str">
        <f>'[3]275 KHz'!U15</f>
        <v>1</v>
      </c>
      <c r="Y11" s="57" t="str">
        <f t="shared" si="12"/>
        <v>1240C61A59</v>
      </c>
      <c r="Z11" s="57">
        <f t="shared" si="3"/>
        <v>100</v>
      </c>
      <c r="AA11" s="57">
        <f t="shared" si="4"/>
        <v>30</v>
      </c>
      <c r="AB11" s="57">
        <f t="shared" si="5"/>
        <v>2.9996999999999998</v>
      </c>
      <c r="AC11" s="57">
        <f t="shared" si="6"/>
        <v>38.400000000000006</v>
      </c>
      <c r="AD11" s="57">
        <f t="shared" si="7"/>
        <v>1600</v>
      </c>
      <c r="AE11" s="57">
        <f t="shared" si="8"/>
        <v>50</v>
      </c>
      <c r="AF11" s="57">
        <f t="shared" si="9"/>
        <v>80</v>
      </c>
      <c r="AG11" s="57">
        <f t="shared" si="10"/>
        <v>3.75</v>
      </c>
      <c r="AH11" s="57">
        <f t="shared" si="11"/>
        <v>18.75</v>
      </c>
      <c r="AI11" s="57">
        <v>4000</v>
      </c>
      <c r="AK11" s="57">
        <f t="shared" si="13"/>
        <v>275</v>
      </c>
      <c r="AL11" s="57">
        <f t="shared" si="14"/>
        <v>9</v>
      </c>
      <c r="AM11" s="57" t="str">
        <f t="shared" si="0"/>
        <v>1240C61A59</v>
      </c>
      <c r="AN11" s="57">
        <f t="shared" si="0"/>
        <v>100</v>
      </c>
      <c r="AO11" s="57">
        <f t="shared" si="0"/>
        <v>30</v>
      </c>
      <c r="AP11" s="57">
        <f t="shared" si="15"/>
        <v>160</v>
      </c>
      <c r="AQ11" s="57">
        <f t="shared" si="16"/>
        <v>479.952</v>
      </c>
      <c r="AR11" s="57">
        <f t="shared" si="17"/>
        <v>38.400000000000006</v>
      </c>
      <c r="AS11" s="57">
        <f t="shared" si="1"/>
        <v>50</v>
      </c>
      <c r="AT11" s="57">
        <f t="shared" si="1"/>
        <v>80</v>
      </c>
      <c r="AU11" s="57">
        <f t="shared" si="18"/>
        <v>750</v>
      </c>
      <c r="AV11" s="57">
        <f t="shared" si="19"/>
        <v>18.75</v>
      </c>
      <c r="AW11" s="57">
        <f t="shared" si="20"/>
        <v>3</v>
      </c>
      <c r="AX11" s="382">
        <f t="shared" si="21"/>
        <v>11.053531956799524</v>
      </c>
      <c r="AY11" s="382">
        <f t="shared" si="22"/>
        <v>138.155332545048</v>
      </c>
      <c r="AZ11" s="57">
        <f t="shared" si="23"/>
        <v>4</v>
      </c>
      <c r="BA11" s="382">
        <f t="shared" si="24"/>
        <v>2.6525823848649224</v>
      </c>
      <c r="BB11" s="382">
        <f t="shared" si="25"/>
        <v>106.10329539459688</v>
      </c>
    </row>
    <row r="12" spans="1:54" x14ac:dyDescent="0.25">
      <c r="A12" s="57">
        <f t="shared" si="2"/>
        <v>10</v>
      </c>
      <c r="B12" s="57">
        <v>275</v>
      </c>
      <c r="C12" s="57">
        <v>0</v>
      </c>
      <c r="D12" s="57" t="str">
        <f>'[3]275 KHz'!A16</f>
        <v>01010</v>
      </c>
      <c r="E12" s="57">
        <f>'[3]275 KHz'!B16</f>
        <v>6</v>
      </c>
      <c r="F12" s="57" t="str">
        <f>'[3]275 KHz'!C16</f>
        <v>12</v>
      </c>
      <c r="G12" s="57" t="str">
        <f>'[3]275 KHz'!D16</f>
        <v>00</v>
      </c>
      <c r="H12" s="57" t="str">
        <f>'[3]275 KHz'!E16</f>
        <v>01</v>
      </c>
      <c r="I12" s="57" t="str">
        <f>'[3]275 KHz'!F16</f>
        <v>00</v>
      </c>
      <c r="J12" s="57" t="str">
        <f>'[3]275 KHz'!G16</f>
        <v>10</v>
      </c>
      <c r="K12" s="57" t="str">
        <f>'[3]275 KHz'!H16</f>
        <v>80</v>
      </c>
      <c r="L12" s="57" t="str">
        <f>'[3]275 KHz'!I16</f>
        <v>100000</v>
      </c>
      <c r="M12" s="57" t="str">
        <f>'[3]275 KHz'!J16</f>
        <v>00</v>
      </c>
      <c r="N12" s="57" t="str">
        <f>'[3]275 KHz'!K16</f>
        <v>42</v>
      </c>
      <c r="O12" s="57" t="str">
        <f>'[3]275 KHz'!L16</f>
        <v>01</v>
      </c>
      <c r="P12" s="57" t="str">
        <f>'[3]275 KHz'!M16</f>
        <v>00001</v>
      </c>
      <c r="Q12" s="57" t="str">
        <f>'[3]275 KHz'!N16</f>
        <v>0</v>
      </c>
      <c r="R12" s="57" t="str">
        <f>'[3]275 KHz'!O16</f>
        <v>1A</v>
      </c>
      <c r="S12" s="57" t="str">
        <f>'[3]275 KHz'!P16</f>
        <v>000110</v>
      </c>
      <c r="T12" s="57" t="str">
        <f>'[3]275 KHz'!Q16</f>
        <v>10</v>
      </c>
      <c r="U12" s="57" t="str">
        <f>'[3]275 KHz'!R16</f>
        <v>59</v>
      </c>
      <c r="V12" s="57" t="str">
        <f>'[3]275 KHz'!S16</f>
        <v>01</v>
      </c>
      <c r="W12" s="57" t="str">
        <f>'[3]275 KHz'!T16</f>
        <v>01100</v>
      </c>
      <c r="X12" s="57" t="str">
        <f>'[3]275 KHz'!U16</f>
        <v>1</v>
      </c>
      <c r="Y12" s="57" t="str">
        <f t="shared" si="12"/>
        <v>1280421A59</v>
      </c>
      <c r="Z12" s="57">
        <f t="shared" si="3"/>
        <v>100</v>
      </c>
      <c r="AA12" s="57">
        <f t="shared" si="4"/>
        <v>30</v>
      </c>
      <c r="AB12" s="57">
        <f t="shared" si="5"/>
        <v>2.9996999999999998</v>
      </c>
      <c r="AC12" s="57">
        <f t="shared" si="6"/>
        <v>38.400000000000006</v>
      </c>
      <c r="AD12" s="57">
        <f t="shared" si="7"/>
        <v>1600</v>
      </c>
      <c r="AE12" s="57">
        <f t="shared" si="8"/>
        <v>50</v>
      </c>
      <c r="AF12" s="57">
        <f t="shared" si="9"/>
        <v>160</v>
      </c>
      <c r="AG12" s="57">
        <f t="shared" si="10"/>
        <v>1.25</v>
      </c>
      <c r="AH12" s="57">
        <f t="shared" si="11"/>
        <v>6.25</v>
      </c>
      <c r="AI12" s="57">
        <v>4000</v>
      </c>
      <c r="AK12" s="57">
        <f t="shared" si="13"/>
        <v>275</v>
      </c>
      <c r="AL12" s="57">
        <f t="shared" si="14"/>
        <v>10</v>
      </c>
      <c r="AM12" s="57" t="str">
        <f t="shared" si="0"/>
        <v>1280421A59</v>
      </c>
      <c r="AN12" s="57">
        <f t="shared" si="0"/>
        <v>100</v>
      </c>
      <c r="AO12" s="57">
        <f t="shared" si="0"/>
        <v>30</v>
      </c>
      <c r="AP12" s="57">
        <f t="shared" si="15"/>
        <v>160</v>
      </c>
      <c r="AQ12" s="57">
        <f t="shared" si="16"/>
        <v>479.952</v>
      </c>
      <c r="AR12" s="57">
        <f t="shared" si="17"/>
        <v>38.400000000000006</v>
      </c>
      <c r="AS12" s="57">
        <f t="shared" si="1"/>
        <v>50</v>
      </c>
      <c r="AT12" s="57">
        <f t="shared" si="1"/>
        <v>160</v>
      </c>
      <c r="AU12" s="57">
        <f t="shared" si="18"/>
        <v>250</v>
      </c>
      <c r="AV12" s="57">
        <f t="shared" si="19"/>
        <v>6.25</v>
      </c>
      <c r="AW12" s="57">
        <f t="shared" si="20"/>
        <v>3</v>
      </c>
      <c r="AX12" s="382">
        <f t="shared" si="21"/>
        <v>11.053531956799524</v>
      </c>
      <c r="AY12" s="382">
        <f t="shared" si="22"/>
        <v>138.155332545048</v>
      </c>
      <c r="AZ12" s="57">
        <f t="shared" si="23"/>
        <v>8</v>
      </c>
      <c r="BA12" s="382">
        <f t="shared" si="24"/>
        <v>3.9788735772973833</v>
      </c>
      <c r="BB12" s="382">
        <f t="shared" si="25"/>
        <v>159.15494309189535</v>
      </c>
    </row>
    <row r="13" spans="1:54" x14ac:dyDescent="0.25">
      <c r="A13" s="57">
        <f t="shared" si="2"/>
        <v>11</v>
      </c>
      <c r="B13" s="57">
        <v>275</v>
      </c>
      <c r="C13" s="57">
        <v>0</v>
      </c>
      <c r="D13" s="57" t="str">
        <f>'[3]275 KHz'!A17</f>
        <v>01011</v>
      </c>
      <c r="E13" s="57">
        <f>'[3]275 KHz'!B17</f>
        <v>6</v>
      </c>
      <c r="F13" s="57" t="str">
        <f>'[3]275 KHz'!C17</f>
        <v>12</v>
      </c>
      <c r="G13" s="57" t="str">
        <f>'[3]275 KHz'!D17</f>
        <v>00</v>
      </c>
      <c r="H13" s="57" t="str">
        <f>'[3]275 KHz'!E17</f>
        <v>01</v>
      </c>
      <c r="I13" s="57" t="str">
        <f>'[3]275 KHz'!F17</f>
        <v>00</v>
      </c>
      <c r="J13" s="57" t="str">
        <f>'[3]275 KHz'!G17</f>
        <v>10</v>
      </c>
      <c r="K13" s="57" t="str">
        <f>'[3]275 KHz'!H17</f>
        <v>0B</v>
      </c>
      <c r="L13" s="57" t="str">
        <f>'[3]275 KHz'!I17</f>
        <v>000010</v>
      </c>
      <c r="M13" s="57" t="str">
        <f>'[3]275 KHz'!J17</f>
        <v>11</v>
      </c>
      <c r="N13" s="57" t="str">
        <f>'[3]275 KHz'!K17</f>
        <v>F0</v>
      </c>
      <c r="O13" s="57" t="str">
        <f>'[3]275 KHz'!L17</f>
        <v>11</v>
      </c>
      <c r="P13" s="57" t="str">
        <f>'[3]275 KHz'!M17</f>
        <v>11000</v>
      </c>
      <c r="Q13" s="57" t="str">
        <f>'[3]275 KHz'!N17</f>
        <v>0</v>
      </c>
      <c r="R13" s="57" t="str">
        <f>'[3]275 KHz'!O17</f>
        <v>22</v>
      </c>
      <c r="S13" s="57" t="str">
        <f>'[3]275 KHz'!P17</f>
        <v>001000</v>
      </c>
      <c r="T13" s="57" t="str">
        <f>'[3]275 KHz'!Q17</f>
        <v>10</v>
      </c>
      <c r="U13" s="57" t="str">
        <f>'[3]275 KHz'!R17</f>
        <v>4D</v>
      </c>
      <c r="V13" s="57" t="str">
        <f>'[3]275 KHz'!S17</f>
        <v>01</v>
      </c>
      <c r="W13" s="57" t="str">
        <f>'[3]275 KHz'!T17</f>
        <v>00110</v>
      </c>
      <c r="X13" s="57" t="str">
        <f>'[3]275 KHz'!U17</f>
        <v>1</v>
      </c>
      <c r="Y13" s="57" t="str">
        <f t="shared" si="12"/>
        <v>120BF0224D</v>
      </c>
      <c r="Z13" s="57">
        <f t="shared" si="3"/>
        <v>100</v>
      </c>
      <c r="AA13" s="57">
        <f t="shared" si="4"/>
        <v>40</v>
      </c>
      <c r="AB13" s="57">
        <f t="shared" si="5"/>
        <v>2.9996999999999998</v>
      </c>
      <c r="AC13" s="57">
        <f t="shared" si="6"/>
        <v>19.200000000000003</v>
      </c>
      <c r="AD13" s="57">
        <f t="shared" si="7"/>
        <v>1600</v>
      </c>
      <c r="AE13" s="57">
        <f t="shared" si="8"/>
        <v>50</v>
      </c>
      <c r="AF13" s="57">
        <f t="shared" si="9"/>
        <v>10</v>
      </c>
      <c r="AG13" s="57">
        <f t="shared" si="10"/>
        <v>18.75</v>
      </c>
      <c r="AH13" s="57">
        <f t="shared" si="11"/>
        <v>150</v>
      </c>
      <c r="AI13" s="57">
        <v>4000</v>
      </c>
      <c r="AK13" s="57">
        <f t="shared" si="13"/>
        <v>275</v>
      </c>
      <c r="AL13" s="57">
        <f t="shared" si="14"/>
        <v>11</v>
      </c>
      <c r="AM13" s="57" t="str">
        <f t="shared" si="0"/>
        <v>120BF0224D</v>
      </c>
      <c r="AN13" s="57">
        <f t="shared" si="0"/>
        <v>100</v>
      </c>
      <c r="AO13" s="57">
        <f t="shared" si="0"/>
        <v>40</v>
      </c>
      <c r="AP13" s="57">
        <f t="shared" si="15"/>
        <v>160</v>
      </c>
      <c r="AQ13" s="57">
        <f t="shared" si="16"/>
        <v>479.952</v>
      </c>
      <c r="AR13" s="57">
        <f t="shared" si="17"/>
        <v>19.200000000000003</v>
      </c>
      <c r="AS13" s="57">
        <f t="shared" si="1"/>
        <v>50</v>
      </c>
      <c r="AT13" s="57">
        <f t="shared" si="1"/>
        <v>10</v>
      </c>
      <c r="AU13" s="57">
        <f t="shared" si="18"/>
        <v>3750</v>
      </c>
      <c r="AV13" s="57">
        <f t="shared" si="19"/>
        <v>150</v>
      </c>
      <c r="AW13" s="57">
        <f t="shared" si="20"/>
        <v>4</v>
      </c>
      <c r="AX13" s="382">
        <f t="shared" si="21"/>
        <v>8.2901489675996416</v>
      </c>
      <c r="AY13" s="382">
        <f t="shared" si="22"/>
        <v>207.23299881757202</v>
      </c>
      <c r="AZ13" s="57">
        <f t="shared" si="23"/>
        <v>0.5</v>
      </c>
      <c r="BA13" s="382">
        <f t="shared" si="24"/>
        <v>4.2441318157838754</v>
      </c>
      <c r="BB13" s="382">
        <f t="shared" si="25"/>
        <v>106.10329539459688</v>
      </c>
    </row>
    <row r="14" spans="1:54" x14ac:dyDescent="0.25">
      <c r="A14" s="57">
        <f t="shared" si="2"/>
        <v>12</v>
      </c>
      <c r="B14" s="57">
        <v>275</v>
      </c>
      <c r="C14" s="57">
        <v>0</v>
      </c>
      <c r="D14" s="57" t="str">
        <f>'[3]275 KHz'!A18</f>
        <v>01100</v>
      </c>
      <c r="E14" s="57">
        <f>'[3]275 KHz'!B18</f>
        <v>6</v>
      </c>
      <c r="F14" s="57" t="str">
        <f>'[3]275 KHz'!C18</f>
        <v>12</v>
      </c>
      <c r="G14" s="57" t="str">
        <f>'[3]275 KHz'!D18</f>
        <v>00</v>
      </c>
      <c r="H14" s="57" t="str">
        <f>'[3]275 KHz'!E18</f>
        <v>01</v>
      </c>
      <c r="I14" s="57" t="str">
        <f>'[3]275 KHz'!F18</f>
        <v>00</v>
      </c>
      <c r="J14" s="57" t="str">
        <f>'[3]275 KHz'!G18</f>
        <v>10</v>
      </c>
      <c r="K14" s="57" t="str">
        <f>'[3]275 KHz'!H18</f>
        <v>13</v>
      </c>
      <c r="L14" s="57" t="str">
        <f>'[3]275 KHz'!I18</f>
        <v>000100</v>
      </c>
      <c r="M14" s="57" t="str">
        <f>'[3]275 KHz'!J18</f>
        <v>11</v>
      </c>
      <c r="N14" s="57" t="str">
        <f>'[3]275 KHz'!K18</f>
        <v>18</v>
      </c>
      <c r="O14" s="57" t="str">
        <f>'[3]275 KHz'!L18</f>
        <v>00</v>
      </c>
      <c r="P14" s="57" t="str">
        <f>'[3]275 KHz'!M18</f>
        <v>01100</v>
      </c>
      <c r="Q14" s="57" t="str">
        <f>'[3]275 KHz'!N18</f>
        <v>0</v>
      </c>
      <c r="R14" s="57" t="str">
        <f>'[3]275 KHz'!O18</f>
        <v>22</v>
      </c>
      <c r="S14" s="57" t="str">
        <f>'[3]275 KHz'!P18</f>
        <v>001000</v>
      </c>
      <c r="T14" s="57" t="str">
        <f>'[3]275 KHz'!Q18</f>
        <v>10</v>
      </c>
      <c r="U14" s="57" t="str">
        <f>'[3]275 KHz'!R18</f>
        <v>4D</v>
      </c>
      <c r="V14" s="57" t="str">
        <f>'[3]275 KHz'!S18</f>
        <v>01</v>
      </c>
      <c r="W14" s="57" t="str">
        <f>'[3]275 KHz'!T18</f>
        <v>00110</v>
      </c>
      <c r="X14" s="57" t="str">
        <f>'[3]275 KHz'!U18</f>
        <v>1</v>
      </c>
      <c r="Y14" s="57" t="str">
        <f t="shared" si="12"/>
        <v>121318224D</v>
      </c>
      <c r="Z14" s="57">
        <f t="shared" si="3"/>
        <v>100</v>
      </c>
      <c r="AA14" s="57">
        <f t="shared" si="4"/>
        <v>40</v>
      </c>
      <c r="AB14" s="57">
        <f t="shared" si="5"/>
        <v>2.9996999999999998</v>
      </c>
      <c r="AC14" s="57">
        <f t="shared" si="6"/>
        <v>19.200000000000003</v>
      </c>
      <c r="AD14" s="57">
        <f t="shared" si="7"/>
        <v>1600</v>
      </c>
      <c r="AE14" s="57">
        <f t="shared" si="8"/>
        <v>50</v>
      </c>
      <c r="AF14" s="57">
        <f t="shared" si="9"/>
        <v>20</v>
      </c>
      <c r="AG14" s="57">
        <f t="shared" si="10"/>
        <v>15</v>
      </c>
      <c r="AH14" s="57">
        <f t="shared" si="11"/>
        <v>75</v>
      </c>
      <c r="AI14" s="57">
        <v>4000</v>
      </c>
      <c r="AK14" s="57">
        <f t="shared" si="13"/>
        <v>275</v>
      </c>
      <c r="AL14" s="57">
        <f t="shared" si="14"/>
        <v>12</v>
      </c>
      <c r="AM14" s="57" t="str">
        <f t="shared" si="0"/>
        <v>121318224D</v>
      </c>
      <c r="AN14" s="57">
        <f t="shared" si="0"/>
        <v>100</v>
      </c>
      <c r="AO14" s="57">
        <f t="shared" si="0"/>
        <v>40</v>
      </c>
      <c r="AP14" s="57">
        <f t="shared" si="15"/>
        <v>160</v>
      </c>
      <c r="AQ14" s="57">
        <f t="shared" si="16"/>
        <v>479.952</v>
      </c>
      <c r="AR14" s="57">
        <f t="shared" si="17"/>
        <v>19.200000000000003</v>
      </c>
      <c r="AS14" s="57">
        <f t="shared" si="1"/>
        <v>50</v>
      </c>
      <c r="AT14" s="57">
        <f t="shared" si="1"/>
        <v>20</v>
      </c>
      <c r="AU14" s="57">
        <f t="shared" si="18"/>
        <v>3000</v>
      </c>
      <c r="AV14" s="57">
        <f t="shared" si="19"/>
        <v>75</v>
      </c>
      <c r="AW14" s="57">
        <f t="shared" si="20"/>
        <v>4</v>
      </c>
      <c r="AX14" s="382">
        <f t="shared" si="21"/>
        <v>8.2901489675996416</v>
      </c>
      <c r="AY14" s="382">
        <f t="shared" si="22"/>
        <v>207.23299881757202</v>
      </c>
      <c r="AZ14" s="57">
        <f t="shared" si="23"/>
        <v>1</v>
      </c>
      <c r="BA14" s="382">
        <f t="shared" si="24"/>
        <v>2.6525823848649224</v>
      </c>
      <c r="BB14" s="382">
        <f t="shared" si="25"/>
        <v>106.10329539459688</v>
      </c>
    </row>
    <row r="15" spans="1:54" x14ac:dyDescent="0.25">
      <c r="A15" s="57">
        <f t="shared" si="2"/>
        <v>13</v>
      </c>
      <c r="B15" s="57">
        <v>275</v>
      </c>
      <c r="C15" s="57">
        <v>0</v>
      </c>
      <c r="D15" s="57" t="str">
        <f>'[3]275 KHz'!A19</f>
        <v>01101</v>
      </c>
      <c r="E15" s="57">
        <f>'[3]275 KHz'!B19</f>
        <v>6</v>
      </c>
      <c r="F15" s="57" t="str">
        <f>'[3]275 KHz'!C19</f>
        <v>12</v>
      </c>
      <c r="G15" s="57" t="str">
        <f>'[3]275 KHz'!D19</f>
        <v>00</v>
      </c>
      <c r="H15" s="57" t="str">
        <f>'[3]275 KHz'!E19</f>
        <v>01</v>
      </c>
      <c r="I15" s="57" t="str">
        <f>'[3]275 KHz'!F19</f>
        <v>00</v>
      </c>
      <c r="J15" s="57" t="str">
        <f>'[3]275 KHz'!G19</f>
        <v>10</v>
      </c>
      <c r="K15" s="57" t="str">
        <f>'[3]275 KHz'!H19</f>
        <v>21</v>
      </c>
      <c r="L15" s="57" t="str">
        <f>'[3]275 KHz'!I19</f>
        <v>001000</v>
      </c>
      <c r="M15" s="57" t="str">
        <f>'[3]275 KHz'!J19</f>
        <v>01</v>
      </c>
      <c r="N15" s="57" t="str">
        <f>'[3]275 KHz'!K19</f>
        <v>8C</v>
      </c>
      <c r="O15" s="57" t="str">
        <f>'[3]275 KHz'!L19</f>
        <v>10</v>
      </c>
      <c r="P15" s="57" t="str">
        <f>'[3]275 KHz'!M19</f>
        <v>00110</v>
      </c>
      <c r="Q15" s="57" t="str">
        <f>'[3]275 KHz'!N19</f>
        <v>0</v>
      </c>
      <c r="R15" s="57" t="str">
        <f>'[3]275 KHz'!O19</f>
        <v>22</v>
      </c>
      <c r="S15" s="57" t="str">
        <f>'[3]275 KHz'!P19</f>
        <v>001000</v>
      </c>
      <c r="T15" s="57" t="str">
        <f>'[3]275 KHz'!Q19</f>
        <v>10</v>
      </c>
      <c r="U15" s="57" t="str">
        <f>'[3]275 KHz'!R19</f>
        <v>4D</v>
      </c>
      <c r="V15" s="57" t="str">
        <f>'[3]275 KHz'!S19</f>
        <v>01</v>
      </c>
      <c r="W15" s="57" t="str">
        <f>'[3]275 KHz'!T19</f>
        <v>00110</v>
      </c>
      <c r="X15" s="57" t="str">
        <f>'[3]275 KHz'!U19</f>
        <v>1</v>
      </c>
      <c r="Y15" s="57" t="str">
        <f t="shared" si="12"/>
        <v>12218C224D</v>
      </c>
      <c r="Z15" s="57">
        <f t="shared" si="3"/>
        <v>100</v>
      </c>
      <c r="AA15" s="57">
        <f t="shared" si="4"/>
        <v>40</v>
      </c>
      <c r="AB15" s="57">
        <f t="shared" si="5"/>
        <v>2.9996999999999998</v>
      </c>
      <c r="AC15" s="57">
        <f t="shared" si="6"/>
        <v>19.200000000000003</v>
      </c>
      <c r="AD15" s="57">
        <f t="shared" si="7"/>
        <v>1600</v>
      </c>
      <c r="AE15" s="57">
        <f t="shared" si="8"/>
        <v>50</v>
      </c>
      <c r="AF15" s="57">
        <f t="shared" si="9"/>
        <v>40</v>
      </c>
      <c r="AG15" s="57">
        <f t="shared" si="10"/>
        <v>7.5</v>
      </c>
      <c r="AH15" s="57">
        <f t="shared" si="11"/>
        <v>37.5</v>
      </c>
      <c r="AI15" s="57">
        <v>4000</v>
      </c>
      <c r="AK15" s="57">
        <f t="shared" si="13"/>
        <v>275</v>
      </c>
      <c r="AL15" s="57">
        <f t="shared" si="14"/>
        <v>13</v>
      </c>
      <c r="AM15" s="57" t="str">
        <f t="shared" si="0"/>
        <v>12218C224D</v>
      </c>
      <c r="AN15" s="57">
        <f t="shared" si="0"/>
        <v>100</v>
      </c>
      <c r="AO15" s="57">
        <f t="shared" si="0"/>
        <v>40</v>
      </c>
      <c r="AP15" s="57">
        <f t="shared" si="15"/>
        <v>160</v>
      </c>
      <c r="AQ15" s="57">
        <f t="shared" si="16"/>
        <v>479.952</v>
      </c>
      <c r="AR15" s="57">
        <f t="shared" si="17"/>
        <v>19.200000000000003</v>
      </c>
      <c r="AS15" s="57">
        <f t="shared" si="1"/>
        <v>50</v>
      </c>
      <c r="AT15" s="57">
        <f t="shared" si="1"/>
        <v>40</v>
      </c>
      <c r="AU15" s="57">
        <f t="shared" si="18"/>
        <v>1500</v>
      </c>
      <c r="AV15" s="57">
        <f t="shared" si="19"/>
        <v>37.5</v>
      </c>
      <c r="AW15" s="57">
        <f t="shared" si="20"/>
        <v>4</v>
      </c>
      <c r="AX15" s="382">
        <f t="shared" si="21"/>
        <v>8.2901489675996416</v>
      </c>
      <c r="AY15" s="382">
        <f t="shared" si="22"/>
        <v>207.23299881757202</v>
      </c>
      <c r="AZ15" s="57">
        <f t="shared" si="23"/>
        <v>2</v>
      </c>
      <c r="BA15" s="382">
        <f t="shared" si="24"/>
        <v>2.6525823848649224</v>
      </c>
      <c r="BB15" s="382">
        <f t="shared" si="25"/>
        <v>106.10329539459688</v>
      </c>
    </row>
    <row r="16" spans="1:54" x14ac:dyDescent="0.25">
      <c r="A16" s="57">
        <f t="shared" si="2"/>
        <v>14</v>
      </c>
      <c r="B16" s="57">
        <v>275</v>
      </c>
      <c r="C16" s="57">
        <v>0</v>
      </c>
      <c r="D16" s="57" t="str">
        <f>'[3]275 KHz'!A20</f>
        <v>01110</v>
      </c>
      <c r="E16" s="57">
        <f>'[3]275 KHz'!B20</f>
        <v>6</v>
      </c>
      <c r="F16" s="57" t="str">
        <f>'[3]275 KHz'!C20</f>
        <v>12</v>
      </c>
      <c r="G16" s="57" t="str">
        <f>'[3]275 KHz'!D20</f>
        <v>00</v>
      </c>
      <c r="H16" s="57" t="str">
        <f>'[3]275 KHz'!E20</f>
        <v>01</v>
      </c>
      <c r="I16" s="57" t="str">
        <f>'[3]275 KHz'!F20</f>
        <v>00</v>
      </c>
      <c r="J16" s="57" t="str">
        <f>'[3]275 KHz'!G20</f>
        <v>10</v>
      </c>
      <c r="K16" s="57" t="str">
        <f>'[3]275 KHz'!H20</f>
        <v>40</v>
      </c>
      <c r="L16" s="57" t="str">
        <f>'[3]275 KHz'!I20</f>
        <v>010000</v>
      </c>
      <c r="M16" s="57" t="str">
        <f>'[3]275 KHz'!J20</f>
        <v>00</v>
      </c>
      <c r="N16" s="57" t="str">
        <f>'[3]275 KHz'!K20</f>
        <v>C6</v>
      </c>
      <c r="O16" s="57" t="str">
        <f>'[3]275 KHz'!L20</f>
        <v>11</v>
      </c>
      <c r="P16" s="57" t="str">
        <f>'[3]275 KHz'!M20</f>
        <v>00011</v>
      </c>
      <c r="Q16" s="57" t="str">
        <f>'[3]275 KHz'!N20</f>
        <v>0</v>
      </c>
      <c r="R16" s="57" t="str">
        <f>'[3]275 KHz'!O20</f>
        <v>22</v>
      </c>
      <c r="S16" s="57" t="str">
        <f>'[3]275 KHz'!P20</f>
        <v>001000</v>
      </c>
      <c r="T16" s="57" t="str">
        <f>'[3]275 KHz'!Q20</f>
        <v>10</v>
      </c>
      <c r="U16" s="57" t="str">
        <f>'[3]275 KHz'!R20</f>
        <v>4D</v>
      </c>
      <c r="V16" s="57" t="str">
        <f>'[3]275 KHz'!S20</f>
        <v>01</v>
      </c>
      <c r="W16" s="57" t="str">
        <f>'[3]275 KHz'!T20</f>
        <v>00110</v>
      </c>
      <c r="X16" s="57" t="str">
        <f>'[3]275 KHz'!U20</f>
        <v>1</v>
      </c>
      <c r="Y16" s="57" t="str">
        <f t="shared" si="12"/>
        <v>1240C6224D</v>
      </c>
      <c r="Z16" s="57">
        <f t="shared" si="3"/>
        <v>100</v>
      </c>
      <c r="AA16" s="57">
        <f t="shared" si="4"/>
        <v>40</v>
      </c>
      <c r="AB16" s="57">
        <f t="shared" si="5"/>
        <v>2.9996999999999998</v>
      </c>
      <c r="AC16" s="57">
        <f t="shared" si="6"/>
        <v>19.200000000000003</v>
      </c>
      <c r="AD16" s="57">
        <f t="shared" si="7"/>
        <v>1600</v>
      </c>
      <c r="AE16" s="57">
        <f t="shared" si="8"/>
        <v>50</v>
      </c>
      <c r="AF16" s="57">
        <f t="shared" si="9"/>
        <v>80</v>
      </c>
      <c r="AG16" s="57">
        <f t="shared" si="10"/>
        <v>3.75</v>
      </c>
      <c r="AH16" s="57">
        <f t="shared" si="11"/>
        <v>18.75</v>
      </c>
      <c r="AI16" s="57">
        <v>4000</v>
      </c>
      <c r="AK16" s="57">
        <f t="shared" si="13"/>
        <v>275</v>
      </c>
      <c r="AL16" s="57">
        <f t="shared" si="14"/>
        <v>14</v>
      </c>
      <c r="AM16" s="57" t="str">
        <f t="shared" si="0"/>
        <v>1240C6224D</v>
      </c>
      <c r="AN16" s="57">
        <f t="shared" si="0"/>
        <v>100</v>
      </c>
      <c r="AO16" s="57">
        <f t="shared" si="0"/>
        <v>40</v>
      </c>
      <c r="AP16" s="57">
        <f t="shared" si="15"/>
        <v>160</v>
      </c>
      <c r="AQ16" s="57">
        <f t="shared" si="16"/>
        <v>479.952</v>
      </c>
      <c r="AR16" s="57">
        <f t="shared" si="17"/>
        <v>19.200000000000003</v>
      </c>
      <c r="AS16" s="57">
        <f t="shared" si="1"/>
        <v>50</v>
      </c>
      <c r="AT16" s="57">
        <f t="shared" si="1"/>
        <v>80</v>
      </c>
      <c r="AU16" s="57">
        <f t="shared" si="18"/>
        <v>750</v>
      </c>
      <c r="AV16" s="57">
        <f t="shared" si="19"/>
        <v>18.75</v>
      </c>
      <c r="AW16" s="57">
        <f t="shared" si="20"/>
        <v>4</v>
      </c>
      <c r="AX16" s="382">
        <f t="shared" si="21"/>
        <v>8.2901489675996416</v>
      </c>
      <c r="AY16" s="382">
        <f t="shared" si="22"/>
        <v>207.23299881757202</v>
      </c>
      <c r="AZ16" s="57">
        <f t="shared" si="23"/>
        <v>4</v>
      </c>
      <c r="BA16" s="382">
        <f t="shared" si="24"/>
        <v>2.6525823848649224</v>
      </c>
      <c r="BB16" s="382">
        <f t="shared" si="25"/>
        <v>106.10329539459688</v>
      </c>
    </row>
    <row r="17" spans="1:54" x14ac:dyDescent="0.25">
      <c r="A17" s="57">
        <f t="shared" si="2"/>
        <v>15</v>
      </c>
      <c r="B17" s="57">
        <v>275</v>
      </c>
      <c r="C17" s="57">
        <v>0</v>
      </c>
      <c r="D17" s="57" t="str">
        <f>'[3]275 KHz'!A21</f>
        <v>01111</v>
      </c>
      <c r="E17" s="57">
        <f>'[3]275 KHz'!B21</f>
        <v>6</v>
      </c>
      <c r="F17" s="57" t="str">
        <f>'[3]275 KHz'!C21</f>
        <v>12</v>
      </c>
      <c r="G17" s="57" t="str">
        <f>'[3]275 KHz'!D21</f>
        <v>00</v>
      </c>
      <c r="H17" s="57" t="str">
        <f>'[3]275 KHz'!E21</f>
        <v>01</v>
      </c>
      <c r="I17" s="57" t="str">
        <f>'[3]275 KHz'!F21</f>
        <v>00</v>
      </c>
      <c r="J17" s="57" t="str">
        <f>'[3]275 KHz'!G21</f>
        <v>10</v>
      </c>
      <c r="K17" s="57" t="str">
        <f>'[3]275 KHz'!H21</f>
        <v>80</v>
      </c>
      <c r="L17" s="57" t="str">
        <f>'[3]275 KHz'!I21</f>
        <v>100000</v>
      </c>
      <c r="M17" s="57" t="str">
        <f>'[3]275 KHz'!J21</f>
        <v>00</v>
      </c>
      <c r="N17" s="57" t="str">
        <f>'[3]275 KHz'!K21</f>
        <v>42</v>
      </c>
      <c r="O17" s="57" t="str">
        <f>'[3]275 KHz'!L21</f>
        <v>01</v>
      </c>
      <c r="P17" s="57" t="str">
        <f>'[3]275 KHz'!M21</f>
        <v>00001</v>
      </c>
      <c r="Q17" s="57" t="str">
        <f>'[3]275 KHz'!N21</f>
        <v>0</v>
      </c>
      <c r="R17" s="57" t="str">
        <f>'[3]275 KHz'!O21</f>
        <v>22</v>
      </c>
      <c r="S17" s="57" t="str">
        <f>'[3]275 KHz'!P21</f>
        <v>001000</v>
      </c>
      <c r="T17" s="57" t="str">
        <f>'[3]275 KHz'!Q21</f>
        <v>10</v>
      </c>
      <c r="U17" s="57" t="str">
        <f>'[3]275 KHz'!R21</f>
        <v>4D</v>
      </c>
      <c r="V17" s="57" t="str">
        <f>'[3]275 KHz'!S21</f>
        <v>01</v>
      </c>
      <c r="W17" s="57" t="str">
        <f>'[3]275 KHz'!T21</f>
        <v>00110</v>
      </c>
      <c r="X17" s="57" t="str">
        <f>'[3]275 KHz'!U21</f>
        <v>1</v>
      </c>
      <c r="Y17" s="57" t="str">
        <f t="shared" si="12"/>
        <v>128042224D</v>
      </c>
      <c r="Z17" s="57">
        <f t="shared" si="3"/>
        <v>100</v>
      </c>
      <c r="AA17" s="57">
        <f t="shared" si="4"/>
        <v>40</v>
      </c>
      <c r="AB17" s="57">
        <f t="shared" si="5"/>
        <v>2.9996999999999998</v>
      </c>
      <c r="AC17" s="57">
        <f t="shared" si="6"/>
        <v>19.200000000000003</v>
      </c>
      <c r="AD17" s="57">
        <f t="shared" si="7"/>
        <v>1600</v>
      </c>
      <c r="AE17" s="57">
        <f t="shared" si="8"/>
        <v>50</v>
      </c>
      <c r="AF17" s="57">
        <f t="shared" si="9"/>
        <v>160</v>
      </c>
      <c r="AG17" s="57">
        <f t="shared" si="10"/>
        <v>1.25</v>
      </c>
      <c r="AH17" s="57">
        <f t="shared" si="11"/>
        <v>6.25</v>
      </c>
      <c r="AI17" s="57">
        <v>4000</v>
      </c>
      <c r="AK17" s="57">
        <f t="shared" si="13"/>
        <v>275</v>
      </c>
      <c r="AL17" s="57">
        <f t="shared" si="14"/>
        <v>15</v>
      </c>
      <c r="AM17" s="57" t="str">
        <f t="shared" ref="AM17:AO80" si="26">Y17</f>
        <v>128042224D</v>
      </c>
      <c r="AN17" s="57">
        <f t="shared" si="26"/>
        <v>100</v>
      </c>
      <c r="AO17" s="57">
        <f t="shared" si="26"/>
        <v>40</v>
      </c>
      <c r="AP17" s="57">
        <f t="shared" si="15"/>
        <v>160</v>
      </c>
      <c r="AQ17" s="57">
        <f t="shared" si="16"/>
        <v>479.952</v>
      </c>
      <c r="AR17" s="57">
        <f t="shared" si="17"/>
        <v>19.200000000000003</v>
      </c>
      <c r="AS17" s="57">
        <f t="shared" ref="AS17:AT80" si="27">AE17</f>
        <v>50</v>
      </c>
      <c r="AT17" s="57">
        <f t="shared" si="27"/>
        <v>160</v>
      </c>
      <c r="AU17" s="57">
        <f t="shared" si="18"/>
        <v>250</v>
      </c>
      <c r="AV17" s="57">
        <f t="shared" si="19"/>
        <v>6.25</v>
      </c>
      <c r="AW17" s="57">
        <f t="shared" si="20"/>
        <v>4</v>
      </c>
      <c r="AX17" s="382">
        <f t="shared" si="21"/>
        <v>8.2901489675996416</v>
      </c>
      <c r="AY17" s="382">
        <f t="shared" si="22"/>
        <v>207.23299881757202</v>
      </c>
      <c r="AZ17" s="57">
        <f t="shared" si="23"/>
        <v>8</v>
      </c>
      <c r="BA17" s="382">
        <f t="shared" si="24"/>
        <v>3.9788735772973833</v>
      </c>
      <c r="BB17" s="382">
        <f t="shared" si="25"/>
        <v>159.15494309189535</v>
      </c>
    </row>
    <row r="18" spans="1:54" x14ac:dyDescent="0.25">
      <c r="A18" s="57">
        <f t="shared" si="2"/>
        <v>16</v>
      </c>
      <c r="B18" s="57">
        <v>275</v>
      </c>
      <c r="C18" s="57">
        <v>0</v>
      </c>
      <c r="D18" s="57" t="str">
        <f>'[3]275 KHz'!A22</f>
        <v>10000</v>
      </c>
      <c r="E18" s="57">
        <f>'[3]275 KHz'!B22</f>
        <v>6</v>
      </c>
      <c r="F18" s="57" t="str">
        <f>'[3]275 KHz'!C22</f>
        <v>12</v>
      </c>
      <c r="G18" s="57" t="str">
        <f>'[3]275 KHz'!D22</f>
        <v>00</v>
      </c>
      <c r="H18" s="57" t="str">
        <f>'[3]275 KHz'!E22</f>
        <v>01</v>
      </c>
      <c r="I18" s="57" t="str">
        <f>'[3]275 KHz'!F22</f>
        <v>00</v>
      </c>
      <c r="J18" s="57" t="str">
        <f>'[3]275 KHz'!G22</f>
        <v>10</v>
      </c>
      <c r="K18" s="57" t="str">
        <f>'[3]275 KHz'!H22</f>
        <v>0B</v>
      </c>
      <c r="L18" s="57" t="str">
        <f>'[3]275 KHz'!I22</f>
        <v>000010</v>
      </c>
      <c r="M18" s="57" t="str">
        <f>'[3]275 KHz'!J22</f>
        <v>11</v>
      </c>
      <c r="N18" s="57" t="str">
        <f>'[3]275 KHz'!K22</f>
        <v>F0</v>
      </c>
      <c r="O18" s="57" t="str">
        <f>'[3]275 KHz'!L22</f>
        <v>11</v>
      </c>
      <c r="P18" s="57" t="str">
        <f>'[3]275 KHz'!M22</f>
        <v>11000</v>
      </c>
      <c r="Q18" s="57" t="str">
        <f>'[3]275 KHz'!N22</f>
        <v>0</v>
      </c>
      <c r="R18" s="57" t="str">
        <f>'[3]275 KHz'!O22</f>
        <v>29</v>
      </c>
      <c r="S18" s="57" t="str">
        <f>'[3]275 KHz'!P22</f>
        <v>001010</v>
      </c>
      <c r="T18" s="57" t="str">
        <f>'[3]275 KHz'!Q22</f>
        <v>01</v>
      </c>
      <c r="U18" s="57" t="str">
        <f>'[3]275 KHz'!R22</f>
        <v>8D</v>
      </c>
      <c r="V18" s="57" t="str">
        <f>'[3]275 KHz'!S22</f>
        <v>10</v>
      </c>
      <c r="W18" s="57" t="str">
        <f>'[3]275 KHz'!T22</f>
        <v>00110</v>
      </c>
      <c r="X18" s="57" t="str">
        <f>'[3]275 KHz'!U22</f>
        <v>1</v>
      </c>
      <c r="Y18" s="57" t="str">
        <f t="shared" si="12"/>
        <v>120BF0298D</v>
      </c>
      <c r="Z18" s="57">
        <f t="shared" si="3"/>
        <v>100</v>
      </c>
      <c r="AA18" s="57">
        <f t="shared" si="4"/>
        <v>50</v>
      </c>
      <c r="AB18" s="57">
        <f t="shared" si="5"/>
        <v>1.9998</v>
      </c>
      <c r="AC18" s="57">
        <f t="shared" si="6"/>
        <v>19.200000000000003</v>
      </c>
      <c r="AD18" s="57">
        <f t="shared" si="7"/>
        <v>1600</v>
      </c>
      <c r="AE18" s="57">
        <f t="shared" si="8"/>
        <v>50</v>
      </c>
      <c r="AF18" s="57">
        <f t="shared" si="9"/>
        <v>10</v>
      </c>
      <c r="AG18" s="57">
        <f t="shared" si="10"/>
        <v>18.75</v>
      </c>
      <c r="AH18" s="57">
        <f t="shared" si="11"/>
        <v>150</v>
      </c>
      <c r="AI18" s="57">
        <v>4000</v>
      </c>
      <c r="AK18" s="57">
        <f t="shared" si="13"/>
        <v>275</v>
      </c>
      <c r="AL18" s="57">
        <f t="shared" si="14"/>
        <v>16</v>
      </c>
      <c r="AM18" s="57" t="str">
        <f t="shared" si="26"/>
        <v>120BF0298D</v>
      </c>
      <c r="AN18" s="57">
        <f t="shared" si="26"/>
        <v>100</v>
      </c>
      <c r="AO18" s="57">
        <f t="shared" si="26"/>
        <v>50</v>
      </c>
      <c r="AP18" s="57">
        <f t="shared" si="15"/>
        <v>160</v>
      </c>
      <c r="AQ18" s="57">
        <f t="shared" si="16"/>
        <v>319.96800000000002</v>
      </c>
      <c r="AR18" s="57">
        <f t="shared" si="17"/>
        <v>19.200000000000003</v>
      </c>
      <c r="AS18" s="57">
        <f t="shared" si="27"/>
        <v>50</v>
      </c>
      <c r="AT18" s="57">
        <f t="shared" si="27"/>
        <v>10</v>
      </c>
      <c r="AU18" s="57">
        <f t="shared" si="18"/>
        <v>3750</v>
      </c>
      <c r="AV18" s="57">
        <f t="shared" si="19"/>
        <v>150</v>
      </c>
      <c r="AW18" s="57">
        <f t="shared" si="20"/>
        <v>5</v>
      </c>
      <c r="AX18" s="382">
        <f t="shared" si="21"/>
        <v>9.9481787611195678</v>
      </c>
      <c r="AY18" s="382">
        <f t="shared" si="22"/>
        <v>165.7863990540576</v>
      </c>
      <c r="AZ18" s="57">
        <f t="shared" si="23"/>
        <v>0.5</v>
      </c>
      <c r="BA18" s="382">
        <f t="shared" si="24"/>
        <v>4.2441318157838754</v>
      </c>
      <c r="BB18" s="382">
        <f t="shared" si="25"/>
        <v>106.10329539459688</v>
      </c>
    </row>
    <row r="19" spans="1:54" x14ac:dyDescent="0.25">
      <c r="A19" s="57">
        <f t="shared" si="2"/>
        <v>17</v>
      </c>
      <c r="B19" s="57">
        <v>275</v>
      </c>
      <c r="C19" s="57">
        <v>0</v>
      </c>
      <c r="D19" s="57" t="str">
        <f>'[3]275 KHz'!A23</f>
        <v>10001</v>
      </c>
      <c r="E19" s="57">
        <f>'[3]275 KHz'!B23</f>
        <v>6</v>
      </c>
      <c r="F19" s="57" t="str">
        <f>'[3]275 KHz'!C23</f>
        <v>12</v>
      </c>
      <c r="G19" s="57" t="str">
        <f>'[3]275 KHz'!D23</f>
        <v>00</v>
      </c>
      <c r="H19" s="57" t="str">
        <f>'[3]275 KHz'!E23</f>
        <v>01</v>
      </c>
      <c r="I19" s="57" t="str">
        <f>'[3]275 KHz'!F23</f>
        <v>00</v>
      </c>
      <c r="J19" s="57" t="str">
        <f>'[3]275 KHz'!G23</f>
        <v>10</v>
      </c>
      <c r="K19" s="57" t="str">
        <f>'[3]275 KHz'!H23</f>
        <v>13</v>
      </c>
      <c r="L19" s="57" t="str">
        <f>'[3]275 KHz'!I23</f>
        <v>000100</v>
      </c>
      <c r="M19" s="57" t="str">
        <f>'[3]275 KHz'!J23</f>
        <v>11</v>
      </c>
      <c r="N19" s="57" t="str">
        <f>'[3]275 KHz'!K23</f>
        <v>18</v>
      </c>
      <c r="O19" s="57" t="str">
        <f>'[3]275 KHz'!L23</f>
        <v>00</v>
      </c>
      <c r="P19" s="57" t="str">
        <f>'[3]275 KHz'!M23</f>
        <v>01100</v>
      </c>
      <c r="Q19" s="57" t="str">
        <f>'[3]275 KHz'!N23</f>
        <v>0</v>
      </c>
      <c r="R19" s="57" t="str">
        <f>'[3]275 KHz'!O23</f>
        <v>29</v>
      </c>
      <c r="S19" s="57" t="str">
        <f>'[3]275 KHz'!P23</f>
        <v>001010</v>
      </c>
      <c r="T19" s="57" t="str">
        <f>'[3]275 KHz'!Q23</f>
        <v>01</v>
      </c>
      <c r="U19" s="57" t="str">
        <f>'[3]275 KHz'!R23</f>
        <v>8D</v>
      </c>
      <c r="V19" s="57" t="str">
        <f>'[3]275 KHz'!S23</f>
        <v>10</v>
      </c>
      <c r="W19" s="57" t="str">
        <f>'[3]275 KHz'!T23</f>
        <v>00110</v>
      </c>
      <c r="X19" s="57" t="str">
        <f>'[3]275 KHz'!U23</f>
        <v>1</v>
      </c>
      <c r="Y19" s="57" t="str">
        <f t="shared" si="12"/>
        <v>121318298D</v>
      </c>
      <c r="Z19" s="57">
        <f t="shared" si="3"/>
        <v>100</v>
      </c>
      <c r="AA19" s="57">
        <f t="shared" si="4"/>
        <v>50</v>
      </c>
      <c r="AB19" s="57">
        <f t="shared" si="5"/>
        <v>1.9998</v>
      </c>
      <c r="AC19" s="57">
        <f t="shared" si="6"/>
        <v>19.200000000000003</v>
      </c>
      <c r="AD19" s="57">
        <f t="shared" si="7"/>
        <v>1600</v>
      </c>
      <c r="AE19" s="57">
        <f t="shared" si="8"/>
        <v>50</v>
      </c>
      <c r="AF19" s="57">
        <f t="shared" si="9"/>
        <v>20</v>
      </c>
      <c r="AG19" s="57">
        <f t="shared" si="10"/>
        <v>15</v>
      </c>
      <c r="AH19" s="57">
        <f t="shared" si="11"/>
        <v>75</v>
      </c>
      <c r="AI19" s="57">
        <v>4000</v>
      </c>
      <c r="AK19" s="57">
        <f t="shared" si="13"/>
        <v>275</v>
      </c>
      <c r="AL19" s="57">
        <f t="shared" si="14"/>
        <v>17</v>
      </c>
      <c r="AM19" s="57" t="str">
        <f t="shared" si="26"/>
        <v>121318298D</v>
      </c>
      <c r="AN19" s="57">
        <f t="shared" si="26"/>
        <v>100</v>
      </c>
      <c r="AO19" s="57">
        <f t="shared" si="26"/>
        <v>50</v>
      </c>
      <c r="AP19" s="57">
        <f t="shared" si="15"/>
        <v>160</v>
      </c>
      <c r="AQ19" s="57">
        <f t="shared" si="16"/>
        <v>319.96800000000002</v>
      </c>
      <c r="AR19" s="57">
        <f t="shared" si="17"/>
        <v>19.200000000000003</v>
      </c>
      <c r="AS19" s="57">
        <f t="shared" si="27"/>
        <v>50</v>
      </c>
      <c r="AT19" s="57">
        <f t="shared" si="27"/>
        <v>20</v>
      </c>
      <c r="AU19" s="57">
        <f t="shared" si="18"/>
        <v>3000</v>
      </c>
      <c r="AV19" s="57">
        <f t="shared" si="19"/>
        <v>75</v>
      </c>
      <c r="AW19" s="57">
        <f t="shared" si="20"/>
        <v>5</v>
      </c>
      <c r="AX19" s="382">
        <f t="shared" si="21"/>
        <v>9.9481787611195678</v>
      </c>
      <c r="AY19" s="382">
        <f t="shared" si="22"/>
        <v>165.7863990540576</v>
      </c>
      <c r="AZ19" s="57">
        <f t="shared" si="23"/>
        <v>1</v>
      </c>
      <c r="BA19" s="382">
        <f t="shared" si="24"/>
        <v>2.6525823848649224</v>
      </c>
      <c r="BB19" s="382">
        <f t="shared" si="25"/>
        <v>106.10329539459688</v>
      </c>
    </row>
    <row r="20" spans="1:54" x14ac:dyDescent="0.25">
      <c r="A20" s="57">
        <f t="shared" si="2"/>
        <v>18</v>
      </c>
      <c r="B20" s="57">
        <v>275</v>
      </c>
      <c r="C20" s="57">
        <v>0</v>
      </c>
      <c r="D20" s="57" t="str">
        <f>'[3]275 KHz'!A24</f>
        <v>10010</v>
      </c>
      <c r="E20" s="57">
        <f>'[3]275 KHz'!B24</f>
        <v>6</v>
      </c>
      <c r="F20" s="57" t="str">
        <f>'[3]275 KHz'!C24</f>
        <v>12</v>
      </c>
      <c r="G20" s="57" t="str">
        <f>'[3]275 KHz'!D24</f>
        <v>00</v>
      </c>
      <c r="H20" s="57" t="str">
        <f>'[3]275 KHz'!E24</f>
        <v>01</v>
      </c>
      <c r="I20" s="57" t="str">
        <f>'[3]275 KHz'!F24</f>
        <v>00</v>
      </c>
      <c r="J20" s="57" t="str">
        <f>'[3]275 KHz'!G24</f>
        <v>10</v>
      </c>
      <c r="K20" s="57" t="str">
        <f>'[3]275 KHz'!H24</f>
        <v>21</v>
      </c>
      <c r="L20" s="57" t="str">
        <f>'[3]275 KHz'!I24</f>
        <v>001000</v>
      </c>
      <c r="M20" s="57" t="str">
        <f>'[3]275 KHz'!J24</f>
        <v>01</v>
      </c>
      <c r="N20" s="57" t="str">
        <f>'[3]275 KHz'!K24</f>
        <v>8C</v>
      </c>
      <c r="O20" s="57" t="str">
        <f>'[3]275 KHz'!L24</f>
        <v>10</v>
      </c>
      <c r="P20" s="57" t="str">
        <f>'[3]275 KHz'!M24</f>
        <v>00110</v>
      </c>
      <c r="Q20" s="57" t="str">
        <f>'[3]275 KHz'!N24</f>
        <v>0</v>
      </c>
      <c r="R20" s="57" t="str">
        <f>'[3]275 KHz'!O24</f>
        <v>29</v>
      </c>
      <c r="S20" s="57" t="str">
        <f>'[3]275 KHz'!P24</f>
        <v>001010</v>
      </c>
      <c r="T20" s="57" t="str">
        <f>'[3]275 KHz'!Q24</f>
        <v>01</v>
      </c>
      <c r="U20" s="57" t="str">
        <f>'[3]275 KHz'!R24</f>
        <v>8D</v>
      </c>
      <c r="V20" s="57" t="str">
        <f>'[3]275 KHz'!S24</f>
        <v>10</v>
      </c>
      <c r="W20" s="57" t="str">
        <f>'[3]275 KHz'!T24</f>
        <v>00110</v>
      </c>
      <c r="X20" s="57" t="str">
        <f>'[3]275 KHz'!U24</f>
        <v>1</v>
      </c>
      <c r="Y20" s="57" t="str">
        <f t="shared" si="12"/>
        <v>12218C298D</v>
      </c>
      <c r="Z20" s="57">
        <f t="shared" si="3"/>
        <v>100</v>
      </c>
      <c r="AA20" s="57">
        <f t="shared" si="4"/>
        <v>50</v>
      </c>
      <c r="AB20" s="57">
        <f t="shared" si="5"/>
        <v>1.9998</v>
      </c>
      <c r="AC20" s="57">
        <f t="shared" si="6"/>
        <v>19.200000000000003</v>
      </c>
      <c r="AD20" s="57">
        <f t="shared" si="7"/>
        <v>1600</v>
      </c>
      <c r="AE20" s="57">
        <f t="shared" si="8"/>
        <v>50</v>
      </c>
      <c r="AF20" s="57">
        <f t="shared" si="9"/>
        <v>40</v>
      </c>
      <c r="AG20" s="57">
        <f t="shared" si="10"/>
        <v>7.5</v>
      </c>
      <c r="AH20" s="57">
        <f t="shared" si="11"/>
        <v>37.5</v>
      </c>
      <c r="AI20" s="57">
        <v>4000</v>
      </c>
      <c r="AK20" s="57">
        <f t="shared" si="13"/>
        <v>275</v>
      </c>
      <c r="AL20" s="57">
        <f t="shared" si="14"/>
        <v>18</v>
      </c>
      <c r="AM20" s="57" t="str">
        <f t="shared" si="26"/>
        <v>12218C298D</v>
      </c>
      <c r="AN20" s="57">
        <f t="shared" si="26"/>
        <v>100</v>
      </c>
      <c r="AO20" s="57">
        <f t="shared" si="26"/>
        <v>50</v>
      </c>
      <c r="AP20" s="57">
        <f t="shared" si="15"/>
        <v>160</v>
      </c>
      <c r="AQ20" s="57">
        <f t="shared" si="16"/>
        <v>319.96800000000002</v>
      </c>
      <c r="AR20" s="57">
        <f t="shared" si="17"/>
        <v>19.200000000000003</v>
      </c>
      <c r="AS20" s="57">
        <f t="shared" si="27"/>
        <v>50</v>
      </c>
      <c r="AT20" s="57">
        <f t="shared" si="27"/>
        <v>40</v>
      </c>
      <c r="AU20" s="57">
        <f t="shared" si="18"/>
        <v>1500</v>
      </c>
      <c r="AV20" s="57">
        <f t="shared" si="19"/>
        <v>37.5</v>
      </c>
      <c r="AW20" s="57">
        <f t="shared" si="20"/>
        <v>5</v>
      </c>
      <c r="AX20" s="382">
        <f t="shared" si="21"/>
        <v>9.9481787611195678</v>
      </c>
      <c r="AY20" s="382">
        <f t="shared" si="22"/>
        <v>165.7863990540576</v>
      </c>
      <c r="AZ20" s="57">
        <f t="shared" si="23"/>
        <v>2</v>
      </c>
      <c r="BA20" s="382">
        <f t="shared" si="24"/>
        <v>2.6525823848649224</v>
      </c>
      <c r="BB20" s="382">
        <f t="shared" si="25"/>
        <v>106.10329539459688</v>
      </c>
    </row>
    <row r="21" spans="1:54" x14ac:dyDescent="0.25">
      <c r="A21" s="57">
        <f t="shared" si="2"/>
        <v>19</v>
      </c>
      <c r="B21" s="57">
        <v>275</v>
      </c>
      <c r="C21" s="57">
        <v>0</v>
      </c>
      <c r="D21" s="57" t="str">
        <f>'[3]275 KHz'!A25</f>
        <v>10011</v>
      </c>
      <c r="E21" s="57">
        <f>'[3]275 KHz'!B25</f>
        <v>6</v>
      </c>
      <c r="F21" s="57" t="str">
        <f>'[3]275 KHz'!C25</f>
        <v>12</v>
      </c>
      <c r="G21" s="57" t="str">
        <f>'[3]275 KHz'!D25</f>
        <v>00</v>
      </c>
      <c r="H21" s="57" t="str">
        <f>'[3]275 KHz'!E25</f>
        <v>01</v>
      </c>
      <c r="I21" s="57" t="str">
        <f>'[3]275 KHz'!F25</f>
        <v>00</v>
      </c>
      <c r="J21" s="57" t="str">
        <f>'[3]275 KHz'!G25</f>
        <v>10</v>
      </c>
      <c r="K21" s="57" t="str">
        <f>'[3]275 KHz'!H25</f>
        <v>40</v>
      </c>
      <c r="L21" s="57" t="str">
        <f>'[3]275 KHz'!I25</f>
        <v>010000</v>
      </c>
      <c r="M21" s="57" t="str">
        <f>'[3]275 KHz'!J25</f>
        <v>00</v>
      </c>
      <c r="N21" s="57" t="str">
        <f>'[3]275 KHz'!K25</f>
        <v>C6</v>
      </c>
      <c r="O21" s="57" t="str">
        <f>'[3]275 KHz'!L25</f>
        <v>11</v>
      </c>
      <c r="P21" s="57" t="str">
        <f>'[3]275 KHz'!M25</f>
        <v>00011</v>
      </c>
      <c r="Q21" s="57" t="str">
        <f>'[3]275 KHz'!N25</f>
        <v>0</v>
      </c>
      <c r="R21" s="57" t="str">
        <f>'[3]275 KHz'!O25</f>
        <v>29</v>
      </c>
      <c r="S21" s="57" t="str">
        <f>'[3]275 KHz'!P25</f>
        <v>001010</v>
      </c>
      <c r="T21" s="57" t="str">
        <f>'[3]275 KHz'!Q25</f>
        <v>01</v>
      </c>
      <c r="U21" s="57" t="str">
        <f>'[3]275 KHz'!R25</f>
        <v>8D</v>
      </c>
      <c r="V21" s="57" t="str">
        <f>'[3]275 KHz'!S25</f>
        <v>10</v>
      </c>
      <c r="W21" s="57" t="str">
        <f>'[3]275 KHz'!T25</f>
        <v>00110</v>
      </c>
      <c r="X21" s="57" t="str">
        <f>'[3]275 KHz'!U25</f>
        <v>1</v>
      </c>
      <c r="Y21" s="57" t="str">
        <f t="shared" si="12"/>
        <v>1240C6298D</v>
      </c>
      <c r="Z21" s="57">
        <f t="shared" si="3"/>
        <v>100</v>
      </c>
      <c r="AA21" s="57">
        <f t="shared" si="4"/>
        <v>50</v>
      </c>
      <c r="AB21" s="57">
        <f t="shared" si="5"/>
        <v>1.9998</v>
      </c>
      <c r="AC21" s="57">
        <f t="shared" si="6"/>
        <v>19.200000000000003</v>
      </c>
      <c r="AD21" s="57">
        <f t="shared" si="7"/>
        <v>1600</v>
      </c>
      <c r="AE21" s="57">
        <f t="shared" si="8"/>
        <v>50</v>
      </c>
      <c r="AF21" s="57">
        <f t="shared" si="9"/>
        <v>80</v>
      </c>
      <c r="AG21" s="57">
        <f t="shared" si="10"/>
        <v>3.75</v>
      </c>
      <c r="AH21" s="57">
        <f t="shared" si="11"/>
        <v>18.75</v>
      </c>
      <c r="AI21" s="57">
        <v>4000</v>
      </c>
      <c r="AK21" s="57">
        <f t="shared" si="13"/>
        <v>275</v>
      </c>
      <c r="AL21" s="57">
        <f t="shared" si="14"/>
        <v>19</v>
      </c>
      <c r="AM21" s="57" t="str">
        <f t="shared" si="26"/>
        <v>1240C6298D</v>
      </c>
      <c r="AN21" s="57">
        <f t="shared" si="26"/>
        <v>100</v>
      </c>
      <c r="AO21" s="57">
        <f t="shared" si="26"/>
        <v>50</v>
      </c>
      <c r="AP21" s="57">
        <f t="shared" si="15"/>
        <v>160</v>
      </c>
      <c r="AQ21" s="57">
        <f t="shared" si="16"/>
        <v>319.96800000000002</v>
      </c>
      <c r="AR21" s="57">
        <f t="shared" si="17"/>
        <v>19.200000000000003</v>
      </c>
      <c r="AS21" s="57">
        <f t="shared" si="27"/>
        <v>50</v>
      </c>
      <c r="AT21" s="57">
        <f t="shared" si="27"/>
        <v>80</v>
      </c>
      <c r="AU21" s="57">
        <f t="shared" si="18"/>
        <v>750</v>
      </c>
      <c r="AV21" s="57">
        <f t="shared" si="19"/>
        <v>18.75</v>
      </c>
      <c r="AW21" s="57">
        <f t="shared" si="20"/>
        <v>5</v>
      </c>
      <c r="AX21" s="382">
        <f t="shared" si="21"/>
        <v>9.9481787611195678</v>
      </c>
      <c r="AY21" s="382">
        <f t="shared" si="22"/>
        <v>165.7863990540576</v>
      </c>
      <c r="AZ21" s="57">
        <f t="shared" si="23"/>
        <v>4</v>
      </c>
      <c r="BA21" s="382">
        <f t="shared" si="24"/>
        <v>2.6525823848649224</v>
      </c>
      <c r="BB21" s="382">
        <f t="shared" si="25"/>
        <v>106.10329539459688</v>
      </c>
    </row>
    <row r="22" spans="1:54" x14ac:dyDescent="0.25">
      <c r="A22" s="57">
        <f t="shared" si="2"/>
        <v>20</v>
      </c>
      <c r="B22" s="57">
        <v>275</v>
      </c>
      <c r="C22" s="57">
        <v>0</v>
      </c>
      <c r="D22" s="57" t="str">
        <f>'[3]275 KHz'!A26</f>
        <v>10100</v>
      </c>
      <c r="E22" s="57">
        <f>'[3]275 KHz'!B26</f>
        <v>6</v>
      </c>
      <c r="F22" s="57" t="str">
        <f>'[3]275 KHz'!C26</f>
        <v>12</v>
      </c>
      <c r="G22" s="57" t="str">
        <f>'[3]275 KHz'!D26</f>
        <v>00</v>
      </c>
      <c r="H22" s="57" t="str">
        <f>'[3]275 KHz'!E26</f>
        <v>01</v>
      </c>
      <c r="I22" s="57" t="str">
        <f>'[3]275 KHz'!F26</f>
        <v>00</v>
      </c>
      <c r="J22" s="57" t="str">
        <f>'[3]275 KHz'!G26</f>
        <v>10</v>
      </c>
      <c r="K22" s="57" t="str">
        <f>'[3]275 KHz'!H26</f>
        <v>80</v>
      </c>
      <c r="L22" s="57" t="str">
        <f>'[3]275 KHz'!I26</f>
        <v>100000</v>
      </c>
      <c r="M22" s="57" t="str">
        <f>'[3]275 KHz'!J26</f>
        <v>00</v>
      </c>
      <c r="N22" s="57" t="str">
        <f>'[3]275 KHz'!K26</f>
        <v>42</v>
      </c>
      <c r="O22" s="57" t="str">
        <f>'[3]275 KHz'!L26</f>
        <v>01</v>
      </c>
      <c r="P22" s="57" t="str">
        <f>'[3]275 KHz'!M26</f>
        <v>00001</v>
      </c>
      <c r="Q22" s="57" t="str">
        <f>'[3]275 KHz'!N26</f>
        <v>0</v>
      </c>
      <c r="R22" s="57" t="str">
        <f>'[3]275 KHz'!O26</f>
        <v>29</v>
      </c>
      <c r="S22" s="57" t="str">
        <f>'[3]275 KHz'!P26</f>
        <v>001010</v>
      </c>
      <c r="T22" s="57" t="str">
        <f>'[3]275 KHz'!Q26</f>
        <v>01</v>
      </c>
      <c r="U22" s="57" t="str">
        <f>'[3]275 KHz'!R26</f>
        <v>8D</v>
      </c>
      <c r="V22" s="57" t="str">
        <f>'[3]275 KHz'!S26</f>
        <v>10</v>
      </c>
      <c r="W22" s="57" t="str">
        <f>'[3]275 KHz'!T26</f>
        <v>00110</v>
      </c>
      <c r="X22" s="57" t="str">
        <f>'[3]275 KHz'!U26</f>
        <v>1</v>
      </c>
      <c r="Y22" s="57" t="str">
        <f t="shared" si="12"/>
        <v>128042298D</v>
      </c>
      <c r="Z22" s="57">
        <f t="shared" si="3"/>
        <v>100</v>
      </c>
      <c r="AA22" s="57">
        <f t="shared" si="4"/>
        <v>50</v>
      </c>
      <c r="AB22" s="57">
        <f t="shared" si="5"/>
        <v>1.9998</v>
      </c>
      <c r="AC22" s="57">
        <f t="shared" si="6"/>
        <v>19.200000000000003</v>
      </c>
      <c r="AD22" s="57">
        <f t="shared" si="7"/>
        <v>1600</v>
      </c>
      <c r="AE22" s="57">
        <f t="shared" si="8"/>
        <v>50</v>
      </c>
      <c r="AF22" s="57">
        <f t="shared" si="9"/>
        <v>160</v>
      </c>
      <c r="AG22" s="57">
        <f t="shared" si="10"/>
        <v>1.25</v>
      </c>
      <c r="AH22" s="57">
        <f t="shared" si="11"/>
        <v>6.25</v>
      </c>
      <c r="AI22" s="57">
        <v>4000</v>
      </c>
      <c r="AK22" s="57">
        <f t="shared" si="13"/>
        <v>275</v>
      </c>
      <c r="AL22" s="57">
        <f t="shared" si="14"/>
        <v>20</v>
      </c>
      <c r="AM22" s="57" t="str">
        <f t="shared" si="26"/>
        <v>128042298D</v>
      </c>
      <c r="AN22" s="57">
        <f t="shared" si="26"/>
        <v>100</v>
      </c>
      <c r="AO22" s="57">
        <f t="shared" si="26"/>
        <v>50</v>
      </c>
      <c r="AP22" s="57">
        <f t="shared" si="15"/>
        <v>160</v>
      </c>
      <c r="AQ22" s="57">
        <f t="shared" si="16"/>
        <v>319.96800000000002</v>
      </c>
      <c r="AR22" s="57">
        <f t="shared" si="17"/>
        <v>19.200000000000003</v>
      </c>
      <c r="AS22" s="57">
        <f t="shared" si="27"/>
        <v>50</v>
      </c>
      <c r="AT22" s="57">
        <f t="shared" si="27"/>
        <v>160</v>
      </c>
      <c r="AU22" s="57">
        <f t="shared" si="18"/>
        <v>250</v>
      </c>
      <c r="AV22" s="57">
        <f t="shared" si="19"/>
        <v>6.25</v>
      </c>
      <c r="AW22" s="57">
        <f t="shared" si="20"/>
        <v>5</v>
      </c>
      <c r="AX22" s="382">
        <f t="shared" si="21"/>
        <v>9.9481787611195678</v>
      </c>
      <c r="AY22" s="382">
        <f t="shared" si="22"/>
        <v>165.7863990540576</v>
      </c>
      <c r="AZ22" s="57">
        <f t="shared" si="23"/>
        <v>8</v>
      </c>
      <c r="BA22" s="382">
        <f t="shared" si="24"/>
        <v>3.9788735772973833</v>
      </c>
      <c r="BB22" s="382">
        <f t="shared" si="25"/>
        <v>159.15494309189535</v>
      </c>
    </row>
    <row r="23" spans="1:54" x14ac:dyDescent="0.25">
      <c r="A23" s="57">
        <f t="shared" si="2"/>
        <v>21</v>
      </c>
      <c r="B23" s="57">
        <v>275</v>
      </c>
      <c r="C23" s="57">
        <v>0</v>
      </c>
      <c r="D23" s="57" t="str">
        <f>'[3]275 KHz'!A27</f>
        <v>10101</v>
      </c>
      <c r="E23" s="57">
        <f>'[3]275 KHz'!B27</f>
        <v>6</v>
      </c>
      <c r="F23" s="57" t="str">
        <f>'[3]275 KHz'!C27</f>
        <v>13</v>
      </c>
      <c r="G23" s="57" t="str">
        <f>'[3]275 KHz'!D27</f>
        <v>00</v>
      </c>
      <c r="H23" s="57" t="str">
        <f>'[3]275 KHz'!E27</f>
        <v>01</v>
      </c>
      <c r="I23" s="57" t="str">
        <f>'[3]275 KHz'!F27</f>
        <v>00</v>
      </c>
      <c r="J23" s="57" t="str">
        <f>'[3]275 KHz'!G27</f>
        <v>11</v>
      </c>
      <c r="K23" s="57" t="str">
        <f>'[3]275 KHz'!H27</f>
        <v>0B</v>
      </c>
      <c r="L23" s="57" t="str">
        <f>'[3]275 KHz'!I27</f>
        <v>000010</v>
      </c>
      <c r="M23" s="57" t="str">
        <f>'[3]275 KHz'!J27</f>
        <v>11</v>
      </c>
      <c r="N23" s="57" t="str">
        <f>'[3]275 KHz'!K27</f>
        <v>F0</v>
      </c>
      <c r="O23" s="57" t="str">
        <f>'[3]275 KHz'!L27</f>
        <v>11</v>
      </c>
      <c r="P23" s="57" t="str">
        <f>'[3]275 KHz'!M27</f>
        <v>11000</v>
      </c>
      <c r="Q23" s="57" t="str">
        <f>'[3]275 KHz'!N27</f>
        <v>0</v>
      </c>
      <c r="R23" s="57" t="str">
        <f>'[3]275 KHz'!O27</f>
        <v>19</v>
      </c>
      <c r="S23" s="57" t="str">
        <f>'[3]275 KHz'!P27</f>
        <v>000110</v>
      </c>
      <c r="T23" s="57" t="str">
        <f>'[3]275 KHz'!Q27</f>
        <v>01</v>
      </c>
      <c r="U23" s="57" t="str">
        <f>'[3]275 KHz'!R27</f>
        <v>8D</v>
      </c>
      <c r="V23" s="57" t="str">
        <f>'[3]275 KHz'!S27</f>
        <v>10</v>
      </c>
      <c r="W23" s="57" t="str">
        <f>'[3]275 KHz'!T27</f>
        <v>00110</v>
      </c>
      <c r="X23" s="57" t="str">
        <f>'[3]275 KHz'!U27</f>
        <v>1</v>
      </c>
      <c r="Y23" s="57" t="str">
        <f t="shared" si="12"/>
        <v>130BF0198D</v>
      </c>
      <c r="Z23" s="57">
        <f t="shared" si="3"/>
        <v>200</v>
      </c>
      <c r="AA23" s="57">
        <f t="shared" si="4"/>
        <v>30</v>
      </c>
      <c r="AB23" s="57">
        <f t="shared" si="5"/>
        <v>1.9998</v>
      </c>
      <c r="AC23" s="57">
        <f t="shared" si="6"/>
        <v>19.200000000000003</v>
      </c>
      <c r="AD23" s="57">
        <f t="shared" si="7"/>
        <v>1600</v>
      </c>
      <c r="AE23" s="57">
        <f t="shared" si="8"/>
        <v>50</v>
      </c>
      <c r="AF23" s="57">
        <f t="shared" si="9"/>
        <v>10</v>
      </c>
      <c r="AG23" s="57">
        <f t="shared" si="10"/>
        <v>18.75</v>
      </c>
      <c r="AH23" s="57">
        <f t="shared" si="11"/>
        <v>150</v>
      </c>
      <c r="AI23" s="57">
        <v>4000</v>
      </c>
      <c r="AK23" s="57">
        <f t="shared" si="13"/>
        <v>275</v>
      </c>
      <c r="AL23" s="57">
        <f t="shared" si="14"/>
        <v>21</v>
      </c>
      <c r="AM23" s="57" t="str">
        <f t="shared" si="26"/>
        <v>130BF0198D</v>
      </c>
      <c r="AN23" s="57">
        <f t="shared" si="26"/>
        <v>200</v>
      </c>
      <c r="AO23" s="57">
        <f t="shared" si="26"/>
        <v>30</v>
      </c>
      <c r="AP23" s="57">
        <f t="shared" si="15"/>
        <v>320</v>
      </c>
      <c r="AQ23" s="57">
        <f t="shared" si="16"/>
        <v>639.93600000000004</v>
      </c>
      <c r="AR23" s="57">
        <f t="shared" si="17"/>
        <v>19.200000000000003</v>
      </c>
      <c r="AS23" s="57">
        <f t="shared" si="27"/>
        <v>50</v>
      </c>
      <c r="AT23" s="57">
        <f t="shared" si="27"/>
        <v>10</v>
      </c>
      <c r="AU23" s="57">
        <f t="shared" si="18"/>
        <v>3750</v>
      </c>
      <c r="AV23" s="57">
        <f t="shared" si="19"/>
        <v>150</v>
      </c>
      <c r="AW23" s="57">
        <f t="shared" si="20"/>
        <v>6</v>
      </c>
      <c r="AX23" s="382">
        <f t="shared" si="21"/>
        <v>8.2901489675996416</v>
      </c>
      <c r="AY23" s="382">
        <f t="shared" si="22"/>
        <v>276.31066509009599</v>
      </c>
      <c r="AZ23" s="57">
        <f t="shared" si="23"/>
        <v>0.5</v>
      </c>
      <c r="BA23" s="382">
        <f t="shared" si="24"/>
        <v>4.2441318157838754</v>
      </c>
      <c r="BB23" s="382">
        <f t="shared" si="25"/>
        <v>106.10329539459688</v>
      </c>
    </row>
    <row r="24" spans="1:54" x14ac:dyDescent="0.25">
      <c r="A24" s="57">
        <f t="shared" si="2"/>
        <v>22</v>
      </c>
      <c r="B24" s="57">
        <v>275</v>
      </c>
      <c r="C24" s="57">
        <v>0</v>
      </c>
      <c r="D24" s="57" t="str">
        <f>'[3]275 KHz'!A28</f>
        <v>10110</v>
      </c>
      <c r="E24" s="57">
        <f>'[3]275 KHz'!B28</f>
        <v>6</v>
      </c>
      <c r="F24" s="57" t="str">
        <f>'[3]275 KHz'!C28</f>
        <v>13</v>
      </c>
      <c r="G24" s="57" t="str">
        <f>'[3]275 KHz'!D28</f>
        <v>00</v>
      </c>
      <c r="H24" s="57" t="str">
        <f>'[3]275 KHz'!E28</f>
        <v>01</v>
      </c>
      <c r="I24" s="57" t="str">
        <f>'[3]275 KHz'!F28</f>
        <v>00</v>
      </c>
      <c r="J24" s="57" t="str">
        <f>'[3]275 KHz'!G28</f>
        <v>11</v>
      </c>
      <c r="K24" s="57" t="str">
        <f>'[3]275 KHz'!H28</f>
        <v>13</v>
      </c>
      <c r="L24" s="57" t="str">
        <f>'[3]275 KHz'!I28</f>
        <v>000100</v>
      </c>
      <c r="M24" s="57" t="str">
        <f>'[3]275 KHz'!J28</f>
        <v>11</v>
      </c>
      <c r="N24" s="57" t="str">
        <f>'[3]275 KHz'!K28</f>
        <v>18</v>
      </c>
      <c r="O24" s="57" t="str">
        <f>'[3]275 KHz'!L28</f>
        <v>00</v>
      </c>
      <c r="P24" s="57" t="str">
        <f>'[3]275 KHz'!M28</f>
        <v>01100</v>
      </c>
      <c r="Q24" s="57" t="str">
        <f>'[3]275 KHz'!N28</f>
        <v>0</v>
      </c>
      <c r="R24" s="57" t="str">
        <f>'[3]275 KHz'!O28</f>
        <v>19</v>
      </c>
      <c r="S24" s="57" t="str">
        <f>'[3]275 KHz'!P28</f>
        <v>000110</v>
      </c>
      <c r="T24" s="57" t="str">
        <f>'[3]275 KHz'!Q28</f>
        <v>01</v>
      </c>
      <c r="U24" s="57" t="str">
        <f>'[3]275 KHz'!R28</f>
        <v>8D</v>
      </c>
      <c r="V24" s="57" t="str">
        <f>'[3]275 KHz'!S28</f>
        <v>10</v>
      </c>
      <c r="W24" s="57" t="str">
        <f>'[3]275 KHz'!T28</f>
        <v>00110</v>
      </c>
      <c r="X24" s="57" t="str">
        <f>'[3]275 KHz'!U28</f>
        <v>1</v>
      </c>
      <c r="Y24" s="57" t="str">
        <f t="shared" si="12"/>
        <v>131318198D</v>
      </c>
      <c r="Z24" s="57">
        <f t="shared" si="3"/>
        <v>200</v>
      </c>
      <c r="AA24" s="57">
        <f t="shared" si="4"/>
        <v>30</v>
      </c>
      <c r="AB24" s="57">
        <f t="shared" si="5"/>
        <v>1.9998</v>
      </c>
      <c r="AC24" s="57">
        <f t="shared" si="6"/>
        <v>19.200000000000003</v>
      </c>
      <c r="AD24" s="57">
        <f t="shared" si="7"/>
        <v>1600</v>
      </c>
      <c r="AE24" s="57">
        <f t="shared" si="8"/>
        <v>50</v>
      </c>
      <c r="AF24" s="57">
        <f t="shared" si="9"/>
        <v>20</v>
      </c>
      <c r="AG24" s="57">
        <f t="shared" si="10"/>
        <v>15</v>
      </c>
      <c r="AH24" s="57">
        <f t="shared" si="11"/>
        <v>75</v>
      </c>
      <c r="AI24" s="57">
        <v>4000</v>
      </c>
      <c r="AK24" s="57">
        <f t="shared" si="13"/>
        <v>275</v>
      </c>
      <c r="AL24" s="57">
        <f t="shared" si="14"/>
        <v>22</v>
      </c>
      <c r="AM24" s="57" t="str">
        <f t="shared" si="26"/>
        <v>131318198D</v>
      </c>
      <c r="AN24" s="57">
        <f t="shared" si="26"/>
        <v>200</v>
      </c>
      <c r="AO24" s="57">
        <f t="shared" si="26"/>
        <v>30</v>
      </c>
      <c r="AP24" s="57">
        <f t="shared" si="15"/>
        <v>320</v>
      </c>
      <c r="AQ24" s="57">
        <f t="shared" si="16"/>
        <v>639.93600000000004</v>
      </c>
      <c r="AR24" s="57">
        <f t="shared" si="17"/>
        <v>19.200000000000003</v>
      </c>
      <c r="AS24" s="57">
        <f t="shared" si="27"/>
        <v>50</v>
      </c>
      <c r="AT24" s="57">
        <f t="shared" si="27"/>
        <v>20</v>
      </c>
      <c r="AU24" s="57">
        <f t="shared" si="18"/>
        <v>3000</v>
      </c>
      <c r="AV24" s="57">
        <f t="shared" si="19"/>
        <v>75</v>
      </c>
      <c r="AW24" s="57">
        <f t="shared" si="20"/>
        <v>6</v>
      </c>
      <c r="AX24" s="382">
        <f t="shared" si="21"/>
        <v>8.2901489675996416</v>
      </c>
      <c r="AY24" s="382">
        <f t="shared" si="22"/>
        <v>276.31066509009599</v>
      </c>
      <c r="AZ24" s="57">
        <f t="shared" si="23"/>
        <v>1</v>
      </c>
      <c r="BA24" s="382">
        <f t="shared" si="24"/>
        <v>2.6525823848649224</v>
      </c>
      <c r="BB24" s="382">
        <f t="shared" si="25"/>
        <v>106.10329539459688</v>
      </c>
    </row>
    <row r="25" spans="1:54" x14ac:dyDescent="0.25">
      <c r="A25" s="57">
        <f t="shared" si="2"/>
        <v>23</v>
      </c>
      <c r="B25" s="57">
        <v>275</v>
      </c>
      <c r="C25" s="57">
        <v>0</v>
      </c>
      <c r="D25" s="57" t="str">
        <f>'[3]275 KHz'!A29</f>
        <v>10111</v>
      </c>
      <c r="E25" s="57">
        <f>'[3]275 KHz'!B29</f>
        <v>6</v>
      </c>
      <c r="F25" s="57" t="str">
        <f>'[3]275 KHz'!C29</f>
        <v>13</v>
      </c>
      <c r="G25" s="57" t="str">
        <f>'[3]275 KHz'!D29</f>
        <v>00</v>
      </c>
      <c r="H25" s="57" t="str">
        <f>'[3]275 KHz'!E29</f>
        <v>01</v>
      </c>
      <c r="I25" s="57" t="str">
        <f>'[3]275 KHz'!F29</f>
        <v>00</v>
      </c>
      <c r="J25" s="57" t="str">
        <f>'[3]275 KHz'!G29</f>
        <v>11</v>
      </c>
      <c r="K25" s="57" t="str">
        <f>'[3]275 KHz'!H29</f>
        <v>21</v>
      </c>
      <c r="L25" s="57" t="str">
        <f>'[3]275 KHz'!I29</f>
        <v>001000</v>
      </c>
      <c r="M25" s="57" t="str">
        <f>'[3]275 KHz'!J29</f>
        <v>01</v>
      </c>
      <c r="N25" s="57" t="str">
        <f>'[3]275 KHz'!K29</f>
        <v>8C</v>
      </c>
      <c r="O25" s="57" t="str">
        <f>'[3]275 KHz'!L29</f>
        <v>10</v>
      </c>
      <c r="P25" s="57" t="str">
        <f>'[3]275 KHz'!M29</f>
        <v>00110</v>
      </c>
      <c r="Q25" s="57" t="str">
        <f>'[3]275 KHz'!N29</f>
        <v>0</v>
      </c>
      <c r="R25" s="57" t="str">
        <f>'[3]275 KHz'!O29</f>
        <v>19</v>
      </c>
      <c r="S25" s="57" t="str">
        <f>'[3]275 KHz'!P29</f>
        <v>000110</v>
      </c>
      <c r="T25" s="57" t="str">
        <f>'[3]275 KHz'!Q29</f>
        <v>01</v>
      </c>
      <c r="U25" s="57" t="str">
        <f>'[3]275 KHz'!R29</f>
        <v>8D</v>
      </c>
      <c r="V25" s="57" t="str">
        <f>'[3]275 KHz'!S29</f>
        <v>10</v>
      </c>
      <c r="W25" s="57" t="str">
        <f>'[3]275 KHz'!T29</f>
        <v>00110</v>
      </c>
      <c r="X25" s="57" t="str">
        <f>'[3]275 KHz'!U29</f>
        <v>1</v>
      </c>
      <c r="Y25" s="57" t="str">
        <f t="shared" si="12"/>
        <v>13218C198D</v>
      </c>
      <c r="Z25" s="57">
        <f t="shared" si="3"/>
        <v>200</v>
      </c>
      <c r="AA25" s="57">
        <f t="shared" si="4"/>
        <v>30</v>
      </c>
      <c r="AB25" s="57">
        <f t="shared" si="5"/>
        <v>1.9998</v>
      </c>
      <c r="AC25" s="57">
        <f t="shared" si="6"/>
        <v>19.200000000000003</v>
      </c>
      <c r="AD25" s="57">
        <f t="shared" si="7"/>
        <v>1600</v>
      </c>
      <c r="AE25" s="57">
        <f t="shared" si="8"/>
        <v>50</v>
      </c>
      <c r="AF25" s="57">
        <f t="shared" si="9"/>
        <v>40</v>
      </c>
      <c r="AG25" s="57">
        <f t="shared" si="10"/>
        <v>7.5</v>
      </c>
      <c r="AH25" s="57">
        <f t="shared" si="11"/>
        <v>37.5</v>
      </c>
      <c r="AI25" s="57">
        <v>4000</v>
      </c>
      <c r="AK25" s="57">
        <f t="shared" si="13"/>
        <v>275</v>
      </c>
      <c r="AL25" s="57">
        <f t="shared" si="14"/>
        <v>23</v>
      </c>
      <c r="AM25" s="57" t="str">
        <f t="shared" si="26"/>
        <v>13218C198D</v>
      </c>
      <c r="AN25" s="57">
        <f t="shared" si="26"/>
        <v>200</v>
      </c>
      <c r="AO25" s="57">
        <f t="shared" si="26"/>
        <v>30</v>
      </c>
      <c r="AP25" s="57">
        <f t="shared" si="15"/>
        <v>320</v>
      </c>
      <c r="AQ25" s="57">
        <f t="shared" si="16"/>
        <v>639.93600000000004</v>
      </c>
      <c r="AR25" s="57">
        <f t="shared" si="17"/>
        <v>19.200000000000003</v>
      </c>
      <c r="AS25" s="57">
        <f t="shared" si="27"/>
        <v>50</v>
      </c>
      <c r="AT25" s="57">
        <f t="shared" si="27"/>
        <v>40</v>
      </c>
      <c r="AU25" s="57">
        <f t="shared" si="18"/>
        <v>1500</v>
      </c>
      <c r="AV25" s="57">
        <f t="shared" si="19"/>
        <v>37.5</v>
      </c>
      <c r="AW25" s="57">
        <f t="shared" si="20"/>
        <v>6</v>
      </c>
      <c r="AX25" s="382">
        <f t="shared" si="21"/>
        <v>8.2901489675996416</v>
      </c>
      <c r="AY25" s="382">
        <f t="shared" si="22"/>
        <v>276.31066509009599</v>
      </c>
      <c r="AZ25" s="57">
        <f t="shared" si="23"/>
        <v>2</v>
      </c>
      <c r="BA25" s="382">
        <f t="shared" si="24"/>
        <v>2.6525823848649224</v>
      </c>
      <c r="BB25" s="382">
        <f t="shared" si="25"/>
        <v>106.10329539459688</v>
      </c>
    </row>
    <row r="26" spans="1:54" x14ac:dyDescent="0.25">
      <c r="A26" s="57">
        <f t="shared" si="2"/>
        <v>24</v>
      </c>
      <c r="B26" s="57">
        <v>275</v>
      </c>
      <c r="C26" s="57">
        <v>0</v>
      </c>
      <c r="D26" s="57" t="str">
        <f>'[3]275 KHz'!A30</f>
        <v>11000</v>
      </c>
      <c r="E26" s="57">
        <f>'[3]275 KHz'!B30</f>
        <v>6</v>
      </c>
      <c r="F26" s="57" t="str">
        <f>'[3]275 KHz'!C30</f>
        <v>13</v>
      </c>
      <c r="G26" s="57" t="str">
        <f>'[3]275 KHz'!D30</f>
        <v>00</v>
      </c>
      <c r="H26" s="57" t="str">
        <f>'[3]275 KHz'!E30</f>
        <v>01</v>
      </c>
      <c r="I26" s="57" t="str">
        <f>'[3]275 KHz'!F30</f>
        <v>00</v>
      </c>
      <c r="J26" s="57" t="str">
        <f>'[3]275 KHz'!G30</f>
        <v>11</v>
      </c>
      <c r="K26" s="57" t="str">
        <f>'[3]275 KHz'!H30</f>
        <v>40</v>
      </c>
      <c r="L26" s="57" t="str">
        <f>'[3]275 KHz'!I30</f>
        <v>010000</v>
      </c>
      <c r="M26" s="57" t="str">
        <f>'[3]275 KHz'!J30</f>
        <v>00</v>
      </c>
      <c r="N26" s="57" t="str">
        <f>'[3]275 KHz'!K30</f>
        <v>C6</v>
      </c>
      <c r="O26" s="57" t="str">
        <f>'[3]275 KHz'!L30</f>
        <v>11</v>
      </c>
      <c r="P26" s="57" t="str">
        <f>'[3]275 KHz'!M30</f>
        <v>00011</v>
      </c>
      <c r="Q26" s="57" t="str">
        <f>'[3]275 KHz'!N30</f>
        <v>0</v>
      </c>
      <c r="R26" s="57" t="str">
        <f>'[3]275 KHz'!O30</f>
        <v>19</v>
      </c>
      <c r="S26" s="57" t="str">
        <f>'[3]275 KHz'!P30</f>
        <v>000110</v>
      </c>
      <c r="T26" s="57" t="str">
        <f>'[3]275 KHz'!Q30</f>
        <v>01</v>
      </c>
      <c r="U26" s="57" t="str">
        <f>'[3]275 KHz'!R30</f>
        <v>8D</v>
      </c>
      <c r="V26" s="57" t="str">
        <f>'[3]275 KHz'!S30</f>
        <v>10</v>
      </c>
      <c r="W26" s="57" t="str">
        <f>'[3]275 KHz'!T30</f>
        <v>00110</v>
      </c>
      <c r="X26" s="57" t="str">
        <f>'[3]275 KHz'!U30</f>
        <v>1</v>
      </c>
      <c r="Y26" s="57" t="str">
        <f t="shared" si="12"/>
        <v>1340C6198D</v>
      </c>
      <c r="Z26" s="57">
        <f t="shared" si="3"/>
        <v>200</v>
      </c>
      <c r="AA26" s="57">
        <f t="shared" si="4"/>
        <v>30</v>
      </c>
      <c r="AB26" s="57">
        <f t="shared" si="5"/>
        <v>1.9998</v>
      </c>
      <c r="AC26" s="57">
        <f t="shared" si="6"/>
        <v>19.200000000000003</v>
      </c>
      <c r="AD26" s="57">
        <f t="shared" si="7"/>
        <v>1600</v>
      </c>
      <c r="AE26" s="57">
        <f t="shared" si="8"/>
        <v>50</v>
      </c>
      <c r="AF26" s="57">
        <f t="shared" si="9"/>
        <v>80</v>
      </c>
      <c r="AG26" s="57">
        <f t="shared" si="10"/>
        <v>3.75</v>
      </c>
      <c r="AH26" s="57">
        <f t="shared" si="11"/>
        <v>18.75</v>
      </c>
      <c r="AI26" s="57">
        <v>4000</v>
      </c>
      <c r="AK26" s="57">
        <f t="shared" si="13"/>
        <v>275</v>
      </c>
      <c r="AL26" s="57">
        <f t="shared" si="14"/>
        <v>24</v>
      </c>
      <c r="AM26" s="57" t="str">
        <f t="shared" si="26"/>
        <v>1340C6198D</v>
      </c>
      <c r="AN26" s="57">
        <f t="shared" si="26"/>
        <v>200</v>
      </c>
      <c r="AO26" s="57">
        <f t="shared" si="26"/>
        <v>30</v>
      </c>
      <c r="AP26" s="57">
        <f t="shared" si="15"/>
        <v>320</v>
      </c>
      <c r="AQ26" s="57">
        <f t="shared" si="16"/>
        <v>639.93600000000004</v>
      </c>
      <c r="AR26" s="57">
        <f t="shared" si="17"/>
        <v>19.200000000000003</v>
      </c>
      <c r="AS26" s="57">
        <f t="shared" si="27"/>
        <v>50</v>
      </c>
      <c r="AT26" s="57">
        <f t="shared" si="27"/>
        <v>80</v>
      </c>
      <c r="AU26" s="57">
        <f t="shared" si="18"/>
        <v>750</v>
      </c>
      <c r="AV26" s="57">
        <f t="shared" si="19"/>
        <v>18.75</v>
      </c>
      <c r="AW26" s="57">
        <f t="shared" si="20"/>
        <v>6</v>
      </c>
      <c r="AX26" s="382">
        <f t="shared" si="21"/>
        <v>8.2901489675996416</v>
      </c>
      <c r="AY26" s="382">
        <f t="shared" si="22"/>
        <v>276.31066509009599</v>
      </c>
      <c r="AZ26" s="57">
        <f t="shared" si="23"/>
        <v>4</v>
      </c>
      <c r="BA26" s="382">
        <f t="shared" si="24"/>
        <v>2.6525823848649224</v>
      </c>
      <c r="BB26" s="382">
        <f t="shared" si="25"/>
        <v>106.10329539459688</v>
      </c>
    </row>
    <row r="27" spans="1:54" x14ac:dyDescent="0.25">
      <c r="A27" s="57">
        <f t="shared" si="2"/>
        <v>25</v>
      </c>
      <c r="B27" s="57">
        <v>275</v>
      </c>
      <c r="C27" s="57">
        <v>0</v>
      </c>
      <c r="D27" s="57" t="str">
        <f>'[3]275 KHz'!A31</f>
        <v>11001</v>
      </c>
      <c r="E27" s="57">
        <f>'[3]275 KHz'!B31</f>
        <v>6</v>
      </c>
      <c r="F27" s="57" t="str">
        <f>'[3]275 KHz'!C31</f>
        <v>13</v>
      </c>
      <c r="G27" s="57" t="str">
        <f>'[3]275 KHz'!D31</f>
        <v>00</v>
      </c>
      <c r="H27" s="57" t="str">
        <f>'[3]275 KHz'!E31</f>
        <v>01</v>
      </c>
      <c r="I27" s="57" t="str">
        <f>'[3]275 KHz'!F31</f>
        <v>00</v>
      </c>
      <c r="J27" s="57" t="str">
        <f>'[3]275 KHz'!G31</f>
        <v>11</v>
      </c>
      <c r="K27" s="57" t="str">
        <f>'[3]275 KHz'!H31</f>
        <v>80</v>
      </c>
      <c r="L27" s="57" t="str">
        <f>'[3]275 KHz'!I31</f>
        <v>100000</v>
      </c>
      <c r="M27" s="57" t="str">
        <f>'[3]275 KHz'!J31</f>
        <v>00</v>
      </c>
      <c r="N27" s="57" t="str">
        <f>'[3]275 KHz'!K31</f>
        <v>42</v>
      </c>
      <c r="O27" s="57" t="str">
        <f>'[3]275 KHz'!L31</f>
        <v>01</v>
      </c>
      <c r="P27" s="57" t="str">
        <f>'[3]275 KHz'!M31</f>
        <v>00001</v>
      </c>
      <c r="Q27" s="57" t="str">
        <f>'[3]275 KHz'!N31</f>
        <v>0</v>
      </c>
      <c r="R27" s="57" t="str">
        <f>'[3]275 KHz'!O31</f>
        <v>19</v>
      </c>
      <c r="S27" s="57" t="str">
        <f>'[3]275 KHz'!P31</f>
        <v>000110</v>
      </c>
      <c r="T27" s="57" t="str">
        <f>'[3]275 KHz'!Q31</f>
        <v>01</v>
      </c>
      <c r="U27" s="57" t="str">
        <f>'[3]275 KHz'!R31</f>
        <v>8D</v>
      </c>
      <c r="V27" s="57" t="str">
        <f>'[3]275 KHz'!S31</f>
        <v>10</v>
      </c>
      <c r="W27" s="57" t="str">
        <f>'[3]275 KHz'!T31</f>
        <v>00110</v>
      </c>
      <c r="X27" s="57" t="str">
        <f>'[3]275 KHz'!U31</f>
        <v>1</v>
      </c>
      <c r="Y27" s="57" t="str">
        <f t="shared" si="12"/>
        <v>138042198D</v>
      </c>
      <c r="Z27" s="57">
        <f t="shared" si="3"/>
        <v>200</v>
      </c>
      <c r="AA27" s="57">
        <f t="shared" si="4"/>
        <v>30</v>
      </c>
      <c r="AB27" s="57">
        <f t="shared" si="5"/>
        <v>1.9998</v>
      </c>
      <c r="AC27" s="57">
        <f t="shared" si="6"/>
        <v>19.200000000000003</v>
      </c>
      <c r="AD27" s="57">
        <f t="shared" si="7"/>
        <v>1600</v>
      </c>
      <c r="AE27" s="57">
        <f t="shared" si="8"/>
        <v>50</v>
      </c>
      <c r="AF27" s="57">
        <f t="shared" si="9"/>
        <v>160</v>
      </c>
      <c r="AG27" s="57">
        <f t="shared" si="10"/>
        <v>1.25</v>
      </c>
      <c r="AH27" s="57">
        <f t="shared" si="11"/>
        <v>6.25</v>
      </c>
      <c r="AI27" s="57">
        <v>4000</v>
      </c>
      <c r="AK27" s="57">
        <f t="shared" si="13"/>
        <v>275</v>
      </c>
      <c r="AL27" s="57">
        <f t="shared" si="14"/>
        <v>25</v>
      </c>
      <c r="AM27" s="57" t="str">
        <f t="shared" si="26"/>
        <v>138042198D</v>
      </c>
      <c r="AN27" s="57">
        <f t="shared" si="26"/>
        <v>200</v>
      </c>
      <c r="AO27" s="57">
        <f t="shared" si="26"/>
        <v>30</v>
      </c>
      <c r="AP27" s="57">
        <f t="shared" si="15"/>
        <v>320</v>
      </c>
      <c r="AQ27" s="57">
        <f t="shared" si="16"/>
        <v>639.93600000000004</v>
      </c>
      <c r="AR27" s="57">
        <f t="shared" si="17"/>
        <v>19.200000000000003</v>
      </c>
      <c r="AS27" s="57">
        <f t="shared" si="27"/>
        <v>50</v>
      </c>
      <c r="AT27" s="57">
        <f t="shared" si="27"/>
        <v>160</v>
      </c>
      <c r="AU27" s="57">
        <f t="shared" si="18"/>
        <v>250</v>
      </c>
      <c r="AV27" s="57">
        <f t="shared" si="19"/>
        <v>6.25</v>
      </c>
      <c r="AW27" s="57">
        <f t="shared" si="20"/>
        <v>6</v>
      </c>
      <c r="AX27" s="382">
        <f t="shared" si="21"/>
        <v>8.2901489675996416</v>
      </c>
      <c r="AY27" s="382">
        <f t="shared" si="22"/>
        <v>276.31066509009599</v>
      </c>
      <c r="AZ27" s="57">
        <f t="shared" si="23"/>
        <v>8</v>
      </c>
      <c r="BA27" s="382">
        <f t="shared" si="24"/>
        <v>3.9788735772973833</v>
      </c>
      <c r="BB27" s="382">
        <f t="shared" si="25"/>
        <v>159.15494309189535</v>
      </c>
    </row>
    <row r="28" spans="1:54" x14ac:dyDescent="0.25">
      <c r="A28" s="57">
        <f t="shared" si="2"/>
        <v>26</v>
      </c>
      <c r="B28" s="57">
        <v>275</v>
      </c>
      <c r="C28" s="57">
        <v>0</v>
      </c>
      <c r="D28" s="57" t="str">
        <f>'[3]275 KHz'!A32</f>
        <v>11010</v>
      </c>
      <c r="E28" s="57">
        <f>'[3]275 KHz'!B32</f>
        <v>6</v>
      </c>
      <c r="F28" s="57" t="str">
        <f>'[3]275 KHz'!C32</f>
        <v>13</v>
      </c>
      <c r="G28" s="57" t="str">
        <f>'[3]275 KHz'!D32</f>
        <v>00</v>
      </c>
      <c r="H28" s="57" t="str">
        <f>'[3]275 KHz'!E32</f>
        <v>01</v>
      </c>
      <c r="I28" s="57" t="str">
        <f>'[3]275 KHz'!F32</f>
        <v>00</v>
      </c>
      <c r="J28" s="57" t="str">
        <f>'[3]275 KHz'!G32</f>
        <v>11</v>
      </c>
      <c r="K28" s="57" t="str">
        <f>'[3]275 KHz'!H32</f>
        <v>0B</v>
      </c>
      <c r="L28" s="57" t="str">
        <f>'[3]275 KHz'!I32</f>
        <v>000010</v>
      </c>
      <c r="M28" s="57" t="str">
        <f>'[3]275 KHz'!J32</f>
        <v>11</v>
      </c>
      <c r="N28" s="57" t="str">
        <f>'[3]275 KHz'!K32</f>
        <v>F0</v>
      </c>
      <c r="O28" s="57" t="str">
        <f>'[3]275 KHz'!L32</f>
        <v>11</v>
      </c>
      <c r="P28" s="57" t="str">
        <f>'[3]275 KHz'!M32</f>
        <v>11000</v>
      </c>
      <c r="Q28" s="57" t="str">
        <f>'[3]275 KHz'!N32</f>
        <v>0</v>
      </c>
      <c r="R28" s="57" t="str">
        <f>'[3]275 KHz'!O32</f>
        <v>1C</v>
      </c>
      <c r="S28" s="57" t="str">
        <f>'[3]275 KHz'!P32</f>
        <v>000111</v>
      </c>
      <c r="T28" s="57" t="str">
        <f>'[3]275 KHz'!Q32</f>
        <v>00</v>
      </c>
      <c r="U28" s="57" t="str">
        <f>'[3]275 KHz'!R32</f>
        <v>CD</v>
      </c>
      <c r="V28" s="57" t="str">
        <f>'[3]275 KHz'!S32</f>
        <v>11</v>
      </c>
      <c r="W28" s="57" t="str">
        <f>'[3]275 KHz'!T32</f>
        <v>00110</v>
      </c>
      <c r="X28" s="57" t="str">
        <f>'[3]275 KHz'!U32</f>
        <v>1</v>
      </c>
      <c r="Y28" s="57" t="str">
        <f t="shared" si="12"/>
        <v>130BF01CCD</v>
      </c>
      <c r="Z28" s="57">
        <f t="shared" si="3"/>
        <v>200</v>
      </c>
      <c r="AA28" s="57">
        <f t="shared" si="4"/>
        <v>35</v>
      </c>
      <c r="AB28" s="57">
        <f t="shared" si="5"/>
        <v>0.99990000000000001</v>
      </c>
      <c r="AC28" s="57">
        <f t="shared" si="6"/>
        <v>19.200000000000003</v>
      </c>
      <c r="AD28" s="57">
        <f t="shared" si="7"/>
        <v>1600</v>
      </c>
      <c r="AE28" s="57">
        <f t="shared" si="8"/>
        <v>50</v>
      </c>
      <c r="AF28" s="57">
        <f t="shared" si="9"/>
        <v>10</v>
      </c>
      <c r="AG28" s="57">
        <f t="shared" si="10"/>
        <v>18.75</v>
      </c>
      <c r="AH28" s="57">
        <f t="shared" si="11"/>
        <v>150</v>
      </c>
      <c r="AI28" s="57">
        <v>4000</v>
      </c>
      <c r="AK28" s="57">
        <f t="shared" si="13"/>
        <v>275</v>
      </c>
      <c r="AL28" s="57">
        <f t="shared" si="14"/>
        <v>26</v>
      </c>
      <c r="AM28" s="57" t="str">
        <f t="shared" si="26"/>
        <v>130BF01CCD</v>
      </c>
      <c r="AN28" s="57">
        <f t="shared" si="26"/>
        <v>200</v>
      </c>
      <c r="AO28" s="57">
        <f t="shared" si="26"/>
        <v>35</v>
      </c>
      <c r="AP28" s="57">
        <f t="shared" si="15"/>
        <v>320</v>
      </c>
      <c r="AQ28" s="57">
        <f t="shared" si="16"/>
        <v>319.96800000000002</v>
      </c>
      <c r="AR28" s="57">
        <f t="shared" si="17"/>
        <v>19.200000000000003</v>
      </c>
      <c r="AS28" s="57">
        <f t="shared" si="27"/>
        <v>50</v>
      </c>
      <c r="AT28" s="57">
        <f t="shared" si="27"/>
        <v>10</v>
      </c>
      <c r="AU28" s="57">
        <f t="shared" si="18"/>
        <v>3750</v>
      </c>
      <c r="AV28" s="57">
        <f t="shared" si="19"/>
        <v>150</v>
      </c>
      <c r="AW28" s="57">
        <f t="shared" si="20"/>
        <v>7</v>
      </c>
      <c r="AX28" s="382">
        <f t="shared" si="21"/>
        <v>14.21168394445653</v>
      </c>
      <c r="AY28" s="382">
        <f t="shared" si="22"/>
        <v>236.83771293436803</v>
      </c>
      <c r="AZ28" s="57">
        <f t="shared" si="23"/>
        <v>0.5</v>
      </c>
      <c r="BA28" s="382">
        <f t="shared" si="24"/>
        <v>4.2441318157838754</v>
      </c>
      <c r="BB28" s="382">
        <f t="shared" si="25"/>
        <v>106.10329539459688</v>
      </c>
    </row>
    <row r="29" spans="1:54" x14ac:dyDescent="0.25">
      <c r="A29" s="57">
        <f t="shared" si="2"/>
        <v>27</v>
      </c>
      <c r="B29" s="57">
        <v>275</v>
      </c>
      <c r="C29" s="57">
        <v>0</v>
      </c>
      <c r="D29" s="57" t="str">
        <f>'[3]275 KHz'!A33</f>
        <v>11011</v>
      </c>
      <c r="E29" s="57">
        <f>'[3]275 KHz'!B33</f>
        <v>6</v>
      </c>
      <c r="F29" s="57" t="str">
        <f>'[3]275 KHz'!C33</f>
        <v>13</v>
      </c>
      <c r="G29" s="57" t="str">
        <f>'[3]275 KHz'!D33</f>
        <v>00</v>
      </c>
      <c r="H29" s="57" t="str">
        <f>'[3]275 KHz'!E33</f>
        <v>01</v>
      </c>
      <c r="I29" s="57" t="str">
        <f>'[3]275 KHz'!F33</f>
        <v>00</v>
      </c>
      <c r="J29" s="57" t="str">
        <f>'[3]275 KHz'!G33</f>
        <v>11</v>
      </c>
      <c r="K29" s="57" t="str">
        <f>'[3]275 KHz'!H33</f>
        <v>13</v>
      </c>
      <c r="L29" s="57" t="str">
        <f>'[3]275 KHz'!I33</f>
        <v>000100</v>
      </c>
      <c r="M29" s="57" t="str">
        <f>'[3]275 KHz'!J33</f>
        <v>11</v>
      </c>
      <c r="N29" s="57" t="str">
        <f>'[3]275 KHz'!K33</f>
        <v>18</v>
      </c>
      <c r="O29" s="57" t="str">
        <f>'[3]275 KHz'!L33</f>
        <v>00</v>
      </c>
      <c r="P29" s="57" t="str">
        <f>'[3]275 KHz'!M33</f>
        <v>01100</v>
      </c>
      <c r="Q29" s="57" t="str">
        <f>'[3]275 KHz'!N33</f>
        <v>0</v>
      </c>
      <c r="R29" s="57" t="str">
        <f>'[3]275 KHz'!O33</f>
        <v>1C</v>
      </c>
      <c r="S29" s="57" t="str">
        <f>'[3]275 KHz'!P33</f>
        <v>000111</v>
      </c>
      <c r="T29" s="57" t="str">
        <f>'[3]275 KHz'!Q33</f>
        <v>00</v>
      </c>
      <c r="U29" s="57" t="str">
        <f>'[3]275 KHz'!R33</f>
        <v>CD</v>
      </c>
      <c r="V29" s="57" t="str">
        <f>'[3]275 KHz'!S33</f>
        <v>11</v>
      </c>
      <c r="W29" s="57" t="str">
        <f>'[3]275 KHz'!T33</f>
        <v>00110</v>
      </c>
      <c r="X29" s="57" t="str">
        <f>'[3]275 KHz'!U33</f>
        <v>1</v>
      </c>
      <c r="Y29" s="57" t="str">
        <f t="shared" si="12"/>
        <v>1313181CCD</v>
      </c>
      <c r="Z29" s="57">
        <f t="shared" si="3"/>
        <v>200</v>
      </c>
      <c r="AA29" s="57">
        <f t="shared" si="4"/>
        <v>35</v>
      </c>
      <c r="AB29" s="57">
        <f t="shared" si="5"/>
        <v>0.99990000000000001</v>
      </c>
      <c r="AC29" s="57">
        <f t="shared" si="6"/>
        <v>19.200000000000003</v>
      </c>
      <c r="AD29" s="57">
        <f t="shared" si="7"/>
        <v>1600</v>
      </c>
      <c r="AE29" s="57">
        <f t="shared" si="8"/>
        <v>50</v>
      </c>
      <c r="AF29" s="57">
        <f t="shared" si="9"/>
        <v>20</v>
      </c>
      <c r="AG29" s="57">
        <f t="shared" si="10"/>
        <v>15</v>
      </c>
      <c r="AH29" s="57">
        <f t="shared" si="11"/>
        <v>75</v>
      </c>
      <c r="AI29" s="57">
        <v>4000</v>
      </c>
      <c r="AK29" s="57">
        <f t="shared" si="13"/>
        <v>275</v>
      </c>
      <c r="AL29" s="57">
        <f t="shared" si="14"/>
        <v>27</v>
      </c>
      <c r="AM29" s="57" t="str">
        <f t="shared" si="26"/>
        <v>1313181CCD</v>
      </c>
      <c r="AN29" s="57">
        <f t="shared" si="26"/>
        <v>200</v>
      </c>
      <c r="AO29" s="57">
        <f t="shared" si="26"/>
        <v>35</v>
      </c>
      <c r="AP29" s="57">
        <f t="shared" si="15"/>
        <v>320</v>
      </c>
      <c r="AQ29" s="57">
        <f t="shared" si="16"/>
        <v>319.96800000000002</v>
      </c>
      <c r="AR29" s="57">
        <f t="shared" si="17"/>
        <v>19.200000000000003</v>
      </c>
      <c r="AS29" s="57">
        <f t="shared" si="27"/>
        <v>50</v>
      </c>
      <c r="AT29" s="57">
        <f t="shared" si="27"/>
        <v>20</v>
      </c>
      <c r="AU29" s="57">
        <f t="shared" si="18"/>
        <v>3000</v>
      </c>
      <c r="AV29" s="57">
        <f t="shared" si="19"/>
        <v>75</v>
      </c>
      <c r="AW29" s="57">
        <f t="shared" si="20"/>
        <v>7</v>
      </c>
      <c r="AX29" s="382">
        <f t="shared" si="21"/>
        <v>14.21168394445653</v>
      </c>
      <c r="AY29" s="382">
        <f t="shared" si="22"/>
        <v>236.83771293436803</v>
      </c>
      <c r="AZ29" s="57">
        <f t="shared" si="23"/>
        <v>1</v>
      </c>
      <c r="BA29" s="382">
        <f t="shared" si="24"/>
        <v>2.6525823848649224</v>
      </c>
      <c r="BB29" s="382">
        <f t="shared" si="25"/>
        <v>106.10329539459688</v>
      </c>
    </row>
    <row r="30" spans="1:54" x14ac:dyDescent="0.25">
      <c r="A30" s="57">
        <f t="shared" si="2"/>
        <v>28</v>
      </c>
      <c r="B30" s="57">
        <v>275</v>
      </c>
      <c r="C30" s="57">
        <v>0</v>
      </c>
      <c r="D30" s="57" t="str">
        <f>'[3]275 KHz'!A34</f>
        <v>11100</v>
      </c>
      <c r="E30" s="57">
        <f>'[3]275 KHz'!B34</f>
        <v>6</v>
      </c>
      <c r="F30" s="57" t="str">
        <f>'[3]275 KHz'!C34</f>
        <v>13</v>
      </c>
      <c r="G30" s="57" t="str">
        <f>'[3]275 KHz'!D34</f>
        <v>00</v>
      </c>
      <c r="H30" s="57" t="str">
        <f>'[3]275 KHz'!E34</f>
        <v>01</v>
      </c>
      <c r="I30" s="57" t="str">
        <f>'[3]275 KHz'!F34</f>
        <v>00</v>
      </c>
      <c r="J30" s="57" t="str">
        <f>'[3]275 KHz'!G34</f>
        <v>11</v>
      </c>
      <c r="K30" s="57" t="str">
        <f>'[3]275 KHz'!H34</f>
        <v>21</v>
      </c>
      <c r="L30" s="57" t="str">
        <f>'[3]275 KHz'!I34</f>
        <v>001000</v>
      </c>
      <c r="M30" s="57" t="str">
        <f>'[3]275 KHz'!J34</f>
        <v>01</v>
      </c>
      <c r="N30" s="57" t="str">
        <f>'[3]275 KHz'!K34</f>
        <v>8C</v>
      </c>
      <c r="O30" s="57" t="str">
        <f>'[3]275 KHz'!L34</f>
        <v>10</v>
      </c>
      <c r="P30" s="57" t="str">
        <f>'[3]275 KHz'!M34</f>
        <v>00110</v>
      </c>
      <c r="Q30" s="57" t="str">
        <f>'[3]275 KHz'!N34</f>
        <v>0</v>
      </c>
      <c r="R30" s="57" t="str">
        <f>'[3]275 KHz'!O34</f>
        <v>1C</v>
      </c>
      <c r="S30" s="57" t="str">
        <f>'[3]275 KHz'!P34</f>
        <v>000111</v>
      </c>
      <c r="T30" s="57" t="str">
        <f>'[3]275 KHz'!Q34</f>
        <v>00</v>
      </c>
      <c r="U30" s="57" t="str">
        <f>'[3]275 KHz'!R34</f>
        <v>CD</v>
      </c>
      <c r="V30" s="57" t="str">
        <f>'[3]275 KHz'!S34</f>
        <v>11</v>
      </c>
      <c r="W30" s="57" t="str">
        <f>'[3]275 KHz'!T34</f>
        <v>00110</v>
      </c>
      <c r="X30" s="57" t="str">
        <f>'[3]275 KHz'!U34</f>
        <v>1</v>
      </c>
      <c r="Y30" s="57" t="str">
        <f t="shared" si="12"/>
        <v>13218C1CCD</v>
      </c>
      <c r="Z30" s="57">
        <f t="shared" si="3"/>
        <v>200</v>
      </c>
      <c r="AA30" s="57">
        <f t="shared" si="4"/>
        <v>35</v>
      </c>
      <c r="AB30" s="57">
        <f t="shared" si="5"/>
        <v>0.99990000000000001</v>
      </c>
      <c r="AC30" s="57">
        <f t="shared" si="6"/>
        <v>19.200000000000003</v>
      </c>
      <c r="AD30" s="57">
        <f t="shared" si="7"/>
        <v>1600</v>
      </c>
      <c r="AE30" s="57">
        <f t="shared" si="8"/>
        <v>50</v>
      </c>
      <c r="AF30" s="57">
        <f t="shared" si="9"/>
        <v>40</v>
      </c>
      <c r="AG30" s="57">
        <f t="shared" si="10"/>
        <v>7.5</v>
      </c>
      <c r="AH30" s="57">
        <f t="shared" si="11"/>
        <v>37.5</v>
      </c>
      <c r="AI30" s="57">
        <v>4000</v>
      </c>
      <c r="AK30" s="57">
        <f t="shared" si="13"/>
        <v>275</v>
      </c>
      <c r="AL30" s="57">
        <f t="shared" si="14"/>
        <v>28</v>
      </c>
      <c r="AM30" s="57" t="str">
        <f t="shared" si="26"/>
        <v>13218C1CCD</v>
      </c>
      <c r="AN30" s="57">
        <f t="shared" si="26"/>
        <v>200</v>
      </c>
      <c r="AO30" s="57">
        <f t="shared" si="26"/>
        <v>35</v>
      </c>
      <c r="AP30" s="57">
        <f t="shared" si="15"/>
        <v>320</v>
      </c>
      <c r="AQ30" s="57">
        <f t="shared" si="16"/>
        <v>319.96800000000002</v>
      </c>
      <c r="AR30" s="57">
        <f t="shared" si="17"/>
        <v>19.200000000000003</v>
      </c>
      <c r="AS30" s="57">
        <f t="shared" si="27"/>
        <v>50</v>
      </c>
      <c r="AT30" s="57">
        <f t="shared" si="27"/>
        <v>40</v>
      </c>
      <c r="AU30" s="57">
        <f t="shared" si="18"/>
        <v>1500</v>
      </c>
      <c r="AV30" s="57">
        <f t="shared" si="19"/>
        <v>37.5</v>
      </c>
      <c r="AW30" s="57">
        <f t="shared" si="20"/>
        <v>7</v>
      </c>
      <c r="AX30" s="382">
        <f t="shared" si="21"/>
        <v>14.21168394445653</v>
      </c>
      <c r="AY30" s="382">
        <f t="shared" si="22"/>
        <v>236.83771293436803</v>
      </c>
      <c r="AZ30" s="57">
        <f t="shared" si="23"/>
        <v>2</v>
      </c>
      <c r="BA30" s="382">
        <f t="shared" si="24"/>
        <v>2.6525823848649224</v>
      </c>
      <c r="BB30" s="382">
        <f t="shared" si="25"/>
        <v>106.10329539459688</v>
      </c>
    </row>
    <row r="31" spans="1:54" x14ac:dyDescent="0.25">
      <c r="A31" s="57">
        <f t="shared" si="2"/>
        <v>29</v>
      </c>
      <c r="B31" s="57">
        <v>275</v>
      </c>
      <c r="C31" s="57">
        <v>0</v>
      </c>
      <c r="D31" s="57" t="str">
        <f>'[3]275 KHz'!A35</f>
        <v>11101</v>
      </c>
      <c r="E31" s="57">
        <f>'[3]275 KHz'!B35</f>
        <v>6</v>
      </c>
      <c r="F31" s="57" t="str">
        <f>'[3]275 KHz'!C35</f>
        <v>13</v>
      </c>
      <c r="G31" s="57" t="str">
        <f>'[3]275 KHz'!D35</f>
        <v>00</v>
      </c>
      <c r="H31" s="57" t="str">
        <f>'[3]275 KHz'!E35</f>
        <v>01</v>
      </c>
      <c r="I31" s="57" t="str">
        <f>'[3]275 KHz'!F35</f>
        <v>00</v>
      </c>
      <c r="J31" s="57" t="str">
        <f>'[3]275 KHz'!G35</f>
        <v>11</v>
      </c>
      <c r="K31" s="57" t="str">
        <f>'[3]275 KHz'!H35</f>
        <v>40</v>
      </c>
      <c r="L31" s="57" t="str">
        <f>'[3]275 KHz'!I35</f>
        <v>010000</v>
      </c>
      <c r="M31" s="57" t="str">
        <f>'[3]275 KHz'!J35</f>
        <v>00</v>
      </c>
      <c r="N31" s="57" t="str">
        <f>'[3]275 KHz'!K35</f>
        <v>C6</v>
      </c>
      <c r="O31" s="57" t="str">
        <f>'[3]275 KHz'!L35</f>
        <v>11</v>
      </c>
      <c r="P31" s="57" t="str">
        <f>'[3]275 KHz'!M35</f>
        <v>00011</v>
      </c>
      <c r="Q31" s="57" t="str">
        <f>'[3]275 KHz'!N35</f>
        <v>0</v>
      </c>
      <c r="R31" s="57" t="str">
        <f>'[3]275 KHz'!O35</f>
        <v>1C</v>
      </c>
      <c r="S31" s="57" t="str">
        <f>'[3]275 KHz'!P35</f>
        <v>000111</v>
      </c>
      <c r="T31" s="57" t="str">
        <f>'[3]275 KHz'!Q35</f>
        <v>00</v>
      </c>
      <c r="U31" s="57" t="str">
        <f>'[3]275 KHz'!R35</f>
        <v>CD</v>
      </c>
      <c r="V31" s="57" t="str">
        <f>'[3]275 KHz'!S35</f>
        <v>11</v>
      </c>
      <c r="W31" s="57" t="str">
        <f>'[3]275 KHz'!T35</f>
        <v>00110</v>
      </c>
      <c r="X31" s="57" t="str">
        <f>'[3]275 KHz'!U35</f>
        <v>1</v>
      </c>
      <c r="Y31" s="57" t="str">
        <f t="shared" si="12"/>
        <v>1340C61CCD</v>
      </c>
      <c r="Z31" s="57">
        <f t="shared" si="3"/>
        <v>200</v>
      </c>
      <c r="AA31" s="57">
        <f t="shared" si="4"/>
        <v>35</v>
      </c>
      <c r="AB31" s="57">
        <f t="shared" si="5"/>
        <v>0.99990000000000001</v>
      </c>
      <c r="AC31" s="57">
        <f t="shared" si="6"/>
        <v>19.200000000000003</v>
      </c>
      <c r="AD31" s="57">
        <f t="shared" si="7"/>
        <v>1600</v>
      </c>
      <c r="AE31" s="57">
        <f t="shared" si="8"/>
        <v>50</v>
      </c>
      <c r="AF31" s="57">
        <f t="shared" si="9"/>
        <v>80</v>
      </c>
      <c r="AG31" s="57">
        <f t="shared" si="10"/>
        <v>3.75</v>
      </c>
      <c r="AH31" s="57">
        <f t="shared" si="11"/>
        <v>18.75</v>
      </c>
      <c r="AI31" s="57">
        <v>4000</v>
      </c>
      <c r="AK31" s="57">
        <f t="shared" si="13"/>
        <v>275</v>
      </c>
      <c r="AL31" s="57">
        <f t="shared" si="14"/>
        <v>29</v>
      </c>
      <c r="AM31" s="57" t="str">
        <f t="shared" si="26"/>
        <v>1340C61CCD</v>
      </c>
      <c r="AN31" s="57">
        <f t="shared" si="26"/>
        <v>200</v>
      </c>
      <c r="AO31" s="57">
        <f t="shared" si="26"/>
        <v>35</v>
      </c>
      <c r="AP31" s="57">
        <f t="shared" si="15"/>
        <v>320</v>
      </c>
      <c r="AQ31" s="57">
        <f t="shared" si="16"/>
        <v>319.96800000000002</v>
      </c>
      <c r="AR31" s="57">
        <f t="shared" si="17"/>
        <v>19.200000000000003</v>
      </c>
      <c r="AS31" s="57">
        <f t="shared" si="27"/>
        <v>50</v>
      </c>
      <c r="AT31" s="57">
        <f t="shared" si="27"/>
        <v>80</v>
      </c>
      <c r="AU31" s="57">
        <f t="shared" si="18"/>
        <v>750</v>
      </c>
      <c r="AV31" s="57">
        <f t="shared" si="19"/>
        <v>18.75</v>
      </c>
      <c r="AW31" s="57">
        <f t="shared" si="20"/>
        <v>7</v>
      </c>
      <c r="AX31" s="382">
        <f t="shared" si="21"/>
        <v>14.21168394445653</v>
      </c>
      <c r="AY31" s="382">
        <f t="shared" si="22"/>
        <v>236.83771293436803</v>
      </c>
      <c r="AZ31" s="57">
        <f t="shared" si="23"/>
        <v>4</v>
      </c>
      <c r="BA31" s="382">
        <f t="shared" si="24"/>
        <v>2.6525823848649224</v>
      </c>
      <c r="BB31" s="382">
        <f t="shared" si="25"/>
        <v>106.10329539459688</v>
      </c>
    </row>
    <row r="32" spans="1:54" x14ac:dyDescent="0.25">
      <c r="A32" s="57">
        <f t="shared" si="2"/>
        <v>30</v>
      </c>
      <c r="B32" s="57">
        <v>275</v>
      </c>
      <c r="C32" s="57">
        <v>0</v>
      </c>
      <c r="D32" s="57" t="str">
        <f>'[3]275 KHz'!A36</f>
        <v>11110</v>
      </c>
      <c r="E32" s="57">
        <f>'[3]275 KHz'!B36</f>
        <v>6</v>
      </c>
      <c r="F32" s="57" t="str">
        <f>'[3]275 KHz'!C36</f>
        <v>13</v>
      </c>
      <c r="G32" s="57" t="str">
        <f>'[3]275 KHz'!D36</f>
        <v>00</v>
      </c>
      <c r="H32" s="57" t="str">
        <f>'[3]275 KHz'!E36</f>
        <v>01</v>
      </c>
      <c r="I32" s="57" t="str">
        <f>'[3]275 KHz'!F36</f>
        <v>00</v>
      </c>
      <c r="J32" s="57" t="str">
        <f>'[3]275 KHz'!G36</f>
        <v>11</v>
      </c>
      <c r="K32" s="57" t="str">
        <f>'[3]275 KHz'!H36</f>
        <v>80</v>
      </c>
      <c r="L32" s="57" t="str">
        <f>'[3]275 KHz'!I36</f>
        <v>100000</v>
      </c>
      <c r="M32" s="57" t="str">
        <f>'[3]275 KHz'!J36</f>
        <v>00</v>
      </c>
      <c r="N32" s="57" t="str">
        <f>'[3]275 KHz'!K36</f>
        <v>42</v>
      </c>
      <c r="O32" s="57" t="str">
        <f>'[3]275 KHz'!L36</f>
        <v>01</v>
      </c>
      <c r="P32" s="57" t="str">
        <f>'[3]275 KHz'!M36</f>
        <v>00001</v>
      </c>
      <c r="Q32" s="57" t="str">
        <f>'[3]275 KHz'!N36</f>
        <v>0</v>
      </c>
      <c r="R32" s="57" t="str">
        <f>'[3]275 KHz'!O36</f>
        <v>1C</v>
      </c>
      <c r="S32" s="57" t="str">
        <f>'[3]275 KHz'!P36</f>
        <v>000111</v>
      </c>
      <c r="T32" s="57" t="str">
        <f>'[3]275 KHz'!Q36</f>
        <v>00</v>
      </c>
      <c r="U32" s="57" t="str">
        <f>'[3]275 KHz'!R36</f>
        <v>CD</v>
      </c>
      <c r="V32" s="57" t="str">
        <f>'[3]275 KHz'!S36</f>
        <v>11</v>
      </c>
      <c r="W32" s="57" t="str">
        <f>'[3]275 KHz'!T36</f>
        <v>00110</v>
      </c>
      <c r="X32" s="57" t="str">
        <f>'[3]275 KHz'!U36</f>
        <v>1</v>
      </c>
      <c r="Y32" s="57" t="str">
        <f t="shared" si="12"/>
        <v>1380421CCD</v>
      </c>
      <c r="Z32" s="57">
        <f t="shared" si="3"/>
        <v>200</v>
      </c>
      <c r="AA32" s="57">
        <f t="shared" si="4"/>
        <v>35</v>
      </c>
      <c r="AB32" s="57">
        <f t="shared" si="5"/>
        <v>0.99990000000000001</v>
      </c>
      <c r="AC32" s="57">
        <f t="shared" si="6"/>
        <v>19.200000000000003</v>
      </c>
      <c r="AD32" s="57">
        <f t="shared" si="7"/>
        <v>1600</v>
      </c>
      <c r="AE32" s="57">
        <f t="shared" si="8"/>
        <v>50</v>
      </c>
      <c r="AF32" s="57">
        <f t="shared" si="9"/>
        <v>160</v>
      </c>
      <c r="AG32" s="57">
        <f t="shared" si="10"/>
        <v>1.25</v>
      </c>
      <c r="AH32" s="57">
        <f t="shared" si="11"/>
        <v>6.25</v>
      </c>
      <c r="AI32" s="57">
        <v>4000</v>
      </c>
      <c r="AK32" s="57">
        <f t="shared" si="13"/>
        <v>275</v>
      </c>
      <c r="AL32" s="57">
        <f t="shared" si="14"/>
        <v>30</v>
      </c>
      <c r="AM32" s="57" t="str">
        <f t="shared" si="26"/>
        <v>1380421CCD</v>
      </c>
      <c r="AN32" s="57">
        <f t="shared" si="26"/>
        <v>200</v>
      </c>
      <c r="AO32" s="57">
        <f t="shared" si="26"/>
        <v>35</v>
      </c>
      <c r="AP32" s="57">
        <f t="shared" si="15"/>
        <v>320</v>
      </c>
      <c r="AQ32" s="57">
        <f t="shared" si="16"/>
        <v>319.96800000000002</v>
      </c>
      <c r="AR32" s="57">
        <f t="shared" si="17"/>
        <v>19.200000000000003</v>
      </c>
      <c r="AS32" s="57">
        <f t="shared" si="27"/>
        <v>50</v>
      </c>
      <c r="AT32" s="57">
        <f t="shared" si="27"/>
        <v>160</v>
      </c>
      <c r="AU32" s="57">
        <f t="shared" si="18"/>
        <v>250</v>
      </c>
      <c r="AV32" s="57">
        <f t="shared" si="19"/>
        <v>6.25</v>
      </c>
      <c r="AW32" s="57">
        <f t="shared" si="20"/>
        <v>7</v>
      </c>
      <c r="AX32" s="382">
        <f t="shared" si="21"/>
        <v>14.21168394445653</v>
      </c>
      <c r="AY32" s="382">
        <f t="shared" si="22"/>
        <v>236.83771293436803</v>
      </c>
      <c r="AZ32" s="57">
        <f t="shared" si="23"/>
        <v>8</v>
      </c>
      <c r="BA32" s="382">
        <f t="shared" si="24"/>
        <v>3.9788735772973833</v>
      </c>
      <c r="BB32" s="382">
        <f t="shared" si="25"/>
        <v>159.15494309189535</v>
      </c>
    </row>
    <row r="33" spans="1:54" x14ac:dyDescent="0.25">
      <c r="A33" s="57">
        <f t="shared" si="2"/>
        <v>31</v>
      </c>
      <c r="B33" s="57">
        <v>275</v>
      </c>
      <c r="C33" s="57">
        <v>0</v>
      </c>
      <c r="D33" s="57" t="str">
        <f>'[3]275 KHz'!A37</f>
        <v>11111</v>
      </c>
      <c r="E33" s="57">
        <f>'[3]275 KHz'!B37</f>
        <v>6</v>
      </c>
      <c r="F33" s="57" t="str">
        <f>'[3]275 KHz'!C37</f>
        <v>13</v>
      </c>
      <c r="G33" s="57" t="str">
        <f>'[3]275 KHz'!D37</f>
        <v>00</v>
      </c>
      <c r="H33" s="57" t="str">
        <f>'[3]275 KHz'!E37</f>
        <v>01</v>
      </c>
      <c r="I33" s="57" t="str">
        <f>'[3]275 KHz'!F37</f>
        <v>00</v>
      </c>
      <c r="J33" s="57" t="str">
        <f>'[3]275 KHz'!G37</f>
        <v>11</v>
      </c>
      <c r="K33" s="57" t="str">
        <f>'[3]275 KHz'!H37</f>
        <v>21</v>
      </c>
      <c r="L33" s="57" t="str">
        <f>'[3]275 KHz'!I37</f>
        <v>001000</v>
      </c>
      <c r="M33" s="57" t="str">
        <f>'[3]275 KHz'!J37</f>
        <v>01</v>
      </c>
      <c r="N33" s="57" t="str">
        <f>'[3]275 KHz'!K37</f>
        <v>8C</v>
      </c>
      <c r="O33" s="57" t="str">
        <f>'[3]275 KHz'!L37</f>
        <v>10</v>
      </c>
      <c r="P33" s="57" t="str">
        <f>'[3]275 KHz'!M37</f>
        <v>00110</v>
      </c>
      <c r="Q33" s="57" t="str">
        <f>'[3]275 KHz'!N37</f>
        <v>0</v>
      </c>
      <c r="R33" s="57" t="str">
        <f>'[3]275 KHz'!O37</f>
        <v>28</v>
      </c>
      <c r="S33" s="57" t="str">
        <f>'[3]275 KHz'!P37</f>
        <v>001010</v>
      </c>
      <c r="T33" s="57" t="str">
        <f>'[3]275 KHz'!Q37</f>
        <v>00</v>
      </c>
      <c r="U33" s="57" t="str">
        <f>'[3]275 KHz'!R37</f>
        <v>CD</v>
      </c>
      <c r="V33" s="57" t="str">
        <f>'[3]275 KHz'!S37</f>
        <v>11</v>
      </c>
      <c r="W33" s="57" t="str">
        <f>'[3]275 KHz'!T37</f>
        <v>00110</v>
      </c>
      <c r="X33" s="57" t="str">
        <f>'[3]275 KHz'!U37</f>
        <v>1</v>
      </c>
      <c r="Y33" s="57" t="str">
        <f t="shared" si="12"/>
        <v>13218C28CD</v>
      </c>
      <c r="Z33" s="57">
        <f t="shared" si="3"/>
        <v>200</v>
      </c>
      <c r="AA33" s="57">
        <f t="shared" si="4"/>
        <v>50</v>
      </c>
      <c r="AB33" s="57">
        <f t="shared" si="5"/>
        <v>0.99990000000000001</v>
      </c>
      <c r="AC33" s="57">
        <f t="shared" si="6"/>
        <v>19.200000000000003</v>
      </c>
      <c r="AD33" s="57">
        <f t="shared" si="7"/>
        <v>1600</v>
      </c>
      <c r="AE33" s="57">
        <f t="shared" si="8"/>
        <v>50</v>
      </c>
      <c r="AF33" s="57">
        <f t="shared" si="9"/>
        <v>40</v>
      </c>
      <c r="AG33" s="57">
        <f t="shared" si="10"/>
        <v>7.5</v>
      </c>
      <c r="AH33" s="57">
        <f t="shared" si="11"/>
        <v>37.5</v>
      </c>
      <c r="AI33" s="57">
        <v>4000</v>
      </c>
      <c r="AK33" s="57">
        <f t="shared" si="13"/>
        <v>275</v>
      </c>
      <c r="AL33" s="57">
        <f t="shared" si="14"/>
        <v>31</v>
      </c>
      <c r="AM33" s="57" t="str">
        <f t="shared" si="26"/>
        <v>13218C28CD</v>
      </c>
      <c r="AN33" s="57">
        <f t="shared" si="26"/>
        <v>200</v>
      </c>
      <c r="AO33" s="57">
        <f t="shared" si="26"/>
        <v>50</v>
      </c>
      <c r="AP33" s="57">
        <f t="shared" si="15"/>
        <v>320</v>
      </c>
      <c r="AQ33" s="57">
        <f t="shared" si="16"/>
        <v>319.96800000000002</v>
      </c>
      <c r="AR33" s="57">
        <f t="shared" si="17"/>
        <v>19.200000000000003</v>
      </c>
      <c r="AS33" s="57">
        <f t="shared" si="27"/>
        <v>50</v>
      </c>
      <c r="AT33" s="57">
        <f t="shared" si="27"/>
        <v>40</v>
      </c>
      <c r="AU33" s="57">
        <f t="shared" si="18"/>
        <v>1500</v>
      </c>
      <c r="AV33" s="57">
        <f t="shared" si="19"/>
        <v>37.5</v>
      </c>
      <c r="AW33" s="57">
        <f t="shared" si="20"/>
        <v>10</v>
      </c>
      <c r="AX33" s="382">
        <f t="shared" si="21"/>
        <v>9.9481787611195678</v>
      </c>
      <c r="AY33" s="382">
        <f t="shared" si="22"/>
        <v>165.7863990540576</v>
      </c>
      <c r="AZ33" s="57">
        <f t="shared" si="23"/>
        <v>2</v>
      </c>
      <c r="BA33" s="382">
        <f t="shared" si="24"/>
        <v>2.6525823848649224</v>
      </c>
      <c r="BB33" s="382">
        <f t="shared" si="25"/>
        <v>106.10329539459688</v>
      </c>
    </row>
    <row r="34" spans="1:54" x14ac:dyDescent="0.25">
      <c r="A34" s="57">
        <f t="shared" si="2"/>
        <v>32</v>
      </c>
      <c r="B34" s="57">
        <v>325</v>
      </c>
      <c r="C34" s="57">
        <v>1</v>
      </c>
      <c r="D34" s="57" t="str">
        <f>'[3]325 KHz'!A6</f>
        <v>00000</v>
      </c>
      <c r="E34" s="57">
        <f>'[3]325 KHz'!B6</f>
        <v>5</v>
      </c>
      <c r="F34" s="57" t="e">
        <f>'[3]325 KHz'!C6</f>
        <v>#NUM!</v>
      </c>
      <c r="G34" s="57" t="str">
        <f>'[3]325 KHz'!D6</f>
        <v>00</v>
      </c>
      <c r="H34" s="57" t="e">
        <f>'[3]325 KHz'!E6</f>
        <v>#NUM!</v>
      </c>
      <c r="I34" s="57" t="str">
        <f>'[3]325 KHz'!F6</f>
        <v>00</v>
      </c>
      <c r="J34" s="57" t="e">
        <f>'[3]325 KHz'!G6</f>
        <v>#NUM!</v>
      </c>
      <c r="K34" s="57" t="str">
        <f>'[3]325 KHz'!H6</f>
        <v>00</v>
      </c>
      <c r="L34" s="57" t="str">
        <f>'[3]325 KHz'!I6</f>
        <v>000000</v>
      </c>
      <c r="M34" s="57" t="str">
        <f>'[3]325 KHz'!J6</f>
        <v>00</v>
      </c>
      <c r="N34" s="57" t="str">
        <f>'[3]325 KHz'!K6</f>
        <v>42</v>
      </c>
      <c r="O34" s="57" t="str">
        <f>'[3]325 KHz'!L6</f>
        <v>01</v>
      </c>
      <c r="P34" s="57" t="str">
        <f>'[3]325 KHz'!M6</f>
        <v>00001</v>
      </c>
      <c r="Q34" s="57" t="str">
        <f>'[3]325 KHz'!N6</f>
        <v>0</v>
      </c>
      <c r="R34" s="57" t="str">
        <f>'[3]325 KHz'!O6</f>
        <v>00</v>
      </c>
      <c r="S34" s="57" t="str">
        <f>'[3]325 KHz'!P6</f>
        <v>000000</v>
      </c>
      <c r="T34" s="57" t="str">
        <f>'[3]325 KHz'!Q6</f>
        <v>00</v>
      </c>
      <c r="U34" s="57" t="str">
        <f>'[3]325 KHz'!R6</f>
        <v>01</v>
      </c>
      <c r="V34" s="57" t="str">
        <f>'[3]325 KHz'!S6</f>
        <v>00</v>
      </c>
      <c r="W34" s="57" t="str">
        <f>'[3]325 KHz'!T6</f>
        <v>00000</v>
      </c>
      <c r="X34" s="57" t="str">
        <f>'[3]325 KHz'!U6</f>
        <v>1</v>
      </c>
      <c r="Y34" s="57" t="e">
        <f t="shared" si="12"/>
        <v>#NUM!</v>
      </c>
      <c r="Z34" s="57" t="e">
        <f t="shared" si="3"/>
        <v>#NUM!</v>
      </c>
      <c r="AA34" s="57">
        <f t="shared" si="4"/>
        <v>0</v>
      </c>
      <c r="AB34" s="57">
        <f t="shared" si="5"/>
        <v>0</v>
      </c>
      <c r="AC34" s="57">
        <f t="shared" si="6"/>
        <v>0</v>
      </c>
      <c r="AD34" s="57">
        <f t="shared" si="7"/>
        <v>1600</v>
      </c>
      <c r="AE34" s="57" t="e">
        <f t="shared" si="8"/>
        <v>#NUM!</v>
      </c>
      <c r="AF34" s="57">
        <f t="shared" si="9"/>
        <v>0</v>
      </c>
      <c r="AG34" s="57">
        <f t="shared" si="10"/>
        <v>1.25</v>
      </c>
      <c r="AH34" s="57">
        <f t="shared" si="11"/>
        <v>6.25</v>
      </c>
      <c r="AI34" s="57">
        <v>4000</v>
      </c>
      <c r="AK34" s="57">
        <f t="shared" si="13"/>
        <v>325</v>
      </c>
      <c r="AL34" s="57">
        <f t="shared" si="14"/>
        <v>0</v>
      </c>
      <c r="AM34" s="57" t="e">
        <f t="shared" si="26"/>
        <v>#NUM!</v>
      </c>
      <c r="AN34" s="57" t="e">
        <f t="shared" si="26"/>
        <v>#NUM!</v>
      </c>
      <c r="AO34" s="57">
        <f t="shared" si="26"/>
        <v>0</v>
      </c>
      <c r="AP34" s="57" t="e">
        <f t="shared" si="15"/>
        <v>#NUM!</v>
      </c>
      <c r="AQ34" s="57" t="e">
        <f t="shared" si="16"/>
        <v>#NUM!</v>
      </c>
      <c r="AR34" s="57">
        <f t="shared" si="17"/>
        <v>0</v>
      </c>
      <c r="AS34" s="57" t="e">
        <f t="shared" si="27"/>
        <v>#NUM!</v>
      </c>
      <c r="AT34" s="57">
        <f t="shared" si="27"/>
        <v>0</v>
      </c>
      <c r="AU34" s="57" t="e">
        <f t="shared" si="18"/>
        <v>#NUM!</v>
      </c>
      <c r="AV34" s="57">
        <f t="shared" si="19"/>
        <v>6.25</v>
      </c>
      <c r="AW34" s="57" t="e">
        <f t="shared" si="20"/>
        <v>#NUM!</v>
      </c>
      <c r="AX34" s="382" t="e">
        <f t="shared" si="21"/>
        <v>#NUM!</v>
      </c>
      <c r="AY34" s="382" t="e">
        <f t="shared" si="22"/>
        <v>#DIV/0!</v>
      </c>
      <c r="AZ34" s="57" t="e">
        <f t="shared" si="23"/>
        <v>#NUM!</v>
      </c>
      <c r="BA34" s="382" t="e">
        <f t="shared" si="24"/>
        <v>#NUM!</v>
      </c>
      <c r="BB34" s="382" t="e">
        <f t="shared" si="25"/>
        <v>#DIV/0!</v>
      </c>
    </row>
    <row r="35" spans="1:54" x14ac:dyDescent="0.25">
      <c r="A35" s="57">
        <f t="shared" si="2"/>
        <v>33</v>
      </c>
      <c r="B35" s="57">
        <v>325</v>
      </c>
      <c r="C35" s="57">
        <v>1</v>
      </c>
      <c r="D35" s="57" t="str">
        <f>'[3]325 KHz'!A7</f>
        <v>00001</v>
      </c>
      <c r="E35" s="57">
        <f>'[3]325 KHz'!B7</f>
        <v>5</v>
      </c>
      <c r="F35" s="57" t="str">
        <f>'[3]325 KHz'!C7</f>
        <v>12</v>
      </c>
      <c r="G35" s="57" t="str">
        <f>'[3]325 KHz'!D7</f>
        <v>00</v>
      </c>
      <c r="H35" s="57" t="str">
        <f>'[3]325 KHz'!E7</f>
        <v>01</v>
      </c>
      <c r="I35" s="57" t="str">
        <f>'[3]325 KHz'!F7</f>
        <v>00</v>
      </c>
      <c r="J35" s="57" t="str">
        <f>'[3]325 KHz'!G7</f>
        <v>10</v>
      </c>
      <c r="K35" s="57" t="str">
        <f>'[3]325 KHz'!H7</f>
        <v>0B</v>
      </c>
      <c r="L35" s="57" t="str">
        <f>'[3]325 KHz'!I7</f>
        <v>000010</v>
      </c>
      <c r="M35" s="57" t="str">
        <f>'[3]325 KHz'!J7</f>
        <v>11</v>
      </c>
      <c r="N35" s="57" t="str">
        <f>'[3]325 KHz'!K7</f>
        <v>E8</v>
      </c>
      <c r="O35" s="57" t="str">
        <f>'[3]325 KHz'!L7</f>
        <v>11</v>
      </c>
      <c r="P35" s="57" t="str">
        <f>'[3]325 KHz'!M7</f>
        <v>10100</v>
      </c>
      <c r="Q35" s="57" t="str">
        <f>'[3]325 KHz'!N7</f>
        <v>0</v>
      </c>
      <c r="R35" s="57" t="str">
        <f>'[3]325 KHz'!O7</f>
        <v>12</v>
      </c>
      <c r="S35" s="57" t="str">
        <f>'[3]325 KHz'!P7</f>
        <v>000100</v>
      </c>
      <c r="T35" s="57" t="str">
        <f>'[3]325 KHz'!Q7</f>
        <v>10</v>
      </c>
      <c r="U35" s="57" t="str">
        <f>'[3]325 KHz'!R7</f>
        <v>95</v>
      </c>
      <c r="V35" s="57" t="str">
        <f>'[3]325 KHz'!S7</f>
        <v>10</v>
      </c>
      <c r="W35" s="57" t="str">
        <f>'[3]325 KHz'!T7</f>
        <v>01010</v>
      </c>
      <c r="X35" s="57" t="str">
        <f>'[3]325 KHz'!U7</f>
        <v>1</v>
      </c>
      <c r="Y35" s="57" t="str">
        <f t="shared" si="12"/>
        <v>120BE81295</v>
      </c>
      <c r="Z35" s="57">
        <f t="shared" si="3"/>
        <v>100</v>
      </c>
      <c r="AA35" s="57">
        <f t="shared" si="4"/>
        <v>20</v>
      </c>
      <c r="AB35" s="57">
        <f t="shared" si="5"/>
        <v>3.3329999999999997</v>
      </c>
      <c r="AC35" s="57">
        <f t="shared" si="6"/>
        <v>32</v>
      </c>
      <c r="AD35" s="57">
        <f t="shared" si="7"/>
        <v>1600</v>
      </c>
      <c r="AE35" s="57">
        <f t="shared" si="8"/>
        <v>50</v>
      </c>
      <c r="AF35" s="57">
        <f t="shared" si="9"/>
        <v>10</v>
      </c>
      <c r="AG35" s="57">
        <f t="shared" si="10"/>
        <v>18.75</v>
      </c>
      <c r="AH35" s="57">
        <f t="shared" si="11"/>
        <v>125</v>
      </c>
      <c r="AI35" s="57">
        <v>4000</v>
      </c>
      <c r="AK35" s="57">
        <f t="shared" si="13"/>
        <v>325</v>
      </c>
      <c r="AL35" s="57">
        <f t="shared" si="14"/>
        <v>1</v>
      </c>
      <c r="AM35" s="57" t="str">
        <f t="shared" si="26"/>
        <v>120BE81295</v>
      </c>
      <c r="AN35" s="57">
        <f t="shared" si="26"/>
        <v>100</v>
      </c>
      <c r="AO35" s="57">
        <f t="shared" si="26"/>
        <v>20</v>
      </c>
      <c r="AP35" s="57">
        <f t="shared" si="15"/>
        <v>160</v>
      </c>
      <c r="AQ35" s="57">
        <f t="shared" si="16"/>
        <v>533.28</v>
      </c>
      <c r="AR35" s="57">
        <f t="shared" si="17"/>
        <v>32</v>
      </c>
      <c r="AS35" s="57">
        <f t="shared" si="27"/>
        <v>50</v>
      </c>
      <c r="AT35" s="57">
        <f t="shared" si="27"/>
        <v>10</v>
      </c>
      <c r="AU35" s="57">
        <f t="shared" si="18"/>
        <v>3750</v>
      </c>
      <c r="AV35" s="57">
        <f t="shared" si="19"/>
        <v>125</v>
      </c>
      <c r="AW35" s="57">
        <f t="shared" si="20"/>
        <v>2</v>
      </c>
      <c r="AX35" s="382">
        <f t="shared" si="21"/>
        <v>14.922268141679357</v>
      </c>
      <c r="AY35" s="382">
        <f t="shared" si="22"/>
        <v>248.67959858108645</v>
      </c>
      <c r="AZ35" s="57">
        <f t="shared" si="23"/>
        <v>0.5</v>
      </c>
      <c r="BA35" s="382">
        <f t="shared" si="24"/>
        <v>4.2441318157838754</v>
      </c>
      <c r="BB35" s="382">
        <f t="shared" si="25"/>
        <v>127.32395447351627</v>
      </c>
    </row>
    <row r="36" spans="1:54" x14ac:dyDescent="0.25">
      <c r="A36" s="57">
        <f t="shared" si="2"/>
        <v>34</v>
      </c>
      <c r="B36" s="57">
        <v>325</v>
      </c>
      <c r="C36" s="57">
        <v>1</v>
      </c>
      <c r="D36" s="57" t="str">
        <f>'[3]325 KHz'!A8</f>
        <v>00010</v>
      </c>
      <c r="E36" s="57">
        <f>'[3]325 KHz'!B8</f>
        <v>5</v>
      </c>
      <c r="F36" s="57" t="str">
        <f>'[3]325 KHz'!C8</f>
        <v>12</v>
      </c>
      <c r="G36" s="57" t="str">
        <f>'[3]325 KHz'!D8</f>
        <v>00</v>
      </c>
      <c r="H36" s="57" t="str">
        <f>'[3]325 KHz'!E8</f>
        <v>01</v>
      </c>
      <c r="I36" s="57" t="str">
        <f>'[3]325 KHz'!F8</f>
        <v>00</v>
      </c>
      <c r="J36" s="57" t="str">
        <f>'[3]325 KHz'!G8</f>
        <v>10</v>
      </c>
      <c r="K36" s="57" t="str">
        <f>'[3]325 KHz'!H8</f>
        <v>12</v>
      </c>
      <c r="L36" s="57" t="str">
        <f>'[3]325 KHz'!I8</f>
        <v>000100</v>
      </c>
      <c r="M36" s="57" t="str">
        <f>'[3]325 KHz'!J8</f>
        <v>10</v>
      </c>
      <c r="N36" s="57" t="str">
        <f>'[3]325 KHz'!K8</f>
        <v>94</v>
      </c>
      <c r="O36" s="57" t="str">
        <f>'[3]325 KHz'!L8</f>
        <v>10</v>
      </c>
      <c r="P36" s="57" t="str">
        <f>'[3]325 KHz'!M8</f>
        <v>01010</v>
      </c>
      <c r="Q36" s="57" t="str">
        <f>'[3]325 KHz'!N8</f>
        <v>0</v>
      </c>
      <c r="R36" s="57" t="str">
        <f>'[3]325 KHz'!O8</f>
        <v>12</v>
      </c>
      <c r="S36" s="57" t="str">
        <f>'[3]325 KHz'!P8</f>
        <v>000100</v>
      </c>
      <c r="T36" s="57" t="str">
        <f>'[3]325 KHz'!Q8</f>
        <v>10</v>
      </c>
      <c r="U36" s="57" t="str">
        <f>'[3]325 KHz'!R8</f>
        <v>95</v>
      </c>
      <c r="V36" s="57" t="str">
        <f>'[3]325 KHz'!S8</f>
        <v>10</v>
      </c>
      <c r="W36" s="57" t="str">
        <f>'[3]325 KHz'!T8</f>
        <v>01010</v>
      </c>
      <c r="X36" s="57" t="str">
        <f>'[3]325 KHz'!U8</f>
        <v>1</v>
      </c>
      <c r="Y36" s="57" t="str">
        <f t="shared" si="12"/>
        <v>1212941295</v>
      </c>
      <c r="Z36" s="57">
        <f t="shared" si="3"/>
        <v>100</v>
      </c>
      <c r="AA36" s="57">
        <f t="shared" si="4"/>
        <v>20</v>
      </c>
      <c r="AB36" s="57">
        <f t="shared" si="5"/>
        <v>3.3329999999999997</v>
      </c>
      <c r="AC36" s="57">
        <f t="shared" si="6"/>
        <v>32</v>
      </c>
      <c r="AD36" s="57">
        <f t="shared" si="7"/>
        <v>1600</v>
      </c>
      <c r="AE36" s="57">
        <f t="shared" si="8"/>
        <v>50</v>
      </c>
      <c r="AF36" s="57">
        <f t="shared" si="9"/>
        <v>20</v>
      </c>
      <c r="AG36" s="57">
        <f t="shared" si="10"/>
        <v>12.5</v>
      </c>
      <c r="AH36" s="57">
        <f t="shared" si="11"/>
        <v>62.5</v>
      </c>
      <c r="AI36" s="57">
        <v>4000</v>
      </c>
      <c r="AK36" s="57">
        <f t="shared" si="13"/>
        <v>325</v>
      </c>
      <c r="AL36" s="57">
        <f t="shared" si="14"/>
        <v>2</v>
      </c>
      <c r="AM36" s="57" t="str">
        <f t="shared" si="26"/>
        <v>1212941295</v>
      </c>
      <c r="AN36" s="57">
        <f t="shared" si="26"/>
        <v>100</v>
      </c>
      <c r="AO36" s="57">
        <f t="shared" si="26"/>
        <v>20</v>
      </c>
      <c r="AP36" s="57">
        <f t="shared" si="15"/>
        <v>160</v>
      </c>
      <c r="AQ36" s="57">
        <f t="shared" si="16"/>
        <v>533.28</v>
      </c>
      <c r="AR36" s="57">
        <f t="shared" si="17"/>
        <v>32</v>
      </c>
      <c r="AS36" s="57">
        <f t="shared" si="27"/>
        <v>50</v>
      </c>
      <c r="AT36" s="57">
        <f t="shared" si="27"/>
        <v>20</v>
      </c>
      <c r="AU36" s="57">
        <f t="shared" si="18"/>
        <v>2500</v>
      </c>
      <c r="AV36" s="57">
        <f t="shared" si="19"/>
        <v>62.5</v>
      </c>
      <c r="AW36" s="57">
        <f t="shared" si="20"/>
        <v>2</v>
      </c>
      <c r="AX36" s="382">
        <f t="shared" si="21"/>
        <v>14.922268141679357</v>
      </c>
      <c r="AY36" s="382">
        <f t="shared" si="22"/>
        <v>248.67959858108645</v>
      </c>
      <c r="AZ36" s="57">
        <f t="shared" si="23"/>
        <v>1</v>
      </c>
      <c r="BA36" s="382">
        <f t="shared" si="24"/>
        <v>3.183098861837907</v>
      </c>
      <c r="BB36" s="382">
        <f t="shared" si="25"/>
        <v>127.32395447351627</v>
      </c>
    </row>
    <row r="37" spans="1:54" x14ac:dyDescent="0.25">
      <c r="A37" s="57">
        <f t="shared" si="2"/>
        <v>35</v>
      </c>
      <c r="B37" s="57">
        <v>325</v>
      </c>
      <c r="C37" s="57">
        <v>1</v>
      </c>
      <c r="D37" s="57" t="str">
        <f>'[3]325 KHz'!A9</f>
        <v>00011</v>
      </c>
      <c r="E37" s="57">
        <f>'[3]325 KHz'!B9</f>
        <v>5</v>
      </c>
      <c r="F37" s="57" t="str">
        <f>'[3]325 KHz'!C9</f>
        <v>12</v>
      </c>
      <c r="G37" s="57" t="str">
        <f>'[3]325 KHz'!D9</f>
        <v>00</v>
      </c>
      <c r="H37" s="57" t="str">
        <f>'[3]325 KHz'!E9</f>
        <v>01</v>
      </c>
      <c r="I37" s="57" t="str">
        <f>'[3]325 KHz'!F9</f>
        <v>00</v>
      </c>
      <c r="J37" s="57" t="str">
        <f>'[3]325 KHz'!G9</f>
        <v>10</v>
      </c>
      <c r="K37" s="57" t="str">
        <f>'[3]325 KHz'!H9</f>
        <v>21</v>
      </c>
      <c r="L37" s="57" t="str">
        <f>'[3]325 KHz'!I9</f>
        <v>001000</v>
      </c>
      <c r="M37" s="57" t="str">
        <f>'[3]325 KHz'!J9</f>
        <v>01</v>
      </c>
      <c r="N37" s="57" t="str">
        <f>'[3]325 KHz'!K9</f>
        <v>4A</v>
      </c>
      <c r="O37" s="57" t="str">
        <f>'[3]325 KHz'!L9</f>
        <v>01</v>
      </c>
      <c r="P37" s="57" t="str">
        <f>'[3]325 KHz'!M9</f>
        <v>00101</v>
      </c>
      <c r="Q37" s="57" t="str">
        <f>'[3]325 KHz'!N9</f>
        <v>0</v>
      </c>
      <c r="R37" s="57" t="str">
        <f>'[3]325 KHz'!O9</f>
        <v>12</v>
      </c>
      <c r="S37" s="57" t="str">
        <f>'[3]325 KHz'!P9</f>
        <v>000100</v>
      </c>
      <c r="T37" s="57" t="str">
        <f>'[3]325 KHz'!Q9</f>
        <v>10</v>
      </c>
      <c r="U37" s="57" t="str">
        <f>'[3]325 KHz'!R9</f>
        <v>95</v>
      </c>
      <c r="V37" s="57" t="str">
        <f>'[3]325 KHz'!S9</f>
        <v>10</v>
      </c>
      <c r="W37" s="57" t="str">
        <f>'[3]325 KHz'!T9</f>
        <v>01010</v>
      </c>
      <c r="X37" s="57" t="str">
        <f>'[3]325 KHz'!U9</f>
        <v>1</v>
      </c>
      <c r="Y37" s="57" t="str">
        <f t="shared" si="12"/>
        <v>12214A1295</v>
      </c>
      <c r="Z37" s="57">
        <f t="shared" si="3"/>
        <v>100</v>
      </c>
      <c r="AA37" s="57">
        <f t="shared" si="4"/>
        <v>20</v>
      </c>
      <c r="AB37" s="57">
        <f t="shared" si="5"/>
        <v>3.3329999999999997</v>
      </c>
      <c r="AC37" s="57">
        <f t="shared" si="6"/>
        <v>32</v>
      </c>
      <c r="AD37" s="57">
        <f t="shared" si="7"/>
        <v>1600</v>
      </c>
      <c r="AE37" s="57">
        <f t="shared" si="8"/>
        <v>50</v>
      </c>
      <c r="AF37" s="57">
        <f t="shared" si="9"/>
        <v>40</v>
      </c>
      <c r="AG37" s="57">
        <f t="shared" si="10"/>
        <v>6.25</v>
      </c>
      <c r="AH37" s="57">
        <f t="shared" si="11"/>
        <v>31.25</v>
      </c>
      <c r="AI37" s="57">
        <v>4000</v>
      </c>
      <c r="AK37" s="57">
        <f t="shared" si="13"/>
        <v>325</v>
      </c>
      <c r="AL37" s="57">
        <f t="shared" si="14"/>
        <v>3</v>
      </c>
      <c r="AM37" s="57" t="str">
        <f t="shared" si="26"/>
        <v>12214A1295</v>
      </c>
      <c r="AN37" s="57">
        <f t="shared" si="26"/>
        <v>100</v>
      </c>
      <c r="AO37" s="57">
        <f t="shared" si="26"/>
        <v>20</v>
      </c>
      <c r="AP37" s="57">
        <f t="shared" si="15"/>
        <v>160</v>
      </c>
      <c r="AQ37" s="57">
        <f t="shared" si="16"/>
        <v>533.28</v>
      </c>
      <c r="AR37" s="57">
        <f t="shared" si="17"/>
        <v>32</v>
      </c>
      <c r="AS37" s="57">
        <f t="shared" si="27"/>
        <v>50</v>
      </c>
      <c r="AT37" s="57">
        <f t="shared" si="27"/>
        <v>40</v>
      </c>
      <c r="AU37" s="57">
        <f t="shared" si="18"/>
        <v>1250</v>
      </c>
      <c r="AV37" s="57">
        <f t="shared" si="19"/>
        <v>31.25</v>
      </c>
      <c r="AW37" s="57">
        <f t="shared" si="20"/>
        <v>2</v>
      </c>
      <c r="AX37" s="382">
        <f t="shared" si="21"/>
        <v>14.922268141679357</v>
      </c>
      <c r="AY37" s="382">
        <f t="shared" si="22"/>
        <v>248.67959858108645</v>
      </c>
      <c r="AZ37" s="57">
        <f t="shared" si="23"/>
        <v>2</v>
      </c>
      <c r="BA37" s="382">
        <f t="shared" si="24"/>
        <v>3.183098861837907</v>
      </c>
      <c r="BB37" s="382">
        <f t="shared" si="25"/>
        <v>127.32395447351627</v>
      </c>
    </row>
    <row r="38" spans="1:54" x14ac:dyDescent="0.25">
      <c r="A38" s="57">
        <f t="shared" si="2"/>
        <v>36</v>
      </c>
      <c r="B38" s="57">
        <v>325</v>
      </c>
      <c r="C38" s="57">
        <v>1</v>
      </c>
      <c r="D38" s="57" t="str">
        <f>'[3]325 KHz'!A10</f>
        <v>00100</v>
      </c>
      <c r="E38" s="57">
        <f>'[3]325 KHz'!B10</f>
        <v>5</v>
      </c>
      <c r="F38" s="57" t="str">
        <f>'[3]325 KHz'!C10</f>
        <v>12</v>
      </c>
      <c r="G38" s="57" t="str">
        <f>'[3]325 KHz'!D10</f>
        <v>00</v>
      </c>
      <c r="H38" s="57" t="str">
        <f>'[3]325 KHz'!E10</f>
        <v>01</v>
      </c>
      <c r="I38" s="57" t="str">
        <f>'[3]325 KHz'!F10</f>
        <v>00</v>
      </c>
      <c r="J38" s="57" t="str">
        <f>'[3]325 KHz'!G10</f>
        <v>10</v>
      </c>
      <c r="K38" s="57" t="str">
        <f>'[3]325 KHz'!H10</f>
        <v>40</v>
      </c>
      <c r="L38" s="57" t="str">
        <f>'[3]325 KHz'!I10</f>
        <v>010000</v>
      </c>
      <c r="M38" s="57" t="str">
        <f>'[3]325 KHz'!J10</f>
        <v>00</v>
      </c>
      <c r="N38" s="57" t="str">
        <f>'[3]325 KHz'!K10</f>
        <v>84</v>
      </c>
      <c r="O38" s="57" t="str">
        <f>'[3]325 KHz'!L10</f>
        <v>10</v>
      </c>
      <c r="P38" s="57" t="str">
        <f>'[3]325 KHz'!M10</f>
        <v>00010</v>
      </c>
      <c r="Q38" s="57" t="str">
        <f>'[3]325 KHz'!N10</f>
        <v>0</v>
      </c>
      <c r="R38" s="57" t="str">
        <f>'[3]325 KHz'!O10</f>
        <v>12</v>
      </c>
      <c r="S38" s="57" t="str">
        <f>'[3]325 KHz'!P10</f>
        <v>000100</v>
      </c>
      <c r="T38" s="57" t="str">
        <f>'[3]325 KHz'!Q10</f>
        <v>10</v>
      </c>
      <c r="U38" s="57" t="str">
        <f>'[3]325 KHz'!R10</f>
        <v>95</v>
      </c>
      <c r="V38" s="57" t="str">
        <f>'[3]325 KHz'!S10</f>
        <v>10</v>
      </c>
      <c r="W38" s="57" t="str">
        <f>'[3]325 KHz'!T10</f>
        <v>01010</v>
      </c>
      <c r="X38" s="57" t="str">
        <f>'[3]325 KHz'!U10</f>
        <v>1</v>
      </c>
      <c r="Y38" s="57" t="str">
        <f t="shared" si="12"/>
        <v>1240841295</v>
      </c>
      <c r="Z38" s="57">
        <f t="shared" si="3"/>
        <v>100</v>
      </c>
      <c r="AA38" s="57">
        <f t="shared" si="4"/>
        <v>20</v>
      </c>
      <c r="AB38" s="57">
        <f t="shared" si="5"/>
        <v>3.3329999999999997</v>
      </c>
      <c r="AC38" s="57">
        <f t="shared" si="6"/>
        <v>32</v>
      </c>
      <c r="AD38" s="57">
        <f t="shared" si="7"/>
        <v>1600</v>
      </c>
      <c r="AE38" s="57">
        <f t="shared" si="8"/>
        <v>50</v>
      </c>
      <c r="AF38" s="57">
        <f t="shared" si="9"/>
        <v>80</v>
      </c>
      <c r="AG38" s="57">
        <f t="shared" si="10"/>
        <v>2.5</v>
      </c>
      <c r="AH38" s="57">
        <f t="shared" si="11"/>
        <v>12.5</v>
      </c>
      <c r="AI38" s="57">
        <v>4000</v>
      </c>
      <c r="AK38" s="57">
        <f t="shared" si="13"/>
        <v>325</v>
      </c>
      <c r="AL38" s="57">
        <f t="shared" si="14"/>
        <v>4</v>
      </c>
      <c r="AM38" s="57" t="str">
        <f t="shared" si="26"/>
        <v>1240841295</v>
      </c>
      <c r="AN38" s="57">
        <f t="shared" si="26"/>
        <v>100</v>
      </c>
      <c r="AO38" s="57">
        <f t="shared" si="26"/>
        <v>20</v>
      </c>
      <c r="AP38" s="57">
        <f t="shared" si="15"/>
        <v>160</v>
      </c>
      <c r="AQ38" s="57">
        <f t="shared" si="16"/>
        <v>533.28</v>
      </c>
      <c r="AR38" s="57">
        <f t="shared" si="17"/>
        <v>32</v>
      </c>
      <c r="AS38" s="57">
        <f t="shared" si="27"/>
        <v>50</v>
      </c>
      <c r="AT38" s="57">
        <f t="shared" si="27"/>
        <v>80</v>
      </c>
      <c r="AU38" s="57">
        <f t="shared" si="18"/>
        <v>500</v>
      </c>
      <c r="AV38" s="57">
        <f t="shared" si="19"/>
        <v>12.5</v>
      </c>
      <c r="AW38" s="57">
        <f t="shared" si="20"/>
        <v>2</v>
      </c>
      <c r="AX38" s="382">
        <f t="shared" si="21"/>
        <v>14.922268141679357</v>
      </c>
      <c r="AY38" s="382">
        <f t="shared" si="22"/>
        <v>248.67959858108645</v>
      </c>
      <c r="AZ38" s="57">
        <f t="shared" si="23"/>
        <v>4</v>
      </c>
      <c r="BA38" s="382">
        <f t="shared" si="24"/>
        <v>3.9788735772973833</v>
      </c>
      <c r="BB38" s="382">
        <f t="shared" si="25"/>
        <v>159.15494309189535</v>
      </c>
    </row>
    <row r="39" spans="1:54" x14ac:dyDescent="0.25">
      <c r="A39" s="57">
        <f t="shared" si="2"/>
        <v>37</v>
      </c>
      <c r="B39" s="57">
        <v>325</v>
      </c>
      <c r="C39" s="57">
        <v>1</v>
      </c>
      <c r="D39" s="57" t="str">
        <f>'[3]325 KHz'!A11</f>
        <v>00101</v>
      </c>
      <c r="E39" s="57">
        <f>'[3]325 KHz'!B11</f>
        <v>5</v>
      </c>
      <c r="F39" s="57" t="str">
        <f>'[3]325 KHz'!C11</f>
        <v>12</v>
      </c>
      <c r="G39" s="57" t="str">
        <f>'[3]325 KHz'!D11</f>
        <v>00</v>
      </c>
      <c r="H39" s="57" t="str">
        <f>'[3]325 KHz'!E11</f>
        <v>01</v>
      </c>
      <c r="I39" s="57" t="str">
        <f>'[3]325 KHz'!F11</f>
        <v>00</v>
      </c>
      <c r="J39" s="57" t="str">
        <f>'[3]325 KHz'!G11</f>
        <v>10</v>
      </c>
      <c r="K39" s="57" t="str">
        <f>'[3]325 KHz'!H11</f>
        <v>80</v>
      </c>
      <c r="L39" s="57" t="str">
        <f>'[3]325 KHz'!I11</f>
        <v>100000</v>
      </c>
      <c r="M39" s="57" t="str">
        <f>'[3]325 KHz'!J11</f>
        <v>00</v>
      </c>
      <c r="N39" s="57" t="str">
        <f>'[3]325 KHz'!K11</f>
        <v>42</v>
      </c>
      <c r="O39" s="57" t="str">
        <f>'[3]325 KHz'!L11</f>
        <v>01</v>
      </c>
      <c r="P39" s="57" t="str">
        <f>'[3]325 KHz'!M11</f>
        <v>00001</v>
      </c>
      <c r="Q39" s="57" t="str">
        <f>'[3]325 KHz'!N11</f>
        <v>0</v>
      </c>
      <c r="R39" s="57" t="str">
        <f>'[3]325 KHz'!O11</f>
        <v>12</v>
      </c>
      <c r="S39" s="57" t="str">
        <f>'[3]325 KHz'!P11</f>
        <v>000100</v>
      </c>
      <c r="T39" s="57" t="str">
        <f>'[3]325 KHz'!Q11</f>
        <v>10</v>
      </c>
      <c r="U39" s="57" t="str">
        <f>'[3]325 KHz'!R11</f>
        <v>95</v>
      </c>
      <c r="V39" s="57" t="str">
        <f>'[3]325 KHz'!S11</f>
        <v>10</v>
      </c>
      <c r="W39" s="57" t="str">
        <f>'[3]325 KHz'!T11</f>
        <v>01010</v>
      </c>
      <c r="X39" s="57" t="str">
        <f>'[3]325 KHz'!U11</f>
        <v>1</v>
      </c>
      <c r="Y39" s="57" t="str">
        <f t="shared" si="12"/>
        <v>1280421295</v>
      </c>
      <c r="Z39" s="57">
        <f t="shared" si="3"/>
        <v>100</v>
      </c>
      <c r="AA39" s="57">
        <f t="shared" si="4"/>
        <v>20</v>
      </c>
      <c r="AB39" s="57">
        <f t="shared" si="5"/>
        <v>3.3329999999999997</v>
      </c>
      <c r="AC39" s="57">
        <f t="shared" si="6"/>
        <v>32</v>
      </c>
      <c r="AD39" s="57">
        <f t="shared" si="7"/>
        <v>1600</v>
      </c>
      <c r="AE39" s="57">
        <f t="shared" si="8"/>
        <v>50</v>
      </c>
      <c r="AF39" s="57">
        <f t="shared" si="9"/>
        <v>160</v>
      </c>
      <c r="AG39" s="57">
        <f t="shared" si="10"/>
        <v>1.25</v>
      </c>
      <c r="AH39" s="57">
        <f t="shared" si="11"/>
        <v>6.25</v>
      </c>
      <c r="AI39" s="57">
        <v>4000</v>
      </c>
      <c r="AK39" s="57">
        <f t="shared" si="13"/>
        <v>325</v>
      </c>
      <c r="AL39" s="57">
        <f t="shared" si="14"/>
        <v>5</v>
      </c>
      <c r="AM39" s="57" t="str">
        <f t="shared" si="26"/>
        <v>1280421295</v>
      </c>
      <c r="AN39" s="57">
        <f t="shared" si="26"/>
        <v>100</v>
      </c>
      <c r="AO39" s="57">
        <f t="shared" si="26"/>
        <v>20</v>
      </c>
      <c r="AP39" s="57">
        <f t="shared" si="15"/>
        <v>160</v>
      </c>
      <c r="AQ39" s="57">
        <f t="shared" si="16"/>
        <v>533.28</v>
      </c>
      <c r="AR39" s="57">
        <f t="shared" si="17"/>
        <v>32</v>
      </c>
      <c r="AS39" s="57">
        <f t="shared" si="27"/>
        <v>50</v>
      </c>
      <c r="AT39" s="57">
        <f t="shared" si="27"/>
        <v>160</v>
      </c>
      <c r="AU39" s="57">
        <f t="shared" si="18"/>
        <v>250</v>
      </c>
      <c r="AV39" s="57">
        <f t="shared" si="19"/>
        <v>6.25</v>
      </c>
      <c r="AW39" s="57">
        <f t="shared" si="20"/>
        <v>2</v>
      </c>
      <c r="AX39" s="382">
        <f t="shared" si="21"/>
        <v>14.922268141679357</v>
      </c>
      <c r="AY39" s="382">
        <f t="shared" si="22"/>
        <v>248.67959858108645</v>
      </c>
      <c r="AZ39" s="57">
        <f t="shared" si="23"/>
        <v>8</v>
      </c>
      <c r="BA39" s="382">
        <f t="shared" si="24"/>
        <v>3.9788735772973833</v>
      </c>
      <c r="BB39" s="382">
        <f t="shared" si="25"/>
        <v>159.15494309189535</v>
      </c>
    </row>
    <row r="40" spans="1:54" x14ac:dyDescent="0.25">
      <c r="A40" s="57">
        <f t="shared" si="2"/>
        <v>38</v>
      </c>
      <c r="B40" s="57">
        <v>325</v>
      </c>
      <c r="C40" s="57">
        <v>1</v>
      </c>
      <c r="D40" s="57" t="str">
        <f>'[3]325 KHz'!A12</f>
        <v>00110</v>
      </c>
      <c r="E40" s="57">
        <f>'[3]325 KHz'!B12</f>
        <v>5</v>
      </c>
      <c r="F40" s="57" t="str">
        <f>'[3]325 KHz'!C12</f>
        <v>12</v>
      </c>
      <c r="G40" s="57" t="str">
        <f>'[3]325 KHz'!D12</f>
        <v>00</v>
      </c>
      <c r="H40" s="57" t="str">
        <f>'[3]325 KHz'!E12</f>
        <v>01</v>
      </c>
      <c r="I40" s="57" t="str">
        <f>'[3]325 KHz'!F12</f>
        <v>00</v>
      </c>
      <c r="J40" s="57" t="str">
        <f>'[3]325 KHz'!G12</f>
        <v>10</v>
      </c>
      <c r="K40" s="57" t="str">
        <f>'[3]325 KHz'!H12</f>
        <v>0B</v>
      </c>
      <c r="L40" s="57" t="str">
        <f>'[3]325 KHz'!I12</f>
        <v>000010</v>
      </c>
      <c r="M40" s="57" t="str">
        <f>'[3]325 KHz'!J12</f>
        <v>11</v>
      </c>
      <c r="N40" s="57" t="str">
        <f>'[3]325 KHz'!K12</f>
        <v>E8</v>
      </c>
      <c r="O40" s="57" t="str">
        <f>'[3]325 KHz'!L12</f>
        <v>11</v>
      </c>
      <c r="P40" s="57" t="str">
        <f>'[3]325 KHz'!M12</f>
        <v>10100</v>
      </c>
      <c r="Q40" s="57" t="str">
        <f>'[3]325 KHz'!N12</f>
        <v>0</v>
      </c>
      <c r="R40" s="57" t="str">
        <f>'[3]325 KHz'!O12</f>
        <v>19</v>
      </c>
      <c r="S40" s="57" t="str">
        <f>'[3]325 KHz'!P12</f>
        <v>000110</v>
      </c>
      <c r="T40" s="57" t="str">
        <f>'[3]325 KHz'!Q12</f>
        <v>01</v>
      </c>
      <c r="U40" s="57" t="str">
        <f>'[3]325 KHz'!R12</f>
        <v>D5</v>
      </c>
      <c r="V40" s="57" t="str">
        <f>'[3]325 KHz'!S12</f>
        <v>11</v>
      </c>
      <c r="W40" s="57" t="str">
        <f>'[3]325 KHz'!T12</f>
        <v>01010</v>
      </c>
      <c r="X40" s="57" t="str">
        <f>'[3]325 KHz'!U12</f>
        <v>1</v>
      </c>
      <c r="Y40" s="57" t="str">
        <f t="shared" si="12"/>
        <v>120BE819D5</v>
      </c>
      <c r="Z40" s="57">
        <f t="shared" si="3"/>
        <v>100</v>
      </c>
      <c r="AA40" s="57">
        <f t="shared" si="4"/>
        <v>30</v>
      </c>
      <c r="AB40" s="57">
        <f t="shared" si="5"/>
        <v>2.3331</v>
      </c>
      <c r="AC40" s="57">
        <f t="shared" si="6"/>
        <v>32</v>
      </c>
      <c r="AD40" s="57">
        <f t="shared" si="7"/>
        <v>1600</v>
      </c>
      <c r="AE40" s="57">
        <f t="shared" si="8"/>
        <v>50</v>
      </c>
      <c r="AF40" s="57">
        <f t="shared" si="9"/>
        <v>10</v>
      </c>
      <c r="AG40" s="57">
        <f t="shared" si="10"/>
        <v>18.75</v>
      </c>
      <c r="AH40" s="57">
        <f t="shared" si="11"/>
        <v>125</v>
      </c>
      <c r="AI40" s="57">
        <v>4000</v>
      </c>
      <c r="AK40" s="57">
        <f t="shared" si="13"/>
        <v>325</v>
      </c>
      <c r="AL40" s="57">
        <f t="shared" si="14"/>
        <v>6</v>
      </c>
      <c r="AM40" s="57" t="str">
        <f t="shared" si="26"/>
        <v>120BE819D5</v>
      </c>
      <c r="AN40" s="57">
        <f t="shared" si="26"/>
        <v>100</v>
      </c>
      <c r="AO40" s="57">
        <f t="shared" si="26"/>
        <v>30</v>
      </c>
      <c r="AP40" s="57">
        <f t="shared" si="15"/>
        <v>160</v>
      </c>
      <c r="AQ40" s="57">
        <f t="shared" si="16"/>
        <v>373.29599999999999</v>
      </c>
      <c r="AR40" s="57">
        <f t="shared" si="17"/>
        <v>32</v>
      </c>
      <c r="AS40" s="57">
        <f t="shared" si="27"/>
        <v>50</v>
      </c>
      <c r="AT40" s="57">
        <f t="shared" si="27"/>
        <v>10</v>
      </c>
      <c r="AU40" s="57">
        <f t="shared" si="18"/>
        <v>3750</v>
      </c>
      <c r="AV40" s="57">
        <f t="shared" si="19"/>
        <v>125</v>
      </c>
      <c r="AW40" s="57">
        <f t="shared" si="20"/>
        <v>3</v>
      </c>
      <c r="AX40" s="382">
        <f t="shared" si="21"/>
        <v>14.21168394445653</v>
      </c>
      <c r="AY40" s="382">
        <f t="shared" si="22"/>
        <v>165.78639905405765</v>
      </c>
      <c r="AZ40" s="57">
        <f t="shared" si="23"/>
        <v>0.5</v>
      </c>
      <c r="BA40" s="382">
        <f t="shared" si="24"/>
        <v>4.2441318157838754</v>
      </c>
      <c r="BB40" s="382">
        <f t="shared" si="25"/>
        <v>127.32395447351627</v>
      </c>
    </row>
    <row r="41" spans="1:54" x14ac:dyDescent="0.25">
      <c r="A41" s="57">
        <f t="shared" si="2"/>
        <v>39</v>
      </c>
      <c r="B41" s="57">
        <v>325</v>
      </c>
      <c r="C41" s="57">
        <v>1</v>
      </c>
      <c r="D41" s="57" t="str">
        <f>'[3]325 KHz'!A13</f>
        <v>00111</v>
      </c>
      <c r="E41" s="57">
        <f>'[3]325 KHz'!B13</f>
        <v>5</v>
      </c>
      <c r="F41" s="57" t="str">
        <f>'[3]325 KHz'!C13</f>
        <v>12</v>
      </c>
      <c r="G41" s="57" t="str">
        <f>'[3]325 KHz'!D13</f>
        <v>00</v>
      </c>
      <c r="H41" s="57" t="str">
        <f>'[3]325 KHz'!E13</f>
        <v>01</v>
      </c>
      <c r="I41" s="57" t="str">
        <f>'[3]325 KHz'!F13</f>
        <v>00</v>
      </c>
      <c r="J41" s="57" t="str">
        <f>'[3]325 KHz'!G13</f>
        <v>10</v>
      </c>
      <c r="K41" s="57" t="str">
        <f>'[3]325 KHz'!H13</f>
        <v>12</v>
      </c>
      <c r="L41" s="57" t="str">
        <f>'[3]325 KHz'!I13</f>
        <v>000100</v>
      </c>
      <c r="M41" s="57" t="str">
        <f>'[3]325 KHz'!J13</f>
        <v>10</v>
      </c>
      <c r="N41" s="57" t="str">
        <f>'[3]325 KHz'!K13</f>
        <v>94</v>
      </c>
      <c r="O41" s="57" t="str">
        <f>'[3]325 KHz'!L13</f>
        <v>10</v>
      </c>
      <c r="P41" s="57" t="str">
        <f>'[3]325 KHz'!M13</f>
        <v>01010</v>
      </c>
      <c r="Q41" s="57" t="str">
        <f>'[3]325 KHz'!N13</f>
        <v>0</v>
      </c>
      <c r="R41" s="57" t="str">
        <f>'[3]325 KHz'!O13</f>
        <v>19</v>
      </c>
      <c r="S41" s="57" t="str">
        <f>'[3]325 KHz'!P13</f>
        <v>000110</v>
      </c>
      <c r="T41" s="57" t="str">
        <f>'[3]325 KHz'!Q13</f>
        <v>01</v>
      </c>
      <c r="U41" s="57" t="str">
        <f>'[3]325 KHz'!R13</f>
        <v>D5</v>
      </c>
      <c r="V41" s="57" t="str">
        <f>'[3]325 KHz'!S13</f>
        <v>11</v>
      </c>
      <c r="W41" s="57" t="str">
        <f>'[3]325 KHz'!T13</f>
        <v>01010</v>
      </c>
      <c r="X41" s="57" t="str">
        <f>'[3]325 KHz'!U13</f>
        <v>1</v>
      </c>
      <c r="Y41" s="57" t="str">
        <f t="shared" si="12"/>
        <v>12129419D5</v>
      </c>
      <c r="Z41" s="57">
        <f t="shared" si="3"/>
        <v>100</v>
      </c>
      <c r="AA41" s="57">
        <f t="shared" si="4"/>
        <v>30</v>
      </c>
      <c r="AB41" s="57">
        <f t="shared" si="5"/>
        <v>2.3331</v>
      </c>
      <c r="AC41" s="57">
        <f t="shared" si="6"/>
        <v>32</v>
      </c>
      <c r="AD41" s="57">
        <f t="shared" si="7"/>
        <v>1600</v>
      </c>
      <c r="AE41" s="57">
        <f t="shared" si="8"/>
        <v>50</v>
      </c>
      <c r="AF41" s="57">
        <f t="shared" si="9"/>
        <v>20</v>
      </c>
      <c r="AG41" s="57">
        <f t="shared" si="10"/>
        <v>12.5</v>
      </c>
      <c r="AH41" s="57">
        <f t="shared" si="11"/>
        <v>62.5</v>
      </c>
      <c r="AI41" s="57">
        <v>4000</v>
      </c>
      <c r="AK41" s="57">
        <f t="shared" si="13"/>
        <v>325</v>
      </c>
      <c r="AL41" s="57">
        <f t="shared" si="14"/>
        <v>7</v>
      </c>
      <c r="AM41" s="57" t="str">
        <f t="shared" si="26"/>
        <v>12129419D5</v>
      </c>
      <c r="AN41" s="57">
        <f t="shared" si="26"/>
        <v>100</v>
      </c>
      <c r="AO41" s="57">
        <f t="shared" si="26"/>
        <v>30</v>
      </c>
      <c r="AP41" s="57">
        <f t="shared" si="15"/>
        <v>160</v>
      </c>
      <c r="AQ41" s="57">
        <f t="shared" si="16"/>
        <v>373.29599999999999</v>
      </c>
      <c r="AR41" s="57">
        <f t="shared" si="17"/>
        <v>32</v>
      </c>
      <c r="AS41" s="57">
        <f t="shared" si="27"/>
        <v>50</v>
      </c>
      <c r="AT41" s="57">
        <f t="shared" si="27"/>
        <v>20</v>
      </c>
      <c r="AU41" s="57">
        <f t="shared" si="18"/>
        <v>2500</v>
      </c>
      <c r="AV41" s="57">
        <f t="shared" si="19"/>
        <v>62.5</v>
      </c>
      <c r="AW41" s="57">
        <f t="shared" si="20"/>
        <v>3</v>
      </c>
      <c r="AX41" s="382">
        <f t="shared" si="21"/>
        <v>14.21168394445653</v>
      </c>
      <c r="AY41" s="382">
        <f t="shared" si="22"/>
        <v>165.78639905405765</v>
      </c>
      <c r="AZ41" s="57">
        <f t="shared" si="23"/>
        <v>1</v>
      </c>
      <c r="BA41" s="382">
        <f t="shared" si="24"/>
        <v>3.183098861837907</v>
      </c>
      <c r="BB41" s="382">
        <f t="shared" si="25"/>
        <v>127.32395447351627</v>
      </c>
    </row>
    <row r="42" spans="1:54" x14ac:dyDescent="0.25">
      <c r="A42" s="57">
        <f t="shared" si="2"/>
        <v>40</v>
      </c>
      <c r="B42" s="57">
        <v>325</v>
      </c>
      <c r="C42" s="57">
        <v>1</v>
      </c>
      <c r="D42" s="57" t="str">
        <f>'[3]325 KHz'!A14</f>
        <v>01000</v>
      </c>
      <c r="E42" s="57">
        <f>'[3]325 KHz'!B14</f>
        <v>5</v>
      </c>
      <c r="F42" s="57" t="str">
        <f>'[3]325 KHz'!C14</f>
        <v>12</v>
      </c>
      <c r="G42" s="57" t="str">
        <f>'[3]325 KHz'!D14</f>
        <v>00</v>
      </c>
      <c r="H42" s="57" t="str">
        <f>'[3]325 KHz'!E14</f>
        <v>01</v>
      </c>
      <c r="I42" s="57" t="str">
        <f>'[3]325 KHz'!F14</f>
        <v>00</v>
      </c>
      <c r="J42" s="57" t="str">
        <f>'[3]325 KHz'!G14</f>
        <v>10</v>
      </c>
      <c r="K42" s="57" t="str">
        <f>'[3]325 KHz'!H14</f>
        <v>21</v>
      </c>
      <c r="L42" s="57" t="str">
        <f>'[3]325 KHz'!I14</f>
        <v>001000</v>
      </c>
      <c r="M42" s="57" t="str">
        <f>'[3]325 KHz'!J14</f>
        <v>01</v>
      </c>
      <c r="N42" s="57" t="str">
        <f>'[3]325 KHz'!K14</f>
        <v>4A</v>
      </c>
      <c r="O42" s="57" t="str">
        <f>'[3]325 KHz'!L14</f>
        <v>01</v>
      </c>
      <c r="P42" s="57" t="str">
        <f>'[3]325 KHz'!M14</f>
        <v>00101</v>
      </c>
      <c r="Q42" s="57" t="str">
        <f>'[3]325 KHz'!N14</f>
        <v>0</v>
      </c>
      <c r="R42" s="57" t="str">
        <f>'[3]325 KHz'!O14</f>
        <v>19</v>
      </c>
      <c r="S42" s="57" t="str">
        <f>'[3]325 KHz'!P14</f>
        <v>000110</v>
      </c>
      <c r="T42" s="57" t="str">
        <f>'[3]325 KHz'!Q14</f>
        <v>01</v>
      </c>
      <c r="U42" s="57" t="str">
        <f>'[3]325 KHz'!R14</f>
        <v>D5</v>
      </c>
      <c r="V42" s="57" t="str">
        <f>'[3]325 KHz'!S14</f>
        <v>11</v>
      </c>
      <c r="W42" s="57" t="str">
        <f>'[3]325 KHz'!T14</f>
        <v>01010</v>
      </c>
      <c r="X42" s="57" t="str">
        <f>'[3]325 KHz'!U14</f>
        <v>1</v>
      </c>
      <c r="Y42" s="57" t="str">
        <f t="shared" si="12"/>
        <v>12214A19D5</v>
      </c>
      <c r="Z42" s="57">
        <f t="shared" si="3"/>
        <v>100</v>
      </c>
      <c r="AA42" s="57">
        <f t="shared" si="4"/>
        <v>30</v>
      </c>
      <c r="AB42" s="57">
        <f t="shared" si="5"/>
        <v>2.3331</v>
      </c>
      <c r="AC42" s="57">
        <f t="shared" si="6"/>
        <v>32</v>
      </c>
      <c r="AD42" s="57">
        <f t="shared" si="7"/>
        <v>1600</v>
      </c>
      <c r="AE42" s="57">
        <f t="shared" si="8"/>
        <v>50</v>
      </c>
      <c r="AF42" s="57">
        <f t="shared" si="9"/>
        <v>40</v>
      </c>
      <c r="AG42" s="57">
        <f t="shared" si="10"/>
        <v>6.25</v>
      </c>
      <c r="AH42" s="57">
        <f t="shared" si="11"/>
        <v>31.25</v>
      </c>
      <c r="AI42" s="57">
        <v>4000</v>
      </c>
      <c r="AK42" s="57">
        <f t="shared" si="13"/>
        <v>325</v>
      </c>
      <c r="AL42" s="57">
        <f t="shared" si="14"/>
        <v>8</v>
      </c>
      <c r="AM42" s="57" t="str">
        <f t="shared" si="26"/>
        <v>12214A19D5</v>
      </c>
      <c r="AN42" s="57">
        <f t="shared" si="26"/>
        <v>100</v>
      </c>
      <c r="AO42" s="57">
        <f t="shared" si="26"/>
        <v>30</v>
      </c>
      <c r="AP42" s="57">
        <f t="shared" si="15"/>
        <v>160</v>
      </c>
      <c r="AQ42" s="57">
        <f t="shared" si="16"/>
        <v>373.29599999999999</v>
      </c>
      <c r="AR42" s="57">
        <f t="shared" si="17"/>
        <v>32</v>
      </c>
      <c r="AS42" s="57">
        <f t="shared" si="27"/>
        <v>50</v>
      </c>
      <c r="AT42" s="57">
        <f t="shared" si="27"/>
        <v>40</v>
      </c>
      <c r="AU42" s="57">
        <f t="shared" si="18"/>
        <v>1250</v>
      </c>
      <c r="AV42" s="57">
        <f t="shared" si="19"/>
        <v>31.25</v>
      </c>
      <c r="AW42" s="57">
        <f t="shared" si="20"/>
        <v>3</v>
      </c>
      <c r="AX42" s="382">
        <f t="shared" si="21"/>
        <v>14.21168394445653</v>
      </c>
      <c r="AY42" s="382">
        <f t="shared" si="22"/>
        <v>165.78639905405765</v>
      </c>
      <c r="AZ42" s="57">
        <f t="shared" si="23"/>
        <v>2</v>
      </c>
      <c r="BA42" s="382">
        <f t="shared" si="24"/>
        <v>3.183098861837907</v>
      </c>
      <c r="BB42" s="382">
        <f t="shared" si="25"/>
        <v>127.32395447351627</v>
      </c>
    </row>
    <row r="43" spans="1:54" x14ac:dyDescent="0.25">
      <c r="A43" s="57">
        <f t="shared" si="2"/>
        <v>41</v>
      </c>
      <c r="B43" s="57">
        <v>325</v>
      </c>
      <c r="C43" s="57">
        <v>1</v>
      </c>
      <c r="D43" s="57" t="str">
        <f>'[3]325 KHz'!A15</f>
        <v>01001</v>
      </c>
      <c r="E43" s="57">
        <f>'[3]325 KHz'!B15</f>
        <v>5</v>
      </c>
      <c r="F43" s="57" t="str">
        <f>'[3]325 KHz'!C15</f>
        <v>12</v>
      </c>
      <c r="G43" s="57" t="str">
        <f>'[3]325 KHz'!D15</f>
        <v>00</v>
      </c>
      <c r="H43" s="57" t="str">
        <f>'[3]325 KHz'!E15</f>
        <v>01</v>
      </c>
      <c r="I43" s="57" t="str">
        <f>'[3]325 KHz'!F15</f>
        <v>00</v>
      </c>
      <c r="J43" s="57" t="str">
        <f>'[3]325 KHz'!G15</f>
        <v>10</v>
      </c>
      <c r="K43" s="57" t="str">
        <f>'[3]325 KHz'!H15</f>
        <v>40</v>
      </c>
      <c r="L43" s="57" t="str">
        <f>'[3]325 KHz'!I15</f>
        <v>010000</v>
      </c>
      <c r="M43" s="57" t="str">
        <f>'[3]325 KHz'!J15</f>
        <v>00</v>
      </c>
      <c r="N43" s="57" t="str">
        <f>'[3]325 KHz'!K15</f>
        <v>84</v>
      </c>
      <c r="O43" s="57" t="str">
        <f>'[3]325 KHz'!L15</f>
        <v>10</v>
      </c>
      <c r="P43" s="57" t="str">
        <f>'[3]325 KHz'!M15</f>
        <v>00010</v>
      </c>
      <c r="Q43" s="57" t="str">
        <f>'[3]325 KHz'!N15</f>
        <v>0</v>
      </c>
      <c r="R43" s="57" t="str">
        <f>'[3]325 KHz'!O15</f>
        <v>19</v>
      </c>
      <c r="S43" s="57" t="str">
        <f>'[3]325 KHz'!P15</f>
        <v>000110</v>
      </c>
      <c r="T43" s="57" t="str">
        <f>'[3]325 KHz'!Q15</f>
        <v>01</v>
      </c>
      <c r="U43" s="57" t="str">
        <f>'[3]325 KHz'!R15</f>
        <v>D5</v>
      </c>
      <c r="V43" s="57" t="str">
        <f>'[3]325 KHz'!S15</f>
        <v>11</v>
      </c>
      <c r="W43" s="57" t="str">
        <f>'[3]325 KHz'!T15</f>
        <v>01010</v>
      </c>
      <c r="X43" s="57" t="str">
        <f>'[3]325 KHz'!U15</f>
        <v>1</v>
      </c>
      <c r="Y43" s="57" t="str">
        <f t="shared" si="12"/>
        <v>12408419D5</v>
      </c>
      <c r="Z43" s="57">
        <f t="shared" si="3"/>
        <v>100</v>
      </c>
      <c r="AA43" s="57">
        <f t="shared" si="4"/>
        <v>30</v>
      </c>
      <c r="AB43" s="57">
        <f t="shared" si="5"/>
        <v>2.3331</v>
      </c>
      <c r="AC43" s="57">
        <f t="shared" si="6"/>
        <v>32</v>
      </c>
      <c r="AD43" s="57">
        <f t="shared" si="7"/>
        <v>1600</v>
      </c>
      <c r="AE43" s="57">
        <f t="shared" si="8"/>
        <v>50</v>
      </c>
      <c r="AF43" s="57">
        <f t="shared" si="9"/>
        <v>80</v>
      </c>
      <c r="AG43" s="57">
        <f t="shared" si="10"/>
        <v>2.5</v>
      </c>
      <c r="AH43" s="57">
        <f t="shared" si="11"/>
        <v>12.5</v>
      </c>
      <c r="AI43" s="57">
        <v>4000</v>
      </c>
      <c r="AK43" s="57">
        <f t="shared" si="13"/>
        <v>325</v>
      </c>
      <c r="AL43" s="57">
        <f t="shared" si="14"/>
        <v>9</v>
      </c>
      <c r="AM43" s="57" t="str">
        <f t="shared" si="26"/>
        <v>12408419D5</v>
      </c>
      <c r="AN43" s="57">
        <f t="shared" si="26"/>
        <v>100</v>
      </c>
      <c r="AO43" s="57">
        <f t="shared" si="26"/>
        <v>30</v>
      </c>
      <c r="AP43" s="57">
        <f t="shared" si="15"/>
        <v>160</v>
      </c>
      <c r="AQ43" s="57">
        <f t="shared" si="16"/>
        <v>373.29599999999999</v>
      </c>
      <c r="AR43" s="57">
        <f t="shared" si="17"/>
        <v>32</v>
      </c>
      <c r="AS43" s="57">
        <f t="shared" si="27"/>
        <v>50</v>
      </c>
      <c r="AT43" s="57">
        <f t="shared" si="27"/>
        <v>80</v>
      </c>
      <c r="AU43" s="57">
        <f t="shared" si="18"/>
        <v>500</v>
      </c>
      <c r="AV43" s="57">
        <f t="shared" si="19"/>
        <v>12.5</v>
      </c>
      <c r="AW43" s="57">
        <f t="shared" si="20"/>
        <v>3</v>
      </c>
      <c r="AX43" s="382">
        <f t="shared" si="21"/>
        <v>14.21168394445653</v>
      </c>
      <c r="AY43" s="382">
        <f t="shared" si="22"/>
        <v>165.78639905405765</v>
      </c>
      <c r="AZ43" s="57">
        <f t="shared" si="23"/>
        <v>4</v>
      </c>
      <c r="BA43" s="382">
        <f t="shared" si="24"/>
        <v>3.9788735772973833</v>
      </c>
      <c r="BB43" s="382">
        <f t="shared" si="25"/>
        <v>159.15494309189535</v>
      </c>
    </row>
    <row r="44" spans="1:54" x14ac:dyDescent="0.25">
      <c r="A44" s="57">
        <f t="shared" si="2"/>
        <v>42</v>
      </c>
      <c r="B44" s="57">
        <v>325</v>
      </c>
      <c r="C44" s="57">
        <v>1</v>
      </c>
      <c r="D44" s="57" t="str">
        <f>'[3]325 KHz'!A16</f>
        <v>01010</v>
      </c>
      <c r="E44" s="57">
        <f>'[3]325 KHz'!B16</f>
        <v>5</v>
      </c>
      <c r="F44" s="57" t="str">
        <f>'[3]325 KHz'!C16</f>
        <v>12</v>
      </c>
      <c r="G44" s="57" t="str">
        <f>'[3]325 KHz'!D16</f>
        <v>00</v>
      </c>
      <c r="H44" s="57" t="str">
        <f>'[3]325 KHz'!E16</f>
        <v>01</v>
      </c>
      <c r="I44" s="57" t="str">
        <f>'[3]325 KHz'!F16</f>
        <v>00</v>
      </c>
      <c r="J44" s="57" t="str">
        <f>'[3]325 KHz'!G16</f>
        <v>10</v>
      </c>
      <c r="K44" s="57" t="str">
        <f>'[3]325 KHz'!H16</f>
        <v>80</v>
      </c>
      <c r="L44" s="57" t="str">
        <f>'[3]325 KHz'!I16</f>
        <v>100000</v>
      </c>
      <c r="M44" s="57" t="str">
        <f>'[3]325 KHz'!J16</f>
        <v>00</v>
      </c>
      <c r="N44" s="57" t="str">
        <f>'[3]325 KHz'!K16</f>
        <v>42</v>
      </c>
      <c r="O44" s="57" t="str">
        <f>'[3]325 KHz'!L16</f>
        <v>01</v>
      </c>
      <c r="P44" s="57" t="str">
        <f>'[3]325 KHz'!M16</f>
        <v>00001</v>
      </c>
      <c r="Q44" s="57" t="str">
        <f>'[3]325 KHz'!N16</f>
        <v>0</v>
      </c>
      <c r="R44" s="57" t="str">
        <f>'[3]325 KHz'!O16</f>
        <v>19</v>
      </c>
      <c r="S44" s="57" t="str">
        <f>'[3]325 KHz'!P16</f>
        <v>000110</v>
      </c>
      <c r="T44" s="57" t="str">
        <f>'[3]325 KHz'!Q16</f>
        <v>01</v>
      </c>
      <c r="U44" s="57" t="str">
        <f>'[3]325 KHz'!R16</f>
        <v>D5</v>
      </c>
      <c r="V44" s="57" t="str">
        <f>'[3]325 KHz'!S16</f>
        <v>11</v>
      </c>
      <c r="W44" s="57" t="str">
        <f>'[3]325 KHz'!T16</f>
        <v>01010</v>
      </c>
      <c r="X44" s="57" t="str">
        <f>'[3]325 KHz'!U16</f>
        <v>1</v>
      </c>
      <c r="Y44" s="57" t="str">
        <f t="shared" si="12"/>
        <v>12804219D5</v>
      </c>
      <c r="Z44" s="57">
        <f t="shared" si="3"/>
        <v>100</v>
      </c>
      <c r="AA44" s="57">
        <f t="shared" si="4"/>
        <v>30</v>
      </c>
      <c r="AB44" s="57">
        <f t="shared" si="5"/>
        <v>2.3331</v>
      </c>
      <c r="AC44" s="57">
        <f t="shared" si="6"/>
        <v>32</v>
      </c>
      <c r="AD44" s="57">
        <f t="shared" si="7"/>
        <v>1600</v>
      </c>
      <c r="AE44" s="57">
        <f t="shared" si="8"/>
        <v>50</v>
      </c>
      <c r="AF44" s="57">
        <f t="shared" si="9"/>
        <v>160</v>
      </c>
      <c r="AG44" s="57">
        <f t="shared" si="10"/>
        <v>1.25</v>
      </c>
      <c r="AH44" s="57">
        <f t="shared" si="11"/>
        <v>6.25</v>
      </c>
      <c r="AI44" s="57">
        <v>4000</v>
      </c>
      <c r="AK44" s="57">
        <f t="shared" si="13"/>
        <v>325</v>
      </c>
      <c r="AL44" s="57">
        <f t="shared" si="14"/>
        <v>10</v>
      </c>
      <c r="AM44" s="57" t="str">
        <f t="shared" si="26"/>
        <v>12804219D5</v>
      </c>
      <c r="AN44" s="57">
        <f t="shared" si="26"/>
        <v>100</v>
      </c>
      <c r="AO44" s="57">
        <f t="shared" si="26"/>
        <v>30</v>
      </c>
      <c r="AP44" s="57">
        <f t="shared" si="15"/>
        <v>160</v>
      </c>
      <c r="AQ44" s="57">
        <f t="shared" si="16"/>
        <v>373.29599999999999</v>
      </c>
      <c r="AR44" s="57">
        <f t="shared" si="17"/>
        <v>32</v>
      </c>
      <c r="AS44" s="57">
        <f t="shared" si="27"/>
        <v>50</v>
      </c>
      <c r="AT44" s="57">
        <f t="shared" si="27"/>
        <v>160</v>
      </c>
      <c r="AU44" s="57">
        <f t="shared" si="18"/>
        <v>250</v>
      </c>
      <c r="AV44" s="57">
        <f t="shared" si="19"/>
        <v>6.25</v>
      </c>
      <c r="AW44" s="57">
        <f t="shared" si="20"/>
        <v>3</v>
      </c>
      <c r="AX44" s="382">
        <f t="shared" si="21"/>
        <v>14.21168394445653</v>
      </c>
      <c r="AY44" s="382">
        <f t="shared" si="22"/>
        <v>165.78639905405765</v>
      </c>
      <c r="AZ44" s="57">
        <f t="shared" si="23"/>
        <v>8</v>
      </c>
      <c r="BA44" s="382">
        <f t="shared" si="24"/>
        <v>3.9788735772973833</v>
      </c>
      <c r="BB44" s="382">
        <f t="shared" si="25"/>
        <v>159.15494309189535</v>
      </c>
    </row>
    <row r="45" spans="1:54" x14ac:dyDescent="0.25">
      <c r="A45" s="57">
        <f t="shared" si="2"/>
        <v>43</v>
      </c>
      <c r="B45" s="57">
        <v>325</v>
      </c>
      <c r="C45" s="57">
        <v>1</v>
      </c>
      <c r="D45" s="57" t="str">
        <f>'[3]325 KHz'!A17</f>
        <v>01011</v>
      </c>
      <c r="E45" s="57">
        <f>'[3]325 KHz'!B17</f>
        <v>5</v>
      </c>
      <c r="F45" s="57" t="str">
        <f>'[3]325 KHz'!C17</f>
        <v>12</v>
      </c>
      <c r="G45" s="57" t="str">
        <f>'[3]325 KHz'!D17</f>
        <v>00</v>
      </c>
      <c r="H45" s="57" t="str">
        <f>'[3]325 KHz'!E17</f>
        <v>01</v>
      </c>
      <c r="I45" s="57" t="str">
        <f>'[3]325 KHz'!F17</f>
        <v>00</v>
      </c>
      <c r="J45" s="57" t="str">
        <f>'[3]325 KHz'!G17</f>
        <v>10</v>
      </c>
      <c r="K45" s="57" t="str">
        <f>'[3]325 KHz'!H17</f>
        <v>0B</v>
      </c>
      <c r="L45" s="57" t="str">
        <f>'[3]325 KHz'!I17</f>
        <v>000010</v>
      </c>
      <c r="M45" s="57" t="str">
        <f>'[3]325 KHz'!J17</f>
        <v>11</v>
      </c>
      <c r="N45" s="57" t="str">
        <f>'[3]325 KHz'!K17</f>
        <v>E8</v>
      </c>
      <c r="O45" s="57" t="str">
        <f>'[3]325 KHz'!L17</f>
        <v>11</v>
      </c>
      <c r="P45" s="57" t="str">
        <f>'[3]325 KHz'!M17</f>
        <v>10100</v>
      </c>
      <c r="Q45" s="57" t="str">
        <f>'[3]325 KHz'!N17</f>
        <v>0</v>
      </c>
      <c r="R45" s="57" t="str">
        <f>'[3]325 KHz'!O17</f>
        <v>21</v>
      </c>
      <c r="S45" s="57" t="str">
        <f>'[3]325 KHz'!P17</f>
        <v>001000</v>
      </c>
      <c r="T45" s="57" t="str">
        <f>'[3]325 KHz'!Q17</f>
        <v>01</v>
      </c>
      <c r="U45" s="57" t="str">
        <f>'[3]325 KHz'!R17</f>
        <v>CB</v>
      </c>
      <c r="V45" s="57" t="str">
        <f>'[3]325 KHz'!S17</f>
        <v>11</v>
      </c>
      <c r="W45" s="57" t="str">
        <f>'[3]325 KHz'!T17</f>
        <v>00101</v>
      </c>
      <c r="X45" s="57" t="str">
        <f>'[3]325 KHz'!U17</f>
        <v>1</v>
      </c>
      <c r="Y45" s="57" t="str">
        <f t="shared" si="12"/>
        <v>120BE821CB</v>
      </c>
      <c r="Z45" s="57">
        <f t="shared" si="3"/>
        <v>100</v>
      </c>
      <c r="AA45" s="57">
        <f t="shared" si="4"/>
        <v>40</v>
      </c>
      <c r="AB45" s="57">
        <f t="shared" si="5"/>
        <v>2.3331</v>
      </c>
      <c r="AC45" s="57">
        <f t="shared" si="6"/>
        <v>16</v>
      </c>
      <c r="AD45" s="57">
        <f t="shared" si="7"/>
        <v>1600</v>
      </c>
      <c r="AE45" s="57">
        <f t="shared" si="8"/>
        <v>50</v>
      </c>
      <c r="AF45" s="57">
        <f t="shared" si="9"/>
        <v>10</v>
      </c>
      <c r="AG45" s="57">
        <f t="shared" si="10"/>
        <v>18.75</v>
      </c>
      <c r="AH45" s="57">
        <f t="shared" si="11"/>
        <v>125</v>
      </c>
      <c r="AI45" s="57">
        <v>4000</v>
      </c>
      <c r="AK45" s="57">
        <f t="shared" si="13"/>
        <v>325</v>
      </c>
      <c r="AL45" s="57">
        <f t="shared" si="14"/>
        <v>11</v>
      </c>
      <c r="AM45" s="57" t="str">
        <f t="shared" si="26"/>
        <v>120BE821CB</v>
      </c>
      <c r="AN45" s="57">
        <f t="shared" si="26"/>
        <v>100</v>
      </c>
      <c r="AO45" s="57">
        <f t="shared" si="26"/>
        <v>40</v>
      </c>
      <c r="AP45" s="57">
        <f t="shared" si="15"/>
        <v>160</v>
      </c>
      <c r="AQ45" s="57">
        <f t="shared" si="16"/>
        <v>373.29599999999999</v>
      </c>
      <c r="AR45" s="57">
        <f t="shared" si="17"/>
        <v>16</v>
      </c>
      <c r="AS45" s="57">
        <f t="shared" si="27"/>
        <v>50</v>
      </c>
      <c r="AT45" s="57">
        <f t="shared" si="27"/>
        <v>10</v>
      </c>
      <c r="AU45" s="57">
        <f t="shared" si="18"/>
        <v>3750</v>
      </c>
      <c r="AV45" s="57">
        <f t="shared" si="19"/>
        <v>125</v>
      </c>
      <c r="AW45" s="57">
        <f t="shared" si="20"/>
        <v>4</v>
      </c>
      <c r="AX45" s="382">
        <f t="shared" si="21"/>
        <v>10.658762958342397</v>
      </c>
      <c r="AY45" s="382">
        <f t="shared" si="22"/>
        <v>248.67959858108645</v>
      </c>
      <c r="AZ45" s="57">
        <f t="shared" si="23"/>
        <v>0.5</v>
      </c>
      <c r="BA45" s="382">
        <f t="shared" si="24"/>
        <v>4.2441318157838754</v>
      </c>
      <c r="BB45" s="382">
        <f t="shared" si="25"/>
        <v>127.32395447351627</v>
      </c>
    </row>
    <row r="46" spans="1:54" x14ac:dyDescent="0.25">
      <c r="A46" s="57">
        <f t="shared" si="2"/>
        <v>44</v>
      </c>
      <c r="B46" s="57">
        <v>325</v>
      </c>
      <c r="C46" s="57">
        <v>1</v>
      </c>
      <c r="D46" s="57" t="str">
        <f>'[3]325 KHz'!A18</f>
        <v>01100</v>
      </c>
      <c r="E46" s="57">
        <f>'[3]325 KHz'!B18</f>
        <v>5</v>
      </c>
      <c r="F46" s="57" t="str">
        <f>'[3]325 KHz'!C18</f>
        <v>12</v>
      </c>
      <c r="G46" s="57" t="str">
        <f>'[3]325 KHz'!D18</f>
        <v>00</v>
      </c>
      <c r="H46" s="57" t="str">
        <f>'[3]325 KHz'!E18</f>
        <v>01</v>
      </c>
      <c r="I46" s="57" t="str">
        <f>'[3]325 KHz'!F18</f>
        <v>00</v>
      </c>
      <c r="J46" s="57" t="str">
        <f>'[3]325 KHz'!G18</f>
        <v>10</v>
      </c>
      <c r="K46" s="57" t="str">
        <f>'[3]325 KHz'!H18</f>
        <v>12</v>
      </c>
      <c r="L46" s="57" t="str">
        <f>'[3]325 KHz'!I18</f>
        <v>000100</v>
      </c>
      <c r="M46" s="57" t="str">
        <f>'[3]325 KHz'!J18</f>
        <v>10</v>
      </c>
      <c r="N46" s="57" t="str">
        <f>'[3]325 KHz'!K18</f>
        <v>94</v>
      </c>
      <c r="O46" s="57" t="str">
        <f>'[3]325 KHz'!L18</f>
        <v>10</v>
      </c>
      <c r="P46" s="57" t="str">
        <f>'[3]325 KHz'!M18</f>
        <v>01010</v>
      </c>
      <c r="Q46" s="57" t="str">
        <f>'[3]325 KHz'!N18</f>
        <v>0</v>
      </c>
      <c r="R46" s="57" t="str">
        <f>'[3]325 KHz'!O18</f>
        <v>21</v>
      </c>
      <c r="S46" s="57" t="str">
        <f>'[3]325 KHz'!P18</f>
        <v>001000</v>
      </c>
      <c r="T46" s="57" t="str">
        <f>'[3]325 KHz'!Q18</f>
        <v>01</v>
      </c>
      <c r="U46" s="57" t="str">
        <f>'[3]325 KHz'!R18</f>
        <v>CB</v>
      </c>
      <c r="V46" s="57" t="str">
        <f>'[3]325 KHz'!S18</f>
        <v>11</v>
      </c>
      <c r="W46" s="57" t="str">
        <f>'[3]325 KHz'!T18</f>
        <v>00101</v>
      </c>
      <c r="X46" s="57" t="str">
        <f>'[3]325 KHz'!U18</f>
        <v>1</v>
      </c>
      <c r="Y46" s="57" t="str">
        <f t="shared" si="12"/>
        <v>12129421CB</v>
      </c>
      <c r="Z46" s="57">
        <f t="shared" si="3"/>
        <v>100</v>
      </c>
      <c r="AA46" s="57">
        <f t="shared" si="4"/>
        <v>40</v>
      </c>
      <c r="AB46" s="57">
        <f t="shared" si="5"/>
        <v>2.3331</v>
      </c>
      <c r="AC46" s="57">
        <f t="shared" si="6"/>
        <v>16</v>
      </c>
      <c r="AD46" s="57">
        <f t="shared" si="7"/>
        <v>1600</v>
      </c>
      <c r="AE46" s="57">
        <f t="shared" si="8"/>
        <v>50</v>
      </c>
      <c r="AF46" s="57">
        <f t="shared" si="9"/>
        <v>20</v>
      </c>
      <c r="AG46" s="57">
        <f t="shared" si="10"/>
        <v>12.5</v>
      </c>
      <c r="AH46" s="57">
        <f t="shared" si="11"/>
        <v>62.5</v>
      </c>
      <c r="AI46" s="57">
        <v>4000</v>
      </c>
      <c r="AK46" s="57">
        <f t="shared" si="13"/>
        <v>325</v>
      </c>
      <c r="AL46" s="57">
        <f t="shared" si="14"/>
        <v>12</v>
      </c>
      <c r="AM46" s="57" t="str">
        <f t="shared" si="26"/>
        <v>12129421CB</v>
      </c>
      <c r="AN46" s="57">
        <f t="shared" si="26"/>
        <v>100</v>
      </c>
      <c r="AO46" s="57">
        <f t="shared" si="26"/>
        <v>40</v>
      </c>
      <c r="AP46" s="57">
        <f t="shared" si="15"/>
        <v>160</v>
      </c>
      <c r="AQ46" s="57">
        <f t="shared" si="16"/>
        <v>373.29599999999999</v>
      </c>
      <c r="AR46" s="57">
        <f t="shared" si="17"/>
        <v>16</v>
      </c>
      <c r="AS46" s="57">
        <f t="shared" si="27"/>
        <v>50</v>
      </c>
      <c r="AT46" s="57">
        <f t="shared" si="27"/>
        <v>20</v>
      </c>
      <c r="AU46" s="57">
        <f t="shared" si="18"/>
        <v>2500</v>
      </c>
      <c r="AV46" s="57">
        <f t="shared" si="19"/>
        <v>62.5</v>
      </c>
      <c r="AW46" s="57">
        <f t="shared" si="20"/>
        <v>4</v>
      </c>
      <c r="AX46" s="382">
        <f t="shared" si="21"/>
        <v>10.658762958342397</v>
      </c>
      <c r="AY46" s="382">
        <f t="shared" si="22"/>
        <v>248.67959858108645</v>
      </c>
      <c r="AZ46" s="57">
        <f t="shared" si="23"/>
        <v>1</v>
      </c>
      <c r="BA46" s="382">
        <f t="shared" si="24"/>
        <v>3.183098861837907</v>
      </c>
      <c r="BB46" s="382">
        <f t="shared" si="25"/>
        <v>127.32395447351627</v>
      </c>
    </row>
    <row r="47" spans="1:54" x14ac:dyDescent="0.25">
      <c r="A47" s="57">
        <f t="shared" si="2"/>
        <v>45</v>
      </c>
      <c r="B47" s="57">
        <v>325</v>
      </c>
      <c r="C47" s="57">
        <v>1</v>
      </c>
      <c r="D47" s="57" t="str">
        <f>'[3]325 KHz'!A19</f>
        <v>01101</v>
      </c>
      <c r="E47" s="57">
        <f>'[3]325 KHz'!B19</f>
        <v>5</v>
      </c>
      <c r="F47" s="57" t="str">
        <f>'[3]325 KHz'!C19</f>
        <v>12</v>
      </c>
      <c r="G47" s="57" t="str">
        <f>'[3]325 KHz'!D19</f>
        <v>00</v>
      </c>
      <c r="H47" s="57" t="str">
        <f>'[3]325 KHz'!E19</f>
        <v>01</v>
      </c>
      <c r="I47" s="57" t="str">
        <f>'[3]325 KHz'!F19</f>
        <v>00</v>
      </c>
      <c r="J47" s="57" t="str">
        <f>'[3]325 KHz'!G19</f>
        <v>10</v>
      </c>
      <c r="K47" s="57" t="str">
        <f>'[3]325 KHz'!H19</f>
        <v>21</v>
      </c>
      <c r="L47" s="57" t="str">
        <f>'[3]325 KHz'!I19</f>
        <v>001000</v>
      </c>
      <c r="M47" s="57" t="str">
        <f>'[3]325 KHz'!J19</f>
        <v>01</v>
      </c>
      <c r="N47" s="57" t="str">
        <f>'[3]325 KHz'!K19</f>
        <v>4A</v>
      </c>
      <c r="O47" s="57" t="str">
        <f>'[3]325 KHz'!L19</f>
        <v>01</v>
      </c>
      <c r="P47" s="57" t="str">
        <f>'[3]325 KHz'!M19</f>
        <v>00101</v>
      </c>
      <c r="Q47" s="57" t="str">
        <f>'[3]325 KHz'!N19</f>
        <v>0</v>
      </c>
      <c r="R47" s="57" t="str">
        <f>'[3]325 KHz'!O19</f>
        <v>21</v>
      </c>
      <c r="S47" s="57" t="str">
        <f>'[3]325 KHz'!P19</f>
        <v>001000</v>
      </c>
      <c r="T47" s="57" t="str">
        <f>'[3]325 KHz'!Q19</f>
        <v>01</v>
      </c>
      <c r="U47" s="57" t="str">
        <f>'[3]325 KHz'!R19</f>
        <v>CB</v>
      </c>
      <c r="V47" s="57" t="str">
        <f>'[3]325 KHz'!S19</f>
        <v>11</v>
      </c>
      <c r="W47" s="57" t="str">
        <f>'[3]325 KHz'!T19</f>
        <v>00101</v>
      </c>
      <c r="X47" s="57" t="str">
        <f>'[3]325 KHz'!U19</f>
        <v>1</v>
      </c>
      <c r="Y47" s="57" t="str">
        <f t="shared" si="12"/>
        <v>12214A21CB</v>
      </c>
      <c r="Z47" s="57">
        <f t="shared" si="3"/>
        <v>100</v>
      </c>
      <c r="AA47" s="57">
        <f t="shared" si="4"/>
        <v>40</v>
      </c>
      <c r="AB47" s="57">
        <f t="shared" si="5"/>
        <v>2.3331</v>
      </c>
      <c r="AC47" s="57">
        <f t="shared" si="6"/>
        <v>16</v>
      </c>
      <c r="AD47" s="57">
        <f t="shared" si="7"/>
        <v>1600</v>
      </c>
      <c r="AE47" s="57">
        <f t="shared" si="8"/>
        <v>50</v>
      </c>
      <c r="AF47" s="57">
        <f t="shared" si="9"/>
        <v>40</v>
      </c>
      <c r="AG47" s="57">
        <f t="shared" si="10"/>
        <v>6.25</v>
      </c>
      <c r="AH47" s="57">
        <f t="shared" si="11"/>
        <v>31.25</v>
      </c>
      <c r="AI47" s="57">
        <v>4000</v>
      </c>
      <c r="AK47" s="57">
        <f t="shared" si="13"/>
        <v>325</v>
      </c>
      <c r="AL47" s="57">
        <f t="shared" si="14"/>
        <v>13</v>
      </c>
      <c r="AM47" s="57" t="str">
        <f t="shared" si="26"/>
        <v>12214A21CB</v>
      </c>
      <c r="AN47" s="57">
        <f t="shared" si="26"/>
        <v>100</v>
      </c>
      <c r="AO47" s="57">
        <f t="shared" si="26"/>
        <v>40</v>
      </c>
      <c r="AP47" s="57">
        <f t="shared" si="15"/>
        <v>160</v>
      </c>
      <c r="AQ47" s="57">
        <f t="shared" si="16"/>
        <v>373.29599999999999</v>
      </c>
      <c r="AR47" s="57">
        <f t="shared" si="17"/>
        <v>16</v>
      </c>
      <c r="AS47" s="57">
        <f t="shared" si="27"/>
        <v>50</v>
      </c>
      <c r="AT47" s="57">
        <f t="shared" si="27"/>
        <v>40</v>
      </c>
      <c r="AU47" s="57">
        <f t="shared" si="18"/>
        <v>1250</v>
      </c>
      <c r="AV47" s="57">
        <f t="shared" si="19"/>
        <v>31.25</v>
      </c>
      <c r="AW47" s="57">
        <f t="shared" si="20"/>
        <v>4</v>
      </c>
      <c r="AX47" s="382">
        <f t="shared" si="21"/>
        <v>10.658762958342397</v>
      </c>
      <c r="AY47" s="382">
        <f t="shared" si="22"/>
        <v>248.67959858108645</v>
      </c>
      <c r="AZ47" s="57">
        <f t="shared" si="23"/>
        <v>2</v>
      </c>
      <c r="BA47" s="382">
        <f t="shared" si="24"/>
        <v>3.183098861837907</v>
      </c>
      <c r="BB47" s="382">
        <f t="shared" si="25"/>
        <v>127.32395447351627</v>
      </c>
    </row>
    <row r="48" spans="1:54" x14ac:dyDescent="0.25">
      <c r="A48" s="57">
        <f t="shared" si="2"/>
        <v>46</v>
      </c>
      <c r="B48" s="57">
        <v>325</v>
      </c>
      <c r="C48" s="57">
        <v>1</v>
      </c>
      <c r="D48" s="57" t="str">
        <f>'[3]325 KHz'!A20</f>
        <v>01110</v>
      </c>
      <c r="E48" s="57">
        <f>'[3]325 KHz'!B20</f>
        <v>5</v>
      </c>
      <c r="F48" s="57" t="str">
        <f>'[3]325 KHz'!C20</f>
        <v>12</v>
      </c>
      <c r="G48" s="57" t="str">
        <f>'[3]325 KHz'!D20</f>
        <v>00</v>
      </c>
      <c r="H48" s="57" t="str">
        <f>'[3]325 KHz'!E20</f>
        <v>01</v>
      </c>
      <c r="I48" s="57" t="str">
        <f>'[3]325 KHz'!F20</f>
        <v>00</v>
      </c>
      <c r="J48" s="57" t="str">
        <f>'[3]325 KHz'!G20</f>
        <v>10</v>
      </c>
      <c r="K48" s="57" t="str">
        <f>'[3]325 KHz'!H20</f>
        <v>40</v>
      </c>
      <c r="L48" s="57" t="str">
        <f>'[3]325 KHz'!I20</f>
        <v>010000</v>
      </c>
      <c r="M48" s="57" t="str">
        <f>'[3]325 KHz'!J20</f>
        <v>00</v>
      </c>
      <c r="N48" s="57" t="str">
        <f>'[3]325 KHz'!K20</f>
        <v>84</v>
      </c>
      <c r="O48" s="57" t="str">
        <f>'[3]325 KHz'!L20</f>
        <v>10</v>
      </c>
      <c r="P48" s="57" t="str">
        <f>'[3]325 KHz'!M20</f>
        <v>00010</v>
      </c>
      <c r="Q48" s="57" t="str">
        <f>'[3]325 KHz'!N20</f>
        <v>0</v>
      </c>
      <c r="R48" s="57" t="str">
        <f>'[3]325 KHz'!O20</f>
        <v>21</v>
      </c>
      <c r="S48" s="57" t="str">
        <f>'[3]325 KHz'!P20</f>
        <v>001000</v>
      </c>
      <c r="T48" s="57" t="str">
        <f>'[3]325 KHz'!Q20</f>
        <v>01</v>
      </c>
      <c r="U48" s="57" t="str">
        <f>'[3]325 KHz'!R20</f>
        <v>CB</v>
      </c>
      <c r="V48" s="57" t="str">
        <f>'[3]325 KHz'!S20</f>
        <v>11</v>
      </c>
      <c r="W48" s="57" t="str">
        <f>'[3]325 KHz'!T20</f>
        <v>00101</v>
      </c>
      <c r="X48" s="57" t="str">
        <f>'[3]325 KHz'!U20</f>
        <v>1</v>
      </c>
      <c r="Y48" s="57" t="str">
        <f t="shared" si="12"/>
        <v>12408421CB</v>
      </c>
      <c r="Z48" s="57">
        <f t="shared" si="3"/>
        <v>100</v>
      </c>
      <c r="AA48" s="57">
        <f t="shared" si="4"/>
        <v>40</v>
      </c>
      <c r="AB48" s="57">
        <f t="shared" si="5"/>
        <v>2.3331</v>
      </c>
      <c r="AC48" s="57">
        <f t="shared" si="6"/>
        <v>16</v>
      </c>
      <c r="AD48" s="57">
        <f t="shared" si="7"/>
        <v>1600</v>
      </c>
      <c r="AE48" s="57">
        <f t="shared" si="8"/>
        <v>50</v>
      </c>
      <c r="AF48" s="57">
        <f t="shared" si="9"/>
        <v>80</v>
      </c>
      <c r="AG48" s="57">
        <f t="shared" si="10"/>
        <v>2.5</v>
      </c>
      <c r="AH48" s="57">
        <f t="shared" si="11"/>
        <v>12.5</v>
      </c>
      <c r="AI48" s="57">
        <v>4000</v>
      </c>
      <c r="AK48" s="57">
        <f t="shared" si="13"/>
        <v>325</v>
      </c>
      <c r="AL48" s="57">
        <f t="shared" si="14"/>
        <v>14</v>
      </c>
      <c r="AM48" s="57" t="str">
        <f t="shared" si="26"/>
        <v>12408421CB</v>
      </c>
      <c r="AN48" s="57">
        <f t="shared" si="26"/>
        <v>100</v>
      </c>
      <c r="AO48" s="57">
        <f t="shared" si="26"/>
        <v>40</v>
      </c>
      <c r="AP48" s="57">
        <f t="shared" si="15"/>
        <v>160</v>
      </c>
      <c r="AQ48" s="57">
        <f t="shared" si="16"/>
        <v>373.29599999999999</v>
      </c>
      <c r="AR48" s="57">
        <f t="shared" si="17"/>
        <v>16</v>
      </c>
      <c r="AS48" s="57">
        <f t="shared" si="27"/>
        <v>50</v>
      </c>
      <c r="AT48" s="57">
        <f t="shared" si="27"/>
        <v>80</v>
      </c>
      <c r="AU48" s="57">
        <f t="shared" si="18"/>
        <v>500</v>
      </c>
      <c r="AV48" s="57">
        <f t="shared" si="19"/>
        <v>12.5</v>
      </c>
      <c r="AW48" s="57">
        <f t="shared" si="20"/>
        <v>4</v>
      </c>
      <c r="AX48" s="382">
        <f t="shared" si="21"/>
        <v>10.658762958342397</v>
      </c>
      <c r="AY48" s="382">
        <f t="shared" si="22"/>
        <v>248.67959858108645</v>
      </c>
      <c r="AZ48" s="57">
        <f t="shared" si="23"/>
        <v>4</v>
      </c>
      <c r="BA48" s="382">
        <f t="shared" si="24"/>
        <v>3.9788735772973833</v>
      </c>
      <c r="BB48" s="382">
        <f t="shared" si="25"/>
        <v>159.15494309189535</v>
      </c>
    </row>
    <row r="49" spans="1:54" x14ac:dyDescent="0.25">
      <c r="A49" s="57">
        <f t="shared" si="2"/>
        <v>47</v>
      </c>
      <c r="B49" s="57">
        <v>325</v>
      </c>
      <c r="C49" s="57">
        <v>1</v>
      </c>
      <c r="D49" s="57" t="str">
        <f>'[3]325 KHz'!A21</f>
        <v>01111</v>
      </c>
      <c r="E49" s="57">
        <f>'[3]325 KHz'!B21</f>
        <v>5</v>
      </c>
      <c r="F49" s="57" t="str">
        <f>'[3]325 KHz'!C21</f>
        <v>12</v>
      </c>
      <c r="G49" s="57" t="str">
        <f>'[3]325 KHz'!D21</f>
        <v>00</v>
      </c>
      <c r="H49" s="57" t="str">
        <f>'[3]325 KHz'!E21</f>
        <v>01</v>
      </c>
      <c r="I49" s="57" t="str">
        <f>'[3]325 KHz'!F21</f>
        <v>00</v>
      </c>
      <c r="J49" s="57" t="str">
        <f>'[3]325 KHz'!G21</f>
        <v>10</v>
      </c>
      <c r="K49" s="57" t="str">
        <f>'[3]325 KHz'!H21</f>
        <v>80</v>
      </c>
      <c r="L49" s="57" t="str">
        <f>'[3]325 KHz'!I21</f>
        <v>100000</v>
      </c>
      <c r="M49" s="57" t="str">
        <f>'[3]325 KHz'!J21</f>
        <v>00</v>
      </c>
      <c r="N49" s="57" t="str">
        <f>'[3]325 KHz'!K21</f>
        <v>42</v>
      </c>
      <c r="O49" s="57" t="str">
        <f>'[3]325 KHz'!L21</f>
        <v>01</v>
      </c>
      <c r="P49" s="57" t="str">
        <f>'[3]325 KHz'!M21</f>
        <v>00001</v>
      </c>
      <c r="Q49" s="57" t="str">
        <f>'[3]325 KHz'!N21</f>
        <v>0</v>
      </c>
      <c r="R49" s="57" t="str">
        <f>'[3]325 KHz'!O21</f>
        <v>21</v>
      </c>
      <c r="S49" s="57" t="str">
        <f>'[3]325 KHz'!P21</f>
        <v>001000</v>
      </c>
      <c r="T49" s="57" t="str">
        <f>'[3]325 KHz'!Q21</f>
        <v>01</v>
      </c>
      <c r="U49" s="57" t="str">
        <f>'[3]325 KHz'!R21</f>
        <v>CB</v>
      </c>
      <c r="V49" s="57" t="str">
        <f>'[3]325 KHz'!S21</f>
        <v>11</v>
      </c>
      <c r="W49" s="57" t="str">
        <f>'[3]325 KHz'!T21</f>
        <v>00101</v>
      </c>
      <c r="X49" s="57" t="str">
        <f>'[3]325 KHz'!U21</f>
        <v>1</v>
      </c>
      <c r="Y49" s="57" t="str">
        <f t="shared" si="12"/>
        <v>12804221CB</v>
      </c>
      <c r="Z49" s="57">
        <f t="shared" si="3"/>
        <v>100</v>
      </c>
      <c r="AA49" s="57">
        <f t="shared" si="4"/>
        <v>40</v>
      </c>
      <c r="AB49" s="57">
        <f t="shared" si="5"/>
        <v>2.3331</v>
      </c>
      <c r="AC49" s="57">
        <f t="shared" si="6"/>
        <v>16</v>
      </c>
      <c r="AD49" s="57">
        <f t="shared" si="7"/>
        <v>1600</v>
      </c>
      <c r="AE49" s="57">
        <f t="shared" si="8"/>
        <v>50</v>
      </c>
      <c r="AF49" s="57">
        <f t="shared" si="9"/>
        <v>160</v>
      </c>
      <c r="AG49" s="57">
        <f t="shared" si="10"/>
        <v>1.25</v>
      </c>
      <c r="AH49" s="57">
        <f t="shared" si="11"/>
        <v>6.25</v>
      </c>
      <c r="AI49" s="57">
        <v>4000</v>
      </c>
      <c r="AK49" s="57">
        <f t="shared" si="13"/>
        <v>325</v>
      </c>
      <c r="AL49" s="57">
        <f t="shared" si="14"/>
        <v>15</v>
      </c>
      <c r="AM49" s="57" t="str">
        <f t="shared" si="26"/>
        <v>12804221CB</v>
      </c>
      <c r="AN49" s="57">
        <f t="shared" si="26"/>
        <v>100</v>
      </c>
      <c r="AO49" s="57">
        <f t="shared" si="26"/>
        <v>40</v>
      </c>
      <c r="AP49" s="57">
        <f t="shared" si="15"/>
        <v>160</v>
      </c>
      <c r="AQ49" s="57">
        <f t="shared" si="16"/>
        <v>373.29599999999999</v>
      </c>
      <c r="AR49" s="57">
        <f t="shared" si="17"/>
        <v>16</v>
      </c>
      <c r="AS49" s="57">
        <f t="shared" si="27"/>
        <v>50</v>
      </c>
      <c r="AT49" s="57">
        <f t="shared" si="27"/>
        <v>160</v>
      </c>
      <c r="AU49" s="57">
        <f t="shared" si="18"/>
        <v>250</v>
      </c>
      <c r="AV49" s="57">
        <f t="shared" si="19"/>
        <v>6.25</v>
      </c>
      <c r="AW49" s="57">
        <f t="shared" si="20"/>
        <v>4</v>
      </c>
      <c r="AX49" s="382">
        <f t="shared" si="21"/>
        <v>10.658762958342397</v>
      </c>
      <c r="AY49" s="382">
        <f t="shared" si="22"/>
        <v>248.67959858108645</v>
      </c>
      <c r="AZ49" s="57">
        <f t="shared" si="23"/>
        <v>8</v>
      </c>
      <c r="BA49" s="382">
        <f t="shared" si="24"/>
        <v>3.9788735772973833</v>
      </c>
      <c r="BB49" s="382">
        <f t="shared" si="25"/>
        <v>159.15494309189535</v>
      </c>
    </row>
    <row r="50" spans="1:54" x14ac:dyDescent="0.25">
      <c r="A50" s="57">
        <f t="shared" si="2"/>
        <v>48</v>
      </c>
      <c r="B50" s="57">
        <v>325</v>
      </c>
      <c r="C50" s="57">
        <v>1</v>
      </c>
      <c r="D50" s="57" t="str">
        <f>'[3]325 KHz'!A22</f>
        <v>10000</v>
      </c>
      <c r="E50" s="57">
        <f>'[3]325 KHz'!B22</f>
        <v>5</v>
      </c>
      <c r="F50" s="57" t="str">
        <f>'[3]325 KHz'!C22</f>
        <v>12</v>
      </c>
      <c r="G50" s="57" t="str">
        <f>'[3]325 KHz'!D22</f>
        <v>00</v>
      </c>
      <c r="H50" s="57" t="str">
        <f>'[3]325 KHz'!E22</f>
        <v>01</v>
      </c>
      <c r="I50" s="57" t="str">
        <f>'[3]325 KHz'!F22</f>
        <v>00</v>
      </c>
      <c r="J50" s="57" t="str">
        <f>'[3]325 KHz'!G22</f>
        <v>10</v>
      </c>
      <c r="K50" s="57" t="str">
        <f>'[3]325 KHz'!H22</f>
        <v>0B</v>
      </c>
      <c r="L50" s="57" t="str">
        <f>'[3]325 KHz'!I22</f>
        <v>000010</v>
      </c>
      <c r="M50" s="57" t="str">
        <f>'[3]325 KHz'!J22</f>
        <v>11</v>
      </c>
      <c r="N50" s="57" t="str">
        <f>'[3]325 KHz'!K22</f>
        <v>E8</v>
      </c>
      <c r="O50" s="57" t="str">
        <f>'[3]325 KHz'!L22</f>
        <v>11</v>
      </c>
      <c r="P50" s="57" t="str">
        <f>'[3]325 KHz'!M22</f>
        <v>10100</v>
      </c>
      <c r="Q50" s="57" t="str">
        <f>'[3]325 KHz'!N22</f>
        <v>0</v>
      </c>
      <c r="R50" s="57" t="str">
        <f>'[3]325 KHz'!O22</f>
        <v>29</v>
      </c>
      <c r="S50" s="57" t="str">
        <f>'[3]325 KHz'!P22</f>
        <v>001010</v>
      </c>
      <c r="T50" s="57" t="str">
        <f>'[3]325 KHz'!Q22</f>
        <v>01</v>
      </c>
      <c r="U50" s="57" t="str">
        <f>'[3]325 KHz'!R22</f>
        <v>4B</v>
      </c>
      <c r="V50" s="57" t="str">
        <f>'[3]325 KHz'!S22</f>
        <v>01</v>
      </c>
      <c r="W50" s="57" t="str">
        <f>'[3]325 KHz'!T22</f>
        <v>00101</v>
      </c>
      <c r="X50" s="57" t="str">
        <f>'[3]325 KHz'!U22</f>
        <v>1</v>
      </c>
      <c r="Y50" s="57" t="str">
        <f t="shared" si="12"/>
        <v>120BE8294B</v>
      </c>
      <c r="Z50" s="57">
        <f t="shared" si="3"/>
        <v>100</v>
      </c>
      <c r="AA50" s="57">
        <f t="shared" si="4"/>
        <v>50</v>
      </c>
      <c r="AB50" s="57">
        <f t="shared" si="5"/>
        <v>1.6664999999999999</v>
      </c>
      <c r="AC50" s="57">
        <f t="shared" si="6"/>
        <v>16</v>
      </c>
      <c r="AD50" s="57">
        <f t="shared" si="7"/>
        <v>1600</v>
      </c>
      <c r="AE50" s="57">
        <f t="shared" si="8"/>
        <v>50</v>
      </c>
      <c r="AF50" s="57">
        <f t="shared" si="9"/>
        <v>10</v>
      </c>
      <c r="AG50" s="57">
        <f t="shared" si="10"/>
        <v>18.75</v>
      </c>
      <c r="AH50" s="57">
        <f t="shared" si="11"/>
        <v>125</v>
      </c>
      <c r="AI50" s="57">
        <v>4000</v>
      </c>
      <c r="AK50" s="57">
        <f t="shared" si="13"/>
        <v>325</v>
      </c>
      <c r="AL50" s="57">
        <f t="shared" si="14"/>
        <v>16</v>
      </c>
      <c r="AM50" s="57" t="str">
        <f t="shared" si="26"/>
        <v>120BE8294B</v>
      </c>
      <c r="AN50" s="57">
        <f t="shared" si="26"/>
        <v>100</v>
      </c>
      <c r="AO50" s="57">
        <f t="shared" si="26"/>
        <v>50</v>
      </c>
      <c r="AP50" s="57">
        <f t="shared" si="15"/>
        <v>160</v>
      </c>
      <c r="AQ50" s="57">
        <f t="shared" si="16"/>
        <v>266.64</v>
      </c>
      <c r="AR50" s="57">
        <f t="shared" si="17"/>
        <v>16</v>
      </c>
      <c r="AS50" s="57">
        <f t="shared" si="27"/>
        <v>50</v>
      </c>
      <c r="AT50" s="57">
        <f t="shared" si="27"/>
        <v>10</v>
      </c>
      <c r="AU50" s="57">
        <f t="shared" si="18"/>
        <v>3750</v>
      </c>
      <c r="AV50" s="57">
        <f t="shared" si="19"/>
        <v>125</v>
      </c>
      <c r="AW50" s="57">
        <f t="shared" si="20"/>
        <v>5</v>
      </c>
      <c r="AX50" s="382">
        <f t="shared" si="21"/>
        <v>11.937814513343485</v>
      </c>
      <c r="AY50" s="382">
        <f t="shared" si="22"/>
        <v>198.94367886486918</v>
      </c>
      <c r="AZ50" s="57">
        <f t="shared" si="23"/>
        <v>0.5</v>
      </c>
      <c r="BA50" s="382">
        <f t="shared" si="24"/>
        <v>4.2441318157838754</v>
      </c>
      <c r="BB50" s="382">
        <f t="shared" si="25"/>
        <v>127.32395447351627</v>
      </c>
    </row>
    <row r="51" spans="1:54" x14ac:dyDescent="0.25">
      <c r="A51" s="57">
        <f t="shared" si="2"/>
        <v>49</v>
      </c>
      <c r="B51" s="57">
        <v>325</v>
      </c>
      <c r="C51" s="57">
        <v>1</v>
      </c>
      <c r="D51" s="57" t="str">
        <f>'[3]325 KHz'!A23</f>
        <v>10001</v>
      </c>
      <c r="E51" s="57">
        <f>'[3]325 KHz'!B23</f>
        <v>5</v>
      </c>
      <c r="F51" s="57" t="str">
        <f>'[3]325 KHz'!C23</f>
        <v>12</v>
      </c>
      <c r="G51" s="57" t="str">
        <f>'[3]325 KHz'!D23</f>
        <v>00</v>
      </c>
      <c r="H51" s="57" t="str">
        <f>'[3]325 KHz'!E23</f>
        <v>01</v>
      </c>
      <c r="I51" s="57" t="str">
        <f>'[3]325 KHz'!F23</f>
        <v>00</v>
      </c>
      <c r="J51" s="57" t="str">
        <f>'[3]325 KHz'!G23</f>
        <v>10</v>
      </c>
      <c r="K51" s="57" t="str">
        <f>'[3]325 KHz'!H23</f>
        <v>12</v>
      </c>
      <c r="L51" s="57" t="str">
        <f>'[3]325 KHz'!I23</f>
        <v>000100</v>
      </c>
      <c r="M51" s="57" t="str">
        <f>'[3]325 KHz'!J23</f>
        <v>10</v>
      </c>
      <c r="N51" s="57" t="str">
        <f>'[3]325 KHz'!K23</f>
        <v>94</v>
      </c>
      <c r="O51" s="57" t="str">
        <f>'[3]325 KHz'!L23</f>
        <v>10</v>
      </c>
      <c r="P51" s="57" t="str">
        <f>'[3]325 KHz'!M23</f>
        <v>01010</v>
      </c>
      <c r="Q51" s="57" t="str">
        <f>'[3]325 KHz'!N23</f>
        <v>0</v>
      </c>
      <c r="R51" s="57" t="str">
        <f>'[3]325 KHz'!O23</f>
        <v>29</v>
      </c>
      <c r="S51" s="57" t="str">
        <f>'[3]325 KHz'!P23</f>
        <v>001010</v>
      </c>
      <c r="T51" s="57" t="str">
        <f>'[3]325 KHz'!Q23</f>
        <v>01</v>
      </c>
      <c r="U51" s="57" t="str">
        <f>'[3]325 KHz'!R23</f>
        <v>4B</v>
      </c>
      <c r="V51" s="57" t="str">
        <f>'[3]325 KHz'!S23</f>
        <v>01</v>
      </c>
      <c r="W51" s="57" t="str">
        <f>'[3]325 KHz'!T23</f>
        <v>00101</v>
      </c>
      <c r="X51" s="57" t="str">
        <f>'[3]325 KHz'!U23</f>
        <v>1</v>
      </c>
      <c r="Y51" s="57" t="str">
        <f t="shared" si="12"/>
        <v>121294294B</v>
      </c>
      <c r="Z51" s="57">
        <f t="shared" si="3"/>
        <v>100</v>
      </c>
      <c r="AA51" s="57">
        <f t="shared" si="4"/>
        <v>50</v>
      </c>
      <c r="AB51" s="57">
        <f t="shared" si="5"/>
        <v>1.6664999999999999</v>
      </c>
      <c r="AC51" s="57">
        <f t="shared" si="6"/>
        <v>16</v>
      </c>
      <c r="AD51" s="57">
        <f t="shared" si="7"/>
        <v>1600</v>
      </c>
      <c r="AE51" s="57">
        <f t="shared" si="8"/>
        <v>50</v>
      </c>
      <c r="AF51" s="57">
        <f t="shared" si="9"/>
        <v>20</v>
      </c>
      <c r="AG51" s="57">
        <f t="shared" si="10"/>
        <v>12.5</v>
      </c>
      <c r="AH51" s="57">
        <f t="shared" si="11"/>
        <v>62.5</v>
      </c>
      <c r="AI51" s="57">
        <v>4000</v>
      </c>
      <c r="AK51" s="57">
        <f t="shared" si="13"/>
        <v>325</v>
      </c>
      <c r="AL51" s="57">
        <f t="shared" si="14"/>
        <v>17</v>
      </c>
      <c r="AM51" s="57" t="str">
        <f t="shared" si="26"/>
        <v>121294294B</v>
      </c>
      <c r="AN51" s="57">
        <f t="shared" si="26"/>
        <v>100</v>
      </c>
      <c r="AO51" s="57">
        <f t="shared" si="26"/>
        <v>50</v>
      </c>
      <c r="AP51" s="57">
        <f t="shared" si="15"/>
        <v>160</v>
      </c>
      <c r="AQ51" s="57">
        <f t="shared" si="16"/>
        <v>266.64</v>
      </c>
      <c r="AR51" s="57">
        <f t="shared" si="17"/>
        <v>16</v>
      </c>
      <c r="AS51" s="57">
        <f t="shared" si="27"/>
        <v>50</v>
      </c>
      <c r="AT51" s="57">
        <f t="shared" si="27"/>
        <v>20</v>
      </c>
      <c r="AU51" s="57">
        <f t="shared" si="18"/>
        <v>2500</v>
      </c>
      <c r="AV51" s="57">
        <f t="shared" si="19"/>
        <v>62.5</v>
      </c>
      <c r="AW51" s="57">
        <f t="shared" si="20"/>
        <v>5</v>
      </c>
      <c r="AX51" s="382">
        <f t="shared" si="21"/>
        <v>11.937814513343485</v>
      </c>
      <c r="AY51" s="382">
        <f t="shared" si="22"/>
        <v>198.94367886486918</v>
      </c>
      <c r="AZ51" s="57">
        <f t="shared" si="23"/>
        <v>1</v>
      </c>
      <c r="BA51" s="382">
        <f t="shared" si="24"/>
        <v>3.183098861837907</v>
      </c>
      <c r="BB51" s="382">
        <f t="shared" si="25"/>
        <v>127.32395447351627</v>
      </c>
    </row>
    <row r="52" spans="1:54" x14ac:dyDescent="0.25">
      <c r="A52" s="57">
        <f t="shared" si="2"/>
        <v>50</v>
      </c>
      <c r="B52" s="57">
        <v>325</v>
      </c>
      <c r="C52" s="57">
        <v>1</v>
      </c>
      <c r="D52" s="57" t="str">
        <f>'[3]325 KHz'!A24</f>
        <v>10010</v>
      </c>
      <c r="E52" s="57">
        <f>'[3]325 KHz'!B24</f>
        <v>5</v>
      </c>
      <c r="F52" s="57" t="str">
        <f>'[3]325 KHz'!C24</f>
        <v>12</v>
      </c>
      <c r="G52" s="57" t="str">
        <f>'[3]325 KHz'!D24</f>
        <v>00</v>
      </c>
      <c r="H52" s="57" t="str">
        <f>'[3]325 KHz'!E24</f>
        <v>01</v>
      </c>
      <c r="I52" s="57" t="str">
        <f>'[3]325 KHz'!F24</f>
        <v>00</v>
      </c>
      <c r="J52" s="57" t="str">
        <f>'[3]325 KHz'!G24</f>
        <v>10</v>
      </c>
      <c r="K52" s="57" t="str">
        <f>'[3]325 KHz'!H24</f>
        <v>21</v>
      </c>
      <c r="L52" s="57" t="str">
        <f>'[3]325 KHz'!I24</f>
        <v>001000</v>
      </c>
      <c r="M52" s="57" t="str">
        <f>'[3]325 KHz'!J24</f>
        <v>01</v>
      </c>
      <c r="N52" s="57" t="str">
        <f>'[3]325 KHz'!K24</f>
        <v>4A</v>
      </c>
      <c r="O52" s="57" t="str">
        <f>'[3]325 KHz'!L24</f>
        <v>01</v>
      </c>
      <c r="P52" s="57" t="str">
        <f>'[3]325 KHz'!M24</f>
        <v>00101</v>
      </c>
      <c r="Q52" s="57" t="str">
        <f>'[3]325 KHz'!N24</f>
        <v>0</v>
      </c>
      <c r="R52" s="57" t="str">
        <f>'[3]325 KHz'!O24</f>
        <v>29</v>
      </c>
      <c r="S52" s="57" t="str">
        <f>'[3]325 KHz'!P24</f>
        <v>001010</v>
      </c>
      <c r="T52" s="57" t="str">
        <f>'[3]325 KHz'!Q24</f>
        <v>01</v>
      </c>
      <c r="U52" s="57" t="str">
        <f>'[3]325 KHz'!R24</f>
        <v>4B</v>
      </c>
      <c r="V52" s="57" t="str">
        <f>'[3]325 KHz'!S24</f>
        <v>01</v>
      </c>
      <c r="W52" s="57" t="str">
        <f>'[3]325 KHz'!T24</f>
        <v>00101</v>
      </c>
      <c r="X52" s="57" t="str">
        <f>'[3]325 KHz'!U24</f>
        <v>1</v>
      </c>
      <c r="Y52" s="57" t="str">
        <f t="shared" si="12"/>
        <v>12214A294B</v>
      </c>
      <c r="Z52" s="57">
        <f t="shared" si="3"/>
        <v>100</v>
      </c>
      <c r="AA52" s="57">
        <f t="shared" si="4"/>
        <v>50</v>
      </c>
      <c r="AB52" s="57">
        <f t="shared" si="5"/>
        <v>1.6664999999999999</v>
      </c>
      <c r="AC52" s="57">
        <f t="shared" si="6"/>
        <v>16</v>
      </c>
      <c r="AD52" s="57">
        <f t="shared" si="7"/>
        <v>1600</v>
      </c>
      <c r="AE52" s="57">
        <f t="shared" si="8"/>
        <v>50</v>
      </c>
      <c r="AF52" s="57">
        <f t="shared" si="9"/>
        <v>40</v>
      </c>
      <c r="AG52" s="57">
        <f t="shared" si="10"/>
        <v>6.25</v>
      </c>
      <c r="AH52" s="57">
        <f t="shared" si="11"/>
        <v>31.25</v>
      </c>
      <c r="AI52" s="57">
        <v>4000</v>
      </c>
      <c r="AK52" s="57">
        <f t="shared" si="13"/>
        <v>325</v>
      </c>
      <c r="AL52" s="57">
        <f t="shared" si="14"/>
        <v>18</v>
      </c>
      <c r="AM52" s="57" t="str">
        <f t="shared" si="26"/>
        <v>12214A294B</v>
      </c>
      <c r="AN52" s="57">
        <f t="shared" si="26"/>
        <v>100</v>
      </c>
      <c r="AO52" s="57">
        <f t="shared" si="26"/>
        <v>50</v>
      </c>
      <c r="AP52" s="57">
        <f t="shared" si="15"/>
        <v>160</v>
      </c>
      <c r="AQ52" s="57">
        <f t="shared" si="16"/>
        <v>266.64</v>
      </c>
      <c r="AR52" s="57">
        <f t="shared" si="17"/>
        <v>16</v>
      </c>
      <c r="AS52" s="57">
        <f t="shared" si="27"/>
        <v>50</v>
      </c>
      <c r="AT52" s="57">
        <f t="shared" si="27"/>
        <v>40</v>
      </c>
      <c r="AU52" s="57">
        <f t="shared" si="18"/>
        <v>1250</v>
      </c>
      <c r="AV52" s="57">
        <f t="shared" si="19"/>
        <v>31.25</v>
      </c>
      <c r="AW52" s="57">
        <f t="shared" si="20"/>
        <v>5</v>
      </c>
      <c r="AX52" s="382">
        <f t="shared" si="21"/>
        <v>11.937814513343485</v>
      </c>
      <c r="AY52" s="382">
        <f t="shared" si="22"/>
        <v>198.94367886486918</v>
      </c>
      <c r="AZ52" s="57">
        <f t="shared" si="23"/>
        <v>2</v>
      </c>
      <c r="BA52" s="382">
        <f t="shared" si="24"/>
        <v>3.183098861837907</v>
      </c>
      <c r="BB52" s="382">
        <f t="shared" si="25"/>
        <v>127.32395447351627</v>
      </c>
    </row>
    <row r="53" spans="1:54" x14ac:dyDescent="0.25">
      <c r="A53" s="57">
        <f t="shared" si="2"/>
        <v>51</v>
      </c>
      <c r="B53" s="57">
        <v>325</v>
      </c>
      <c r="C53" s="57">
        <v>1</v>
      </c>
      <c r="D53" s="57" t="str">
        <f>'[3]325 KHz'!A25</f>
        <v>10011</v>
      </c>
      <c r="E53" s="57">
        <f>'[3]325 KHz'!B25</f>
        <v>5</v>
      </c>
      <c r="F53" s="57" t="str">
        <f>'[3]325 KHz'!C25</f>
        <v>12</v>
      </c>
      <c r="G53" s="57" t="str">
        <f>'[3]325 KHz'!D25</f>
        <v>00</v>
      </c>
      <c r="H53" s="57" t="str">
        <f>'[3]325 KHz'!E25</f>
        <v>01</v>
      </c>
      <c r="I53" s="57" t="str">
        <f>'[3]325 KHz'!F25</f>
        <v>00</v>
      </c>
      <c r="J53" s="57" t="str">
        <f>'[3]325 KHz'!G25</f>
        <v>10</v>
      </c>
      <c r="K53" s="57" t="str">
        <f>'[3]325 KHz'!H25</f>
        <v>40</v>
      </c>
      <c r="L53" s="57" t="str">
        <f>'[3]325 KHz'!I25</f>
        <v>010000</v>
      </c>
      <c r="M53" s="57" t="str">
        <f>'[3]325 KHz'!J25</f>
        <v>00</v>
      </c>
      <c r="N53" s="57" t="str">
        <f>'[3]325 KHz'!K25</f>
        <v>84</v>
      </c>
      <c r="O53" s="57" t="str">
        <f>'[3]325 KHz'!L25</f>
        <v>10</v>
      </c>
      <c r="P53" s="57" t="str">
        <f>'[3]325 KHz'!M25</f>
        <v>00010</v>
      </c>
      <c r="Q53" s="57" t="str">
        <f>'[3]325 KHz'!N25</f>
        <v>0</v>
      </c>
      <c r="R53" s="57" t="str">
        <f>'[3]325 KHz'!O25</f>
        <v>29</v>
      </c>
      <c r="S53" s="57" t="str">
        <f>'[3]325 KHz'!P25</f>
        <v>001010</v>
      </c>
      <c r="T53" s="57" t="str">
        <f>'[3]325 KHz'!Q25</f>
        <v>01</v>
      </c>
      <c r="U53" s="57" t="str">
        <f>'[3]325 KHz'!R25</f>
        <v>4B</v>
      </c>
      <c r="V53" s="57" t="str">
        <f>'[3]325 KHz'!S25</f>
        <v>01</v>
      </c>
      <c r="W53" s="57" t="str">
        <f>'[3]325 KHz'!T25</f>
        <v>00101</v>
      </c>
      <c r="X53" s="57" t="str">
        <f>'[3]325 KHz'!U25</f>
        <v>1</v>
      </c>
      <c r="Y53" s="57" t="str">
        <f t="shared" si="12"/>
        <v>124084294B</v>
      </c>
      <c r="Z53" s="57">
        <f t="shared" si="3"/>
        <v>100</v>
      </c>
      <c r="AA53" s="57">
        <f t="shared" si="4"/>
        <v>50</v>
      </c>
      <c r="AB53" s="57">
        <f t="shared" si="5"/>
        <v>1.6664999999999999</v>
      </c>
      <c r="AC53" s="57">
        <f t="shared" si="6"/>
        <v>16</v>
      </c>
      <c r="AD53" s="57">
        <f t="shared" si="7"/>
        <v>1600</v>
      </c>
      <c r="AE53" s="57">
        <f t="shared" si="8"/>
        <v>50</v>
      </c>
      <c r="AF53" s="57">
        <f t="shared" si="9"/>
        <v>80</v>
      </c>
      <c r="AG53" s="57">
        <f t="shared" si="10"/>
        <v>2.5</v>
      </c>
      <c r="AH53" s="57">
        <f t="shared" si="11"/>
        <v>12.5</v>
      </c>
      <c r="AI53" s="57">
        <v>4000</v>
      </c>
      <c r="AK53" s="57">
        <f t="shared" si="13"/>
        <v>325</v>
      </c>
      <c r="AL53" s="57">
        <f t="shared" si="14"/>
        <v>19</v>
      </c>
      <c r="AM53" s="57" t="str">
        <f t="shared" si="26"/>
        <v>124084294B</v>
      </c>
      <c r="AN53" s="57">
        <f t="shared" si="26"/>
        <v>100</v>
      </c>
      <c r="AO53" s="57">
        <f t="shared" si="26"/>
        <v>50</v>
      </c>
      <c r="AP53" s="57">
        <f t="shared" si="15"/>
        <v>160</v>
      </c>
      <c r="AQ53" s="57">
        <f t="shared" si="16"/>
        <v>266.64</v>
      </c>
      <c r="AR53" s="57">
        <f t="shared" si="17"/>
        <v>16</v>
      </c>
      <c r="AS53" s="57">
        <f t="shared" si="27"/>
        <v>50</v>
      </c>
      <c r="AT53" s="57">
        <f t="shared" si="27"/>
        <v>80</v>
      </c>
      <c r="AU53" s="57">
        <f t="shared" si="18"/>
        <v>500</v>
      </c>
      <c r="AV53" s="57">
        <f t="shared" si="19"/>
        <v>12.5</v>
      </c>
      <c r="AW53" s="57">
        <f t="shared" si="20"/>
        <v>5</v>
      </c>
      <c r="AX53" s="382">
        <f t="shared" si="21"/>
        <v>11.937814513343485</v>
      </c>
      <c r="AY53" s="382">
        <f t="shared" si="22"/>
        <v>198.94367886486918</v>
      </c>
      <c r="AZ53" s="57">
        <f t="shared" si="23"/>
        <v>4</v>
      </c>
      <c r="BA53" s="382">
        <f t="shared" si="24"/>
        <v>3.9788735772973833</v>
      </c>
      <c r="BB53" s="382">
        <f t="shared" si="25"/>
        <v>159.15494309189535</v>
      </c>
    </row>
    <row r="54" spans="1:54" x14ac:dyDescent="0.25">
      <c r="A54" s="57">
        <f t="shared" si="2"/>
        <v>52</v>
      </c>
      <c r="B54" s="57">
        <v>325</v>
      </c>
      <c r="C54" s="57">
        <v>1</v>
      </c>
      <c r="D54" s="57" t="str">
        <f>'[3]325 KHz'!A26</f>
        <v>10100</v>
      </c>
      <c r="E54" s="57">
        <f>'[3]325 KHz'!B26</f>
        <v>5</v>
      </c>
      <c r="F54" s="57" t="str">
        <f>'[3]325 KHz'!C26</f>
        <v>12</v>
      </c>
      <c r="G54" s="57" t="str">
        <f>'[3]325 KHz'!D26</f>
        <v>00</v>
      </c>
      <c r="H54" s="57" t="str">
        <f>'[3]325 KHz'!E26</f>
        <v>01</v>
      </c>
      <c r="I54" s="57" t="str">
        <f>'[3]325 KHz'!F26</f>
        <v>00</v>
      </c>
      <c r="J54" s="57" t="str">
        <f>'[3]325 KHz'!G26</f>
        <v>10</v>
      </c>
      <c r="K54" s="57" t="str">
        <f>'[3]325 KHz'!H26</f>
        <v>80</v>
      </c>
      <c r="L54" s="57" t="str">
        <f>'[3]325 KHz'!I26</f>
        <v>100000</v>
      </c>
      <c r="M54" s="57" t="str">
        <f>'[3]325 KHz'!J26</f>
        <v>00</v>
      </c>
      <c r="N54" s="57" t="str">
        <f>'[3]325 KHz'!K26</f>
        <v>42</v>
      </c>
      <c r="O54" s="57" t="str">
        <f>'[3]325 KHz'!L26</f>
        <v>01</v>
      </c>
      <c r="P54" s="57" t="str">
        <f>'[3]325 KHz'!M26</f>
        <v>00001</v>
      </c>
      <c r="Q54" s="57" t="str">
        <f>'[3]325 KHz'!N26</f>
        <v>0</v>
      </c>
      <c r="R54" s="57" t="str">
        <f>'[3]325 KHz'!O26</f>
        <v>29</v>
      </c>
      <c r="S54" s="57" t="str">
        <f>'[3]325 KHz'!P26</f>
        <v>001010</v>
      </c>
      <c r="T54" s="57" t="str">
        <f>'[3]325 KHz'!Q26</f>
        <v>01</v>
      </c>
      <c r="U54" s="57" t="str">
        <f>'[3]325 KHz'!R26</f>
        <v>4B</v>
      </c>
      <c r="V54" s="57" t="str">
        <f>'[3]325 KHz'!S26</f>
        <v>01</v>
      </c>
      <c r="W54" s="57" t="str">
        <f>'[3]325 KHz'!T26</f>
        <v>00101</v>
      </c>
      <c r="X54" s="57" t="str">
        <f>'[3]325 KHz'!U26</f>
        <v>1</v>
      </c>
      <c r="Y54" s="57" t="str">
        <f t="shared" si="12"/>
        <v>128042294B</v>
      </c>
      <c r="Z54" s="57">
        <f t="shared" si="3"/>
        <v>100</v>
      </c>
      <c r="AA54" s="57">
        <f t="shared" si="4"/>
        <v>50</v>
      </c>
      <c r="AB54" s="57">
        <f t="shared" si="5"/>
        <v>1.6664999999999999</v>
      </c>
      <c r="AC54" s="57">
        <f t="shared" si="6"/>
        <v>16</v>
      </c>
      <c r="AD54" s="57">
        <f t="shared" si="7"/>
        <v>1600</v>
      </c>
      <c r="AE54" s="57">
        <f t="shared" si="8"/>
        <v>50</v>
      </c>
      <c r="AF54" s="57">
        <f t="shared" si="9"/>
        <v>160</v>
      </c>
      <c r="AG54" s="57">
        <f t="shared" si="10"/>
        <v>1.25</v>
      </c>
      <c r="AH54" s="57">
        <f t="shared" si="11"/>
        <v>6.25</v>
      </c>
      <c r="AI54" s="57">
        <v>4000</v>
      </c>
      <c r="AK54" s="57">
        <f t="shared" si="13"/>
        <v>325</v>
      </c>
      <c r="AL54" s="57">
        <f t="shared" si="14"/>
        <v>20</v>
      </c>
      <c r="AM54" s="57" t="str">
        <f t="shared" si="26"/>
        <v>128042294B</v>
      </c>
      <c r="AN54" s="57">
        <f t="shared" si="26"/>
        <v>100</v>
      </c>
      <c r="AO54" s="57">
        <f t="shared" si="26"/>
        <v>50</v>
      </c>
      <c r="AP54" s="57">
        <f t="shared" si="15"/>
        <v>160</v>
      </c>
      <c r="AQ54" s="57">
        <f t="shared" si="16"/>
        <v>266.64</v>
      </c>
      <c r="AR54" s="57">
        <f t="shared" si="17"/>
        <v>16</v>
      </c>
      <c r="AS54" s="57">
        <f t="shared" si="27"/>
        <v>50</v>
      </c>
      <c r="AT54" s="57">
        <f t="shared" si="27"/>
        <v>160</v>
      </c>
      <c r="AU54" s="57">
        <f t="shared" si="18"/>
        <v>250</v>
      </c>
      <c r="AV54" s="57">
        <f t="shared" si="19"/>
        <v>6.25</v>
      </c>
      <c r="AW54" s="57">
        <f t="shared" si="20"/>
        <v>5</v>
      </c>
      <c r="AX54" s="382">
        <f t="shared" si="21"/>
        <v>11.937814513343485</v>
      </c>
      <c r="AY54" s="382">
        <f t="shared" si="22"/>
        <v>198.94367886486918</v>
      </c>
      <c r="AZ54" s="57">
        <f t="shared" si="23"/>
        <v>8</v>
      </c>
      <c r="BA54" s="382">
        <f t="shared" si="24"/>
        <v>3.9788735772973833</v>
      </c>
      <c r="BB54" s="382">
        <f t="shared" si="25"/>
        <v>159.15494309189535</v>
      </c>
    </row>
    <row r="55" spans="1:54" x14ac:dyDescent="0.25">
      <c r="A55" s="57">
        <f t="shared" si="2"/>
        <v>53</v>
      </c>
      <c r="B55" s="57">
        <v>325</v>
      </c>
      <c r="C55" s="57">
        <v>1</v>
      </c>
      <c r="D55" s="57" t="str">
        <f>'[3]325 KHz'!A27</f>
        <v>10101</v>
      </c>
      <c r="E55" s="57">
        <f>'[3]325 KHz'!B27</f>
        <v>5</v>
      </c>
      <c r="F55" s="57" t="str">
        <f>'[3]325 KHz'!C27</f>
        <v>13</v>
      </c>
      <c r="G55" s="57" t="str">
        <f>'[3]325 KHz'!D27</f>
        <v>00</v>
      </c>
      <c r="H55" s="57" t="str">
        <f>'[3]325 KHz'!E27</f>
        <v>01</v>
      </c>
      <c r="I55" s="57" t="str">
        <f>'[3]325 KHz'!F27</f>
        <v>00</v>
      </c>
      <c r="J55" s="57" t="str">
        <f>'[3]325 KHz'!G27</f>
        <v>11</v>
      </c>
      <c r="K55" s="57" t="str">
        <f>'[3]325 KHz'!H27</f>
        <v>0B</v>
      </c>
      <c r="L55" s="57" t="str">
        <f>'[3]325 KHz'!I27</f>
        <v>000010</v>
      </c>
      <c r="M55" s="57" t="str">
        <f>'[3]325 KHz'!J27</f>
        <v>11</v>
      </c>
      <c r="N55" s="57" t="str">
        <f>'[3]325 KHz'!K27</f>
        <v>E8</v>
      </c>
      <c r="O55" s="57" t="str">
        <f>'[3]325 KHz'!L27</f>
        <v>11</v>
      </c>
      <c r="P55" s="57" t="str">
        <f>'[3]325 KHz'!M27</f>
        <v>10100</v>
      </c>
      <c r="Q55" s="57" t="str">
        <f>'[3]325 KHz'!N27</f>
        <v>0</v>
      </c>
      <c r="R55" s="57" t="str">
        <f>'[3]325 KHz'!O27</f>
        <v>19</v>
      </c>
      <c r="S55" s="57" t="str">
        <f>'[3]325 KHz'!P27</f>
        <v>000110</v>
      </c>
      <c r="T55" s="57" t="str">
        <f>'[3]325 KHz'!Q27</f>
        <v>01</v>
      </c>
      <c r="U55" s="57" t="str">
        <f>'[3]325 KHz'!R27</f>
        <v>4B</v>
      </c>
      <c r="V55" s="57" t="str">
        <f>'[3]325 KHz'!S27</f>
        <v>01</v>
      </c>
      <c r="W55" s="57" t="str">
        <f>'[3]325 KHz'!T27</f>
        <v>00101</v>
      </c>
      <c r="X55" s="57" t="str">
        <f>'[3]325 KHz'!U27</f>
        <v>1</v>
      </c>
      <c r="Y55" s="57" t="str">
        <f t="shared" si="12"/>
        <v>130BE8194B</v>
      </c>
      <c r="Z55" s="57">
        <f t="shared" si="3"/>
        <v>200</v>
      </c>
      <c r="AA55" s="57">
        <f t="shared" si="4"/>
        <v>30</v>
      </c>
      <c r="AB55" s="57">
        <f t="shared" si="5"/>
        <v>1.6664999999999999</v>
      </c>
      <c r="AC55" s="57">
        <f t="shared" si="6"/>
        <v>16</v>
      </c>
      <c r="AD55" s="57">
        <f t="shared" si="7"/>
        <v>1600</v>
      </c>
      <c r="AE55" s="57">
        <f t="shared" si="8"/>
        <v>50</v>
      </c>
      <c r="AF55" s="57">
        <f t="shared" si="9"/>
        <v>10</v>
      </c>
      <c r="AG55" s="57">
        <f t="shared" si="10"/>
        <v>18.75</v>
      </c>
      <c r="AH55" s="57">
        <f t="shared" si="11"/>
        <v>125</v>
      </c>
      <c r="AI55" s="57">
        <v>4000</v>
      </c>
      <c r="AK55" s="57">
        <f t="shared" si="13"/>
        <v>325</v>
      </c>
      <c r="AL55" s="57">
        <f t="shared" si="14"/>
        <v>21</v>
      </c>
      <c r="AM55" s="57" t="str">
        <f t="shared" si="26"/>
        <v>130BE8194B</v>
      </c>
      <c r="AN55" s="57">
        <f t="shared" si="26"/>
        <v>200</v>
      </c>
      <c r="AO55" s="57">
        <f t="shared" si="26"/>
        <v>30</v>
      </c>
      <c r="AP55" s="57">
        <f t="shared" si="15"/>
        <v>320</v>
      </c>
      <c r="AQ55" s="57">
        <f t="shared" si="16"/>
        <v>533.28</v>
      </c>
      <c r="AR55" s="57">
        <f t="shared" si="17"/>
        <v>16</v>
      </c>
      <c r="AS55" s="57">
        <f t="shared" si="27"/>
        <v>50</v>
      </c>
      <c r="AT55" s="57">
        <f t="shared" si="27"/>
        <v>10</v>
      </c>
      <c r="AU55" s="57">
        <f t="shared" si="18"/>
        <v>3750</v>
      </c>
      <c r="AV55" s="57">
        <f t="shared" si="19"/>
        <v>125</v>
      </c>
      <c r="AW55" s="57">
        <f t="shared" si="20"/>
        <v>6</v>
      </c>
      <c r="AX55" s="382">
        <f t="shared" si="21"/>
        <v>9.9481787611195713</v>
      </c>
      <c r="AY55" s="382">
        <f t="shared" si="22"/>
        <v>331.57279810811531</v>
      </c>
      <c r="AZ55" s="57">
        <f t="shared" si="23"/>
        <v>0.5</v>
      </c>
      <c r="BA55" s="382">
        <f t="shared" si="24"/>
        <v>4.2441318157838754</v>
      </c>
      <c r="BB55" s="382">
        <f t="shared" si="25"/>
        <v>127.32395447351627</v>
      </c>
    </row>
    <row r="56" spans="1:54" x14ac:dyDescent="0.25">
      <c r="A56" s="57">
        <f t="shared" si="2"/>
        <v>54</v>
      </c>
      <c r="B56" s="57">
        <v>325</v>
      </c>
      <c r="C56" s="57">
        <v>1</v>
      </c>
      <c r="D56" s="57" t="str">
        <f>'[3]325 KHz'!A28</f>
        <v>10110</v>
      </c>
      <c r="E56" s="57">
        <f>'[3]325 KHz'!B28</f>
        <v>5</v>
      </c>
      <c r="F56" s="57" t="str">
        <f>'[3]325 KHz'!C28</f>
        <v>13</v>
      </c>
      <c r="G56" s="57" t="str">
        <f>'[3]325 KHz'!D28</f>
        <v>00</v>
      </c>
      <c r="H56" s="57" t="str">
        <f>'[3]325 KHz'!E28</f>
        <v>01</v>
      </c>
      <c r="I56" s="57" t="str">
        <f>'[3]325 KHz'!F28</f>
        <v>00</v>
      </c>
      <c r="J56" s="57" t="str">
        <f>'[3]325 KHz'!G28</f>
        <v>11</v>
      </c>
      <c r="K56" s="57" t="str">
        <f>'[3]325 KHz'!H28</f>
        <v>12</v>
      </c>
      <c r="L56" s="57" t="str">
        <f>'[3]325 KHz'!I28</f>
        <v>000100</v>
      </c>
      <c r="M56" s="57" t="str">
        <f>'[3]325 KHz'!J28</f>
        <v>10</v>
      </c>
      <c r="N56" s="57" t="str">
        <f>'[3]325 KHz'!K28</f>
        <v>94</v>
      </c>
      <c r="O56" s="57" t="str">
        <f>'[3]325 KHz'!L28</f>
        <v>10</v>
      </c>
      <c r="P56" s="57" t="str">
        <f>'[3]325 KHz'!M28</f>
        <v>01010</v>
      </c>
      <c r="Q56" s="57" t="str">
        <f>'[3]325 KHz'!N28</f>
        <v>0</v>
      </c>
      <c r="R56" s="57" t="str">
        <f>'[3]325 KHz'!O28</f>
        <v>19</v>
      </c>
      <c r="S56" s="57" t="str">
        <f>'[3]325 KHz'!P28</f>
        <v>000110</v>
      </c>
      <c r="T56" s="57" t="str">
        <f>'[3]325 KHz'!Q28</f>
        <v>01</v>
      </c>
      <c r="U56" s="57" t="str">
        <f>'[3]325 KHz'!R28</f>
        <v>4B</v>
      </c>
      <c r="V56" s="57" t="str">
        <f>'[3]325 KHz'!S28</f>
        <v>01</v>
      </c>
      <c r="W56" s="57" t="str">
        <f>'[3]325 KHz'!T28</f>
        <v>00101</v>
      </c>
      <c r="X56" s="57" t="str">
        <f>'[3]325 KHz'!U28</f>
        <v>1</v>
      </c>
      <c r="Y56" s="57" t="str">
        <f t="shared" si="12"/>
        <v>131294194B</v>
      </c>
      <c r="Z56" s="57">
        <f t="shared" si="3"/>
        <v>200</v>
      </c>
      <c r="AA56" s="57">
        <f t="shared" si="4"/>
        <v>30</v>
      </c>
      <c r="AB56" s="57">
        <f t="shared" si="5"/>
        <v>1.6664999999999999</v>
      </c>
      <c r="AC56" s="57">
        <f t="shared" si="6"/>
        <v>16</v>
      </c>
      <c r="AD56" s="57">
        <f t="shared" si="7"/>
        <v>1600</v>
      </c>
      <c r="AE56" s="57">
        <f t="shared" si="8"/>
        <v>50</v>
      </c>
      <c r="AF56" s="57">
        <f t="shared" si="9"/>
        <v>20</v>
      </c>
      <c r="AG56" s="57">
        <f t="shared" si="10"/>
        <v>12.5</v>
      </c>
      <c r="AH56" s="57">
        <f t="shared" si="11"/>
        <v>62.5</v>
      </c>
      <c r="AI56" s="57">
        <v>4000</v>
      </c>
      <c r="AK56" s="57">
        <f t="shared" si="13"/>
        <v>325</v>
      </c>
      <c r="AL56" s="57">
        <f t="shared" si="14"/>
        <v>22</v>
      </c>
      <c r="AM56" s="57" t="str">
        <f t="shared" si="26"/>
        <v>131294194B</v>
      </c>
      <c r="AN56" s="57">
        <f t="shared" si="26"/>
        <v>200</v>
      </c>
      <c r="AO56" s="57">
        <f t="shared" si="26"/>
        <v>30</v>
      </c>
      <c r="AP56" s="57">
        <f t="shared" si="15"/>
        <v>320</v>
      </c>
      <c r="AQ56" s="57">
        <f t="shared" si="16"/>
        <v>533.28</v>
      </c>
      <c r="AR56" s="57">
        <f t="shared" si="17"/>
        <v>16</v>
      </c>
      <c r="AS56" s="57">
        <f t="shared" si="27"/>
        <v>50</v>
      </c>
      <c r="AT56" s="57">
        <f t="shared" si="27"/>
        <v>20</v>
      </c>
      <c r="AU56" s="57">
        <f t="shared" si="18"/>
        <v>2500</v>
      </c>
      <c r="AV56" s="57">
        <f t="shared" si="19"/>
        <v>62.5</v>
      </c>
      <c r="AW56" s="57">
        <f t="shared" si="20"/>
        <v>6</v>
      </c>
      <c r="AX56" s="382">
        <f t="shared" si="21"/>
        <v>9.9481787611195713</v>
      </c>
      <c r="AY56" s="382">
        <f t="shared" si="22"/>
        <v>331.57279810811531</v>
      </c>
      <c r="AZ56" s="57">
        <f t="shared" si="23"/>
        <v>1</v>
      </c>
      <c r="BA56" s="382">
        <f t="shared" si="24"/>
        <v>3.183098861837907</v>
      </c>
      <c r="BB56" s="382">
        <f t="shared" si="25"/>
        <v>127.32395447351627</v>
      </c>
    </row>
    <row r="57" spans="1:54" x14ac:dyDescent="0.25">
      <c r="A57" s="57">
        <f t="shared" si="2"/>
        <v>55</v>
      </c>
      <c r="B57" s="57">
        <v>325</v>
      </c>
      <c r="C57" s="57">
        <v>1</v>
      </c>
      <c r="D57" s="57" t="str">
        <f>'[3]325 KHz'!A29</f>
        <v>10111</v>
      </c>
      <c r="E57" s="57">
        <f>'[3]325 KHz'!B29</f>
        <v>5</v>
      </c>
      <c r="F57" s="57" t="str">
        <f>'[3]325 KHz'!C29</f>
        <v>13</v>
      </c>
      <c r="G57" s="57" t="str">
        <f>'[3]325 KHz'!D29</f>
        <v>00</v>
      </c>
      <c r="H57" s="57" t="str">
        <f>'[3]325 KHz'!E29</f>
        <v>01</v>
      </c>
      <c r="I57" s="57" t="str">
        <f>'[3]325 KHz'!F29</f>
        <v>00</v>
      </c>
      <c r="J57" s="57" t="str">
        <f>'[3]325 KHz'!G29</f>
        <v>11</v>
      </c>
      <c r="K57" s="57" t="str">
        <f>'[3]325 KHz'!H29</f>
        <v>21</v>
      </c>
      <c r="L57" s="57" t="str">
        <f>'[3]325 KHz'!I29</f>
        <v>001000</v>
      </c>
      <c r="M57" s="57" t="str">
        <f>'[3]325 KHz'!J29</f>
        <v>01</v>
      </c>
      <c r="N57" s="57" t="str">
        <f>'[3]325 KHz'!K29</f>
        <v>4A</v>
      </c>
      <c r="O57" s="57" t="str">
        <f>'[3]325 KHz'!L29</f>
        <v>01</v>
      </c>
      <c r="P57" s="57" t="str">
        <f>'[3]325 KHz'!M29</f>
        <v>00101</v>
      </c>
      <c r="Q57" s="57" t="str">
        <f>'[3]325 KHz'!N29</f>
        <v>0</v>
      </c>
      <c r="R57" s="57" t="str">
        <f>'[3]325 KHz'!O29</f>
        <v>19</v>
      </c>
      <c r="S57" s="57" t="str">
        <f>'[3]325 KHz'!P29</f>
        <v>000110</v>
      </c>
      <c r="T57" s="57" t="str">
        <f>'[3]325 KHz'!Q29</f>
        <v>01</v>
      </c>
      <c r="U57" s="57" t="str">
        <f>'[3]325 KHz'!R29</f>
        <v>4B</v>
      </c>
      <c r="V57" s="57" t="str">
        <f>'[3]325 KHz'!S29</f>
        <v>01</v>
      </c>
      <c r="W57" s="57" t="str">
        <f>'[3]325 KHz'!T29</f>
        <v>00101</v>
      </c>
      <c r="X57" s="57" t="str">
        <f>'[3]325 KHz'!U29</f>
        <v>1</v>
      </c>
      <c r="Y57" s="57" t="str">
        <f t="shared" si="12"/>
        <v>13214A194B</v>
      </c>
      <c r="Z57" s="57">
        <f t="shared" si="3"/>
        <v>200</v>
      </c>
      <c r="AA57" s="57">
        <f t="shared" si="4"/>
        <v>30</v>
      </c>
      <c r="AB57" s="57">
        <f t="shared" si="5"/>
        <v>1.6664999999999999</v>
      </c>
      <c r="AC57" s="57">
        <f t="shared" si="6"/>
        <v>16</v>
      </c>
      <c r="AD57" s="57">
        <f t="shared" si="7"/>
        <v>1600</v>
      </c>
      <c r="AE57" s="57">
        <f t="shared" si="8"/>
        <v>50</v>
      </c>
      <c r="AF57" s="57">
        <f t="shared" si="9"/>
        <v>40</v>
      </c>
      <c r="AG57" s="57">
        <f t="shared" si="10"/>
        <v>6.25</v>
      </c>
      <c r="AH57" s="57">
        <f t="shared" si="11"/>
        <v>31.25</v>
      </c>
      <c r="AI57" s="57">
        <v>4000</v>
      </c>
      <c r="AK57" s="57">
        <f t="shared" si="13"/>
        <v>325</v>
      </c>
      <c r="AL57" s="57">
        <f t="shared" si="14"/>
        <v>23</v>
      </c>
      <c r="AM57" s="57" t="str">
        <f t="shared" si="26"/>
        <v>13214A194B</v>
      </c>
      <c r="AN57" s="57">
        <f t="shared" si="26"/>
        <v>200</v>
      </c>
      <c r="AO57" s="57">
        <f t="shared" si="26"/>
        <v>30</v>
      </c>
      <c r="AP57" s="57">
        <f t="shared" si="15"/>
        <v>320</v>
      </c>
      <c r="AQ57" s="57">
        <f t="shared" si="16"/>
        <v>533.28</v>
      </c>
      <c r="AR57" s="57">
        <f t="shared" si="17"/>
        <v>16</v>
      </c>
      <c r="AS57" s="57">
        <f t="shared" si="27"/>
        <v>50</v>
      </c>
      <c r="AT57" s="57">
        <f t="shared" si="27"/>
        <v>40</v>
      </c>
      <c r="AU57" s="57">
        <f t="shared" si="18"/>
        <v>1250</v>
      </c>
      <c r="AV57" s="57">
        <f t="shared" si="19"/>
        <v>31.25</v>
      </c>
      <c r="AW57" s="57">
        <f t="shared" si="20"/>
        <v>6</v>
      </c>
      <c r="AX57" s="382">
        <f t="shared" si="21"/>
        <v>9.9481787611195713</v>
      </c>
      <c r="AY57" s="382">
        <f t="shared" si="22"/>
        <v>331.57279810811531</v>
      </c>
      <c r="AZ57" s="57">
        <f t="shared" si="23"/>
        <v>2</v>
      </c>
      <c r="BA57" s="382">
        <f t="shared" si="24"/>
        <v>3.183098861837907</v>
      </c>
      <c r="BB57" s="382">
        <f t="shared" si="25"/>
        <v>127.32395447351627</v>
      </c>
    </row>
    <row r="58" spans="1:54" x14ac:dyDescent="0.25">
      <c r="A58" s="57">
        <f t="shared" si="2"/>
        <v>56</v>
      </c>
      <c r="B58" s="57">
        <v>325</v>
      </c>
      <c r="C58" s="57">
        <v>1</v>
      </c>
      <c r="D58" s="57" t="str">
        <f>'[3]325 KHz'!A30</f>
        <v>11000</v>
      </c>
      <c r="E58" s="57">
        <f>'[3]325 KHz'!B30</f>
        <v>5</v>
      </c>
      <c r="F58" s="57" t="str">
        <f>'[3]325 KHz'!C30</f>
        <v>13</v>
      </c>
      <c r="G58" s="57" t="str">
        <f>'[3]325 KHz'!D30</f>
        <v>00</v>
      </c>
      <c r="H58" s="57" t="str">
        <f>'[3]325 KHz'!E30</f>
        <v>01</v>
      </c>
      <c r="I58" s="57" t="str">
        <f>'[3]325 KHz'!F30</f>
        <v>00</v>
      </c>
      <c r="J58" s="57" t="str">
        <f>'[3]325 KHz'!G30</f>
        <v>11</v>
      </c>
      <c r="K58" s="57" t="str">
        <f>'[3]325 KHz'!H30</f>
        <v>40</v>
      </c>
      <c r="L58" s="57" t="str">
        <f>'[3]325 KHz'!I30</f>
        <v>010000</v>
      </c>
      <c r="M58" s="57" t="str">
        <f>'[3]325 KHz'!J30</f>
        <v>00</v>
      </c>
      <c r="N58" s="57" t="str">
        <f>'[3]325 KHz'!K30</f>
        <v>84</v>
      </c>
      <c r="O58" s="57" t="str">
        <f>'[3]325 KHz'!L30</f>
        <v>10</v>
      </c>
      <c r="P58" s="57" t="str">
        <f>'[3]325 KHz'!M30</f>
        <v>00010</v>
      </c>
      <c r="Q58" s="57" t="str">
        <f>'[3]325 KHz'!N30</f>
        <v>0</v>
      </c>
      <c r="R58" s="57" t="str">
        <f>'[3]325 KHz'!O30</f>
        <v>19</v>
      </c>
      <c r="S58" s="57" t="str">
        <f>'[3]325 KHz'!P30</f>
        <v>000110</v>
      </c>
      <c r="T58" s="57" t="str">
        <f>'[3]325 KHz'!Q30</f>
        <v>01</v>
      </c>
      <c r="U58" s="57" t="str">
        <f>'[3]325 KHz'!R30</f>
        <v>4B</v>
      </c>
      <c r="V58" s="57" t="str">
        <f>'[3]325 KHz'!S30</f>
        <v>01</v>
      </c>
      <c r="W58" s="57" t="str">
        <f>'[3]325 KHz'!T30</f>
        <v>00101</v>
      </c>
      <c r="X58" s="57" t="str">
        <f>'[3]325 KHz'!U30</f>
        <v>1</v>
      </c>
      <c r="Y58" s="57" t="str">
        <f t="shared" si="12"/>
        <v>134084194B</v>
      </c>
      <c r="Z58" s="57">
        <f t="shared" si="3"/>
        <v>200</v>
      </c>
      <c r="AA58" s="57">
        <f t="shared" si="4"/>
        <v>30</v>
      </c>
      <c r="AB58" s="57">
        <f t="shared" si="5"/>
        <v>1.6664999999999999</v>
      </c>
      <c r="AC58" s="57">
        <f t="shared" si="6"/>
        <v>16</v>
      </c>
      <c r="AD58" s="57">
        <f t="shared" si="7"/>
        <v>1600</v>
      </c>
      <c r="AE58" s="57">
        <f t="shared" si="8"/>
        <v>50</v>
      </c>
      <c r="AF58" s="57">
        <f t="shared" si="9"/>
        <v>80</v>
      </c>
      <c r="AG58" s="57">
        <f t="shared" si="10"/>
        <v>2.5</v>
      </c>
      <c r="AH58" s="57">
        <f t="shared" si="11"/>
        <v>12.5</v>
      </c>
      <c r="AI58" s="57">
        <v>4000</v>
      </c>
      <c r="AK58" s="57">
        <f t="shared" si="13"/>
        <v>325</v>
      </c>
      <c r="AL58" s="57">
        <f t="shared" si="14"/>
        <v>24</v>
      </c>
      <c r="AM58" s="57" t="str">
        <f t="shared" si="26"/>
        <v>134084194B</v>
      </c>
      <c r="AN58" s="57">
        <f t="shared" si="26"/>
        <v>200</v>
      </c>
      <c r="AO58" s="57">
        <f t="shared" si="26"/>
        <v>30</v>
      </c>
      <c r="AP58" s="57">
        <f t="shared" si="15"/>
        <v>320</v>
      </c>
      <c r="AQ58" s="57">
        <f t="shared" si="16"/>
        <v>533.28</v>
      </c>
      <c r="AR58" s="57">
        <f t="shared" si="17"/>
        <v>16</v>
      </c>
      <c r="AS58" s="57">
        <f t="shared" si="27"/>
        <v>50</v>
      </c>
      <c r="AT58" s="57">
        <f t="shared" si="27"/>
        <v>80</v>
      </c>
      <c r="AU58" s="57">
        <f t="shared" si="18"/>
        <v>500</v>
      </c>
      <c r="AV58" s="57">
        <f t="shared" si="19"/>
        <v>12.5</v>
      </c>
      <c r="AW58" s="57">
        <f t="shared" si="20"/>
        <v>6</v>
      </c>
      <c r="AX58" s="382">
        <f t="shared" si="21"/>
        <v>9.9481787611195713</v>
      </c>
      <c r="AY58" s="382">
        <f t="shared" si="22"/>
        <v>331.57279810811531</v>
      </c>
      <c r="AZ58" s="57">
        <f t="shared" si="23"/>
        <v>4</v>
      </c>
      <c r="BA58" s="382">
        <f t="shared" si="24"/>
        <v>3.9788735772973833</v>
      </c>
      <c r="BB58" s="382">
        <f t="shared" si="25"/>
        <v>159.15494309189535</v>
      </c>
    </row>
    <row r="59" spans="1:54" x14ac:dyDescent="0.25">
      <c r="A59" s="57">
        <f t="shared" si="2"/>
        <v>57</v>
      </c>
      <c r="B59" s="57">
        <v>325</v>
      </c>
      <c r="C59" s="57">
        <v>1</v>
      </c>
      <c r="D59" s="57" t="str">
        <f>'[3]325 KHz'!A31</f>
        <v>11001</v>
      </c>
      <c r="E59" s="57">
        <f>'[3]325 KHz'!B31</f>
        <v>5</v>
      </c>
      <c r="F59" s="57" t="str">
        <f>'[3]325 KHz'!C31</f>
        <v>13</v>
      </c>
      <c r="G59" s="57" t="str">
        <f>'[3]325 KHz'!D31</f>
        <v>00</v>
      </c>
      <c r="H59" s="57" t="str">
        <f>'[3]325 KHz'!E31</f>
        <v>01</v>
      </c>
      <c r="I59" s="57" t="str">
        <f>'[3]325 KHz'!F31</f>
        <v>00</v>
      </c>
      <c r="J59" s="57" t="str">
        <f>'[3]325 KHz'!G31</f>
        <v>11</v>
      </c>
      <c r="K59" s="57" t="str">
        <f>'[3]325 KHz'!H31</f>
        <v>80</v>
      </c>
      <c r="L59" s="57" t="str">
        <f>'[3]325 KHz'!I31</f>
        <v>100000</v>
      </c>
      <c r="M59" s="57" t="str">
        <f>'[3]325 KHz'!J31</f>
        <v>00</v>
      </c>
      <c r="N59" s="57" t="str">
        <f>'[3]325 KHz'!K31</f>
        <v>42</v>
      </c>
      <c r="O59" s="57" t="str">
        <f>'[3]325 KHz'!L31</f>
        <v>01</v>
      </c>
      <c r="P59" s="57" t="str">
        <f>'[3]325 KHz'!M31</f>
        <v>00001</v>
      </c>
      <c r="Q59" s="57" t="str">
        <f>'[3]325 KHz'!N31</f>
        <v>0</v>
      </c>
      <c r="R59" s="57" t="str">
        <f>'[3]325 KHz'!O31</f>
        <v>19</v>
      </c>
      <c r="S59" s="57" t="str">
        <f>'[3]325 KHz'!P31</f>
        <v>000110</v>
      </c>
      <c r="T59" s="57" t="str">
        <f>'[3]325 KHz'!Q31</f>
        <v>01</v>
      </c>
      <c r="U59" s="57" t="str">
        <f>'[3]325 KHz'!R31</f>
        <v>4B</v>
      </c>
      <c r="V59" s="57" t="str">
        <f>'[3]325 KHz'!S31</f>
        <v>01</v>
      </c>
      <c r="W59" s="57" t="str">
        <f>'[3]325 KHz'!T31</f>
        <v>00101</v>
      </c>
      <c r="X59" s="57" t="str">
        <f>'[3]325 KHz'!U31</f>
        <v>1</v>
      </c>
      <c r="Y59" s="57" t="str">
        <f t="shared" si="12"/>
        <v>138042194B</v>
      </c>
      <c r="Z59" s="57">
        <f t="shared" si="3"/>
        <v>200</v>
      </c>
      <c r="AA59" s="57">
        <f t="shared" si="4"/>
        <v>30</v>
      </c>
      <c r="AB59" s="57">
        <f t="shared" si="5"/>
        <v>1.6664999999999999</v>
      </c>
      <c r="AC59" s="57">
        <f t="shared" si="6"/>
        <v>16</v>
      </c>
      <c r="AD59" s="57">
        <f t="shared" si="7"/>
        <v>1600</v>
      </c>
      <c r="AE59" s="57">
        <f t="shared" si="8"/>
        <v>50</v>
      </c>
      <c r="AF59" s="57">
        <f t="shared" si="9"/>
        <v>160</v>
      </c>
      <c r="AG59" s="57">
        <f t="shared" si="10"/>
        <v>1.25</v>
      </c>
      <c r="AH59" s="57">
        <f t="shared" si="11"/>
        <v>6.25</v>
      </c>
      <c r="AI59" s="57">
        <v>4000</v>
      </c>
      <c r="AK59" s="57">
        <f t="shared" si="13"/>
        <v>325</v>
      </c>
      <c r="AL59" s="57">
        <f t="shared" si="14"/>
        <v>25</v>
      </c>
      <c r="AM59" s="57" t="str">
        <f t="shared" si="26"/>
        <v>138042194B</v>
      </c>
      <c r="AN59" s="57">
        <f t="shared" si="26"/>
        <v>200</v>
      </c>
      <c r="AO59" s="57">
        <f t="shared" si="26"/>
        <v>30</v>
      </c>
      <c r="AP59" s="57">
        <f t="shared" si="15"/>
        <v>320</v>
      </c>
      <c r="AQ59" s="57">
        <f t="shared" si="16"/>
        <v>533.28</v>
      </c>
      <c r="AR59" s="57">
        <f t="shared" si="17"/>
        <v>16</v>
      </c>
      <c r="AS59" s="57">
        <f t="shared" si="27"/>
        <v>50</v>
      </c>
      <c r="AT59" s="57">
        <f t="shared" si="27"/>
        <v>160</v>
      </c>
      <c r="AU59" s="57">
        <f t="shared" si="18"/>
        <v>250</v>
      </c>
      <c r="AV59" s="57">
        <f t="shared" si="19"/>
        <v>6.25</v>
      </c>
      <c r="AW59" s="57">
        <f t="shared" si="20"/>
        <v>6</v>
      </c>
      <c r="AX59" s="382">
        <f t="shared" si="21"/>
        <v>9.9481787611195713</v>
      </c>
      <c r="AY59" s="382">
        <f t="shared" si="22"/>
        <v>331.57279810811531</v>
      </c>
      <c r="AZ59" s="57">
        <f t="shared" si="23"/>
        <v>8</v>
      </c>
      <c r="BA59" s="382">
        <f t="shared" si="24"/>
        <v>3.9788735772973833</v>
      </c>
      <c r="BB59" s="382">
        <f t="shared" si="25"/>
        <v>159.15494309189535</v>
      </c>
    </row>
    <row r="60" spans="1:54" x14ac:dyDescent="0.25">
      <c r="A60" s="57">
        <f t="shared" si="2"/>
        <v>58</v>
      </c>
      <c r="B60" s="57">
        <v>325</v>
      </c>
      <c r="C60" s="57">
        <v>1</v>
      </c>
      <c r="D60" s="57" t="str">
        <f>'[3]325 KHz'!A32</f>
        <v>11010</v>
      </c>
      <c r="E60" s="57">
        <f>'[3]325 KHz'!B32</f>
        <v>5</v>
      </c>
      <c r="F60" s="57" t="str">
        <f>'[3]325 KHz'!C32</f>
        <v>13</v>
      </c>
      <c r="G60" s="57" t="str">
        <f>'[3]325 KHz'!D32</f>
        <v>00</v>
      </c>
      <c r="H60" s="57" t="str">
        <f>'[3]325 KHz'!E32</f>
        <v>01</v>
      </c>
      <c r="I60" s="57" t="str">
        <f>'[3]325 KHz'!F32</f>
        <v>00</v>
      </c>
      <c r="J60" s="57" t="str">
        <f>'[3]325 KHz'!G32</f>
        <v>11</v>
      </c>
      <c r="K60" s="57" t="str">
        <f>'[3]325 KHz'!H32</f>
        <v>0B</v>
      </c>
      <c r="L60" s="57" t="str">
        <f>'[3]325 KHz'!I32</f>
        <v>000010</v>
      </c>
      <c r="M60" s="57" t="str">
        <f>'[3]325 KHz'!J32</f>
        <v>11</v>
      </c>
      <c r="N60" s="57" t="str">
        <f>'[3]325 KHz'!K32</f>
        <v>E8</v>
      </c>
      <c r="O60" s="57" t="str">
        <f>'[3]325 KHz'!L32</f>
        <v>11</v>
      </c>
      <c r="P60" s="57" t="str">
        <f>'[3]325 KHz'!M32</f>
        <v>10100</v>
      </c>
      <c r="Q60" s="57" t="str">
        <f>'[3]325 KHz'!N32</f>
        <v>0</v>
      </c>
      <c r="R60" s="57" t="str">
        <f>'[3]325 KHz'!O32</f>
        <v>1C</v>
      </c>
      <c r="S60" s="57" t="str">
        <f>'[3]325 KHz'!P32</f>
        <v>000111</v>
      </c>
      <c r="T60" s="57" t="str">
        <f>'[3]325 KHz'!Q32</f>
        <v>00</v>
      </c>
      <c r="U60" s="57" t="str">
        <f>'[3]325 KHz'!R32</f>
        <v>8B</v>
      </c>
      <c r="V60" s="57" t="str">
        <f>'[3]325 KHz'!S32</f>
        <v>10</v>
      </c>
      <c r="W60" s="57" t="str">
        <f>'[3]325 KHz'!T32</f>
        <v>00101</v>
      </c>
      <c r="X60" s="57" t="str">
        <f>'[3]325 KHz'!U32</f>
        <v>1</v>
      </c>
      <c r="Y60" s="57" t="str">
        <f t="shared" si="12"/>
        <v>130BE81C8B</v>
      </c>
      <c r="Z60" s="57">
        <f t="shared" si="3"/>
        <v>200</v>
      </c>
      <c r="AA60" s="57">
        <f t="shared" si="4"/>
        <v>35</v>
      </c>
      <c r="AB60" s="57">
        <f t="shared" si="5"/>
        <v>0.66659999999999997</v>
      </c>
      <c r="AC60" s="57">
        <f t="shared" si="6"/>
        <v>16</v>
      </c>
      <c r="AD60" s="57">
        <f t="shared" si="7"/>
        <v>1600</v>
      </c>
      <c r="AE60" s="57">
        <f t="shared" si="8"/>
        <v>50</v>
      </c>
      <c r="AF60" s="57">
        <f t="shared" si="9"/>
        <v>10</v>
      </c>
      <c r="AG60" s="57">
        <f t="shared" si="10"/>
        <v>18.75</v>
      </c>
      <c r="AH60" s="57">
        <f t="shared" si="11"/>
        <v>125</v>
      </c>
      <c r="AI60" s="57">
        <v>4000</v>
      </c>
      <c r="AK60" s="57">
        <f t="shared" si="13"/>
        <v>325</v>
      </c>
      <c r="AL60" s="57">
        <f t="shared" si="14"/>
        <v>26</v>
      </c>
      <c r="AM60" s="57" t="str">
        <f t="shared" si="26"/>
        <v>130BE81C8B</v>
      </c>
      <c r="AN60" s="57">
        <f t="shared" si="26"/>
        <v>200</v>
      </c>
      <c r="AO60" s="57">
        <f t="shared" si="26"/>
        <v>35</v>
      </c>
      <c r="AP60" s="57">
        <f t="shared" si="15"/>
        <v>320</v>
      </c>
      <c r="AQ60" s="57">
        <f t="shared" si="16"/>
        <v>213.31199999999998</v>
      </c>
      <c r="AR60" s="57">
        <f t="shared" si="17"/>
        <v>16</v>
      </c>
      <c r="AS60" s="57">
        <f t="shared" si="27"/>
        <v>50</v>
      </c>
      <c r="AT60" s="57">
        <f t="shared" si="27"/>
        <v>10</v>
      </c>
      <c r="AU60" s="57">
        <f t="shared" si="18"/>
        <v>3750</v>
      </c>
      <c r="AV60" s="57">
        <f t="shared" si="19"/>
        <v>125</v>
      </c>
      <c r="AW60" s="57">
        <f t="shared" si="20"/>
        <v>7</v>
      </c>
      <c r="AX60" s="382">
        <f t="shared" si="21"/>
        <v>21.317525916684797</v>
      </c>
      <c r="AY60" s="382">
        <f t="shared" si="22"/>
        <v>284.20525552124161</v>
      </c>
      <c r="AZ60" s="57">
        <f t="shared" si="23"/>
        <v>0.5</v>
      </c>
      <c r="BA60" s="382">
        <f t="shared" si="24"/>
        <v>4.2441318157838754</v>
      </c>
      <c r="BB60" s="382">
        <f t="shared" si="25"/>
        <v>127.32395447351627</v>
      </c>
    </row>
    <row r="61" spans="1:54" x14ac:dyDescent="0.25">
      <c r="A61" s="57">
        <f t="shared" si="2"/>
        <v>59</v>
      </c>
      <c r="B61" s="57">
        <v>325</v>
      </c>
      <c r="C61" s="57">
        <v>1</v>
      </c>
      <c r="D61" s="57" t="str">
        <f>'[3]325 KHz'!A33</f>
        <v>11011</v>
      </c>
      <c r="E61" s="57">
        <f>'[3]325 KHz'!B33</f>
        <v>5</v>
      </c>
      <c r="F61" s="57" t="str">
        <f>'[3]325 KHz'!C33</f>
        <v>13</v>
      </c>
      <c r="G61" s="57" t="str">
        <f>'[3]325 KHz'!D33</f>
        <v>00</v>
      </c>
      <c r="H61" s="57" t="str">
        <f>'[3]325 KHz'!E33</f>
        <v>01</v>
      </c>
      <c r="I61" s="57" t="str">
        <f>'[3]325 KHz'!F33</f>
        <v>00</v>
      </c>
      <c r="J61" s="57" t="str">
        <f>'[3]325 KHz'!G33</f>
        <v>11</v>
      </c>
      <c r="K61" s="57" t="str">
        <f>'[3]325 KHz'!H33</f>
        <v>12</v>
      </c>
      <c r="L61" s="57" t="str">
        <f>'[3]325 KHz'!I33</f>
        <v>000100</v>
      </c>
      <c r="M61" s="57" t="str">
        <f>'[3]325 KHz'!J33</f>
        <v>10</v>
      </c>
      <c r="N61" s="57" t="str">
        <f>'[3]325 KHz'!K33</f>
        <v>94</v>
      </c>
      <c r="O61" s="57" t="str">
        <f>'[3]325 KHz'!L33</f>
        <v>10</v>
      </c>
      <c r="P61" s="57" t="str">
        <f>'[3]325 KHz'!M33</f>
        <v>01010</v>
      </c>
      <c r="Q61" s="57" t="str">
        <f>'[3]325 KHz'!N33</f>
        <v>0</v>
      </c>
      <c r="R61" s="57" t="str">
        <f>'[3]325 KHz'!O33</f>
        <v>1C</v>
      </c>
      <c r="S61" s="57" t="str">
        <f>'[3]325 KHz'!P33</f>
        <v>000111</v>
      </c>
      <c r="T61" s="57" t="str">
        <f>'[3]325 KHz'!Q33</f>
        <v>00</v>
      </c>
      <c r="U61" s="57" t="str">
        <f>'[3]325 KHz'!R33</f>
        <v>8B</v>
      </c>
      <c r="V61" s="57" t="str">
        <f>'[3]325 KHz'!S33</f>
        <v>10</v>
      </c>
      <c r="W61" s="57" t="str">
        <f>'[3]325 KHz'!T33</f>
        <v>00101</v>
      </c>
      <c r="X61" s="57" t="str">
        <f>'[3]325 KHz'!U33</f>
        <v>1</v>
      </c>
      <c r="Y61" s="57" t="str">
        <f t="shared" si="12"/>
        <v>1312941C8B</v>
      </c>
      <c r="Z61" s="57">
        <f t="shared" si="3"/>
        <v>200</v>
      </c>
      <c r="AA61" s="57">
        <f t="shared" si="4"/>
        <v>35</v>
      </c>
      <c r="AB61" s="57">
        <f t="shared" si="5"/>
        <v>0.66659999999999997</v>
      </c>
      <c r="AC61" s="57">
        <f t="shared" si="6"/>
        <v>16</v>
      </c>
      <c r="AD61" s="57">
        <f t="shared" si="7"/>
        <v>1600</v>
      </c>
      <c r="AE61" s="57">
        <f t="shared" si="8"/>
        <v>50</v>
      </c>
      <c r="AF61" s="57">
        <f t="shared" si="9"/>
        <v>20</v>
      </c>
      <c r="AG61" s="57">
        <f t="shared" si="10"/>
        <v>12.5</v>
      </c>
      <c r="AH61" s="57">
        <f t="shared" si="11"/>
        <v>62.5</v>
      </c>
      <c r="AI61" s="57">
        <v>4000</v>
      </c>
      <c r="AK61" s="57">
        <f t="shared" si="13"/>
        <v>325</v>
      </c>
      <c r="AL61" s="57">
        <f t="shared" si="14"/>
        <v>27</v>
      </c>
      <c r="AM61" s="57" t="str">
        <f t="shared" si="26"/>
        <v>1312941C8B</v>
      </c>
      <c r="AN61" s="57">
        <f t="shared" si="26"/>
        <v>200</v>
      </c>
      <c r="AO61" s="57">
        <f t="shared" si="26"/>
        <v>35</v>
      </c>
      <c r="AP61" s="57">
        <f t="shared" si="15"/>
        <v>320</v>
      </c>
      <c r="AQ61" s="57">
        <f t="shared" si="16"/>
        <v>213.31199999999998</v>
      </c>
      <c r="AR61" s="57">
        <f t="shared" si="17"/>
        <v>16</v>
      </c>
      <c r="AS61" s="57">
        <f t="shared" si="27"/>
        <v>50</v>
      </c>
      <c r="AT61" s="57">
        <f t="shared" si="27"/>
        <v>20</v>
      </c>
      <c r="AU61" s="57">
        <f t="shared" si="18"/>
        <v>2500</v>
      </c>
      <c r="AV61" s="57">
        <f t="shared" si="19"/>
        <v>62.5</v>
      </c>
      <c r="AW61" s="57">
        <f t="shared" si="20"/>
        <v>7</v>
      </c>
      <c r="AX61" s="382">
        <f t="shared" si="21"/>
        <v>21.317525916684797</v>
      </c>
      <c r="AY61" s="382">
        <f t="shared" si="22"/>
        <v>284.20525552124161</v>
      </c>
      <c r="AZ61" s="57">
        <f t="shared" si="23"/>
        <v>1</v>
      </c>
      <c r="BA61" s="382">
        <f t="shared" si="24"/>
        <v>3.183098861837907</v>
      </c>
      <c r="BB61" s="382">
        <f t="shared" si="25"/>
        <v>127.32395447351627</v>
      </c>
    </row>
    <row r="62" spans="1:54" x14ac:dyDescent="0.25">
      <c r="A62" s="57">
        <f t="shared" si="2"/>
        <v>60</v>
      </c>
      <c r="B62" s="57">
        <v>325</v>
      </c>
      <c r="C62" s="57">
        <v>1</v>
      </c>
      <c r="D62" s="57" t="str">
        <f>'[3]325 KHz'!A34</f>
        <v>11100</v>
      </c>
      <c r="E62" s="57">
        <f>'[3]325 KHz'!B34</f>
        <v>5</v>
      </c>
      <c r="F62" s="57" t="str">
        <f>'[3]325 KHz'!C34</f>
        <v>13</v>
      </c>
      <c r="G62" s="57" t="str">
        <f>'[3]325 KHz'!D34</f>
        <v>00</v>
      </c>
      <c r="H62" s="57" t="str">
        <f>'[3]325 KHz'!E34</f>
        <v>01</v>
      </c>
      <c r="I62" s="57" t="str">
        <f>'[3]325 KHz'!F34</f>
        <v>00</v>
      </c>
      <c r="J62" s="57" t="str">
        <f>'[3]325 KHz'!G34</f>
        <v>11</v>
      </c>
      <c r="K62" s="57" t="str">
        <f>'[3]325 KHz'!H34</f>
        <v>21</v>
      </c>
      <c r="L62" s="57" t="str">
        <f>'[3]325 KHz'!I34</f>
        <v>001000</v>
      </c>
      <c r="M62" s="57" t="str">
        <f>'[3]325 KHz'!J34</f>
        <v>01</v>
      </c>
      <c r="N62" s="57" t="str">
        <f>'[3]325 KHz'!K34</f>
        <v>4A</v>
      </c>
      <c r="O62" s="57" t="str">
        <f>'[3]325 KHz'!L34</f>
        <v>01</v>
      </c>
      <c r="P62" s="57" t="str">
        <f>'[3]325 KHz'!M34</f>
        <v>00101</v>
      </c>
      <c r="Q62" s="57" t="str">
        <f>'[3]325 KHz'!N34</f>
        <v>0</v>
      </c>
      <c r="R62" s="57" t="str">
        <f>'[3]325 KHz'!O34</f>
        <v>1C</v>
      </c>
      <c r="S62" s="57" t="str">
        <f>'[3]325 KHz'!P34</f>
        <v>000111</v>
      </c>
      <c r="T62" s="57" t="str">
        <f>'[3]325 KHz'!Q34</f>
        <v>00</v>
      </c>
      <c r="U62" s="57" t="str">
        <f>'[3]325 KHz'!R34</f>
        <v>8B</v>
      </c>
      <c r="V62" s="57" t="str">
        <f>'[3]325 KHz'!S34</f>
        <v>10</v>
      </c>
      <c r="W62" s="57" t="str">
        <f>'[3]325 KHz'!T34</f>
        <v>00101</v>
      </c>
      <c r="X62" s="57" t="str">
        <f>'[3]325 KHz'!U34</f>
        <v>1</v>
      </c>
      <c r="Y62" s="57" t="str">
        <f t="shared" si="12"/>
        <v>13214A1C8B</v>
      </c>
      <c r="Z62" s="57">
        <f t="shared" si="3"/>
        <v>200</v>
      </c>
      <c r="AA62" s="57">
        <f t="shared" si="4"/>
        <v>35</v>
      </c>
      <c r="AB62" s="57">
        <f t="shared" si="5"/>
        <v>0.66659999999999997</v>
      </c>
      <c r="AC62" s="57">
        <f t="shared" si="6"/>
        <v>16</v>
      </c>
      <c r="AD62" s="57">
        <f t="shared" si="7"/>
        <v>1600</v>
      </c>
      <c r="AE62" s="57">
        <f t="shared" si="8"/>
        <v>50</v>
      </c>
      <c r="AF62" s="57">
        <f t="shared" si="9"/>
        <v>40</v>
      </c>
      <c r="AG62" s="57">
        <f t="shared" si="10"/>
        <v>6.25</v>
      </c>
      <c r="AH62" s="57">
        <f t="shared" si="11"/>
        <v>31.25</v>
      </c>
      <c r="AI62" s="57">
        <v>4000</v>
      </c>
      <c r="AK62" s="57">
        <f t="shared" si="13"/>
        <v>325</v>
      </c>
      <c r="AL62" s="57">
        <f t="shared" si="14"/>
        <v>28</v>
      </c>
      <c r="AM62" s="57" t="str">
        <f t="shared" si="26"/>
        <v>13214A1C8B</v>
      </c>
      <c r="AN62" s="57">
        <f t="shared" si="26"/>
        <v>200</v>
      </c>
      <c r="AO62" s="57">
        <f t="shared" si="26"/>
        <v>35</v>
      </c>
      <c r="AP62" s="57">
        <f t="shared" si="15"/>
        <v>320</v>
      </c>
      <c r="AQ62" s="57">
        <f t="shared" si="16"/>
        <v>213.31199999999998</v>
      </c>
      <c r="AR62" s="57">
        <f t="shared" si="17"/>
        <v>16</v>
      </c>
      <c r="AS62" s="57">
        <f t="shared" si="27"/>
        <v>50</v>
      </c>
      <c r="AT62" s="57">
        <f t="shared" si="27"/>
        <v>40</v>
      </c>
      <c r="AU62" s="57">
        <f t="shared" si="18"/>
        <v>1250</v>
      </c>
      <c r="AV62" s="57">
        <f t="shared" si="19"/>
        <v>31.25</v>
      </c>
      <c r="AW62" s="57">
        <f t="shared" si="20"/>
        <v>7</v>
      </c>
      <c r="AX62" s="382">
        <f t="shared" si="21"/>
        <v>21.317525916684797</v>
      </c>
      <c r="AY62" s="382">
        <f t="shared" si="22"/>
        <v>284.20525552124161</v>
      </c>
      <c r="AZ62" s="57">
        <f t="shared" si="23"/>
        <v>2</v>
      </c>
      <c r="BA62" s="382">
        <f t="shared" si="24"/>
        <v>3.183098861837907</v>
      </c>
      <c r="BB62" s="382">
        <f t="shared" si="25"/>
        <v>127.32395447351627</v>
      </c>
    </row>
    <row r="63" spans="1:54" x14ac:dyDescent="0.25">
      <c r="A63" s="57">
        <f t="shared" si="2"/>
        <v>61</v>
      </c>
      <c r="B63" s="57">
        <v>325</v>
      </c>
      <c r="C63" s="57">
        <v>1</v>
      </c>
      <c r="D63" s="57" t="str">
        <f>'[3]325 KHz'!A35</f>
        <v>11101</v>
      </c>
      <c r="E63" s="57">
        <f>'[3]325 KHz'!B35</f>
        <v>5</v>
      </c>
      <c r="F63" s="57" t="str">
        <f>'[3]325 KHz'!C35</f>
        <v>13</v>
      </c>
      <c r="G63" s="57" t="str">
        <f>'[3]325 KHz'!D35</f>
        <v>00</v>
      </c>
      <c r="H63" s="57" t="str">
        <f>'[3]325 KHz'!E35</f>
        <v>01</v>
      </c>
      <c r="I63" s="57" t="str">
        <f>'[3]325 KHz'!F35</f>
        <v>00</v>
      </c>
      <c r="J63" s="57" t="str">
        <f>'[3]325 KHz'!G35</f>
        <v>11</v>
      </c>
      <c r="K63" s="57" t="str">
        <f>'[3]325 KHz'!H35</f>
        <v>40</v>
      </c>
      <c r="L63" s="57" t="str">
        <f>'[3]325 KHz'!I35</f>
        <v>010000</v>
      </c>
      <c r="M63" s="57" t="str">
        <f>'[3]325 KHz'!J35</f>
        <v>00</v>
      </c>
      <c r="N63" s="57" t="str">
        <f>'[3]325 KHz'!K35</f>
        <v>84</v>
      </c>
      <c r="O63" s="57" t="str">
        <f>'[3]325 KHz'!L35</f>
        <v>10</v>
      </c>
      <c r="P63" s="57" t="str">
        <f>'[3]325 KHz'!M35</f>
        <v>00010</v>
      </c>
      <c r="Q63" s="57" t="str">
        <f>'[3]325 KHz'!N35</f>
        <v>0</v>
      </c>
      <c r="R63" s="57" t="str">
        <f>'[3]325 KHz'!O35</f>
        <v>1C</v>
      </c>
      <c r="S63" s="57" t="str">
        <f>'[3]325 KHz'!P35</f>
        <v>000111</v>
      </c>
      <c r="T63" s="57" t="str">
        <f>'[3]325 KHz'!Q35</f>
        <v>00</v>
      </c>
      <c r="U63" s="57" t="str">
        <f>'[3]325 KHz'!R35</f>
        <v>8B</v>
      </c>
      <c r="V63" s="57" t="str">
        <f>'[3]325 KHz'!S35</f>
        <v>10</v>
      </c>
      <c r="W63" s="57" t="str">
        <f>'[3]325 KHz'!T35</f>
        <v>00101</v>
      </c>
      <c r="X63" s="57" t="str">
        <f>'[3]325 KHz'!U35</f>
        <v>1</v>
      </c>
      <c r="Y63" s="57" t="str">
        <f t="shared" si="12"/>
        <v>1340841C8B</v>
      </c>
      <c r="Z63" s="57">
        <f t="shared" si="3"/>
        <v>200</v>
      </c>
      <c r="AA63" s="57">
        <f t="shared" si="4"/>
        <v>35</v>
      </c>
      <c r="AB63" s="57">
        <f t="shared" si="5"/>
        <v>0.66659999999999997</v>
      </c>
      <c r="AC63" s="57">
        <f t="shared" si="6"/>
        <v>16</v>
      </c>
      <c r="AD63" s="57">
        <f t="shared" si="7"/>
        <v>1600</v>
      </c>
      <c r="AE63" s="57">
        <f t="shared" si="8"/>
        <v>50</v>
      </c>
      <c r="AF63" s="57">
        <f t="shared" si="9"/>
        <v>80</v>
      </c>
      <c r="AG63" s="57">
        <f t="shared" si="10"/>
        <v>2.5</v>
      </c>
      <c r="AH63" s="57">
        <f t="shared" si="11"/>
        <v>12.5</v>
      </c>
      <c r="AI63" s="57">
        <v>4000</v>
      </c>
      <c r="AK63" s="57">
        <f t="shared" si="13"/>
        <v>325</v>
      </c>
      <c r="AL63" s="57">
        <f t="shared" si="14"/>
        <v>29</v>
      </c>
      <c r="AM63" s="57" t="str">
        <f t="shared" si="26"/>
        <v>1340841C8B</v>
      </c>
      <c r="AN63" s="57">
        <f t="shared" si="26"/>
        <v>200</v>
      </c>
      <c r="AO63" s="57">
        <f t="shared" si="26"/>
        <v>35</v>
      </c>
      <c r="AP63" s="57">
        <f t="shared" si="15"/>
        <v>320</v>
      </c>
      <c r="AQ63" s="57">
        <f t="shared" si="16"/>
        <v>213.31199999999998</v>
      </c>
      <c r="AR63" s="57">
        <f t="shared" si="17"/>
        <v>16</v>
      </c>
      <c r="AS63" s="57">
        <f t="shared" si="27"/>
        <v>50</v>
      </c>
      <c r="AT63" s="57">
        <f t="shared" si="27"/>
        <v>80</v>
      </c>
      <c r="AU63" s="57">
        <f t="shared" si="18"/>
        <v>500</v>
      </c>
      <c r="AV63" s="57">
        <f t="shared" si="19"/>
        <v>12.5</v>
      </c>
      <c r="AW63" s="57">
        <f t="shared" si="20"/>
        <v>7</v>
      </c>
      <c r="AX63" s="382">
        <f t="shared" si="21"/>
        <v>21.317525916684797</v>
      </c>
      <c r="AY63" s="382">
        <f t="shared" si="22"/>
        <v>284.20525552124161</v>
      </c>
      <c r="AZ63" s="57">
        <f t="shared" si="23"/>
        <v>4</v>
      </c>
      <c r="BA63" s="382">
        <f t="shared" si="24"/>
        <v>3.9788735772973833</v>
      </c>
      <c r="BB63" s="382">
        <f t="shared" si="25"/>
        <v>159.15494309189535</v>
      </c>
    </row>
    <row r="64" spans="1:54" x14ac:dyDescent="0.25">
      <c r="A64" s="57">
        <f t="shared" si="2"/>
        <v>62</v>
      </c>
      <c r="B64" s="57">
        <v>325</v>
      </c>
      <c r="C64" s="57">
        <v>1</v>
      </c>
      <c r="D64" s="57" t="str">
        <f>'[3]325 KHz'!A36</f>
        <v>11110</v>
      </c>
      <c r="E64" s="57">
        <f>'[3]325 KHz'!B36</f>
        <v>5</v>
      </c>
      <c r="F64" s="57" t="str">
        <f>'[3]325 KHz'!C36</f>
        <v>13</v>
      </c>
      <c r="G64" s="57" t="str">
        <f>'[3]325 KHz'!D36</f>
        <v>00</v>
      </c>
      <c r="H64" s="57" t="str">
        <f>'[3]325 KHz'!E36</f>
        <v>01</v>
      </c>
      <c r="I64" s="57" t="str">
        <f>'[3]325 KHz'!F36</f>
        <v>00</v>
      </c>
      <c r="J64" s="57" t="str">
        <f>'[3]325 KHz'!G36</f>
        <v>11</v>
      </c>
      <c r="K64" s="57" t="str">
        <f>'[3]325 KHz'!H36</f>
        <v>80</v>
      </c>
      <c r="L64" s="57" t="str">
        <f>'[3]325 KHz'!I36</f>
        <v>100000</v>
      </c>
      <c r="M64" s="57" t="str">
        <f>'[3]325 KHz'!J36</f>
        <v>00</v>
      </c>
      <c r="N64" s="57" t="str">
        <f>'[3]325 KHz'!K36</f>
        <v>42</v>
      </c>
      <c r="O64" s="57" t="str">
        <f>'[3]325 KHz'!L36</f>
        <v>01</v>
      </c>
      <c r="P64" s="57" t="str">
        <f>'[3]325 KHz'!M36</f>
        <v>00001</v>
      </c>
      <c r="Q64" s="57" t="str">
        <f>'[3]325 KHz'!N36</f>
        <v>0</v>
      </c>
      <c r="R64" s="57" t="str">
        <f>'[3]325 KHz'!O36</f>
        <v>1C</v>
      </c>
      <c r="S64" s="57" t="str">
        <f>'[3]325 KHz'!P36</f>
        <v>000111</v>
      </c>
      <c r="T64" s="57" t="str">
        <f>'[3]325 KHz'!Q36</f>
        <v>00</v>
      </c>
      <c r="U64" s="57" t="str">
        <f>'[3]325 KHz'!R36</f>
        <v>8B</v>
      </c>
      <c r="V64" s="57" t="str">
        <f>'[3]325 KHz'!S36</f>
        <v>10</v>
      </c>
      <c r="W64" s="57" t="str">
        <f>'[3]325 KHz'!T36</f>
        <v>00101</v>
      </c>
      <c r="X64" s="57" t="str">
        <f>'[3]325 KHz'!U36</f>
        <v>1</v>
      </c>
      <c r="Y64" s="57" t="str">
        <f t="shared" si="12"/>
        <v>1380421C8B</v>
      </c>
      <c r="Z64" s="57">
        <f t="shared" si="3"/>
        <v>200</v>
      </c>
      <c r="AA64" s="57">
        <f t="shared" si="4"/>
        <v>35</v>
      </c>
      <c r="AB64" s="57">
        <f t="shared" si="5"/>
        <v>0.66659999999999997</v>
      </c>
      <c r="AC64" s="57">
        <f t="shared" si="6"/>
        <v>16</v>
      </c>
      <c r="AD64" s="57">
        <f t="shared" si="7"/>
        <v>1600</v>
      </c>
      <c r="AE64" s="57">
        <f t="shared" si="8"/>
        <v>50</v>
      </c>
      <c r="AF64" s="57">
        <f t="shared" si="9"/>
        <v>160</v>
      </c>
      <c r="AG64" s="57">
        <f t="shared" si="10"/>
        <v>1.25</v>
      </c>
      <c r="AH64" s="57">
        <f t="shared" si="11"/>
        <v>6.25</v>
      </c>
      <c r="AI64" s="57">
        <v>4000</v>
      </c>
      <c r="AK64" s="57">
        <f t="shared" si="13"/>
        <v>325</v>
      </c>
      <c r="AL64" s="57">
        <f t="shared" si="14"/>
        <v>30</v>
      </c>
      <c r="AM64" s="57" t="str">
        <f t="shared" si="26"/>
        <v>1380421C8B</v>
      </c>
      <c r="AN64" s="57">
        <f t="shared" si="26"/>
        <v>200</v>
      </c>
      <c r="AO64" s="57">
        <f t="shared" si="26"/>
        <v>35</v>
      </c>
      <c r="AP64" s="57">
        <f t="shared" si="15"/>
        <v>320</v>
      </c>
      <c r="AQ64" s="57">
        <f t="shared" si="16"/>
        <v>213.31199999999998</v>
      </c>
      <c r="AR64" s="57">
        <f t="shared" si="17"/>
        <v>16</v>
      </c>
      <c r="AS64" s="57">
        <f t="shared" si="27"/>
        <v>50</v>
      </c>
      <c r="AT64" s="57">
        <f t="shared" si="27"/>
        <v>160</v>
      </c>
      <c r="AU64" s="57">
        <f t="shared" si="18"/>
        <v>250</v>
      </c>
      <c r="AV64" s="57">
        <f t="shared" si="19"/>
        <v>6.25</v>
      </c>
      <c r="AW64" s="57">
        <f t="shared" si="20"/>
        <v>7</v>
      </c>
      <c r="AX64" s="382">
        <f t="shared" si="21"/>
        <v>21.317525916684797</v>
      </c>
      <c r="AY64" s="382">
        <f t="shared" si="22"/>
        <v>284.20525552124161</v>
      </c>
      <c r="AZ64" s="57">
        <f t="shared" si="23"/>
        <v>8</v>
      </c>
      <c r="BA64" s="382">
        <f t="shared" si="24"/>
        <v>3.9788735772973833</v>
      </c>
      <c r="BB64" s="382">
        <f t="shared" si="25"/>
        <v>159.15494309189535</v>
      </c>
    </row>
    <row r="65" spans="1:54" x14ac:dyDescent="0.25">
      <c r="A65" s="57">
        <f t="shared" si="2"/>
        <v>63</v>
      </c>
      <c r="B65" s="57">
        <v>325</v>
      </c>
      <c r="C65" s="57">
        <v>1</v>
      </c>
      <c r="D65" s="57" t="str">
        <f>'[3]325 KHz'!A37</f>
        <v>11111</v>
      </c>
      <c r="E65" s="57">
        <f>'[3]325 KHz'!B37</f>
        <v>5</v>
      </c>
      <c r="F65" s="57" t="str">
        <f>'[3]325 KHz'!C37</f>
        <v>13</v>
      </c>
      <c r="G65" s="57" t="str">
        <f>'[3]325 KHz'!D37</f>
        <v>00</v>
      </c>
      <c r="H65" s="57" t="str">
        <f>'[3]325 KHz'!E37</f>
        <v>01</v>
      </c>
      <c r="I65" s="57" t="str">
        <f>'[3]325 KHz'!F37</f>
        <v>00</v>
      </c>
      <c r="J65" s="57" t="str">
        <f>'[3]325 KHz'!G37</f>
        <v>11</v>
      </c>
      <c r="K65" s="57" t="str">
        <f>'[3]325 KHz'!H37</f>
        <v>21</v>
      </c>
      <c r="L65" s="57" t="str">
        <f>'[3]325 KHz'!I37</f>
        <v>001000</v>
      </c>
      <c r="M65" s="57" t="str">
        <f>'[3]325 KHz'!J37</f>
        <v>01</v>
      </c>
      <c r="N65" s="57" t="str">
        <f>'[3]325 KHz'!K37</f>
        <v>4A</v>
      </c>
      <c r="O65" s="57" t="str">
        <f>'[3]325 KHz'!L37</f>
        <v>01</v>
      </c>
      <c r="P65" s="57" t="str">
        <f>'[3]325 KHz'!M37</f>
        <v>00101</v>
      </c>
      <c r="Q65" s="57" t="str">
        <f>'[3]325 KHz'!N37</f>
        <v>0</v>
      </c>
      <c r="R65" s="57" t="str">
        <f>'[3]325 KHz'!O37</f>
        <v>28</v>
      </c>
      <c r="S65" s="57" t="str">
        <f>'[3]325 KHz'!P37</f>
        <v>001010</v>
      </c>
      <c r="T65" s="57" t="str">
        <f>'[3]325 KHz'!Q37</f>
        <v>00</v>
      </c>
      <c r="U65" s="57" t="str">
        <f>'[3]325 KHz'!R37</f>
        <v>8B</v>
      </c>
      <c r="V65" s="57" t="str">
        <f>'[3]325 KHz'!S37</f>
        <v>10</v>
      </c>
      <c r="W65" s="57" t="str">
        <f>'[3]325 KHz'!T37</f>
        <v>00101</v>
      </c>
      <c r="X65" s="57" t="str">
        <f>'[3]325 KHz'!U37</f>
        <v>1</v>
      </c>
      <c r="Y65" s="57" t="str">
        <f t="shared" si="12"/>
        <v>13214A288B</v>
      </c>
      <c r="Z65" s="57">
        <f t="shared" si="3"/>
        <v>200</v>
      </c>
      <c r="AA65" s="57">
        <f t="shared" si="4"/>
        <v>50</v>
      </c>
      <c r="AB65" s="57">
        <f t="shared" si="5"/>
        <v>0.66659999999999997</v>
      </c>
      <c r="AC65" s="57">
        <f t="shared" si="6"/>
        <v>16</v>
      </c>
      <c r="AD65" s="57">
        <f t="shared" si="7"/>
        <v>1600</v>
      </c>
      <c r="AE65" s="57">
        <f t="shared" si="8"/>
        <v>50</v>
      </c>
      <c r="AF65" s="57">
        <f t="shared" si="9"/>
        <v>40</v>
      </c>
      <c r="AG65" s="57">
        <f t="shared" si="10"/>
        <v>6.25</v>
      </c>
      <c r="AH65" s="57">
        <f t="shared" si="11"/>
        <v>31.25</v>
      </c>
      <c r="AI65" s="57">
        <v>4000</v>
      </c>
      <c r="AK65" s="57">
        <f t="shared" si="13"/>
        <v>325</v>
      </c>
      <c r="AL65" s="57">
        <f t="shared" si="14"/>
        <v>31</v>
      </c>
      <c r="AM65" s="57" t="str">
        <f t="shared" si="26"/>
        <v>13214A288B</v>
      </c>
      <c r="AN65" s="57">
        <f t="shared" si="26"/>
        <v>200</v>
      </c>
      <c r="AO65" s="57">
        <f t="shared" si="26"/>
        <v>50</v>
      </c>
      <c r="AP65" s="57">
        <f t="shared" si="15"/>
        <v>320</v>
      </c>
      <c r="AQ65" s="57">
        <f t="shared" si="16"/>
        <v>213.31199999999998</v>
      </c>
      <c r="AR65" s="57">
        <f t="shared" si="17"/>
        <v>16</v>
      </c>
      <c r="AS65" s="57">
        <f t="shared" si="27"/>
        <v>50</v>
      </c>
      <c r="AT65" s="57">
        <f t="shared" si="27"/>
        <v>40</v>
      </c>
      <c r="AU65" s="57">
        <f t="shared" si="18"/>
        <v>1250</v>
      </c>
      <c r="AV65" s="57">
        <f t="shared" si="19"/>
        <v>31.25</v>
      </c>
      <c r="AW65" s="57">
        <f t="shared" si="20"/>
        <v>10</v>
      </c>
      <c r="AX65" s="382">
        <f t="shared" si="21"/>
        <v>14.922268141679357</v>
      </c>
      <c r="AY65" s="382">
        <f t="shared" si="22"/>
        <v>198.94367886486918</v>
      </c>
      <c r="AZ65" s="57">
        <f t="shared" si="23"/>
        <v>2</v>
      </c>
      <c r="BA65" s="382">
        <f t="shared" si="24"/>
        <v>3.183098861837907</v>
      </c>
      <c r="BB65" s="382">
        <f t="shared" si="25"/>
        <v>127.32395447351627</v>
      </c>
    </row>
    <row r="66" spans="1:54" x14ac:dyDescent="0.25">
      <c r="A66" s="57">
        <f t="shared" si="2"/>
        <v>64</v>
      </c>
      <c r="B66" s="57">
        <v>450</v>
      </c>
      <c r="C66" s="57">
        <v>2</v>
      </c>
      <c r="D66" s="57" t="str">
        <f>'[3]450 KHz'!A6</f>
        <v>00000</v>
      </c>
      <c r="E66" s="57">
        <f>'[3]450 KHz'!B6</f>
        <v>3</v>
      </c>
      <c r="F66" s="57" t="e">
        <f>'[3]450 KHz'!C6</f>
        <v>#NUM!</v>
      </c>
      <c r="G66" s="57" t="str">
        <f>'[3]450 KHz'!D6</f>
        <v>00</v>
      </c>
      <c r="H66" s="57" t="e">
        <f>'[3]450 KHz'!E6</f>
        <v>#NUM!</v>
      </c>
      <c r="I66" s="57" t="str">
        <f>'[3]450 KHz'!F6</f>
        <v>00</v>
      </c>
      <c r="J66" s="57" t="e">
        <f>'[3]450 KHz'!G6</f>
        <v>#NUM!</v>
      </c>
      <c r="K66" s="57" t="str">
        <f>'[3]450 KHz'!H6</f>
        <v>00</v>
      </c>
      <c r="L66" s="57" t="str">
        <f>'[3]450 KHz'!I6</f>
        <v>000000</v>
      </c>
      <c r="M66" s="57" t="str">
        <f>'[3]450 KHz'!J6</f>
        <v>00</v>
      </c>
      <c r="N66" s="57" t="str">
        <f>'[3]450 KHz'!K6</f>
        <v>42</v>
      </c>
      <c r="O66" s="57" t="str">
        <f>'[3]450 KHz'!L6</f>
        <v>01</v>
      </c>
      <c r="P66" s="57" t="str">
        <f>'[3]450 KHz'!M6</f>
        <v>00001</v>
      </c>
      <c r="Q66" s="57" t="str">
        <f>'[3]450 KHz'!N6</f>
        <v>0</v>
      </c>
      <c r="R66" s="57" t="str">
        <f>'[3]450 KHz'!O6</f>
        <v>00</v>
      </c>
      <c r="S66" s="57" t="str">
        <f>'[3]450 KHz'!P6</f>
        <v>000000</v>
      </c>
      <c r="T66" s="57" t="str">
        <f>'[3]450 KHz'!Q6</f>
        <v>00</v>
      </c>
      <c r="U66" s="57" t="str">
        <f>'[3]450 KHz'!R6</f>
        <v>00</v>
      </c>
      <c r="V66" s="57" t="str">
        <f>'[3]450 KHz'!S6</f>
        <v>00</v>
      </c>
      <c r="W66" s="57" t="str">
        <f>'[3]450 KHz'!T6</f>
        <v>00000</v>
      </c>
      <c r="X66" s="57" t="str">
        <f>'[3]450 KHz'!U6</f>
        <v>0</v>
      </c>
      <c r="Y66" s="57" t="e">
        <f t="shared" si="12"/>
        <v>#NUM!</v>
      </c>
      <c r="Z66" s="57" t="e">
        <f t="shared" si="3"/>
        <v>#NUM!</v>
      </c>
      <c r="AA66" s="57">
        <f t="shared" si="4"/>
        <v>0</v>
      </c>
      <c r="AB66" s="57">
        <f t="shared" si="5"/>
        <v>0</v>
      </c>
      <c r="AC66" s="57">
        <f t="shared" si="6"/>
        <v>0</v>
      </c>
      <c r="AD66" s="57">
        <f t="shared" si="7"/>
        <v>800</v>
      </c>
      <c r="AE66" s="57" t="e">
        <f t="shared" si="8"/>
        <v>#NUM!</v>
      </c>
      <c r="AF66" s="57">
        <f t="shared" si="9"/>
        <v>0</v>
      </c>
      <c r="AG66" s="57">
        <f t="shared" si="10"/>
        <v>1.25</v>
      </c>
      <c r="AH66" s="57">
        <f t="shared" si="11"/>
        <v>6.25</v>
      </c>
      <c r="AI66" s="57">
        <v>4000</v>
      </c>
      <c r="AK66" s="57">
        <f t="shared" si="13"/>
        <v>450</v>
      </c>
      <c r="AL66" s="57">
        <f t="shared" si="14"/>
        <v>0</v>
      </c>
      <c r="AM66" s="57" t="e">
        <f t="shared" si="26"/>
        <v>#NUM!</v>
      </c>
      <c r="AN66" s="57" t="e">
        <f t="shared" si="26"/>
        <v>#NUM!</v>
      </c>
      <c r="AO66" s="57">
        <f t="shared" si="26"/>
        <v>0</v>
      </c>
      <c r="AP66" s="57" t="e">
        <f t="shared" si="15"/>
        <v>#NUM!</v>
      </c>
      <c r="AQ66" s="57" t="e">
        <f t="shared" si="16"/>
        <v>#NUM!</v>
      </c>
      <c r="AR66" s="57">
        <f t="shared" si="17"/>
        <v>0</v>
      </c>
      <c r="AS66" s="57" t="e">
        <f t="shared" si="27"/>
        <v>#NUM!</v>
      </c>
      <c r="AT66" s="57">
        <f t="shared" si="27"/>
        <v>0</v>
      </c>
      <c r="AU66" s="57" t="e">
        <f t="shared" si="18"/>
        <v>#NUM!</v>
      </c>
      <c r="AV66" s="57">
        <f t="shared" si="19"/>
        <v>6.25</v>
      </c>
      <c r="AW66" s="57" t="e">
        <f t="shared" si="20"/>
        <v>#NUM!</v>
      </c>
      <c r="AX66" s="382" t="e">
        <f t="shared" si="21"/>
        <v>#NUM!</v>
      </c>
      <c r="AY66" s="382" t="e">
        <f t="shared" si="22"/>
        <v>#DIV/0!</v>
      </c>
      <c r="AZ66" s="57" t="e">
        <f t="shared" si="23"/>
        <v>#NUM!</v>
      </c>
      <c r="BA66" s="382" t="e">
        <f t="shared" si="24"/>
        <v>#NUM!</v>
      </c>
      <c r="BB66" s="382" t="e">
        <f t="shared" si="25"/>
        <v>#DIV/0!</v>
      </c>
    </row>
    <row r="67" spans="1:54" x14ac:dyDescent="0.25">
      <c r="A67" s="57">
        <f t="shared" ref="A67:A130" si="28">32*C67+BIN2DEC(D67)</f>
        <v>65</v>
      </c>
      <c r="B67" s="57">
        <v>450</v>
      </c>
      <c r="C67" s="57">
        <v>2</v>
      </c>
      <c r="D67" s="57" t="str">
        <f>'[3]450 KHz'!A7</f>
        <v>00001</v>
      </c>
      <c r="E67" s="57">
        <f>'[3]450 KHz'!B7</f>
        <v>3</v>
      </c>
      <c r="F67" s="57" t="str">
        <f>'[3]450 KHz'!C7</f>
        <v>12</v>
      </c>
      <c r="G67" s="57" t="str">
        <f>'[3]450 KHz'!D7</f>
        <v>00</v>
      </c>
      <c r="H67" s="57" t="str">
        <f>'[3]450 KHz'!E7</f>
        <v>01</v>
      </c>
      <c r="I67" s="57" t="str">
        <f>'[3]450 KHz'!F7</f>
        <v>00</v>
      </c>
      <c r="J67" s="57" t="str">
        <f>'[3]450 KHz'!G7</f>
        <v>10</v>
      </c>
      <c r="K67" s="57" t="str">
        <f>'[3]450 KHz'!H7</f>
        <v>0B</v>
      </c>
      <c r="L67" s="57" t="str">
        <f>'[3]450 KHz'!I7</f>
        <v>000010</v>
      </c>
      <c r="M67" s="57" t="str">
        <f>'[3]450 KHz'!J7</f>
        <v>11</v>
      </c>
      <c r="N67" s="57" t="str">
        <f>'[3]450 KHz'!K7</f>
        <v>18</v>
      </c>
      <c r="O67" s="57" t="str">
        <f>'[3]450 KHz'!L7</f>
        <v>00</v>
      </c>
      <c r="P67" s="57" t="str">
        <f>'[3]450 KHz'!M7</f>
        <v>01100</v>
      </c>
      <c r="Q67" s="57" t="str">
        <f>'[3]450 KHz'!N7</f>
        <v>0</v>
      </c>
      <c r="R67" s="57" t="str">
        <f>'[3]450 KHz'!O7</f>
        <v>13</v>
      </c>
      <c r="S67" s="57" t="str">
        <f>'[3]450 KHz'!P7</f>
        <v>000100</v>
      </c>
      <c r="T67" s="57" t="str">
        <f>'[3]450 KHz'!Q7</f>
        <v>11</v>
      </c>
      <c r="U67" s="57" t="str">
        <f>'[3]450 KHz'!R7</f>
        <v>0C</v>
      </c>
      <c r="V67" s="57" t="str">
        <f>'[3]450 KHz'!S7</f>
        <v>00</v>
      </c>
      <c r="W67" s="57" t="str">
        <f>'[3]450 KHz'!T7</f>
        <v>00110</v>
      </c>
      <c r="X67" s="57" t="str">
        <f>'[3]450 KHz'!U7</f>
        <v>0</v>
      </c>
      <c r="Y67" s="57" t="str">
        <f t="shared" si="12"/>
        <v>120B18130C</v>
      </c>
      <c r="Z67" s="57">
        <f t="shared" ref="Z67:Z130" si="29">25*2^BIN2DEC(J67)</f>
        <v>100</v>
      </c>
      <c r="AA67" s="57">
        <f t="shared" ref="AA67:AA130" si="30">5*BIN2DEC(S67)</f>
        <v>20</v>
      </c>
      <c r="AB67" s="57">
        <f t="shared" ref="AB67:AB130" si="31">0.3333*(4*BIN2DEC(T67)+BIN2DEC(V67))</f>
        <v>3.9996</v>
      </c>
      <c r="AC67" s="57">
        <f t="shared" ref="AC67:AC130" si="32">3.2*BIN2DEC(W67)</f>
        <v>19.200000000000003</v>
      </c>
      <c r="AD67" s="57">
        <f t="shared" ref="AD67:AD130" si="33">800*(1+BIN2DEC(X67))</f>
        <v>800</v>
      </c>
      <c r="AE67" s="57">
        <f t="shared" ref="AE67:AE130" si="34">25*2^BIN2DEC(H67)</f>
        <v>50</v>
      </c>
      <c r="AF67" s="57">
        <f t="shared" ref="AF67:AF130" si="35">5*BIN2DEC(L67)</f>
        <v>10</v>
      </c>
      <c r="AG67" s="57">
        <f t="shared" ref="AG67:AG130" si="36">1.25*(4*BIN2DEC(M67)+BIN2DEC(O67))</f>
        <v>15</v>
      </c>
      <c r="AH67" s="57">
        <f t="shared" ref="AH67:AH130" si="37">6.25*BIN2DEC(P67)</f>
        <v>75</v>
      </c>
      <c r="AI67" s="57">
        <v>4000</v>
      </c>
      <c r="AK67" s="57">
        <f t="shared" si="13"/>
        <v>450</v>
      </c>
      <c r="AL67" s="57">
        <f t="shared" si="14"/>
        <v>1</v>
      </c>
      <c r="AM67" s="57" t="str">
        <f t="shared" si="26"/>
        <v>120B18130C</v>
      </c>
      <c r="AN67" s="57">
        <f t="shared" si="26"/>
        <v>100</v>
      </c>
      <c r="AO67" s="57">
        <f t="shared" si="26"/>
        <v>20</v>
      </c>
      <c r="AP67" s="57">
        <f t="shared" si="15"/>
        <v>80</v>
      </c>
      <c r="AQ67" s="57">
        <f t="shared" si="16"/>
        <v>319.96800000000002</v>
      </c>
      <c r="AR67" s="57">
        <f t="shared" si="17"/>
        <v>19.200000000000003</v>
      </c>
      <c r="AS67" s="57">
        <f t="shared" si="27"/>
        <v>50</v>
      </c>
      <c r="AT67" s="57">
        <f t="shared" si="27"/>
        <v>10</v>
      </c>
      <c r="AU67" s="57">
        <f t="shared" si="18"/>
        <v>3000</v>
      </c>
      <c r="AV67" s="57">
        <f t="shared" si="19"/>
        <v>75</v>
      </c>
      <c r="AW67" s="57">
        <f t="shared" si="20"/>
        <v>2</v>
      </c>
      <c r="AX67" s="382">
        <f t="shared" si="21"/>
        <v>24.870446902798921</v>
      </c>
      <c r="AY67" s="382">
        <f t="shared" si="22"/>
        <v>414.46599763514405</v>
      </c>
      <c r="AZ67" s="57">
        <f t="shared" si="23"/>
        <v>0.5</v>
      </c>
      <c r="BA67" s="382">
        <f t="shared" si="24"/>
        <v>5.3051647697298447</v>
      </c>
      <c r="BB67" s="382">
        <f t="shared" si="25"/>
        <v>212.20659078919377</v>
      </c>
    </row>
    <row r="68" spans="1:54" x14ac:dyDescent="0.25">
      <c r="A68" s="57">
        <f t="shared" si="28"/>
        <v>66</v>
      </c>
      <c r="B68" s="57">
        <v>450</v>
      </c>
      <c r="C68" s="57">
        <v>2</v>
      </c>
      <c r="D68" s="57" t="str">
        <f>'[3]450 KHz'!A8</f>
        <v>00010</v>
      </c>
      <c r="E68" s="57">
        <f>'[3]450 KHz'!B8</f>
        <v>3</v>
      </c>
      <c r="F68" s="57" t="str">
        <f>'[3]450 KHz'!C8</f>
        <v>12</v>
      </c>
      <c r="G68" s="57" t="str">
        <f>'[3]450 KHz'!D8</f>
        <v>00</v>
      </c>
      <c r="H68" s="57" t="str">
        <f>'[3]450 KHz'!E8</f>
        <v>01</v>
      </c>
      <c r="I68" s="57" t="str">
        <f>'[3]450 KHz'!F8</f>
        <v>00</v>
      </c>
      <c r="J68" s="57" t="str">
        <f>'[3]450 KHz'!G8</f>
        <v>10</v>
      </c>
      <c r="K68" s="57" t="str">
        <f>'[3]450 KHz'!H8</f>
        <v>11</v>
      </c>
      <c r="L68" s="57" t="str">
        <f>'[3]450 KHz'!I8</f>
        <v>000100</v>
      </c>
      <c r="M68" s="57" t="str">
        <f>'[3]450 KHz'!J8</f>
        <v>01</v>
      </c>
      <c r="N68" s="57" t="str">
        <f>'[3]450 KHz'!K8</f>
        <v>8C</v>
      </c>
      <c r="O68" s="57" t="str">
        <f>'[3]450 KHz'!L8</f>
        <v>10</v>
      </c>
      <c r="P68" s="57" t="str">
        <f>'[3]450 KHz'!M8</f>
        <v>00110</v>
      </c>
      <c r="Q68" s="57" t="str">
        <f>'[3]450 KHz'!N8</f>
        <v>0</v>
      </c>
      <c r="R68" s="57" t="str">
        <f>'[3]450 KHz'!O8</f>
        <v>13</v>
      </c>
      <c r="S68" s="57" t="str">
        <f>'[3]450 KHz'!P8</f>
        <v>000100</v>
      </c>
      <c r="T68" s="57" t="str">
        <f>'[3]450 KHz'!Q8</f>
        <v>11</v>
      </c>
      <c r="U68" s="57" t="str">
        <f>'[3]450 KHz'!R8</f>
        <v>0C</v>
      </c>
      <c r="V68" s="57" t="str">
        <f>'[3]450 KHz'!S8</f>
        <v>00</v>
      </c>
      <c r="W68" s="57" t="str">
        <f>'[3]450 KHz'!T8</f>
        <v>00110</v>
      </c>
      <c r="X68" s="57" t="str">
        <f>'[3]450 KHz'!U8</f>
        <v>0</v>
      </c>
      <c r="Y68" s="57" t="str">
        <f t="shared" ref="Y68:Y131" si="38">DEC2HEX(HEX2DEC(U68)+2^8*HEX2DEC(R68)+2^16*HEX2DEC(N68)+2^24*HEX2DEC(K68)+2^32*HEX2DEC(F68),10)</f>
        <v>12118C130C</v>
      </c>
      <c r="Z68" s="57">
        <f t="shared" si="29"/>
        <v>100</v>
      </c>
      <c r="AA68" s="57">
        <f t="shared" si="30"/>
        <v>20</v>
      </c>
      <c r="AB68" s="57">
        <f t="shared" si="31"/>
        <v>3.9996</v>
      </c>
      <c r="AC68" s="57">
        <f t="shared" si="32"/>
        <v>19.200000000000003</v>
      </c>
      <c r="AD68" s="57">
        <f t="shared" si="33"/>
        <v>800</v>
      </c>
      <c r="AE68" s="57">
        <f t="shared" si="34"/>
        <v>50</v>
      </c>
      <c r="AF68" s="57">
        <f t="shared" si="35"/>
        <v>20</v>
      </c>
      <c r="AG68" s="57">
        <f t="shared" si="36"/>
        <v>7.5</v>
      </c>
      <c r="AH68" s="57">
        <f t="shared" si="37"/>
        <v>37.5</v>
      </c>
      <c r="AI68" s="57">
        <v>4000</v>
      </c>
      <c r="AK68" s="57">
        <f t="shared" ref="AK68:AK131" si="39">B68</f>
        <v>450</v>
      </c>
      <c r="AL68" s="57">
        <f t="shared" ref="AL68:AL131" si="40">BIN2DEC(D68)</f>
        <v>2</v>
      </c>
      <c r="AM68" s="57" t="str">
        <f t="shared" si="26"/>
        <v>12118C130C</v>
      </c>
      <c r="AN68" s="57">
        <f t="shared" si="26"/>
        <v>100</v>
      </c>
      <c r="AO68" s="57">
        <f t="shared" si="26"/>
        <v>20</v>
      </c>
      <c r="AP68" s="57">
        <f t="shared" ref="AP68:AP131" si="41">AD68*Z68/10^3</f>
        <v>80</v>
      </c>
      <c r="AQ68" s="57">
        <f t="shared" ref="AQ68:AQ131" si="42">AP68*AB68</f>
        <v>319.96800000000002</v>
      </c>
      <c r="AR68" s="57">
        <f t="shared" ref="AR68:AR131" si="43">AC68</f>
        <v>19.200000000000003</v>
      </c>
      <c r="AS68" s="57">
        <f t="shared" si="27"/>
        <v>50</v>
      </c>
      <c r="AT68" s="57">
        <f t="shared" si="27"/>
        <v>20</v>
      </c>
      <c r="AU68" s="57">
        <f t="shared" ref="AU68:AU131" si="44">AS68*AI68*AG68/10^3</f>
        <v>1500</v>
      </c>
      <c r="AV68" s="57">
        <f t="shared" ref="AV68:AV131" si="45">AH68</f>
        <v>37.5</v>
      </c>
      <c r="AW68" s="57">
        <f t="shared" ref="AW68:AW131" si="46">AN68*AO68/10^3</f>
        <v>2</v>
      </c>
      <c r="AX68" s="382">
        <f t="shared" ref="AX68:AX131" si="47">1/(2*PI()*AO68*AQ68*10^-9)/10^3</f>
        <v>24.870446902798921</v>
      </c>
      <c r="AY68" s="382">
        <f t="shared" ref="AY68:AY131" si="48">1/(2*PI()*AO68*AR68*10^-9)/10^3</f>
        <v>414.46599763514405</v>
      </c>
      <c r="AZ68" s="57">
        <f t="shared" ref="AZ68:AZ131" si="49">AS68*AT68/10^3</f>
        <v>1</v>
      </c>
      <c r="BA68" s="382">
        <f t="shared" ref="BA68:BA131" si="50">1/(2*PI()*AT68*AU68*10^-9)/10^3</f>
        <v>5.3051647697298447</v>
      </c>
      <c r="BB68" s="382">
        <f t="shared" ref="BB68:BB131" si="51">1/(2*PI()*AT68*AV68*10^-9)/10^3</f>
        <v>212.20659078919377</v>
      </c>
    </row>
    <row r="69" spans="1:54" x14ac:dyDescent="0.25">
      <c r="A69" s="57">
        <f t="shared" si="28"/>
        <v>67</v>
      </c>
      <c r="B69" s="57">
        <v>450</v>
      </c>
      <c r="C69" s="57">
        <v>2</v>
      </c>
      <c r="D69" s="57" t="str">
        <f>'[3]450 KHz'!A9</f>
        <v>00011</v>
      </c>
      <c r="E69" s="57">
        <f>'[3]450 KHz'!B9</f>
        <v>3</v>
      </c>
      <c r="F69" s="57" t="str">
        <f>'[3]450 KHz'!C9</f>
        <v>12</v>
      </c>
      <c r="G69" s="57" t="str">
        <f>'[3]450 KHz'!D9</f>
        <v>00</v>
      </c>
      <c r="H69" s="57" t="str">
        <f>'[3]450 KHz'!E9</f>
        <v>01</v>
      </c>
      <c r="I69" s="57" t="str">
        <f>'[3]450 KHz'!F9</f>
        <v>00</v>
      </c>
      <c r="J69" s="57" t="str">
        <f>'[3]450 KHz'!G9</f>
        <v>10</v>
      </c>
      <c r="K69" s="57" t="str">
        <f>'[3]450 KHz'!H9</f>
        <v>20</v>
      </c>
      <c r="L69" s="57" t="str">
        <f>'[3]450 KHz'!I9</f>
        <v>001000</v>
      </c>
      <c r="M69" s="57" t="str">
        <f>'[3]450 KHz'!J9</f>
        <v>00</v>
      </c>
      <c r="N69" s="57" t="str">
        <f>'[3]450 KHz'!K9</f>
        <v>C6</v>
      </c>
      <c r="O69" s="57" t="str">
        <f>'[3]450 KHz'!L9</f>
        <v>11</v>
      </c>
      <c r="P69" s="57" t="str">
        <f>'[3]450 KHz'!M9</f>
        <v>00011</v>
      </c>
      <c r="Q69" s="57" t="str">
        <f>'[3]450 KHz'!N9</f>
        <v>0</v>
      </c>
      <c r="R69" s="57" t="str">
        <f>'[3]450 KHz'!O9</f>
        <v>13</v>
      </c>
      <c r="S69" s="57" t="str">
        <f>'[3]450 KHz'!P9</f>
        <v>000100</v>
      </c>
      <c r="T69" s="57" t="str">
        <f>'[3]450 KHz'!Q9</f>
        <v>11</v>
      </c>
      <c r="U69" s="57" t="str">
        <f>'[3]450 KHz'!R9</f>
        <v>0C</v>
      </c>
      <c r="V69" s="57" t="str">
        <f>'[3]450 KHz'!S9</f>
        <v>00</v>
      </c>
      <c r="W69" s="57" t="str">
        <f>'[3]450 KHz'!T9</f>
        <v>00110</v>
      </c>
      <c r="X69" s="57" t="str">
        <f>'[3]450 KHz'!U9</f>
        <v>0</v>
      </c>
      <c r="Y69" s="57" t="str">
        <f t="shared" si="38"/>
        <v>1220C6130C</v>
      </c>
      <c r="Z69" s="57">
        <f t="shared" si="29"/>
        <v>100</v>
      </c>
      <c r="AA69" s="57">
        <f t="shared" si="30"/>
        <v>20</v>
      </c>
      <c r="AB69" s="57">
        <f t="shared" si="31"/>
        <v>3.9996</v>
      </c>
      <c r="AC69" s="57">
        <f t="shared" si="32"/>
        <v>19.200000000000003</v>
      </c>
      <c r="AD69" s="57">
        <f t="shared" si="33"/>
        <v>800</v>
      </c>
      <c r="AE69" s="57">
        <f t="shared" si="34"/>
        <v>50</v>
      </c>
      <c r="AF69" s="57">
        <f t="shared" si="35"/>
        <v>40</v>
      </c>
      <c r="AG69" s="57">
        <f t="shared" si="36"/>
        <v>3.75</v>
      </c>
      <c r="AH69" s="57">
        <f t="shared" si="37"/>
        <v>18.75</v>
      </c>
      <c r="AI69" s="57">
        <v>4000</v>
      </c>
      <c r="AK69" s="57">
        <f t="shared" si="39"/>
        <v>450</v>
      </c>
      <c r="AL69" s="57">
        <f t="shared" si="40"/>
        <v>3</v>
      </c>
      <c r="AM69" s="57" t="str">
        <f t="shared" si="26"/>
        <v>1220C6130C</v>
      </c>
      <c r="AN69" s="57">
        <f t="shared" si="26"/>
        <v>100</v>
      </c>
      <c r="AO69" s="57">
        <f t="shared" si="26"/>
        <v>20</v>
      </c>
      <c r="AP69" s="57">
        <f t="shared" si="41"/>
        <v>80</v>
      </c>
      <c r="AQ69" s="57">
        <f t="shared" si="42"/>
        <v>319.96800000000002</v>
      </c>
      <c r="AR69" s="57">
        <f t="shared" si="43"/>
        <v>19.200000000000003</v>
      </c>
      <c r="AS69" s="57">
        <f t="shared" si="27"/>
        <v>50</v>
      </c>
      <c r="AT69" s="57">
        <f t="shared" si="27"/>
        <v>40</v>
      </c>
      <c r="AU69" s="57">
        <f t="shared" si="44"/>
        <v>750</v>
      </c>
      <c r="AV69" s="57">
        <f t="shared" si="45"/>
        <v>18.75</v>
      </c>
      <c r="AW69" s="57">
        <f t="shared" si="46"/>
        <v>2</v>
      </c>
      <c r="AX69" s="382">
        <f t="shared" si="47"/>
        <v>24.870446902798921</v>
      </c>
      <c r="AY69" s="382">
        <f t="shared" si="48"/>
        <v>414.46599763514405</v>
      </c>
      <c r="AZ69" s="57">
        <f t="shared" si="49"/>
        <v>2</v>
      </c>
      <c r="BA69" s="382">
        <f t="shared" si="50"/>
        <v>5.3051647697298447</v>
      </c>
      <c r="BB69" s="382">
        <f t="shared" si="51"/>
        <v>212.20659078919377</v>
      </c>
    </row>
    <row r="70" spans="1:54" x14ac:dyDescent="0.25">
      <c r="A70" s="57">
        <f t="shared" si="28"/>
        <v>68</v>
      </c>
      <c r="B70" s="57">
        <v>450</v>
      </c>
      <c r="C70" s="57">
        <v>2</v>
      </c>
      <c r="D70" s="57" t="str">
        <f>'[3]450 KHz'!A10</f>
        <v>00100</v>
      </c>
      <c r="E70" s="57">
        <f>'[3]450 KHz'!B10</f>
        <v>3</v>
      </c>
      <c r="F70" s="57" t="str">
        <f>'[3]450 KHz'!C10</f>
        <v>12</v>
      </c>
      <c r="G70" s="57" t="str">
        <f>'[3]450 KHz'!D10</f>
        <v>00</v>
      </c>
      <c r="H70" s="57" t="str">
        <f>'[3]450 KHz'!E10</f>
        <v>01</v>
      </c>
      <c r="I70" s="57" t="str">
        <f>'[3]450 KHz'!F10</f>
        <v>00</v>
      </c>
      <c r="J70" s="57" t="str">
        <f>'[3]450 KHz'!G10</f>
        <v>10</v>
      </c>
      <c r="K70" s="57" t="str">
        <f>'[3]450 KHz'!H10</f>
        <v>40</v>
      </c>
      <c r="L70" s="57" t="str">
        <f>'[3]450 KHz'!I10</f>
        <v>010000</v>
      </c>
      <c r="M70" s="57" t="str">
        <f>'[3]450 KHz'!J10</f>
        <v>00</v>
      </c>
      <c r="N70" s="57" t="str">
        <f>'[3]450 KHz'!K10</f>
        <v>42</v>
      </c>
      <c r="O70" s="57" t="str">
        <f>'[3]450 KHz'!L10</f>
        <v>01</v>
      </c>
      <c r="P70" s="57" t="str">
        <f>'[3]450 KHz'!M10</f>
        <v>00001</v>
      </c>
      <c r="Q70" s="57" t="str">
        <f>'[3]450 KHz'!N10</f>
        <v>0</v>
      </c>
      <c r="R70" s="57" t="str">
        <f>'[3]450 KHz'!O10</f>
        <v>13</v>
      </c>
      <c r="S70" s="57" t="str">
        <f>'[3]450 KHz'!P10</f>
        <v>000100</v>
      </c>
      <c r="T70" s="57" t="str">
        <f>'[3]450 KHz'!Q10</f>
        <v>11</v>
      </c>
      <c r="U70" s="57" t="str">
        <f>'[3]450 KHz'!R10</f>
        <v>0C</v>
      </c>
      <c r="V70" s="57" t="str">
        <f>'[3]450 KHz'!S10</f>
        <v>00</v>
      </c>
      <c r="W70" s="57" t="str">
        <f>'[3]450 KHz'!T10</f>
        <v>00110</v>
      </c>
      <c r="X70" s="57" t="str">
        <f>'[3]450 KHz'!U10</f>
        <v>0</v>
      </c>
      <c r="Y70" s="57" t="str">
        <f t="shared" si="38"/>
        <v>124042130C</v>
      </c>
      <c r="Z70" s="57">
        <f t="shared" si="29"/>
        <v>100</v>
      </c>
      <c r="AA70" s="57">
        <f t="shared" si="30"/>
        <v>20</v>
      </c>
      <c r="AB70" s="57">
        <f t="shared" si="31"/>
        <v>3.9996</v>
      </c>
      <c r="AC70" s="57">
        <f t="shared" si="32"/>
        <v>19.200000000000003</v>
      </c>
      <c r="AD70" s="57">
        <f t="shared" si="33"/>
        <v>800</v>
      </c>
      <c r="AE70" s="57">
        <f t="shared" si="34"/>
        <v>50</v>
      </c>
      <c r="AF70" s="57">
        <f t="shared" si="35"/>
        <v>80</v>
      </c>
      <c r="AG70" s="57">
        <f t="shared" si="36"/>
        <v>1.25</v>
      </c>
      <c r="AH70" s="57">
        <f t="shared" si="37"/>
        <v>6.25</v>
      </c>
      <c r="AI70" s="57">
        <v>4000</v>
      </c>
      <c r="AK70" s="57">
        <f t="shared" si="39"/>
        <v>450</v>
      </c>
      <c r="AL70" s="57">
        <f t="shared" si="40"/>
        <v>4</v>
      </c>
      <c r="AM70" s="57" t="str">
        <f t="shared" si="26"/>
        <v>124042130C</v>
      </c>
      <c r="AN70" s="57">
        <f t="shared" si="26"/>
        <v>100</v>
      </c>
      <c r="AO70" s="57">
        <f t="shared" si="26"/>
        <v>20</v>
      </c>
      <c r="AP70" s="57">
        <f t="shared" si="41"/>
        <v>80</v>
      </c>
      <c r="AQ70" s="57">
        <f t="shared" si="42"/>
        <v>319.96800000000002</v>
      </c>
      <c r="AR70" s="57">
        <f t="shared" si="43"/>
        <v>19.200000000000003</v>
      </c>
      <c r="AS70" s="57">
        <f t="shared" si="27"/>
        <v>50</v>
      </c>
      <c r="AT70" s="57">
        <f t="shared" si="27"/>
        <v>80</v>
      </c>
      <c r="AU70" s="57">
        <f t="shared" si="44"/>
        <v>250</v>
      </c>
      <c r="AV70" s="57">
        <f t="shared" si="45"/>
        <v>6.25</v>
      </c>
      <c r="AW70" s="57">
        <f t="shared" si="46"/>
        <v>2</v>
      </c>
      <c r="AX70" s="382">
        <f t="shared" si="47"/>
        <v>24.870446902798921</v>
      </c>
      <c r="AY70" s="382">
        <f t="shared" si="48"/>
        <v>414.46599763514405</v>
      </c>
      <c r="AZ70" s="57">
        <f t="shared" si="49"/>
        <v>4</v>
      </c>
      <c r="BA70" s="382">
        <f t="shared" si="50"/>
        <v>7.9577471545947667</v>
      </c>
      <c r="BB70" s="382">
        <f t="shared" si="51"/>
        <v>318.3098861837907</v>
      </c>
    </row>
    <row r="71" spans="1:54" x14ac:dyDescent="0.25">
      <c r="A71" s="57">
        <f t="shared" si="28"/>
        <v>69</v>
      </c>
      <c r="B71" s="57">
        <v>450</v>
      </c>
      <c r="C71" s="57">
        <v>2</v>
      </c>
      <c r="D71" s="57" t="str">
        <f>'[3]450 KHz'!A11</f>
        <v>00101</v>
      </c>
      <c r="E71" s="57">
        <f>'[3]450 KHz'!B11</f>
        <v>3</v>
      </c>
      <c r="F71" s="57" t="str">
        <f>'[3]450 KHz'!C11</f>
        <v>12</v>
      </c>
      <c r="G71" s="57" t="str">
        <f>'[3]450 KHz'!D11</f>
        <v>00</v>
      </c>
      <c r="H71" s="57" t="str">
        <f>'[3]450 KHz'!E11</f>
        <v>01</v>
      </c>
      <c r="I71" s="57" t="str">
        <f>'[3]450 KHz'!F11</f>
        <v>00</v>
      </c>
      <c r="J71" s="57" t="str">
        <f>'[3]450 KHz'!G11</f>
        <v>10</v>
      </c>
      <c r="K71" s="57" t="str">
        <f>'[3]450 KHz'!H11</f>
        <v>80</v>
      </c>
      <c r="L71" s="57" t="str">
        <f>'[3]450 KHz'!I11</f>
        <v>100000</v>
      </c>
      <c r="M71" s="57" t="str">
        <f>'[3]450 KHz'!J11</f>
        <v>00</v>
      </c>
      <c r="N71" s="57" t="str">
        <f>'[3]450 KHz'!K11</f>
        <v>42</v>
      </c>
      <c r="O71" s="57" t="str">
        <f>'[3]450 KHz'!L11</f>
        <v>01</v>
      </c>
      <c r="P71" s="57" t="str">
        <f>'[3]450 KHz'!M11</f>
        <v>00001</v>
      </c>
      <c r="Q71" s="57" t="str">
        <f>'[3]450 KHz'!N11</f>
        <v>0</v>
      </c>
      <c r="R71" s="57" t="str">
        <f>'[3]450 KHz'!O11</f>
        <v>13</v>
      </c>
      <c r="S71" s="57" t="str">
        <f>'[3]450 KHz'!P11</f>
        <v>000100</v>
      </c>
      <c r="T71" s="57" t="str">
        <f>'[3]450 KHz'!Q11</f>
        <v>11</v>
      </c>
      <c r="U71" s="57" t="str">
        <f>'[3]450 KHz'!R11</f>
        <v>0C</v>
      </c>
      <c r="V71" s="57" t="str">
        <f>'[3]450 KHz'!S11</f>
        <v>00</v>
      </c>
      <c r="W71" s="57" t="str">
        <f>'[3]450 KHz'!T11</f>
        <v>00110</v>
      </c>
      <c r="X71" s="57" t="str">
        <f>'[3]450 KHz'!U11</f>
        <v>0</v>
      </c>
      <c r="Y71" s="57" t="str">
        <f t="shared" si="38"/>
        <v>128042130C</v>
      </c>
      <c r="Z71" s="57">
        <f t="shared" si="29"/>
        <v>100</v>
      </c>
      <c r="AA71" s="57">
        <f t="shared" si="30"/>
        <v>20</v>
      </c>
      <c r="AB71" s="57">
        <f t="shared" si="31"/>
        <v>3.9996</v>
      </c>
      <c r="AC71" s="57">
        <f t="shared" si="32"/>
        <v>19.200000000000003</v>
      </c>
      <c r="AD71" s="57">
        <f t="shared" si="33"/>
        <v>800</v>
      </c>
      <c r="AE71" s="57">
        <f t="shared" si="34"/>
        <v>50</v>
      </c>
      <c r="AF71" s="57">
        <f t="shared" si="35"/>
        <v>160</v>
      </c>
      <c r="AG71" s="57">
        <f t="shared" si="36"/>
        <v>1.25</v>
      </c>
      <c r="AH71" s="57">
        <f t="shared" si="37"/>
        <v>6.25</v>
      </c>
      <c r="AI71" s="57">
        <v>4000</v>
      </c>
      <c r="AK71" s="57">
        <f t="shared" si="39"/>
        <v>450</v>
      </c>
      <c r="AL71" s="57">
        <f t="shared" si="40"/>
        <v>5</v>
      </c>
      <c r="AM71" s="57" t="str">
        <f t="shared" si="26"/>
        <v>128042130C</v>
      </c>
      <c r="AN71" s="57">
        <f t="shared" si="26"/>
        <v>100</v>
      </c>
      <c r="AO71" s="57">
        <f t="shared" si="26"/>
        <v>20</v>
      </c>
      <c r="AP71" s="57">
        <f t="shared" si="41"/>
        <v>80</v>
      </c>
      <c r="AQ71" s="57">
        <f t="shared" si="42"/>
        <v>319.96800000000002</v>
      </c>
      <c r="AR71" s="57">
        <f t="shared" si="43"/>
        <v>19.200000000000003</v>
      </c>
      <c r="AS71" s="57">
        <f t="shared" si="27"/>
        <v>50</v>
      </c>
      <c r="AT71" s="57">
        <f t="shared" si="27"/>
        <v>160</v>
      </c>
      <c r="AU71" s="57">
        <f t="shared" si="44"/>
        <v>250</v>
      </c>
      <c r="AV71" s="57">
        <f t="shared" si="45"/>
        <v>6.25</v>
      </c>
      <c r="AW71" s="57">
        <f t="shared" si="46"/>
        <v>2</v>
      </c>
      <c r="AX71" s="382">
        <f t="shared" si="47"/>
        <v>24.870446902798921</v>
      </c>
      <c r="AY71" s="382">
        <f t="shared" si="48"/>
        <v>414.46599763514405</v>
      </c>
      <c r="AZ71" s="57">
        <f t="shared" si="49"/>
        <v>8</v>
      </c>
      <c r="BA71" s="382">
        <f t="shared" si="50"/>
        <v>3.9788735772973833</v>
      </c>
      <c r="BB71" s="382">
        <f t="shared" si="51"/>
        <v>159.15494309189535</v>
      </c>
    </row>
    <row r="72" spans="1:54" x14ac:dyDescent="0.25">
      <c r="A72" s="57">
        <f t="shared" si="28"/>
        <v>70</v>
      </c>
      <c r="B72" s="57">
        <v>450</v>
      </c>
      <c r="C72" s="57">
        <v>2</v>
      </c>
      <c r="D72" s="57" t="str">
        <f>'[3]450 KHz'!A12</f>
        <v>00110</v>
      </c>
      <c r="E72" s="57">
        <f>'[3]450 KHz'!B12</f>
        <v>3</v>
      </c>
      <c r="F72" s="57" t="str">
        <f>'[3]450 KHz'!C12</f>
        <v>12</v>
      </c>
      <c r="G72" s="57" t="str">
        <f>'[3]450 KHz'!D12</f>
        <v>00</v>
      </c>
      <c r="H72" s="57" t="str">
        <f>'[3]450 KHz'!E12</f>
        <v>01</v>
      </c>
      <c r="I72" s="57" t="str">
        <f>'[3]450 KHz'!F12</f>
        <v>00</v>
      </c>
      <c r="J72" s="57" t="str">
        <f>'[3]450 KHz'!G12</f>
        <v>10</v>
      </c>
      <c r="K72" s="57" t="str">
        <f>'[3]450 KHz'!H12</f>
        <v>0B</v>
      </c>
      <c r="L72" s="57" t="str">
        <f>'[3]450 KHz'!I12</f>
        <v>000010</v>
      </c>
      <c r="M72" s="57" t="str">
        <f>'[3]450 KHz'!J12</f>
        <v>11</v>
      </c>
      <c r="N72" s="57" t="str">
        <f>'[3]450 KHz'!K12</f>
        <v>18</v>
      </c>
      <c r="O72" s="57" t="str">
        <f>'[3]450 KHz'!L12</f>
        <v>00</v>
      </c>
      <c r="P72" s="57" t="str">
        <f>'[3]450 KHz'!M12</f>
        <v>01100</v>
      </c>
      <c r="Q72" s="57" t="str">
        <f>'[3]450 KHz'!N12</f>
        <v>0</v>
      </c>
      <c r="R72" s="57" t="str">
        <f>'[3]450 KHz'!O12</f>
        <v>1A</v>
      </c>
      <c r="S72" s="57" t="str">
        <f>'[3]450 KHz'!P12</f>
        <v>000110</v>
      </c>
      <c r="T72" s="57" t="str">
        <f>'[3]450 KHz'!Q12</f>
        <v>10</v>
      </c>
      <c r="U72" s="57" t="str">
        <f>'[3]450 KHz'!R12</f>
        <v>4C</v>
      </c>
      <c r="V72" s="57" t="str">
        <f>'[3]450 KHz'!S12</f>
        <v>01</v>
      </c>
      <c r="W72" s="57" t="str">
        <f>'[3]450 KHz'!T12</f>
        <v>00110</v>
      </c>
      <c r="X72" s="57" t="str">
        <f>'[3]450 KHz'!U12</f>
        <v>0</v>
      </c>
      <c r="Y72" s="57" t="str">
        <f t="shared" si="38"/>
        <v>120B181A4C</v>
      </c>
      <c r="Z72" s="57">
        <f t="shared" si="29"/>
        <v>100</v>
      </c>
      <c r="AA72" s="57">
        <f t="shared" si="30"/>
        <v>30</v>
      </c>
      <c r="AB72" s="57">
        <f t="shared" si="31"/>
        <v>2.9996999999999998</v>
      </c>
      <c r="AC72" s="57">
        <f t="shared" si="32"/>
        <v>19.200000000000003</v>
      </c>
      <c r="AD72" s="57">
        <f t="shared" si="33"/>
        <v>800</v>
      </c>
      <c r="AE72" s="57">
        <f t="shared" si="34"/>
        <v>50</v>
      </c>
      <c r="AF72" s="57">
        <f t="shared" si="35"/>
        <v>10</v>
      </c>
      <c r="AG72" s="57">
        <f t="shared" si="36"/>
        <v>15</v>
      </c>
      <c r="AH72" s="57">
        <f t="shared" si="37"/>
        <v>75</v>
      </c>
      <c r="AI72" s="57">
        <v>4000</v>
      </c>
      <c r="AK72" s="57">
        <f t="shared" si="39"/>
        <v>450</v>
      </c>
      <c r="AL72" s="57">
        <f t="shared" si="40"/>
        <v>6</v>
      </c>
      <c r="AM72" s="57" t="str">
        <f t="shared" si="26"/>
        <v>120B181A4C</v>
      </c>
      <c r="AN72" s="57">
        <f t="shared" si="26"/>
        <v>100</v>
      </c>
      <c r="AO72" s="57">
        <f t="shared" si="26"/>
        <v>30</v>
      </c>
      <c r="AP72" s="57">
        <f t="shared" si="41"/>
        <v>80</v>
      </c>
      <c r="AQ72" s="57">
        <f t="shared" si="42"/>
        <v>239.976</v>
      </c>
      <c r="AR72" s="57">
        <f t="shared" si="43"/>
        <v>19.200000000000003</v>
      </c>
      <c r="AS72" s="57">
        <f t="shared" si="27"/>
        <v>50</v>
      </c>
      <c r="AT72" s="57">
        <f t="shared" si="27"/>
        <v>10</v>
      </c>
      <c r="AU72" s="57">
        <f t="shared" si="44"/>
        <v>3000</v>
      </c>
      <c r="AV72" s="57">
        <f t="shared" si="45"/>
        <v>75</v>
      </c>
      <c r="AW72" s="57">
        <f t="shared" si="46"/>
        <v>3</v>
      </c>
      <c r="AX72" s="382">
        <f t="shared" si="47"/>
        <v>22.107063913599049</v>
      </c>
      <c r="AY72" s="382">
        <f t="shared" si="48"/>
        <v>276.31066509009599</v>
      </c>
      <c r="AZ72" s="57">
        <f t="shared" si="49"/>
        <v>0.5</v>
      </c>
      <c r="BA72" s="382">
        <f t="shared" si="50"/>
        <v>5.3051647697298447</v>
      </c>
      <c r="BB72" s="382">
        <f t="shared" si="51"/>
        <v>212.20659078919377</v>
      </c>
    </row>
    <row r="73" spans="1:54" x14ac:dyDescent="0.25">
      <c r="A73" s="57">
        <f t="shared" si="28"/>
        <v>71</v>
      </c>
      <c r="B73" s="57">
        <v>450</v>
      </c>
      <c r="C73" s="57">
        <v>2</v>
      </c>
      <c r="D73" s="57" t="str">
        <f>'[3]450 KHz'!A13</f>
        <v>00111</v>
      </c>
      <c r="E73" s="57">
        <f>'[3]450 KHz'!B13</f>
        <v>3</v>
      </c>
      <c r="F73" s="57" t="str">
        <f>'[3]450 KHz'!C13</f>
        <v>12</v>
      </c>
      <c r="G73" s="57" t="str">
        <f>'[3]450 KHz'!D13</f>
        <v>00</v>
      </c>
      <c r="H73" s="57" t="str">
        <f>'[3]450 KHz'!E13</f>
        <v>01</v>
      </c>
      <c r="I73" s="57" t="str">
        <f>'[3]450 KHz'!F13</f>
        <v>00</v>
      </c>
      <c r="J73" s="57" t="str">
        <f>'[3]450 KHz'!G13</f>
        <v>10</v>
      </c>
      <c r="K73" s="57" t="str">
        <f>'[3]450 KHz'!H13</f>
        <v>11</v>
      </c>
      <c r="L73" s="57" t="str">
        <f>'[3]450 KHz'!I13</f>
        <v>000100</v>
      </c>
      <c r="M73" s="57" t="str">
        <f>'[3]450 KHz'!J13</f>
        <v>01</v>
      </c>
      <c r="N73" s="57" t="str">
        <f>'[3]450 KHz'!K13</f>
        <v>8C</v>
      </c>
      <c r="O73" s="57" t="str">
        <f>'[3]450 KHz'!L13</f>
        <v>10</v>
      </c>
      <c r="P73" s="57" t="str">
        <f>'[3]450 KHz'!M13</f>
        <v>00110</v>
      </c>
      <c r="Q73" s="57" t="str">
        <f>'[3]450 KHz'!N13</f>
        <v>0</v>
      </c>
      <c r="R73" s="57" t="str">
        <f>'[3]450 KHz'!O13</f>
        <v>1A</v>
      </c>
      <c r="S73" s="57" t="str">
        <f>'[3]450 KHz'!P13</f>
        <v>000110</v>
      </c>
      <c r="T73" s="57" t="str">
        <f>'[3]450 KHz'!Q13</f>
        <v>10</v>
      </c>
      <c r="U73" s="57" t="str">
        <f>'[3]450 KHz'!R13</f>
        <v>4C</v>
      </c>
      <c r="V73" s="57" t="str">
        <f>'[3]450 KHz'!S13</f>
        <v>01</v>
      </c>
      <c r="W73" s="57" t="str">
        <f>'[3]450 KHz'!T13</f>
        <v>00110</v>
      </c>
      <c r="X73" s="57" t="str">
        <f>'[3]450 KHz'!U13</f>
        <v>0</v>
      </c>
      <c r="Y73" s="57" t="str">
        <f t="shared" si="38"/>
        <v>12118C1A4C</v>
      </c>
      <c r="Z73" s="57">
        <f t="shared" si="29"/>
        <v>100</v>
      </c>
      <c r="AA73" s="57">
        <f t="shared" si="30"/>
        <v>30</v>
      </c>
      <c r="AB73" s="57">
        <f t="shared" si="31"/>
        <v>2.9996999999999998</v>
      </c>
      <c r="AC73" s="57">
        <f t="shared" si="32"/>
        <v>19.200000000000003</v>
      </c>
      <c r="AD73" s="57">
        <f t="shared" si="33"/>
        <v>800</v>
      </c>
      <c r="AE73" s="57">
        <f t="shared" si="34"/>
        <v>50</v>
      </c>
      <c r="AF73" s="57">
        <f t="shared" si="35"/>
        <v>20</v>
      </c>
      <c r="AG73" s="57">
        <f t="shared" si="36"/>
        <v>7.5</v>
      </c>
      <c r="AH73" s="57">
        <f t="shared" si="37"/>
        <v>37.5</v>
      </c>
      <c r="AI73" s="57">
        <v>4000</v>
      </c>
      <c r="AK73" s="57">
        <f t="shared" si="39"/>
        <v>450</v>
      </c>
      <c r="AL73" s="57">
        <f t="shared" si="40"/>
        <v>7</v>
      </c>
      <c r="AM73" s="57" t="str">
        <f t="shared" si="26"/>
        <v>12118C1A4C</v>
      </c>
      <c r="AN73" s="57">
        <f t="shared" si="26"/>
        <v>100</v>
      </c>
      <c r="AO73" s="57">
        <f t="shared" si="26"/>
        <v>30</v>
      </c>
      <c r="AP73" s="57">
        <f t="shared" si="41"/>
        <v>80</v>
      </c>
      <c r="AQ73" s="57">
        <f t="shared" si="42"/>
        <v>239.976</v>
      </c>
      <c r="AR73" s="57">
        <f t="shared" si="43"/>
        <v>19.200000000000003</v>
      </c>
      <c r="AS73" s="57">
        <f t="shared" si="27"/>
        <v>50</v>
      </c>
      <c r="AT73" s="57">
        <f t="shared" si="27"/>
        <v>20</v>
      </c>
      <c r="AU73" s="57">
        <f t="shared" si="44"/>
        <v>1500</v>
      </c>
      <c r="AV73" s="57">
        <f t="shared" si="45"/>
        <v>37.5</v>
      </c>
      <c r="AW73" s="57">
        <f t="shared" si="46"/>
        <v>3</v>
      </c>
      <c r="AX73" s="382">
        <f t="shared" si="47"/>
        <v>22.107063913599049</v>
      </c>
      <c r="AY73" s="382">
        <f t="shared" si="48"/>
        <v>276.31066509009599</v>
      </c>
      <c r="AZ73" s="57">
        <f t="shared" si="49"/>
        <v>1</v>
      </c>
      <c r="BA73" s="382">
        <f t="shared" si="50"/>
        <v>5.3051647697298447</v>
      </c>
      <c r="BB73" s="382">
        <f t="shared" si="51"/>
        <v>212.20659078919377</v>
      </c>
    </row>
    <row r="74" spans="1:54" x14ac:dyDescent="0.25">
      <c r="A74" s="57">
        <f t="shared" si="28"/>
        <v>72</v>
      </c>
      <c r="B74" s="57">
        <v>450</v>
      </c>
      <c r="C74" s="57">
        <v>2</v>
      </c>
      <c r="D74" s="57" t="str">
        <f>'[3]450 KHz'!A14</f>
        <v>01000</v>
      </c>
      <c r="E74" s="57">
        <f>'[3]450 KHz'!B14</f>
        <v>3</v>
      </c>
      <c r="F74" s="57" t="str">
        <f>'[3]450 KHz'!C14</f>
        <v>12</v>
      </c>
      <c r="G74" s="57" t="str">
        <f>'[3]450 KHz'!D14</f>
        <v>00</v>
      </c>
      <c r="H74" s="57" t="str">
        <f>'[3]450 KHz'!E14</f>
        <v>01</v>
      </c>
      <c r="I74" s="57" t="str">
        <f>'[3]450 KHz'!F14</f>
        <v>00</v>
      </c>
      <c r="J74" s="57" t="str">
        <f>'[3]450 KHz'!G14</f>
        <v>10</v>
      </c>
      <c r="K74" s="57" t="str">
        <f>'[3]450 KHz'!H14</f>
        <v>20</v>
      </c>
      <c r="L74" s="57" t="str">
        <f>'[3]450 KHz'!I14</f>
        <v>001000</v>
      </c>
      <c r="M74" s="57" t="str">
        <f>'[3]450 KHz'!J14</f>
        <v>00</v>
      </c>
      <c r="N74" s="57" t="str">
        <f>'[3]450 KHz'!K14</f>
        <v>C6</v>
      </c>
      <c r="O74" s="57" t="str">
        <f>'[3]450 KHz'!L14</f>
        <v>11</v>
      </c>
      <c r="P74" s="57" t="str">
        <f>'[3]450 KHz'!M14</f>
        <v>00011</v>
      </c>
      <c r="Q74" s="57" t="str">
        <f>'[3]450 KHz'!N14</f>
        <v>0</v>
      </c>
      <c r="R74" s="57" t="str">
        <f>'[3]450 KHz'!O14</f>
        <v>1A</v>
      </c>
      <c r="S74" s="57" t="str">
        <f>'[3]450 KHz'!P14</f>
        <v>000110</v>
      </c>
      <c r="T74" s="57" t="str">
        <f>'[3]450 KHz'!Q14</f>
        <v>10</v>
      </c>
      <c r="U74" s="57" t="str">
        <f>'[3]450 KHz'!R14</f>
        <v>4C</v>
      </c>
      <c r="V74" s="57" t="str">
        <f>'[3]450 KHz'!S14</f>
        <v>01</v>
      </c>
      <c r="W74" s="57" t="str">
        <f>'[3]450 KHz'!T14</f>
        <v>00110</v>
      </c>
      <c r="X74" s="57" t="str">
        <f>'[3]450 KHz'!U14</f>
        <v>0</v>
      </c>
      <c r="Y74" s="57" t="str">
        <f t="shared" si="38"/>
        <v>1220C61A4C</v>
      </c>
      <c r="Z74" s="57">
        <f t="shared" si="29"/>
        <v>100</v>
      </c>
      <c r="AA74" s="57">
        <f t="shared" si="30"/>
        <v>30</v>
      </c>
      <c r="AB74" s="57">
        <f t="shared" si="31"/>
        <v>2.9996999999999998</v>
      </c>
      <c r="AC74" s="57">
        <f t="shared" si="32"/>
        <v>19.200000000000003</v>
      </c>
      <c r="AD74" s="57">
        <f t="shared" si="33"/>
        <v>800</v>
      </c>
      <c r="AE74" s="57">
        <f t="shared" si="34"/>
        <v>50</v>
      </c>
      <c r="AF74" s="57">
        <f t="shared" si="35"/>
        <v>40</v>
      </c>
      <c r="AG74" s="57">
        <f t="shared" si="36"/>
        <v>3.75</v>
      </c>
      <c r="AH74" s="57">
        <f t="shared" si="37"/>
        <v>18.75</v>
      </c>
      <c r="AI74" s="57">
        <v>4000</v>
      </c>
      <c r="AK74" s="57">
        <f t="shared" si="39"/>
        <v>450</v>
      </c>
      <c r="AL74" s="57">
        <f t="shared" si="40"/>
        <v>8</v>
      </c>
      <c r="AM74" s="57" t="str">
        <f t="shared" si="26"/>
        <v>1220C61A4C</v>
      </c>
      <c r="AN74" s="57">
        <f t="shared" si="26"/>
        <v>100</v>
      </c>
      <c r="AO74" s="57">
        <f t="shared" si="26"/>
        <v>30</v>
      </c>
      <c r="AP74" s="57">
        <f t="shared" si="41"/>
        <v>80</v>
      </c>
      <c r="AQ74" s="57">
        <f t="shared" si="42"/>
        <v>239.976</v>
      </c>
      <c r="AR74" s="57">
        <f t="shared" si="43"/>
        <v>19.200000000000003</v>
      </c>
      <c r="AS74" s="57">
        <f t="shared" si="27"/>
        <v>50</v>
      </c>
      <c r="AT74" s="57">
        <f t="shared" si="27"/>
        <v>40</v>
      </c>
      <c r="AU74" s="57">
        <f t="shared" si="44"/>
        <v>750</v>
      </c>
      <c r="AV74" s="57">
        <f t="shared" si="45"/>
        <v>18.75</v>
      </c>
      <c r="AW74" s="57">
        <f t="shared" si="46"/>
        <v>3</v>
      </c>
      <c r="AX74" s="382">
        <f t="shared" si="47"/>
        <v>22.107063913599049</v>
      </c>
      <c r="AY74" s="382">
        <f t="shared" si="48"/>
        <v>276.31066509009599</v>
      </c>
      <c r="AZ74" s="57">
        <f t="shared" si="49"/>
        <v>2</v>
      </c>
      <c r="BA74" s="382">
        <f t="shared" si="50"/>
        <v>5.3051647697298447</v>
      </c>
      <c r="BB74" s="382">
        <f t="shared" si="51"/>
        <v>212.20659078919377</v>
      </c>
    </row>
    <row r="75" spans="1:54" x14ac:dyDescent="0.25">
      <c r="A75" s="57">
        <f t="shared" si="28"/>
        <v>73</v>
      </c>
      <c r="B75" s="57">
        <v>450</v>
      </c>
      <c r="C75" s="57">
        <v>2</v>
      </c>
      <c r="D75" s="57" t="str">
        <f>'[3]450 KHz'!A15</f>
        <v>01001</v>
      </c>
      <c r="E75" s="57">
        <f>'[3]450 KHz'!B15</f>
        <v>3</v>
      </c>
      <c r="F75" s="57" t="str">
        <f>'[3]450 KHz'!C15</f>
        <v>12</v>
      </c>
      <c r="G75" s="57" t="str">
        <f>'[3]450 KHz'!D15</f>
        <v>00</v>
      </c>
      <c r="H75" s="57" t="str">
        <f>'[3]450 KHz'!E15</f>
        <v>01</v>
      </c>
      <c r="I75" s="57" t="str">
        <f>'[3]450 KHz'!F15</f>
        <v>00</v>
      </c>
      <c r="J75" s="57" t="str">
        <f>'[3]450 KHz'!G15</f>
        <v>10</v>
      </c>
      <c r="K75" s="57" t="str">
        <f>'[3]450 KHz'!H15</f>
        <v>40</v>
      </c>
      <c r="L75" s="57" t="str">
        <f>'[3]450 KHz'!I15</f>
        <v>010000</v>
      </c>
      <c r="M75" s="57" t="str">
        <f>'[3]450 KHz'!J15</f>
        <v>00</v>
      </c>
      <c r="N75" s="57" t="str">
        <f>'[3]450 KHz'!K15</f>
        <v>42</v>
      </c>
      <c r="O75" s="57" t="str">
        <f>'[3]450 KHz'!L15</f>
        <v>01</v>
      </c>
      <c r="P75" s="57" t="str">
        <f>'[3]450 KHz'!M15</f>
        <v>00001</v>
      </c>
      <c r="Q75" s="57" t="str">
        <f>'[3]450 KHz'!N15</f>
        <v>0</v>
      </c>
      <c r="R75" s="57" t="str">
        <f>'[3]450 KHz'!O15</f>
        <v>1A</v>
      </c>
      <c r="S75" s="57" t="str">
        <f>'[3]450 KHz'!P15</f>
        <v>000110</v>
      </c>
      <c r="T75" s="57" t="str">
        <f>'[3]450 KHz'!Q15</f>
        <v>10</v>
      </c>
      <c r="U75" s="57" t="str">
        <f>'[3]450 KHz'!R15</f>
        <v>4C</v>
      </c>
      <c r="V75" s="57" t="str">
        <f>'[3]450 KHz'!S15</f>
        <v>01</v>
      </c>
      <c r="W75" s="57" t="str">
        <f>'[3]450 KHz'!T15</f>
        <v>00110</v>
      </c>
      <c r="X75" s="57" t="str">
        <f>'[3]450 KHz'!U15</f>
        <v>0</v>
      </c>
      <c r="Y75" s="57" t="str">
        <f t="shared" si="38"/>
        <v>1240421A4C</v>
      </c>
      <c r="Z75" s="57">
        <f t="shared" si="29"/>
        <v>100</v>
      </c>
      <c r="AA75" s="57">
        <f t="shared" si="30"/>
        <v>30</v>
      </c>
      <c r="AB75" s="57">
        <f t="shared" si="31"/>
        <v>2.9996999999999998</v>
      </c>
      <c r="AC75" s="57">
        <f t="shared" si="32"/>
        <v>19.200000000000003</v>
      </c>
      <c r="AD75" s="57">
        <f t="shared" si="33"/>
        <v>800</v>
      </c>
      <c r="AE75" s="57">
        <f t="shared" si="34"/>
        <v>50</v>
      </c>
      <c r="AF75" s="57">
        <f t="shared" si="35"/>
        <v>80</v>
      </c>
      <c r="AG75" s="57">
        <f t="shared" si="36"/>
        <v>1.25</v>
      </c>
      <c r="AH75" s="57">
        <f t="shared" si="37"/>
        <v>6.25</v>
      </c>
      <c r="AI75" s="57">
        <v>4000</v>
      </c>
      <c r="AK75" s="57">
        <f t="shared" si="39"/>
        <v>450</v>
      </c>
      <c r="AL75" s="57">
        <f t="shared" si="40"/>
        <v>9</v>
      </c>
      <c r="AM75" s="57" t="str">
        <f t="shared" si="26"/>
        <v>1240421A4C</v>
      </c>
      <c r="AN75" s="57">
        <f t="shared" si="26"/>
        <v>100</v>
      </c>
      <c r="AO75" s="57">
        <f t="shared" si="26"/>
        <v>30</v>
      </c>
      <c r="AP75" s="57">
        <f t="shared" si="41"/>
        <v>80</v>
      </c>
      <c r="AQ75" s="57">
        <f t="shared" si="42"/>
        <v>239.976</v>
      </c>
      <c r="AR75" s="57">
        <f t="shared" si="43"/>
        <v>19.200000000000003</v>
      </c>
      <c r="AS75" s="57">
        <f t="shared" si="27"/>
        <v>50</v>
      </c>
      <c r="AT75" s="57">
        <f t="shared" si="27"/>
        <v>80</v>
      </c>
      <c r="AU75" s="57">
        <f t="shared" si="44"/>
        <v>250</v>
      </c>
      <c r="AV75" s="57">
        <f t="shared" si="45"/>
        <v>6.25</v>
      </c>
      <c r="AW75" s="57">
        <f t="shared" si="46"/>
        <v>3</v>
      </c>
      <c r="AX75" s="382">
        <f t="shared" si="47"/>
        <v>22.107063913599049</v>
      </c>
      <c r="AY75" s="382">
        <f t="shared" si="48"/>
        <v>276.31066509009599</v>
      </c>
      <c r="AZ75" s="57">
        <f t="shared" si="49"/>
        <v>4</v>
      </c>
      <c r="BA75" s="382">
        <f t="shared" si="50"/>
        <v>7.9577471545947667</v>
      </c>
      <c r="BB75" s="382">
        <f t="shared" si="51"/>
        <v>318.3098861837907</v>
      </c>
    </row>
    <row r="76" spans="1:54" x14ac:dyDescent="0.25">
      <c r="A76" s="57">
        <f t="shared" si="28"/>
        <v>74</v>
      </c>
      <c r="B76" s="57">
        <v>450</v>
      </c>
      <c r="C76" s="57">
        <v>2</v>
      </c>
      <c r="D76" s="57" t="str">
        <f>'[3]450 KHz'!A16</f>
        <v>01010</v>
      </c>
      <c r="E76" s="57">
        <f>'[3]450 KHz'!B16</f>
        <v>3</v>
      </c>
      <c r="F76" s="57" t="str">
        <f>'[3]450 KHz'!C16</f>
        <v>12</v>
      </c>
      <c r="G76" s="57" t="str">
        <f>'[3]450 KHz'!D16</f>
        <v>00</v>
      </c>
      <c r="H76" s="57" t="str">
        <f>'[3]450 KHz'!E16</f>
        <v>01</v>
      </c>
      <c r="I76" s="57" t="str">
        <f>'[3]450 KHz'!F16</f>
        <v>00</v>
      </c>
      <c r="J76" s="57" t="str">
        <f>'[3]450 KHz'!G16</f>
        <v>10</v>
      </c>
      <c r="K76" s="57" t="str">
        <f>'[3]450 KHz'!H16</f>
        <v>80</v>
      </c>
      <c r="L76" s="57" t="str">
        <f>'[3]450 KHz'!I16</f>
        <v>100000</v>
      </c>
      <c r="M76" s="57" t="str">
        <f>'[3]450 KHz'!J16</f>
        <v>00</v>
      </c>
      <c r="N76" s="57" t="str">
        <f>'[3]450 KHz'!K16</f>
        <v>42</v>
      </c>
      <c r="O76" s="57" t="str">
        <f>'[3]450 KHz'!L16</f>
        <v>01</v>
      </c>
      <c r="P76" s="57" t="str">
        <f>'[3]450 KHz'!M16</f>
        <v>00001</v>
      </c>
      <c r="Q76" s="57" t="str">
        <f>'[3]450 KHz'!N16</f>
        <v>0</v>
      </c>
      <c r="R76" s="57" t="str">
        <f>'[3]450 KHz'!O16</f>
        <v>1A</v>
      </c>
      <c r="S76" s="57" t="str">
        <f>'[3]450 KHz'!P16</f>
        <v>000110</v>
      </c>
      <c r="T76" s="57" t="str">
        <f>'[3]450 KHz'!Q16</f>
        <v>10</v>
      </c>
      <c r="U76" s="57" t="str">
        <f>'[3]450 KHz'!R16</f>
        <v>4C</v>
      </c>
      <c r="V76" s="57" t="str">
        <f>'[3]450 KHz'!S16</f>
        <v>01</v>
      </c>
      <c r="W76" s="57" t="str">
        <f>'[3]450 KHz'!T16</f>
        <v>00110</v>
      </c>
      <c r="X76" s="57" t="str">
        <f>'[3]450 KHz'!U16</f>
        <v>0</v>
      </c>
      <c r="Y76" s="57" t="str">
        <f t="shared" si="38"/>
        <v>1280421A4C</v>
      </c>
      <c r="Z76" s="57">
        <f t="shared" si="29"/>
        <v>100</v>
      </c>
      <c r="AA76" s="57">
        <f t="shared" si="30"/>
        <v>30</v>
      </c>
      <c r="AB76" s="57">
        <f t="shared" si="31"/>
        <v>2.9996999999999998</v>
      </c>
      <c r="AC76" s="57">
        <f t="shared" si="32"/>
        <v>19.200000000000003</v>
      </c>
      <c r="AD76" s="57">
        <f t="shared" si="33"/>
        <v>800</v>
      </c>
      <c r="AE76" s="57">
        <f t="shared" si="34"/>
        <v>50</v>
      </c>
      <c r="AF76" s="57">
        <f t="shared" si="35"/>
        <v>160</v>
      </c>
      <c r="AG76" s="57">
        <f t="shared" si="36"/>
        <v>1.25</v>
      </c>
      <c r="AH76" s="57">
        <f t="shared" si="37"/>
        <v>6.25</v>
      </c>
      <c r="AI76" s="57">
        <v>4000</v>
      </c>
      <c r="AK76" s="57">
        <f t="shared" si="39"/>
        <v>450</v>
      </c>
      <c r="AL76" s="57">
        <f t="shared" si="40"/>
        <v>10</v>
      </c>
      <c r="AM76" s="57" t="str">
        <f t="shared" si="26"/>
        <v>1280421A4C</v>
      </c>
      <c r="AN76" s="57">
        <f t="shared" si="26"/>
        <v>100</v>
      </c>
      <c r="AO76" s="57">
        <f t="shared" si="26"/>
        <v>30</v>
      </c>
      <c r="AP76" s="57">
        <f t="shared" si="41"/>
        <v>80</v>
      </c>
      <c r="AQ76" s="57">
        <f t="shared" si="42"/>
        <v>239.976</v>
      </c>
      <c r="AR76" s="57">
        <f t="shared" si="43"/>
        <v>19.200000000000003</v>
      </c>
      <c r="AS76" s="57">
        <f t="shared" si="27"/>
        <v>50</v>
      </c>
      <c r="AT76" s="57">
        <f t="shared" si="27"/>
        <v>160</v>
      </c>
      <c r="AU76" s="57">
        <f t="shared" si="44"/>
        <v>250</v>
      </c>
      <c r="AV76" s="57">
        <f t="shared" si="45"/>
        <v>6.25</v>
      </c>
      <c r="AW76" s="57">
        <f t="shared" si="46"/>
        <v>3</v>
      </c>
      <c r="AX76" s="382">
        <f t="shared" si="47"/>
        <v>22.107063913599049</v>
      </c>
      <c r="AY76" s="382">
        <f t="shared" si="48"/>
        <v>276.31066509009599</v>
      </c>
      <c r="AZ76" s="57">
        <f t="shared" si="49"/>
        <v>8</v>
      </c>
      <c r="BA76" s="382">
        <f t="shared" si="50"/>
        <v>3.9788735772973833</v>
      </c>
      <c r="BB76" s="382">
        <f t="shared" si="51"/>
        <v>159.15494309189535</v>
      </c>
    </row>
    <row r="77" spans="1:54" x14ac:dyDescent="0.25">
      <c r="A77" s="57">
        <f t="shared" si="28"/>
        <v>75</v>
      </c>
      <c r="B77" s="57">
        <v>450</v>
      </c>
      <c r="C77" s="57">
        <v>2</v>
      </c>
      <c r="D77" s="57" t="str">
        <f>'[3]450 KHz'!A17</f>
        <v>01011</v>
      </c>
      <c r="E77" s="57">
        <f>'[3]450 KHz'!B17</f>
        <v>3</v>
      </c>
      <c r="F77" s="57" t="str">
        <f>'[3]450 KHz'!C17</f>
        <v>12</v>
      </c>
      <c r="G77" s="57" t="str">
        <f>'[3]450 KHz'!D17</f>
        <v>00</v>
      </c>
      <c r="H77" s="57" t="str">
        <f>'[3]450 KHz'!E17</f>
        <v>01</v>
      </c>
      <c r="I77" s="57" t="str">
        <f>'[3]450 KHz'!F17</f>
        <v>00</v>
      </c>
      <c r="J77" s="57" t="str">
        <f>'[3]450 KHz'!G17</f>
        <v>10</v>
      </c>
      <c r="K77" s="57" t="str">
        <f>'[3]450 KHz'!H17</f>
        <v>0B</v>
      </c>
      <c r="L77" s="57" t="str">
        <f>'[3]450 KHz'!I17</f>
        <v>000010</v>
      </c>
      <c r="M77" s="57" t="str">
        <f>'[3]450 KHz'!J17</f>
        <v>11</v>
      </c>
      <c r="N77" s="57" t="str">
        <f>'[3]450 KHz'!K17</f>
        <v>18</v>
      </c>
      <c r="O77" s="57" t="str">
        <f>'[3]450 KHz'!L17</f>
        <v>00</v>
      </c>
      <c r="P77" s="57" t="str">
        <f>'[3]450 KHz'!M17</f>
        <v>01100</v>
      </c>
      <c r="Q77" s="57" t="str">
        <f>'[3]450 KHz'!N17</f>
        <v>0</v>
      </c>
      <c r="R77" s="57" t="str">
        <f>'[3]450 KHz'!O17</f>
        <v>22</v>
      </c>
      <c r="S77" s="57" t="str">
        <f>'[3]450 KHz'!P17</f>
        <v>001000</v>
      </c>
      <c r="T77" s="57" t="str">
        <f>'[3]450 KHz'!Q17</f>
        <v>10</v>
      </c>
      <c r="U77" s="57" t="str">
        <f>'[3]450 KHz'!R17</f>
        <v>46</v>
      </c>
      <c r="V77" s="57" t="str">
        <f>'[3]450 KHz'!S17</f>
        <v>01</v>
      </c>
      <c r="W77" s="57" t="str">
        <f>'[3]450 KHz'!T17</f>
        <v>00011</v>
      </c>
      <c r="X77" s="57" t="str">
        <f>'[3]450 KHz'!U17</f>
        <v>0</v>
      </c>
      <c r="Y77" s="57" t="str">
        <f t="shared" si="38"/>
        <v>120B182246</v>
      </c>
      <c r="Z77" s="57">
        <f t="shared" si="29"/>
        <v>100</v>
      </c>
      <c r="AA77" s="57">
        <f t="shared" si="30"/>
        <v>40</v>
      </c>
      <c r="AB77" s="57">
        <f t="shared" si="31"/>
        <v>2.9996999999999998</v>
      </c>
      <c r="AC77" s="57">
        <f t="shared" si="32"/>
        <v>9.6000000000000014</v>
      </c>
      <c r="AD77" s="57">
        <f t="shared" si="33"/>
        <v>800</v>
      </c>
      <c r="AE77" s="57">
        <f t="shared" si="34"/>
        <v>50</v>
      </c>
      <c r="AF77" s="57">
        <f t="shared" si="35"/>
        <v>10</v>
      </c>
      <c r="AG77" s="57">
        <f t="shared" si="36"/>
        <v>15</v>
      </c>
      <c r="AH77" s="57">
        <f t="shared" si="37"/>
        <v>75</v>
      </c>
      <c r="AI77" s="57">
        <v>4000</v>
      </c>
      <c r="AK77" s="57">
        <f t="shared" si="39"/>
        <v>450</v>
      </c>
      <c r="AL77" s="57">
        <f t="shared" si="40"/>
        <v>11</v>
      </c>
      <c r="AM77" s="57" t="str">
        <f t="shared" si="26"/>
        <v>120B182246</v>
      </c>
      <c r="AN77" s="57">
        <f t="shared" si="26"/>
        <v>100</v>
      </c>
      <c r="AO77" s="57">
        <f t="shared" si="26"/>
        <v>40</v>
      </c>
      <c r="AP77" s="57">
        <f t="shared" si="41"/>
        <v>80</v>
      </c>
      <c r="AQ77" s="57">
        <f t="shared" si="42"/>
        <v>239.976</v>
      </c>
      <c r="AR77" s="57">
        <f t="shared" si="43"/>
        <v>9.6000000000000014</v>
      </c>
      <c r="AS77" s="57">
        <f t="shared" si="27"/>
        <v>50</v>
      </c>
      <c r="AT77" s="57">
        <f t="shared" si="27"/>
        <v>10</v>
      </c>
      <c r="AU77" s="57">
        <f t="shared" si="44"/>
        <v>3000</v>
      </c>
      <c r="AV77" s="57">
        <f t="shared" si="45"/>
        <v>75</v>
      </c>
      <c r="AW77" s="57">
        <f t="shared" si="46"/>
        <v>4</v>
      </c>
      <c r="AX77" s="382">
        <f t="shared" si="47"/>
        <v>16.580297935199283</v>
      </c>
      <c r="AY77" s="382">
        <f t="shared" si="48"/>
        <v>414.46599763514405</v>
      </c>
      <c r="AZ77" s="57">
        <f t="shared" si="49"/>
        <v>0.5</v>
      </c>
      <c r="BA77" s="382">
        <f t="shared" si="50"/>
        <v>5.3051647697298447</v>
      </c>
      <c r="BB77" s="382">
        <f t="shared" si="51"/>
        <v>212.20659078919377</v>
      </c>
    </row>
    <row r="78" spans="1:54" x14ac:dyDescent="0.25">
      <c r="A78" s="57">
        <f t="shared" si="28"/>
        <v>76</v>
      </c>
      <c r="B78" s="57">
        <v>450</v>
      </c>
      <c r="C78" s="57">
        <v>2</v>
      </c>
      <c r="D78" s="57" t="str">
        <f>'[3]450 KHz'!A18</f>
        <v>01100</v>
      </c>
      <c r="E78" s="57">
        <f>'[3]450 KHz'!B18</f>
        <v>3</v>
      </c>
      <c r="F78" s="57" t="str">
        <f>'[3]450 KHz'!C18</f>
        <v>12</v>
      </c>
      <c r="G78" s="57" t="str">
        <f>'[3]450 KHz'!D18</f>
        <v>00</v>
      </c>
      <c r="H78" s="57" t="str">
        <f>'[3]450 KHz'!E18</f>
        <v>01</v>
      </c>
      <c r="I78" s="57" t="str">
        <f>'[3]450 KHz'!F18</f>
        <v>00</v>
      </c>
      <c r="J78" s="57" t="str">
        <f>'[3]450 KHz'!G18</f>
        <v>10</v>
      </c>
      <c r="K78" s="57" t="str">
        <f>'[3]450 KHz'!H18</f>
        <v>11</v>
      </c>
      <c r="L78" s="57" t="str">
        <f>'[3]450 KHz'!I18</f>
        <v>000100</v>
      </c>
      <c r="M78" s="57" t="str">
        <f>'[3]450 KHz'!J18</f>
        <v>01</v>
      </c>
      <c r="N78" s="57" t="str">
        <f>'[3]450 KHz'!K18</f>
        <v>8C</v>
      </c>
      <c r="O78" s="57" t="str">
        <f>'[3]450 KHz'!L18</f>
        <v>10</v>
      </c>
      <c r="P78" s="57" t="str">
        <f>'[3]450 KHz'!M18</f>
        <v>00110</v>
      </c>
      <c r="Q78" s="57" t="str">
        <f>'[3]450 KHz'!N18</f>
        <v>0</v>
      </c>
      <c r="R78" s="57" t="str">
        <f>'[3]450 KHz'!O18</f>
        <v>22</v>
      </c>
      <c r="S78" s="57" t="str">
        <f>'[3]450 KHz'!P18</f>
        <v>001000</v>
      </c>
      <c r="T78" s="57" t="str">
        <f>'[3]450 KHz'!Q18</f>
        <v>10</v>
      </c>
      <c r="U78" s="57" t="str">
        <f>'[3]450 KHz'!R18</f>
        <v>46</v>
      </c>
      <c r="V78" s="57" t="str">
        <f>'[3]450 KHz'!S18</f>
        <v>01</v>
      </c>
      <c r="W78" s="57" t="str">
        <f>'[3]450 KHz'!T18</f>
        <v>00011</v>
      </c>
      <c r="X78" s="57" t="str">
        <f>'[3]450 KHz'!U18</f>
        <v>0</v>
      </c>
      <c r="Y78" s="57" t="str">
        <f t="shared" si="38"/>
        <v>12118C2246</v>
      </c>
      <c r="Z78" s="57">
        <f t="shared" si="29"/>
        <v>100</v>
      </c>
      <c r="AA78" s="57">
        <f t="shared" si="30"/>
        <v>40</v>
      </c>
      <c r="AB78" s="57">
        <f t="shared" si="31"/>
        <v>2.9996999999999998</v>
      </c>
      <c r="AC78" s="57">
        <f t="shared" si="32"/>
        <v>9.6000000000000014</v>
      </c>
      <c r="AD78" s="57">
        <f t="shared" si="33"/>
        <v>800</v>
      </c>
      <c r="AE78" s="57">
        <f t="shared" si="34"/>
        <v>50</v>
      </c>
      <c r="AF78" s="57">
        <f t="shared" si="35"/>
        <v>20</v>
      </c>
      <c r="AG78" s="57">
        <f t="shared" si="36"/>
        <v>7.5</v>
      </c>
      <c r="AH78" s="57">
        <f t="shared" si="37"/>
        <v>37.5</v>
      </c>
      <c r="AI78" s="57">
        <v>4000</v>
      </c>
      <c r="AK78" s="57">
        <f t="shared" si="39"/>
        <v>450</v>
      </c>
      <c r="AL78" s="57">
        <f t="shared" si="40"/>
        <v>12</v>
      </c>
      <c r="AM78" s="57" t="str">
        <f t="shared" si="26"/>
        <v>12118C2246</v>
      </c>
      <c r="AN78" s="57">
        <f t="shared" si="26"/>
        <v>100</v>
      </c>
      <c r="AO78" s="57">
        <f t="shared" si="26"/>
        <v>40</v>
      </c>
      <c r="AP78" s="57">
        <f t="shared" si="41"/>
        <v>80</v>
      </c>
      <c r="AQ78" s="57">
        <f t="shared" si="42"/>
        <v>239.976</v>
      </c>
      <c r="AR78" s="57">
        <f t="shared" si="43"/>
        <v>9.6000000000000014</v>
      </c>
      <c r="AS78" s="57">
        <f t="shared" si="27"/>
        <v>50</v>
      </c>
      <c r="AT78" s="57">
        <f t="shared" si="27"/>
        <v>20</v>
      </c>
      <c r="AU78" s="57">
        <f t="shared" si="44"/>
        <v>1500</v>
      </c>
      <c r="AV78" s="57">
        <f t="shared" si="45"/>
        <v>37.5</v>
      </c>
      <c r="AW78" s="57">
        <f t="shared" si="46"/>
        <v>4</v>
      </c>
      <c r="AX78" s="382">
        <f t="shared" si="47"/>
        <v>16.580297935199283</v>
      </c>
      <c r="AY78" s="382">
        <f t="shared" si="48"/>
        <v>414.46599763514405</v>
      </c>
      <c r="AZ78" s="57">
        <f t="shared" si="49"/>
        <v>1</v>
      </c>
      <c r="BA78" s="382">
        <f t="shared" si="50"/>
        <v>5.3051647697298447</v>
      </c>
      <c r="BB78" s="382">
        <f t="shared" si="51"/>
        <v>212.20659078919377</v>
      </c>
    </row>
    <row r="79" spans="1:54" x14ac:dyDescent="0.25">
      <c r="A79" s="57">
        <f t="shared" si="28"/>
        <v>77</v>
      </c>
      <c r="B79" s="57">
        <v>450</v>
      </c>
      <c r="C79" s="57">
        <v>2</v>
      </c>
      <c r="D79" s="57" t="str">
        <f>'[3]450 KHz'!A19</f>
        <v>01101</v>
      </c>
      <c r="E79" s="57">
        <f>'[3]450 KHz'!B19</f>
        <v>3</v>
      </c>
      <c r="F79" s="57" t="str">
        <f>'[3]450 KHz'!C19</f>
        <v>12</v>
      </c>
      <c r="G79" s="57" t="str">
        <f>'[3]450 KHz'!D19</f>
        <v>00</v>
      </c>
      <c r="H79" s="57" t="str">
        <f>'[3]450 KHz'!E19</f>
        <v>01</v>
      </c>
      <c r="I79" s="57" t="str">
        <f>'[3]450 KHz'!F19</f>
        <v>00</v>
      </c>
      <c r="J79" s="57" t="str">
        <f>'[3]450 KHz'!G19</f>
        <v>10</v>
      </c>
      <c r="K79" s="57" t="str">
        <f>'[3]450 KHz'!H19</f>
        <v>20</v>
      </c>
      <c r="L79" s="57" t="str">
        <f>'[3]450 KHz'!I19</f>
        <v>001000</v>
      </c>
      <c r="M79" s="57" t="str">
        <f>'[3]450 KHz'!J19</f>
        <v>00</v>
      </c>
      <c r="N79" s="57" t="str">
        <f>'[3]450 KHz'!K19</f>
        <v>C6</v>
      </c>
      <c r="O79" s="57" t="str">
        <f>'[3]450 KHz'!L19</f>
        <v>11</v>
      </c>
      <c r="P79" s="57" t="str">
        <f>'[3]450 KHz'!M19</f>
        <v>00011</v>
      </c>
      <c r="Q79" s="57" t="str">
        <f>'[3]450 KHz'!N19</f>
        <v>0</v>
      </c>
      <c r="R79" s="57" t="str">
        <f>'[3]450 KHz'!O19</f>
        <v>22</v>
      </c>
      <c r="S79" s="57" t="str">
        <f>'[3]450 KHz'!P19</f>
        <v>001000</v>
      </c>
      <c r="T79" s="57" t="str">
        <f>'[3]450 KHz'!Q19</f>
        <v>10</v>
      </c>
      <c r="U79" s="57" t="str">
        <f>'[3]450 KHz'!R19</f>
        <v>46</v>
      </c>
      <c r="V79" s="57" t="str">
        <f>'[3]450 KHz'!S19</f>
        <v>01</v>
      </c>
      <c r="W79" s="57" t="str">
        <f>'[3]450 KHz'!T19</f>
        <v>00011</v>
      </c>
      <c r="X79" s="57" t="str">
        <f>'[3]450 KHz'!U19</f>
        <v>0</v>
      </c>
      <c r="Y79" s="57" t="str">
        <f t="shared" si="38"/>
        <v>1220C62246</v>
      </c>
      <c r="Z79" s="57">
        <f t="shared" si="29"/>
        <v>100</v>
      </c>
      <c r="AA79" s="57">
        <f t="shared" si="30"/>
        <v>40</v>
      </c>
      <c r="AB79" s="57">
        <f t="shared" si="31"/>
        <v>2.9996999999999998</v>
      </c>
      <c r="AC79" s="57">
        <f t="shared" si="32"/>
        <v>9.6000000000000014</v>
      </c>
      <c r="AD79" s="57">
        <f t="shared" si="33"/>
        <v>800</v>
      </c>
      <c r="AE79" s="57">
        <f t="shared" si="34"/>
        <v>50</v>
      </c>
      <c r="AF79" s="57">
        <f t="shared" si="35"/>
        <v>40</v>
      </c>
      <c r="AG79" s="57">
        <f t="shared" si="36"/>
        <v>3.75</v>
      </c>
      <c r="AH79" s="57">
        <f t="shared" si="37"/>
        <v>18.75</v>
      </c>
      <c r="AI79" s="57">
        <v>4000</v>
      </c>
      <c r="AK79" s="57">
        <f t="shared" si="39"/>
        <v>450</v>
      </c>
      <c r="AL79" s="57">
        <f t="shared" si="40"/>
        <v>13</v>
      </c>
      <c r="AM79" s="57" t="str">
        <f t="shared" si="26"/>
        <v>1220C62246</v>
      </c>
      <c r="AN79" s="57">
        <f t="shared" si="26"/>
        <v>100</v>
      </c>
      <c r="AO79" s="57">
        <f t="shared" si="26"/>
        <v>40</v>
      </c>
      <c r="AP79" s="57">
        <f t="shared" si="41"/>
        <v>80</v>
      </c>
      <c r="AQ79" s="57">
        <f t="shared" si="42"/>
        <v>239.976</v>
      </c>
      <c r="AR79" s="57">
        <f t="shared" si="43"/>
        <v>9.6000000000000014</v>
      </c>
      <c r="AS79" s="57">
        <f t="shared" si="27"/>
        <v>50</v>
      </c>
      <c r="AT79" s="57">
        <f t="shared" si="27"/>
        <v>40</v>
      </c>
      <c r="AU79" s="57">
        <f t="shared" si="44"/>
        <v>750</v>
      </c>
      <c r="AV79" s="57">
        <f t="shared" si="45"/>
        <v>18.75</v>
      </c>
      <c r="AW79" s="57">
        <f t="shared" si="46"/>
        <v>4</v>
      </c>
      <c r="AX79" s="382">
        <f t="shared" si="47"/>
        <v>16.580297935199283</v>
      </c>
      <c r="AY79" s="382">
        <f t="shared" si="48"/>
        <v>414.46599763514405</v>
      </c>
      <c r="AZ79" s="57">
        <f t="shared" si="49"/>
        <v>2</v>
      </c>
      <c r="BA79" s="382">
        <f t="shared" si="50"/>
        <v>5.3051647697298447</v>
      </c>
      <c r="BB79" s="382">
        <f t="shared" si="51"/>
        <v>212.20659078919377</v>
      </c>
    </row>
    <row r="80" spans="1:54" x14ac:dyDescent="0.25">
      <c r="A80" s="57">
        <f t="shared" si="28"/>
        <v>78</v>
      </c>
      <c r="B80" s="57">
        <v>450</v>
      </c>
      <c r="C80" s="57">
        <v>2</v>
      </c>
      <c r="D80" s="57" t="str">
        <f>'[3]450 KHz'!A20</f>
        <v>01110</v>
      </c>
      <c r="E80" s="57">
        <f>'[3]450 KHz'!B20</f>
        <v>3</v>
      </c>
      <c r="F80" s="57" t="str">
        <f>'[3]450 KHz'!C20</f>
        <v>12</v>
      </c>
      <c r="G80" s="57" t="str">
        <f>'[3]450 KHz'!D20</f>
        <v>00</v>
      </c>
      <c r="H80" s="57" t="str">
        <f>'[3]450 KHz'!E20</f>
        <v>01</v>
      </c>
      <c r="I80" s="57" t="str">
        <f>'[3]450 KHz'!F20</f>
        <v>00</v>
      </c>
      <c r="J80" s="57" t="str">
        <f>'[3]450 KHz'!G20</f>
        <v>10</v>
      </c>
      <c r="K80" s="57" t="str">
        <f>'[3]450 KHz'!H20</f>
        <v>40</v>
      </c>
      <c r="L80" s="57" t="str">
        <f>'[3]450 KHz'!I20</f>
        <v>010000</v>
      </c>
      <c r="M80" s="57" t="str">
        <f>'[3]450 KHz'!J20</f>
        <v>00</v>
      </c>
      <c r="N80" s="57" t="str">
        <f>'[3]450 KHz'!K20</f>
        <v>42</v>
      </c>
      <c r="O80" s="57" t="str">
        <f>'[3]450 KHz'!L20</f>
        <v>01</v>
      </c>
      <c r="P80" s="57" t="str">
        <f>'[3]450 KHz'!M20</f>
        <v>00001</v>
      </c>
      <c r="Q80" s="57" t="str">
        <f>'[3]450 KHz'!N20</f>
        <v>0</v>
      </c>
      <c r="R80" s="57" t="str">
        <f>'[3]450 KHz'!O20</f>
        <v>22</v>
      </c>
      <c r="S80" s="57" t="str">
        <f>'[3]450 KHz'!P20</f>
        <v>001000</v>
      </c>
      <c r="T80" s="57" t="str">
        <f>'[3]450 KHz'!Q20</f>
        <v>10</v>
      </c>
      <c r="U80" s="57" t="str">
        <f>'[3]450 KHz'!R20</f>
        <v>46</v>
      </c>
      <c r="V80" s="57" t="str">
        <f>'[3]450 KHz'!S20</f>
        <v>01</v>
      </c>
      <c r="W80" s="57" t="str">
        <f>'[3]450 KHz'!T20</f>
        <v>00011</v>
      </c>
      <c r="X80" s="57" t="str">
        <f>'[3]450 KHz'!U20</f>
        <v>0</v>
      </c>
      <c r="Y80" s="57" t="str">
        <f t="shared" si="38"/>
        <v>1240422246</v>
      </c>
      <c r="Z80" s="57">
        <f t="shared" si="29"/>
        <v>100</v>
      </c>
      <c r="AA80" s="57">
        <f t="shared" si="30"/>
        <v>40</v>
      </c>
      <c r="AB80" s="57">
        <f t="shared" si="31"/>
        <v>2.9996999999999998</v>
      </c>
      <c r="AC80" s="57">
        <f t="shared" si="32"/>
        <v>9.6000000000000014</v>
      </c>
      <c r="AD80" s="57">
        <f t="shared" si="33"/>
        <v>800</v>
      </c>
      <c r="AE80" s="57">
        <f t="shared" si="34"/>
        <v>50</v>
      </c>
      <c r="AF80" s="57">
        <f t="shared" si="35"/>
        <v>80</v>
      </c>
      <c r="AG80" s="57">
        <f t="shared" si="36"/>
        <v>1.25</v>
      </c>
      <c r="AH80" s="57">
        <f t="shared" si="37"/>
        <v>6.25</v>
      </c>
      <c r="AI80" s="57">
        <v>4000</v>
      </c>
      <c r="AK80" s="57">
        <f t="shared" si="39"/>
        <v>450</v>
      </c>
      <c r="AL80" s="57">
        <f t="shared" si="40"/>
        <v>14</v>
      </c>
      <c r="AM80" s="57" t="str">
        <f t="shared" si="26"/>
        <v>1240422246</v>
      </c>
      <c r="AN80" s="57">
        <f t="shared" si="26"/>
        <v>100</v>
      </c>
      <c r="AO80" s="57">
        <f t="shared" si="26"/>
        <v>40</v>
      </c>
      <c r="AP80" s="57">
        <f t="shared" si="41"/>
        <v>80</v>
      </c>
      <c r="AQ80" s="57">
        <f t="shared" si="42"/>
        <v>239.976</v>
      </c>
      <c r="AR80" s="57">
        <f t="shared" si="43"/>
        <v>9.6000000000000014</v>
      </c>
      <c r="AS80" s="57">
        <f t="shared" si="27"/>
        <v>50</v>
      </c>
      <c r="AT80" s="57">
        <f t="shared" si="27"/>
        <v>80</v>
      </c>
      <c r="AU80" s="57">
        <f t="shared" si="44"/>
        <v>250</v>
      </c>
      <c r="AV80" s="57">
        <f t="shared" si="45"/>
        <v>6.25</v>
      </c>
      <c r="AW80" s="57">
        <f t="shared" si="46"/>
        <v>4</v>
      </c>
      <c r="AX80" s="382">
        <f t="shared" si="47"/>
        <v>16.580297935199283</v>
      </c>
      <c r="AY80" s="382">
        <f t="shared" si="48"/>
        <v>414.46599763514405</v>
      </c>
      <c r="AZ80" s="57">
        <f t="shared" si="49"/>
        <v>4</v>
      </c>
      <c r="BA80" s="382">
        <f t="shared" si="50"/>
        <v>7.9577471545947667</v>
      </c>
      <c r="BB80" s="382">
        <f t="shared" si="51"/>
        <v>318.3098861837907</v>
      </c>
    </row>
    <row r="81" spans="1:54" x14ac:dyDescent="0.25">
      <c r="A81" s="57">
        <f t="shared" si="28"/>
        <v>79</v>
      </c>
      <c r="B81" s="57">
        <v>450</v>
      </c>
      <c r="C81" s="57">
        <v>2</v>
      </c>
      <c r="D81" s="57" t="str">
        <f>'[3]450 KHz'!A21</f>
        <v>01111</v>
      </c>
      <c r="E81" s="57">
        <f>'[3]450 KHz'!B21</f>
        <v>3</v>
      </c>
      <c r="F81" s="57" t="str">
        <f>'[3]450 KHz'!C21</f>
        <v>12</v>
      </c>
      <c r="G81" s="57" t="str">
        <f>'[3]450 KHz'!D21</f>
        <v>00</v>
      </c>
      <c r="H81" s="57" t="str">
        <f>'[3]450 KHz'!E21</f>
        <v>01</v>
      </c>
      <c r="I81" s="57" t="str">
        <f>'[3]450 KHz'!F21</f>
        <v>00</v>
      </c>
      <c r="J81" s="57" t="str">
        <f>'[3]450 KHz'!G21</f>
        <v>10</v>
      </c>
      <c r="K81" s="57" t="str">
        <f>'[3]450 KHz'!H21</f>
        <v>80</v>
      </c>
      <c r="L81" s="57" t="str">
        <f>'[3]450 KHz'!I21</f>
        <v>100000</v>
      </c>
      <c r="M81" s="57" t="str">
        <f>'[3]450 KHz'!J21</f>
        <v>00</v>
      </c>
      <c r="N81" s="57" t="str">
        <f>'[3]450 KHz'!K21</f>
        <v>42</v>
      </c>
      <c r="O81" s="57" t="str">
        <f>'[3]450 KHz'!L21</f>
        <v>01</v>
      </c>
      <c r="P81" s="57" t="str">
        <f>'[3]450 KHz'!M21</f>
        <v>00001</v>
      </c>
      <c r="Q81" s="57" t="str">
        <f>'[3]450 KHz'!N21</f>
        <v>0</v>
      </c>
      <c r="R81" s="57" t="str">
        <f>'[3]450 KHz'!O21</f>
        <v>22</v>
      </c>
      <c r="S81" s="57" t="str">
        <f>'[3]450 KHz'!P21</f>
        <v>001000</v>
      </c>
      <c r="T81" s="57" t="str">
        <f>'[3]450 KHz'!Q21</f>
        <v>10</v>
      </c>
      <c r="U81" s="57" t="str">
        <f>'[3]450 KHz'!R21</f>
        <v>46</v>
      </c>
      <c r="V81" s="57" t="str">
        <f>'[3]450 KHz'!S21</f>
        <v>01</v>
      </c>
      <c r="W81" s="57" t="str">
        <f>'[3]450 KHz'!T21</f>
        <v>00011</v>
      </c>
      <c r="X81" s="57" t="str">
        <f>'[3]450 KHz'!U21</f>
        <v>0</v>
      </c>
      <c r="Y81" s="57" t="str">
        <f t="shared" si="38"/>
        <v>1280422246</v>
      </c>
      <c r="Z81" s="57">
        <f t="shared" si="29"/>
        <v>100</v>
      </c>
      <c r="AA81" s="57">
        <f t="shared" si="30"/>
        <v>40</v>
      </c>
      <c r="AB81" s="57">
        <f t="shared" si="31"/>
        <v>2.9996999999999998</v>
      </c>
      <c r="AC81" s="57">
        <f t="shared" si="32"/>
        <v>9.6000000000000014</v>
      </c>
      <c r="AD81" s="57">
        <f t="shared" si="33"/>
        <v>800</v>
      </c>
      <c r="AE81" s="57">
        <f t="shared" si="34"/>
        <v>50</v>
      </c>
      <c r="AF81" s="57">
        <f t="shared" si="35"/>
        <v>160</v>
      </c>
      <c r="AG81" s="57">
        <f t="shared" si="36"/>
        <v>1.25</v>
      </c>
      <c r="AH81" s="57">
        <f t="shared" si="37"/>
        <v>6.25</v>
      </c>
      <c r="AI81" s="57">
        <v>4000</v>
      </c>
      <c r="AK81" s="57">
        <f t="shared" si="39"/>
        <v>450</v>
      </c>
      <c r="AL81" s="57">
        <f t="shared" si="40"/>
        <v>15</v>
      </c>
      <c r="AM81" s="57" t="str">
        <f t="shared" ref="AM81:AO144" si="52">Y81</f>
        <v>1280422246</v>
      </c>
      <c r="AN81" s="57">
        <f t="shared" si="52"/>
        <v>100</v>
      </c>
      <c r="AO81" s="57">
        <f t="shared" si="52"/>
        <v>40</v>
      </c>
      <c r="AP81" s="57">
        <f t="shared" si="41"/>
        <v>80</v>
      </c>
      <c r="AQ81" s="57">
        <f t="shared" si="42"/>
        <v>239.976</v>
      </c>
      <c r="AR81" s="57">
        <f t="shared" si="43"/>
        <v>9.6000000000000014</v>
      </c>
      <c r="AS81" s="57">
        <f t="shared" ref="AS81:AT144" si="53">AE81</f>
        <v>50</v>
      </c>
      <c r="AT81" s="57">
        <f t="shared" si="53"/>
        <v>160</v>
      </c>
      <c r="AU81" s="57">
        <f t="shared" si="44"/>
        <v>250</v>
      </c>
      <c r="AV81" s="57">
        <f t="shared" si="45"/>
        <v>6.25</v>
      </c>
      <c r="AW81" s="57">
        <f t="shared" si="46"/>
        <v>4</v>
      </c>
      <c r="AX81" s="382">
        <f t="shared" si="47"/>
        <v>16.580297935199283</v>
      </c>
      <c r="AY81" s="382">
        <f t="shared" si="48"/>
        <v>414.46599763514405</v>
      </c>
      <c r="AZ81" s="57">
        <f t="shared" si="49"/>
        <v>8</v>
      </c>
      <c r="BA81" s="382">
        <f t="shared" si="50"/>
        <v>3.9788735772973833</v>
      </c>
      <c r="BB81" s="382">
        <f t="shared" si="51"/>
        <v>159.15494309189535</v>
      </c>
    </row>
    <row r="82" spans="1:54" x14ac:dyDescent="0.25">
      <c r="A82" s="57">
        <f t="shared" si="28"/>
        <v>80</v>
      </c>
      <c r="B82" s="57">
        <v>450</v>
      </c>
      <c r="C82" s="57">
        <v>2</v>
      </c>
      <c r="D82" s="57" t="str">
        <f>'[3]450 KHz'!A22</f>
        <v>10000</v>
      </c>
      <c r="E82" s="57">
        <f>'[3]450 KHz'!B22</f>
        <v>3</v>
      </c>
      <c r="F82" s="57" t="str">
        <f>'[3]450 KHz'!C22</f>
        <v>12</v>
      </c>
      <c r="G82" s="57" t="str">
        <f>'[3]450 KHz'!D22</f>
        <v>00</v>
      </c>
      <c r="H82" s="57" t="str">
        <f>'[3]450 KHz'!E22</f>
        <v>01</v>
      </c>
      <c r="I82" s="57" t="str">
        <f>'[3]450 KHz'!F22</f>
        <v>00</v>
      </c>
      <c r="J82" s="57" t="str">
        <f>'[3]450 KHz'!G22</f>
        <v>10</v>
      </c>
      <c r="K82" s="57" t="str">
        <f>'[3]450 KHz'!H22</f>
        <v>0B</v>
      </c>
      <c r="L82" s="57" t="str">
        <f>'[3]450 KHz'!I22</f>
        <v>000010</v>
      </c>
      <c r="M82" s="57" t="str">
        <f>'[3]450 KHz'!J22</f>
        <v>11</v>
      </c>
      <c r="N82" s="57" t="str">
        <f>'[3]450 KHz'!K22</f>
        <v>18</v>
      </c>
      <c r="O82" s="57" t="str">
        <f>'[3]450 KHz'!L22</f>
        <v>00</v>
      </c>
      <c r="P82" s="57" t="str">
        <f>'[3]450 KHz'!M22</f>
        <v>01100</v>
      </c>
      <c r="Q82" s="57" t="str">
        <f>'[3]450 KHz'!N22</f>
        <v>0</v>
      </c>
      <c r="R82" s="57" t="str">
        <f>'[3]450 KHz'!O22</f>
        <v>29</v>
      </c>
      <c r="S82" s="57" t="str">
        <f>'[3]450 KHz'!P22</f>
        <v>001010</v>
      </c>
      <c r="T82" s="57" t="str">
        <f>'[3]450 KHz'!Q22</f>
        <v>01</v>
      </c>
      <c r="U82" s="57" t="str">
        <f>'[3]450 KHz'!R22</f>
        <v>86</v>
      </c>
      <c r="V82" s="57" t="str">
        <f>'[3]450 KHz'!S22</f>
        <v>10</v>
      </c>
      <c r="W82" s="57" t="str">
        <f>'[3]450 KHz'!T22</f>
        <v>00011</v>
      </c>
      <c r="X82" s="57" t="str">
        <f>'[3]450 KHz'!U22</f>
        <v>0</v>
      </c>
      <c r="Y82" s="57" t="str">
        <f t="shared" si="38"/>
        <v>120B182986</v>
      </c>
      <c r="Z82" s="57">
        <f t="shared" si="29"/>
        <v>100</v>
      </c>
      <c r="AA82" s="57">
        <f t="shared" si="30"/>
        <v>50</v>
      </c>
      <c r="AB82" s="57">
        <f t="shared" si="31"/>
        <v>1.9998</v>
      </c>
      <c r="AC82" s="57">
        <f t="shared" si="32"/>
        <v>9.6000000000000014</v>
      </c>
      <c r="AD82" s="57">
        <f t="shared" si="33"/>
        <v>800</v>
      </c>
      <c r="AE82" s="57">
        <f t="shared" si="34"/>
        <v>50</v>
      </c>
      <c r="AF82" s="57">
        <f t="shared" si="35"/>
        <v>10</v>
      </c>
      <c r="AG82" s="57">
        <f t="shared" si="36"/>
        <v>15</v>
      </c>
      <c r="AH82" s="57">
        <f t="shared" si="37"/>
        <v>75</v>
      </c>
      <c r="AI82" s="57">
        <v>4000</v>
      </c>
      <c r="AK82" s="57">
        <f t="shared" si="39"/>
        <v>450</v>
      </c>
      <c r="AL82" s="57">
        <f t="shared" si="40"/>
        <v>16</v>
      </c>
      <c r="AM82" s="57" t="str">
        <f t="shared" si="52"/>
        <v>120B182986</v>
      </c>
      <c r="AN82" s="57">
        <f t="shared" si="52"/>
        <v>100</v>
      </c>
      <c r="AO82" s="57">
        <f t="shared" si="52"/>
        <v>50</v>
      </c>
      <c r="AP82" s="57">
        <f t="shared" si="41"/>
        <v>80</v>
      </c>
      <c r="AQ82" s="57">
        <f t="shared" si="42"/>
        <v>159.98400000000001</v>
      </c>
      <c r="AR82" s="57">
        <f t="shared" si="43"/>
        <v>9.6000000000000014</v>
      </c>
      <c r="AS82" s="57">
        <f t="shared" si="53"/>
        <v>50</v>
      </c>
      <c r="AT82" s="57">
        <f t="shared" si="53"/>
        <v>10</v>
      </c>
      <c r="AU82" s="57">
        <f t="shared" si="44"/>
        <v>3000</v>
      </c>
      <c r="AV82" s="57">
        <f t="shared" si="45"/>
        <v>75</v>
      </c>
      <c r="AW82" s="57">
        <f t="shared" si="46"/>
        <v>5</v>
      </c>
      <c r="AX82" s="382">
        <f t="shared" si="47"/>
        <v>19.896357522239136</v>
      </c>
      <c r="AY82" s="382">
        <f t="shared" si="48"/>
        <v>331.57279810811519</v>
      </c>
      <c r="AZ82" s="57">
        <f t="shared" si="49"/>
        <v>0.5</v>
      </c>
      <c r="BA82" s="382">
        <f t="shared" si="50"/>
        <v>5.3051647697298447</v>
      </c>
      <c r="BB82" s="382">
        <f t="shared" si="51"/>
        <v>212.20659078919377</v>
      </c>
    </row>
    <row r="83" spans="1:54" x14ac:dyDescent="0.25">
      <c r="A83" s="57">
        <f t="shared" si="28"/>
        <v>81</v>
      </c>
      <c r="B83" s="57">
        <v>450</v>
      </c>
      <c r="C83" s="57">
        <v>2</v>
      </c>
      <c r="D83" s="57" t="str">
        <f>'[3]450 KHz'!A23</f>
        <v>10001</v>
      </c>
      <c r="E83" s="57">
        <f>'[3]450 KHz'!B23</f>
        <v>3</v>
      </c>
      <c r="F83" s="57" t="str">
        <f>'[3]450 KHz'!C23</f>
        <v>12</v>
      </c>
      <c r="G83" s="57" t="str">
        <f>'[3]450 KHz'!D23</f>
        <v>00</v>
      </c>
      <c r="H83" s="57" t="str">
        <f>'[3]450 KHz'!E23</f>
        <v>01</v>
      </c>
      <c r="I83" s="57" t="str">
        <f>'[3]450 KHz'!F23</f>
        <v>00</v>
      </c>
      <c r="J83" s="57" t="str">
        <f>'[3]450 KHz'!G23</f>
        <v>10</v>
      </c>
      <c r="K83" s="57" t="str">
        <f>'[3]450 KHz'!H23</f>
        <v>11</v>
      </c>
      <c r="L83" s="57" t="str">
        <f>'[3]450 KHz'!I23</f>
        <v>000100</v>
      </c>
      <c r="M83" s="57" t="str">
        <f>'[3]450 KHz'!J23</f>
        <v>01</v>
      </c>
      <c r="N83" s="57" t="str">
        <f>'[3]450 KHz'!K23</f>
        <v>8C</v>
      </c>
      <c r="O83" s="57" t="str">
        <f>'[3]450 KHz'!L23</f>
        <v>10</v>
      </c>
      <c r="P83" s="57" t="str">
        <f>'[3]450 KHz'!M23</f>
        <v>00110</v>
      </c>
      <c r="Q83" s="57" t="str">
        <f>'[3]450 KHz'!N23</f>
        <v>0</v>
      </c>
      <c r="R83" s="57" t="str">
        <f>'[3]450 KHz'!O23</f>
        <v>29</v>
      </c>
      <c r="S83" s="57" t="str">
        <f>'[3]450 KHz'!P23</f>
        <v>001010</v>
      </c>
      <c r="T83" s="57" t="str">
        <f>'[3]450 KHz'!Q23</f>
        <v>01</v>
      </c>
      <c r="U83" s="57" t="str">
        <f>'[3]450 KHz'!R23</f>
        <v>86</v>
      </c>
      <c r="V83" s="57" t="str">
        <f>'[3]450 KHz'!S23</f>
        <v>10</v>
      </c>
      <c r="W83" s="57" t="str">
        <f>'[3]450 KHz'!T23</f>
        <v>00011</v>
      </c>
      <c r="X83" s="57" t="str">
        <f>'[3]450 KHz'!U23</f>
        <v>0</v>
      </c>
      <c r="Y83" s="57" t="str">
        <f t="shared" si="38"/>
        <v>12118C2986</v>
      </c>
      <c r="Z83" s="57">
        <f t="shared" si="29"/>
        <v>100</v>
      </c>
      <c r="AA83" s="57">
        <f t="shared" si="30"/>
        <v>50</v>
      </c>
      <c r="AB83" s="57">
        <f t="shared" si="31"/>
        <v>1.9998</v>
      </c>
      <c r="AC83" s="57">
        <f t="shared" si="32"/>
        <v>9.6000000000000014</v>
      </c>
      <c r="AD83" s="57">
        <f t="shared" si="33"/>
        <v>800</v>
      </c>
      <c r="AE83" s="57">
        <f t="shared" si="34"/>
        <v>50</v>
      </c>
      <c r="AF83" s="57">
        <f t="shared" si="35"/>
        <v>20</v>
      </c>
      <c r="AG83" s="57">
        <f t="shared" si="36"/>
        <v>7.5</v>
      </c>
      <c r="AH83" s="57">
        <f t="shared" si="37"/>
        <v>37.5</v>
      </c>
      <c r="AI83" s="57">
        <v>4000</v>
      </c>
      <c r="AK83" s="57">
        <f t="shared" si="39"/>
        <v>450</v>
      </c>
      <c r="AL83" s="57">
        <f t="shared" si="40"/>
        <v>17</v>
      </c>
      <c r="AM83" s="57" t="str">
        <f t="shared" si="52"/>
        <v>12118C2986</v>
      </c>
      <c r="AN83" s="57">
        <f t="shared" si="52"/>
        <v>100</v>
      </c>
      <c r="AO83" s="57">
        <f t="shared" si="52"/>
        <v>50</v>
      </c>
      <c r="AP83" s="57">
        <f t="shared" si="41"/>
        <v>80</v>
      </c>
      <c r="AQ83" s="57">
        <f t="shared" si="42"/>
        <v>159.98400000000001</v>
      </c>
      <c r="AR83" s="57">
        <f t="shared" si="43"/>
        <v>9.6000000000000014</v>
      </c>
      <c r="AS83" s="57">
        <f t="shared" si="53"/>
        <v>50</v>
      </c>
      <c r="AT83" s="57">
        <f t="shared" si="53"/>
        <v>20</v>
      </c>
      <c r="AU83" s="57">
        <f t="shared" si="44"/>
        <v>1500</v>
      </c>
      <c r="AV83" s="57">
        <f t="shared" si="45"/>
        <v>37.5</v>
      </c>
      <c r="AW83" s="57">
        <f t="shared" si="46"/>
        <v>5</v>
      </c>
      <c r="AX83" s="382">
        <f t="shared" si="47"/>
        <v>19.896357522239136</v>
      </c>
      <c r="AY83" s="382">
        <f t="shared" si="48"/>
        <v>331.57279810811519</v>
      </c>
      <c r="AZ83" s="57">
        <f t="shared" si="49"/>
        <v>1</v>
      </c>
      <c r="BA83" s="382">
        <f t="shared" si="50"/>
        <v>5.3051647697298447</v>
      </c>
      <c r="BB83" s="382">
        <f t="shared" si="51"/>
        <v>212.20659078919377</v>
      </c>
    </row>
    <row r="84" spans="1:54" x14ac:dyDescent="0.25">
      <c r="A84" s="57">
        <f t="shared" si="28"/>
        <v>82</v>
      </c>
      <c r="B84" s="57">
        <v>450</v>
      </c>
      <c r="C84" s="57">
        <v>2</v>
      </c>
      <c r="D84" s="57" t="str">
        <f>'[3]450 KHz'!A24</f>
        <v>10010</v>
      </c>
      <c r="E84" s="57">
        <f>'[3]450 KHz'!B24</f>
        <v>3</v>
      </c>
      <c r="F84" s="57" t="str">
        <f>'[3]450 KHz'!C24</f>
        <v>12</v>
      </c>
      <c r="G84" s="57" t="str">
        <f>'[3]450 KHz'!D24</f>
        <v>00</v>
      </c>
      <c r="H84" s="57" t="str">
        <f>'[3]450 KHz'!E24</f>
        <v>01</v>
      </c>
      <c r="I84" s="57" t="str">
        <f>'[3]450 KHz'!F24</f>
        <v>00</v>
      </c>
      <c r="J84" s="57" t="str">
        <f>'[3]450 KHz'!G24</f>
        <v>10</v>
      </c>
      <c r="K84" s="57" t="str">
        <f>'[3]450 KHz'!H24</f>
        <v>20</v>
      </c>
      <c r="L84" s="57" t="str">
        <f>'[3]450 KHz'!I24</f>
        <v>001000</v>
      </c>
      <c r="M84" s="57" t="str">
        <f>'[3]450 KHz'!J24</f>
        <v>00</v>
      </c>
      <c r="N84" s="57" t="str">
        <f>'[3]450 KHz'!K24</f>
        <v>C6</v>
      </c>
      <c r="O84" s="57" t="str">
        <f>'[3]450 KHz'!L24</f>
        <v>11</v>
      </c>
      <c r="P84" s="57" t="str">
        <f>'[3]450 KHz'!M24</f>
        <v>00011</v>
      </c>
      <c r="Q84" s="57" t="str">
        <f>'[3]450 KHz'!N24</f>
        <v>0</v>
      </c>
      <c r="R84" s="57" t="str">
        <f>'[3]450 KHz'!O24</f>
        <v>29</v>
      </c>
      <c r="S84" s="57" t="str">
        <f>'[3]450 KHz'!P24</f>
        <v>001010</v>
      </c>
      <c r="T84" s="57" t="str">
        <f>'[3]450 KHz'!Q24</f>
        <v>01</v>
      </c>
      <c r="U84" s="57" t="str">
        <f>'[3]450 KHz'!R24</f>
        <v>86</v>
      </c>
      <c r="V84" s="57" t="str">
        <f>'[3]450 KHz'!S24</f>
        <v>10</v>
      </c>
      <c r="W84" s="57" t="str">
        <f>'[3]450 KHz'!T24</f>
        <v>00011</v>
      </c>
      <c r="X84" s="57" t="str">
        <f>'[3]450 KHz'!U24</f>
        <v>0</v>
      </c>
      <c r="Y84" s="57" t="str">
        <f t="shared" si="38"/>
        <v>1220C62986</v>
      </c>
      <c r="Z84" s="57">
        <f t="shared" si="29"/>
        <v>100</v>
      </c>
      <c r="AA84" s="57">
        <f t="shared" si="30"/>
        <v>50</v>
      </c>
      <c r="AB84" s="57">
        <f t="shared" si="31"/>
        <v>1.9998</v>
      </c>
      <c r="AC84" s="57">
        <f t="shared" si="32"/>
        <v>9.6000000000000014</v>
      </c>
      <c r="AD84" s="57">
        <f t="shared" si="33"/>
        <v>800</v>
      </c>
      <c r="AE84" s="57">
        <f t="shared" si="34"/>
        <v>50</v>
      </c>
      <c r="AF84" s="57">
        <f t="shared" si="35"/>
        <v>40</v>
      </c>
      <c r="AG84" s="57">
        <f t="shared" si="36"/>
        <v>3.75</v>
      </c>
      <c r="AH84" s="57">
        <f t="shared" si="37"/>
        <v>18.75</v>
      </c>
      <c r="AI84" s="57">
        <v>4000</v>
      </c>
      <c r="AK84" s="57">
        <f t="shared" si="39"/>
        <v>450</v>
      </c>
      <c r="AL84" s="57">
        <f t="shared" si="40"/>
        <v>18</v>
      </c>
      <c r="AM84" s="57" t="str">
        <f t="shared" si="52"/>
        <v>1220C62986</v>
      </c>
      <c r="AN84" s="57">
        <f t="shared" si="52"/>
        <v>100</v>
      </c>
      <c r="AO84" s="57">
        <f t="shared" si="52"/>
        <v>50</v>
      </c>
      <c r="AP84" s="57">
        <f t="shared" si="41"/>
        <v>80</v>
      </c>
      <c r="AQ84" s="57">
        <f t="shared" si="42"/>
        <v>159.98400000000001</v>
      </c>
      <c r="AR84" s="57">
        <f t="shared" si="43"/>
        <v>9.6000000000000014</v>
      </c>
      <c r="AS84" s="57">
        <f t="shared" si="53"/>
        <v>50</v>
      </c>
      <c r="AT84" s="57">
        <f t="shared" si="53"/>
        <v>40</v>
      </c>
      <c r="AU84" s="57">
        <f t="shared" si="44"/>
        <v>750</v>
      </c>
      <c r="AV84" s="57">
        <f t="shared" si="45"/>
        <v>18.75</v>
      </c>
      <c r="AW84" s="57">
        <f t="shared" si="46"/>
        <v>5</v>
      </c>
      <c r="AX84" s="382">
        <f t="shared" si="47"/>
        <v>19.896357522239136</v>
      </c>
      <c r="AY84" s="382">
        <f t="shared" si="48"/>
        <v>331.57279810811519</v>
      </c>
      <c r="AZ84" s="57">
        <f t="shared" si="49"/>
        <v>2</v>
      </c>
      <c r="BA84" s="382">
        <f t="shared" si="50"/>
        <v>5.3051647697298447</v>
      </c>
      <c r="BB84" s="382">
        <f t="shared" si="51"/>
        <v>212.20659078919377</v>
      </c>
    </row>
    <row r="85" spans="1:54" x14ac:dyDescent="0.25">
      <c r="A85" s="57">
        <f t="shared" si="28"/>
        <v>83</v>
      </c>
      <c r="B85" s="57">
        <v>450</v>
      </c>
      <c r="C85" s="57">
        <v>2</v>
      </c>
      <c r="D85" s="57" t="str">
        <f>'[3]450 KHz'!A25</f>
        <v>10011</v>
      </c>
      <c r="E85" s="57">
        <f>'[3]450 KHz'!B25</f>
        <v>3</v>
      </c>
      <c r="F85" s="57" t="str">
        <f>'[3]450 KHz'!C25</f>
        <v>12</v>
      </c>
      <c r="G85" s="57" t="str">
        <f>'[3]450 KHz'!D25</f>
        <v>00</v>
      </c>
      <c r="H85" s="57" t="str">
        <f>'[3]450 KHz'!E25</f>
        <v>01</v>
      </c>
      <c r="I85" s="57" t="str">
        <f>'[3]450 KHz'!F25</f>
        <v>00</v>
      </c>
      <c r="J85" s="57" t="str">
        <f>'[3]450 KHz'!G25</f>
        <v>10</v>
      </c>
      <c r="K85" s="57" t="str">
        <f>'[3]450 KHz'!H25</f>
        <v>40</v>
      </c>
      <c r="L85" s="57" t="str">
        <f>'[3]450 KHz'!I25</f>
        <v>010000</v>
      </c>
      <c r="M85" s="57" t="str">
        <f>'[3]450 KHz'!J25</f>
        <v>00</v>
      </c>
      <c r="N85" s="57" t="str">
        <f>'[3]450 KHz'!K25</f>
        <v>42</v>
      </c>
      <c r="O85" s="57" t="str">
        <f>'[3]450 KHz'!L25</f>
        <v>01</v>
      </c>
      <c r="P85" s="57" t="str">
        <f>'[3]450 KHz'!M25</f>
        <v>00001</v>
      </c>
      <c r="Q85" s="57" t="str">
        <f>'[3]450 KHz'!N25</f>
        <v>0</v>
      </c>
      <c r="R85" s="57" t="str">
        <f>'[3]450 KHz'!O25</f>
        <v>29</v>
      </c>
      <c r="S85" s="57" t="str">
        <f>'[3]450 KHz'!P25</f>
        <v>001010</v>
      </c>
      <c r="T85" s="57" t="str">
        <f>'[3]450 KHz'!Q25</f>
        <v>01</v>
      </c>
      <c r="U85" s="57" t="str">
        <f>'[3]450 KHz'!R25</f>
        <v>86</v>
      </c>
      <c r="V85" s="57" t="str">
        <f>'[3]450 KHz'!S25</f>
        <v>10</v>
      </c>
      <c r="W85" s="57" t="str">
        <f>'[3]450 KHz'!T25</f>
        <v>00011</v>
      </c>
      <c r="X85" s="57" t="str">
        <f>'[3]450 KHz'!U25</f>
        <v>0</v>
      </c>
      <c r="Y85" s="57" t="str">
        <f t="shared" si="38"/>
        <v>1240422986</v>
      </c>
      <c r="Z85" s="57">
        <f t="shared" si="29"/>
        <v>100</v>
      </c>
      <c r="AA85" s="57">
        <f t="shared" si="30"/>
        <v>50</v>
      </c>
      <c r="AB85" s="57">
        <f t="shared" si="31"/>
        <v>1.9998</v>
      </c>
      <c r="AC85" s="57">
        <f t="shared" si="32"/>
        <v>9.6000000000000014</v>
      </c>
      <c r="AD85" s="57">
        <f t="shared" si="33"/>
        <v>800</v>
      </c>
      <c r="AE85" s="57">
        <f t="shared" si="34"/>
        <v>50</v>
      </c>
      <c r="AF85" s="57">
        <f t="shared" si="35"/>
        <v>80</v>
      </c>
      <c r="AG85" s="57">
        <f t="shared" si="36"/>
        <v>1.25</v>
      </c>
      <c r="AH85" s="57">
        <f t="shared" si="37"/>
        <v>6.25</v>
      </c>
      <c r="AI85" s="57">
        <v>4000</v>
      </c>
      <c r="AK85" s="57">
        <f t="shared" si="39"/>
        <v>450</v>
      </c>
      <c r="AL85" s="57">
        <f t="shared" si="40"/>
        <v>19</v>
      </c>
      <c r="AM85" s="57" t="str">
        <f t="shared" si="52"/>
        <v>1240422986</v>
      </c>
      <c r="AN85" s="57">
        <f t="shared" si="52"/>
        <v>100</v>
      </c>
      <c r="AO85" s="57">
        <f t="shared" si="52"/>
        <v>50</v>
      </c>
      <c r="AP85" s="57">
        <f t="shared" si="41"/>
        <v>80</v>
      </c>
      <c r="AQ85" s="57">
        <f t="shared" si="42"/>
        <v>159.98400000000001</v>
      </c>
      <c r="AR85" s="57">
        <f t="shared" si="43"/>
        <v>9.6000000000000014</v>
      </c>
      <c r="AS85" s="57">
        <f t="shared" si="53"/>
        <v>50</v>
      </c>
      <c r="AT85" s="57">
        <f t="shared" si="53"/>
        <v>80</v>
      </c>
      <c r="AU85" s="57">
        <f t="shared" si="44"/>
        <v>250</v>
      </c>
      <c r="AV85" s="57">
        <f t="shared" si="45"/>
        <v>6.25</v>
      </c>
      <c r="AW85" s="57">
        <f t="shared" si="46"/>
        <v>5</v>
      </c>
      <c r="AX85" s="382">
        <f t="shared" si="47"/>
        <v>19.896357522239136</v>
      </c>
      <c r="AY85" s="382">
        <f t="shared" si="48"/>
        <v>331.57279810811519</v>
      </c>
      <c r="AZ85" s="57">
        <f t="shared" si="49"/>
        <v>4</v>
      </c>
      <c r="BA85" s="382">
        <f t="shared" si="50"/>
        <v>7.9577471545947667</v>
      </c>
      <c r="BB85" s="382">
        <f t="shared" si="51"/>
        <v>318.3098861837907</v>
      </c>
    </row>
    <row r="86" spans="1:54" x14ac:dyDescent="0.25">
      <c r="A86" s="57">
        <f t="shared" si="28"/>
        <v>84</v>
      </c>
      <c r="B86" s="57">
        <v>450</v>
      </c>
      <c r="C86" s="57">
        <v>2</v>
      </c>
      <c r="D86" s="57" t="str">
        <f>'[3]450 KHz'!A26</f>
        <v>10100</v>
      </c>
      <c r="E86" s="57">
        <f>'[3]450 KHz'!B26</f>
        <v>3</v>
      </c>
      <c r="F86" s="57" t="str">
        <f>'[3]450 KHz'!C26</f>
        <v>12</v>
      </c>
      <c r="G86" s="57" t="str">
        <f>'[3]450 KHz'!D26</f>
        <v>00</v>
      </c>
      <c r="H86" s="57" t="str">
        <f>'[3]450 KHz'!E26</f>
        <v>01</v>
      </c>
      <c r="I86" s="57" t="str">
        <f>'[3]450 KHz'!F26</f>
        <v>00</v>
      </c>
      <c r="J86" s="57" t="str">
        <f>'[3]450 KHz'!G26</f>
        <v>10</v>
      </c>
      <c r="K86" s="57" t="str">
        <f>'[3]450 KHz'!H26</f>
        <v>80</v>
      </c>
      <c r="L86" s="57" t="str">
        <f>'[3]450 KHz'!I26</f>
        <v>100000</v>
      </c>
      <c r="M86" s="57" t="str">
        <f>'[3]450 KHz'!J26</f>
        <v>00</v>
      </c>
      <c r="N86" s="57" t="str">
        <f>'[3]450 KHz'!K26</f>
        <v>42</v>
      </c>
      <c r="O86" s="57" t="str">
        <f>'[3]450 KHz'!L26</f>
        <v>01</v>
      </c>
      <c r="P86" s="57" t="str">
        <f>'[3]450 KHz'!M26</f>
        <v>00001</v>
      </c>
      <c r="Q86" s="57" t="str">
        <f>'[3]450 KHz'!N26</f>
        <v>0</v>
      </c>
      <c r="R86" s="57" t="str">
        <f>'[3]450 KHz'!O26</f>
        <v>29</v>
      </c>
      <c r="S86" s="57" t="str">
        <f>'[3]450 KHz'!P26</f>
        <v>001010</v>
      </c>
      <c r="T86" s="57" t="str">
        <f>'[3]450 KHz'!Q26</f>
        <v>01</v>
      </c>
      <c r="U86" s="57" t="str">
        <f>'[3]450 KHz'!R26</f>
        <v>86</v>
      </c>
      <c r="V86" s="57" t="str">
        <f>'[3]450 KHz'!S26</f>
        <v>10</v>
      </c>
      <c r="W86" s="57" t="str">
        <f>'[3]450 KHz'!T26</f>
        <v>00011</v>
      </c>
      <c r="X86" s="57" t="str">
        <f>'[3]450 KHz'!U26</f>
        <v>0</v>
      </c>
      <c r="Y86" s="57" t="str">
        <f t="shared" si="38"/>
        <v>1280422986</v>
      </c>
      <c r="Z86" s="57">
        <f t="shared" si="29"/>
        <v>100</v>
      </c>
      <c r="AA86" s="57">
        <f t="shared" si="30"/>
        <v>50</v>
      </c>
      <c r="AB86" s="57">
        <f t="shared" si="31"/>
        <v>1.9998</v>
      </c>
      <c r="AC86" s="57">
        <f t="shared" si="32"/>
        <v>9.6000000000000014</v>
      </c>
      <c r="AD86" s="57">
        <f t="shared" si="33"/>
        <v>800</v>
      </c>
      <c r="AE86" s="57">
        <f t="shared" si="34"/>
        <v>50</v>
      </c>
      <c r="AF86" s="57">
        <f t="shared" si="35"/>
        <v>160</v>
      </c>
      <c r="AG86" s="57">
        <f t="shared" si="36"/>
        <v>1.25</v>
      </c>
      <c r="AH86" s="57">
        <f t="shared" si="37"/>
        <v>6.25</v>
      </c>
      <c r="AI86" s="57">
        <v>4000</v>
      </c>
      <c r="AK86" s="57">
        <f t="shared" si="39"/>
        <v>450</v>
      </c>
      <c r="AL86" s="57">
        <f t="shared" si="40"/>
        <v>20</v>
      </c>
      <c r="AM86" s="57" t="str">
        <f t="shared" si="52"/>
        <v>1280422986</v>
      </c>
      <c r="AN86" s="57">
        <f t="shared" si="52"/>
        <v>100</v>
      </c>
      <c r="AO86" s="57">
        <f t="shared" si="52"/>
        <v>50</v>
      </c>
      <c r="AP86" s="57">
        <f t="shared" si="41"/>
        <v>80</v>
      </c>
      <c r="AQ86" s="57">
        <f t="shared" si="42"/>
        <v>159.98400000000001</v>
      </c>
      <c r="AR86" s="57">
        <f t="shared" si="43"/>
        <v>9.6000000000000014</v>
      </c>
      <c r="AS86" s="57">
        <f t="shared" si="53"/>
        <v>50</v>
      </c>
      <c r="AT86" s="57">
        <f t="shared" si="53"/>
        <v>160</v>
      </c>
      <c r="AU86" s="57">
        <f t="shared" si="44"/>
        <v>250</v>
      </c>
      <c r="AV86" s="57">
        <f t="shared" si="45"/>
        <v>6.25</v>
      </c>
      <c r="AW86" s="57">
        <f t="shared" si="46"/>
        <v>5</v>
      </c>
      <c r="AX86" s="382">
        <f t="shared" si="47"/>
        <v>19.896357522239136</v>
      </c>
      <c r="AY86" s="382">
        <f t="shared" si="48"/>
        <v>331.57279810811519</v>
      </c>
      <c r="AZ86" s="57">
        <f t="shared" si="49"/>
        <v>8</v>
      </c>
      <c r="BA86" s="382">
        <f t="shared" si="50"/>
        <v>3.9788735772973833</v>
      </c>
      <c r="BB86" s="382">
        <f t="shared" si="51"/>
        <v>159.15494309189535</v>
      </c>
    </row>
    <row r="87" spans="1:54" x14ac:dyDescent="0.25">
      <c r="A87" s="57">
        <f t="shared" si="28"/>
        <v>85</v>
      </c>
      <c r="B87" s="57">
        <v>450</v>
      </c>
      <c r="C87" s="57">
        <v>2</v>
      </c>
      <c r="D87" s="57" t="str">
        <f>'[3]450 KHz'!A27</f>
        <v>10101</v>
      </c>
      <c r="E87" s="57">
        <f>'[3]450 KHz'!B27</f>
        <v>3</v>
      </c>
      <c r="F87" s="57" t="str">
        <f>'[3]450 KHz'!C27</f>
        <v>13</v>
      </c>
      <c r="G87" s="57" t="str">
        <f>'[3]450 KHz'!D27</f>
        <v>00</v>
      </c>
      <c r="H87" s="57" t="str">
        <f>'[3]450 KHz'!E27</f>
        <v>01</v>
      </c>
      <c r="I87" s="57" t="str">
        <f>'[3]450 KHz'!F27</f>
        <v>00</v>
      </c>
      <c r="J87" s="57" t="str">
        <f>'[3]450 KHz'!G27</f>
        <v>11</v>
      </c>
      <c r="K87" s="57" t="str">
        <f>'[3]450 KHz'!H27</f>
        <v>0B</v>
      </c>
      <c r="L87" s="57" t="str">
        <f>'[3]450 KHz'!I27</f>
        <v>000010</v>
      </c>
      <c r="M87" s="57" t="str">
        <f>'[3]450 KHz'!J27</f>
        <v>11</v>
      </c>
      <c r="N87" s="57" t="str">
        <f>'[3]450 KHz'!K27</f>
        <v>18</v>
      </c>
      <c r="O87" s="57" t="str">
        <f>'[3]450 KHz'!L27</f>
        <v>00</v>
      </c>
      <c r="P87" s="57" t="str">
        <f>'[3]450 KHz'!M27</f>
        <v>01100</v>
      </c>
      <c r="Q87" s="57" t="str">
        <f>'[3]450 KHz'!N27</f>
        <v>0</v>
      </c>
      <c r="R87" s="57" t="str">
        <f>'[3]450 KHz'!O27</f>
        <v>19</v>
      </c>
      <c r="S87" s="57" t="str">
        <f>'[3]450 KHz'!P27</f>
        <v>000110</v>
      </c>
      <c r="T87" s="57" t="str">
        <f>'[3]450 KHz'!Q27</f>
        <v>01</v>
      </c>
      <c r="U87" s="57" t="str">
        <f>'[3]450 KHz'!R27</f>
        <v>86</v>
      </c>
      <c r="V87" s="57" t="str">
        <f>'[3]450 KHz'!S27</f>
        <v>10</v>
      </c>
      <c r="W87" s="57" t="str">
        <f>'[3]450 KHz'!T27</f>
        <v>00011</v>
      </c>
      <c r="X87" s="57" t="str">
        <f>'[3]450 KHz'!U27</f>
        <v>0</v>
      </c>
      <c r="Y87" s="57" t="str">
        <f t="shared" si="38"/>
        <v>130B181986</v>
      </c>
      <c r="Z87" s="57">
        <f t="shared" si="29"/>
        <v>200</v>
      </c>
      <c r="AA87" s="57">
        <f t="shared" si="30"/>
        <v>30</v>
      </c>
      <c r="AB87" s="57">
        <f t="shared" si="31"/>
        <v>1.9998</v>
      </c>
      <c r="AC87" s="57">
        <f t="shared" si="32"/>
        <v>9.6000000000000014</v>
      </c>
      <c r="AD87" s="57">
        <f t="shared" si="33"/>
        <v>800</v>
      </c>
      <c r="AE87" s="57">
        <f t="shared" si="34"/>
        <v>50</v>
      </c>
      <c r="AF87" s="57">
        <f t="shared" si="35"/>
        <v>10</v>
      </c>
      <c r="AG87" s="57">
        <f t="shared" si="36"/>
        <v>15</v>
      </c>
      <c r="AH87" s="57">
        <f t="shared" si="37"/>
        <v>75</v>
      </c>
      <c r="AI87" s="57">
        <v>4000</v>
      </c>
      <c r="AK87" s="57">
        <f t="shared" si="39"/>
        <v>450</v>
      </c>
      <c r="AL87" s="57">
        <f t="shared" si="40"/>
        <v>21</v>
      </c>
      <c r="AM87" s="57" t="str">
        <f t="shared" si="52"/>
        <v>130B181986</v>
      </c>
      <c r="AN87" s="57">
        <f t="shared" si="52"/>
        <v>200</v>
      </c>
      <c r="AO87" s="57">
        <f t="shared" si="52"/>
        <v>30</v>
      </c>
      <c r="AP87" s="57">
        <f t="shared" si="41"/>
        <v>160</v>
      </c>
      <c r="AQ87" s="57">
        <f t="shared" si="42"/>
        <v>319.96800000000002</v>
      </c>
      <c r="AR87" s="57">
        <f t="shared" si="43"/>
        <v>9.6000000000000014</v>
      </c>
      <c r="AS87" s="57">
        <f t="shared" si="53"/>
        <v>50</v>
      </c>
      <c r="AT87" s="57">
        <f t="shared" si="53"/>
        <v>10</v>
      </c>
      <c r="AU87" s="57">
        <f t="shared" si="44"/>
        <v>3000</v>
      </c>
      <c r="AV87" s="57">
        <f t="shared" si="45"/>
        <v>75</v>
      </c>
      <c r="AW87" s="57">
        <f t="shared" si="46"/>
        <v>6</v>
      </c>
      <c r="AX87" s="382">
        <f t="shared" si="47"/>
        <v>16.580297935199283</v>
      </c>
      <c r="AY87" s="382">
        <f t="shared" si="48"/>
        <v>552.62133018019199</v>
      </c>
      <c r="AZ87" s="57">
        <f t="shared" si="49"/>
        <v>0.5</v>
      </c>
      <c r="BA87" s="382">
        <f t="shared" si="50"/>
        <v>5.3051647697298447</v>
      </c>
      <c r="BB87" s="382">
        <f t="shared" si="51"/>
        <v>212.20659078919377</v>
      </c>
    </row>
    <row r="88" spans="1:54" x14ac:dyDescent="0.25">
      <c r="A88" s="57">
        <f t="shared" si="28"/>
        <v>86</v>
      </c>
      <c r="B88" s="57">
        <v>450</v>
      </c>
      <c r="C88" s="57">
        <v>2</v>
      </c>
      <c r="D88" s="57" t="str">
        <f>'[3]450 KHz'!A28</f>
        <v>10110</v>
      </c>
      <c r="E88" s="57">
        <f>'[3]450 KHz'!B28</f>
        <v>3</v>
      </c>
      <c r="F88" s="57" t="str">
        <f>'[3]450 KHz'!C28</f>
        <v>13</v>
      </c>
      <c r="G88" s="57" t="str">
        <f>'[3]450 KHz'!D28</f>
        <v>00</v>
      </c>
      <c r="H88" s="57" t="str">
        <f>'[3]450 KHz'!E28</f>
        <v>01</v>
      </c>
      <c r="I88" s="57" t="str">
        <f>'[3]450 KHz'!F28</f>
        <v>00</v>
      </c>
      <c r="J88" s="57" t="str">
        <f>'[3]450 KHz'!G28</f>
        <v>11</v>
      </c>
      <c r="K88" s="57" t="str">
        <f>'[3]450 KHz'!H28</f>
        <v>11</v>
      </c>
      <c r="L88" s="57" t="str">
        <f>'[3]450 KHz'!I28</f>
        <v>000100</v>
      </c>
      <c r="M88" s="57" t="str">
        <f>'[3]450 KHz'!J28</f>
        <v>01</v>
      </c>
      <c r="N88" s="57" t="str">
        <f>'[3]450 KHz'!K28</f>
        <v>8C</v>
      </c>
      <c r="O88" s="57" t="str">
        <f>'[3]450 KHz'!L28</f>
        <v>10</v>
      </c>
      <c r="P88" s="57" t="str">
        <f>'[3]450 KHz'!M28</f>
        <v>00110</v>
      </c>
      <c r="Q88" s="57" t="str">
        <f>'[3]450 KHz'!N28</f>
        <v>0</v>
      </c>
      <c r="R88" s="57" t="str">
        <f>'[3]450 KHz'!O28</f>
        <v>19</v>
      </c>
      <c r="S88" s="57" t="str">
        <f>'[3]450 KHz'!P28</f>
        <v>000110</v>
      </c>
      <c r="T88" s="57" t="str">
        <f>'[3]450 KHz'!Q28</f>
        <v>01</v>
      </c>
      <c r="U88" s="57" t="str">
        <f>'[3]450 KHz'!R28</f>
        <v>86</v>
      </c>
      <c r="V88" s="57" t="str">
        <f>'[3]450 KHz'!S28</f>
        <v>10</v>
      </c>
      <c r="W88" s="57" t="str">
        <f>'[3]450 KHz'!T28</f>
        <v>00011</v>
      </c>
      <c r="X88" s="57" t="str">
        <f>'[3]450 KHz'!U28</f>
        <v>0</v>
      </c>
      <c r="Y88" s="57" t="str">
        <f t="shared" si="38"/>
        <v>13118C1986</v>
      </c>
      <c r="Z88" s="57">
        <f t="shared" si="29"/>
        <v>200</v>
      </c>
      <c r="AA88" s="57">
        <f t="shared" si="30"/>
        <v>30</v>
      </c>
      <c r="AB88" s="57">
        <f t="shared" si="31"/>
        <v>1.9998</v>
      </c>
      <c r="AC88" s="57">
        <f t="shared" si="32"/>
        <v>9.6000000000000014</v>
      </c>
      <c r="AD88" s="57">
        <f t="shared" si="33"/>
        <v>800</v>
      </c>
      <c r="AE88" s="57">
        <f t="shared" si="34"/>
        <v>50</v>
      </c>
      <c r="AF88" s="57">
        <f t="shared" si="35"/>
        <v>20</v>
      </c>
      <c r="AG88" s="57">
        <f t="shared" si="36"/>
        <v>7.5</v>
      </c>
      <c r="AH88" s="57">
        <f t="shared" si="37"/>
        <v>37.5</v>
      </c>
      <c r="AI88" s="57">
        <v>4000</v>
      </c>
      <c r="AK88" s="57">
        <f t="shared" si="39"/>
        <v>450</v>
      </c>
      <c r="AL88" s="57">
        <f t="shared" si="40"/>
        <v>22</v>
      </c>
      <c r="AM88" s="57" t="str">
        <f t="shared" si="52"/>
        <v>13118C1986</v>
      </c>
      <c r="AN88" s="57">
        <f t="shared" si="52"/>
        <v>200</v>
      </c>
      <c r="AO88" s="57">
        <f t="shared" si="52"/>
        <v>30</v>
      </c>
      <c r="AP88" s="57">
        <f t="shared" si="41"/>
        <v>160</v>
      </c>
      <c r="AQ88" s="57">
        <f t="shared" si="42"/>
        <v>319.96800000000002</v>
      </c>
      <c r="AR88" s="57">
        <f t="shared" si="43"/>
        <v>9.6000000000000014</v>
      </c>
      <c r="AS88" s="57">
        <f t="shared" si="53"/>
        <v>50</v>
      </c>
      <c r="AT88" s="57">
        <f t="shared" si="53"/>
        <v>20</v>
      </c>
      <c r="AU88" s="57">
        <f t="shared" si="44"/>
        <v>1500</v>
      </c>
      <c r="AV88" s="57">
        <f t="shared" si="45"/>
        <v>37.5</v>
      </c>
      <c r="AW88" s="57">
        <f t="shared" si="46"/>
        <v>6</v>
      </c>
      <c r="AX88" s="382">
        <f t="shared" si="47"/>
        <v>16.580297935199283</v>
      </c>
      <c r="AY88" s="382">
        <f t="shared" si="48"/>
        <v>552.62133018019199</v>
      </c>
      <c r="AZ88" s="57">
        <f t="shared" si="49"/>
        <v>1</v>
      </c>
      <c r="BA88" s="382">
        <f t="shared" si="50"/>
        <v>5.3051647697298447</v>
      </c>
      <c r="BB88" s="382">
        <f t="shared" si="51"/>
        <v>212.20659078919377</v>
      </c>
    </row>
    <row r="89" spans="1:54" x14ac:dyDescent="0.25">
      <c r="A89" s="57">
        <f t="shared" si="28"/>
        <v>87</v>
      </c>
      <c r="B89" s="57">
        <v>450</v>
      </c>
      <c r="C89" s="57">
        <v>2</v>
      </c>
      <c r="D89" s="57" t="str">
        <f>'[3]450 KHz'!A29</f>
        <v>10111</v>
      </c>
      <c r="E89" s="57">
        <f>'[3]450 KHz'!B29</f>
        <v>3</v>
      </c>
      <c r="F89" s="57" t="str">
        <f>'[3]450 KHz'!C29</f>
        <v>13</v>
      </c>
      <c r="G89" s="57" t="str">
        <f>'[3]450 KHz'!D29</f>
        <v>00</v>
      </c>
      <c r="H89" s="57" t="str">
        <f>'[3]450 KHz'!E29</f>
        <v>01</v>
      </c>
      <c r="I89" s="57" t="str">
        <f>'[3]450 KHz'!F29</f>
        <v>00</v>
      </c>
      <c r="J89" s="57" t="str">
        <f>'[3]450 KHz'!G29</f>
        <v>11</v>
      </c>
      <c r="K89" s="57" t="str">
        <f>'[3]450 KHz'!H29</f>
        <v>20</v>
      </c>
      <c r="L89" s="57" t="str">
        <f>'[3]450 KHz'!I29</f>
        <v>001000</v>
      </c>
      <c r="M89" s="57" t="str">
        <f>'[3]450 KHz'!J29</f>
        <v>00</v>
      </c>
      <c r="N89" s="57" t="str">
        <f>'[3]450 KHz'!K29</f>
        <v>C6</v>
      </c>
      <c r="O89" s="57" t="str">
        <f>'[3]450 KHz'!L29</f>
        <v>11</v>
      </c>
      <c r="P89" s="57" t="str">
        <f>'[3]450 KHz'!M29</f>
        <v>00011</v>
      </c>
      <c r="Q89" s="57" t="str">
        <f>'[3]450 KHz'!N29</f>
        <v>0</v>
      </c>
      <c r="R89" s="57" t="str">
        <f>'[3]450 KHz'!O29</f>
        <v>19</v>
      </c>
      <c r="S89" s="57" t="str">
        <f>'[3]450 KHz'!P29</f>
        <v>000110</v>
      </c>
      <c r="T89" s="57" t="str">
        <f>'[3]450 KHz'!Q29</f>
        <v>01</v>
      </c>
      <c r="U89" s="57" t="str">
        <f>'[3]450 KHz'!R29</f>
        <v>86</v>
      </c>
      <c r="V89" s="57" t="str">
        <f>'[3]450 KHz'!S29</f>
        <v>10</v>
      </c>
      <c r="W89" s="57" t="str">
        <f>'[3]450 KHz'!T29</f>
        <v>00011</v>
      </c>
      <c r="X89" s="57" t="str">
        <f>'[3]450 KHz'!U29</f>
        <v>0</v>
      </c>
      <c r="Y89" s="57" t="str">
        <f t="shared" si="38"/>
        <v>1320C61986</v>
      </c>
      <c r="Z89" s="57">
        <f t="shared" si="29"/>
        <v>200</v>
      </c>
      <c r="AA89" s="57">
        <f t="shared" si="30"/>
        <v>30</v>
      </c>
      <c r="AB89" s="57">
        <f t="shared" si="31"/>
        <v>1.9998</v>
      </c>
      <c r="AC89" s="57">
        <f t="shared" si="32"/>
        <v>9.6000000000000014</v>
      </c>
      <c r="AD89" s="57">
        <f t="shared" si="33"/>
        <v>800</v>
      </c>
      <c r="AE89" s="57">
        <f t="shared" si="34"/>
        <v>50</v>
      </c>
      <c r="AF89" s="57">
        <f t="shared" si="35"/>
        <v>40</v>
      </c>
      <c r="AG89" s="57">
        <f t="shared" si="36"/>
        <v>3.75</v>
      </c>
      <c r="AH89" s="57">
        <f t="shared" si="37"/>
        <v>18.75</v>
      </c>
      <c r="AI89" s="57">
        <v>4000</v>
      </c>
      <c r="AK89" s="57">
        <f t="shared" si="39"/>
        <v>450</v>
      </c>
      <c r="AL89" s="57">
        <f t="shared" si="40"/>
        <v>23</v>
      </c>
      <c r="AM89" s="57" t="str">
        <f t="shared" si="52"/>
        <v>1320C61986</v>
      </c>
      <c r="AN89" s="57">
        <f t="shared" si="52"/>
        <v>200</v>
      </c>
      <c r="AO89" s="57">
        <f t="shared" si="52"/>
        <v>30</v>
      </c>
      <c r="AP89" s="57">
        <f t="shared" si="41"/>
        <v>160</v>
      </c>
      <c r="AQ89" s="57">
        <f t="shared" si="42"/>
        <v>319.96800000000002</v>
      </c>
      <c r="AR89" s="57">
        <f t="shared" si="43"/>
        <v>9.6000000000000014</v>
      </c>
      <c r="AS89" s="57">
        <f t="shared" si="53"/>
        <v>50</v>
      </c>
      <c r="AT89" s="57">
        <f t="shared" si="53"/>
        <v>40</v>
      </c>
      <c r="AU89" s="57">
        <f t="shared" si="44"/>
        <v>750</v>
      </c>
      <c r="AV89" s="57">
        <f t="shared" si="45"/>
        <v>18.75</v>
      </c>
      <c r="AW89" s="57">
        <f t="shared" si="46"/>
        <v>6</v>
      </c>
      <c r="AX89" s="382">
        <f t="shared" si="47"/>
        <v>16.580297935199283</v>
      </c>
      <c r="AY89" s="382">
        <f t="shared" si="48"/>
        <v>552.62133018019199</v>
      </c>
      <c r="AZ89" s="57">
        <f t="shared" si="49"/>
        <v>2</v>
      </c>
      <c r="BA89" s="382">
        <f t="shared" si="50"/>
        <v>5.3051647697298447</v>
      </c>
      <c r="BB89" s="382">
        <f t="shared" si="51"/>
        <v>212.20659078919377</v>
      </c>
    </row>
    <row r="90" spans="1:54" x14ac:dyDescent="0.25">
      <c r="A90" s="57">
        <f t="shared" si="28"/>
        <v>88</v>
      </c>
      <c r="B90" s="57">
        <v>450</v>
      </c>
      <c r="C90" s="57">
        <v>2</v>
      </c>
      <c r="D90" s="57" t="str">
        <f>'[3]450 KHz'!A30</f>
        <v>11000</v>
      </c>
      <c r="E90" s="57">
        <f>'[3]450 KHz'!B30</f>
        <v>3</v>
      </c>
      <c r="F90" s="57" t="str">
        <f>'[3]450 KHz'!C30</f>
        <v>13</v>
      </c>
      <c r="G90" s="57" t="str">
        <f>'[3]450 KHz'!D30</f>
        <v>00</v>
      </c>
      <c r="H90" s="57" t="str">
        <f>'[3]450 KHz'!E30</f>
        <v>01</v>
      </c>
      <c r="I90" s="57" t="str">
        <f>'[3]450 KHz'!F30</f>
        <v>00</v>
      </c>
      <c r="J90" s="57" t="str">
        <f>'[3]450 KHz'!G30</f>
        <v>11</v>
      </c>
      <c r="K90" s="57" t="str">
        <f>'[3]450 KHz'!H30</f>
        <v>40</v>
      </c>
      <c r="L90" s="57" t="str">
        <f>'[3]450 KHz'!I30</f>
        <v>010000</v>
      </c>
      <c r="M90" s="57" t="str">
        <f>'[3]450 KHz'!J30</f>
        <v>00</v>
      </c>
      <c r="N90" s="57" t="str">
        <f>'[3]450 KHz'!K30</f>
        <v>42</v>
      </c>
      <c r="O90" s="57" t="str">
        <f>'[3]450 KHz'!L30</f>
        <v>01</v>
      </c>
      <c r="P90" s="57" t="str">
        <f>'[3]450 KHz'!M30</f>
        <v>00001</v>
      </c>
      <c r="Q90" s="57" t="str">
        <f>'[3]450 KHz'!N30</f>
        <v>0</v>
      </c>
      <c r="R90" s="57" t="str">
        <f>'[3]450 KHz'!O30</f>
        <v>19</v>
      </c>
      <c r="S90" s="57" t="str">
        <f>'[3]450 KHz'!P30</f>
        <v>000110</v>
      </c>
      <c r="T90" s="57" t="str">
        <f>'[3]450 KHz'!Q30</f>
        <v>01</v>
      </c>
      <c r="U90" s="57" t="str">
        <f>'[3]450 KHz'!R30</f>
        <v>86</v>
      </c>
      <c r="V90" s="57" t="str">
        <f>'[3]450 KHz'!S30</f>
        <v>10</v>
      </c>
      <c r="W90" s="57" t="str">
        <f>'[3]450 KHz'!T30</f>
        <v>00011</v>
      </c>
      <c r="X90" s="57" t="str">
        <f>'[3]450 KHz'!U30</f>
        <v>0</v>
      </c>
      <c r="Y90" s="57" t="str">
        <f t="shared" si="38"/>
        <v>1340421986</v>
      </c>
      <c r="Z90" s="57">
        <f t="shared" si="29"/>
        <v>200</v>
      </c>
      <c r="AA90" s="57">
        <f t="shared" si="30"/>
        <v>30</v>
      </c>
      <c r="AB90" s="57">
        <f t="shared" si="31"/>
        <v>1.9998</v>
      </c>
      <c r="AC90" s="57">
        <f t="shared" si="32"/>
        <v>9.6000000000000014</v>
      </c>
      <c r="AD90" s="57">
        <f t="shared" si="33"/>
        <v>800</v>
      </c>
      <c r="AE90" s="57">
        <f t="shared" si="34"/>
        <v>50</v>
      </c>
      <c r="AF90" s="57">
        <f t="shared" si="35"/>
        <v>80</v>
      </c>
      <c r="AG90" s="57">
        <f t="shared" si="36"/>
        <v>1.25</v>
      </c>
      <c r="AH90" s="57">
        <f t="shared" si="37"/>
        <v>6.25</v>
      </c>
      <c r="AI90" s="57">
        <v>4000</v>
      </c>
      <c r="AK90" s="57">
        <f t="shared" si="39"/>
        <v>450</v>
      </c>
      <c r="AL90" s="57">
        <f t="shared" si="40"/>
        <v>24</v>
      </c>
      <c r="AM90" s="57" t="str">
        <f t="shared" si="52"/>
        <v>1340421986</v>
      </c>
      <c r="AN90" s="57">
        <f t="shared" si="52"/>
        <v>200</v>
      </c>
      <c r="AO90" s="57">
        <f t="shared" si="52"/>
        <v>30</v>
      </c>
      <c r="AP90" s="57">
        <f t="shared" si="41"/>
        <v>160</v>
      </c>
      <c r="AQ90" s="57">
        <f t="shared" si="42"/>
        <v>319.96800000000002</v>
      </c>
      <c r="AR90" s="57">
        <f t="shared" si="43"/>
        <v>9.6000000000000014</v>
      </c>
      <c r="AS90" s="57">
        <f t="shared" si="53"/>
        <v>50</v>
      </c>
      <c r="AT90" s="57">
        <f t="shared" si="53"/>
        <v>80</v>
      </c>
      <c r="AU90" s="57">
        <f t="shared" si="44"/>
        <v>250</v>
      </c>
      <c r="AV90" s="57">
        <f t="shared" si="45"/>
        <v>6.25</v>
      </c>
      <c r="AW90" s="57">
        <f t="shared" si="46"/>
        <v>6</v>
      </c>
      <c r="AX90" s="382">
        <f t="shared" si="47"/>
        <v>16.580297935199283</v>
      </c>
      <c r="AY90" s="382">
        <f t="shared" si="48"/>
        <v>552.62133018019199</v>
      </c>
      <c r="AZ90" s="57">
        <f t="shared" si="49"/>
        <v>4</v>
      </c>
      <c r="BA90" s="382">
        <f t="shared" si="50"/>
        <v>7.9577471545947667</v>
      </c>
      <c r="BB90" s="382">
        <f t="shared" si="51"/>
        <v>318.3098861837907</v>
      </c>
    </row>
    <row r="91" spans="1:54" x14ac:dyDescent="0.25">
      <c r="A91" s="57">
        <f t="shared" si="28"/>
        <v>89</v>
      </c>
      <c r="B91" s="57">
        <v>450</v>
      </c>
      <c r="C91" s="57">
        <v>2</v>
      </c>
      <c r="D91" s="57" t="str">
        <f>'[3]450 KHz'!A31</f>
        <v>11001</v>
      </c>
      <c r="E91" s="57">
        <f>'[3]450 KHz'!B31</f>
        <v>3</v>
      </c>
      <c r="F91" s="57" t="str">
        <f>'[3]450 KHz'!C31</f>
        <v>13</v>
      </c>
      <c r="G91" s="57" t="str">
        <f>'[3]450 KHz'!D31</f>
        <v>00</v>
      </c>
      <c r="H91" s="57" t="str">
        <f>'[3]450 KHz'!E31</f>
        <v>01</v>
      </c>
      <c r="I91" s="57" t="str">
        <f>'[3]450 KHz'!F31</f>
        <v>00</v>
      </c>
      <c r="J91" s="57" t="str">
        <f>'[3]450 KHz'!G31</f>
        <v>11</v>
      </c>
      <c r="K91" s="57" t="str">
        <f>'[3]450 KHz'!H31</f>
        <v>80</v>
      </c>
      <c r="L91" s="57" t="str">
        <f>'[3]450 KHz'!I31</f>
        <v>100000</v>
      </c>
      <c r="M91" s="57" t="str">
        <f>'[3]450 KHz'!J31</f>
        <v>00</v>
      </c>
      <c r="N91" s="57" t="str">
        <f>'[3]450 KHz'!K31</f>
        <v>42</v>
      </c>
      <c r="O91" s="57" t="str">
        <f>'[3]450 KHz'!L31</f>
        <v>01</v>
      </c>
      <c r="P91" s="57" t="str">
        <f>'[3]450 KHz'!M31</f>
        <v>00001</v>
      </c>
      <c r="Q91" s="57" t="str">
        <f>'[3]450 KHz'!N31</f>
        <v>0</v>
      </c>
      <c r="R91" s="57" t="str">
        <f>'[3]450 KHz'!O31</f>
        <v>19</v>
      </c>
      <c r="S91" s="57" t="str">
        <f>'[3]450 KHz'!P31</f>
        <v>000110</v>
      </c>
      <c r="T91" s="57" t="str">
        <f>'[3]450 KHz'!Q31</f>
        <v>01</v>
      </c>
      <c r="U91" s="57" t="str">
        <f>'[3]450 KHz'!R31</f>
        <v>86</v>
      </c>
      <c r="V91" s="57" t="str">
        <f>'[3]450 KHz'!S31</f>
        <v>10</v>
      </c>
      <c r="W91" s="57" t="str">
        <f>'[3]450 KHz'!T31</f>
        <v>00011</v>
      </c>
      <c r="X91" s="57" t="str">
        <f>'[3]450 KHz'!U31</f>
        <v>0</v>
      </c>
      <c r="Y91" s="57" t="str">
        <f t="shared" si="38"/>
        <v>1380421986</v>
      </c>
      <c r="Z91" s="57">
        <f t="shared" si="29"/>
        <v>200</v>
      </c>
      <c r="AA91" s="57">
        <f t="shared" si="30"/>
        <v>30</v>
      </c>
      <c r="AB91" s="57">
        <f t="shared" si="31"/>
        <v>1.9998</v>
      </c>
      <c r="AC91" s="57">
        <f t="shared" si="32"/>
        <v>9.6000000000000014</v>
      </c>
      <c r="AD91" s="57">
        <f t="shared" si="33"/>
        <v>800</v>
      </c>
      <c r="AE91" s="57">
        <f t="shared" si="34"/>
        <v>50</v>
      </c>
      <c r="AF91" s="57">
        <f t="shared" si="35"/>
        <v>160</v>
      </c>
      <c r="AG91" s="57">
        <f t="shared" si="36"/>
        <v>1.25</v>
      </c>
      <c r="AH91" s="57">
        <f t="shared" si="37"/>
        <v>6.25</v>
      </c>
      <c r="AI91" s="57">
        <v>4000</v>
      </c>
      <c r="AK91" s="57">
        <f t="shared" si="39"/>
        <v>450</v>
      </c>
      <c r="AL91" s="57">
        <f t="shared" si="40"/>
        <v>25</v>
      </c>
      <c r="AM91" s="57" t="str">
        <f t="shared" si="52"/>
        <v>1380421986</v>
      </c>
      <c r="AN91" s="57">
        <f t="shared" si="52"/>
        <v>200</v>
      </c>
      <c r="AO91" s="57">
        <f t="shared" si="52"/>
        <v>30</v>
      </c>
      <c r="AP91" s="57">
        <f t="shared" si="41"/>
        <v>160</v>
      </c>
      <c r="AQ91" s="57">
        <f t="shared" si="42"/>
        <v>319.96800000000002</v>
      </c>
      <c r="AR91" s="57">
        <f t="shared" si="43"/>
        <v>9.6000000000000014</v>
      </c>
      <c r="AS91" s="57">
        <f t="shared" si="53"/>
        <v>50</v>
      </c>
      <c r="AT91" s="57">
        <f t="shared" si="53"/>
        <v>160</v>
      </c>
      <c r="AU91" s="57">
        <f t="shared" si="44"/>
        <v>250</v>
      </c>
      <c r="AV91" s="57">
        <f t="shared" si="45"/>
        <v>6.25</v>
      </c>
      <c r="AW91" s="57">
        <f t="shared" si="46"/>
        <v>6</v>
      </c>
      <c r="AX91" s="382">
        <f t="shared" si="47"/>
        <v>16.580297935199283</v>
      </c>
      <c r="AY91" s="382">
        <f t="shared" si="48"/>
        <v>552.62133018019199</v>
      </c>
      <c r="AZ91" s="57">
        <f t="shared" si="49"/>
        <v>8</v>
      </c>
      <c r="BA91" s="382">
        <f t="shared" si="50"/>
        <v>3.9788735772973833</v>
      </c>
      <c r="BB91" s="382">
        <f t="shared" si="51"/>
        <v>159.15494309189535</v>
      </c>
    </row>
    <row r="92" spans="1:54" x14ac:dyDescent="0.25">
      <c r="A92" s="57">
        <f t="shared" si="28"/>
        <v>90</v>
      </c>
      <c r="B92" s="57">
        <v>450</v>
      </c>
      <c r="C92" s="57">
        <v>2</v>
      </c>
      <c r="D92" s="57" t="str">
        <f>'[3]450 KHz'!A32</f>
        <v>11010</v>
      </c>
      <c r="E92" s="57">
        <f>'[3]450 KHz'!B32</f>
        <v>3</v>
      </c>
      <c r="F92" s="57" t="str">
        <f>'[3]450 KHz'!C32</f>
        <v>13</v>
      </c>
      <c r="G92" s="57" t="str">
        <f>'[3]450 KHz'!D32</f>
        <v>00</v>
      </c>
      <c r="H92" s="57" t="str">
        <f>'[3]450 KHz'!E32</f>
        <v>01</v>
      </c>
      <c r="I92" s="57" t="str">
        <f>'[3]450 KHz'!F32</f>
        <v>00</v>
      </c>
      <c r="J92" s="57" t="str">
        <f>'[3]450 KHz'!G32</f>
        <v>11</v>
      </c>
      <c r="K92" s="57" t="str">
        <f>'[3]450 KHz'!H32</f>
        <v>0B</v>
      </c>
      <c r="L92" s="57" t="str">
        <f>'[3]450 KHz'!I32</f>
        <v>000010</v>
      </c>
      <c r="M92" s="57" t="str">
        <f>'[3]450 KHz'!J32</f>
        <v>11</v>
      </c>
      <c r="N92" s="57" t="str">
        <f>'[3]450 KHz'!K32</f>
        <v>18</v>
      </c>
      <c r="O92" s="57" t="str">
        <f>'[3]450 KHz'!L32</f>
        <v>00</v>
      </c>
      <c r="P92" s="57" t="str">
        <f>'[3]450 KHz'!M32</f>
        <v>01100</v>
      </c>
      <c r="Q92" s="57" t="str">
        <f>'[3]450 KHz'!N32</f>
        <v>0</v>
      </c>
      <c r="R92" s="57" t="str">
        <f>'[3]450 KHz'!O32</f>
        <v>1C</v>
      </c>
      <c r="S92" s="57" t="str">
        <f>'[3]450 KHz'!P32</f>
        <v>000111</v>
      </c>
      <c r="T92" s="57" t="str">
        <f>'[3]450 KHz'!Q32</f>
        <v>00</v>
      </c>
      <c r="U92" s="57" t="str">
        <f>'[3]450 KHz'!R32</f>
        <v>C6</v>
      </c>
      <c r="V92" s="57" t="str">
        <f>'[3]450 KHz'!S32</f>
        <v>11</v>
      </c>
      <c r="W92" s="57" t="str">
        <f>'[3]450 KHz'!T32</f>
        <v>00011</v>
      </c>
      <c r="X92" s="57" t="str">
        <f>'[3]450 KHz'!U32</f>
        <v>0</v>
      </c>
      <c r="Y92" s="57" t="str">
        <f t="shared" si="38"/>
        <v>130B181CC6</v>
      </c>
      <c r="Z92" s="57">
        <f t="shared" si="29"/>
        <v>200</v>
      </c>
      <c r="AA92" s="57">
        <f t="shared" si="30"/>
        <v>35</v>
      </c>
      <c r="AB92" s="57">
        <f t="shared" si="31"/>
        <v>0.99990000000000001</v>
      </c>
      <c r="AC92" s="57">
        <f t="shared" si="32"/>
        <v>9.6000000000000014</v>
      </c>
      <c r="AD92" s="57">
        <f t="shared" si="33"/>
        <v>800</v>
      </c>
      <c r="AE92" s="57">
        <f t="shared" si="34"/>
        <v>50</v>
      </c>
      <c r="AF92" s="57">
        <f t="shared" si="35"/>
        <v>10</v>
      </c>
      <c r="AG92" s="57">
        <f t="shared" si="36"/>
        <v>15</v>
      </c>
      <c r="AH92" s="57">
        <f t="shared" si="37"/>
        <v>75</v>
      </c>
      <c r="AI92" s="57">
        <v>4000</v>
      </c>
      <c r="AK92" s="57">
        <f t="shared" si="39"/>
        <v>450</v>
      </c>
      <c r="AL92" s="57">
        <f t="shared" si="40"/>
        <v>26</v>
      </c>
      <c r="AM92" s="57" t="str">
        <f t="shared" si="52"/>
        <v>130B181CC6</v>
      </c>
      <c r="AN92" s="57">
        <f t="shared" si="52"/>
        <v>200</v>
      </c>
      <c r="AO92" s="57">
        <f t="shared" si="52"/>
        <v>35</v>
      </c>
      <c r="AP92" s="57">
        <f t="shared" si="41"/>
        <v>160</v>
      </c>
      <c r="AQ92" s="57">
        <f t="shared" si="42"/>
        <v>159.98400000000001</v>
      </c>
      <c r="AR92" s="57">
        <f t="shared" si="43"/>
        <v>9.6000000000000014</v>
      </c>
      <c r="AS92" s="57">
        <f t="shared" si="53"/>
        <v>50</v>
      </c>
      <c r="AT92" s="57">
        <f t="shared" si="53"/>
        <v>10</v>
      </c>
      <c r="AU92" s="57">
        <f t="shared" si="44"/>
        <v>3000</v>
      </c>
      <c r="AV92" s="57">
        <f t="shared" si="45"/>
        <v>75</v>
      </c>
      <c r="AW92" s="57">
        <f t="shared" si="46"/>
        <v>7</v>
      </c>
      <c r="AX92" s="382">
        <f t="shared" si="47"/>
        <v>28.423367888913059</v>
      </c>
      <c r="AY92" s="382">
        <f t="shared" si="48"/>
        <v>473.67542586873606</v>
      </c>
      <c r="AZ92" s="57">
        <f t="shared" si="49"/>
        <v>0.5</v>
      </c>
      <c r="BA92" s="382">
        <f t="shared" si="50"/>
        <v>5.3051647697298447</v>
      </c>
      <c r="BB92" s="382">
        <f t="shared" si="51"/>
        <v>212.20659078919377</v>
      </c>
    </row>
    <row r="93" spans="1:54" x14ac:dyDescent="0.25">
      <c r="A93" s="57">
        <f t="shared" si="28"/>
        <v>91</v>
      </c>
      <c r="B93" s="57">
        <v>450</v>
      </c>
      <c r="C93" s="57">
        <v>2</v>
      </c>
      <c r="D93" s="57" t="str">
        <f>'[3]450 KHz'!A33</f>
        <v>11011</v>
      </c>
      <c r="E93" s="57">
        <f>'[3]450 KHz'!B33</f>
        <v>3</v>
      </c>
      <c r="F93" s="57" t="str">
        <f>'[3]450 KHz'!C33</f>
        <v>13</v>
      </c>
      <c r="G93" s="57" t="str">
        <f>'[3]450 KHz'!D33</f>
        <v>00</v>
      </c>
      <c r="H93" s="57" t="str">
        <f>'[3]450 KHz'!E33</f>
        <v>01</v>
      </c>
      <c r="I93" s="57" t="str">
        <f>'[3]450 KHz'!F33</f>
        <v>00</v>
      </c>
      <c r="J93" s="57" t="str">
        <f>'[3]450 KHz'!G33</f>
        <v>11</v>
      </c>
      <c r="K93" s="57" t="str">
        <f>'[3]450 KHz'!H33</f>
        <v>11</v>
      </c>
      <c r="L93" s="57" t="str">
        <f>'[3]450 KHz'!I33</f>
        <v>000100</v>
      </c>
      <c r="M93" s="57" t="str">
        <f>'[3]450 KHz'!J33</f>
        <v>01</v>
      </c>
      <c r="N93" s="57" t="str">
        <f>'[3]450 KHz'!K33</f>
        <v>8C</v>
      </c>
      <c r="O93" s="57" t="str">
        <f>'[3]450 KHz'!L33</f>
        <v>10</v>
      </c>
      <c r="P93" s="57" t="str">
        <f>'[3]450 KHz'!M33</f>
        <v>00110</v>
      </c>
      <c r="Q93" s="57" t="str">
        <f>'[3]450 KHz'!N33</f>
        <v>0</v>
      </c>
      <c r="R93" s="57" t="str">
        <f>'[3]450 KHz'!O33</f>
        <v>1C</v>
      </c>
      <c r="S93" s="57" t="str">
        <f>'[3]450 KHz'!P33</f>
        <v>000111</v>
      </c>
      <c r="T93" s="57" t="str">
        <f>'[3]450 KHz'!Q33</f>
        <v>00</v>
      </c>
      <c r="U93" s="57" t="str">
        <f>'[3]450 KHz'!R33</f>
        <v>C6</v>
      </c>
      <c r="V93" s="57" t="str">
        <f>'[3]450 KHz'!S33</f>
        <v>11</v>
      </c>
      <c r="W93" s="57" t="str">
        <f>'[3]450 KHz'!T33</f>
        <v>00011</v>
      </c>
      <c r="X93" s="57" t="str">
        <f>'[3]450 KHz'!U33</f>
        <v>0</v>
      </c>
      <c r="Y93" s="57" t="str">
        <f t="shared" si="38"/>
        <v>13118C1CC6</v>
      </c>
      <c r="Z93" s="57">
        <f t="shared" si="29"/>
        <v>200</v>
      </c>
      <c r="AA93" s="57">
        <f t="shared" si="30"/>
        <v>35</v>
      </c>
      <c r="AB93" s="57">
        <f t="shared" si="31"/>
        <v>0.99990000000000001</v>
      </c>
      <c r="AC93" s="57">
        <f t="shared" si="32"/>
        <v>9.6000000000000014</v>
      </c>
      <c r="AD93" s="57">
        <f t="shared" si="33"/>
        <v>800</v>
      </c>
      <c r="AE93" s="57">
        <f t="shared" si="34"/>
        <v>50</v>
      </c>
      <c r="AF93" s="57">
        <f t="shared" si="35"/>
        <v>20</v>
      </c>
      <c r="AG93" s="57">
        <f t="shared" si="36"/>
        <v>7.5</v>
      </c>
      <c r="AH93" s="57">
        <f t="shared" si="37"/>
        <v>37.5</v>
      </c>
      <c r="AI93" s="57">
        <v>4000</v>
      </c>
      <c r="AK93" s="57">
        <f t="shared" si="39"/>
        <v>450</v>
      </c>
      <c r="AL93" s="57">
        <f t="shared" si="40"/>
        <v>27</v>
      </c>
      <c r="AM93" s="57" t="str">
        <f t="shared" si="52"/>
        <v>13118C1CC6</v>
      </c>
      <c r="AN93" s="57">
        <f t="shared" si="52"/>
        <v>200</v>
      </c>
      <c r="AO93" s="57">
        <f t="shared" si="52"/>
        <v>35</v>
      </c>
      <c r="AP93" s="57">
        <f t="shared" si="41"/>
        <v>160</v>
      </c>
      <c r="AQ93" s="57">
        <f t="shared" si="42"/>
        <v>159.98400000000001</v>
      </c>
      <c r="AR93" s="57">
        <f t="shared" si="43"/>
        <v>9.6000000000000014</v>
      </c>
      <c r="AS93" s="57">
        <f t="shared" si="53"/>
        <v>50</v>
      </c>
      <c r="AT93" s="57">
        <f t="shared" si="53"/>
        <v>20</v>
      </c>
      <c r="AU93" s="57">
        <f t="shared" si="44"/>
        <v>1500</v>
      </c>
      <c r="AV93" s="57">
        <f t="shared" si="45"/>
        <v>37.5</v>
      </c>
      <c r="AW93" s="57">
        <f t="shared" si="46"/>
        <v>7</v>
      </c>
      <c r="AX93" s="382">
        <f t="shared" si="47"/>
        <v>28.423367888913059</v>
      </c>
      <c r="AY93" s="382">
        <f t="shared" si="48"/>
        <v>473.67542586873606</v>
      </c>
      <c r="AZ93" s="57">
        <f t="shared" si="49"/>
        <v>1</v>
      </c>
      <c r="BA93" s="382">
        <f t="shared" si="50"/>
        <v>5.3051647697298447</v>
      </c>
      <c r="BB93" s="382">
        <f t="shared" si="51"/>
        <v>212.20659078919377</v>
      </c>
    </row>
    <row r="94" spans="1:54" x14ac:dyDescent="0.25">
      <c r="A94" s="57">
        <f t="shared" si="28"/>
        <v>92</v>
      </c>
      <c r="B94" s="57">
        <v>450</v>
      </c>
      <c r="C94" s="57">
        <v>2</v>
      </c>
      <c r="D94" s="57" t="str">
        <f>'[3]450 KHz'!A34</f>
        <v>11100</v>
      </c>
      <c r="E94" s="57">
        <f>'[3]450 KHz'!B34</f>
        <v>3</v>
      </c>
      <c r="F94" s="57" t="str">
        <f>'[3]450 KHz'!C34</f>
        <v>13</v>
      </c>
      <c r="G94" s="57" t="str">
        <f>'[3]450 KHz'!D34</f>
        <v>00</v>
      </c>
      <c r="H94" s="57" t="str">
        <f>'[3]450 KHz'!E34</f>
        <v>01</v>
      </c>
      <c r="I94" s="57" t="str">
        <f>'[3]450 KHz'!F34</f>
        <v>00</v>
      </c>
      <c r="J94" s="57" t="str">
        <f>'[3]450 KHz'!G34</f>
        <v>11</v>
      </c>
      <c r="K94" s="57" t="str">
        <f>'[3]450 KHz'!H34</f>
        <v>20</v>
      </c>
      <c r="L94" s="57" t="str">
        <f>'[3]450 KHz'!I34</f>
        <v>001000</v>
      </c>
      <c r="M94" s="57" t="str">
        <f>'[3]450 KHz'!J34</f>
        <v>00</v>
      </c>
      <c r="N94" s="57" t="str">
        <f>'[3]450 KHz'!K34</f>
        <v>C6</v>
      </c>
      <c r="O94" s="57" t="str">
        <f>'[3]450 KHz'!L34</f>
        <v>11</v>
      </c>
      <c r="P94" s="57" t="str">
        <f>'[3]450 KHz'!M34</f>
        <v>00011</v>
      </c>
      <c r="Q94" s="57" t="str">
        <f>'[3]450 KHz'!N34</f>
        <v>0</v>
      </c>
      <c r="R94" s="57" t="str">
        <f>'[3]450 KHz'!O34</f>
        <v>1C</v>
      </c>
      <c r="S94" s="57" t="str">
        <f>'[3]450 KHz'!P34</f>
        <v>000111</v>
      </c>
      <c r="T94" s="57" t="str">
        <f>'[3]450 KHz'!Q34</f>
        <v>00</v>
      </c>
      <c r="U94" s="57" t="str">
        <f>'[3]450 KHz'!R34</f>
        <v>C6</v>
      </c>
      <c r="V94" s="57" t="str">
        <f>'[3]450 KHz'!S34</f>
        <v>11</v>
      </c>
      <c r="W94" s="57" t="str">
        <f>'[3]450 KHz'!T34</f>
        <v>00011</v>
      </c>
      <c r="X94" s="57" t="str">
        <f>'[3]450 KHz'!U34</f>
        <v>0</v>
      </c>
      <c r="Y94" s="57" t="str">
        <f t="shared" si="38"/>
        <v>1320C61CC6</v>
      </c>
      <c r="Z94" s="57">
        <f t="shared" si="29"/>
        <v>200</v>
      </c>
      <c r="AA94" s="57">
        <f t="shared" si="30"/>
        <v>35</v>
      </c>
      <c r="AB94" s="57">
        <f t="shared" si="31"/>
        <v>0.99990000000000001</v>
      </c>
      <c r="AC94" s="57">
        <f t="shared" si="32"/>
        <v>9.6000000000000014</v>
      </c>
      <c r="AD94" s="57">
        <f t="shared" si="33"/>
        <v>800</v>
      </c>
      <c r="AE94" s="57">
        <f t="shared" si="34"/>
        <v>50</v>
      </c>
      <c r="AF94" s="57">
        <f t="shared" si="35"/>
        <v>40</v>
      </c>
      <c r="AG94" s="57">
        <f t="shared" si="36"/>
        <v>3.75</v>
      </c>
      <c r="AH94" s="57">
        <f t="shared" si="37"/>
        <v>18.75</v>
      </c>
      <c r="AI94" s="57">
        <v>4000</v>
      </c>
      <c r="AK94" s="57">
        <f t="shared" si="39"/>
        <v>450</v>
      </c>
      <c r="AL94" s="57">
        <f t="shared" si="40"/>
        <v>28</v>
      </c>
      <c r="AM94" s="57" t="str">
        <f t="shared" si="52"/>
        <v>1320C61CC6</v>
      </c>
      <c r="AN94" s="57">
        <f t="shared" si="52"/>
        <v>200</v>
      </c>
      <c r="AO94" s="57">
        <f t="shared" si="52"/>
        <v>35</v>
      </c>
      <c r="AP94" s="57">
        <f t="shared" si="41"/>
        <v>160</v>
      </c>
      <c r="AQ94" s="57">
        <f t="shared" si="42"/>
        <v>159.98400000000001</v>
      </c>
      <c r="AR94" s="57">
        <f t="shared" si="43"/>
        <v>9.6000000000000014</v>
      </c>
      <c r="AS94" s="57">
        <f t="shared" si="53"/>
        <v>50</v>
      </c>
      <c r="AT94" s="57">
        <f t="shared" si="53"/>
        <v>40</v>
      </c>
      <c r="AU94" s="57">
        <f t="shared" si="44"/>
        <v>750</v>
      </c>
      <c r="AV94" s="57">
        <f t="shared" si="45"/>
        <v>18.75</v>
      </c>
      <c r="AW94" s="57">
        <f t="shared" si="46"/>
        <v>7</v>
      </c>
      <c r="AX94" s="382">
        <f t="shared" si="47"/>
        <v>28.423367888913059</v>
      </c>
      <c r="AY94" s="382">
        <f t="shared" si="48"/>
        <v>473.67542586873606</v>
      </c>
      <c r="AZ94" s="57">
        <f t="shared" si="49"/>
        <v>2</v>
      </c>
      <c r="BA94" s="382">
        <f t="shared" si="50"/>
        <v>5.3051647697298447</v>
      </c>
      <c r="BB94" s="382">
        <f t="shared" si="51"/>
        <v>212.20659078919377</v>
      </c>
    </row>
    <row r="95" spans="1:54" x14ac:dyDescent="0.25">
      <c r="A95" s="57">
        <f t="shared" si="28"/>
        <v>93</v>
      </c>
      <c r="B95" s="57">
        <v>450</v>
      </c>
      <c r="C95" s="57">
        <v>2</v>
      </c>
      <c r="D95" s="57" t="str">
        <f>'[3]450 KHz'!A35</f>
        <v>11101</v>
      </c>
      <c r="E95" s="57">
        <f>'[3]450 KHz'!B35</f>
        <v>3</v>
      </c>
      <c r="F95" s="57" t="str">
        <f>'[3]450 KHz'!C35</f>
        <v>13</v>
      </c>
      <c r="G95" s="57" t="str">
        <f>'[3]450 KHz'!D35</f>
        <v>00</v>
      </c>
      <c r="H95" s="57" t="str">
        <f>'[3]450 KHz'!E35</f>
        <v>01</v>
      </c>
      <c r="I95" s="57" t="str">
        <f>'[3]450 KHz'!F35</f>
        <v>00</v>
      </c>
      <c r="J95" s="57" t="str">
        <f>'[3]450 KHz'!G35</f>
        <v>11</v>
      </c>
      <c r="K95" s="57" t="str">
        <f>'[3]450 KHz'!H35</f>
        <v>40</v>
      </c>
      <c r="L95" s="57" t="str">
        <f>'[3]450 KHz'!I35</f>
        <v>010000</v>
      </c>
      <c r="M95" s="57" t="str">
        <f>'[3]450 KHz'!J35</f>
        <v>00</v>
      </c>
      <c r="N95" s="57" t="str">
        <f>'[3]450 KHz'!K35</f>
        <v>42</v>
      </c>
      <c r="O95" s="57" t="str">
        <f>'[3]450 KHz'!L35</f>
        <v>01</v>
      </c>
      <c r="P95" s="57" t="str">
        <f>'[3]450 KHz'!M35</f>
        <v>00001</v>
      </c>
      <c r="Q95" s="57" t="str">
        <f>'[3]450 KHz'!N35</f>
        <v>0</v>
      </c>
      <c r="R95" s="57" t="str">
        <f>'[3]450 KHz'!O35</f>
        <v>1C</v>
      </c>
      <c r="S95" s="57" t="str">
        <f>'[3]450 KHz'!P35</f>
        <v>000111</v>
      </c>
      <c r="T95" s="57" t="str">
        <f>'[3]450 KHz'!Q35</f>
        <v>00</v>
      </c>
      <c r="U95" s="57" t="str">
        <f>'[3]450 KHz'!R35</f>
        <v>C6</v>
      </c>
      <c r="V95" s="57" t="str">
        <f>'[3]450 KHz'!S35</f>
        <v>11</v>
      </c>
      <c r="W95" s="57" t="str">
        <f>'[3]450 KHz'!T35</f>
        <v>00011</v>
      </c>
      <c r="X95" s="57" t="str">
        <f>'[3]450 KHz'!U35</f>
        <v>0</v>
      </c>
      <c r="Y95" s="57" t="str">
        <f t="shared" si="38"/>
        <v>1340421CC6</v>
      </c>
      <c r="Z95" s="57">
        <f t="shared" si="29"/>
        <v>200</v>
      </c>
      <c r="AA95" s="57">
        <f t="shared" si="30"/>
        <v>35</v>
      </c>
      <c r="AB95" s="57">
        <f t="shared" si="31"/>
        <v>0.99990000000000001</v>
      </c>
      <c r="AC95" s="57">
        <f t="shared" si="32"/>
        <v>9.6000000000000014</v>
      </c>
      <c r="AD95" s="57">
        <f t="shared" si="33"/>
        <v>800</v>
      </c>
      <c r="AE95" s="57">
        <f t="shared" si="34"/>
        <v>50</v>
      </c>
      <c r="AF95" s="57">
        <f t="shared" si="35"/>
        <v>80</v>
      </c>
      <c r="AG95" s="57">
        <f t="shared" si="36"/>
        <v>1.25</v>
      </c>
      <c r="AH95" s="57">
        <f t="shared" si="37"/>
        <v>6.25</v>
      </c>
      <c r="AI95" s="57">
        <v>4000</v>
      </c>
      <c r="AK95" s="57">
        <f t="shared" si="39"/>
        <v>450</v>
      </c>
      <c r="AL95" s="57">
        <f t="shared" si="40"/>
        <v>29</v>
      </c>
      <c r="AM95" s="57" t="str">
        <f t="shared" si="52"/>
        <v>1340421CC6</v>
      </c>
      <c r="AN95" s="57">
        <f t="shared" si="52"/>
        <v>200</v>
      </c>
      <c r="AO95" s="57">
        <f t="shared" si="52"/>
        <v>35</v>
      </c>
      <c r="AP95" s="57">
        <f t="shared" si="41"/>
        <v>160</v>
      </c>
      <c r="AQ95" s="57">
        <f t="shared" si="42"/>
        <v>159.98400000000001</v>
      </c>
      <c r="AR95" s="57">
        <f t="shared" si="43"/>
        <v>9.6000000000000014</v>
      </c>
      <c r="AS95" s="57">
        <f t="shared" si="53"/>
        <v>50</v>
      </c>
      <c r="AT95" s="57">
        <f t="shared" si="53"/>
        <v>80</v>
      </c>
      <c r="AU95" s="57">
        <f t="shared" si="44"/>
        <v>250</v>
      </c>
      <c r="AV95" s="57">
        <f t="shared" si="45"/>
        <v>6.25</v>
      </c>
      <c r="AW95" s="57">
        <f t="shared" si="46"/>
        <v>7</v>
      </c>
      <c r="AX95" s="382">
        <f t="shared" si="47"/>
        <v>28.423367888913059</v>
      </c>
      <c r="AY95" s="382">
        <f t="shared" si="48"/>
        <v>473.67542586873606</v>
      </c>
      <c r="AZ95" s="57">
        <f t="shared" si="49"/>
        <v>4</v>
      </c>
      <c r="BA95" s="382">
        <f t="shared" si="50"/>
        <v>7.9577471545947667</v>
      </c>
      <c r="BB95" s="382">
        <f t="shared" si="51"/>
        <v>318.3098861837907</v>
      </c>
    </row>
    <row r="96" spans="1:54" x14ac:dyDescent="0.25">
      <c r="A96" s="57">
        <f t="shared" si="28"/>
        <v>94</v>
      </c>
      <c r="B96" s="57">
        <v>450</v>
      </c>
      <c r="C96" s="57">
        <v>2</v>
      </c>
      <c r="D96" s="57" t="str">
        <f>'[3]450 KHz'!A36</f>
        <v>11110</v>
      </c>
      <c r="E96" s="57">
        <f>'[3]450 KHz'!B36</f>
        <v>3</v>
      </c>
      <c r="F96" s="57" t="str">
        <f>'[3]450 KHz'!C36</f>
        <v>13</v>
      </c>
      <c r="G96" s="57" t="str">
        <f>'[3]450 KHz'!D36</f>
        <v>00</v>
      </c>
      <c r="H96" s="57" t="str">
        <f>'[3]450 KHz'!E36</f>
        <v>01</v>
      </c>
      <c r="I96" s="57" t="str">
        <f>'[3]450 KHz'!F36</f>
        <v>00</v>
      </c>
      <c r="J96" s="57" t="str">
        <f>'[3]450 KHz'!G36</f>
        <v>11</v>
      </c>
      <c r="K96" s="57" t="str">
        <f>'[3]450 KHz'!H36</f>
        <v>80</v>
      </c>
      <c r="L96" s="57" t="str">
        <f>'[3]450 KHz'!I36</f>
        <v>100000</v>
      </c>
      <c r="M96" s="57" t="str">
        <f>'[3]450 KHz'!J36</f>
        <v>00</v>
      </c>
      <c r="N96" s="57" t="str">
        <f>'[3]450 KHz'!K36</f>
        <v>42</v>
      </c>
      <c r="O96" s="57" t="str">
        <f>'[3]450 KHz'!L36</f>
        <v>01</v>
      </c>
      <c r="P96" s="57" t="str">
        <f>'[3]450 KHz'!M36</f>
        <v>00001</v>
      </c>
      <c r="Q96" s="57" t="str">
        <f>'[3]450 KHz'!N36</f>
        <v>0</v>
      </c>
      <c r="R96" s="57" t="str">
        <f>'[3]450 KHz'!O36</f>
        <v>1C</v>
      </c>
      <c r="S96" s="57" t="str">
        <f>'[3]450 KHz'!P36</f>
        <v>000111</v>
      </c>
      <c r="T96" s="57" t="str">
        <f>'[3]450 KHz'!Q36</f>
        <v>00</v>
      </c>
      <c r="U96" s="57" t="str">
        <f>'[3]450 KHz'!R36</f>
        <v>C6</v>
      </c>
      <c r="V96" s="57" t="str">
        <f>'[3]450 KHz'!S36</f>
        <v>11</v>
      </c>
      <c r="W96" s="57" t="str">
        <f>'[3]450 KHz'!T36</f>
        <v>00011</v>
      </c>
      <c r="X96" s="57" t="str">
        <f>'[3]450 KHz'!U36</f>
        <v>0</v>
      </c>
      <c r="Y96" s="57" t="str">
        <f t="shared" si="38"/>
        <v>1380421CC6</v>
      </c>
      <c r="Z96" s="57">
        <f t="shared" si="29"/>
        <v>200</v>
      </c>
      <c r="AA96" s="57">
        <f t="shared" si="30"/>
        <v>35</v>
      </c>
      <c r="AB96" s="57">
        <f t="shared" si="31"/>
        <v>0.99990000000000001</v>
      </c>
      <c r="AC96" s="57">
        <f t="shared" si="32"/>
        <v>9.6000000000000014</v>
      </c>
      <c r="AD96" s="57">
        <f t="shared" si="33"/>
        <v>800</v>
      </c>
      <c r="AE96" s="57">
        <f t="shared" si="34"/>
        <v>50</v>
      </c>
      <c r="AF96" s="57">
        <f t="shared" si="35"/>
        <v>160</v>
      </c>
      <c r="AG96" s="57">
        <f t="shared" si="36"/>
        <v>1.25</v>
      </c>
      <c r="AH96" s="57">
        <f t="shared" si="37"/>
        <v>6.25</v>
      </c>
      <c r="AI96" s="57">
        <v>4000</v>
      </c>
      <c r="AK96" s="57">
        <f t="shared" si="39"/>
        <v>450</v>
      </c>
      <c r="AL96" s="57">
        <f t="shared" si="40"/>
        <v>30</v>
      </c>
      <c r="AM96" s="57" t="str">
        <f t="shared" si="52"/>
        <v>1380421CC6</v>
      </c>
      <c r="AN96" s="57">
        <f t="shared" si="52"/>
        <v>200</v>
      </c>
      <c r="AO96" s="57">
        <f t="shared" si="52"/>
        <v>35</v>
      </c>
      <c r="AP96" s="57">
        <f t="shared" si="41"/>
        <v>160</v>
      </c>
      <c r="AQ96" s="57">
        <f t="shared" si="42"/>
        <v>159.98400000000001</v>
      </c>
      <c r="AR96" s="57">
        <f t="shared" si="43"/>
        <v>9.6000000000000014</v>
      </c>
      <c r="AS96" s="57">
        <f t="shared" si="53"/>
        <v>50</v>
      </c>
      <c r="AT96" s="57">
        <f t="shared" si="53"/>
        <v>160</v>
      </c>
      <c r="AU96" s="57">
        <f t="shared" si="44"/>
        <v>250</v>
      </c>
      <c r="AV96" s="57">
        <f t="shared" si="45"/>
        <v>6.25</v>
      </c>
      <c r="AW96" s="57">
        <f t="shared" si="46"/>
        <v>7</v>
      </c>
      <c r="AX96" s="382">
        <f t="shared" si="47"/>
        <v>28.423367888913059</v>
      </c>
      <c r="AY96" s="382">
        <f t="shared" si="48"/>
        <v>473.67542586873606</v>
      </c>
      <c r="AZ96" s="57">
        <f t="shared" si="49"/>
        <v>8</v>
      </c>
      <c r="BA96" s="382">
        <f t="shared" si="50"/>
        <v>3.9788735772973833</v>
      </c>
      <c r="BB96" s="382">
        <f t="shared" si="51"/>
        <v>159.15494309189535</v>
      </c>
    </row>
    <row r="97" spans="1:54" x14ac:dyDescent="0.25">
      <c r="A97" s="57">
        <f t="shared" si="28"/>
        <v>95</v>
      </c>
      <c r="B97" s="57">
        <v>450</v>
      </c>
      <c r="C97" s="57">
        <v>2</v>
      </c>
      <c r="D97" s="57" t="str">
        <f>'[3]450 KHz'!A37</f>
        <v>11111</v>
      </c>
      <c r="E97" s="57">
        <f>'[3]450 KHz'!B37</f>
        <v>3</v>
      </c>
      <c r="F97" s="57" t="str">
        <f>'[3]450 KHz'!C37</f>
        <v>13</v>
      </c>
      <c r="G97" s="57" t="str">
        <f>'[3]450 KHz'!D37</f>
        <v>00</v>
      </c>
      <c r="H97" s="57" t="str">
        <f>'[3]450 KHz'!E37</f>
        <v>01</v>
      </c>
      <c r="I97" s="57" t="str">
        <f>'[3]450 KHz'!F37</f>
        <v>00</v>
      </c>
      <c r="J97" s="57" t="str">
        <f>'[3]450 KHz'!G37</f>
        <v>11</v>
      </c>
      <c r="K97" s="57" t="str">
        <f>'[3]450 KHz'!H37</f>
        <v>20</v>
      </c>
      <c r="L97" s="57" t="str">
        <f>'[3]450 KHz'!I37</f>
        <v>001000</v>
      </c>
      <c r="M97" s="57" t="str">
        <f>'[3]450 KHz'!J37</f>
        <v>00</v>
      </c>
      <c r="N97" s="57" t="str">
        <f>'[3]450 KHz'!K37</f>
        <v>C6</v>
      </c>
      <c r="O97" s="57" t="str">
        <f>'[3]450 KHz'!L37</f>
        <v>11</v>
      </c>
      <c r="P97" s="57" t="str">
        <f>'[3]450 KHz'!M37</f>
        <v>00011</v>
      </c>
      <c r="Q97" s="57" t="str">
        <f>'[3]450 KHz'!N37</f>
        <v>0</v>
      </c>
      <c r="R97" s="57" t="str">
        <f>'[3]450 KHz'!O37</f>
        <v>28</v>
      </c>
      <c r="S97" s="57" t="str">
        <f>'[3]450 KHz'!P37</f>
        <v>001010</v>
      </c>
      <c r="T97" s="57" t="str">
        <f>'[3]450 KHz'!Q37</f>
        <v>00</v>
      </c>
      <c r="U97" s="57" t="str">
        <f>'[3]450 KHz'!R37</f>
        <v>C6</v>
      </c>
      <c r="V97" s="57" t="str">
        <f>'[3]450 KHz'!S37</f>
        <v>11</v>
      </c>
      <c r="W97" s="57" t="str">
        <f>'[3]450 KHz'!T37</f>
        <v>00011</v>
      </c>
      <c r="X97" s="57" t="str">
        <f>'[3]450 KHz'!U37</f>
        <v>0</v>
      </c>
      <c r="Y97" s="57" t="str">
        <f t="shared" si="38"/>
        <v>1320C628C6</v>
      </c>
      <c r="Z97" s="57">
        <f t="shared" si="29"/>
        <v>200</v>
      </c>
      <c r="AA97" s="57">
        <f t="shared" si="30"/>
        <v>50</v>
      </c>
      <c r="AB97" s="57">
        <f t="shared" si="31"/>
        <v>0.99990000000000001</v>
      </c>
      <c r="AC97" s="57">
        <f t="shared" si="32"/>
        <v>9.6000000000000014</v>
      </c>
      <c r="AD97" s="57">
        <f t="shared" si="33"/>
        <v>800</v>
      </c>
      <c r="AE97" s="57">
        <f t="shared" si="34"/>
        <v>50</v>
      </c>
      <c r="AF97" s="57">
        <f t="shared" si="35"/>
        <v>40</v>
      </c>
      <c r="AG97" s="57">
        <f t="shared" si="36"/>
        <v>3.75</v>
      </c>
      <c r="AH97" s="57">
        <f t="shared" si="37"/>
        <v>18.75</v>
      </c>
      <c r="AI97" s="57">
        <v>4000</v>
      </c>
      <c r="AK97" s="57">
        <f t="shared" si="39"/>
        <v>450</v>
      </c>
      <c r="AL97" s="57">
        <f t="shared" si="40"/>
        <v>31</v>
      </c>
      <c r="AM97" s="57" t="str">
        <f t="shared" si="52"/>
        <v>1320C628C6</v>
      </c>
      <c r="AN97" s="57">
        <f t="shared" si="52"/>
        <v>200</v>
      </c>
      <c r="AO97" s="57">
        <f t="shared" si="52"/>
        <v>50</v>
      </c>
      <c r="AP97" s="57">
        <f t="shared" si="41"/>
        <v>160</v>
      </c>
      <c r="AQ97" s="57">
        <f t="shared" si="42"/>
        <v>159.98400000000001</v>
      </c>
      <c r="AR97" s="57">
        <f t="shared" si="43"/>
        <v>9.6000000000000014</v>
      </c>
      <c r="AS97" s="57">
        <f t="shared" si="53"/>
        <v>50</v>
      </c>
      <c r="AT97" s="57">
        <f t="shared" si="53"/>
        <v>40</v>
      </c>
      <c r="AU97" s="57">
        <f t="shared" si="44"/>
        <v>750</v>
      </c>
      <c r="AV97" s="57">
        <f t="shared" si="45"/>
        <v>18.75</v>
      </c>
      <c r="AW97" s="57">
        <f t="shared" si="46"/>
        <v>10</v>
      </c>
      <c r="AX97" s="382">
        <f t="shared" si="47"/>
        <v>19.896357522239136</v>
      </c>
      <c r="AY97" s="382">
        <f t="shared" si="48"/>
        <v>331.57279810811519</v>
      </c>
      <c r="AZ97" s="57">
        <f t="shared" si="49"/>
        <v>2</v>
      </c>
      <c r="BA97" s="382">
        <f t="shared" si="50"/>
        <v>5.3051647697298447</v>
      </c>
      <c r="BB97" s="382">
        <f t="shared" si="51"/>
        <v>212.20659078919377</v>
      </c>
    </row>
    <row r="98" spans="1:54" x14ac:dyDescent="0.25">
      <c r="A98" s="57">
        <f t="shared" si="28"/>
        <v>96</v>
      </c>
      <c r="B98" s="57">
        <v>550</v>
      </c>
      <c r="C98" s="57">
        <v>3</v>
      </c>
      <c r="D98" s="57" t="str">
        <f>'[3]550 KHz'!A6</f>
        <v>00000</v>
      </c>
      <c r="E98" s="57">
        <f>'[3]550 KHz'!B6</f>
        <v>3</v>
      </c>
      <c r="F98" s="57" t="e">
        <f>'[3]550 KHz'!C6</f>
        <v>#NUM!</v>
      </c>
      <c r="G98" s="57" t="str">
        <f>'[3]550 KHz'!D6</f>
        <v>00</v>
      </c>
      <c r="H98" s="57" t="e">
        <f>'[3]550 KHz'!E6</f>
        <v>#NUM!</v>
      </c>
      <c r="I98" s="57" t="str">
        <f>'[3]550 KHz'!F6</f>
        <v>00</v>
      </c>
      <c r="J98" s="57" t="e">
        <f>'[3]550 KHz'!G6</f>
        <v>#NUM!</v>
      </c>
      <c r="K98" s="57" t="str">
        <f>'[3]550 KHz'!H6</f>
        <v>00</v>
      </c>
      <c r="L98" s="57" t="str">
        <f>'[3]550 KHz'!I6</f>
        <v>000000</v>
      </c>
      <c r="M98" s="57" t="str">
        <f>'[3]550 KHz'!J6</f>
        <v>00</v>
      </c>
      <c r="N98" s="57" t="str">
        <f>'[3]550 KHz'!K6</f>
        <v>42</v>
      </c>
      <c r="O98" s="57" t="str">
        <f>'[3]550 KHz'!L6</f>
        <v>01</v>
      </c>
      <c r="P98" s="57" t="str">
        <f>'[3]550 KHz'!M6</f>
        <v>00001</v>
      </c>
      <c r="Q98" s="57" t="str">
        <f>'[3]550 KHz'!N6</f>
        <v>0</v>
      </c>
      <c r="R98" s="57" t="str">
        <f>'[3]550 KHz'!O6</f>
        <v>00</v>
      </c>
      <c r="S98" s="57" t="str">
        <f>'[3]550 KHz'!P6</f>
        <v>000000</v>
      </c>
      <c r="T98" s="57" t="str">
        <f>'[3]550 KHz'!Q6</f>
        <v>00</v>
      </c>
      <c r="U98" s="57" t="str">
        <f>'[3]550 KHz'!R6</f>
        <v>00</v>
      </c>
      <c r="V98" s="57" t="str">
        <f>'[3]550 KHz'!S6</f>
        <v>00</v>
      </c>
      <c r="W98" s="57" t="str">
        <f>'[3]550 KHz'!T6</f>
        <v>00000</v>
      </c>
      <c r="X98" s="57" t="str">
        <f>'[3]550 KHz'!U6</f>
        <v>0</v>
      </c>
      <c r="Y98" s="57" t="e">
        <f t="shared" si="38"/>
        <v>#NUM!</v>
      </c>
      <c r="Z98" s="57" t="e">
        <f t="shared" si="29"/>
        <v>#NUM!</v>
      </c>
      <c r="AA98" s="57">
        <f t="shared" si="30"/>
        <v>0</v>
      </c>
      <c r="AB98" s="57">
        <f t="shared" si="31"/>
        <v>0</v>
      </c>
      <c r="AC98" s="57">
        <f t="shared" si="32"/>
        <v>0</v>
      </c>
      <c r="AD98" s="57">
        <f t="shared" si="33"/>
        <v>800</v>
      </c>
      <c r="AE98" s="57" t="e">
        <f t="shared" si="34"/>
        <v>#NUM!</v>
      </c>
      <c r="AF98" s="57">
        <f t="shared" si="35"/>
        <v>0</v>
      </c>
      <c r="AG98" s="57">
        <f t="shared" si="36"/>
        <v>1.25</v>
      </c>
      <c r="AH98" s="57">
        <f t="shared" si="37"/>
        <v>6.25</v>
      </c>
      <c r="AI98" s="57">
        <v>4000</v>
      </c>
      <c r="AK98" s="57">
        <f t="shared" si="39"/>
        <v>550</v>
      </c>
      <c r="AL98" s="57">
        <f t="shared" si="40"/>
        <v>0</v>
      </c>
      <c r="AM98" s="57" t="e">
        <f t="shared" si="52"/>
        <v>#NUM!</v>
      </c>
      <c r="AN98" s="57" t="e">
        <f t="shared" si="52"/>
        <v>#NUM!</v>
      </c>
      <c r="AO98" s="57">
        <f t="shared" si="52"/>
        <v>0</v>
      </c>
      <c r="AP98" s="57" t="e">
        <f t="shared" si="41"/>
        <v>#NUM!</v>
      </c>
      <c r="AQ98" s="57" t="e">
        <f t="shared" si="42"/>
        <v>#NUM!</v>
      </c>
      <c r="AR98" s="57">
        <f t="shared" si="43"/>
        <v>0</v>
      </c>
      <c r="AS98" s="57" t="e">
        <f t="shared" si="53"/>
        <v>#NUM!</v>
      </c>
      <c r="AT98" s="57">
        <f t="shared" si="53"/>
        <v>0</v>
      </c>
      <c r="AU98" s="57" t="e">
        <f t="shared" si="44"/>
        <v>#NUM!</v>
      </c>
      <c r="AV98" s="57">
        <f t="shared" si="45"/>
        <v>6.25</v>
      </c>
      <c r="AW98" s="57" t="e">
        <f t="shared" si="46"/>
        <v>#NUM!</v>
      </c>
      <c r="AX98" s="382" t="e">
        <f t="shared" si="47"/>
        <v>#NUM!</v>
      </c>
      <c r="AY98" s="382" t="e">
        <f t="shared" si="48"/>
        <v>#DIV/0!</v>
      </c>
      <c r="AZ98" s="57" t="e">
        <f t="shared" si="49"/>
        <v>#NUM!</v>
      </c>
      <c r="BA98" s="382" t="e">
        <f t="shared" si="50"/>
        <v>#NUM!</v>
      </c>
      <c r="BB98" s="382" t="e">
        <f t="shared" si="51"/>
        <v>#DIV/0!</v>
      </c>
    </row>
    <row r="99" spans="1:54" x14ac:dyDescent="0.25">
      <c r="A99" s="57">
        <f t="shared" si="28"/>
        <v>97</v>
      </c>
      <c r="B99" s="57">
        <v>550</v>
      </c>
      <c r="C99" s="57">
        <v>3</v>
      </c>
      <c r="D99" s="57" t="str">
        <f>'[3]550 KHz'!A7</f>
        <v>00001</v>
      </c>
      <c r="E99" s="57">
        <f>'[3]550 KHz'!B7</f>
        <v>3</v>
      </c>
      <c r="F99" s="57" t="str">
        <f>'[3]550 KHz'!C7</f>
        <v>12</v>
      </c>
      <c r="G99" s="57" t="str">
        <f>'[3]550 KHz'!D7</f>
        <v>00</v>
      </c>
      <c r="H99" s="57" t="str">
        <f>'[3]550 KHz'!E7</f>
        <v>01</v>
      </c>
      <c r="I99" s="57" t="str">
        <f>'[3]550 KHz'!F7</f>
        <v>00</v>
      </c>
      <c r="J99" s="57" t="str">
        <f>'[3]550 KHz'!G7</f>
        <v>10</v>
      </c>
      <c r="K99" s="57" t="str">
        <f>'[3]550 KHz'!H7</f>
        <v>0B</v>
      </c>
      <c r="L99" s="57" t="str">
        <f>'[3]550 KHz'!I7</f>
        <v>000010</v>
      </c>
      <c r="M99" s="57" t="str">
        <f>'[3]550 KHz'!J7</f>
        <v>11</v>
      </c>
      <c r="N99" s="57" t="str">
        <f>'[3]550 KHz'!K7</f>
        <v>18</v>
      </c>
      <c r="O99" s="57" t="str">
        <f>'[3]550 KHz'!L7</f>
        <v>00</v>
      </c>
      <c r="P99" s="57" t="str">
        <f>'[3]550 KHz'!M7</f>
        <v>01100</v>
      </c>
      <c r="Q99" s="57" t="str">
        <f>'[3]550 KHz'!N7</f>
        <v>0</v>
      </c>
      <c r="R99" s="57" t="str">
        <f>'[3]550 KHz'!O7</f>
        <v>13</v>
      </c>
      <c r="S99" s="57" t="str">
        <f>'[3]550 KHz'!P7</f>
        <v>000100</v>
      </c>
      <c r="T99" s="57" t="str">
        <f>'[3]550 KHz'!Q7</f>
        <v>11</v>
      </c>
      <c r="U99" s="57" t="str">
        <f>'[3]550 KHz'!R7</f>
        <v>0C</v>
      </c>
      <c r="V99" s="57" t="str">
        <f>'[3]550 KHz'!S7</f>
        <v>00</v>
      </c>
      <c r="W99" s="57" t="str">
        <f>'[3]550 KHz'!T7</f>
        <v>00110</v>
      </c>
      <c r="X99" s="57" t="str">
        <f>'[3]550 KHz'!U7</f>
        <v>0</v>
      </c>
      <c r="Y99" s="57" t="str">
        <f t="shared" si="38"/>
        <v>120B18130C</v>
      </c>
      <c r="Z99" s="57">
        <f t="shared" si="29"/>
        <v>100</v>
      </c>
      <c r="AA99" s="57">
        <f t="shared" si="30"/>
        <v>20</v>
      </c>
      <c r="AB99" s="57">
        <f t="shared" si="31"/>
        <v>3.9996</v>
      </c>
      <c r="AC99" s="57">
        <f t="shared" si="32"/>
        <v>19.200000000000003</v>
      </c>
      <c r="AD99" s="57">
        <f t="shared" si="33"/>
        <v>800</v>
      </c>
      <c r="AE99" s="57">
        <f t="shared" si="34"/>
        <v>50</v>
      </c>
      <c r="AF99" s="57">
        <f t="shared" si="35"/>
        <v>10</v>
      </c>
      <c r="AG99" s="57">
        <f t="shared" si="36"/>
        <v>15</v>
      </c>
      <c r="AH99" s="57">
        <f t="shared" si="37"/>
        <v>75</v>
      </c>
      <c r="AI99" s="57">
        <v>4000</v>
      </c>
      <c r="AK99" s="57">
        <f t="shared" si="39"/>
        <v>550</v>
      </c>
      <c r="AL99" s="57">
        <f t="shared" si="40"/>
        <v>1</v>
      </c>
      <c r="AM99" s="57" t="str">
        <f t="shared" si="52"/>
        <v>120B18130C</v>
      </c>
      <c r="AN99" s="57">
        <f t="shared" si="52"/>
        <v>100</v>
      </c>
      <c r="AO99" s="57">
        <f t="shared" si="52"/>
        <v>20</v>
      </c>
      <c r="AP99" s="57">
        <f t="shared" si="41"/>
        <v>80</v>
      </c>
      <c r="AQ99" s="57">
        <f t="shared" si="42"/>
        <v>319.96800000000002</v>
      </c>
      <c r="AR99" s="57">
        <f t="shared" si="43"/>
        <v>19.200000000000003</v>
      </c>
      <c r="AS99" s="57">
        <f t="shared" si="53"/>
        <v>50</v>
      </c>
      <c r="AT99" s="57">
        <f t="shared" si="53"/>
        <v>10</v>
      </c>
      <c r="AU99" s="57">
        <f t="shared" si="44"/>
        <v>3000</v>
      </c>
      <c r="AV99" s="57">
        <f t="shared" si="45"/>
        <v>75</v>
      </c>
      <c r="AW99" s="57">
        <f t="shared" si="46"/>
        <v>2</v>
      </c>
      <c r="AX99" s="382">
        <f t="shared" si="47"/>
        <v>24.870446902798921</v>
      </c>
      <c r="AY99" s="382">
        <f t="shared" si="48"/>
        <v>414.46599763514405</v>
      </c>
      <c r="AZ99" s="57">
        <f t="shared" si="49"/>
        <v>0.5</v>
      </c>
      <c r="BA99" s="382">
        <f t="shared" si="50"/>
        <v>5.3051647697298447</v>
      </c>
      <c r="BB99" s="382">
        <f t="shared" si="51"/>
        <v>212.20659078919377</v>
      </c>
    </row>
    <row r="100" spans="1:54" x14ac:dyDescent="0.25">
      <c r="A100" s="57">
        <f t="shared" si="28"/>
        <v>98</v>
      </c>
      <c r="B100" s="57">
        <v>550</v>
      </c>
      <c r="C100" s="57">
        <v>3</v>
      </c>
      <c r="D100" s="57" t="str">
        <f>'[3]550 KHz'!A8</f>
        <v>00010</v>
      </c>
      <c r="E100" s="57">
        <f>'[3]550 KHz'!B8</f>
        <v>3</v>
      </c>
      <c r="F100" s="57" t="str">
        <f>'[3]550 KHz'!C8</f>
        <v>12</v>
      </c>
      <c r="G100" s="57" t="str">
        <f>'[3]550 KHz'!D8</f>
        <v>00</v>
      </c>
      <c r="H100" s="57" t="str">
        <f>'[3]550 KHz'!E8</f>
        <v>01</v>
      </c>
      <c r="I100" s="57" t="str">
        <f>'[3]550 KHz'!F8</f>
        <v>00</v>
      </c>
      <c r="J100" s="57" t="str">
        <f>'[3]550 KHz'!G8</f>
        <v>10</v>
      </c>
      <c r="K100" s="57" t="str">
        <f>'[3]550 KHz'!H8</f>
        <v>11</v>
      </c>
      <c r="L100" s="57" t="str">
        <f>'[3]550 KHz'!I8</f>
        <v>000100</v>
      </c>
      <c r="M100" s="57" t="str">
        <f>'[3]550 KHz'!J8</f>
        <v>01</v>
      </c>
      <c r="N100" s="57" t="str">
        <f>'[3]550 KHz'!K8</f>
        <v>8C</v>
      </c>
      <c r="O100" s="57" t="str">
        <f>'[3]550 KHz'!L8</f>
        <v>10</v>
      </c>
      <c r="P100" s="57" t="str">
        <f>'[3]550 KHz'!M8</f>
        <v>00110</v>
      </c>
      <c r="Q100" s="57" t="str">
        <f>'[3]550 KHz'!N8</f>
        <v>0</v>
      </c>
      <c r="R100" s="57" t="str">
        <f>'[3]550 KHz'!O8</f>
        <v>13</v>
      </c>
      <c r="S100" s="57" t="str">
        <f>'[3]550 KHz'!P8</f>
        <v>000100</v>
      </c>
      <c r="T100" s="57" t="str">
        <f>'[3]550 KHz'!Q8</f>
        <v>11</v>
      </c>
      <c r="U100" s="57" t="str">
        <f>'[3]550 KHz'!R8</f>
        <v>0C</v>
      </c>
      <c r="V100" s="57" t="str">
        <f>'[3]550 KHz'!S8</f>
        <v>00</v>
      </c>
      <c r="W100" s="57" t="str">
        <f>'[3]550 KHz'!T8</f>
        <v>00110</v>
      </c>
      <c r="X100" s="57" t="str">
        <f>'[3]550 KHz'!U8</f>
        <v>0</v>
      </c>
      <c r="Y100" s="57" t="str">
        <f t="shared" si="38"/>
        <v>12118C130C</v>
      </c>
      <c r="Z100" s="57">
        <f t="shared" si="29"/>
        <v>100</v>
      </c>
      <c r="AA100" s="57">
        <f t="shared" si="30"/>
        <v>20</v>
      </c>
      <c r="AB100" s="57">
        <f t="shared" si="31"/>
        <v>3.9996</v>
      </c>
      <c r="AC100" s="57">
        <f t="shared" si="32"/>
        <v>19.200000000000003</v>
      </c>
      <c r="AD100" s="57">
        <f t="shared" si="33"/>
        <v>800</v>
      </c>
      <c r="AE100" s="57">
        <f t="shared" si="34"/>
        <v>50</v>
      </c>
      <c r="AF100" s="57">
        <f t="shared" si="35"/>
        <v>20</v>
      </c>
      <c r="AG100" s="57">
        <f t="shared" si="36"/>
        <v>7.5</v>
      </c>
      <c r="AH100" s="57">
        <f t="shared" si="37"/>
        <v>37.5</v>
      </c>
      <c r="AI100" s="57">
        <v>4000</v>
      </c>
      <c r="AK100" s="57">
        <f t="shared" si="39"/>
        <v>550</v>
      </c>
      <c r="AL100" s="57">
        <f t="shared" si="40"/>
        <v>2</v>
      </c>
      <c r="AM100" s="57" t="str">
        <f t="shared" si="52"/>
        <v>12118C130C</v>
      </c>
      <c r="AN100" s="57">
        <f t="shared" si="52"/>
        <v>100</v>
      </c>
      <c r="AO100" s="57">
        <f t="shared" si="52"/>
        <v>20</v>
      </c>
      <c r="AP100" s="57">
        <f t="shared" si="41"/>
        <v>80</v>
      </c>
      <c r="AQ100" s="57">
        <f t="shared" si="42"/>
        <v>319.96800000000002</v>
      </c>
      <c r="AR100" s="57">
        <f t="shared" si="43"/>
        <v>19.200000000000003</v>
      </c>
      <c r="AS100" s="57">
        <f t="shared" si="53"/>
        <v>50</v>
      </c>
      <c r="AT100" s="57">
        <f t="shared" si="53"/>
        <v>20</v>
      </c>
      <c r="AU100" s="57">
        <f t="shared" si="44"/>
        <v>1500</v>
      </c>
      <c r="AV100" s="57">
        <f t="shared" si="45"/>
        <v>37.5</v>
      </c>
      <c r="AW100" s="57">
        <f t="shared" si="46"/>
        <v>2</v>
      </c>
      <c r="AX100" s="382">
        <f t="shared" si="47"/>
        <v>24.870446902798921</v>
      </c>
      <c r="AY100" s="382">
        <f t="shared" si="48"/>
        <v>414.46599763514405</v>
      </c>
      <c r="AZ100" s="57">
        <f t="shared" si="49"/>
        <v>1</v>
      </c>
      <c r="BA100" s="382">
        <f t="shared" si="50"/>
        <v>5.3051647697298447</v>
      </c>
      <c r="BB100" s="382">
        <f t="shared" si="51"/>
        <v>212.20659078919377</v>
      </c>
    </row>
    <row r="101" spans="1:54" x14ac:dyDescent="0.25">
      <c r="A101" s="57">
        <f t="shared" si="28"/>
        <v>99</v>
      </c>
      <c r="B101" s="57">
        <v>550</v>
      </c>
      <c r="C101" s="57">
        <v>3</v>
      </c>
      <c r="D101" s="57" t="str">
        <f>'[3]550 KHz'!A9</f>
        <v>00011</v>
      </c>
      <c r="E101" s="57">
        <f>'[3]550 KHz'!B9</f>
        <v>3</v>
      </c>
      <c r="F101" s="57" t="str">
        <f>'[3]550 KHz'!C9</f>
        <v>12</v>
      </c>
      <c r="G101" s="57" t="str">
        <f>'[3]550 KHz'!D9</f>
        <v>00</v>
      </c>
      <c r="H101" s="57" t="str">
        <f>'[3]550 KHz'!E9</f>
        <v>01</v>
      </c>
      <c r="I101" s="57" t="str">
        <f>'[3]550 KHz'!F9</f>
        <v>00</v>
      </c>
      <c r="J101" s="57" t="str">
        <f>'[3]550 KHz'!G9</f>
        <v>10</v>
      </c>
      <c r="K101" s="57" t="str">
        <f>'[3]550 KHz'!H9</f>
        <v>20</v>
      </c>
      <c r="L101" s="57" t="str">
        <f>'[3]550 KHz'!I9</f>
        <v>001000</v>
      </c>
      <c r="M101" s="57" t="str">
        <f>'[3]550 KHz'!J9</f>
        <v>00</v>
      </c>
      <c r="N101" s="57" t="str">
        <f>'[3]550 KHz'!K9</f>
        <v>C6</v>
      </c>
      <c r="O101" s="57" t="str">
        <f>'[3]550 KHz'!L9</f>
        <v>11</v>
      </c>
      <c r="P101" s="57" t="str">
        <f>'[3]550 KHz'!M9</f>
        <v>00011</v>
      </c>
      <c r="Q101" s="57" t="str">
        <f>'[3]550 KHz'!N9</f>
        <v>0</v>
      </c>
      <c r="R101" s="57" t="str">
        <f>'[3]550 KHz'!O9</f>
        <v>13</v>
      </c>
      <c r="S101" s="57" t="str">
        <f>'[3]550 KHz'!P9</f>
        <v>000100</v>
      </c>
      <c r="T101" s="57" t="str">
        <f>'[3]550 KHz'!Q9</f>
        <v>11</v>
      </c>
      <c r="U101" s="57" t="str">
        <f>'[3]550 KHz'!R9</f>
        <v>0C</v>
      </c>
      <c r="V101" s="57" t="str">
        <f>'[3]550 KHz'!S9</f>
        <v>00</v>
      </c>
      <c r="W101" s="57" t="str">
        <f>'[3]550 KHz'!T9</f>
        <v>00110</v>
      </c>
      <c r="X101" s="57" t="str">
        <f>'[3]550 KHz'!U9</f>
        <v>0</v>
      </c>
      <c r="Y101" s="57" t="str">
        <f t="shared" si="38"/>
        <v>1220C6130C</v>
      </c>
      <c r="Z101" s="57">
        <f t="shared" si="29"/>
        <v>100</v>
      </c>
      <c r="AA101" s="57">
        <f t="shared" si="30"/>
        <v>20</v>
      </c>
      <c r="AB101" s="57">
        <f t="shared" si="31"/>
        <v>3.9996</v>
      </c>
      <c r="AC101" s="57">
        <f t="shared" si="32"/>
        <v>19.200000000000003</v>
      </c>
      <c r="AD101" s="57">
        <f t="shared" si="33"/>
        <v>800</v>
      </c>
      <c r="AE101" s="57">
        <f t="shared" si="34"/>
        <v>50</v>
      </c>
      <c r="AF101" s="57">
        <f t="shared" si="35"/>
        <v>40</v>
      </c>
      <c r="AG101" s="57">
        <f t="shared" si="36"/>
        <v>3.75</v>
      </c>
      <c r="AH101" s="57">
        <f t="shared" si="37"/>
        <v>18.75</v>
      </c>
      <c r="AI101" s="57">
        <v>4000</v>
      </c>
      <c r="AK101" s="57">
        <f t="shared" si="39"/>
        <v>550</v>
      </c>
      <c r="AL101" s="57">
        <f t="shared" si="40"/>
        <v>3</v>
      </c>
      <c r="AM101" s="57" t="str">
        <f t="shared" si="52"/>
        <v>1220C6130C</v>
      </c>
      <c r="AN101" s="57">
        <f t="shared" si="52"/>
        <v>100</v>
      </c>
      <c r="AO101" s="57">
        <f t="shared" si="52"/>
        <v>20</v>
      </c>
      <c r="AP101" s="57">
        <f t="shared" si="41"/>
        <v>80</v>
      </c>
      <c r="AQ101" s="57">
        <f t="shared" si="42"/>
        <v>319.96800000000002</v>
      </c>
      <c r="AR101" s="57">
        <f t="shared" si="43"/>
        <v>19.200000000000003</v>
      </c>
      <c r="AS101" s="57">
        <f t="shared" si="53"/>
        <v>50</v>
      </c>
      <c r="AT101" s="57">
        <f t="shared" si="53"/>
        <v>40</v>
      </c>
      <c r="AU101" s="57">
        <f t="shared" si="44"/>
        <v>750</v>
      </c>
      <c r="AV101" s="57">
        <f t="shared" si="45"/>
        <v>18.75</v>
      </c>
      <c r="AW101" s="57">
        <f t="shared" si="46"/>
        <v>2</v>
      </c>
      <c r="AX101" s="382">
        <f t="shared" si="47"/>
        <v>24.870446902798921</v>
      </c>
      <c r="AY101" s="382">
        <f t="shared" si="48"/>
        <v>414.46599763514405</v>
      </c>
      <c r="AZ101" s="57">
        <f t="shared" si="49"/>
        <v>2</v>
      </c>
      <c r="BA101" s="382">
        <f t="shared" si="50"/>
        <v>5.3051647697298447</v>
      </c>
      <c r="BB101" s="382">
        <f t="shared" si="51"/>
        <v>212.20659078919377</v>
      </c>
    </row>
    <row r="102" spans="1:54" x14ac:dyDescent="0.25">
      <c r="A102" s="57">
        <f t="shared" si="28"/>
        <v>100</v>
      </c>
      <c r="B102" s="57">
        <v>550</v>
      </c>
      <c r="C102" s="57">
        <v>3</v>
      </c>
      <c r="D102" s="57" t="str">
        <f>'[3]550 KHz'!A10</f>
        <v>00100</v>
      </c>
      <c r="E102" s="57">
        <f>'[3]550 KHz'!B10</f>
        <v>3</v>
      </c>
      <c r="F102" s="57" t="str">
        <f>'[3]550 KHz'!C10</f>
        <v>12</v>
      </c>
      <c r="G102" s="57" t="str">
        <f>'[3]550 KHz'!D10</f>
        <v>00</v>
      </c>
      <c r="H102" s="57" t="str">
        <f>'[3]550 KHz'!E10</f>
        <v>01</v>
      </c>
      <c r="I102" s="57" t="str">
        <f>'[3]550 KHz'!F10</f>
        <v>00</v>
      </c>
      <c r="J102" s="57" t="str">
        <f>'[3]550 KHz'!G10</f>
        <v>10</v>
      </c>
      <c r="K102" s="57" t="str">
        <f>'[3]550 KHz'!H10</f>
        <v>40</v>
      </c>
      <c r="L102" s="57" t="str">
        <f>'[3]550 KHz'!I10</f>
        <v>010000</v>
      </c>
      <c r="M102" s="57" t="str">
        <f>'[3]550 KHz'!J10</f>
        <v>00</v>
      </c>
      <c r="N102" s="57" t="str">
        <f>'[3]550 KHz'!K10</f>
        <v>42</v>
      </c>
      <c r="O102" s="57" t="str">
        <f>'[3]550 KHz'!L10</f>
        <v>01</v>
      </c>
      <c r="P102" s="57" t="str">
        <f>'[3]550 KHz'!M10</f>
        <v>00001</v>
      </c>
      <c r="Q102" s="57" t="str">
        <f>'[3]550 KHz'!N10</f>
        <v>0</v>
      </c>
      <c r="R102" s="57" t="str">
        <f>'[3]550 KHz'!O10</f>
        <v>13</v>
      </c>
      <c r="S102" s="57" t="str">
        <f>'[3]550 KHz'!P10</f>
        <v>000100</v>
      </c>
      <c r="T102" s="57" t="str">
        <f>'[3]550 KHz'!Q10</f>
        <v>11</v>
      </c>
      <c r="U102" s="57" t="str">
        <f>'[3]550 KHz'!R10</f>
        <v>0C</v>
      </c>
      <c r="V102" s="57" t="str">
        <f>'[3]550 KHz'!S10</f>
        <v>00</v>
      </c>
      <c r="W102" s="57" t="str">
        <f>'[3]550 KHz'!T10</f>
        <v>00110</v>
      </c>
      <c r="X102" s="57" t="str">
        <f>'[3]550 KHz'!U10</f>
        <v>0</v>
      </c>
      <c r="Y102" s="57" t="str">
        <f t="shared" si="38"/>
        <v>124042130C</v>
      </c>
      <c r="Z102" s="57">
        <f t="shared" si="29"/>
        <v>100</v>
      </c>
      <c r="AA102" s="57">
        <f t="shared" si="30"/>
        <v>20</v>
      </c>
      <c r="AB102" s="57">
        <f t="shared" si="31"/>
        <v>3.9996</v>
      </c>
      <c r="AC102" s="57">
        <f t="shared" si="32"/>
        <v>19.200000000000003</v>
      </c>
      <c r="AD102" s="57">
        <f t="shared" si="33"/>
        <v>800</v>
      </c>
      <c r="AE102" s="57">
        <f t="shared" si="34"/>
        <v>50</v>
      </c>
      <c r="AF102" s="57">
        <f t="shared" si="35"/>
        <v>80</v>
      </c>
      <c r="AG102" s="57">
        <f t="shared" si="36"/>
        <v>1.25</v>
      </c>
      <c r="AH102" s="57">
        <f t="shared" si="37"/>
        <v>6.25</v>
      </c>
      <c r="AI102" s="57">
        <v>4000</v>
      </c>
      <c r="AK102" s="57">
        <f t="shared" si="39"/>
        <v>550</v>
      </c>
      <c r="AL102" s="57">
        <f t="shared" si="40"/>
        <v>4</v>
      </c>
      <c r="AM102" s="57" t="str">
        <f t="shared" si="52"/>
        <v>124042130C</v>
      </c>
      <c r="AN102" s="57">
        <f t="shared" si="52"/>
        <v>100</v>
      </c>
      <c r="AO102" s="57">
        <f t="shared" si="52"/>
        <v>20</v>
      </c>
      <c r="AP102" s="57">
        <f t="shared" si="41"/>
        <v>80</v>
      </c>
      <c r="AQ102" s="57">
        <f t="shared" si="42"/>
        <v>319.96800000000002</v>
      </c>
      <c r="AR102" s="57">
        <f t="shared" si="43"/>
        <v>19.200000000000003</v>
      </c>
      <c r="AS102" s="57">
        <f t="shared" si="53"/>
        <v>50</v>
      </c>
      <c r="AT102" s="57">
        <f t="shared" si="53"/>
        <v>80</v>
      </c>
      <c r="AU102" s="57">
        <f t="shared" si="44"/>
        <v>250</v>
      </c>
      <c r="AV102" s="57">
        <f t="shared" si="45"/>
        <v>6.25</v>
      </c>
      <c r="AW102" s="57">
        <f t="shared" si="46"/>
        <v>2</v>
      </c>
      <c r="AX102" s="382">
        <f t="shared" si="47"/>
        <v>24.870446902798921</v>
      </c>
      <c r="AY102" s="382">
        <f t="shared" si="48"/>
        <v>414.46599763514405</v>
      </c>
      <c r="AZ102" s="57">
        <f t="shared" si="49"/>
        <v>4</v>
      </c>
      <c r="BA102" s="382">
        <f t="shared" si="50"/>
        <v>7.9577471545947667</v>
      </c>
      <c r="BB102" s="382">
        <f t="shared" si="51"/>
        <v>318.3098861837907</v>
      </c>
    </row>
    <row r="103" spans="1:54" x14ac:dyDescent="0.25">
      <c r="A103" s="57">
        <f t="shared" si="28"/>
        <v>101</v>
      </c>
      <c r="B103" s="57">
        <v>550</v>
      </c>
      <c r="C103" s="57">
        <v>3</v>
      </c>
      <c r="D103" s="57" t="str">
        <f>'[3]550 KHz'!A11</f>
        <v>00101</v>
      </c>
      <c r="E103" s="57">
        <f>'[3]550 KHz'!B11</f>
        <v>3</v>
      </c>
      <c r="F103" s="57" t="str">
        <f>'[3]550 KHz'!C11</f>
        <v>12</v>
      </c>
      <c r="G103" s="57" t="str">
        <f>'[3]550 KHz'!D11</f>
        <v>00</v>
      </c>
      <c r="H103" s="57" t="str">
        <f>'[3]550 KHz'!E11</f>
        <v>01</v>
      </c>
      <c r="I103" s="57" t="str">
        <f>'[3]550 KHz'!F11</f>
        <v>00</v>
      </c>
      <c r="J103" s="57" t="str">
        <f>'[3]550 KHz'!G11</f>
        <v>10</v>
      </c>
      <c r="K103" s="57" t="str">
        <f>'[3]550 KHz'!H11</f>
        <v>80</v>
      </c>
      <c r="L103" s="57" t="str">
        <f>'[3]550 KHz'!I11</f>
        <v>100000</v>
      </c>
      <c r="M103" s="57" t="str">
        <f>'[3]550 KHz'!J11</f>
        <v>00</v>
      </c>
      <c r="N103" s="57" t="str">
        <f>'[3]550 KHz'!K11</f>
        <v>42</v>
      </c>
      <c r="O103" s="57" t="str">
        <f>'[3]550 KHz'!L11</f>
        <v>01</v>
      </c>
      <c r="P103" s="57" t="str">
        <f>'[3]550 KHz'!M11</f>
        <v>00001</v>
      </c>
      <c r="Q103" s="57" t="str">
        <f>'[3]550 KHz'!N11</f>
        <v>0</v>
      </c>
      <c r="R103" s="57" t="str">
        <f>'[3]550 KHz'!O11</f>
        <v>13</v>
      </c>
      <c r="S103" s="57" t="str">
        <f>'[3]550 KHz'!P11</f>
        <v>000100</v>
      </c>
      <c r="T103" s="57" t="str">
        <f>'[3]550 KHz'!Q11</f>
        <v>11</v>
      </c>
      <c r="U103" s="57" t="str">
        <f>'[3]550 KHz'!R11</f>
        <v>0C</v>
      </c>
      <c r="V103" s="57" t="str">
        <f>'[3]550 KHz'!S11</f>
        <v>00</v>
      </c>
      <c r="W103" s="57" t="str">
        <f>'[3]550 KHz'!T11</f>
        <v>00110</v>
      </c>
      <c r="X103" s="57" t="str">
        <f>'[3]550 KHz'!U11</f>
        <v>0</v>
      </c>
      <c r="Y103" s="57" t="str">
        <f t="shared" si="38"/>
        <v>128042130C</v>
      </c>
      <c r="Z103" s="57">
        <f t="shared" si="29"/>
        <v>100</v>
      </c>
      <c r="AA103" s="57">
        <f t="shared" si="30"/>
        <v>20</v>
      </c>
      <c r="AB103" s="57">
        <f t="shared" si="31"/>
        <v>3.9996</v>
      </c>
      <c r="AC103" s="57">
        <f t="shared" si="32"/>
        <v>19.200000000000003</v>
      </c>
      <c r="AD103" s="57">
        <f t="shared" si="33"/>
        <v>800</v>
      </c>
      <c r="AE103" s="57">
        <f t="shared" si="34"/>
        <v>50</v>
      </c>
      <c r="AF103" s="57">
        <f t="shared" si="35"/>
        <v>160</v>
      </c>
      <c r="AG103" s="57">
        <f t="shared" si="36"/>
        <v>1.25</v>
      </c>
      <c r="AH103" s="57">
        <f t="shared" si="37"/>
        <v>6.25</v>
      </c>
      <c r="AI103" s="57">
        <v>4000</v>
      </c>
      <c r="AK103" s="57">
        <f t="shared" si="39"/>
        <v>550</v>
      </c>
      <c r="AL103" s="57">
        <f t="shared" si="40"/>
        <v>5</v>
      </c>
      <c r="AM103" s="57" t="str">
        <f t="shared" si="52"/>
        <v>128042130C</v>
      </c>
      <c r="AN103" s="57">
        <f t="shared" si="52"/>
        <v>100</v>
      </c>
      <c r="AO103" s="57">
        <f t="shared" si="52"/>
        <v>20</v>
      </c>
      <c r="AP103" s="57">
        <f t="shared" si="41"/>
        <v>80</v>
      </c>
      <c r="AQ103" s="57">
        <f t="shared" si="42"/>
        <v>319.96800000000002</v>
      </c>
      <c r="AR103" s="57">
        <f t="shared" si="43"/>
        <v>19.200000000000003</v>
      </c>
      <c r="AS103" s="57">
        <f t="shared" si="53"/>
        <v>50</v>
      </c>
      <c r="AT103" s="57">
        <f t="shared" si="53"/>
        <v>160</v>
      </c>
      <c r="AU103" s="57">
        <f t="shared" si="44"/>
        <v>250</v>
      </c>
      <c r="AV103" s="57">
        <f t="shared" si="45"/>
        <v>6.25</v>
      </c>
      <c r="AW103" s="57">
        <f t="shared" si="46"/>
        <v>2</v>
      </c>
      <c r="AX103" s="382">
        <f t="shared" si="47"/>
        <v>24.870446902798921</v>
      </c>
      <c r="AY103" s="382">
        <f t="shared" si="48"/>
        <v>414.46599763514405</v>
      </c>
      <c r="AZ103" s="57">
        <f t="shared" si="49"/>
        <v>8</v>
      </c>
      <c r="BA103" s="382">
        <f t="shared" si="50"/>
        <v>3.9788735772973833</v>
      </c>
      <c r="BB103" s="382">
        <f t="shared" si="51"/>
        <v>159.15494309189535</v>
      </c>
    </row>
    <row r="104" spans="1:54" x14ac:dyDescent="0.25">
      <c r="A104" s="57">
        <f t="shared" si="28"/>
        <v>102</v>
      </c>
      <c r="B104" s="57">
        <v>550</v>
      </c>
      <c r="C104" s="57">
        <v>3</v>
      </c>
      <c r="D104" s="57" t="str">
        <f>'[3]550 KHz'!A12</f>
        <v>00110</v>
      </c>
      <c r="E104" s="57">
        <f>'[3]550 KHz'!B12</f>
        <v>3</v>
      </c>
      <c r="F104" s="57" t="str">
        <f>'[3]550 KHz'!C12</f>
        <v>12</v>
      </c>
      <c r="G104" s="57" t="str">
        <f>'[3]550 KHz'!D12</f>
        <v>00</v>
      </c>
      <c r="H104" s="57" t="str">
        <f>'[3]550 KHz'!E12</f>
        <v>01</v>
      </c>
      <c r="I104" s="57" t="str">
        <f>'[3]550 KHz'!F12</f>
        <v>00</v>
      </c>
      <c r="J104" s="57" t="str">
        <f>'[3]550 KHz'!G12</f>
        <v>10</v>
      </c>
      <c r="K104" s="57" t="str">
        <f>'[3]550 KHz'!H12</f>
        <v>0B</v>
      </c>
      <c r="L104" s="57" t="str">
        <f>'[3]550 KHz'!I12</f>
        <v>000010</v>
      </c>
      <c r="M104" s="57" t="str">
        <f>'[3]550 KHz'!J12</f>
        <v>11</v>
      </c>
      <c r="N104" s="57" t="str">
        <f>'[3]550 KHz'!K12</f>
        <v>18</v>
      </c>
      <c r="O104" s="57" t="str">
        <f>'[3]550 KHz'!L12</f>
        <v>00</v>
      </c>
      <c r="P104" s="57" t="str">
        <f>'[3]550 KHz'!M12</f>
        <v>01100</v>
      </c>
      <c r="Q104" s="57" t="str">
        <f>'[3]550 KHz'!N12</f>
        <v>0</v>
      </c>
      <c r="R104" s="57" t="str">
        <f>'[3]550 KHz'!O12</f>
        <v>1A</v>
      </c>
      <c r="S104" s="57" t="str">
        <f>'[3]550 KHz'!P12</f>
        <v>000110</v>
      </c>
      <c r="T104" s="57" t="str">
        <f>'[3]550 KHz'!Q12</f>
        <v>10</v>
      </c>
      <c r="U104" s="57" t="str">
        <f>'[3]550 KHz'!R12</f>
        <v>4C</v>
      </c>
      <c r="V104" s="57" t="str">
        <f>'[3]550 KHz'!S12</f>
        <v>01</v>
      </c>
      <c r="W104" s="57" t="str">
        <f>'[3]550 KHz'!T12</f>
        <v>00110</v>
      </c>
      <c r="X104" s="57" t="str">
        <f>'[3]550 KHz'!U12</f>
        <v>0</v>
      </c>
      <c r="Y104" s="57" t="str">
        <f t="shared" si="38"/>
        <v>120B181A4C</v>
      </c>
      <c r="Z104" s="57">
        <f t="shared" si="29"/>
        <v>100</v>
      </c>
      <c r="AA104" s="57">
        <f t="shared" si="30"/>
        <v>30</v>
      </c>
      <c r="AB104" s="57">
        <f t="shared" si="31"/>
        <v>2.9996999999999998</v>
      </c>
      <c r="AC104" s="57">
        <f t="shared" si="32"/>
        <v>19.200000000000003</v>
      </c>
      <c r="AD104" s="57">
        <f t="shared" si="33"/>
        <v>800</v>
      </c>
      <c r="AE104" s="57">
        <f t="shared" si="34"/>
        <v>50</v>
      </c>
      <c r="AF104" s="57">
        <f t="shared" si="35"/>
        <v>10</v>
      </c>
      <c r="AG104" s="57">
        <f t="shared" si="36"/>
        <v>15</v>
      </c>
      <c r="AH104" s="57">
        <f t="shared" si="37"/>
        <v>75</v>
      </c>
      <c r="AI104" s="57">
        <v>4000</v>
      </c>
      <c r="AK104" s="57">
        <f t="shared" si="39"/>
        <v>550</v>
      </c>
      <c r="AL104" s="57">
        <f t="shared" si="40"/>
        <v>6</v>
      </c>
      <c r="AM104" s="57" t="str">
        <f t="shared" si="52"/>
        <v>120B181A4C</v>
      </c>
      <c r="AN104" s="57">
        <f t="shared" si="52"/>
        <v>100</v>
      </c>
      <c r="AO104" s="57">
        <f t="shared" si="52"/>
        <v>30</v>
      </c>
      <c r="AP104" s="57">
        <f t="shared" si="41"/>
        <v>80</v>
      </c>
      <c r="AQ104" s="57">
        <f t="shared" si="42"/>
        <v>239.976</v>
      </c>
      <c r="AR104" s="57">
        <f t="shared" si="43"/>
        <v>19.200000000000003</v>
      </c>
      <c r="AS104" s="57">
        <f t="shared" si="53"/>
        <v>50</v>
      </c>
      <c r="AT104" s="57">
        <f t="shared" si="53"/>
        <v>10</v>
      </c>
      <c r="AU104" s="57">
        <f t="shared" si="44"/>
        <v>3000</v>
      </c>
      <c r="AV104" s="57">
        <f t="shared" si="45"/>
        <v>75</v>
      </c>
      <c r="AW104" s="57">
        <f t="shared" si="46"/>
        <v>3</v>
      </c>
      <c r="AX104" s="382">
        <f t="shared" si="47"/>
        <v>22.107063913599049</v>
      </c>
      <c r="AY104" s="382">
        <f t="shared" si="48"/>
        <v>276.31066509009599</v>
      </c>
      <c r="AZ104" s="57">
        <f t="shared" si="49"/>
        <v>0.5</v>
      </c>
      <c r="BA104" s="382">
        <f t="shared" si="50"/>
        <v>5.3051647697298447</v>
      </c>
      <c r="BB104" s="382">
        <f t="shared" si="51"/>
        <v>212.20659078919377</v>
      </c>
    </row>
    <row r="105" spans="1:54" x14ac:dyDescent="0.25">
      <c r="A105" s="57">
        <f t="shared" si="28"/>
        <v>103</v>
      </c>
      <c r="B105" s="57">
        <v>550</v>
      </c>
      <c r="C105" s="57">
        <v>3</v>
      </c>
      <c r="D105" s="57" t="str">
        <f>'[3]550 KHz'!A13</f>
        <v>00111</v>
      </c>
      <c r="E105" s="57">
        <f>'[3]550 KHz'!B13</f>
        <v>3</v>
      </c>
      <c r="F105" s="57" t="str">
        <f>'[3]550 KHz'!C13</f>
        <v>12</v>
      </c>
      <c r="G105" s="57" t="str">
        <f>'[3]550 KHz'!D13</f>
        <v>00</v>
      </c>
      <c r="H105" s="57" t="str">
        <f>'[3]550 KHz'!E13</f>
        <v>01</v>
      </c>
      <c r="I105" s="57" t="str">
        <f>'[3]550 KHz'!F13</f>
        <v>00</v>
      </c>
      <c r="J105" s="57" t="str">
        <f>'[3]550 KHz'!G13</f>
        <v>10</v>
      </c>
      <c r="K105" s="57" t="str">
        <f>'[3]550 KHz'!H13</f>
        <v>11</v>
      </c>
      <c r="L105" s="57" t="str">
        <f>'[3]550 KHz'!I13</f>
        <v>000100</v>
      </c>
      <c r="M105" s="57" t="str">
        <f>'[3]550 KHz'!J13</f>
        <v>01</v>
      </c>
      <c r="N105" s="57" t="str">
        <f>'[3]550 KHz'!K13</f>
        <v>8C</v>
      </c>
      <c r="O105" s="57" t="str">
        <f>'[3]550 KHz'!L13</f>
        <v>10</v>
      </c>
      <c r="P105" s="57" t="str">
        <f>'[3]550 KHz'!M13</f>
        <v>00110</v>
      </c>
      <c r="Q105" s="57" t="str">
        <f>'[3]550 KHz'!N13</f>
        <v>0</v>
      </c>
      <c r="R105" s="57" t="str">
        <f>'[3]550 KHz'!O13</f>
        <v>1A</v>
      </c>
      <c r="S105" s="57" t="str">
        <f>'[3]550 KHz'!P13</f>
        <v>000110</v>
      </c>
      <c r="T105" s="57" t="str">
        <f>'[3]550 KHz'!Q13</f>
        <v>10</v>
      </c>
      <c r="U105" s="57" t="str">
        <f>'[3]550 KHz'!R13</f>
        <v>4C</v>
      </c>
      <c r="V105" s="57" t="str">
        <f>'[3]550 KHz'!S13</f>
        <v>01</v>
      </c>
      <c r="W105" s="57" t="str">
        <f>'[3]550 KHz'!T13</f>
        <v>00110</v>
      </c>
      <c r="X105" s="57" t="str">
        <f>'[3]550 KHz'!U13</f>
        <v>0</v>
      </c>
      <c r="Y105" s="57" t="str">
        <f t="shared" si="38"/>
        <v>12118C1A4C</v>
      </c>
      <c r="Z105" s="57">
        <f t="shared" si="29"/>
        <v>100</v>
      </c>
      <c r="AA105" s="57">
        <f t="shared" si="30"/>
        <v>30</v>
      </c>
      <c r="AB105" s="57">
        <f t="shared" si="31"/>
        <v>2.9996999999999998</v>
      </c>
      <c r="AC105" s="57">
        <f t="shared" si="32"/>
        <v>19.200000000000003</v>
      </c>
      <c r="AD105" s="57">
        <f t="shared" si="33"/>
        <v>800</v>
      </c>
      <c r="AE105" s="57">
        <f t="shared" si="34"/>
        <v>50</v>
      </c>
      <c r="AF105" s="57">
        <f t="shared" si="35"/>
        <v>20</v>
      </c>
      <c r="AG105" s="57">
        <f t="shared" si="36"/>
        <v>7.5</v>
      </c>
      <c r="AH105" s="57">
        <f t="shared" si="37"/>
        <v>37.5</v>
      </c>
      <c r="AI105" s="57">
        <v>4000</v>
      </c>
      <c r="AK105" s="57">
        <f t="shared" si="39"/>
        <v>550</v>
      </c>
      <c r="AL105" s="57">
        <f t="shared" si="40"/>
        <v>7</v>
      </c>
      <c r="AM105" s="57" t="str">
        <f t="shared" si="52"/>
        <v>12118C1A4C</v>
      </c>
      <c r="AN105" s="57">
        <f t="shared" si="52"/>
        <v>100</v>
      </c>
      <c r="AO105" s="57">
        <f t="shared" si="52"/>
        <v>30</v>
      </c>
      <c r="AP105" s="57">
        <f t="shared" si="41"/>
        <v>80</v>
      </c>
      <c r="AQ105" s="57">
        <f t="shared" si="42"/>
        <v>239.976</v>
      </c>
      <c r="AR105" s="57">
        <f t="shared" si="43"/>
        <v>19.200000000000003</v>
      </c>
      <c r="AS105" s="57">
        <f t="shared" si="53"/>
        <v>50</v>
      </c>
      <c r="AT105" s="57">
        <f t="shared" si="53"/>
        <v>20</v>
      </c>
      <c r="AU105" s="57">
        <f t="shared" si="44"/>
        <v>1500</v>
      </c>
      <c r="AV105" s="57">
        <f t="shared" si="45"/>
        <v>37.5</v>
      </c>
      <c r="AW105" s="57">
        <f t="shared" si="46"/>
        <v>3</v>
      </c>
      <c r="AX105" s="382">
        <f t="shared" si="47"/>
        <v>22.107063913599049</v>
      </c>
      <c r="AY105" s="382">
        <f t="shared" si="48"/>
        <v>276.31066509009599</v>
      </c>
      <c r="AZ105" s="57">
        <f t="shared" si="49"/>
        <v>1</v>
      </c>
      <c r="BA105" s="382">
        <f t="shared" si="50"/>
        <v>5.3051647697298447</v>
      </c>
      <c r="BB105" s="382">
        <f t="shared" si="51"/>
        <v>212.20659078919377</v>
      </c>
    </row>
    <row r="106" spans="1:54" x14ac:dyDescent="0.25">
      <c r="A106" s="57">
        <f t="shared" si="28"/>
        <v>104</v>
      </c>
      <c r="B106" s="57">
        <v>550</v>
      </c>
      <c r="C106" s="57">
        <v>3</v>
      </c>
      <c r="D106" s="57" t="str">
        <f>'[3]550 KHz'!A14</f>
        <v>01000</v>
      </c>
      <c r="E106" s="57">
        <f>'[3]550 KHz'!B14</f>
        <v>3</v>
      </c>
      <c r="F106" s="57" t="str">
        <f>'[3]550 KHz'!C14</f>
        <v>12</v>
      </c>
      <c r="G106" s="57" t="str">
        <f>'[3]550 KHz'!D14</f>
        <v>00</v>
      </c>
      <c r="H106" s="57" t="str">
        <f>'[3]550 KHz'!E14</f>
        <v>01</v>
      </c>
      <c r="I106" s="57" t="str">
        <f>'[3]550 KHz'!F14</f>
        <v>00</v>
      </c>
      <c r="J106" s="57" t="str">
        <f>'[3]550 KHz'!G14</f>
        <v>10</v>
      </c>
      <c r="K106" s="57" t="str">
        <f>'[3]550 KHz'!H14</f>
        <v>20</v>
      </c>
      <c r="L106" s="57" t="str">
        <f>'[3]550 KHz'!I14</f>
        <v>001000</v>
      </c>
      <c r="M106" s="57" t="str">
        <f>'[3]550 KHz'!J14</f>
        <v>00</v>
      </c>
      <c r="N106" s="57" t="str">
        <f>'[3]550 KHz'!K14</f>
        <v>C6</v>
      </c>
      <c r="O106" s="57" t="str">
        <f>'[3]550 KHz'!L14</f>
        <v>11</v>
      </c>
      <c r="P106" s="57" t="str">
        <f>'[3]550 KHz'!M14</f>
        <v>00011</v>
      </c>
      <c r="Q106" s="57" t="str">
        <f>'[3]550 KHz'!N14</f>
        <v>0</v>
      </c>
      <c r="R106" s="57" t="str">
        <f>'[3]550 KHz'!O14</f>
        <v>1A</v>
      </c>
      <c r="S106" s="57" t="str">
        <f>'[3]550 KHz'!P14</f>
        <v>000110</v>
      </c>
      <c r="T106" s="57" t="str">
        <f>'[3]550 KHz'!Q14</f>
        <v>10</v>
      </c>
      <c r="U106" s="57" t="str">
        <f>'[3]550 KHz'!R14</f>
        <v>4C</v>
      </c>
      <c r="V106" s="57" t="str">
        <f>'[3]550 KHz'!S14</f>
        <v>01</v>
      </c>
      <c r="W106" s="57" t="str">
        <f>'[3]550 KHz'!T14</f>
        <v>00110</v>
      </c>
      <c r="X106" s="57" t="str">
        <f>'[3]550 KHz'!U14</f>
        <v>0</v>
      </c>
      <c r="Y106" s="57" t="str">
        <f t="shared" si="38"/>
        <v>1220C61A4C</v>
      </c>
      <c r="Z106" s="57">
        <f t="shared" si="29"/>
        <v>100</v>
      </c>
      <c r="AA106" s="57">
        <f t="shared" si="30"/>
        <v>30</v>
      </c>
      <c r="AB106" s="57">
        <f t="shared" si="31"/>
        <v>2.9996999999999998</v>
      </c>
      <c r="AC106" s="57">
        <f t="shared" si="32"/>
        <v>19.200000000000003</v>
      </c>
      <c r="AD106" s="57">
        <f t="shared" si="33"/>
        <v>800</v>
      </c>
      <c r="AE106" s="57">
        <f t="shared" si="34"/>
        <v>50</v>
      </c>
      <c r="AF106" s="57">
        <f t="shared" si="35"/>
        <v>40</v>
      </c>
      <c r="AG106" s="57">
        <f t="shared" si="36"/>
        <v>3.75</v>
      </c>
      <c r="AH106" s="57">
        <f t="shared" si="37"/>
        <v>18.75</v>
      </c>
      <c r="AI106" s="57">
        <v>4000</v>
      </c>
      <c r="AK106" s="57">
        <f t="shared" si="39"/>
        <v>550</v>
      </c>
      <c r="AL106" s="57">
        <f t="shared" si="40"/>
        <v>8</v>
      </c>
      <c r="AM106" s="57" t="str">
        <f t="shared" si="52"/>
        <v>1220C61A4C</v>
      </c>
      <c r="AN106" s="57">
        <f t="shared" si="52"/>
        <v>100</v>
      </c>
      <c r="AO106" s="57">
        <f t="shared" si="52"/>
        <v>30</v>
      </c>
      <c r="AP106" s="57">
        <f t="shared" si="41"/>
        <v>80</v>
      </c>
      <c r="AQ106" s="57">
        <f t="shared" si="42"/>
        <v>239.976</v>
      </c>
      <c r="AR106" s="57">
        <f t="shared" si="43"/>
        <v>19.200000000000003</v>
      </c>
      <c r="AS106" s="57">
        <f t="shared" si="53"/>
        <v>50</v>
      </c>
      <c r="AT106" s="57">
        <f t="shared" si="53"/>
        <v>40</v>
      </c>
      <c r="AU106" s="57">
        <f t="shared" si="44"/>
        <v>750</v>
      </c>
      <c r="AV106" s="57">
        <f t="shared" si="45"/>
        <v>18.75</v>
      </c>
      <c r="AW106" s="57">
        <f t="shared" si="46"/>
        <v>3</v>
      </c>
      <c r="AX106" s="382">
        <f t="shared" si="47"/>
        <v>22.107063913599049</v>
      </c>
      <c r="AY106" s="382">
        <f t="shared" si="48"/>
        <v>276.31066509009599</v>
      </c>
      <c r="AZ106" s="57">
        <f t="shared" si="49"/>
        <v>2</v>
      </c>
      <c r="BA106" s="382">
        <f t="shared" si="50"/>
        <v>5.3051647697298447</v>
      </c>
      <c r="BB106" s="382">
        <f t="shared" si="51"/>
        <v>212.20659078919377</v>
      </c>
    </row>
    <row r="107" spans="1:54" x14ac:dyDescent="0.25">
      <c r="A107" s="57">
        <f t="shared" si="28"/>
        <v>105</v>
      </c>
      <c r="B107" s="57">
        <v>550</v>
      </c>
      <c r="C107" s="57">
        <v>3</v>
      </c>
      <c r="D107" s="57" t="str">
        <f>'[3]550 KHz'!A15</f>
        <v>01001</v>
      </c>
      <c r="E107" s="57">
        <f>'[3]550 KHz'!B15</f>
        <v>3</v>
      </c>
      <c r="F107" s="57" t="str">
        <f>'[3]550 KHz'!C15</f>
        <v>12</v>
      </c>
      <c r="G107" s="57" t="str">
        <f>'[3]550 KHz'!D15</f>
        <v>00</v>
      </c>
      <c r="H107" s="57" t="str">
        <f>'[3]550 KHz'!E15</f>
        <v>01</v>
      </c>
      <c r="I107" s="57" t="str">
        <f>'[3]550 KHz'!F15</f>
        <v>00</v>
      </c>
      <c r="J107" s="57" t="str">
        <f>'[3]550 KHz'!G15</f>
        <v>10</v>
      </c>
      <c r="K107" s="57" t="str">
        <f>'[3]550 KHz'!H15</f>
        <v>40</v>
      </c>
      <c r="L107" s="57" t="str">
        <f>'[3]550 KHz'!I15</f>
        <v>010000</v>
      </c>
      <c r="M107" s="57" t="str">
        <f>'[3]550 KHz'!J15</f>
        <v>00</v>
      </c>
      <c r="N107" s="57" t="str">
        <f>'[3]550 KHz'!K15</f>
        <v>42</v>
      </c>
      <c r="O107" s="57" t="str">
        <f>'[3]550 KHz'!L15</f>
        <v>01</v>
      </c>
      <c r="P107" s="57" t="str">
        <f>'[3]550 KHz'!M15</f>
        <v>00001</v>
      </c>
      <c r="Q107" s="57" t="str">
        <f>'[3]550 KHz'!N15</f>
        <v>0</v>
      </c>
      <c r="R107" s="57" t="str">
        <f>'[3]550 KHz'!O15</f>
        <v>1A</v>
      </c>
      <c r="S107" s="57" t="str">
        <f>'[3]550 KHz'!P15</f>
        <v>000110</v>
      </c>
      <c r="T107" s="57" t="str">
        <f>'[3]550 KHz'!Q15</f>
        <v>10</v>
      </c>
      <c r="U107" s="57" t="str">
        <f>'[3]550 KHz'!R15</f>
        <v>4C</v>
      </c>
      <c r="V107" s="57" t="str">
        <f>'[3]550 KHz'!S15</f>
        <v>01</v>
      </c>
      <c r="W107" s="57" t="str">
        <f>'[3]550 KHz'!T15</f>
        <v>00110</v>
      </c>
      <c r="X107" s="57" t="str">
        <f>'[3]550 KHz'!U15</f>
        <v>0</v>
      </c>
      <c r="Y107" s="57" t="str">
        <f t="shared" si="38"/>
        <v>1240421A4C</v>
      </c>
      <c r="Z107" s="57">
        <f t="shared" si="29"/>
        <v>100</v>
      </c>
      <c r="AA107" s="57">
        <f t="shared" si="30"/>
        <v>30</v>
      </c>
      <c r="AB107" s="57">
        <f t="shared" si="31"/>
        <v>2.9996999999999998</v>
      </c>
      <c r="AC107" s="57">
        <f t="shared" si="32"/>
        <v>19.200000000000003</v>
      </c>
      <c r="AD107" s="57">
        <f t="shared" si="33"/>
        <v>800</v>
      </c>
      <c r="AE107" s="57">
        <f t="shared" si="34"/>
        <v>50</v>
      </c>
      <c r="AF107" s="57">
        <f t="shared" si="35"/>
        <v>80</v>
      </c>
      <c r="AG107" s="57">
        <f t="shared" si="36"/>
        <v>1.25</v>
      </c>
      <c r="AH107" s="57">
        <f t="shared" si="37"/>
        <v>6.25</v>
      </c>
      <c r="AI107" s="57">
        <v>4000</v>
      </c>
      <c r="AK107" s="57">
        <f t="shared" si="39"/>
        <v>550</v>
      </c>
      <c r="AL107" s="57">
        <f t="shared" si="40"/>
        <v>9</v>
      </c>
      <c r="AM107" s="57" t="str">
        <f t="shared" si="52"/>
        <v>1240421A4C</v>
      </c>
      <c r="AN107" s="57">
        <f t="shared" si="52"/>
        <v>100</v>
      </c>
      <c r="AO107" s="57">
        <f t="shared" si="52"/>
        <v>30</v>
      </c>
      <c r="AP107" s="57">
        <f t="shared" si="41"/>
        <v>80</v>
      </c>
      <c r="AQ107" s="57">
        <f t="shared" si="42"/>
        <v>239.976</v>
      </c>
      <c r="AR107" s="57">
        <f t="shared" si="43"/>
        <v>19.200000000000003</v>
      </c>
      <c r="AS107" s="57">
        <f t="shared" si="53"/>
        <v>50</v>
      </c>
      <c r="AT107" s="57">
        <f t="shared" si="53"/>
        <v>80</v>
      </c>
      <c r="AU107" s="57">
        <f t="shared" si="44"/>
        <v>250</v>
      </c>
      <c r="AV107" s="57">
        <f t="shared" si="45"/>
        <v>6.25</v>
      </c>
      <c r="AW107" s="57">
        <f t="shared" si="46"/>
        <v>3</v>
      </c>
      <c r="AX107" s="382">
        <f t="shared" si="47"/>
        <v>22.107063913599049</v>
      </c>
      <c r="AY107" s="382">
        <f t="shared" si="48"/>
        <v>276.31066509009599</v>
      </c>
      <c r="AZ107" s="57">
        <f t="shared" si="49"/>
        <v>4</v>
      </c>
      <c r="BA107" s="382">
        <f t="shared" si="50"/>
        <v>7.9577471545947667</v>
      </c>
      <c r="BB107" s="382">
        <f t="shared" si="51"/>
        <v>318.3098861837907</v>
      </c>
    </row>
    <row r="108" spans="1:54" x14ac:dyDescent="0.25">
      <c r="A108" s="57">
        <f t="shared" si="28"/>
        <v>106</v>
      </c>
      <c r="B108" s="57">
        <v>550</v>
      </c>
      <c r="C108" s="57">
        <v>3</v>
      </c>
      <c r="D108" s="57" t="str">
        <f>'[3]550 KHz'!A16</f>
        <v>01010</v>
      </c>
      <c r="E108" s="57">
        <f>'[3]550 KHz'!B16</f>
        <v>3</v>
      </c>
      <c r="F108" s="57" t="str">
        <f>'[3]550 KHz'!C16</f>
        <v>12</v>
      </c>
      <c r="G108" s="57" t="str">
        <f>'[3]550 KHz'!D16</f>
        <v>00</v>
      </c>
      <c r="H108" s="57" t="str">
        <f>'[3]550 KHz'!E16</f>
        <v>01</v>
      </c>
      <c r="I108" s="57" t="str">
        <f>'[3]550 KHz'!F16</f>
        <v>00</v>
      </c>
      <c r="J108" s="57" t="str">
        <f>'[3]550 KHz'!G16</f>
        <v>10</v>
      </c>
      <c r="K108" s="57" t="str">
        <f>'[3]550 KHz'!H16</f>
        <v>80</v>
      </c>
      <c r="L108" s="57" t="str">
        <f>'[3]550 KHz'!I16</f>
        <v>100000</v>
      </c>
      <c r="M108" s="57" t="str">
        <f>'[3]550 KHz'!J16</f>
        <v>00</v>
      </c>
      <c r="N108" s="57" t="str">
        <f>'[3]550 KHz'!K16</f>
        <v>42</v>
      </c>
      <c r="O108" s="57" t="str">
        <f>'[3]550 KHz'!L16</f>
        <v>01</v>
      </c>
      <c r="P108" s="57" t="str">
        <f>'[3]550 KHz'!M16</f>
        <v>00001</v>
      </c>
      <c r="Q108" s="57" t="str">
        <f>'[3]550 KHz'!N16</f>
        <v>0</v>
      </c>
      <c r="R108" s="57" t="str">
        <f>'[3]550 KHz'!O16</f>
        <v>1A</v>
      </c>
      <c r="S108" s="57" t="str">
        <f>'[3]550 KHz'!P16</f>
        <v>000110</v>
      </c>
      <c r="T108" s="57" t="str">
        <f>'[3]550 KHz'!Q16</f>
        <v>10</v>
      </c>
      <c r="U108" s="57" t="str">
        <f>'[3]550 KHz'!R16</f>
        <v>4C</v>
      </c>
      <c r="V108" s="57" t="str">
        <f>'[3]550 KHz'!S16</f>
        <v>01</v>
      </c>
      <c r="W108" s="57" t="str">
        <f>'[3]550 KHz'!T16</f>
        <v>00110</v>
      </c>
      <c r="X108" s="57" t="str">
        <f>'[3]550 KHz'!U16</f>
        <v>0</v>
      </c>
      <c r="Y108" s="57" t="str">
        <f t="shared" si="38"/>
        <v>1280421A4C</v>
      </c>
      <c r="Z108" s="57">
        <f t="shared" si="29"/>
        <v>100</v>
      </c>
      <c r="AA108" s="57">
        <f t="shared" si="30"/>
        <v>30</v>
      </c>
      <c r="AB108" s="57">
        <f t="shared" si="31"/>
        <v>2.9996999999999998</v>
      </c>
      <c r="AC108" s="57">
        <f t="shared" si="32"/>
        <v>19.200000000000003</v>
      </c>
      <c r="AD108" s="57">
        <f t="shared" si="33"/>
        <v>800</v>
      </c>
      <c r="AE108" s="57">
        <f t="shared" si="34"/>
        <v>50</v>
      </c>
      <c r="AF108" s="57">
        <f t="shared" si="35"/>
        <v>160</v>
      </c>
      <c r="AG108" s="57">
        <f t="shared" si="36"/>
        <v>1.25</v>
      </c>
      <c r="AH108" s="57">
        <f t="shared" si="37"/>
        <v>6.25</v>
      </c>
      <c r="AI108" s="57">
        <v>4000</v>
      </c>
      <c r="AK108" s="57">
        <f t="shared" si="39"/>
        <v>550</v>
      </c>
      <c r="AL108" s="57">
        <f t="shared" si="40"/>
        <v>10</v>
      </c>
      <c r="AM108" s="57" t="str">
        <f t="shared" si="52"/>
        <v>1280421A4C</v>
      </c>
      <c r="AN108" s="57">
        <f t="shared" si="52"/>
        <v>100</v>
      </c>
      <c r="AO108" s="57">
        <f t="shared" si="52"/>
        <v>30</v>
      </c>
      <c r="AP108" s="57">
        <f t="shared" si="41"/>
        <v>80</v>
      </c>
      <c r="AQ108" s="57">
        <f t="shared" si="42"/>
        <v>239.976</v>
      </c>
      <c r="AR108" s="57">
        <f t="shared" si="43"/>
        <v>19.200000000000003</v>
      </c>
      <c r="AS108" s="57">
        <f t="shared" si="53"/>
        <v>50</v>
      </c>
      <c r="AT108" s="57">
        <f t="shared" si="53"/>
        <v>160</v>
      </c>
      <c r="AU108" s="57">
        <f t="shared" si="44"/>
        <v>250</v>
      </c>
      <c r="AV108" s="57">
        <f t="shared" si="45"/>
        <v>6.25</v>
      </c>
      <c r="AW108" s="57">
        <f t="shared" si="46"/>
        <v>3</v>
      </c>
      <c r="AX108" s="382">
        <f t="shared" si="47"/>
        <v>22.107063913599049</v>
      </c>
      <c r="AY108" s="382">
        <f t="shared" si="48"/>
        <v>276.31066509009599</v>
      </c>
      <c r="AZ108" s="57">
        <f t="shared" si="49"/>
        <v>8</v>
      </c>
      <c r="BA108" s="382">
        <f t="shared" si="50"/>
        <v>3.9788735772973833</v>
      </c>
      <c r="BB108" s="382">
        <f t="shared" si="51"/>
        <v>159.15494309189535</v>
      </c>
    </row>
    <row r="109" spans="1:54" x14ac:dyDescent="0.25">
      <c r="A109" s="57">
        <f t="shared" si="28"/>
        <v>107</v>
      </c>
      <c r="B109" s="57">
        <v>550</v>
      </c>
      <c r="C109" s="57">
        <v>3</v>
      </c>
      <c r="D109" s="57" t="str">
        <f>'[3]550 KHz'!A17</f>
        <v>01011</v>
      </c>
      <c r="E109" s="57">
        <f>'[3]550 KHz'!B17</f>
        <v>3</v>
      </c>
      <c r="F109" s="57" t="str">
        <f>'[3]550 KHz'!C17</f>
        <v>12</v>
      </c>
      <c r="G109" s="57" t="str">
        <f>'[3]550 KHz'!D17</f>
        <v>00</v>
      </c>
      <c r="H109" s="57" t="str">
        <f>'[3]550 KHz'!E17</f>
        <v>01</v>
      </c>
      <c r="I109" s="57" t="str">
        <f>'[3]550 KHz'!F17</f>
        <v>00</v>
      </c>
      <c r="J109" s="57" t="str">
        <f>'[3]550 KHz'!G17</f>
        <v>10</v>
      </c>
      <c r="K109" s="57" t="str">
        <f>'[3]550 KHz'!H17</f>
        <v>0B</v>
      </c>
      <c r="L109" s="57" t="str">
        <f>'[3]550 KHz'!I17</f>
        <v>000010</v>
      </c>
      <c r="M109" s="57" t="str">
        <f>'[3]550 KHz'!J17</f>
        <v>11</v>
      </c>
      <c r="N109" s="57" t="str">
        <f>'[3]550 KHz'!K17</f>
        <v>18</v>
      </c>
      <c r="O109" s="57" t="str">
        <f>'[3]550 KHz'!L17</f>
        <v>00</v>
      </c>
      <c r="P109" s="57" t="str">
        <f>'[3]550 KHz'!M17</f>
        <v>01100</v>
      </c>
      <c r="Q109" s="57" t="str">
        <f>'[3]550 KHz'!N17</f>
        <v>0</v>
      </c>
      <c r="R109" s="57" t="str">
        <f>'[3]550 KHz'!O17</f>
        <v>22</v>
      </c>
      <c r="S109" s="57" t="str">
        <f>'[3]550 KHz'!P17</f>
        <v>001000</v>
      </c>
      <c r="T109" s="57" t="str">
        <f>'[3]550 KHz'!Q17</f>
        <v>10</v>
      </c>
      <c r="U109" s="57" t="str">
        <f>'[3]550 KHz'!R17</f>
        <v>46</v>
      </c>
      <c r="V109" s="57" t="str">
        <f>'[3]550 KHz'!S17</f>
        <v>01</v>
      </c>
      <c r="W109" s="57" t="str">
        <f>'[3]550 KHz'!T17</f>
        <v>00011</v>
      </c>
      <c r="X109" s="57" t="str">
        <f>'[3]550 KHz'!U17</f>
        <v>0</v>
      </c>
      <c r="Y109" s="57" t="str">
        <f t="shared" si="38"/>
        <v>120B182246</v>
      </c>
      <c r="Z109" s="57">
        <f t="shared" si="29"/>
        <v>100</v>
      </c>
      <c r="AA109" s="57">
        <f t="shared" si="30"/>
        <v>40</v>
      </c>
      <c r="AB109" s="57">
        <f t="shared" si="31"/>
        <v>2.9996999999999998</v>
      </c>
      <c r="AC109" s="57">
        <f t="shared" si="32"/>
        <v>9.6000000000000014</v>
      </c>
      <c r="AD109" s="57">
        <f t="shared" si="33"/>
        <v>800</v>
      </c>
      <c r="AE109" s="57">
        <f t="shared" si="34"/>
        <v>50</v>
      </c>
      <c r="AF109" s="57">
        <f t="shared" si="35"/>
        <v>10</v>
      </c>
      <c r="AG109" s="57">
        <f t="shared" si="36"/>
        <v>15</v>
      </c>
      <c r="AH109" s="57">
        <f t="shared" si="37"/>
        <v>75</v>
      </c>
      <c r="AI109" s="57">
        <v>4000</v>
      </c>
      <c r="AK109" s="57">
        <f t="shared" si="39"/>
        <v>550</v>
      </c>
      <c r="AL109" s="57">
        <f t="shared" si="40"/>
        <v>11</v>
      </c>
      <c r="AM109" s="57" t="str">
        <f t="shared" si="52"/>
        <v>120B182246</v>
      </c>
      <c r="AN109" s="57">
        <f t="shared" si="52"/>
        <v>100</v>
      </c>
      <c r="AO109" s="57">
        <f t="shared" si="52"/>
        <v>40</v>
      </c>
      <c r="AP109" s="57">
        <f t="shared" si="41"/>
        <v>80</v>
      </c>
      <c r="AQ109" s="57">
        <f t="shared" si="42"/>
        <v>239.976</v>
      </c>
      <c r="AR109" s="57">
        <f t="shared" si="43"/>
        <v>9.6000000000000014</v>
      </c>
      <c r="AS109" s="57">
        <f t="shared" si="53"/>
        <v>50</v>
      </c>
      <c r="AT109" s="57">
        <f t="shared" si="53"/>
        <v>10</v>
      </c>
      <c r="AU109" s="57">
        <f t="shared" si="44"/>
        <v>3000</v>
      </c>
      <c r="AV109" s="57">
        <f t="shared" si="45"/>
        <v>75</v>
      </c>
      <c r="AW109" s="57">
        <f t="shared" si="46"/>
        <v>4</v>
      </c>
      <c r="AX109" s="382">
        <f t="shared" si="47"/>
        <v>16.580297935199283</v>
      </c>
      <c r="AY109" s="382">
        <f t="shared" si="48"/>
        <v>414.46599763514405</v>
      </c>
      <c r="AZ109" s="57">
        <f t="shared" si="49"/>
        <v>0.5</v>
      </c>
      <c r="BA109" s="382">
        <f t="shared" si="50"/>
        <v>5.3051647697298447</v>
      </c>
      <c r="BB109" s="382">
        <f t="shared" si="51"/>
        <v>212.20659078919377</v>
      </c>
    </row>
    <row r="110" spans="1:54" x14ac:dyDescent="0.25">
      <c r="A110" s="57">
        <f t="shared" si="28"/>
        <v>108</v>
      </c>
      <c r="B110" s="57">
        <v>550</v>
      </c>
      <c r="C110" s="57">
        <v>3</v>
      </c>
      <c r="D110" s="57" t="str">
        <f>'[3]550 KHz'!A18</f>
        <v>01100</v>
      </c>
      <c r="E110" s="57">
        <f>'[3]550 KHz'!B18</f>
        <v>3</v>
      </c>
      <c r="F110" s="57" t="str">
        <f>'[3]550 KHz'!C18</f>
        <v>12</v>
      </c>
      <c r="G110" s="57" t="str">
        <f>'[3]550 KHz'!D18</f>
        <v>00</v>
      </c>
      <c r="H110" s="57" t="str">
        <f>'[3]550 KHz'!E18</f>
        <v>01</v>
      </c>
      <c r="I110" s="57" t="str">
        <f>'[3]550 KHz'!F18</f>
        <v>00</v>
      </c>
      <c r="J110" s="57" t="str">
        <f>'[3]550 KHz'!G18</f>
        <v>10</v>
      </c>
      <c r="K110" s="57" t="str">
        <f>'[3]550 KHz'!H18</f>
        <v>11</v>
      </c>
      <c r="L110" s="57" t="str">
        <f>'[3]550 KHz'!I18</f>
        <v>000100</v>
      </c>
      <c r="M110" s="57" t="str">
        <f>'[3]550 KHz'!J18</f>
        <v>01</v>
      </c>
      <c r="N110" s="57" t="str">
        <f>'[3]550 KHz'!K18</f>
        <v>8C</v>
      </c>
      <c r="O110" s="57" t="str">
        <f>'[3]550 KHz'!L18</f>
        <v>10</v>
      </c>
      <c r="P110" s="57" t="str">
        <f>'[3]550 KHz'!M18</f>
        <v>00110</v>
      </c>
      <c r="Q110" s="57" t="str">
        <f>'[3]550 KHz'!N18</f>
        <v>0</v>
      </c>
      <c r="R110" s="57" t="str">
        <f>'[3]550 KHz'!O18</f>
        <v>22</v>
      </c>
      <c r="S110" s="57" t="str">
        <f>'[3]550 KHz'!P18</f>
        <v>001000</v>
      </c>
      <c r="T110" s="57" t="str">
        <f>'[3]550 KHz'!Q18</f>
        <v>10</v>
      </c>
      <c r="U110" s="57" t="str">
        <f>'[3]550 KHz'!R18</f>
        <v>46</v>
      </c>
      <c r="V110" s="57" t="str">
        <f>'[3]550 KHz'!S18</f>
        <v>01</v>
      </c>
      <c r="W110" s="57" t="str">
        <f>'[3]550 KHz'!T18</f>
        <v>00011</v>
      </c>
      <c r="X110" s="57" t="str">
        <f>'[3]550 KHz'!U18</f>
        <v>0</v>
      </c>
      <c r="Y110" s="57" t="str">
        <f t="shared" si="38"/>
        <v>12118C2246</v>
      </c>
      <c r="Z110" s="57">
        <f t="shared" si="29"/>
        <v>100</v>
      </c>
      <c r="AA110" s="57">
        <f t="shared" si="30"/>
        <v>40</v>
      </c>
      <c r="AB110" s="57">
        <f t="shared" si="31"/>
        <v>2.9996999999999998</v>
      </c>
      <c r="AC110" s="57">
        <f t="shared" si="32"/>
        <v>9.6000000000000014</v>
      </c>
      <c r="AD110" s="57">
        <f t="shared" si="33"/>
        <v>800</v>
      </c>
      <c r="AE110" s="57">
        <f t="shared" si="34"/>
        <v>50</v>
      </c>
      <c r="AF110" s="57">
        <f t="shared" si="35"/>
        <v>20</v>
      </c>
      <c r="AG110" s="57">
        <f t="shared" si="36"/>
        <v>7.5</v>
      </c>
      <c r="AH110" s="57">
        <f t="shared" si="37"/>
        <v>37.5</v>
      </c>
      <c r="AI110" s="57">
        <v>4000</v>
      </c>
      <c r="AK110" s="57">
        <f t="shared" si="39"/>
        <v>550</v>
      </c>
      <c r="AL110" s="57">
        <f t="shared" si="40"/>
        <v>12</v>
      </c>
      <c r="AM110" s="57" t="str">
        <f t="shared" si="52"/>
        <v>12118C2246</v>
      </c>
      <c r="AN110" s="57">
        <f t="shared" si="52"/>
        <v>100</v>
      </c>
      <c r="AO110" s="57">
        <f t="shared" si="52"/>
        <v>40</v>
      </c>
      <c r="AP110" s="57">
        <f t="shared" si="41"/>
        <v>80</v>
      </c>
      <c r="AQ110" s="57">
        <f t="shared" si="42"/>
        <v>239.976</v>
      </c>
      <c r="AR110" s="57">
        <f t="shared" si="43"/>
        <v>9.6000000000000014</v>
      </c>
      <c r="AS110" s="57">
        <f t="shared" si="53"/>
        <v>50</v>
      </c>
      <c r="AT110" s="57">
        <f t="shared" si="53"/>
        <v>20</v>
      </c>
      <c r="AU110" s="57">
        <f t="shared" si="44"/>
        <v>1500</v>
      </c>
      <c r="AV110" s="57">
        <f t="shared" si="45"/>
        <v>37.5</v>
      </c>
      <c r="AW110" s="57">
        <f t="shared" si="46"/>
        <v>4</v>
      </c>
      <c r="AX110" s="382">
        <f t="shared" si="47"/>
        <v>16.580297935199283</v>
      </c>
      <c r="AY110" s="382">
        <f t="shared" si="48"/>
        <v>414.46599763514405</v>
      </c>
      <c r="AZ110" s="57">
        <f t="shared" si="49"/>
        <v>1</v>
      </c>
      <c r="BA110" s="382">
        <f t="shared" si="50"/>
        <v>5.3051647697298447</v>
      </c>
      <c r="BB110" s="382">
        <f t="shared" si="51"/>
        <v>212.20659078919377</v>
      </c>
    </row>
    <row r="111" spans="1:54" x14ac:dyDescent="0.25">
      <c r="A111" s="57">
        <f t="shared" si="28"/>
        <v>109</v>
      </c>
      <c r="B111" s="57">
        <v>550</v>
      </c>
      <c r="C111" s="57">
        <v>3</v>
      </c>
      <c r="D111" s="57" t="str">
        <f>'[3]550 KHz'!A19</f>
        <v>01101</v>
      </c>
      <c r="E111" s="57">
        <f>'[3]550 KHz'!B19</f>
        <v>3</v>
      </c>
      <c r="F111" s="57" t="str">
        <f>'[3]550 KHz'!C19</f>
        <v>12</v>
      </c>
      <c r="G111" s="57" t="str">
        <f>'[3]550 KHz'!D19</f>
        <v>00</v>
      </c>
      <c r="H111" s="57" t="str">
        <f>'[3]550 KHz'!E19</f>
        <v>01</v>
      </c>
      <c r="I111" s="57" t="str">
        <f>'[3]550 KHz'!F19</f>
        <v>00</v>
      </c>
      <c r="J111" s="57" t="str">
        <f>'[3]550 KHz'!G19</f>
        <v>10</v>
      </c>
      <c r="K111" s="57" t="str">
        <f>'[3]550 KHz'!H19</f>
        <v>20</v>
      </c>
      <c r="L111" s="57" t="str">
        <f>'[3]550 KHz'!I19</f>
        <v>001000</v>
      </c>
      <c r="M111" s="57" t="str">
        <f>'[3]550 KHz'!J19</f>
        <v>00</v>
      </c>
      <c r="N111" s="57" t="str">
        <f>'[3]550 KHz'!K19</f>
        <v>C6</v>
      </c>
      <c r="O111" s="57" t="str">
        <f>'[3]550 KHz'!L19</f>
        <v>11</v>
      </c>
      <c r="P111" s="57" t="str">
        <f>'[3]550 KHz'!M19</f>
        <v>00011</v>
      </c>
      <c r="Q111" s="57" t="str">
        <f>'[3]550 KHz'!N19</f>
        <v>0</v>
      </c>
      <c r="R111" s="57" t="str">
        <f>'[3]550 KHz'!O19</f>
        <v>22</v>
      </c>
      <c r="S111" s="57" t="str">
        <f>'[3]550 KHz'!P19</f>
        <v>001000</v>
      </c>
      <c r="T111" s="57" t="str">
        <f>'[3]550 KHz'!Q19</f>
        <v>10</v>
      </c>
      <c r="U111" s="57" t="str">
        <f>'[3]550 KHz'!R19</f>
        <v>46</v>
      </c>
      <c r="V111" s="57" t="str">
        <f>'[3]550 KHz'!S19</f>
        <v>01</v>
      </c>
      <c r="W111" s="57" t="str">
        <f>'[3]550 KHz'!T19</f>
        <v>00011</v>
      </c>
      <c r="X111" s="57" t="str">
        <f>'[3]550 KHz'!U19</f>
        <v>0</v>
      </c>
      <c r="Y111" s="57" t="str">
        <f t="shared" si="38"/>
        <v>1220C62246</v>
      </c>
      <c r="Z111" s="57">
        <f t="shared" si="29"/>
        <v>100</v>
      </c>
      <c r="AA111" s="57">
        <f t="shared" si="30"/>
        <v>40</v>
      </c>
      <c r="AB111" s="57">
        <f t="shared" si="31"/>
        <v>2.9996999999999998</v>
      </c>
      <c r="AC111" s="57">
        <f t="shared" si="32"/>
        <v>9.6000000000000014</v>
      </c>
      <c r="AD111" s="57">
        <f t="shared" si="33"/>
        <v>800</v>
      </c>
      <c r="AE111" s="57">
        <f t="shared" si="34"/>
        <v>50</v>
      </c>
      <c r="AF111" s="57">
        <f t="shared" si="35"/>
        <v>40</v>
      </c>
      <c r="AG111" s="57">
        <f t="shared" si="36"/>
        <v>3.75</v>
      </c>
      <c r="AH111" s="57">
        <f t="shared" si="37"/>
        <v>18.75</v>
      </c>
      <c r="AI111" s="57">
        <v>4000</v>
      </c>
      <c r="AK111" s="57">
        <f t="shared" si="39"/>
        <v>550</v>
      </c>
      <c r="AL111" s="57">
        <f t="shared" si="40"/>
        <v>13</v>
      </c>
      <c r="AM111" s="57" t="str">
        <f t="shared" si="52"/>
        <v>1220C62246</v>
      </c>
      <c r="AN111" s="57">
        <f t="shared" si="52"/>
        <v>100</v>
      </c>
      <c r="AO111" s="57">
        <f t="shared" si="52"/>
        <v>40</v>
      </c>
      <c r="AP111" s="57">
        <f t="shared" si="41"/>
        <v>80</v>
      </c>
      <c r="AQ111" s="57">
        <f t="shared" si="42"/>
        <v>239.976</v>
      </c>
      <c r="AR111" s="57">
        <f t="shared" si="43"/>
        <v>9.6000000000000014</v>
      </c>
      <c r="AS111" s="57">
        <f t="shared" si="53"/>
        <v>50</v>
      </c>
      <c r="AT111" s="57">
        <f t="shared" si="53"/>
        <v>40</v>
      </c>
      <c r="AU111" s="57">
        <f t="shared" si="44"/>
        <v>750</v>
      </c>
      <c r="AV111" s="57">
        <f t="shared" si="45"/>
        <v>18.75</v>
      </c>
      <c r="AW111" s="57">
        <f t="shared" si="46"/>
        <v>4</v>
      </c>
      <c r="AX111" s="382">
        <f t="shared" si="47"/>
        <v>16.580297935199283</v>
      </c>
      <c r="AY111" s="382">
        <f t="shared" si="48"/>
        <v>414.46599763514405</v>
      </c>
      <c r="AZ111" s="57">
        <f t="shared" si="49"/>
        <v>2</v>
      </c>
      <c r="BA111" s="382">
        <f t="shared" si="50"/>
        <v>5.3051647697298447</v>
      </c>
      <c r="BB111" s="382">
        <f t="shared" si="51"/>
        <v>212.20659078919377</v>
      </c>
    </row>
    <row r="112" spans="1:54" x14ac:dyDescent="0.25">
      <c r="A112" s="57">
        <f t="shared" si="28"/>
        <v>110</v>
      </c>
      <c r="B112" s="57">
        <v>550</v>
      </c>
      <c r="C112" s="57">
        <v>3</v>
      </c>
      <c r="D112" s="57" t="str">
        <f>'[3]550 KHz'!A20</f>
        <v>01110</v>
      </c>
      <c r="E112" s="57">
        <f>'[3]550 KHz'!B20</f>
        <v>3</v>
      </c>
      <c r="F112" s="57" t="str">
        <f>'[3]550 KHz'!C20</f>
        <v>12</v>
      </c>
      <c r="G112" s="57" t="str">
        <f>'[3]550 KHz'!D20</f>
        <v>00</v>
      </c>
      <c r="H112" s="57" t="str">
        <f>'[3]550 KHz'!E20</f>
        <v>01</v>
      </c>
      <c r="I112" s="57" t="str">
        <f>'[3]550 KHz'!F20</f>
        <v>00</v>
      </c>
      <c r="J112" s="57" t="str">
        <f>'[3]550 KHz'!G20</f>
        <v>10</v>
      </c>
      <c r="K112" s="57" t="str">
        <f>'[3]550 KHz'!H20</f>
        <v>40</v>
      </c>
      <c r="L112" s="57" t="str">
        <f>'[3]550 KHz'!I20</f>
        <v>010000</v>
      </c>
      <c r="M112" s="57" t="str">
        <f>'[3]550 KHz'!J20</f>
        <v>00</v>
      </c>
      <c r="N112" s="57" t="str">
        <f>'[3]550 KHz'!K20</f>
        <v>42</v>
      </c>
      <c r="O112" s="57" t="str">
        <f>'[3]550 KHz'!L20</f>
        <v>01</v>
      </c>
      <c r="P112" s="57" t="str">
        <f>'[3]550 KHz'!M20</f>
        <v>00001</v>
      </c>
      <c r="Q112" s="57" t="str">
        <f>'[3]550 KHz'!N20</f>
        <v>0</v>
      </c>
      <c r="R112" s="57" t="str">
        <f>'[3]550 KHz'!O20</f>
        <v>22</v>
      </c>
      <c r="S112" s="57" t="str">
        <f>'[3]550 KHz'!P20</f>
        <v>001000</v>
      </c>
      <c r="T112" s="57" t="str">
        <f>'[3]550 KHz'!Q20</f>
        <v>10</v>
      </c>
      <c r="U112" s="57" t="str">
        <f>'[3]550 KHz'!R20</f>
        <v>46</v>
      </c>
      <c r="V112" s="57" t="str">
        <f>'[3]550 KHz'!S20</f>
        <v>01</v>
      </c>
      <c r="W112" s="57" t="str">
        <f>'[3]550 KHz'!T20</f>
        <v>00011</v>
      </c>
      <c r="X112" s="57" t="str">
        <f>'[3]550 KHz'!U20</f>
        <v>0</v>
      </c>
      <c r="Y112" s="57" t="str">
        <f t="shared" si="38"/>
        <v>1240422246</v>
      </c>
      <c r="Z112" s="57">
        <f t="shared" si="29"/>
        <v>100</v>
      </c>
      <c r="AA112" s="57">
        <f t="shared" si="30"/>
        <v>40</v>
      </c>
      <c r="AB112" s="57">
        <f t="shared" si="31"/>
        <v>2.9996999999999998</v>
      </c>
      <c r="AC112" s="57">
        <f t="shared" si="32"/>
        <v>9.6000000000000014</v>
      </c>
      <c r="AD112" s="57">
        <f t="shared" si="33"/>
        <v>800</v>
      </c>
      <c r="AE112" s="57">
        <f t="shared" si="34"/>
        <v>50</v>
      </c>
      <c r="AF112" s="57">
        <f t="shared" si="35"/>
        <v>80</v>
      </c>
      <c r="AG112" s="57">
        <f t="shared" si="36"/>
        <v>1.25</v>
      </c>
      <c r="AH112" s="57">
        <f t="shared" si="37"/>
        <v>6.25</v>
      </c>
      <c r="AI112" s="57">
        <v>4000</v>
      </c>
      <c r="AK112" s="57">
        <f t="shared" si="39"/>
        <v>550</v>
      </c>
      <c r="AL112" s="57">
        <f t="shared" si="40"/>
        <v>14</v>
      </c>
      <c r="AM112" s="57" t="str">
        <f t="shared" si="52"/>
        <v>1240422246</v>
      </c>
      <c r="AN112" s="57">
        <f t="shared" si="52"/>
        <v>100</v>
      </c>
      <c r="AO112" s="57">
        <f t="shared" si="52"/>
        <v>40</v>
      </c>
      <c r="AP112" s="57">
        <f t="shared" si="41"/>
        <v>80</v>
      </c>
      <c r="AQ112" s="57">
        <f t="shared" si="42"/>
        <v>239.976</v>
      </c>
      <c r="AR112" s="57">
        <f t="shared" si="43"/>
        <v>9.6000000000000014</v>
      </c>
      <c r="AS112" s="57">
        <f t="shared" si="53"/>
        <v>50</v>
      </c>
      <c r="AT112" s="57">
        <f t="shared" si="53"/>
        <v>80</v>
      </c>
      <c r="AU112" s="57">
        <f t="shared" si="44"/>
        <v>250</v>
      </c>
      <c r="AV112" s="57">
        <f t="shared" si="45"/>
        <v>6.25</v>
      </c>
      <c r="AW112" s="57">
        <f t="shared" si="46"/>
        <v>4</v>
      </c>
      <c r="AX112" s="382">
        <f t="shared" si="47"/>
        <v>16.580297935199283</v>
      </c>
      <c r="AY112" s="382">
        <f t="shared" si="48"/>
        <v>414.46599763514405</v>
      </c>
      <c r="AZ112" s="57">
        <f t="shared" si="49"/>
        <v>4</v>
      </c>
      <c r="BA112" s="382">
        <f t="shared" si="50"/>
        <v>7.9577471545947667</v>
      </c>
      <c r="BB112" s="382">
        <f t="shared" si="51"/>
        <v>318.3098861837907</v>
      </c>
    </row>
    <row r="113" spans="1:54" x14ac:dyDescent="0.25">
      <c r="A113" s="57">
        <f t="shared" si="28"/>
        <v>111</v>
      </c>
      <c r="B113" s="57">
        <v>550</v>
      </c>
      <c r="C113" s="57">
        <v>3</v>
      </c>
      <c r="D113" s="57" t="str">
        <f>'[3]550 KHz'!A21</f>
        <v>01111</v>
      </c>
      <c r="E113" s="57">
        <f>'[3]550 KHz'!B21</f>
        <v>3</v>
      </c>
      <c r="F113" s="57" t="str">
        <f>'[3]550 KHz'!C21</f>
        <v>12</v>
      </c>
      <c r="G113" s="57" t="str">
        <f>'[3]550 KHz'!D21</f>
        <v>00</v>
      </c>
      <c r="H113" s="57" t="str">
        <f>'[3]550 KHz'!E21</f>
        <v>01</v>
      </c>
      <c r="I113" s="57" t="str">
        <f>'[3]550 KHz'!F21</f>
        <v>00</v>
      </c>
      <c r="J113" s="57" t="str">
        <f>'[3]550 KHz'!G21</f>
        <v>10</v>
      </c>
      <c r="K113" s="57" t="str">
        <f>'[3]550 KHz'!H21</f>
        <v>80</v>
      </c>
      <c r="L113" s="57" t="str">
        <f>'[3]550 KHz'!I21</f>
        <v>100000</v>
      </c>
      <c r="M113" s="57" t="str">
        <f>'[3]550 KHz'!J21</f>
        <v>00</v>
      </c>
      <c r="N113" s="57" t="str">
        <f>'[3]550 KHz'!K21</f>
        <v>42</v>
      </c>
      <c r="O113" s="57" t="str">
        <f>'[3]550 KHz'!L21</f>
        <v>01</v>
      </c>
      <c r="P113" s="57" t="str">
        <f>'[3]550 KHz'!M21</f>
        <v>00001</v>
      </c>
      <c r="Q113" s="57" t="str">
        <f>'[3]550 KHz'!N21</f>
        <v>0</v>
      </c>
      <c r="R113" s="57" t="str">
        <f>'[3]550 KHz'!O21</f>
        <v>22</v>
      </c>
      <c r="S113" s="57" t="str">
        <f>'[3]550 KHz'!P21</f>
        <v>001000</v>
      </c>
      <c r="T113" s="57" t="str">
        <f>'[3]550 KHz'!Q21</f>
        <v>10</v>
      </c>
      <c r="U113" s="57" t="str">
        <f>'[3]550 KHz'!R21</f>
        <v>46</v>
      </c>
      <c r="V113" s="57" t="str">
        <f>'[3]550 KHz'!S21</f>
        <v>01</v>
      </c>
      <c r="W113" s="57" t="str">
        <f>'[3]550 KHz'!T21</f>
        <v>00011</v>
      </c>
      <c r="X113" s="57" t="str">
        <f>'[3]550 KHz'!U21</f>
        <v>0</v>
      </c>
      <c r="Y113" s="57" t="str">
        <f t="shared" si="38"/>
        <v>1280422246</v>
      </c>
      <c r="Z113" s="57">
        <f t="shared" si="29"/>
        <v>100</v>
      </c>
      <c r="AA113" s="57">
        <f t="shared" si="30"/>
        <v>40</v>
      </c>
      <c r="AB113" s="57">
        <f t="shared" si="31"/>
        <v>2.9996999999999998</v>
      </c>
      <c r="AC113" s="57">
        <f t="shared" si="32"/>
        <v>9.6000000000000014</v>
      </c>
      <c r="AD113" s="57">
        <f t="shared" si="33"/>
        <v>800</v>
      </c>
      <c r="AE113" s="57">
        <f t="shared" si="34"/>
        <v>50</v>
      </c>
      <c r="AF113" s="57">
        <f t="shared" si="35"/>
        <v>160</v>
      </c>
      <c r="AG113" s="57">
        <f t="shared" si="36"/>
        <v>1.25</v>
      </c>
      <c r="AH113" s="57">
        <f t="shared" si="37"/>
        <v>6.25</v>
      </c>
      <c r="AI113" s="57">
        <v>4000</v>
      </c>
      <c r="AK113" s="57">
        <f t="shared" si="39"/>
        <v>550</v>
      </c>
      <c r="AL113" s="57">
        <f t="shared" si="40"/>
        <v>15</v>
      </c>
      <c r="AM113" s="57" t="str">
        <f t="shared" si="52"/>
        <v>1280422246</v>
      </c>
      <c r="AN113" s="57">
        <f t="shared" si="52"/>
        <v>100</v>
      </c>
      <c r="AO113" s="57">
        <f t="shared" si="52"/>
        <v>40</v>
      </c>
      <c r="AP113" s="57">
        <f t="shared" si="41"/>
        <v>80</v>
      </c>
      <c r="AQ113" s="57">
        <f t="shared" si="42"/>
        <v>239.976</v>
      </c>
      <c r="AR113" s="57">
        <f t="shared" si="43"/>
        <v>9.6000000000000014</v>
      </c>
      <c r="AS113" s="57">
        <f t="shared" si="53"/>
        <v>50</v>
      </c>
      <c r="AT113" s="57">
        <f t="shared" si="53"/>
        <v>160</v>
      </c>
      <c r="AU113" s="57">
        <f t="shared" si="44"/>
        <v>250</v>
      </c>
      <c r="AV113" s="57">
        <f t="shared" si="45"/>
        <v>6.25</v>
      </c>
      <c r="AW113" s="57">
        <f t="shared" si="46"/>
        <v>4</v>
      </c>
      <c r="AX113" s="382">
        <f t="shared" si="47"/>
        <v>16.580297935199283</v>
      </c>
      <c r="AY113" s="382">
        <f t="shared" si="48"/>
        <v>414.46599763514405</v>
      </c>
      <c r="AZ113" s="57">
        <f t="shared" si="49"/>
        <v>8</v>
      </c>
      <c r="BA113" s="382">
        <f t="shared" si="50"/>
        <v>3.9788735772973833</v>
      </c>
      <c r="BB113" s="382">
        <f t="shared" si="51"/>
        <v>159.15494309189535</v>
      </c>
    </row>
    <row r="114" spans="1:54" x14ac:dyDescent="0.25">
      <c r="A114" s="57">
        <f t="shared" si="28"/>
        <v>112</v>
      </c>
      <c r="B114" s="57">
        <v>550</v>
      </c>
      <c r="C114" s="57">
        <v>3</v>
      </c>
      <c r="D114" s="57" t="str">
        <f>'[3]550 KHz'!A22</f>
        <v>10000</v>
      </c>
      <c r="E114" s="57">
        <f>'[3]550 KHz'!B22</f>
        <v>3</v>
      </c>
      <c r="F114" s="57" t="str">
        <f>'[3]550 KHz'!C22</f>
        <v>12</v>
      </c>
      <c r="G114" s="57" t="str">
        <f>'[3]550 KHz'!D22</f>
        <v>00</v>
      </c>
      <c r="H114" s="57" t="str">
        <f>'[3]550 KHz'!E22</f>
        <v>01</v>
      </c>
      <c r="I114" s="57" t="str">
        <f>'[3]550 KHz'!F22</f>
        <v>00</v>
      </c>
      <c r="J114" s="57" t="str">
        <f>'[3]550 KHz'!G22</f>
        <v>10</v>
      </c>
      <c r="K114" s="57" t="str">
        <f>'[3]550 KHz'!H22</f>
        <v>0B</v>
      </c>
      <c r="L114" s="57" t="str">
        <f>'[3]550 KHz'!I22</f>
        <v>000010</v>
      </c>
      <c r="M114" s="57" t="str">
        <f>'[3]550 KHz'!J22</f>
        <v>11</v>
      </c>
      <c r="N114" s="57" t="str">
        <f>'[3]550 KHz'!K22</f>
        <v>18</v>
      </c>
      <c r="O114" s="57" t="str">
        <f>'[3]550 KHz'!L22</f>
        <v>00</v>
      </c>
      <c r="P114" s="57" t="str">
        <f>'[3]550 KHz'!M22</f>
        <v>01100</v>
      </c>
      <c r="Q114" s="57" t="str">
        <f>'[3]550 KHz'!N22</f>
        <v>0</v>
      </c>
      <c r="R114" s="57" t="str">
        <f>'[3]550 KHz'!O22</f>
        <v>29</v>
      </c>
      <c r="S114" s="57" t="str">
        <f>'[3]550 KHz'!P22</f>
        <v>001010</v>
      </c>
      <c r="T114" s="57" t="str">
        <f>'[3]550 KHz'!Q22</f>
        <v>01</v>
      </c>
      <c r="U114" s="57" t="str">
        <f>'[3]550 KHz'!R22</f>
        <v>86</v>
      </c>
      <c r="V114" s="57" t="str">
        <f>'[3]550 KHz'!S22</f>
        <v>10</v>
      </c>
      <c r="W114" s="57" t="str">
        <f>'[3]550 KHz'!T22</f>
        <v>00011</v>
      </c>
      <c r="X114" s="57" t="str">
        <f>'[3]550 KHz'!U22</f>
        <v>0</v>
      </c>
      <c r="Y114" s="57" t="str">
        <f t="shared" si="38"/>
        <v>120B182986</v>
      </c>
      <c r="Z114" s="57">
        <f t="shared" si="29"/>
        <v>100</v>
      </c>
      <c r="AA114" s="57">
        <f t="shared" si="30"/>
        <v>50</v>
      </c>
      <c r="AB114" s="57">
        <f t="shared" si="31"/>
        <v>1.9998</v>
      </c>
      <c r="AC114" s="57">
        <f t="shared" si="32"/>
        <v>9.6000000000000014</v>
      </c>
      <c r="AD114" s="57">
        <f t="shared" si="33"/>
        <v>800</v>
      </c>
      <c r="AE114" s="57">
        <f t="shared" si="34"/>
        <v>50</v>
      </c>
      <c r="AF114" s="57">
        <f t="shared" si="35"/>
        <v>10</v>
      </c>
      <c r="AG114" s="57">
        <f t="shared" si="36"/>
        <v>15</v>
      </c>
      <c r="AH114" s="57">
        <f t="shared" si="37"/>
        <v>75</v>
      </c>
      <c r="AI114" s="57">
        <v>4000</v>
      </c>
      <c r="AK114" s="57">
        <f t="shared" si="39"/>
        <v>550</v>
      </c>
      <c r="AL114" s="57">
        <f t="shared" si="40"/>
        <v>16</v>
      </c>
      <c r="AM114" s="57" t="str">
        <f t="shared" si="52"/>
        <v>120B182986</v>
      </c>
      <c r="AN114" s="57">
        <f t="shared" si="52"/>
        <v>100</v>
      </c>
      <c r="AO114" s="57">
        <f t="shared" si="52"/>
        <v>50</v>
      </c>
      <c r="AP114" s="57">
        <f t="shared" si="41"/>
        <v>80</v>
      </c>
      <c r="AQ114" s="57">
        <f t="shared" si="42"/>
        <v>159.98400000000001</v>
      </c>
      <c r="AR114" s="57">
        <f t="shared" si="43"/>
        <v>9.6000000000000014</v>
      </c>
      <c r="AS114" s="57">
        <f t="shared" si="53"/>
        <v>50</v>
      </c>
      <c r="AT114" s="57">
        <f t="shared" si="53"/>
        <v>10</v>
      </c>
      <c r="AU114" s="57">
        <f t="shared" si="44"/>
        <v>3000</v>
      </c>
      <c r="AV114" s="57">
        <f t="shared" si="45"/>
        <v>75</v>
      </c>
      <c r="AW114" s="57">
        <f t="shared" si="46"/>
        <v>5</v>
      </c>
      <c r="AX114" s="382">
        <f t="shared" si="47"/>
        <v>19.896357522239136</v>
      </c>
      <c r="AY114" s="382">
        <f t="shared" si="48"/>
        <v>331.57279810811519</v>
      </c>
      <c r="AZ114" s="57">
        <f t="shared" si="49"/>
        <v>0.5</v>
      </c>
      <c r="BA114" s="382">
        <f t="shared" si="50"/>
        <v>5.3051647697298447</v>
      </c>
      <c r="BB114" s="382">
        <f t="shared" si="51"/>
        <v>212.20659078919377</v>
      </c>
    </row>
    <row r="115" spans="1:54" x14ac:dyDescent="0.25">
      <c r="A115" s="57">
        <f t="shared" si="28"/>
        <v>113</v>
      </c>
      <c r="B115" s="57">
        <v>550</v>
      </c>
      <c r="C115" s="57">
        <v>3</v>
      </c>
      <c r="D115" s="57" t="str">
        <f>'[3]550 KHz'!A23</f>
        <v>10001</v>
      </c>
      <c r="E115" s="57">
        <f>'[3]550 KHz'!B23</f>
        <v>3</v>
      </c>
      <c r="F115" s="57" t="str">
        <f>'[3]550 KHz'!C23</f>
        <v>12</v>
      </c>
      <c r="G115" s="57" t="str">
        <f>'[3]550 KHz'!D23</f>
        <v>00</v>
      </c>
      <c r="H115" s="57" t="str">
        <f>'[3]550 KHz'!E23</f>
        <v>01</v>
      </c>
      <c r="I115" s="57" t="str">
        <f>'[3]550 KHz'!F23</f>
        <v>00</v>
      </c>
      <c r="J115" s="57" t="str">
        <f>'[3]550 KHz'!G23</f>
        <v>10</v>
      </c>
      <c r="K115" s="57" t="str">
        <f>'[3]550 KHz'!H23</f>
        <v>11</v>
      </c>
      <c r="L115" s="57" t="str">
        <f>'[3]550 KHz'!I23</f>
        <v>000100</v>
      </c>
      <c r="M115" s="57" t="str">
        <f>'[3]550 KHz'!J23</f>
        <v>01</v>
      </c>
      <c r="N115" s="57" t="str">
        <f>'[3]550 KHz'!K23</f>
        <v>8C</v>
      </c>
      <c r="O115" s="57" t="str">
        <f>'[3]550 KHz'!L23</f>
        <v>10</v>
      </c>
      <c r="P115" s="57" t="str">
        <f>'[3]550 KHz'!M23</f>
        <v>00110</v>
      </c>
      <c r="Q115" s="57" t="str">
        <f>'[3]550 KHz'!N23</f>
        <v>0</v>
      </c>
      <c r="R115" s="57" t="str">
        <f>'[3]550 KHz'!O23</f>
        <v>29</v>
      </c>
      <c r="S115" s="57" t="str">
        <f>'[3]550 KHz'!P23</f>
        <v>001010</v>
      </c>
      <c r="T115" s="57" t="str">
        <f>'[3]550 KHz'!Q23</f>
        <v>01</v>
      </c>
      <c r="U115" s="57" t="str">
        <f>'[3]550 KHz'!R23</f>
        <v>86</v>
      </c>
      <c r="V115" s="57" t="str">
        <f>'[3]550 KHz'!S23</f>
        <v>10</v>
      </c>
      <c r="W115" s="57" t="str">
        <f>'[3]550 KHz'!T23</f>
        <v>00011</v>
      </c>
      <c r="X115" s="57" t="str">
        <f>'[3]550 KHz'!U23</f>
        <v>0</v>
      </c>
      <c r="Y115" s="57" t="str">
        <f t="shared" si="38"/>
        <v>12118C2986</v>
      </c>
      <c r="Z115" s="57">
        <f t="shared" si="29"/>
        <v>100</v>
      </c>
      <c r="AA115" s="57">
        <f t="shared" si="30"/>
        <v>50</v>
      </c>
      <c r="AB115" s="57">
        <f t="shared" si="31"/>
        <v>1.9998</v>
      </c>
      <c r="AC115" s="57">
        <f t="shared" si="32"/>
        <v>9.6000000000000014</v>
      </c>
      <c r="AD115" s="57">
        <f t="shared" si="33"/>
        <v>800</v>
      </c>
      <c r="AE115" s="57">
        <f t="shared" si="34"/>
        <v>50</v>
      </c>
      <c r="AF115" s="57">
        <f t="shared" si="35"/>
        <v>20</v>
      </c>
      <c r="AG115" s="57">
        <f t="shared" si="36"/>
        <v>7.5</v>
      </c>
      <c r="AH115" s="57">
        <f t="shared" si="37"/>
        <v>37.5</v>
      </c>
      <c r="AI115" s="57">
        <v>4000</v>
      </c>
      <c r="AK115" s="57">
        <f t="shared" si="39"/>
        <v>550</v>
      </c>
      <c r="AL115" s="57">
        <f t="shared" si="40"/>
        <v>17</v>
      </c>
      <c r="AM115" s="57" t="str">
        <f t="shared" si="52"/>
        <v>12118C2986</v>
      </c>
      <c r="AN115" s="57">
        <f t="shared" si="52"/>
        <v>100</v>
      </c>
      <c r="AO115" s="57">
        <f t="shared" si="52"/>
        <v>50</v>
      </c>
      <c r="AP115" s="57">
        <f t="shared" si="41"/>
        <v>80</v>
      </c>
      <c r="AQ115" s="57">
        <f t="shared" si="42"/>
        <v>159.98400000000001</v>
      </c>
      <c r="AR115" s="57">
        <f t="shared" si="43"/>
        <v>9.6000000000000014</v>
      </c>
      <c r="AS115" s="57">
        <f t="shared" si="53"/>
        <v>50</v>
      </c>
      <c r="AT115" s="57">
        <f t="shared" si="53"/>
        <v>20</v>
      </c>
      <c r="AU115" s="57">
        <f t="shared" si="44"/>
        <v>1500</v>
      </c>
      <c r="AV115" s="57">
        <f t="shared" si="45"/>
        <v>37.5</v>
      </c>
      <c r="AW115" s="57">
        <f t="shared" si="46"/>
        <v>5</v>
      </c>
      <c r="AX115" s="382">
        <f t="shared" si="47"/>
        <v>19.896357522239136</v>
      </c>
      <c r="AY115" s="382">
        <f t="shared" si="48"/>
        <v>331.57279810811519</v>
      </c>
      <c r="AZ115" s="57">
        <f t="shared" si="49"/>
        <v>1</v>
      </c>
      <c r="BA115" s="382">
        <f t="shared" si="50"/>
        <v>5.3051647697298447</v>
      </c>
      <c r="BB115" s="382">
        <f t="shared" si="51"/>
        <v>212.20659078919377</v>
      </c>
    </row>
    <row r="116" spans="1:54" x14ac:dyDescent="0.25">
      <c r="A116" s="57">
        <f t="shared" si="28"/>
        <v>114</v>
      </c>
      <c r="B116" s="57">
        <v>550</v>
      </c>
      <c r="C116" s="57">
        <v>3</v>
      </c>
      <c r="D116" s="57" t="str">
        <f>'[3]550 KHz'!A24</f>
        <v>10010</v>
      </c>
      <c r="E116" s="57">
        <f>'[3]550 KHz'!B24</f>
        <v>3</v>
      </c>
      <c r="F116" s="57" t="str">
        <f>'[3]550 KHz'!C24</f>
        <v>12</v>
      </c>
      <c r="G116" s="57" t="str">
        <f>'[3]550 KHz'!D24</f>
        <v>00</v>
      </c>
      <c r="H116" s="57" t="str">
        <f>'[3]550 KHz'!E24</f>
        <v>01</v>
      </c>
      <c r="I116" s="57" t="str">
        <f>'[3]550 KHz'!F24</f>
        <v>00</v>
      </c>
      <c r="J116" s="57" t="str">
        <f>'[3]550 KHz'!G24</f>
        <v>10</v>
      </c>
      <c r="K116" s="57" t="str">
        <f>'[3]550 KHz'!H24</f>
        <v>20</v>
      </c>
      <c r="L116" s="57" t="str">
        <f>'[3]550 KHz'!I24</f>
        <v>001000</v>
      </c>
      <c r="M116" s="57" t="str">
        <f>'[3]550 KHz'!J24</f>
        <v>00</v>
      </c>
      <c r="N116" s="57" t="str">
        <f>'[3]550 KHz'!K24</f>
        <v>C6</v>
      </c>
      <c r="O116" s="57" t="str">
        <f>'[3]550 KHz'!L24</f>
        <v>11</v>
      </c>
      <c r="P116" s="57" t="str">
        <f>'[3]550 KHz'!M24</f>
        <v>00011</v>
      </c>
      <c r="Q116" s="57" t="str">
        <f>'[3]550 KHz'!N24</f>
        <v>0</v>
      </c>
      <c r="R116" s="57" t="str">
        <f>'[3]550 KHz'!O24</f>
        <v>29</v>
      </c>
      <c r="S116" s="57" t="str">
        <f>'[3]550 KHz'!P24</f>
        <v>001010</v>
      </c>
      <c r="T116" s="57" t="str">
        <f>'[3]550 KHz'!Q24</f>
        <v>01</v>
      </c>
      <c r="U116" s="57" t="str">
        <f>'[3]550 KHz'!R24</f>
        <v>86</v>
      </c>
      <c r="V116" s="57" t="str">
        <f>'[3]550 KHz'!S24</f>
        <v>10</v>
      </c>
      <c r="W116" s="57" t="str">
        <f>'[3]550 KHz'!T24</f>
        <v>00011</v>
      </c>
      <c r="X116" s="57" t="str">
        <f>'[3]550 KHz'!U24</f>
        <v>0</v>
      </c>
      <c r="Y116" s="57" t="str">
        <f t="shared" si="38"/>
        <v>1220C62986</v>
      </c>
      <c r="Z116" s="57">
        <f t="shared" si="29"/>
        <v>100</v>
      </c>
      <c r="AA116" s="57">
        <f t="shared" si="30"/>
        <v>50</v>
      </c>
      <c r="AB116" s="57">
        <f t="shared" si="31"/>
        <v>1.9998</v>
      </c>
      <c r="AC116" s="57">
        <f t="shared" si="32"/>
        <v>9.6000000000000014</v>
      </c>
      <c r="AD116" s="57">
        <f t="shared" si="33"/>
        <v>800</v>
      </c>
      <c r="AE116" s="57">
        <f t="shared" si="34"/>
        <v>50</v>
      </c>
      <c r="AF116" s="57">
        <f t="shared" si="35"/>
        <v>40</v>
      </c>
      <c r="AG116" s="57">
        <f t="shared" si="36"/>
        <v>3.75</v>
      </c>
      <c r="AH116" s="57">
        <f t="shared" si="37"/>
        <v>18.75</v>
      </c>
      <c r="AI116" s="57">
        <v>4000</v>
      </c>
      <c r="AK116" s="57">
        <f t="shared" si="39"/>
        <v>550</v>
      </c>
      <c r="AL116" s="57">
        <f t="shared" si="40"/>
        <v>18</v>
      </c>
      <c r="AM116" s="57" t="str">
        <f t="shared" si="52"/>
        <v>1220C62986</v>
      </c>
      <c r="AN116" s="57">
        <f t="shared" si="52"/>
        <v>100</v>
      </c>
      <c r="AO116" s="57">
        <f t="shared" si="52"/>
        <v>50</v>
      </c>
      <c r="AP116" s="57">
        <f t="shared" si="41"/>
        <v>80</v>
      </c>
      <c r="AQ116" s="57">
        <f t="shared" si="42"/>
        <v>159.98400000000001</v>
      </c>
      <c r="AR116" s="57">
        <f t="shared" si="43"/>
        <v>9.6000000000000014</v>
      </c>
      <c r="AS116" s="57">
        <f t="shared" si="53"/>
        <v>50</v>
      </c>
      <c r="AT116" s="57">
        <f t="shared" si="53"/>
        <v>40</v>
      </c>
      <c r="AU116" s="57">
        <f t="shared" si="44"/>
        <v>750</v>
      </c>
      <c r="AV116" s="57">
        <f t="shared" si="45"/>
        <v>18.75</v>
      </c>
      <c r="AW116" s="57">
        <f t="shared" si="46"/>
        <v>5</v>
      </c>
      <c r="AX116" s="382">
        <f t="shared" si="47"/>
        <v>19.896357522239136</v>
      </c>
      <c r="AY116" s="382">
        <f t="shared" si="48"/>
        <v>331.57279810811519</v>
      </c>
      <c r="AZ116" s="57">
        <f t="shared" si="49"/>
        <v>2</v>
      </c>
      <c r="BA116" s="382">
        <f t="shared" si="50"/>
        <v>5.3051647697298447</v>
      </c>
      <c r="BB116" s="382">
        <f t="shared" si="51"/>
        <v>212.20659078919377</v>
      </c>
    </row>
    <row r="117" spans="1:54" x14ac:dyDescent="0.25">
      <c r="A117" s="57">
        <f t="shared" si="28"/>
        <v>115</v>
      </c>
      <c r="B117" s="57">
        <v>550</v>
      </c>
      <c r="C117" s="57">
        <v>3</v>
      </c>
      <c r="D117" s="57" t="str">
        <f>'[3]550 KHz'!A25</f>
        <v>10011</v>
      </c>
      <c r="E117" s="57">
        <f>'[3]550 KHz'!B25</f>
        <v>3</v>
      </c>
      <c r="F117" s="57" t="str">
        <f>'[3]550 KHz'!C25</f>
        <v>12</v>
      </c>
      <c r="G117" s="57" t="str">
        <f>'[3]550 KHz'!D25</f>
        <v>00</v>
      </c>
      <c r="H117" s="57" t="str">
        <f>'[3]550 KHz'!E25</f>
        <v>01</v>
      </c>
      <c r="I117" s="57" t="str">
        <f>'[3]550 KHz'!F25</f>
        <v>00</v>
      </c>
      <c r="J117" s="57" t="str">
        <f>'[3]550 KHz'!G25</f>
        <v>10</v>
      </c>
      <c r="K117" s="57" t="str">
        <f>'[3]550 KHz'!H25</f>
        <v>40</v>
      </c>
      <c r="L117" s="57" t="str">
        <f>'[3]550 KHz'!I25</f>
        <v>010000</v>
      </c>
      <c r="M117" s="57" t="str">
        <f>'[3]550 KHz'!J25</f>
        <v>00</v>
      </c>
      <c r="N117" s="57" t="str">
        <f>'[3]550 KHz'!K25</f>
        <v>42</v>
      </c>
      <c r="O117" s="57" t="str">
        <f>'[3]550 KHz'!L25</f>
        <v>01</v>
      </c>
      <c r="P117" s="57" t="str">
        <f>'[3]550 KHz'!M25</f>
        <v>00001</v>
      </c>
      <c r="Q117" s="57" t="str">
        <f>'[3]550 KHz'!N25</f>
        <v>0</v>
      </c>
      <c r="R117" s="57" t="str">
        <f>'[3]550 KHz'!O25</f>
        <v>29</v>
      </c>
      <c r="S117" s="57" t="str">
        <f>'[3]550 KHz'!P25</f>
        <v>001010</v>
      </c>
      <c r="T117" s="57" t="str">
        <f>'[3]550 KHz'!Q25</f>
        <v>01</v>
      </c>
      <c r="U117" s="57" t="str">
        <f>'[3]550 KHz'!R25</f>
        <v>86</v>
      </c>
      <c r="V117" s="57" t="str">
        <f>'[3]550 KHz'!S25</f>
        <v>10</v>
      </c>
      <c r="W117" s="57" t="str">
        <f>'[3]550 KHz'!T25</f>
        <v>00011</v>
      </c>
      <c r="X117" s="57" t="str">
        <f>'[3]550 KHz'!U25</f>
        <v>0</v>
      </c>
      <c r="Y117" s="57" t="str">
        <f t="shared" si="38"/>
        <v>1240422986</v>
      </c>
      <c r="Z117" s="57">
        <f t="shared" si="29"/>
        <v>100</v>
      </c>
      <c r="AA117" s="57">
        <f t="shared" si="30"/>
        <v>50</v>
      </c>
      <c r="AB117" s="57">
        <f t="shared" si="31"/>
        <v>1.9998</v>
      </c>
      <c r="AC117" s="57">
        <f t="shared" si="32"/>
        <v>9.6000000000000014</v>
      </c>
      <c r="AD117" s="57">
        <f t="shared" si="33"/>
        <v>800</v>
      </c>
      <c r="AE117" s="57">
        <f t="shared" si="34"/>
        <v>50</v>
      </c>
      <c r="AF117" s="57">
        <f t="shared" si="35"/>
        <v>80</v>
      </c>
      <c r="AG117" s="57">
        <f t="shared" si="36"/>
        <v>1.25</v>
      </c>
      <c r="AH117" s="57">
        <f t="shared" si="37"/>
        <v>6.25</v>
      </c>
      <c r="AI117" s="57">
        <v>4000</v>
      </c>
      <c r="AK117" s="57">
        <f t="shared" si="39"/>
        <v>550</v>
      </c>
      <c r="AL117" s="57">
        <f t="shared" si="40"/>
        <v>19</v>
      </c>
      <c r="AM117" s="57" t="str">
        <f t="shared" si="52"/>
        <v>1240422986</v>
      </c>
      <c r="AN117" s="57">
        <f t="shared" si="52"/>
        <v>100</v>
      </c>
      <c r="AO117" s="57">
        <f t="shared" si="52"/>
        <v>50</v>
      </c>
      <c r="AP117" s="57">
        <f t="shared" si="41"/>
        <v>80</v>
      </c>
      <c r="AQ117" s="57">
        <f t="shared" si="42"/>
        <v>159.98400000000001</v>
      </c>
      <c r="AR117" s="57">
        <f t="shared" si="43"/>
        <v>9.6000000000000014</v>
      </c>
      <c r="AS117" s="57">
        <f t="shared" si="53"/>
        <v>50</v>
      </c>
      <c r="AT117" s="57">
        <f t="shared" si="53"/>
        <v>80</v>
      </c>
      <c r="AU117" s="57">
        <f t="shared" si="44"/>
        <v>250</v>
      </c>
      <c r="AV117" s="57">
        <f t="shared" si="45"/>
        <v>6.25</v>
      </c>
      <c r="AW117" s="57">
        <f t="shared" si="46"/>
        <v>5</v>
      </c>
      <c r="AX117" s="382">
        <f t="shared" si="47"/>
        <v>19.896357522239136</v>
      </c>
      <c r="AY117" s="382">
        <f t="shared" si="48"/>
        <v>331.57279810811519</v>
      </c>
      <c r="AZ117" s="57">
        <f t="shared" si="49"/>
        <v>4</v>
      </c>
      <c r="BA117" s="382">
        <f t="shared" si="50"/>
        <v>7.9577471545947667</v>
      </c>
      <c r="BB117" s="382">
        <f t="shared" si="51"/>
        <v>318.3098861837907</v>
      </c>
    </row>
    <row r="118" spans="1:54" x14ac:dyDescent="0.25">
      <c r="A118" s="57">
        <f t="shared" si="28"/>
        <v>116</v>
      </c>
      <c r="B118" s="57">
        <v>550</v>
      </c>
      <c r="C118" s="57">
        <v>3</v>
      </c>
      <c r="D118" s="57" t="str">
        <f>'[3]550 KHz'!A26</f>
        <v>10100</v>
      </c>
      <c r="E118" s="57">
        <f>'[3]550 KHz'!B26</f>
        <v>3</v>
      </c>
      <c r="F118" s="57" t="str">
        <f>'[3]550 KHz'!C26</f>
        <v>12</v>
      </c>
      <c r="G118" s="57" t="str">
        <f>'[3]550 KHz'!D26</f>
        <v>00</v>
      </c>
      <c r="H118" s="57" t="str">
        <f>'[3]550 KHz'!E26</f>
        <v>01</v>
      </c>
      <c r="I118" s="57" t="str">
        <f>'[3]550 KHz'!F26</f>
        <v>00</v>
      </c>
      <c r="J118" s="57" t="str">
        <f>'[3]550 KHz'!G26</f>
        <v>10</v>
      </c>
      <c r="K118" s="57" t="str">
        <f>'[3]550 KHz'!H26</f>
        <v>80</v>
      </c>
      <c r="L118" s="57" t="str">
        <f>'[3]550 KHz'!I26</f>
        <v>100000</v>
      </c>
      <c r="M118" s="57" t="str">
        <f>'[3]550 KHz'!J26</f>
        <v>00</v>
      </c>
      <c r="N118" s="57" t="str">
        <f>'[3]550 KHz'!K26</f>
        <v>42</v>
      </c>
      <c r="O118" s="57" t="str">
        <f>'[3]550 KHz'!L26</f>
        <v>01</v>
      </c>
      <c r="P118" s="57" t="str">
        <f>'[3]550 KHz'!M26</f>
        <v>00001</v>
      </c>
      <c r="Q118" s="57" t="str">
        <f>'[3]550 KHz'!N26</f>
        <v>0</v>
      </c>
      <c r="R118" s="57" t="str">
        <f>'[3]550 KHz'!O26</f>
        <v>29</v>
      </c>
      <c r="S118" s="57" t="str">
        <f>'[3]550 KHz'!P26</f>
        <v>001010</v>
      </c>
      <c r="T118" s="57" t="str">
        <f>'[3]550 KHz'!Q26</f>
        <v>01</v>
      </c>
      <c r="U118" s="57" t="str">
        <f>'[3]550 KHz'!R26</f>
        <v>86</v>
      </c>
      <c r="V118" s="57" t="str">
        <f>'[3]550 KHz'!S26</f>
        <v>10</v>
      </c>
      <c r="W118" s="57" t="str">
        <f>'[3]550 KHz'!T26</f>
        <v>00011</v>
      </c>
      <c r="X118" s="57" t="str">
        <f>'[3]550 KHz'!U26</f>
        <v>0</v>
      </c>
      <c r="Y118" s="57" t="str">
        <f t="shared" si="38"/>
        <v>1280422986</v>
      </c>
      <c r="Z118" s="57">
        <f t="shared" si="29"/>
        <v>100</v>
      </c>
      <c r="AA118" s="57">
        <f t="shared" si="30"/>
        <v>50</v>
      </c>
      <c r="AB118" s="57">
        <f t="shared" si="31"/>
        <v>1.9998</v>
      </c>
      <c r="AC118" s="57">
        <f t="shared" si="32"/>
        <v>9.6000000000000014</v>
      </c>
      <c r="AD118" s="57">
        <f t="shared" si="33"/>
        <v>800</v>
      </c>
      <c r="AE118" s="57">
        <f t="shared" si="34"/>
        <v>50</v>
      </c>
      <c r="AF118" s="57">
        <f t="shared" si="35"/>
        <v>160</v>
      </c>
      <c r="AG118" s="57">
        <f t="shared" si="36"/>
        <v>1.25</v>
      </c>
      <c r="AH118" s="57">
        <f t="shared" si="37"/>
        <v>6.25</v>
      </c>
      <c r="AI118" s="57">
        <v>4000</v>
      </c>
      <c r="AK118" s="57">
        <f t="shared" si="39"/>
        <v>550</v>
      </c>
      <c r="AL118" s="57">
        <f t="shared" si="40"/>
        <v>20</v>
      </c>
      <c r="AM118" s="57" t="str">
        <f t="shared" si="52"/>
        <v>1280422986</v>
      </c>
      <c r="AN118" s="57">
        <f t="shared" si="52"/>
        <v>100</v>
      </c>
      <c r="AO118" s="57">
        <f t="shared" si="52"/>
        <v>50</v>
      </c>
      <c r="AP118" s="57">
        <f t="shared" si="41"/>
        <v>80</v>
      </c>
      <c r="AQ118" s="57">
        <f t="shared" si="42"/>
        <v>159.98400000000001</v>
      </c>
      <c r="AR118" s="57">
        <f t="shared" si="43"/>
        <v>9.6000000000000014</v>
      </c>
      <c r="AS118" s="57">
        <f t="shared" si="53"/>
        <v>50</v>
      </c>
      <c r="AT118" s="57">
        <f t="shared" si="53"/>
        <v>160</v>
      </c>
      <c r="AU118" s="57">
        <f t="shared" si="44"/>
        <v>250</v>
      </c>
      <c r="AV118" s="57">
        <f t="shared" si="45"/>
        <v>6.25</v>
      </c>
      <c r="AW118" s="57">
        <f t="shared" si="46"/>
        <v>5</v>
      </c>
      <c r="AX118" s="382">
        <f t="shared" si="47"/>
        <v>19.896357522239136</v>
      </c>
      <c r="AY118" s="382">
        <f t="shared" si="48"/>
        <v>331.57279810811519</v>
      </c>
      <c r="AZ118" s="57">
        <f t="shared" si="49"/>
        <v>8</v>
      </c>
      <c r="BA118" s="382">
        <f t="shared" si="50"/>
        <v>3.9788735772973833</v>
      </c>
      <c r="BB118" s="382">
        <f t="shared" si="51"/>
        <v>159.15494309189535</v>
      </c>
    </row>
    <row r="119" spans="1:54" x14ac:dyDescent="0.25">
      <c r="A119" s="57">
        <f t="shared" si="28"/>
        <v>117</v>
      </c>
      <c r="B119" s="57">
        <v>550</v>
      </c>
      <c r="C119" s="57">
        <v>3</v>
      </c>
      <c r="D119" s="57" t="str">
        <f>'[3]550 KHz'!A27</f>
        <v>10101</v>
      </c>
      <c r="E119" s="57">
        <f>'[3]550 KHz'!B27</f>
        <v>3</v>
      </c>
      <c r="F119" s="57" t="str">
        <f>'[3]550 KHz'!C27</f>
        <v>13</v>
      </c>
      <c r="G119" s="57" t="str">
        <f>'[3]550 KHz'!D27</f>
        <v>00</v>
      </c>
      <c r="H119" s="57" t="str">
        <f>'[3]550 KHz'!E27</f>
        <v>01</v>
      </c>
      <c r="I119" s="57" t="str">
        <f>'[3]550 KHz'!F27</f>
        <v>00</v>
      </c>
      <c r="J119" s="57" t="str">
        <f>'[3]550 KHz'!G27</f>
        <v>11</v>
      </c>
      <c r="K119" s="57" t="str">
        <f>'[3]550 KHz'!H27</f>
        <v>0B</v>
      </c>
      <c r="L119" s="57" t="str">
        <f>'[3]550 KHz'!I27</f>
        <v>000010</v>
      </c>
      <c r="M119" s="57" t="str">
        <f>'[3]550 KHz'!J27</f>
        <v>11</v>
      </c>
      <c r="N119" s="57" t="str">
        <f>'[3]550 KHz'!K27</f>
        <v>18</v>
      </c>
      <c r="O119" s="57" t="str">
        <f>'[3]550 KHz'!L27</f>
        <v>00</v>
      </c>
      <c r="P119" s="57" t="str">
        <f>'[3]550 KHz'!M27</f>
        <v>01100</v>
      </c>
      <c r="Q119" s="57" t="str">
        <f>'[3]550 KHz'!N27</f>
        <v>0</v>
      </c>
      <c r="R119" s="57" t="str">
        <f>'[3]550 KHz'!O27</f>
        <v>19</v>
      </c>
      <c r="S119" s="57" t="str">
        <f>'[3]550 KHz'!P27</f>
        <v>000110</v>
      </c>
      <c r="T119" s="57" t="str">
        <f>'[3]550 KHz'!Q27</f>
        <v>01</v>
      </c>
      <c r="U119" s="57" t="str">
        <f>'[3]550 KHz'!R27</f>
        <v>86</v>
      </c>
      <c r="V119" s="57" t="str">
        <f>'[3]550 KHz'!S27</f>
        <v>10</v>
      </c>
      <c r="W119" s="57" t="str">
        <f>'[3]550 KHz'!T27</f>
        <v>00011</v>
      </c>
      <c r="X119" s="57" t="str">
        <f>'[3]550 KHz'!U27</f>
        <v>0</v>
      </c>
      <c r="Y119" s="57" t="str">
        <f t="shared" si="38"/>
        <v>130B181986</v>
      </c>
      <c r="Z119" s="57">
        <f t="shared" si="29"/>
        <v>200</v>
      </c>
      <c r="AA119" s="57">
        <f t="shared" si="30"/>
        <v>30</v>
      </c>
      <c r="AB119" s="57">
        <f t="shared" si="31"/>
        <v>1.9998</v>
      </c>
      <c r="AC119" s="57">
        <f t="shared" si="32"/>
        <v>9.6000000000000014</v>
      </c>
      <c r="AD119" s="57">
        <f t="shared" si="33"/>
        <v>800</v>
      </c>
      <c r="AE119" s="57">
        <f t="shared" si="34"/>
        <v>50</v>
      </c>
      <c r="AF119" s="57">
        <f t="shared" si="35"/>
        <v>10</v>
      </c>
      <c r="AG119" s="57">
        <f t="shared" si="36"/>
        <v>15</v>
      </c>
      <c r="AH119" s="57">
        <f t="shared" si="37"/>
        <v>75</v>
      </c>
      <c r="AI119" s="57">
        <v>4000</v>
      </c>
      <c r="AK119" s="57">
        <f t="shared" si="39"/>
        <v>550</v>
      </c>
      <c r="AL119" s="57">
        <f t="shared" si="40"/>
        <v>21</v>
      </c>
      <c r="AM119" s="57" t="str">
        <f t="shared" si="52"/>
        <v>130B181986</v>
      </c>
      <c r="AN119" s="57">
        <f t="shared" si="52"/>
        <v>200</v>
      </c>
      <c r="AO119" s="57">
        <f t="shared" si="52"/>
        <v>30</v>
      </c>
      <c r="AP119" s="57">
        <f t="shared" si="41"/>
        <v>160</v>
      </c>
      <c r="AQ119" s="57">
        <f t="shared" si="42"/>
        <v>319.96800000000002</v>
      </c>
      <c r="AR119" s="57">
        <f t="shared" si="43"/>
        <v>9.6000000000000014</v>
      </c>
      <c r="AS119" s="57">
        <f t="shared" si="53"/>
        <v>50</v>
      </c>
      <c r="AT119" s="57">
        <f t="shared" si="53"/>
        <v>10</v>
      </c>
      <c r="AU119" s="57">
        <f t="shared" si="44"/>
        <v>3000</v>
      </c>
      <c r="AV119" s="57">
        <f t="shared" si="45"/>
        <v>75</v>
      </c>
      <c r="AW119" s="57">
        <f t="shared" si="46"/>
        <v>6</v>
      </c>
      <c r="AX119" s="382">
        <f t="shared" si="47"/>
        <v>16.580297935199283</v>
      </c>
      <c r="AY119" s="382">
        <f t="shared" si="48"/>
        <v>552.62133018019199</v>
      </c>
      <c r="AZ119" s="57">
        <f t="shared" si="49"/>
        <v>0.5</v>
      </c>
      <c r="BA119" s="382">
        <f t="shared" si="50"/>
        <v>5.3051647697298447</v>
      </c>
      <c r="BB119" s="382">
        <f t="shared" si="51"/>
        <v>212.20659078919377</v>
      </c>
    </row>
    <row r="120" spans="1:54" x14ac:dyDescent="0.25">
      <c r="A120" s="57">
        <f t="shared" si="28"/>
        <v>118</v>
      </c>
      <c r="B120" s="57">
        <v>550</v>
      </c>
      <c r="C120" s="57">
        <v>3</v>
      </c>
      <c r="D120" s="57" t="str">
        <f>'[3]550 KHz'!A28</f>
        <v>10110</v>
      </c>
      <c r="E120" s="57">
        <f>'[3]550 KHz'!B28</f>
        <v>3</v>
      </c>
      <c r="F120" s="57" t="str">
        <f>'[3]550 KHz'!C28</f>
        <v>13</v>
      </c>
      <c r="G120" s="57" t="str">
        <f>'[3]550 KHz'!D28</f>
        <v>00</v>
      </c>
      <c r="H120" s="57" t="str">
        <f>'[3]550 KHz'!E28</f>
        <v>01</v>
      </c>
      <c r="I120" s="57" t="str">
        <f>'[3]550 KHz'!F28</f>
        <v>00</v>
      </c>
      <c r="J120" s="57" t="str">
        <f>'[3]550 KHz'!G28</f>
        <v>11</v>
      </c>
      <c r="K120" s="57" t="str">
        <f>'[3]550 KHz'!H28</f>
        <v>11</v>
      </c>
      <c r="L120" s="57" t="str">
        <f>'[3]550 KHz'!I28</f>
        <v>000100</v>
      </c>
      <c r="M120" s="57" t="str">
        <f>'[3]550 KHz'!J28</f>
        <v>01</v>
      </c>
      <c r="N120" s="57" t="str">
        <f>'[3]550 KHz'!K28</f>
        <v>8C</v>
      </c>
      <c r="O120" s="57" t="str">
        <f>'[3]550 KHz'!L28</f>
        <v>10</v>
      </c>
      <c r="P120" s="57" t="str">
        <f>'[3]550 KHz'!M28</f>
        <v>00110</v>
      </c>
      <c r="Q120" s="57" t="str">
        <f>'[3]550 KHz'!N28</f>
        <v>0</v>
      </c>
      <c r="R120" s="57" t="str">
        <f>'[3]550 KHz'!O28</f>
        <v>19</v>
      </c>
      <c r="S120" s="57" t="str">
        <f>'[3]550 KHz'!P28</f>
        <v>000110</v>
      </c>
      <c r="T120" s="57" t="str">
        <f>'[3]550 KHz'!Q28</f>
        <v>01</v>
      </c>
      <c r="U120" s="57" t="str">
        <f>'[3]550 KHz'!R28</f>
        <v>86</v>
      </c>
      <c r="V120" s="57" t="str">
        <f>'[3]550 KHz'!S28</f>
        <v>10</v>
      </c>
      <c r="W120" s="57" t="str">
        <f>'[3]550 KHz'!T28</f>
        <v>00011</v>
      </c>
      <c r="X120" s="57" t="str">
        <f>'[3]550 KHz'!U28</f>
        <v>0</v>
      </c>
      <c r="Y120" s="57" t="str">
        <f t="shared" si="38"/>
        <v>13118C1986</v>
      </c>
      <c r="Z120" s="57">
        <f t="shared" si="29"/>
        <v>200</v>
      </c>
      <c r="AA120" s="57">
        <f t="shared" si="30"/>
        <v>30</v>
      </c>
      <c r="AB120" s="57">
        <f t="shared" si="31"/>
        <v>1.9998</v>
      </c>
      <c r="AC120" s="57">
        <f t="shared" si="32"/>
        <v>9.6000000000000014</v>
      </c>
      <c r="AD120" s="57">
        <f t="shared" si="33"/>
        <v>800</v>
      </c>
      <c r="AE120" s="57">
        <f t="shared" si="34"/>
        <v>50</v>
      </c>
      <c r="AF120" s="57">
        <f t="shared" si="35"/>
        <v>20</v>
      </c>
      <c r="AG120" s="57">
        <f t="shared" si="36"/>
        <v>7.5</v>
      </c>
      <c r="AH120" s="57">
        <f t="shared" si="37"/>
        <v>37.5</v>
      </c>
      <c r="AI120" s="57">
        <v>4000</v>
      </c>
      <c r="AK120" s="57">
        <f t="shared" si="39"/>
        <v>550</v>
      </c>
      <c r="AL120" s="57">
        <f t="shared" si="40"/>
        <v>22</v>
      </c>
      <c r="AM120" s="57" t="str">
        <f t="shared" si="52"/>
        <v>13118C1986</v>
      </c>
      <c r="AN120" s="57">
        <f t="shared" si="52"/>
        <v>200</v>
      </c>
      <c r="AO120" s="57">
        <f t="shared" si="52"/>
        <v>30</v>
      </c>
      <c r="AP120" s="57">
        <f t="shared" si="41"/>
        <v>160</v>
      </c>
      <c r="AQ120" s="57">
        <f t="shared" si="42"/>
        <v>319.96800000000002</v>
      </c>
      <c r="AR120" s="57">
        <f t="shared" si="43"/>
        <v>9.6000000000000014</v>
      </c>
      <c r="AS120" s="57">
        <f t="shared" si="53"/>
        <v>50</v>
      </c>
      <c r="AT120" s="57">
        <f t="shared" si="53"/>
        <v>20</v>
      </c>
      <c r="AU120" s="57">
        <f t="shared" si="44"/>
        <v>1500</v>
      </c>
      <c r="AV120" s="57">
        <f t="shared" si="45"/>
        <v>37.5</v>
      </c>
      <c r="AW120" s="57">
        <f t="shared" si="46"/>
        <v>6</v>
      </c>
      <c r="AX120" s="382">
        <f t="shared" si="47"/>
        <v>16.580297935199283</v>
      </c>
      <c r="AY120" s="382">
        <f t="shared" si="48"/>
        <v>552.62133018019199</v>
      </c>
      <c r="AZ120" s="57">
        <f t="shared" si="49"/>
        <v>1</v>
      </c>
      <c r="BA120" s="382">
        <f t="shared" si="50"/>
        <v>5.3051647697298447</v>
      </c>
      <c r="BB120" s="382">
        <f t="shared" si="51"/>
        <v>212.20659078919377</v>
      </c>
    </row>
    <row r="121" spans="1:54" x14ac:dyDescent="0.25">
      <c r="A121" s="57">
        <f t="shared" si="28"/>
        <v>119</v>
      </c>
      <c r="B121" s="57">
        <v>550</v>
      </c>
      <c r="C121" s="57">
        <v>3</v>
      </c>
      <c r="D121" s="57" t="str">
        <f>'[3]550 KHz'!A29</f>
        <v>10111</v>
      </c>
      <c r="E121" s="57">
        <f>'[3]550 KHz'!B29</f>
        <v>3</v>
      </c>
      <c r="F121" s="57" t="str">
        <f>'[3]550 KHz'!C29</f>
        <v>13</v>
      </c>
      <c r="G121" s="57" t="str">
        <f>'[3]550 KHz'!D29</f>
        <v>00</v>
      </c>
      <c r="H121" s="57" t="str">
        <f>'[3]550 KHz'!E29</f>
        <v>01</v>
      </c>
      <c r="I121" s="57" t="str">
        <f>'[3]550 KHz'!F29</f>
        <v>00</v>
      </c>
      <c r="J121" s="57" t="str">
        <f>'[3]550 KHz'!G29</f>
        <v>11</v>
      </c>
      <c r="K121" s="57" t="str">
        <f>'[3]550 KHz'!H29</f>
        <v>20</v>
      </c>
      <c r="L121" s="57" t="str">
        <f>'[3]550 KHz'!I29</f>
        <v>001000</v>
      </c>
      <c r="M121" s="57" t="str">
        <f>'[3]550 KHz'!J29</f>
        <v>00</v>
      </c>
      <c r="N121" s="57" t="str">
        <f>'[3]550 KHz'!K29</f>
        <v>C6</v>
      </c>
      <c r="O121" s="57" t="str">
        <f>'[3]550 KHz'!L29</f>
        <v>11</v>
      </c>
      <c r="P121" s="57" t="str">
        <f>'[3]550 KHz'!M29</f>
        <v>00011</v>
      </c>
      <c r="Q121" s="57" t="str">
        <f>'[3]550 KHz'!N29</f>
        <v>0</v>
      </c>
      <c r="R121" s="57" t="str">
        <f>'[3]550 KHz'!O29</f>
        <v>19</v>
      </c>
      <c r="S121" s="57" t="str">
        <f>'[3]550 KHz'!P29</f>
        <v>000110</v>
      </c>
      <c r="T121" s="57" t="str">
        <f>'[3]550 KHz'!Q29</f>
        <v>01</v>
      </c>
      <c r="U121" s="57" t="str">
        <f>'[3]550 KHz'!R29</f>
        <v>86</v>
      </c>
      <c r="V121" s="57" t="str">
        <f>'[3]550 KHz'!S29</f>
        <v>10</v>
      </c>
      <c r="W121" s="57" t="str">
        <f>'[3]550 KHz'!T29</f>
        <v>00011</v>
      </c>
      <c r="X121" s="57" t="str">
        <f>'[3]550 KHz'!U29</f>
        <v>0</v>
      </c>
      <c r="Y121" s="57" t="str">
        <f t="shared" si="38"/>
        <v>1320C61986</v>
      </c>
      <c r="Z121" s="57">
        <f t="shared" si="29"/>
        <v>200</v>
      </c>
      <c r="AA121" s="57">
        <f t="shared" si="30"/>
        <v>30</v>
      </c>
      <c r="AB121" s="57">
        <f t="shared" si="31"/>
        <v>1.9998</v>
      </c>
      <c r="AC121" s="57">
        <f t="shared" si="32"/>
        <v>9.6000000000000014</v>
      </c>
      <c r="AD121" s="57">
        <f t="shared" si="33"/>
        <v>800</v>
      </c>
      <c r="AE121" s="57">
        <f t="shared" si="34"/>
        <v>50</v>
      </c>
      <c r="AF121" s="57">
        <f t="shared" si="35"/>
        <v>40</v>
      </c>
      <c r="AG121" s="57">
        <f t="shared" si="36"/>
        <v>3.75</v>
      </c>
      <c r="AH121" s="57">
        <f t="shared" si="37"/>
        <v>18.75</v>
      </c>
      <c r="AI121" s="57">
        <v>4000</v>
      </c>
      <c r="AK121" s="57">
        <f t="shared" si="39"/>
        <v>550</v>
      </c>
      <c r="AL121" s="57">
        <f t="shared" si="40"/>
        <v>23</v>
      </c>
      <c r="AM121" s="57" t="str">
        <f t="shared" si="52"/>
        <v>1320C61986</v>
      </c>
      <c r="AN121" s="57">
        <f t="shared" si="52"/>
        <v>200</v>
      </c>
      <c r="AO121" s="57">
        <f t="shared" si="52"/>
        <v>30</v>
      </c>
      <c r="AP121" s="57">
        <f t="shared" si="41"/>
        <v>160</v>
      </c>
      <c r="AQ121" s="57">
        <f t="shared" si="42"/>
        <v>319.96800000000002</v>
      </c>
      <c r="AR121" s="57">
        <f t="shared" si="43"/>
        <v>9.6000000000000014</v>
      </c>
      <c r="AS121" s="57">
        <f t="shared" si="53"/>
        <v>50</v>
      </c>
      <c r="AT121" s="57">
        <f t="shared" si="53"/>
        <v>40</v>
      </c>
      <c r="AU121" s="57">
        <f t="shared" si="44"/>
        <v>750</v>
      </c>
      <c r="AV121" s="57">
        <f t="shared" si="45"/>
        <v>18.75</v>
      </c>
      <c r="AW121" s="57">
        <f t="shared" si="46"/>
        <v>6</v>
      </c>
      <c r="AX121" s="382">
        <f t="shared" si="47"/>
        <v>16.580297935199283</v>
      </c>
      <c r="AY121" s="382">
        <f t="shared" si="48"/>
        <v>552.62133018019199</v>
      </c>
      <c r="AZ121" s="57">
        <f t="shared" si="49"/>
        <v>2</v>
      </c>
      <c r="BA121" s="382">
        <f t="shared" si="50"/>
        <v>5.3051647697298447</v>
      </c>
      <c r="BB121" s="382">
        <f t="shared" si="51"/>
        <v>212.20659078919377</v>
      </c>
    </row>
    <row r="122" spans="1:54" x14ac:dyDescent="0.25">
      <c r="A122" s="57">
        <f t="shared" si="28"/>
        <v>120</v>
      </c>
      <c r="B122" s="57">
        <v>550</v>
      </c>
      <c r="C122" s="57">
        <v>3</v>
      </c>
      <c r="D122" s="57" t="str">
        <f>'[3]550 KHz'!A30</f>
        <v>11000</v>
      </c>
      <c r="E122" s="57">
        <f>'[3]550 KHz'!B30</f>
        <v>3</v>
      </c>
      <c r="F122" s="57" t="str">
        <f>'[3]550 KHz'!C30</f>
        <v>13</v>
      </c>
      <c r="G122" s="57" t="str">
        <f>'[3]550 KHz'!D30</f>
        <v>00</v>
      </c>
      <c r="H122" s="57" t="str">
        <f>'[3]550 KHz'!E30</f>
        <v>01</v>
      </c>
      <c r="I122" s="57" t="str">
        <f>'[3]550 KHz'!F30</f>
        <v>00</v>
      </c>
      <c r="J122" s="57" t="str">
        <f>'[3]550 KHz'!G30</f>
        <v>11</v>
      </c>
      <c r="K122" s="57" t="str">
        <f>'[3]550 KHz'!H30</f>
        <v>40</v>
      </c>
      <c r="L122" s="57" t="str">
        <f>'[3]550 KHz'!I30</f>
        <v>010000</v>
      </c>
      <c r="M122" s="57" t="str">
        <f>'[3]550 KHz'!J30</f>
        <v>00</v>
      </c>
      <c r="N122" s="57" t="str">
        <f>'[3]550 KHz'!K30</f>
        <v>42</v>
      </c>
      <c r="O122" s="57" t="str">
        <f>'[3]550 KHz'!L30</f>
        <v>01</v>
      </c>
      <c r="P122" s="57" t="str">
        <f>'[3]550 KHz'!M30</f>
        <v>00001</v>
      </c>
      <c r="Q122" s="57" t="str">
        <f>'[3]550 KHz'!N30</f>
        <v>0</v>
      </c>
      <c r="R122" s="57" t="str">
        <f>'[3]550 KHz'!O30</f>
        <v>19</v>
      </c>
      <c r="S122" s="57" t="str">
        <f>'[3]550 KHz'!P30</f>
        <v>000110</v>
      </c>
      <c r="T122" s="57" t="str">
        <f>'[3]550 KHz'!Q30</f>
        <v>01</v>
      </c>
      <c r="U122" s="57" t="str">
        <f>'[3]550 KHz'!R30</f>
        <v>86</v>
      </c>
      <c r="V122" s="57" t="str">
        <f>'[3]550 KHz'!S30</f>
        <v>10</v>
      </c>
      <c r="W122" s="57" t="str">
        <f>'[3]550 KHz'!T30</f>
        <v>00011</v>
      </c>
      <c r="X122" s="57" t="str">
        <f>'[3]550 KHz'!U30</f>
        <v>0</v>
      </c>
      <c r="Y122" s="57" t="str">
        <f t="shared" si="38"/>
        <v>1340421986</v>
      </c>
      <c r="Z122" s="57">
        <f t="shared" si="29"/>
        <v>200</v>
      </c>
      <c r="AA122" s="57">
        <f t="shared" si="30"/>
        <v>30</v>
      </c>
      <c r="AB122" s="57">
        <f t="shared" si="31"/>
        <v>1.9998</v>
      </c>
      <c r="AC122" s="57">
        <f t="shared" si="32"/>
        <v>9.6000000000000014</v>
      </c>
      <c r="AD122" s="57">
        <f t="shared" si="33"/>
        <v>800</v>
      </c>
      <c r="AE122" s="57">
        <f t="shared" si="34"/>
        <v>50</v>
      </c>
      <c r="AF122" s="57">
        <f t="shared" si="35"/>
        <v>80</v>
      </c>
      <c r="AG122" s="57">
        <f t="shared" si="36"/>
        <v>1.25</v>
      </c>
      <c r="AH122" s="57">
        <f t="shared" si="37"/>
        <v>6.25</v>
      </c>
      <c r="AI122" s="57">
        <v>4000</v>
      </c>
      <c r="AK122" s="57">
        <f t="shared" si="39"/>
        <v>550</v>
      </c>
      <c r="AL122" s="57">
        <f t="shared" si="40"/>
        <v>24</v>
      </c>
      <c r="AM122" s="57" t="str">
        <f t="shared" si="52"/>
        <v>1340421986</v>
      </c>
      <c r="AN122" s="57">
        <f t="shared" si="52"/>
        <v>200</v>
      </c>
      <c r="AO122" s="57">
        <f t="shared" si="52"/>
        <v>30</v>
      </c>
      <c r="AP122" s="57">
        <f t="shared" si="41"/>
        <v>160</v>
      </c>
      <c r="AQ122" s="57">
        <f t="shared" si="42"/>
        <v>319.96800000000002</v>
      </c>
      <c r="AR122" s="57">
        <f t="shared" si="43"/>
        <v>9.6000000000000014</v>
      </c>
      <c r="AS122" s="57">
        <f t="shared" si="53"/>
        <v>50</v>
      </c>
      <c r="AT122" s="57">
        <f t="shared" si="53"/>
        <v>80</v>
      </c>
      <c r="AU122" s="57">
        <f t="shared" si="44"/>
        <v>250</v>
      </c>
      <c r="AV122" s="57">
        <f t="shared" si="45"/>
        <v>6.25</v>
      </c>
      <c r="AW122" s="57">
        <f t="shared" si="46"/>
        <v>6</v>
      </c>
      <c r="AX122" s="382">
        <f t="shared" si="47"/>
        <v>16.580297935199283</v>
      </c>
      <c r="AY122" s="382">
        <f t="shared" si="48"/>
        <v>552.62133018019199</v>
      </c>
      <c r="AZ122" s="57">
        <f t="shared" si="49"/>
        <v>4</v>
      </c>
      <c r="BA122" s="382">
        <f t="shared" si="50"/>
        <v>7.9577471545947667</v>
      </c>
      <c r="BB122" s="382">
        <f t="shared" si="51"/>
        <v>318.3098861837907</v>
      </c>
    </row>
    <row r="123" spans="1:54" x14ac:dyDescent="0.25">
      <c r="A123" s="57">
        <f t="shared" si="28"/>
        <v>121</v>
      </c>
      <c r="B123" s="57">
        <v>550</v>
      </c>
      <c r="C123" s="57">
        <v>3</v>
      </c>
      <c r="D123" s="57" t="str">
        <f>'[3]550 KHz'!A31</f>
        <v>11001</v>
      </c>
      <c r="E123" s="57">
        <f>'[3]550 KHz'!B31</f>
        <v>3</v>
      </c>
      <c r="F123" s="57" t="str">
        <f>'[3]550 KHz'!C31</f>
        <v>13</v>
      </c>
      <c r="G123" s="57" t="str">
        <f>'[3]550 KHz'!D31</f>
        <v>00</v>
      </c>
      <c r="H123" s="57" t="str">
        <f>'[3]550 KHz'!E31</f>
        <v>01</v>
      </c>
      <c r="I123" s="57" t="str">
        <f>'[3]550 KHz'!F31</f>
        <v>00</v>
      </c>
      <c r="J123" s="57" t="str">
        <f>'[3]550 KHz'!G31</f>
        <v>11</v>
      </c>
      <c r="K123" s="57" t="str">
        <f>'[3]550 KHz'!H31</f>
        <v>80</v>
      </c>
      <c r="L123" s="57" t="str">
        <f>'[3]550 KHz'!I31</f>
        <v>100000</v>
      </c>
      <c r="M123" s="57" t="str">
        <f>'[3]550 KHz'!J31</f>
        <v>00</v>
      </c>
      <c r="N123" s="57" t="str">
        <f>'[3]550 KHz'!K31</f>
        <v>42</v>
      </c>
      <c r="O123" s="57" t="str">
        <f>'[3]550 KHz'!L31</f>
        <v>01</v>
      </c>
      <c r="P123" s="57" t="str">
        <f>'[3]550 KHz'!M31</f>
        <v>00001</v>
      </c>
      <c r="Q123" s="57" t="str">
        <f>'[3]550 KHz'!N31</f>
        <v>0</v>
      </c>
      <c r="R123" s="57" t="str">
        <f>'[3]550 KHz'!O31</f>
        <v>19</v>
      </c>
      <c r="S123" s="57" t="str">
        <f>'[3]550 KHz'!P31</f>
        <v>000110</v>
      </c>
      <c r="T123" s="57" t="str">
        <f>'[3]550 KHz'!Q31</f>
        <v>01</v>
      </c>
      <c r="U123" s="57" t="str">
        <f>'[3]550 KHz'!R31</f>
        <v>86</v>
      </c>
      <c r="V123" s="57" t="str">
        <f>'[3]550 KHz'!S31</f>
        <v>10</v>
      </c>
      <c r="W123" s="57" t="str">
        <f>'[3]550 KHz'!T31</f>
        <v>00011</v>
      </c>
      <c r="X123" s="57" t="str">
        <f>'[3]550 KHz'!U31</f>
        <v>0</v>
      </c>
      <c r="Y123" s="57" t="str">
        <f t="shared" si="38"/>
        <v>1380421986</v>
      </c>
      <c r="Z123" s="57">
        <f t="shared" si="29"/>
        <v>200</v>
      </c>
      <c r="AA123" s="57">
        <f t="shared" si="30"/>
        <v>30</v>
      </c>
      <c r="AB123" s="57">
        <f t="shared" si="31"/>
        <v>1.9998</v>
      </c>
      <c r="AC123" s="57">
        <f t="shared" si="32"/>
        <v>9.6000000000000014</v>
      </c>
      <c r="AD123" s="57">
        <f t="shared" si="33"/>
        <v>800</v>
      </c>
      <c r="AE123" s="57">
        <f t="shared" si="34"/>
        <v>50</v>
      </c>
      <c r="AF123" s="57">
        <f t="shared" si="35"/>
        <v>160</v>
      </c>
      <c r="AG123" s="57">
        <f t="shared" si="36"/>
        <v>1.25</v>
      </c>
      <c r="AH123" s="57">
        <f t="shared" si="37"/>
        <v>6.25</v>
      </c>
      <c r="AI123" s="57">
        <v>4000</v>
      </c>
      <c r="AK123" s="57">
        <f t="shared" si="39"/>
        <v>550</v>
      </c>
      <c r="AL123" s="57">
        <f t="shared" si="40"/>
        <v>25</v>
      </c>
      <c r="AM123" s="57" t="str">
        <f t="shared" si="52"/>
        <v>1380421986</v>
      </c>
      <c r="AN123" s="57">
        <f t="shared" si="52"/>
        <v>200</v>
      </c>
      <c r="AO123" s="57">
        <f t="shared" si="52"/>
        <v>30</v>
      </c>
      <c r="AP123" s="57">
        <f t="shared" si="41"/>
        <v>160</v>
      </c>
      <c r="AQ123" s="57">
        <f t="shared" si="42"/>
        <v>319.96800000000002</v>
      </c>
      <c r="AR123" s="57">
        <f t="shared" si="43"/>
        <v>9.6000000000000014</v>
      </c>
      <c r="AS123" s="57">
        <f t="shared" si="53"/>
        <v>50</v>
      </c>
      <c r="AT123" s="57">
        <f t="shared" si="53"/>
        <v>160</v>
      </c>
      <c r="AU123" s="57">
        <f t="shared" si="44"/>
        <v>250</v>
      </c>
      <c r="AV123" s="57">
        <f t="shared" si="45"/>
        <v>6.25</v>
      </c>
      <c r="AW123" s="57">
        <f t="shared" si="46"/>
        <v>6</v>
      </c>
      <c r="AX123" s="382">
        <f t="shared" si="47"/>
        <v>16.580297935199283</v>
      </c>
      <c r="AY123" s="382">
        <f t="shared" si="48"/>
        <v>552.62133018019199</v>
      </c>
      <c r="AZ123" s="57">
        <f t="shared" si="49"/>
        <v>8</v>
      </c>
      <c r="BA123" s="382">
        <f t="shared" si="50"/>
        <v>3.9788735772973833</v>
      </c>
      <c r="BB123" s="382">
        <f t="shared" si="51"/>
        <v>159.15494309189535</v>
      </c>
    </row>
    <row r="124" spans="1:54" x14ac:dyDescent="0.25">
      <c r="A124" s="57">
        <f t="shared" si="28"/>
        <v>122</v>
      </c>
      <c r="B124" s="57">
        <v>550</v>
      </c>
      <c r="C124" s="57">
        <v>3</v>
      </c>
      <c r="D124" s="57" t="str">
        <f>'[3]550 KHz'!A32</f>
        <v>11010</v>
      </c>
      <c r="E124" s="57">
        <f>'[3]550 KHz'!B32</f>
        <v>3</v>
      </c>
      <c r="F124" s="57" t="str">
        <f>'[3]550 KHz'!C32</f>
        <v>13</v>
      </c>
      <c r="G124" s="57" t="str">
        <f>'[3]550 KHz'!D32</f>
        <v>00</v>
      </c>
      <c r="H124" s="57" t="str">
        <f>'[3]550 KHz'!E32</f>
        <v>01</v>
      </c>
      <c r="I124" s="57" t="str">
        <f>'[3]550 KHz'!F32</f>
        <v>00</v>
      </c>
      <c r="J124" s="57" t="str">
        <f>'[3]550 KHz'!G32</f>
        <v>11</v>
      </c>
      <c r="K124" s="57" t="str">
        <f>'[3]550 KHz'!H32</f>
        <v>0B</v>
      </c>
      <c r="L124" s="57" t="str">
        <f>'[3]550 KHz'!I32</f>
        <v>000010</v>
      </c>
      <c r="M124" s="57" t="str">
        <f>'[3]550 KHz'!J32</f>
        <v>11</v>
      </c>
      <c r="N124" s="57" t="str">
        <f>'[3]550 KHz'!K32</f>
        <v>18</v>
      </c>
      <c r="O124" s="57" t="str">
        <f>'[3]550 KHz'!L32</f>
        <v>00</v>
      </c>
      <c r="P124" s="57" t="str">
        <f>'[3]550 KHz'!M32</f>
        <v>01100</v>
      </c>
      <c r="Q124" s="57" t="str">
        <f>'[3]550 KHz'!N32</f>
        <v>0</v>
      </c>
      <c r="R124" s="57" t="str">
        <f>'[3]550 KHz'!O32</f>
        <v>1C</v>
      </c>
      <c r="S124" s="57" t="str">
        <f>'[3]550 KHz'!P32</f>
        <v>000111</v>
      </c>
      <c r="T124" s="57" t="str">
        <f>'[3]550 KHz'!Q32</f>
        <v>00</v>
      </c>
      <c r="U124" s="57" t="str">
        <f>'[3]550 KHz'!R32</f>
        <v>C6</v>
      </c>
      <c r="V124" s="57" t="str">
        <f>'[3]550 KHz'!S32</f>
        <v>11</v>
      </c>
      <c r="W124" s="57" t="str">
        <f>'[3]550 KHz'!T32</f>
        <v>00011</v>
      </c>
      <c r="X124" s="57" t="str">
        <f>'[3]550 KHz'!U32</f>
        <v>0</v>
      </c>
      <c r="Y124" s="57" t="str">
        <f t="shared" si="38"/>
        <v>130B181CC6</v>
      </c>
      <c r="Z124" s="57">
        <f t="shared" si="29"/>
        <v>200</v>
      </c>
      <c r="AA124" s="57">
        <f t="shared" si="30"/>
        <v>35</v>
      </c>
      <c r="AB124" s="57">
        <f t="shared" si="31"/>
        <v>0.99990000000000001</v>
      </c>
      <c r="AC124" s="57">
        <f t="shared" si="32"/>
        <v>9.6000000000000014</v>
      </c>
      <c r="AD124" s="57">
        <f t="shared" si="33"/>
        <v>800</v>
      </c>
      <c r="AE124" s="57">
        <f t="shared" si="34"/>
        <v>50</v>
      </c>
      <c r="AF124" s="57">
        <f t="shared" si="35"/>
        <v>10</v>
      </c>
      <c r="AG124" s="57">
        <f t="shared" si="36"/>
        <v>15</v>
      </c>
      <c r="AH124" s="57">
        <f t="shared" si="37"/>
        <v>75</v>
      </c>
      <c r="AI124" s="57">
        <v>4000</v>
      </c>
      <c r="AK124" s="57">
        <f t="shared" si="39"/>
        <v>550</v>
      </c>
      <c r="AL124" s="57">
        <f t="shared" si="40"/>
        <v>26</v>
      </c>
      <c r="AM124" s="57" t="str">
        <f t="shared" si="52"/>
        <v>130B181CC6</v>
      </c>
      <c r="AN124" s="57">
        <f t="shared" si="52"/>
        <v>200</v>
      </c>
      <c r="AO124" s="57">
        <f t="shared" si="52"/>
        <v>35</v>
      </c>
      <c r="AP124" s="57">
        <f t="shared" si="41"/>
        <v>160</v>
      </c>
      <c r="AQ124" s="57">
        <f t="shared" si="42"/>
        <v>159.98400000000001</v>
      </c>
      <c r="AR124" s="57">
        <f t="shared" si="43"/>
        <v>9.6000000000000014</v>
      </c>
      <c r="AS124" s="57">
        <f t="shared" si="53"/>
        <v>50</v>
      </c>
      <c r="AT124" s="57">
        <f t="shared" si="53"/>
        <v>10</v>
      </c>
      <c r="AU124" s="57">
        <f t="shared" si="44"/>
        <v>3000</v>
      </c>
      <c r="AV124" s="57">
        <f t="shared" si="45"/>
        <v>75</v>
      </c>
      <c r="AW124" s="57">
        <f t="shared" si="46"/>
        <v>7</v>
      </c>
      <c r="AX124" s="382">
        <f t="shared" si="47"/>
        <v>28.423367888913059</v>
      </c>
      <c r="AY124" s="382">
        <f t="shared" si="48"/>
        <v>473.67542586873606</v>
      </c>
      <c r="AZ124" s="57">
        <f t="shared" si="49"/>
        <v>0.5</v>
      </c>
      <c r="BA124" s="382">
        <f t="shared" si="50"/>
        <v>5.3051647697298447</v>
      </c>
      <c r="BB124" s="382">
        <f t="shared" si="51"/>
        <v>212.20659078919377</v>
      </c>
    </row>
    <row r="125" spans="1:54" x14ac:dyDescent="0.25">
      <c r="A125" s="57">
        <f t="shared" si="28"/>
        <v>123</v>
      </c>
      <c r="B125" s="57">
        <v>550</v>
      </c>
      <c r="C125" s="57">
        <v>3</v>
      </c>
      <c r="D125" s="57" t="str">
        <f>'[3]550 KHz'!A33</f>
        <v>11011</v>
      </c>
      <c r="E125" s="57">
        <f>'[3]550 KHz'!B33</f>
        <v>3</v>
      </c>
      <c r="F125" s="57" t="str">
        <f>'[3]550 KHz'!C33</f>
        <v>13</v>
      </c>
      <c r="G125" s="57" t="str">
        <f>'[3]550 KHz'!D33</f>
        <v>00</v>
      </c>
      <c r="H125" s="57" t="str">
        <f>'[3]550 KHz'!E33</f>
        <v>01</v>
      </c>
      <c r="I125" s="57" t="str">
        <f>'[3]550 KHz'!F33</f>
        <v>00</v>
      </c>
      <c r="J125" s="57" t="str">
        <f>'[3]550 KHz'!G33</f>
        <v>11</v>
      </c>
      <c r="K125" s="57" t="str">
        <f>'[3]550 KHz'!H33</f>
        <v>11</v>
      </c>
      <c r="L125" s="57" t="str">
        <f>'[3]550 KHz'!I33</f>
        <v>000100</v>
      </c>
      <c r="M125" s="57" t="str">
        <f>'[3]550 KHz'!J33</f>
        <v>01</v>
      </c>
      <c r="N125" s="57" t="str">
        <f>'[3]550 KHz'!K33</f>
        <v>8C</v>
      </c>
      <c r="O125" s="57" t="str">
        <f>'[3]550 KHz'!L33</f>
        <v>10</v>
      </c>
      <c r="P125" s="57" t="str">
        <f>'[3]550 KHz'!M33</f>
        <v>00110</v>
      </c>
      <c r="Q125" s="57" t="str">
        <f>'[3]550 KHz'!N33</f>
        <v>0</v>
      </c>
      <c r="R125" s="57" t="str">
        <f>'[3]550 KHz'!O33</f>
        <v>1C</v>
      </c>
      <c r="S125" s="57" t="str">
        <f>'[3]550 KHz'!P33</f>
        <v>000111</v>
      </c>
      <c r="T125" s="57" t="str">
        <f>'[3]550 KHz'!Q33</f>
        <v>00</v>
      </c>
      <c r="U125" s="57" t="str">
        <f>'[3]550 KHz'!R33</f>
        <v>C6</v>
      </c>
      <c r="V125" s="57" t="str">
        <f>'[3]550 KHz'!S33</f>
        <v>11</v>
      </c>
      <c r="W125" s="57" t="str">
        <f>'[3]550 KHz'!T33</f>
        <v>00011</v>
      </c>
      <c r="X125" s="57" t="str">
        <f>'[3]550 KHz'!U33</f>
        <v>0</v>
      </c>
      <c r="Y125" s="57" t="str">
        <f t="shared" si="38"/>
        <v>13118C1CC6</v>
      </c>
      <c r="Z125" s="57">
        <f t="shared" si="29"/>
        <v>200</v>
      </c>
      <c r="AA125" s="57">
        <f t="shared" si="30"/>
        <v>35</v>
      </c>
      <c r="AB125" s="57">
        <f t="shared" si="31"/>
        <v>0.99990000000000001</v>
      </c>
      <c r="AC125" s="57">
        <f t="shared" si="32"/>
        <v>9.6000000000000014</v>
      </c>
      <c r="AD125" s="57">
        <f t="shared" si="33"/>
        <v>800</v>
      </c>
      <c r="AE125" s="57">
        <f t="shared" si="34"/>
        <v>50</v>
      </c>
      <c r="AF125" s="57">
        <f t="shared" si="35"/>
        <v>20</v>
      </c>
      <c r="AG125" s="57">
        <f t="shared" si="36"/>
        <v>7.5</v>
      </c>
      <c r="AH125" s="57">
        <f t="shared" si="37"/>
        <v>37.5</v>
      </c>
      <c r="AI125" s="57">
        <v>4000</v>
      </c>
      <c r="AK125" s="57">
        <f t="shared" si="39"/>
        <v>550</v>
      </c>
      <c r="AL125" s="57">
        <f t="shared" si="40"/>
        <v>27</v>
      </c>
      <c r="AM125" s="57" t="str">
        <f t="shared" si="52"/>
        <v>13118C1CC6</v>
      </c>
      <c r="AN125" s="57">
        <f t="shared" si="52"/>
        <v>200</v>
      </c>
      <c r="AO125" s="57">
        <f t="shared" si="52"/>
        <v>35</v>
      </c>
      <c r="AP125" s="57">
        <f t="shared" si="41"/>
        <v>160</v>
      </c>
      <c r="AQ125" s="57">
        <f t="shared" si="42"/>
        <v>159.98400000000001</v>
      </c>
      <c r="AR125" s="57">
        <f t="shared" si="43"/>
        <v>9.6000000000000014</v>
      </c>
      <c r="AS125" s="57">
        <f t="shared" si="53"/>
        <v>50</v>
      </c>
      <c r="AT125" s="57">
        <f t="shared" si="53"/>
        <v>20</v>
      </c>
      <c r="AU125" s="57">
        <f t="shared" si="44"/>
        <v>1500</v>
      </c>
      <c r="AV125" s="57">
        <f t="shared" si="45"/>
        <v>37.5</v>
      </c>
      <c r="AW125" s="57">
        <f t="shared" si="46"/>
        <v>7</v>
      </c>
      <c r="AX125" s="382">
        <f t="shared" si="47"/>
        <v>28.423367888913059</v>
      </c>
      <c r="AY125" s="382">
        <f t="shared" si="48"/>
        <v>473.67542586873606</v>
      </c>
      <c r="AZ125" s="57">
        <f t="shared" si="49"/>
        <v>1</v>
      </c>
      <c r="BA125" s="382">
        <f t="shared" si="50"/>
        <v>5.3051647697298447</v>
      </c>
      <c r="BB125" s="382">
        <f t="shared" si="51"/>
        <v>212.20659078919377</v>
      </c>
    </row>
    <row r="126" spans="1:54" x14ac:dyDescent="0.25">
      <c r="A126" s="57">
        <f t="shared" si="28"/>
        <v>124</v>
      </c>
      <c r="B126" s="57">
        <v>550</v>
      </c>
      <c r="C126" s="57">
        <v>3</v>
      </c>
      <c r="D126" s="57" t="str">
        <f>'[3]550 KHz'!A34</f>
        <v>11100</v>
      </c>
      <c r="E126" s="57">
        <f>'[3]550 KHz'!B34</f>
        <v>3</v>
      </c>
      <c r="F126" s="57" t="str">
        <f>'[3]550 KHz'!C34</f>
        <v>13</v>
      </c>
      <c r="G126" s="57" t="str">
        <f>'[3]550 KHz'!D34</f>
        <v>00</v>
      </c>
      <c r="H126" s="57" t="str">
        <f>'[3]550 KHz'!E34</f>
        <v>01</v>
      </c>
      <c r="I126" s="57" t="str">
        <f>'[3]550 KHz'!F34</f>
        <v>00</v>
      </c>
      <c r="J126" s="57" t="str">
        <f>'[3]550 KHz'!G34</f>
        <v>11</v>
      </c>
      <c r="K126" s="57" t="str">
        <f>'[3]550 KHz'!H34</f>
        <v>20</v>
      </c>
      <c r="L126" s="57" t="str">
        <f>'[3]550 KHz'!I34</f>
        <v>001000</v>
      </c>
      <c r="M126" s="57" t="str">
        <f>'[3]550 KHz'!J34</f>
        <v>00</v>
      </c>
      <c r="N126" s="57" t="str">
        <f>'[3]550 KHz'!K34</f>
        <v>C6</v>
      </c>
      <c r="O126" s="57" t="str">
        <f>'[3]550 KHz'!L34</f>
        <v>11</v>
      </c>
      <c r="P126" s="57" t="str">
        <f>'[3]550 KHz'!M34</f>
        <v>00011</v>
      </c>
      <c r="Q126" s="57" t="str">
        <f>'[3]550 KHz'!N34</f>
        <v>0</v>
      </c>
      <c r="R126" s="57" t="str">
        <f>'[3]550 KHz'!O34</f>
        <v>1C</v>
      </c>
      <c r="S126" s="57" t="str">
        <f>'[3]550 KHz'!P34</f>
        <v>000111</v>
      </c>
      <c r="T126" s="57" t="str">
        <f>'[3]550 KHz'!Q34</f>
        <v>00</v>
      </c>
      <c r="U126" s="57" t="str">
        <f>'[3]550 KHz'!R34</f>
        <v>C6</v>
      </c>
      <c r="V126" s="57" t="str">
        <f>'[3]550 KHz'!S34</f>
        <v>11</v>
      </c>
      <c r="W126" s="57" t="str">
        <f>'[3]550 KHz'!T34</f>
        <v>00011</v>
      </c>
      <c r="X126" s="57" t="str">
        <f>'[3]550 KHz'!U34</f>
        <v>0</v>
      </c>
      <c r="Y126" s="57" t="str">
        <f t="shared" si="38"/>
        <v>1320C61CC6</v>
      </c>
      <c r="Z126" s="57">
        <f t="shared" si="29"/>
        <v>200</v>
      </c>
      <c r="AA126" s="57">
        <f t="shared" si="30"/>
        <v>35</v>
      </c>
      <c r="AB126" s="57">
        <f t="shared" si="31"/>
        <v>0.99990000000000001</v>
      </c>
      <c r="AC126" s="57">
        <f t="shared" si="32"/>
        <v>9.6000000000000014</v>
      </c>
      <c r="AD126" s="57">
        <f t="shared" si="33"/>
        <v>800</v>
      </c>
      <c r="AE126" s="57">
        <f t="shared" si="34"/>
        <v>50</v>
      </c>
      <c r="AF126" s="57">
        <f t="shared" si="35"/>
        <v>40</v>
      </c>
      <c r="AG126" s="57">
        <f t="shared" si="36"/>
        <v>3.75</v>
      </c>
      <c r="AH126" s="57">
        <f t="shared" si="37"/>
        <v>18.75</v>
      </c>
      <c r="AI126" s="57">
        <v>4000</v>
      </c>
      <c r="AK126" s="57">
        <f t="shared" si="39"/>
        <v>550</v>
      </c>
      <c r="AL126" s="57">
        <f t="shared" si="40"/>
        <v>28</v>
      </c>
      <c r="AM126" s="57" t="str">
        <f t="shared" si="52"/>
        <v>1320C61CC6</v>
      </c>
      <c r="AN126" s="57">
        <f t="shared" si="52"/>
        <v>200</v>
      </c>
      <c r="AO126" s="57">
        <f t="shared" si="52"/>
        <v>35</v>
      </c>
      <c r="AP126" s="57">
        <f t="shared" si="41"/>
        <v>160</v>
      </c>
      <c r="AQ126" s="57">
        <f t="shared" si="42"/>
        <v>159.98400000000001</v>
      </c>
      <c r="AR126" s="57">
        <f t="shared" si="43"/>
        <v>9.6000000000000014</v>
      </c>
      <c r="AS126" s="57">
        <f t="shared" si="53"/>
        <v>50</v>
      </c>
      <c r="AT126" s="57">
        <f t="shared" si="53"/>
        <v>40</v>
      </c>
      <c r="AU126" s="57">
        <f t="shared" si="44"/>
        <v>750</v>
      </c>
      <c r="AV126" s="57">
        <f t="shared" si="45"/>
        <v>18.75</v>
      </c>
      <c r="AW126" s="57">
        <f t="shared" si="46"/>
        <v>7</v>
      </c>
      <c r="AX126" s="382">
        <f t="shared" si="47"/>
        <v>28.423367888913059</v>
      </c>
      <c r="AY126" s="382">
        <f t="shared" si="48"/>
        <v>473.67542586873606</v>
      </c>
      <c r="AZ126" s="57">
        <f t="shared" si="49"/>
        <v>2</v>
      </c>
      <c r="BA126" s="382">
        <f t="shared" si="50"/>
        <v>5.3051647697298447</v>
      </c>
      <c r="BB126" s="382">
        <f t="shared" si="51"/>
        <v>212.20659078919377</v>
      </c>
    </row>
    <row r="127" spans="1:54" x14ac:dyDescent="0.25">
      <c r="A127" s="57">
        <f t="shared" si="28"/>
        <v>125</v>
      </c>
      <c r="B127" s="57">
        <v>550</v>
      </c>
      <c r="C127" s="57">
        <v>3</v>
      </c>
      <c r="D127" s="57" t="str">
        <f>'[3]550 KHz'!A35</f>
        <v>11101</v>
      </c>
      <c r="E127" s="57">
        <f>'[3]550 KHz'!B35</f>
        <v>3</v>
      </c>
      <c r="F127" s="57" t="str">
        <f>'[3]550 KHz'!C35</f>
        <v>13</v>
      </c>
      <c r="G127" s="57" t="str">
        <f>'[3]550 KHz'!D35</f>
        <v>00</v>
      </c>
      <c r="H127" s="57" t="str">
        <f>'[3]550 KHz'!E35</f>
        <v>01</v>
      </c>
      <c r="I127" s="57" t="str">
        <f>'[3]550 KHz'!F35</f>
        <v>00</v>
      </c>
      <c r="J127" s="57" t="str">
        <f>'[3]550 KHz'!G35</f>
        <v>11</v>
      </c>
      <c r="K127" s="57" t="str">
        <f>'[3]550 KHz'!H35</f>
        <v>40</v>
      </c>
      <c r="L127" s="57" t="str">
        <f>'[3]550 KHz'!I35</f>
        <v>010000</v>
      </c>
      <c r="M127" s="57" t="str">
        <f>'[3]550 KHz'!J35</f>
        <v>00</v>
      </c>
      <c r="N127" s="57" t="str">
        <f>'[3]550 KHz'!K35</f>
        <v>42</v>
      </c>
      <c r="O127" s="57" t="str">
        <f>'[3]550 KHz'!L35</f>
        <v>01</v>
      </c>
      <c r="P127" s="57" t="str">
        <f>'[3]550 KHz'!M35</f>
        <v>00001</v>
      </c>
      <c r="Q127" s="57" t="str">
        <f>'[3]550 KHz'!N35</f>
        <v>0</v>
      </c>
      <c r="R127" s="57" t="str">
        <f>'[3]550 KHz'!O35</f>
        <v>1C</v>
      </c>
      <c r="S127" s="57" t="str">
        <f>'[3]550 KHz'!P35</f>
        <v>000111</v>
      </c>
      <c r="T127" s="57" t="str">
        <f>'[3]550 KHz'!Q35</f>
        <v>00</v>
      </c>
      <c r="U127" s="57" t="str">
        <f>'[3]550 KHz'!R35</f>
        <v>C6</v>
      </c>
      <c r="V127" s="57" t="str">
        <f>'[3]550 KHz'!S35</f>
        <v>11</v>
      </c>
      <c r="W127" s="57" t="str">
        <f>'[3]550 KHz'!T35</f>
        <v>00011</v>
      </c>
      <c r="X127" s="57" t="str">
        <f>'[3]550 KHz'!U35</f>
        <v>0</v>
      </c>
      <c r="Y127" s="57" t="str">
        <f t="shared" si="38"/>
        <v>1340421CC6</v>
      </c>
      <c r="Z127" s="57">
        <f t="shared" si="29"/>
        <v>200</v>
      </c>
      <c r="AA127" s="57">
        <f t="shared" si="30"/>
        <v>35</v>
      </c>
      <c r="AB127" s="57">
        <f t="shared" si="31"/>
        <v>0.99990000000000001</v>
      </c>
      <c r="AC127" s="57">
        <f t="shared" si="32"/>
        <v>9.6000000000000014</v>
      </c>
      <c r="AD127" s="57">
        <f t="shared" si="33"/>
        <v>800</v>
      </c>
      <c r="AE127" s="57">
        <f t="shared" si="34"/>
        <v>50</v>
      </c>
      <c r="AF127" s="57">
        <f t="shared" si="35"/>
        <v>80</v>
      </c>
      <c r="AG127" s="57">
        <f t="shared" si="36"/>
        <v>1.25</v>
      </c>
      <c r="AH127" s="57">
        <f t="shared" si="37"/>
        <v>6.25</v>
      </c>
      <c r="AI127" s="57">
        <v>4000</v>
      </c>
      <c r="AK127" s="57">
        <f t="shared" si="39"/>
        <v>550</v>
      </c>
      <c r="AL127" s="57">
        <f t="shared" si="40"/>
        <v>29</v>
      </c>
      <c r="AM127" s="57" t="str">
        <f t="shared" si="52"/>
        <v>1340421CC6</v>
      </c>
      <c r="AN127" s="57">
        <f t="shared" si="52"/>
        <v>200</v>
      </c>
      <c r="AO127" s="57">
        <f t="shared" si="52"/>
        <v>35</v>
      </c>
      <c r="AP127" s="57">
        <f t="shared" si="41"/>
        <v>160</v>
      </c>
      <c r="AQ127" s="57">
        <f t="shared" si="42"/>
        <v>159.98400000000001</v>
      </c>
      <c r="AR127" s="57">
        <f t="shared" si="43"/>
        <v>9.6000000000000014</v>
      </c>
      <c r="AS127" s="57">
        <f t="shared" si="53"/>
        <v>50</v>
      </c>
      <c r="AT127" s="57">
        <f t="shared" si="53"/>
        <v>80</v>
      </c>
      <c r="AU127" s="57">
        <f t="shared" si="44"/>
        <v>250</v>
      </c>
      <c r="AV127" s="57">
        <f t="shared" si="45"/>
        <v>6.25</v>
      </c>
      <c r="AW127" s="57">
        <f t="shared" si="46"/>
        <v>7</v>
      </c>
      <c r="AX127" s="382">
        <f t="shared" si="47"/>
        <v>28.423367888913059</v>
      </c>
      <c r="AY127" s="382">
        <f t="shared" si="48"/>
        <v>473.67542586873606</v>
      </c>
      <c r="AZ127" s="57">
        <f t="shared" si="49"/>
        <v>4</v>
      </c>
      <c r="BA127" s="382">
        <f t="shared" si="50"/>
        <v>7.9577471545947667</v>
      </c>
      <c r="BB127" s="382">
        <f t="shared" si="51"/>
        <v>318.3098861837907</v>
      </c>
    </row>
    <row r="128" spans="1:54" x14ac:dyDescent="0.25">
      <c r="A128" s="57">
        <f t="shared" si="28"/>
        <v>126</v>
      </c>
      <c r="B128" s="57">
        <v>550</v>
      </c>
      <c r="C128" s="57">
        <v>3</v>
      </c>
      <c r="D128" s="57" t="str">
        <f>'[3]550 KHz'!A36</f>
        <v>11110</v>
      </c>
      <c r="E128" s="57">
        <f>'[3]550 KHz'!B36</f>
        <v>3</v>
      </c>
      <c r="F128" s="57" t="str">
        <f>'[3]550 KHz'!C36</f>
        <v>13</v>
      </c>
      <c r="G128" s="57" t="str">
        <f>'[3]550 KHz'!D36</f>
        <v>00</v>
      </c>
      <c r="H128" s="57" t="str">
        <f>'[3]550 KHz'!E36</f>
        <v>01</v>
      </c>
      <c r="I128" s="57" t="str">
        <f>'[3]550 KHz'!F36</f>
        <v>00</v>
      </c>
      <c r="J128" s="57" t="str">
        <f>'[3]550 KHz'!G36</f>
        <v>11</v>
      </c>
      <c r="K128" s="57" t="str">
        <f>'[3]550 KHz'!H36</f>
        <v>80</v>
      </c>
      <c r="L128" s="57" t="str">
        <f>'[3]550 KHz'!I36</f>
        <v>100000</v>
      </c>
      <c r="M128" s="57" t="str">
        <f>'[3]550 KHz'!J36</f>
        <v>00</v>
      </c>
      <c r="N128" s="57" t="str">
        <f>'[3]550 KHz'!K36</f>
        <v>42</v>
      </c>
      <c r="O128" s="57" t="str">
        <f>'[3]550 KHz'!L36</f>
        <v>01</v>
      </c>
      <c r="P128" s="57" t="str">
        <f>'[3]550 KHz'!M36</f>
        <v>00001</v>
      </c>
      <c r="Q128" s="57" t="str">
        <f>'[3]550 KHz'!N36</f>
        <v>0</v>
      </c>
      <c r="R128" s="57" t="str">
        <f>'[3]550 KHz'!O36</f>
        <v>1C</v>
      </c>
      <c r="S128" s="57" t="str">
        <f>'[3]550 KHz'!P36</f>
        <v>000111</v>
      </c>
      <c r="T128" s="57" t="str">
        <f>'[3]550 KHz'!Q36</f>
        <v>00</v>
      </c>
      <c r="U128" s="57" t="str">
        <f>'[3]550 KHz'!R36</f>
        <v>C6</v>
      </c>
      <c r="V128" s="57" t="str">
        <f>'[3]550 KHz'!S36</f>
        <v>11</v>
      </c>
      <c r="W128" s="57" t="str">
        <f>'[3]550 KHz'!T36</f>
        <v>00011</v>
      </c>
      <c r="X128" s="57" t="str">
        <f>'[3]550 KHz'!U36</f>
        <v>0</v>
      </c>
      <c r="Y128" s="57" t="str">
        <f t="shared" si="38"/>
        <v>1380421CC6</v>
      </c>
      <c r="Z128" s="57">
        <f t="shared" si="29"/>
        <v>200</v>
      </c>
      <c r="AA128" s="57">
        <f t="shared" si="30"/>
        <v>35</v>
      </c>
      <c r="AB128" s="57">
        <f t="shared" si="31"/>
        <v>0.99990000000000001</v>
      </c>
      <c r="AC128" s="57">
        <f t="shared" si="32"/>
        <v>9.6000000000000014</v>
      </c>
      <c r="AD128" s="57">
        <f t="shared" si="33"/>
        <v>800</v>
      </c>
      <c r="AE128" s="57">
        <f t="shared" si="34"/>
        <v>50</v>
      </c>
      <c r="AF128" s="57">
        <f t="shared" si="35"/>
        <v>160</v>
      </c>
      <c r="AG128" s="57">
        <f t="shared" si="36"/>
        <v>1.25</v>
      </c>
      <c r="AH128" s="57">
        <f t="shared" si="37"/>
        <v>6.25</v>
      </c>
      <c r="AI128" s="57">
        <v>4000</v>
      </c>
      <c r="AK128" s="57">
        <f t="shared" si="39"/>
        <v>550</v>
      </c>
      <c r="AL128" s="57">
        <f t="shared" si="40"/>
        <v>30</v>
      </c>
      <c r="AM128" s="57" t="str">
        <f t="shared" si="52"/>
        <v>1380421CC6</v>
      </c>
      <c r="AN128" s="57">
        <f t="shared" si="52"/>
        <v>200</v>
      </c>
      <c r="AO128" s="57">
        <f t="shared" si="52"/>
        <v>35</v>
      </c>
      <c r="AP128" s="57">
        <f t="shared" si="41"/>
        <v>160</v>
      </c>
      <c r="AQ128" s="57">
        <f t="shared" si="42"/>
        <v>159.98400000000001</v>
      </c>
      <c r="AR128" s="57">
        <f t="shared" si="43"/>
        <v>9.6000000000000014</v>
      </c>
      <c r="AS128" s="57">
        <f t="shared" si="53"/>
        <v>50</v>
      </c>
      <c r="AT128" s="57">
        <f t="shared" si="53"/>
        <v>160</v>
      </c>
      <c r="AU128" s="57">
        <f t="shared" si="44"/>
        <v>250</v>
      </c>
      <c r="AV128" s="57">
        <f t="shared" si="45"/>
        <v>6.25</v>
      </c>
      <c r="AW128" s="57">
        <f t="shared" si="46"/>
        <v>7</v>
      </c>
      <c r="AX128" s="382">
        <f t="shared" si="47"/>
        <v>28.423367888913059</v>
      </c>
      <c r="AY128" s="382">
        <f t="shared" si="48"/>
        <v>473.67542586873606</v>
      </c>
      <c r="AZ128" s="57">
        <f t="shared" si="49"/>
        <v>8</v>
      </c>
      <c r="BA128" s="382">
        <f t="shared" si="50"/>
        <v>3.9788735772973833</v>
      </c>
      <c r="BB128" s="382">
        <f t="shared" si="51"/>
        <v>159.15494309189535</v>
      </c>
    </row>
    <row r="129" spans="1:54" x14ac:dyDescent="0.25">
      <c r="A129" s="57">
        <f t="shared" si="28"/>
        <v>127</v>
      </c>
      <c r="B129" s="57">
        <v>550</v>
      </c>
      <c r="C129" s="57">
        <v>3</v>
      </c>
      <c r="D129" s="57" t="str">
        <f>'[3]550 KHz'!A37</f>
        <v>11111</v>
      </c>
      <c r="E129" s="57">
        <f>'[3]550 KHz'!B37</f>
        <v>3</v>
      </c>
      <c r="F129" s="57" t="str">
        <f>'[3]550 KHz'!C37</f>
        <v>13</v>
      </c>
      <c r="G129" s="57" t="str">
        <f>'[3]550 KHz'!D37</f>
        <v>00</v>
      </c>
      <c r="H129" s="57" t="str">
        <f>'[3]550 KHz'!E37</f>
        <v>01</v>
      </c>
      <c r="I129" s="57" t="str">
        <f>'[3]550 KHz'!F37</f>
        <v>00</v>
      </c>
      <c r="J129" s="57" t="str">
        <f>'[3]550 KHz'!G37</f>
        <v>11</v>
      </c>
      <c r="K129" s="57" t="str">
        <f>'[3]550 KHz'!H37</f>
        <v>20</v>
      </c>
      <c r="L129" s="57" t="str">
        <f>'[3]550 KHz'!I37</f>
        <v>001000</v>
      </c>
      <c r="M129" s="57" t="str">
        <f>'[3]550 KHz'!J37</f>
        <v>00</v>
      </c>
      <c r="N129" s="57" t="str">
        <f>'[3]550 KHz'!K37</f>
        <v>C6</v>
      </c>
      <c r="O129" s="57" t="str">
        <f>'[3]550 KHz'!L37</f>
        <v>11</v>
      </c>
      <c r="P129" s="57" t="str">
        <f>'[3]550 KHz'!M37</f>
        <v>00011</v>
      </c>
      <c r="Q129" s="57" t="str">
        <f>'[3]550 KHz'!N37</f>
        <v>0</v>
      </c>
      <c r="R129" s="57" t="str">
        <f>'[3]550 KHz'!O37</f>
        <v>28</v>
      </c>
      <c r="S129" s="57" t="str">
        <f>'[3]550 KHz'!P37</f>
        <v>001010</v>
      </c>
      <c r="T129" s="57" t="str">
        <f>'[3]550 KHz'!Q37</f>
        <v>00</v>
      </c>
      <c r="U129" s="57" t="str">
        <f>'[3]550 KHz'!R37</f>
        <v>C6</v>
      </c>
      <c r="V129" s="57" t="str">
        <f>'[3]550 KHz'!S37</f>
        <v>11</v>
      </c>
      <c r="W129" s="57" t="str">
        <f>'[3]550 KHz'!T37</f>
        <v>00011</v>
      </c>
      <c r="X129" s="57" t="str">
        <f>'[3]550 KHz'!U37</f>
        <v>0</v>
      </c>
      <c r="Y129" s="57" t="str">
        <f t="shared" si="38"/>
        <v>1320C628C6</v>
      </c>
      <c r="Z129" s="57">
        <f t="shared" si="29"/>
        <v>200</v>
      </c>
      <c r="AA129" s="57">
        <f t="shared" si="30"/>
        <v>50</v>
      </c>
      <c r="AB129" s="57">
        <f t="shared" si="31"/>
        <v>0.99990000000000001</v>
      </c>
      <c r="AC129" s="57">
        <f t="shared" si="32"/>
        <v>9.6000000000000014</v>
      </c>
      <c r="AD129" s="57">
        <f t="shared" si="33"/>
        <v>800</v>
      </c>
      <c r="AE129" s="57">
        <f t="shared" si="34"/>
        <v>50</v>
      </c>
      <c r="AF129" s="57">
        <f t="shared" si="35"/>
        <v>40</v>
      </c>
      <c r="AG129" s="57">
        <f t="shared" si="36"/>
        <v>3.75</v>
      </c>
      <c r="AH129" s="57">
        <f t="shared" si="37"/>
        <v>18.75</v>
      </c>
      <c r="AI129" s="57">
        <v>4000</v>
      </c>
      <c r="AK129" s="57">
        <f t="shared" si="39"/>
        <v>550</v>
      </c>
      <c r="AL129" s="57">
        <f t="shared" si="40"/>
        <v>31</v>
      </c>
      <c r="AM129" s="57" t="str">
        <f t="shared" si="52"/>
        <v>1320C628C6</v>
      </c>
      <c r="AN129" s="57">
        <f t="shared" si="52"/>
        <v>200</v>
      </c>
      <c r="AO129" s="57">
        <f t="shared" si="52"/>
        <v>50</v>
      </c>
      <c r="AP129" s="57">
        <f t="shared" si="41"/>
        <v>160</v>
      </c>
      <c r="AQ129" s="57">
        <f t="shared" si="42"/>
        <v>159.98400000000001</v>
      </c>
      <c r="AR129" s="57">
        <f t="shared" si="43"/>
        <v>9.6000000000000014</v>
      </c>
      <c r="AS129" s="57">
        <f t="shared" si="53"/>
        <v>50</v>
      </c>
      <c r="AT129" s="57">
        <f t="shared" si="53"/>
        <v>40</v>
      </c>
      <c r="AU129" s="57">
        <f t="shared" si="44"/>
        <v>750</v>
      </c>
      <c r="AV129" s="57">
        <f t="shared" si="45"/>
        <v>18.75</v>
      </c>
      <c r="AW129" s="57">
        <f t="shared" si="46"/>
        <v>10</v>
      </c>
      <c r="AX129" s="382">
        <f t="shared" si="47"/>
        <v>19.896357522239136</v>
      </c>
      <c r="AY129" s="382">
        <f t="shared" si="48"/>
        <v>331.57279810811519</v>
      </c>
      <c r="AZ129" s="57">
        <f t="shared" si="49"/>
        <v>2</v>
      </c>
      <c r="BA129" s="382">
        <f t="shared" si="50"/>
        <v>5.3051647697298447</v>
      </c>
      <c r="BB129" s="382">
        <f t="shared" si="51"/>
        <v>212.20659078919377</v>
      </c>
    </row>
    <row r="130" spans="1:54" x14ac:dyDescent="0.25">
      <c r="A130" s="57">
        <f t="shared" si="28"/>
        <v>128</v>
      </c>
      <c r="B130" s="57">
        <v>650</v>
      </c>
      <c r="C130" s="57">
        <v>4</v>
      </c>
      <c r="D130" s="57" t="str">
        <f>'[3]650 KHz'!A6</f>
        <v>00000</v>
      </c>
      <c r="E130" s="57">
        <f>'[3]650 KHz'!B6</f>
        <v>2</v>
      </c>
      <c r="F130" s="57" t="e">
        <f>'[3]650 KHz'!C6</f>
        <v>#NUM!</v>
      </c>
      <c r="G130" s="57" t="str">
        <f>'[3]650 KHz'!D6</f>
        <v>00</v>
      </c>
      <c r="H130" s="57" t="e">
        <f>'[3]650 KHz'!E6</f>
        <v>#NUM!</v>
      </c>
      <c r="I130" s="57" t="str">
        <f>'[3]650 KHz'!F6</f>
        <v>00</v>
      </c>
      <c r="J130" s="57" t="e">
        <f>'[3]650 KHz'!G6</f>
        <v>#NUM!</v>
      </c>
      <c r="K130" s="57" t="str">
        <f>'[3]650 KHz'!H6</f>
        <v>00</v>
      </c>
      <c r="L130" s="57" t="str">
        <f>'[3]650 KHz'!I6</f>
        <v>000000</v>
      </c>
      <c r="M130" s="57" t="str">
        <f>'[3]650 KHz'!J6</f>
        <v>00</v>
      </c>
      <c r="N130" s="57" t="str">
        <f>'[3]650 KHz'!K6</f>
        <v>42</v>
      </c>
      <c r="O130" s="57" t="str">
        <f>'[3]650 KHz'!L6</f>
        <v>01</v>
      </c>
      <c r="P130" s="57" t="str">
        <f>'[3]650 KHz'!M6</f>
        <v>00001</v>
      </c>
      <c r="Q130" s="57" t="str">
        <f>'[3]650 KHz'!N6</f>
        <v>0</v>
      </c>
      <c r="R130" s="57" t="str">
        <f>'[3]650 KHz'!O6</f>
        <v>00</v>
      </c>
      <c r="S130" s="57" t="str">
        <f>'[3]650 KHz'!P6</f>
        <v>000000</v>
      </c>
      <c r="T130" s="57" t="str">
        <f>'[3]650 KHz'!Q6</f>
        <v>00</v>
      </c>
      <c r="U130" s="57" t="str">
        <f>'[3]650 KHz'!R6</f>
        <v>00</v>
      </c>
      <c r="V130" s="57" t="str">
        <f>'[3]650 KHz'!S6</f>
        <v>00</v>
      </c>
      <c r="W130" s="57" t="str">
        <f>'[3]650 KHz'!T6</f>
        <v>00000</v>
      </c>
      <c r="X130" s="57" t="str">
        <f>'[3]650 KHz'!U6</f>
        <v>0</v>
      </c>
      <c r="Y130" s="57" t="e">
        <f t="shared" si="38"/>
        <v>#NUM!</v>
      </c>
      <c r="Z130" s="57" t="e">
        <f t="shared" si="29"/>
        <v>#NUM!</v>
      </c>
      <c r="AA130" s="57">
        <f t="shared" si="30"/>
        <v>0</v>
      </c>
      <c r="AB130" s="57">
        <f t="shared" si="31"/>
        <v>0</v>
      </c>
      <c r="AC130" s="57">
        <f t="shared" si="32"/>
        <v>0</v>
      </c>
      <c r="AD130" s="57">
        <f t="shared" si="33"/>
        <v>800</v>
      </c>
      <c r="AE130" s="57" t="e">
        <f t="shared" si="34"/>
        <v>#NUM!</v>
      </c>
      <c r="AF130" s="57">
        <f t="shared" si="35"/>
        <v>0</v>
      </c>
      <c r="AG130" s="57">
        <f t="shared" si="36"/>
        <v>1.25</v>
      </c>
      <c r="AH130" s="57">
        <f t="shared" si="37"/>
        <v>6.25</v>
      </c>
      <c r="AI130" s="57">
        <v>4000</v>
      </c>
      <c r="AK130" s="57">
        <f t="shared" si="39"/>
        <v>650</v>
      </c>
      <c r="AL130" s="57">
        <f t="shared" si="40"/>
        <v>0</v>
      </c>
      <c r="AM130" s="57" t="e">
        <f t="shared" si="52"/>
        <v>#NUM!</v>
      </c>
      <c r="AN130" s="57" t="e">
        <f t="shared" si="52"/>
        <v>#NUM!</v>
      </c>
      <c r="AO130" s="57">
        <f t="shared" si="52"/>
        <v>0</v>
      </c>
      <c r="AP130" s="57" t="e">
        <f t="shared" si="41"/>
        <v>#NUM!</v>
      </c>
      <c r="AQ130" s="57" t="e">
        <f t="shared" si="42"/>
        <v>#NUM!</v>
      </c>
      <c r="AR130" s="57">
        <f t="shared" si="43"/>
        <v>0</v>
      </c>
      <c r="AS130" s="57" t="e">
        <f t="shared" si="53"/>
        <v>#NUM!</v>
      </c>
      <c r="AT130" s="57">
        <f t="shared" si="53"/>
        <v>0</v>
      </c>
      <c r="AU130" s="57" t="e">
        <f t="shared" si="44"/>
        <v>#NUM!</v>
      </c>
      <c r="AV130" s="57">
        <f t="shared" si="45"/>
        <v>6.25</v>
      </c>
      <c r="AW130" s="57" t="e">
        <f t="shared" si="46"/>
        <v>#NUM!</v>
      </c>
      <c r="AX130" s="382" t="e">
        <f t="shared" si="47"/>
        <v>#NUM!</v>
      </c>
      <c r="AY130" s="382" t="e">
        <f t="shared" si="48"/>
        <v>#DIV/0!</v>
      </c>
      <c r="AZ130" s="57" t="e">
        <f t="shared" si="49"/>
        <v>#NUM!</v>
      </c>
      <c r="BA130" s="382" t="e">
        <f t="shared" si="50"/>
        <v>#NUM!</v>
      </c>
      <c r="BB130" s="382" t="e">
        <f t="shared" si="51"/>
        <v>#DIV/0!</v>
      </c>
    </row>
    <row r="131" spans="1:54" x14ac:dyDescent="0.25">
      <c r="A131" s="57">
        <f t="shared" ref="A131:A194" si="54">32*C131+BIN2DEC(D131)</f>
        <v>129</v>
      </c>
      <c r="B131" s="57">
        <v>650</v>
      </c>
      <c r="C131" s="57">
        <v>4</v>
      </c>
      <c r="D131" s="57" t="str">
        <f>'[3]650 KHz'!A7</f>
        <v>00001</v>
      </c>
      <c r="E131" s="57">
        <f>'[3]650 KHz'!B7</f>
        <v>2</v>
      </c>
      <c r="F131" s="57" t="str">
        <f>'[3]650 KHz'!C7</f>
        <v>12</v>
      </c>
      <c r="G131" s="57" t="str">
        <f>'[3]650 KHz'!D7</f>
        <v>00</v>
      </c>
      <c r="H131" s="57" t="str">
        <f>'[3]650 KHz'!E7</f>
        <v>01</v>
      </c>
      <c r="I131" s="57" t="str">
        <f>'[3]650 KHz'!F7</f>
        <v>00</v>
      </c>
      <c r="J131" s="57" t="str">
        <f>'[3]650 KHz'!G7</f>
        <v>10</v>
      </c>
      <c r="K131" s="57" t="str">
        <f>'[3]650 KHz'!H7</f>
        <v>0A</v>
      </c>
      <c r="L131" s="57" t="str">
        <f>'[3]650 KHz'!I7</f>
        <v>000010</v>
      </c>
      <c r="M131" s="57" t="str">
        <f>'[3]650 KHz'!J7</f>
        <v>10</v>
      </c>
      <c r="N131" s="57" t="str">
        <f>'[3]650 KHz'!K7</f>
        <v>10</v>
      </c>
      <c r="O131" s="57" t="str">
        <f>'[3]650 KHz'!L7</f>
        <v>00</v>
      </c>
      <c r="P131" s="57" t="str">
        <f>'[3]650 KHz'!M7</f>
        <v>01000</v>
      </c>
      <c r="Q131" s="57" t="str">
        <f>'[3]650 KHz'!N7</f>
        <v>0</v>
      </c>
      <c r="R131" s="57" t="str">
        <f>'[3]650 KHz'!O7</f>
        <v>12</v>
      </c>
      <c r="S131" s="57" t="str">
        <f>'[3]650 KHz'!P7</f>
        <v>000100</v>
      </c>
      <c r="T131" s="57" t="str">
        <f>'[3]650 KHz'!Q7</f>
        <v>10</v>
      </c>
      <c r="U131" s="57" t="str">
        <f>'[3]650 KHz'!R7</f>
        <v>08</v>
      </c>
      <c r="V131" s="57" t="str">
        <f>'[3]650 KHz'!S7</f>
        <v>00</v>
      </c>
      <c r="W131" s="57" t="str">
        <f>'[3]650 KHz'!T7</f>
        <v>00100</v>
      </c>
      <c r="X131" s="57" t="str">
        <f>'[3]650 KHz'!U7</f>
        <v>0</v>
      </c>
      <c r="Y131" s="57" t="str">
        <f t="shared" si="38"/>
        <v>120A101208</v>
      </c>
      <c r="Z131" s="57">
        <f t="shared" ref="Z131:Z194" si="55">25*2^BIN2DEC(J131)</f>
        <v>100</v>
      </c>
      <c r="AA131" s="57">
        <f t="shared" ref="AA131:AA194" si="56">5*BIN2DEC(S131)</f>
        <v>20</v>
      </c>
      <c r="AB131" s="57">
        <f t="shared" ref="AB131:AB194" si="57">0.3333*(4*BIN2DEC(T131)+BIN2DEC(V131))</f>
        <v>2.6663999999999999</v>
      </c>
      <c r="AC131" s="57">
        <f t="shared" ref="AC131:AC194" si="58">3.2*BIN2DEC(W131)</f>
        <v>12.8</v>
      </c>
      <c r="AD131" s="57">
        <f t="shared" ref="AD131:AD194" si="59">800*(1+BIN2DEC(X131))</f>
        <v>800</v>
      </c>
      <c r="AE131" s="57">
        <f t="shared" ref="AE131:AE194" si="60">25*2^BIN2DEC(H131)</f>
        <v>50</v>
      </c>
      <c r="AF131" s="57">
        <f t="shared" ref="AF131:AF194" si="61">5*BIN2DEC(L131)</f>
        <v>10</v>
      </c>
      <c r="AG131" s="57">
        <f t="shared" ref="AG131:AG194" si="62">1.25*(4*BIN2DEC(M131)+BIN2DEC(O131))</f>
        <v>10</v>
      </c>
      <c r="AH131" s="57">
        <f t="shared" ref="AH131:AH194" si="63">6.25*BIN2DEC(P131)</f>
        <v>50</v>
      </c>
      <c r="AI131" s="57">
        <v>4000</v>
      </c>
      <c r="AK131" s="57">
        <f t="shared" si="39"/>
        <v>650</v>
      </c>
      <c r="AL131" s="57">
        <f t="shared" si="40"/>
        <v>1</v>
      </c>
      <c r="AM131" s="57" t="str">
        <f t="shared" si="52"/>
        <v>120A101208</v>
      </c>
      <c r="AN131" s="57">
        <f t="shared" si="52"/>
        <v>100</v>
      </c>
      <c r="AO131" s="57">
        <f t="shared" si="52"/>
        <v>20</v>
      </c>
      <c r="AP131" s="57">
        <f t="shared" si="41"/>
        <v>80</v>
      </c>
      <c r="AQ131" s="57">
        <f t="shared" si="42"/>
        <v>213.31199999999998</v>
      </c>
      <c r="AR131" s="57">
        <f t="shared" si="43"/>
        <v>12.8</v>
      </c>
      <c r="AS131" s="57">
        <f t="shared" si="53"/>
        <v>50</v>
      </c>
      <c r="AT131" s="57">
        <f t="shared" si="53"/>
        <v>10</v>
      </c>
      <c r="AU131" s="57">
        <f t="shared" si="44"/>
        <v>2000</v>
      </c>
      <c r="AV131" s="57">
        <f t="shared" si="45"/>
        <v>50</v>
      </c>
      <c r="AW131" s="57">
        <f t="shared" si="46"/>
        <v>2</v>
      </c>
      <c r="AX131" s="382">
        <f t="shared" si="47"/>
        <v>37.305670354198398</v>
      </c>
      <c r="AY131" s="382">
        <f t="shared" si="48"/>
        <v>621.69899645271619</v>
      </c>
      <c r="AZ131" s="57">
        <f t="shared" si="49"/>
        <v>0.5</v>
      </c>
      <c r="BA131" s="382">
        <f t="shared" si="50"/>
        <v>7.9577471545947667</v>
      </c>
      <c r="BB131" s="382">
        <f t="shared" si="51"/>
        <v>318.3098861837907</v>
      </c>
    </row>
    <row r="132" spans="1:54" x14ac:dyDescent="0.25">
      <c r="A132" s="57">
        <f t="shared" si="54"/>
        <v>130</v>
      </c>
      <c r="B132" s="57">
        <v>650</v>
      </c>
      <c r="C132" s="57">
        <v>4</v>
      </c>
      <c r="D132" s="57" t="str">
        <f>'[3]650 KHz'!A8</f>
        <v>00010</v>
      </c>
      <c r="E132" s="57">
        <f>'[3]650 KHz'!B8</f>
        <v>2</v>
      </c>
      <c r="F132" s="57" t="str">
        <f>'[3]650 KHz'!C8</f>
        <v>12</v>
      </c>
      <c r="G132" s="57" t="str">
        <f>'[3]650 KHz'!D8</f>
        <v>00</v>
      </c>
      <c r="H132" s="57" t="str">
        <f>'[3]650 KHz'!E8</f>
        <v>01</v>
      </c>
      <c r="I132" s="57" t="str">
        <f>'[3]650 KHz'!F8</f>
        <v>00</v>
      </c>
      <c r="J132" s="57" t="str">
        <f>'[3]650 KHz'!G8</f>
        <v>10</v>
      </c>
      <c r="K132" s="57" t="str">
        <f>'[3]650 KHz'!H8</f>
        <v>11</v>
      </c>
      <c r="L132" s="57" t="str">
        <f>'[3]650 KHz'!I8</f>
        <v>000100</v>
      </c>
      <c r="M132" s="57" t="str">
        <f>'[3]650 KHz'!J8</f>
        <v>01</v>
      </c>
      <c r="N132" s="57" t="str">
        <f>'[3]650 KHz'!K8</f>
        <v>08</v>
      </c>
      <c r="O132" s="57" t="str">
        <f>'[3]650 KHz'!L8</f>
        <v>00</v>
      </c>
      <c r="P132" s="57" t="str">
        <f>'[3]650 KHz'!M8</f>
        <v>00100</v>
      </c>
      <c r="Q132" s="57" t="str">
        <f>'[3]650 KHz'!N8</f>
        <v>0</v>
      </c>
      <c r="R132" s="57" t="str">
        <f>'[3]650 KHz'!O8</f>
        <v>12</v>
      </c>
      <c r="S132" s="57" t="str">
        <f>'[3]650 KHz'!P8</f>
        <v>000100</v>
      </c>
      <c r="T132" s="57" t="str">
        <f>'[3]650 KHz'!Q8</f>
        <v>10</v>
      </c>
      <c r="U132" s="57" t="str">
        <f>'[3]650 KHz'!R8</f>
        <v>08</v>
      </c>
      <c r="V132" s="57" t="str">
        <f>'[3]650 KHz'!S8</f>
        <v>00</v>
      </c>
      <c r="W132" s="57" t="str">
        <f>'[3]650 KHz'!T8</f>
        <v>00100</v>
      </c>
      <c r="X132" s="57" t="str">
        <f>'[3]650 KHz'!U8</f>
        <v>0</v>
      </c>
      <c r="Y132" s="57" t="str">
        <f t="shared" ref="Y132:Y195" si="64">DEC2HEX(HEX2DEC(U132)+2^8*HEX2DEC(R132)+2^16*HEX2DEC(N132)+2^24*HEX2DEC(K132)+2^32*HEX2DEC(F132),10)</f>
        <v>1211081208</v>
      </c>
      <c r="Z132" s="57">
        <f t="shared" si="55"/>
        <v>100</v>
      </c>
      <c r="AA132" s="57">
        <f t="shared" si="56"/>
        <v>20</v>
      </c>
      <c r="AB132" s="57">
        <f t="shared" si="57"/>
        <v>2.6663999999999999</v>
      </c>
      <c r="AC132" s="57">
        <f t="shared" si="58"/>
        <v>12.8</v>
      </c>
      <c r="AD132" s="57">
        <f t="shared" si="59"/>
        <v>800</v>
      </c>
      <c r="AE132" s="57">
        <f t="shared" si="60"/>
        <v>50</v>
      </c>
      <c r="AF132" s="57">
        <f t="shared" si="61"/>
        <v>20</v>
      </c>
      <c r="AG132" s="57">
        <f t="shared" si="62"/>
        <v>5</v>
      </c>
      <c r="AH132" s="57">
        <f t="shared" si="63"/>
        <v>25</v>
      </c>
      <c r="AI132" s="57">
        <v>4000</v>
      </c>
      <c r="AK132" s="57">
        <f t="shared" ref="AK132:AK195" si="65">B132</f>
        <v>650</v>
      </c>
      <c r="AL132" s="57">
        <f t="shared" ref="AL132:AL195" si="66">BIN2DEC(D132)</f>
        <v>2</v>
      </c>
      <c r="AM132" s="57" t="str">
        <f t="shared" si="52"/>
        <v>1211081208</v>
      </c>
      <c r="AN132" s="57">
        <f t="shared" si="52"/>
        <v>100</v>
      </c>
      <c r="AO132" s="57">
        <f t="shared" si="52"/>
        <v>20</v>
      </c>
      <c r="AP132" s="57">
        <f t="shared" ref="AP132:AP195" si="67">AD132*Z132/10^3</f>
        <v>80</v>
      </c>
      <c r="AQ132" s="57">
        <f t="shared" ref="AQ132:AQ195" si="68">AP132*AB132</f>
        <v>213.31199999999998</v>
      </c>
      <c r="AR132" s="57">
        <f t="shared" ref="AR132:AR195" si="69">AC132</f>
        <v>12.8</v>
      </c>
      <c r="AS132" s="57">
        <f t="shared" si="53"/>
        <v>50</v>
      </c>
      <c r="AT132" s="57">
        <f t="shared" si="53"/>
        <v>20</v>
      </c>
      <c r="AU132" s="57">
        <f t="shared" ref="AU132:AU195" si="70">AS132*AI132*AG132/10^3</f>
        <v>1000</v>
      </c>
      <c r="AV132" s="57">
        <f t="shared" ref="AV132:AV195" si="71">AH132</f>
        <v>25</v>
      </c>
      <c r="AW132" s="57">
        <f t="shared" ref="AW132:AW195" si="72">AN132*AO132/10^3</f>
        <v>2</v>
      </c>
      <c r="AX132" s="382">
        <f t="shared" ref="AX132:AX195" si="73">1/(2*PI()*AO132*AQ132*10^-9)/10^3</f>
        <v>37.305670354198398</v>
      </c>
      <c r="AY132" s="382">
        <f t="shared" ref="AY132:AY195" si="74">1/(2*PI()*AO132*AR132*10^-9)/10^3</f>
        <v>621.69899645271619</v>
      </c>
      <c r="AZ132" s="57">
        <f t="shared" ref="AZ132:AZ195" si="75">AS132*AT132/10^3</f>
        <v>1</v>
      </c>
      <c r="BA132" s="382">
        <f t="shared" ref="BA132:BA195" si="76">1/(2*PI()*AT132*AU132*10^-9)/10^3</f>
        <v>7.9577471545947667</v>
      </c>
      <c r="BB132" s="382">
        <f t="shared" ref="BB132:BB195" si="77">1/(2*PI()*AT132*AV132*10^-9)/10^3</f>
        <v>318.3098861837907</v>
      </c>
    </row>
    <row r="133" spans="1:54" x14ac:dyDescent="0.25">
      <c r="A133" s="57">
        <f t="shared" si="54"/>
        <v>131</v>
      </c>
      <c r="B133" s="57">
        <v>650</v>
      </c>
      <c r="C133" s="57">
        <v>4</v>
      </c>
      <c r="D133" s="57" t="str">
        <f>'[3]650 KHz'!A9</f>
        <v>00011</v>
      </c>
      <c r="E133" s="57">
        <f>'[3]650 KHz'!B9</f>
        <v>2</v>
      </c>
      <c r="F133" s="57" t="str">
        <f>'[3]650 KHz'!C9</f>
        <v>12</v>
      </c>
      <c r="G133" s="57" t="str">
        <f>'[3]650 KHz'!D9</f>
        <v>00</v>
      </c>
      <c r="H133" s="57" t="str">
        <f>'[3]650 KHz'!E9</f>
        <v>01</v>
      </c>
      <c r="I133" s="57" t="str">
        <f>'[3]650 KHz'!F9</f>
        <v>00</v>
      </c>
      <c r="J133" s="57" t="str">
        <f>'[3]650 KHz'!G9</f>
        <v>10</v>
      </c>
      <c r="K133" s="57" t="str">
        <f>'[3]650 KHz'!H9</f>
        <v>20</v>
      </c>
      <c r="L133" s="57" t="str">
        <f>'[3]650 KHz'!I9</f>
        <v>001000</v>
      </c>
      <c r="M133" s="57" t="str">
        <f>'[3]650 KHz'!J9</f>
        <v>00</v>
      </c>
      <c r="N133" s="57" t="str">
        <f>'[3]650 KHz'!K9</f>
        <v>84</v>
      </c>
      <c r="O133" s="57" t="str">
        <f>'[3]650 KHz'!L9</f>
        <v>10</v>
      </c>
      <c r="P133" s="57" t="str">
        <f>'[3]650 KHz'!M9</f>
        <v>00010</v>
      </c>
      <c r="Q133" s="57" t="str">
        <f>'[3]650 KHz'!N9</f>
        <v>0</v>
      </c>
      <c r="R133" s="57" t="str">
        <f>'[3]650 KHz'!O9</f>
        <v>12</v>
      </c>
      <c r="S133" s="57" t="str">
        <f>'[3]650 KHz'!P9</f>
        <v>000100</v>
      </c>
      <c r="T133" s="57" t="str">
        <f>'[3]650 KHz'!Q9</f>
        <v>10</v>
      </c>
      <c r="U133" s="57" t="str">
        <f>'[3]650 KHz'!R9</f>
        <v>08</v>
      </c>
      <c r="V133" s="57" t="str">
        <f>'[3]650 KHz'!S9</f>
        <v>00</v>
      </c>
      <c r="W133" s="57" t="str">
        <f>'[3]650 KHz'!T9</f>
        <v>00100</v>
      </c>
      <c r="X133" s="57" t="str">
        <f>'[3]650 KHz'!U9</f>
        <v>0</v>
      </c>
      <c r="Y133" s="57" t="str">
        <f t="shared" si="64"/>
        <v>1220841208</v>
      </c>
      <c r="Z133" s="57">
        <f t="shared" si="55"/>
        <v>100</v>
      </c>
      <c r="AA133" s="57">
        <f t="shared" si="56"/>
        <v>20</v>
      </c>
      <c r="AB133" s="57">
        <f t="shared" si="57"/>
        <v>2.6663999999999999</v>
      </c>
      <c r="AC133" s="57">
        <f t="shared" si="58"/>
        <v>12.8</v>
      </c>
      <c r="AD133" s="57">
        <f t="shared" si="59"/>
        <v>800</v>
      </c>
      <c r="AE133" s="57">
        <f t="shared" si="60"/>
        <v>50</v>
      </c>
      <c r="AF133" s="57">
        <f t="shared" si="61"/>
        <v>40</v>
      </c>
      <c r="AG133" s="57">
        <f t="shared" si="62"/>
        <v>2.5</v>
      </c>
      <c r="AH133" s="57">
        <f t="shared" si="63"/>
        <v>12.5</v>
      </c>
      <c r="AI133" s="57">
        <v>4000</v>
      </c>
      <c r="AK133" s="57">
        <f t="shared" si="65"/>
        <v>650</v>
      </c>
      <c r="AL133" s="57">
        <f t="shared" si="66"/>
        <v>3</v>
      </c>
      <c r="AM133" s="57" t="str">
        <f t="shared" si="52"/>
        <v>1220841208</v>
      </c>
      <c r="AN133" s="57">
        <f t="shared" si="52"/>
        <v>100</v>
      </c>
      <c r="AO133" s="57">
        <f t="shared" si="52"/>
        <v>20</v>
      </c>
      <c r="AP133" s="57">
        <f t="shared" si="67"/>
        <v>80</v>
      </c>
      <c r="AQ133" s="57">
        <f t="shared" si="68"/>
        <v>213.31199999999998</v>
      </c>
      <c r="AR133" s="57">
        <f t="shared" si="69"/>
        <v>12.8</v>
      </c>
      <c r="AS133" s="57">
        <f t="shared" si="53"/>
        <v>50</v>
      </c>
      <c r="AT133" s="57">
        <f t="shared" si="53"/>
        <v>40</v>
      </c>
      <c r="AU133" s="57">
        <f t="shared" si="70"/>
        <v>500</v>
      </c>
      <c r="AV133" s="57">
        <f t="shared" si="71"/>
        <v>12.5</v>
      </c>
      <c r="AW133" s="57">
        <f t="shared" si="72"/>
        <v>2</v>
      </c>
      <c r="AX133" s="382">
        <f t="shared" si="73"/>
        <v>37.305670354198398</v>
      </c>
      <c r="AY133" s="382">
        <f t="shared" si="74"/>
        <v>621.69899645271619</v>
      </c>
      <c r="AZ133" s="57">
        <f t="shared" si="75"/>
        <v>2</v>
      </c>
      <c r="BA133" s="382">
        <f t="shared" si="76"/>
        <v>7.9577471545947667</v>
      </c>
      <c r="BB133" s="382">
        <f t="shared" si="77"/>
        <v>318.3098861837907</v>
      </c>
    </row>
    <row r="134" spans="1:54" x14ac:dyDescent="0.25">
      <c r="A134" s="57">
        <f t="shared" si="54"/>
        <v>132</v>
      </c>
      <c r="B134" s="57">
        <v>650</v>
      </c>
      <c r="C134" s="57">
        <v>4</v>
      </c>
      <c r="D134" s="57" t="str">
        <f>'[3]650 KHz'!A10</f>
        <v>00100</v>
      </c>
      <c r="E134" s="57">
        <f>'[3]650 KHz'!B10</f>
        <v>2</v>
      </c>
      <c r="F134" s="57" t="str">
        <f>'[3]650 KHz'!C10</f>
        <v>12</v>
      </c>
      <c r="G134" s="57" t="str">
        <f>'[3]650 KHz'!D10</f>
        <v>00</v>
      </c>
      <c r="H134" s="57" t="str">
        <f>'[3]650 KHz'!E10</f>
        <v>01</v>
      </c>
      <c r="I134" s="57" t="str">
        <f>'[3]650 KHz'!F10</f>
        <v>00</v>
      </c>
      <c r="J134" s="57" t="str">
        <f>'[3]650 KHz'!G10</f>
        <v>10</v>
      </c>
      <c r="K134" s="57" t="str">
        <f>'[3]650 KHz'!H10</f>
        <v>40</v>
      </c>
      <c r="L134" s="57" t="str">
        <f>'[3]650 KHz'!I10</f>
        <v>010000</v>
      </c>
      <c r="M134" s="57" t="str">
        <f>'[3]650 KHz'!J10</f>
        <v>00</v>
      </c>
      <c r="N134" s="57" t="str">
        <f>'[3]650 KHz'!K10</f>
        <v>42</v>
      </c>
      <c r="O134" s="57" t="str">
        <f>'[3]650 KHz'!L10</f>
        <v>01</v>
      </c>
      <c r="P134" s="57" t="str">
        <f>'[3]650 KHz'!M10</f>
        <v>00001</v>
      </c>
      <c r="Q134" s="57" t="str">
        <f>'[3]650 KHz'!N10</f>
        <v>0</v>
      </c>
      <c r="R134" s="57" t="str">
        <f>'[3]650 KHz'!O10</f>
        <v>12</v>
      </c>
      <c r="S134" s="57" t="str">
        <f>'[3]650 KHz'!P10</f>
        <v>000100</v>
      </c>
      <c r="T134" s="57" t="str">
        <f>'[3]650 KHz'!Q10</f>
        <v>10</v>
      </c>
      <c r="U134" s="57" t="str">
        <f>'[3]650 KHz'!R10</f>
        <v>08</v>
      </c>
      <c r="V134" s="57" t="str">
        <f>'[3]650 KHz'!S10</f>
        <v>00</v>
      </c>
      <c r="W134" s="57" t="str">
        <f>'[3]650 KHz'!T10</f>
        <v>00100</v>
      </c>
      <c r="X134" s="57" t="str">
        <f>'[3]650 KHz'!U10</f>
        <v>0</v>
      </c>
      <c r="Y134" s="57" t="str">
        <f t="shared" si="64"/>
        <v>1240421208</v>
      </c>
      <c r="Z134" s="57">
        <f t="shared" si="55"/>
        <v>100</v>
      </c>
      <c r="AA134" s="57">
        <f t="shared" si="56"/>
        <v>20</v>
      </c>
      <c r="AB134" s="57">
        <f t="shared" si="57"/>
        <v>2.6663999999999999</v>
      </c>
      <c r="AC134" s="57">
        <f t="shared" si="58"/>
        <v>12.8</v>
      </c>
      <c r="AD134" s="57">
        <f t="shared" si="59"/>
        <v>800</v>
      </c>
      <c r="AE134" s="57">
        <f t="shared" si="60"/>
        <v>50</v>
      </c>
      <c r="AF134" s="57">
        <f t="shared" si="61"/>
        <v>80</v>
      </c>
      <c r="AG134" s="57">
        <f t="shared" si="62"/>
        <v>1.25</v>
      </c>
      <c r="AH134" s="57">
        <f t="shared" si="63"/>
        <v>6.25</v>
      </c>
      <c r="AI134" s="57">
        <v>4000</v>
      </c>
      <c r="AK134" s="57">
        <f t="shared" si="65"/>
        <v>650</v>
      </c>
      <c r="AL134" s="57">
        <f t="shared" si="66"/>
        <v>4</v>
      </c>
      <c r="AM134" s="57" t="str">
        <f t="shared" si="52"/>
        <v>1240421208</v>
      </c>
      <c r="AN134" s="57">
        <f t="shared" si="52"/>
        <v>100</v>
      </c>
      <c r="AO134" s="57">
        <f t="shared" si="52"/>
        <v>20</v>
      </c>
      <c r="AP134" s="57">
        <f t="shared" si="67"/>
        <v>80</v>
      </c>
      <c r="AQ134" s="57">
        <f t="shared" si="68"/>
        <v>213.31199999999998</v>
      </c>
      <c r="AR134" s="57">
        <f t="shared" si="69"/>
        <v>12.8</v>
      </c>
      <c r="AS134" s="57">
        <f t="shared" si="53"/>
        <v>50</v>
      </c>
      <c r="AT134" s="57">
        <f t="shared" si="53"/>
        <v>80</v>
      </c>
      <c r="AU134" s="57">
        <f t="shared" si="70"/>
        <v>250</v>
      </c>
      <c r="AV134" s="57">
        <f t="shared" si="71"/>
        <v>6.25</v>
      </c>
      <c r="AW134" s="57">
        <f t="shared" si="72"/>
        <v>2</v>
      </c>
      <c r="AX134" s="382">
        <f t="shared" si="73"/>
        <v>37.305670354198398</v>
      </c>
      <c r="AY134" s="382">
        <f t="shared" si="74"/>
        <v>621.69899645271619</v>
      </c>
      <c r="AZ134" s="57">
        <f t="shared" si="75"/>
        <v>4</v>
      </c>
      <c r="BA134" s="382">
        <f t="shared" si="76"/>
        <v>7.9577471545947667</v>
      </c>
      <c r="BB134" s="382">
        <f t="shared" si="77"/>
        <v>318.3098861837907</v>
      </c>
    </row>
    <row r="135" spans="1:54" x14ac:dyDescent="0.25">
      <c r="A135" s="57">
        <f t="shared" si="54"/>
        <v>133</v>
      </c>
      <c r="B135" s="57">
        <v>650</v>
      </c>
      <c r="C135" s="57">
        <v>4</v>
      </c>
      <c r="D135" s="57" t="str">
        <f>'[3]650 KHz'!A11</f>
        <v>00101</v>
      </c>
      <c r="E135" s="57">
        <f>'[3]650 KHz'!B11</f>
        <v>2</v>
      </c>
      <c r="F135" s="57" t="str">
        <f>'[3]650 KHz'!C11</f>
        <v>12</v>
      </c>
      <c r="G135" s="57" t="str">
        <f>'[3]650 KHz'!D11</f>
        <v>00</v>
      </c>
      <c r="H135" s="57" t="str">
        <f>'[3]650 KHz'!E11</f>
        <v>01</v>
      </c>
      <c r="I135" s="57" t="str">
        <f>'[3]650 KHz'!F11</f>
        <v>00</v>
      </c>
      <c r="J135" s="57" t="str">
        <f>'[3]650 KHz'!G11</f>
        <v>10</v>
      </c>
      <c r="K135" s="57" t="str">
        <f>'[3]650 KHz'!H11</f>
        <v>80</v>
      </c>
      <c r="L135" s="57" t="str">
        <f>'[3]650 KHz'!I11</f>
        <v>100000</v>
      </c>
      <c r="M135" s="57" t="str">
        <f>'[3]650 KHz'!J11</f>
        <v>00</v>
      </c>
      <c r="N135" s="57" t="str">
        <f>'[3]650 KHz'!K11</f>
        <v>42</v>
      </c>
      <c r="O135" s="57" t="str">
        <f>'[3]650 KHz'!L11</f>
        <v>01</v>
      </c>
      <c r="P135" s="57" t="str">
        <f>'[3]650 KHz'!M11</f>
        <v>00001</v>
      </c>
      <c r="Q135" s="57" t="str">
        <f>'[3]650 KHz'!N11</f>
        <v>0</v>
      </c>
      <c r="R135" s="57" t="str">
        <f>'[3]650 KHz'!O11</f>
        <v>12</v>
      </c>
      <c r="S135" s="57" t="str">
        <f>'[3]650 KHz'!P11</f>
        <v>000100</v>
      </c>
      <c r="T135" s="57" t="str">
        <f>'[3]650 KHz'!Q11</f>
        <v>10</v>
      </c>
      <c r="U135" s="57" t="str">
        <f>'[3]650 KHz'!R11</f>
        <v>08</v>
      </c>
      <c r="V135" s="57" t="str">
        <f>'[3]650 KHz'!S11</f>
        <v>00</v>
      </c>
      <c r="W135" s="57" t="str">
        <f>'[3]650 KHz'!T11</f>
        <v>00100</v>
      </c>
      <c r="X135" s="57" t="str">
        <f>'[3]650 KHz'!U11</f>
        <v>0</v>
      </c>
      <c r="Y135" s="57" t="str">
        <f t="shared" si="64"/>
        <v>1280421208</v>
      </c>
      <c r="Z135" s="57">
        <f t="shared" si="55"/>
        <v>100</v>
      </c>
      <c r="AA135" s="57">
        <f t="shared" si="56"/>
        <v>20</v>
      </c>
      <c r="AB135" s="57">
        <f t="shared" si="57"/>
        <v>2.6663999999999999</v>
      </c>
      <c r="AC135" s="57">
        <f t="shared" si="58"/>
        <v>12.8</v>
      </c>
      <c r="AD135" s="57">
        <f t="shared" si="59"/>
        <v>800</v>
      </c>
      <c r="AE135" s="57">
        <f t="shared" si="60"/>
        <v>50</v>
      </c>
      <c r="AF135" s="57">
        <f t="shared" si="61"/>
        <v>160</v>
      </c>
      <c r="AG135" s="57">
        <f t="shared" si="62"/>
        <v>1.25</v>
      </c>
      <c r="AH135" s="57">
        <f t="shared" si="63"/>
        <v>6.25</v>
      </c>
      <c r="AI135" s="57">
        <v>4000</v>
      </c>
      <c r="AK135" s="57">
        <f t="shared" si="65"/>
        <v>650</v>
      </c>
      <c r="AL135" s="57">
        <f t="shared" si="66"/>
        <v>5</v>
      </c>
      <c r="AM135" s="57" t="str">
        <f t="shared" si="52"/>
        <v>1280421208</v>
      </c>
      <c r="AN135" s="57">
        <f t="shared" si="52"/>
        <v>100</v>
      </c>
      <c r="AO135" s="57">
        <f t="shared" si="52"/>
        <v>20</v>
      </c>
      <c r="AP135" s="57">
        <f t="shared" si="67"/>
        <v>80</v>
      </c>
      <c r="AQ135" s="57">
        <f t="shared" si="68"/>
        <v>213.31199999999998</v>
      </c>
      <c r="AR135" s="57">
        <f t="shared" si="69"/>
        <v>12.8</v>
      </c>
      <c r="AS135" s="57">
        <f t="shared" si="53"/>
        <v>50</v>
      </c>
      <c r="AT135" s="57">
        <f t="shared" si="53"/>
        <v>160</v>
      </c>
      <c r="AU135" s="57">
        <f t="shared" si="70"/>
        <v>250</v>
      </c>
      <c r="AV135" s="57">
        <f t="shared" si="71"/>
        <v>6.25</v>
      </c>
      <c r="AW135" s="57">
        <f t="shared" si="72"/>
        <v>2</v>
      </c>
      <c r="AX135" s="382">
        <f t="shared" si="73"/>
        <v>37.305670354198398</v>
      </c>
      <c r="AY135" s="382">
        <f t="shared" si="74"/>
        <v>621.69899645271619</v>
      </c>
      <c r="AZ135" s="57">
        <f t="shared" si="75"/>
        <v>8</v>
      </c>
      <c r="BA135" s="382">
        <f t="shared" si="76"/>
        <v>3.9788735772973833</v>
      </c>
      <c r="BB135" s="382">
        <f t="shared" si="77"/>
        <v>159.15494309189535</v>
      </c>
    </row>
    <row r="136" spans="1:54" x14ac:dyDescent="0.25">
      <c r="A136" s="57">
        <f t="shared" si="54"/>
        <v>134</v>
      </c>
      <c r="B136" s="57">
        <v>650</v>
      </c>
      <c r="C136" s="57">
        <v>4</v>
      </c>
      <c r="D136" s="57" t="str">
        <f>'[3]650 KHz'!A12</f>
        <v>00110</v>
      </c>
      <c r="E136" s="57">
        <f>'[3]650 KHz'!B12</f>
        <v>2</v>
      </c>
      <c r="F136" s="57" t="str">
        <f>'[3]650 KHz'!C12</f>
        <v>12</v>
      </c>
      <c r="G136" s="57" t="str">
        <f>'[3]650 KHz'!D12</f>
        <v>00</v>
      </c>
      <c r="H136" s="57" t="str">
        <f>'[3]650 KHz'!E12</f>
        <v>01</v>
      </c>
      <c r="I136" s="57" t="str">
        <f>'[3]650 KHz'!F12</f>
        <v>00</v>
      </c>
      <c r="J136" s="57" t="str">
        <f>'[3]650 KHz'!G12</f>
        <v>10</v>
      </c>
      <c r="K136" s="57" t="str">
        <f>'[3]650 KHz'!H12</f>
        <v>0A</v>
      </c>
      <c r="L136" s="57" t="str">
        <f>'[3]650 KHz'!I12</f>
        <v>000010</v>
      </c>
      <c r="M136" s="57" t="str">
        <f>'[3]650 KHz'!J12</f>
        <v>10</v>
      </c>
      <c r="N136" s="57" t="str">
        <f>'[3]650 KHz'!K12</f>
        <v>10</v>
      </c>
      <c r="O136" s="57" t="str">
        <f>'[3]650 KHz'!L12</f>
        <v>00</v>
      </c>
      <c r="P136" s="57" t="str">
        <f>'[3]650 KHz'!M12</f>
        <v>01000</v>
      </c>
      <c r="Q136" s="57" t="str">
        <f>'[3]650 KHz'!N12</f>
        <v>0</v>
      </c>
      <c r="R136" s="57" t="str">
        <f>'[3]650 KHz'!O12</f>
        <v>19</v>
      </c>
      <c r="S136" s="57" t="str">
        <f>'[3]650 KHz'!P12</f>
        <v>000110</v>
      </c>
      <c r="T136" s="57" t="str">
        <f>'[3]650 KHz'!Q12</f>
        <v>01</v>
      </c>
      <c r="U136" s="57" t="str">
        <f>'[3]650 KHz'!R12</f>
        <v>88</v>
      </c>
      <c r="V136" s="57" t="str">
        <f>'[3]650 KHz'!S12</f>
        <v>10</v>
      </c>
      <c r="W136" s="57" t="str">
        <f>'[3]650 KHz'!T12</f>
        <v>00100</v>
      </c>
      <c r="X136" s="57" t="str">
        <f>'[3]650 KHz'!U12</f>
        <v>0</v>
      </c>
      <c r="Y136" s="57" t="str">
        <f t="shared" si="64"/>
        <v>120A101988</v>
      </c>
      <c r="Z136" s="57">
        <f t="shared" si="55"/>
        <v>100</v>
      </c>
      <c r="AA136" s="57">
        <f t="shared" si="56"/>
        <v>30</v>
      </c>
      <c r="AB136" s="57">
        <f t="shared" si="57"/>
        <v>1.9998</v>
      </c>
      <c r="AC136" s="57">
        <f t="shared" si="58"/>
        <v>12.8</v>
      </c>
      <c r="AD136" s="57">
        <f t="shared" si="59"/>
        <v>800</v>
      </c>
      <c r="AE136" s="57">
        <f t="shared" si="60"/>
        <v>50</v>
      </c>
      <c r="AF136" s="57">
        <f t="shared" si="61"/>
        <v>10</v>
      </c>
      <c r="AG136" s="57">
        <f t="shared" si="62"/>
        <v>10</v>
      </c>
      <c r="AH136" s="57">
        <f t="shared" si="63"/>
        <v>50</v>
      </c>
      <c r="AI136" s="57">
        <v>4000</v>
      </c>
      <c r="AK136" s="57">
        <f t="shared" si="65"/>
        <v>650</v>
      </c>
      <c r="AL136" s="57">
        <f t="shared" si="66"/>
        <v>6</v>
      </c>
      <c r="AM136" s="57" t="str">
        <f t="shared" si="52"/>
        <v>120A101988</v>
      </c>
      <c r="AN136" s="57">
        <f t="shared" si="52"/>
        <v>100</v>
      </c>
      <c r="AO136" s="57">
        <f t="shared" si="52"/>
        <v>30</v>
      </c>
      <c r="AP136" s="57">
        <f t="shared" si="67"/>
        <v>80</v>
      </c>
      <c r="AQ136" s="57">
        <f t="shared" si="68"/>
        <v>159.98400000000001</v>
      </c>
      <c r="AR136" s="57">
        <f t="shared" si="69"/>
        <v>12.8</v>
      </c>
      <c r="AS136" s="57">
        <f t="shared" si="53"/>
        <v>50</v>
      </c>
      <c r="AT136" s="57">
        <f t="shared" si="53"/>
        <v>10</v>
      </c>
      <c r="AU136" s="57">
        <f t="shared" si="70"/>
        <v>2000</v>
      </c>
      <c r="AV136" s="57">
        <f t="shared" si="71"/>
        <v>50</v>
      </c>
      <c r="AW136" s="57">
        <f t="shared" si="72"/>
        <v>3</v>
      </c>
      <c r="AX136" s="382">
        <f t="shared" si="73"/>
        <v>33.160595870398566</v>
      </c>
      <c r="AY136" s="382">
        <f t="shared" si="74"/>
        <v>414.46599763514411</v>
      </c>
      <c r="AZ136" s="57">
        <f t="shared" si="75"/>
        <v>0.5</v>
      </c>
      <c r="BA136" s="382">
        <f t="shared" si="76"/>
        <v>7.9577471545947667</v>
      </c>
      <c r="BB136" s="382">
        <f t="shared" si="77"/>
        <v>318.3098861837907</v>
      </c>
    </row>
    <row r="137" spans="1:54" x14ac:dyDescent="0.25">
      <c r="A137" s="57">
        <f t="shared" si="54"/>
        <v>135</v>
      </c>
      <c r="B137" s="57">
        <v>650</v>
      </c>
      <c r="C137" s="57">
        <v>4</v>
      </c>
      <c r="D137" s="57" t="str">
        <f>'[3]650 KHz'!A13</f>
        <v>00111</v>
      </c>
      <c r="E137" s="57">
        <f>'[3]650 KHz'!B13</f>
        <v>2</v>
      </c>
      <c r="F137" s="57" t="str">
        <f>'[3]650 KHz'!C13</f>
        <v>12</v>
      </c>
      <c r="G137" s="57" t="str">
        <f>'[3]650 KHz'!D13</f>
        <v>00</v>
      </c>
      <c r="H137" s="57" t="str">
        <f>'[3]650 KHz'!E13</f>
        <v>01</v>
      </c>
      <c r="I137" s="57" t="str">
        <f>'[3]650 KHz'!F13</f>
        <v>00</v>
      </c>
      <c r="J137" s="57" t="str">
        <f>'[3]650 KHz'!G13</f>
        <v>10</v>
      </c>
      <c r="K137" s="57" t="str">
        <f>'[3]650 KHz'!H13</f>
        <v>11</v>
      </c>
      <c r="L137" s="57" t="str">
        <f>'[3]650 KHz'!I13</f>
        <v>000100</v>
      </c>
      <c r="M137" s="57" t="str">
        <f>'[3]650 KHz'!J13</f>
        <v>01</v>
      </c>
      <c r="N137" s="57" t="str">
        <f>'[3]650 KHz'!K13</f>
        <v>08</v>
      </c>
      <c r="O137" s="57" t="str">
        <f>'[3]650 KHz'!L13</f>
        <v>00</v>
      </c>
      <c r="P137" s="57" t="str">
        <f>'[3]650 KHz'!M13</f>
        <v>00100</v>
      </c>
      <c r="Q137" s="57" t="str">
        <f>'[3]650 KHz'!N13</f>
        <v>0</v>
      </c>
      <c r="R137" s="57" t="str">
        <f>'[3]650 KHz'!O13</f>
        <v>19</v>
      </c>
      <c r="S137" s="57" t="str">
        <f>'[3]650 KHz'!P13</f>
        <v>000110</v>
      </c>
      <c r="T137" s="57" t="str">
        <f>'[3]650 KHz'!Q13</f>
        <v>01</v>
      </c>
      <c r="U137" s="57" t="str">
        <f>'[3]650 KHz'!R13</f>
        <v>88</v>
      </c>
      <c r="V137" s="57" t="str">
        <f>'[3]650 KHz'!S13</f>
        <v>10</v>
      </c>
      <c r="W137" s="57" t="str">
        <f>'[3]650 KHz'!T13</f>
        <v>00100</v>
      </c>
      <c r="X137" s="57" t="str">
        <f>'[3]650 KHz'!U13</f>
        <v>0</v>
      </c>
      <c r="Y137" s="57" t="str">
        <f t="shared" si="64"/>
        <v>1211081988</v>
      </c>
      <c r="Z137" s="57">
        <f t="shared" si="55"/>
        <v>100</v>
      </c>
      <c r="AA137" s="57">
        <f t="shared" si="56"/>
        <v>30</v>
      </c>
      <c r="AB137" s="57">
        <f t="shared" si="57"/>
        <v>1.9998</v>
      </c>
      <c r="AC137" s="57">
        <f t="shared" si="58"/>
        <v>12.8</v>
      </c>
      <c r="AD137" s="57">
        <f t="shared" si="59"/>
        <v>800</v>
      </c>
      <c r="AE137" s="57">
        <f t="shared" si="60"/>
        <v>50</v>
      </c>
      <c r="AF137" s="57">
        <f t="shared" si="61"/>
        <v>20</v>
      </c>
      <c r="AG137" s="57">
        <f t="shared" si="62"/>
        <v>5</v>
      </c>
      <c r="AH137" s="57">
        <f t="shared" si="63"/>
        <v>25</v>
      </c>
      <c r="AI137" s="57">
        <v>4000</v>
      </c>
      <c r="AK137" s="57">
        <f t="shared" si="65"/>
        <v>650</v>
      </c>
      <c r="AL137" s="57">
        <f t="shared" si="66"/>
        <v>7</v>
      </c>
      <c r="AM137" s="57" t="str">
        <f t="shared" si="52"/>
        <v>1211081988</v>
      </c>
      <c r="AN137" s="57">
        <f t="shared" si="52"/>
        <v>100</v>
      </c>
      <c r="AO137" s="57">
        <f t="shared" si="52"/>
        <v>30</v>
      </c>
      <c r="AP137" s="57">
        <f t="shared" si="67"/>
        <v>80</v>
      </c>
      <c r="AQ137" s="57">
        <f t="shared" si="68"/>
        <v>159.98400000000001</v>
      </c>
      <c r="AR137" s="57">
        <f t="shared" si="69"/>
        <v>12.8</v>
      </c>
      <c r="AS137" s="57">
        <f t="shared" si="53"/>
        <v>50</v>
      </c>
      <c r="AT137" s="57">
        <f t="shared" si="53"/>
        <v>20</v>
      </c>
      <c r="AU137" s="57">
        <f t="shared" si="70"/>
        <v>1000</v>
      </c>
      <c r="AV137" s="57">
        <f t="shared" si="71"/>
        <v>25</v>
      </c>
      <c r="AW137" s="57">
        <f t="shared" si="72"/>
        <v>3</v>
      </c>
      <c r="AX137" s="382">
        <f t="shared" si="73"/>
        <v>33.160595870398566</v>
      </c>
      <c r="AY137" s="382">
        <f t="shared" si="74"/>
        <v>414.46599763514411</v>
      </c>
      <c r="AZ137" s="57">
        <f t="shared" si="75"/>
        <v>1</v>
      </c>
      <c r="BA137" s="382">
        <f t="shared" si="76"/>
        <v>7.9577471545947667</v>
      </c>
      <c r="BB137" s="382">
        <f t="shared" si="77"/>
        <v>318.3098861837907</v>
      </c>
    </row>
    <row r="138" spans="1:54" x14ac:dyDescent="0.25">
      <c r="A138" s="57">
        <f t="shared" si="54"/>
        <v>136</v>
      </c>
      <c r="B138" s="57">
        <v>650</v>
      </c>
      <c r="C138" s="57">
        <v>4</v>
      </c>
      <c r="D138" s="57" t="str">
        <f>'[3]650 KHz'!A14</f>
        <v>01000</v>
      </c>
      <c r="E138" s="57">
        <f>'[3]650 KHz'!B14</f>
        <v>2</v>
      </c>
      <c r="F138" s="57" t="str">
        <f>'[3]650 KHz'!C14</f>
        <v>12</v>
      </c>
      <c r="G138" s="57" t="str">
        <f>'[3]650 KHz'!D14</f>
        <v>00</v>
      </c>
      <c r="H138" s="57" t="str">
        <f>'[3]650 KHz'!E14</f>
        <v>01</v>
      </c>
      <c r="I138" s="57" t="str">
        <f>'[3]650 KHz'!F14</f>
        <v>00</v>
      </c>
      <c r="J138" s="57" t="str">
        <f>'[3]650 KHz'!G14</f>
        <v>10</v>
      </c>
      <c r="K138" s="57" t="str">
        <f>'[3]650 KHz'!H14</f>
        <v>20</v>
      </c>
      <c r="L138" s="57" t="str">
        <f>'[3]650 KHz'!I14</f>
        <v>001000</v>
      </c>
      <c r="M138" s="57" t="str">
        <f>'[3]650 KHz'!J14</f>
        <v>00</v>
      </c>
      <c r="N138" s="57" t="str">
        <f>'[3]650 KHz'!K14</f>
        <v>84</v>
      </c>
      <c r="O138" s="57" t="str">
        <f>'[3]650 KHz'!L14</f>
        <v>10</v>
      </c>
      <c r="P138" s="57" t="str">
        <f>'[3]650 KHz'!M14</f>
        <v>00010</v>
      </c>
      <c r="Q138" s="57" t="str">
        <f>'[3]650 KHz'!N14</f>
        <v>0</v>
      </c>
      <c r="R138" s="57" t="str">
        <f>'[3]650 KHz'!O14</f>
        <v>19</v>
      </c>
      <c r="S138" s="57" t="str">
        <f>'[3]650 KHz'!P14</f>
        <v>000110</v>
      </c>
      <c r="T138" s="57" t="str">
        <f>'[3]650 KHz'!Q14</f>
        <v>01</v>
      </c>
      <c r="U138" s="57" t="str">
        <f>'[3]650 KHz'!R14</f>
        <v>88</v>
      </c>
      <c r="V138" s="57" t="str">
        <f>'[3]650 KHz'!S14</f>
        <v>10</v>
      </c>
      <c r="W138" s="57" t="str">
        <f>'[3]650 KHz'!T14</f>
        <v>00100</v>
      </c>
      <c r="X138" s="57" t="str">
        <f>'[3]650 KHz'!U14</f>
        <v>0</v>
      </c>
      <c r="Y138" s="57" t="str">
        <f t="shared" si="64"/>
        <v>1220841988</v>
      </c>
      <c r="Z138" s="57">
        <f t="shared" si="55"/>
        <v>100</v>
      </c>
      <c r="AA138" s="57">
        <f t="shared" si="56"/>
        <v>30</v>
      </c>
      <c r="AB138" s="57">
        <f t="shared" si="57"/>
        <v>1.9998</v>
      </c>
      <c r="AC138" s="57">
        <f t="shared" si="58"/>
        <v>12.8</v>
      </c>
      <c r="AD138" s="57">
        <f t="shared" si="59"/>
        <v>800</v>
      </c>
      <c r="AE138" s="57">
        <f t="shared" si="60"/>
        <v>50</v>
      </c>
      <c r="AF138" s="57">
        <f t="shared" si="61"/>
        <v>40</v>
      </c>
      <c r="AG138" s="57">
        <f t="shared" si="62"/>
        <v>2.5</v>
      </c>
      <c r="AH138" s="57">
        <f t="shared" si="63"/>
        <v>12.5</v>
      </c>
      <c r="AI138" s="57">
        <v>4000</v>
      </c>
      <c r="AK138" s="57">
        <f t="shared" si="65"/>
        <v>650</v>
      </c>
      <c r="AL138" s="57">
        <f t="shared" si="66"/>
        <v>8</v>
      </c>
      <c r="AM138" s="57" t="str">
        <f t="shared" si="52"/>
        <v>1220841988</v>
      </c>
      <c r="AN138" s="57">
        <f t="shared" si="52"/>
        <v>100</v>
      </c>
      <c r="AO138" s="57">
        <f t="shared" si="52"/>
        <v>30</v>
      </c>
      <c r="AP138" s="57">
        <f t="shared" si="67"/>
        <v>80</v>
      </c>
      <c r="AQ138" s="57">
        <f t="shared" si="68"/>
        <v>159.98400000000001</v>
      </c>
      <c r="AR138" s="57">
        <f t="shared" si="69"/>
        <v>12.8</v>
      </c>
      <c r="AS138" s="57">
        <f t="shared" si="53"/>
        <v>50</v>
      </c>
      <c r="AT138" s="57">
        <f t="shared" si="53"/>
        <v>40</v>
      </c>
      <c r="AU138" s="57">
        <f t="shared" si="70"/>
        <v>500</v>
      </c>
      <c r="AV138" s="57">
        <f t="shared" si="71"/>
        <v>12.5</v>
      </c>
      <c r="AW138" s="57">
        <f t="shared" si="72"/>
        <v>3</v>
      </c>
      <c r="AX138" s="382">
        <f t="shared" si="73"/>
        <v>33.160595870398566</v>
      </c>
      <c r="AY138" s="382">
        <f t="shared" si="74"/>
        <v>414.46599763514411</v>
      </c>
      <c r="AZ138" s="57">
        <f t="shared" si="75"/>
        <v>2</v>
      </c>
      <c r="BA138" s="382">
        <f t="shared" si="76"/>
        <v>7.9577471545947667</v>
      </c>
      <c r="BB138" s="382">
        <f t="shared" si="77"/>
        <v>318.3098861837907</v>
      </c>
    </row>
    <row r="139" spans="1:54" x14ac:dyDescent="0.25">
      <c r="A139" s="57">
        <f t="shared" si="54"/>
        <v>137</v>
      </c>
      <c r="B139" s="57">
        <v>650</v>
      </c>
      <c r="C139" s="57">
        <v>4</v>
      </c>
      <c r="D139" s="57" t="str">
        <f>'[3]650 KHz'!A15</f>
        <v>01001</v>
      </c>
      <c r="E139" s="57">
        <f>'[3]650 KHz'!B15</f>
        <v>2</v>
      </c>
      <c r="F139" s="57" t="str">
        <f>'[3]650 KHz'!C15</f>
        <v>12</v>
      </c>
      <c r="G139" s="57" t="str">
        <f>'[3]650 KHz'!D15</f>
        <v>00</v>
      </c>
      <c r="H139" s="57" t="str">
        <f>'[3]650 KHz'!E15</f>
        <v>01</v>
      </c>
      <c r="I139" s="57" t="str">
        <f>'[3]650 KHz'!F15</f>
        <v>00</v>
      </c>
      <c r="J139" s="57" t="str">
        <f>'[3]650 KHz'!G15</f>
        <v>10</v>
      </c>
      <c r="K139" s="57" t="str">
        <f>'[3]650 KHz'!H15</f>
        <v>40</v>
      </c>
      <c r="L139" s="57" t="str">
        <f>'[3]650 KHz'!I15</f>
        <v>010000</v>
      </c>
      <c r="M139" s="57" t="str">
        <f>'[3]650 KHz'!J15</f>
        <v>00</v>
      </c>
      <c r="N139" s="57" t="str">
        <f>'[3]650 KHz'!K15</f>
        <v>42</v>
      </c>
      <c r="O139" s="57" t="str">
        <f>'[3]650 KHz'!L15</f>
        <v>01</v>
      </c>
      <c r="P139" s="57" t="str">
        <f>'[3]650 KHz'!M15</f>
        <v>00001</v>
      </c>
      <c r="Q139" s="57" t="str">
        <f>'[3]650 KHz'!N15</f>
        <v>0</v>
      </c>
      <c r="R139" s="57" t="str">
        <f>'[3]650 KHz'!O15</f>
        <v>19</v>
      </c>
      <c r="S139" s="57" t="str">
        <f>'[3]650 KHz'!P15</f>
        <v>000110</v>
      </c>
      <c r="T139" s="57" t="str">
        <f>'[3]650 KHz'!Q15</f>
        <v>01</v>
      </c>
      <c r="U139" s="57" t="str">
        <f>'[3]650 KHz'!R15</f>
        <v>88</v>
      </c>
      <c r="V139" s="57" t="str">
        <f>'[3]650 KHz'!S15</f>
        <v>10</v>
      </c>
      <c r="W139" s="57" t="str">
        <f>'[3]650 KHz'!T15</f>
        <v>00100</v>
      </c>
      <c r="X139" s="57" t="str">
        <f>'[3]650 KHz'!U15</f>
        <v>0</v>
      </c>
      <c r="Y139" s="57" t="str">
        <f t="shared" si="64"/>
        <v>1240421988</v>
      </c>
      <c r="Z139" s="57">
        <f t="shared" si="55"/>
        <v>100</v>
      </c>
      <c r="AA139" s="57">
        <f t="shared" si="56"/>
        <v>30</v>
      </c>
      <c r="AB139" s="57">
        <f t="shared" si="57"/>
        <v>1.9998</v>
      </c>
      <c r="AC139" s="57">
        <f t="shared" si="58"/>
        <v>12.8</v>
      </c>
      <c r="AD139" s="57">
        <f t="shared" si="59"/>
        <v>800</v>
      </c>
      <c r="AE139" s="57">
        <f t="shared" si="60"/>
        <v>50</v>
      </c>
      <c r="AF139" s="57">
        <f t="shared" si="61"/>
        <v>80</v>
      </c>
      <c r="AG139" s="57">
        <f t="shared" si="62"/>
        <v>1.25</v>
      </c>
      <c r="AH139" s="57">
        <f t="shared" si="63"/>
        <v>6.25</v>
      </c>
      <c r="AI139" s="57">
        <v>4000</v>
      </c>
      <c r="AK139" s="57">
        <f t="shared" si="65"/>
        <v>650</v>
      </c>
      <c r="AL139" s="57">
        <f t="shared" si="66"/>
        <v>9</v>
      </c>
      <c r="AM139" s="57" t="str">
        <f t="shared" si="52"/>
        <v>1240421988</v>
      </c>
      <c r="AN139" s="57">
        <f t="shared" si="52"/>
        <v>100</v>
      </c>
      <c r="AO139" s="57">
        <f t="shared" si="52"/>
        <v>30</v>
      </c>
      <c r="AP139" s="57">
        <f t="shared" si="67"/>
        <v>80</v>
      </c>
      <c r="AQ139" s="57">
        <f t="shared" si="68"/>
        <v>159.98400000000001</v>
      </c>
      <c r="AR139" s="57">
        <f t="shared" si="69"/>
        <v>12.8</v>
      </c>
      <c r="AS139" s="57">
        <f t="shared" si="53"/>
        <v>50</v>
      </c>
      <c r="AT139" s="57">
        <f t="shared" si="53"/>
        <v>80</v>
      </c>
      <c r="AU139" s="57">
        <f t="shared" si="70"/>
        <v>250</v>
      </c>
      <c r="AV139" s="57">
        <f t="shared" si="71"/>
        <v>6.25</v>
      </c>
      <c r="AW139" s="57">
        <f t="shared" si="72"/>
        <v>3</v>
      </c>
      <c r="AX139" s="382">
        <f t="shared" si="73"/>
        <v>33.160595870398566</v>
      </c>
      <c r="AY139" s="382">
        <f t="shared" si="74"/>
        <v>414.46599763514411</v>
      </c>
      <c r="AZ139" s="57">
        <f t="shared" si="75"/>
        <v>4</v>
      </c>
      <c r="BA139" s="382">
        <f t="shared" si="76"/>
        <v>7.9577471545947667</v>
      </c>
      <c r="BB139" s="382">
        <f t="shared" si="77"/>
        <v>318.3098861837907</v>
      </c>
    </row>
    <row r="140" spans="1:54" x14ac:dyDescent="0.25">
      <c r="A140" s="57">
        <f t="shared" si="54"/>
        <v>138</v>
      </c>
      <c r="B140" s="57">
        <v>650</v>
      </c>
      <c r="C140" s="57">
        <v>4</v>
      </c>
      <c r="D140" s="57" t="str">
        <f>'[3]650 KHz'!A16</f>
        <v>01010</v>
      </c>
      <c r="E140" s="57">
        <f>'[3]650 KHz'!B16</f>
        <v>2</v>
      </c>
      <c r="F140" s="57" t="str">
        <f>'[3]650 KHz'!C16</f>
        <v>12</v>
      </c>
      <c r="G140" s="57" t="str">
        <f>'[3]650 KHz'!D16</f>
        <v>00</v>
      </c>
      <c r="H140" s="57" t="str">
        <f>'[3]650 KHz'!E16</f>
        <v>01</v>
      </c>
      <c r="I140" s="57" t="str">
        <f>'[3]650 KHz'!F16</f>
        <v>00</v>
      </c>
      <c r="J140" s="57" t="str">
        <f>'[3]650 KHz'!G16</f>
        <v>10</v>
      </c>
      <c r="K140" s="57" t="str">
        <f>'[3]650 KHz'!H16</f>
        <v>80</v>
      </c>
      <c r="L140" s="57" t="str">
        <f>'[3]650 KHz'!I16</f>
        <v>100000</v>
      </c>
      <c r="M140" s="57" t="str">
        <f>'[3]650 KHz'!J16</f>
        <v>00</v>
      </c>
      <c r="N140" s="57" t="str">
        <f>'[3]650 KHz'!K16</f>
        <v>42</v>
      </c>
      <c r="O140" s="57" t="str">
        <f>'[3]650 KHz'!L16</f>
        <v>01</v>
      </c>
      <c r="P140" s="57" t="str">
        <f>'[3]650 KHz'!M16</f>
        <v>00001</v>
      </c>
      <c r="Q140" s="57" t="str">
        <f>'[3]650 KHz'!N16</f>
        <v>0</v>
      </c>
      <c r="R140" s="57" t="str">
        <f>'[3]650 KHz'!O16</f>
        <v>19</v>
      </c>
      <c r="S140" s="57" t="str">
        <f>'[3]650 KHz'!P16</f>
        <v>000110</v>
      </c>
      <c r="T140" s="57" t="str">
        <f>'[3]650 KHz'!Q16</f>
        <v>01</v>
      </c>
      <c r="U140" s="57" t="str">
        <f>'[3]650 KHz'!R16</f>
        <v>88</v>
      </c>
      <c r="V140" s="57" t="str">
        <f>'[3]650 KHz'!S16</f>
        <v>10</v>
      </c>
      <c r="W140" s="57" t="str">
        <f>'[3]650 KHz'!T16</f>
        <v>00100</v>
      </c>
      <c r="X140" s="57" t="str">
        <f>'[3]650 KHz'!U16</f>
        <v>0</v>
      </c>
      <c r="Y140" s="57" t="str">
        <f t="shared" si="64"/>
        <v>1280421988</v>
      </c>
      <c r="Z140" s="57">
        <f t="shared" si="55"/>
        <v>100</v>
      </c>
      <c r="AA140" s="57">
        <f t="shared" si="56"/>
        <v>30</v>
      </c>
      <c r="AB140" s="57">
        <f t="shared" si="57"/>
        <v>1.9998</v>
      </c>
      <c r="AC140" s="57">
        <f t="shared" si="58"/>
        <v>12.8</v>
      </c>
      <c r="AD140" s="57">
        <f t="shared" si="59"/>
        <v>800</v>
      </c>
      <c r="AE140" s="57">
        <f t="shared" si="60"/>
        <v>50</v>
      </c>
      <c r="AF140" s="57">
        <f t="shared" si="61"/>
        <v>160</v>
      </c>
      <c r="AG140" s="57">
        <f t="shared" si="62"/>
        <v>1.25</v>
      </c>
      <c r="AH140" s="57">
        <f t="shared" si="63"/>
        <v>6.25</v>
      </c>
      <c r="AI140" s="57">
        <v>4000</v>
      </c>
      <c r="AK140" s="57">
        <f t="shared" si="65"/>
        <v>650</v>
      </c>
      <c r="AL140" s="57">
        <f t="shared" si="66"/>
        <v>10</v>
      </c>
      <c r="AM140" s="57" t="str">
        <f t="shared" si="52"/>
        <v>1280421988</v>
      </c>
      <c r="AN140" s="57">
        <f t="shared" si="52"/>
        <v>100</v>
      </c>
      <c r="AO140" s="57">
        <f t="shared" si="52"/>
        <v>30</v>
      </c>
      <c r="AP140" s="57">
        <f t="shared" si="67"/>
        <v>80</v>
      </c>
      <c r="AQ140" s="57">
        <f t="shared" si="68"/>
        <v>159.98400000000001</v>
      </c>
      <c r="AR140" s="57">
        <f t="shared" si="69"/>
        <v>12.8</v>
      </c>
      <c r="AS140" s="57">
        <f t="shared" si="53"/>
        <v>50</v>
      </c>
      <c r="AT140" s="57">
        <f t="shared" si="53"/>
        <v>160</v>
      </c>
      <c r="AU140" s="57">
        <f t="shared" si="70"/>
        <v>250</v>
      </c>
      <c r="AV140" s="57">
        <f t="shared" si="71"/>
        <v>6.25</v>
      </c>
      <c r="AW140" s="57">
        <f t="shared" si="72"/>
        <v>3</v>
      </c>
      <c r="AX140" s="382">
        <f t="shared" si="73"/>
        <v>33.160595870398566</v>
      </c>
      <c r="AY140" s="382">
        <f t="shared" si="74"/>
        <v>414.46599763514411</v>
      </c>
      <c r="AZ140" s="57">
        <f t="shared" si="75"/>
        <v>8</v>
      </c>
      <c r="BA140" s="382">
        <f t="shared" si="76"/>
        <v>3.9788735772973833</v>
      </c>
      <c r="BB140" s="382">
        <f t="shared" si="77"/>
        <v>159.15494309189535</v>
      </c>
    </row>
    <row r="141" spans="1:54" x14ac:dyDescent="0.25">
      <c r="A141" s="57">
        <f t="shared" si="54"/>
        <v>139</v>
      </c>
      <c r="B141" s="57">
        <v>650</v>
      </c>
      <c r="C141" s="57">
        <v>4</v>
      </c>
      <c r="D141" s="57" t="str">
        <f>'[3]650 KHz'!A17</f>
        <v>01011</v>
      </c>
      <c r="E141" s="57">
        <f>'[3]650 KHz'!B17</f>
        <v>2</v>
      </c>
      <c r="F141" s="57" t="str">
        <f>'[3]650 KHz'!C17</f>
        <v>12</v>
      </c>
      <c r="G141" s="57" t="str">
        <f>'[3]650 KHz'!D17</f>
        <v>00</v>
      </c>
      <c r="H141" s="57" t="str">
        <f>'[3]650 KHz'!E17</f>
        <v>01</v>
      </c>
      <c r="I141" s="57" t="str">
        <f>'[3]650 KHz'!F17</f>
        <v>00</v>
      </c>
      <c r="J141" s="57" t="str">
        <f>'[3]650 KHz'!G17</f>
        <v>10</v>
      </c>
      <c r="K141" s="57" t="str">
        <f>'[3]650 KHz'!H17</f>
        <v>0A</v>
      </c>
      <c r="L141" s="57" t="str">
        <f>'[3]650 KHz'!I17</f>
        <v>000010</v>
      </c>
      <c r="M141" s="57" t="str">
        <f>'[3]650 KHz'!J17</f>
        <v>10</v>
      </c>
      <c r="N141" s="57" t="str">
        <f>'[3]650 KHz'!K17</f>
        <v>10</v>
      </c>
      <c r="O141" s="57" t="str">
        <f>'[3]650 KHz'!L17</f>
        <v>00</v>
      </c>
      <c r="P141" s="57" t="str">
        <f>'[3]650 KHz'!M17</f>
        <v>01000</v>
      </c>
      <c r="Q141" s="57" t="str">
        <f>'[3]650 KHz'!N17</f>
        <v>0</v>
      </c>
      <c r="R141" s="57" t="str">
        <f>'[3]650 KHz'!O17</f>
        <v>21</v>
      </c>
      <c r="S141" s="57" t="str">
        <f>'[3]650 KHz'!P17</f>
        <v>001000</v>
      </c>
      <c r="T141" s="57" t="str">
        <f>'[3]650 KHz'!Q17</f>
        <v>01</v>
      </c>
      <c r="U141" s="57" t="str">
        <f>'[3]650 KHz'!R17</f>
        <v>84</v>
      </c>
      <c r="V141" s="57" t="str">
        <f>'[3]650 KHz'!S17</f>
        <v>10</v>
      </c>
      <c r="W141" s="57" t="str">
        <f>'[3]650 KHz'!T17</f>
        <v>00010</v>
      </c>
      <c r="X141" s="57" t="str">
        <f>'[3]650 KHz'!U17</f>
        <v>0</v>
      </c>
      <c r="Y141" s="57" t="str">
        <f t="shared" si="64"/>
        <v>120A102184</v>
      </c>
      <c r="Z141" s="57">
        <f t="shared" si="55"/>
        <v>100</v>
      </c>
      <c r="AA141" s="57">
        <f t="shared" si="56"/>
        <v>40</v>
      </c>
      <c r="AB141" s="57">
        <f t="shared" si="57"/>
        <v>1.9998</v>
      </c>
      <c r="AC141" s="57">
        <f t="shared" si="58"/>
        <v>6.4</v>
      </c>
      <c r="AD141" s="57">
        <f t="shared" si="59"/>
        <v>800</v>
      </c>
      <c r="AE141" s="57">
        <f t="shared" si="60"/>
        <v>50</v>
      </c>
      <c r="AF141" s="57">
        <f t="shared" si="61"/>
        <v>10</v>
      </c>
      <c r="AG141" s="57">
        <f t="shared" si="62"/>
        <v>10</v>
      </c>
      <c r="AH141" s="57">
        <f t="shared" si="63"/>
        <v>50</v>
      </c>
      <c r="AI141" s="57">
        <v>4000</v>
      </c>
      <c r="AK141" s="57">
        <f t="shared" si="65"/>
        <v>650</v>
      </c>
      <c r="AL141" s="57">
        <f t="shared" si="66"/>
        <v>11</v>
      </c>
      <c r="AM141" s="57" t="str">
        <f t="shared" si="52"/>
        <v>120A102184</v>
      </c>
      <c r="AN141" s="57">
        <f t="shared" si="52"/>
        <v>100</v>
      </c>
      <c r="AO141" s="57">
        <f t="shared" si="52"/>
        <v>40</v>
      </c>
      <c r="AP141" s="57">
        <f t="shared" si="67"/>
        <v>80</v>
      </c>
      <c r="AQ141" s="57">
        <f t="shared" si="68"/>
        <v>159.98400000000001</v>
      </c>
      <c r="AR141" s="57">
        <f t="shared" si="69"/>
        <v>6.4</v>
      </c>
      <c r="AS141" s="57">
        <f t="shared" si="53"/>
        <v>50</v>
      </c>
      <c r="AT141" s="57">
        <f t="shared" si="53"/>
        <v>10</v>
      </c>
      <c r="AU141" s="57">
        <f t="shared" si="70"/>
        <v>2000</v>
      </c>
      <c r="AV141" s="57">
        <f t="shared" si="71"/>
        <v>50</v>
      </c>
      <c r="AW141" s="57">
        <f t="shared" si="72"/>
        <v>4</v>
      </c>
      <c r="AX141" s="382">
        <f t="shared" si="73"/>
        <v>24.870446902798921</v>
      </c>
      <c r="AY141" s="382">
        <f t="shared" si="74"/>
        <v>621.69899645271619</v>
      </c>
      <c r="AZ141" s="57">
        <f t="shared" si="75"/>
        <v>0.5</v>
      </c>
      <c r="BA141" s="382">
        <f t="shared" si="76"/>
        <v>7.9577471545947667</v>
      </c>
      <c r="BB141" s="382">
        <f t="shared" si="77"/>
        <v>318.3098861837907</v>
      </c>
    </row>
    <row r="142" spans="1:54" x14ac:dyDescent="0.25">
      <c r="A142" s="57">
        <f t="shared" si="54"/>
        <v>140</v>
      </c>
      <c r="B142" s="57">
        <v>650</v>
      </c>
      <c r="C142" s="57">
        <v>4</v>
      </c>
      <c r="D142" s="57" t="str">
        <f>'[3]650 KHz'!A18</f>
        <v>01100</v>
      </c>
      <c r="E142" s="57">
        <f>'[3]650 KHz'!B18</f>
        <v>2</v>
      </c>
      <c r="F142" s="57" t="str">
        <f>'[3]650 KHz'!C18</f>
        <v>12</v>
      </c>
      <c r="G142" s="57" t="str">
        <f>'[3]650 KHz'!D18</f>
        <v>00</v>
      </c>
      <c r="H142" s="57" t="str">
        <f>'[3]650 KHz'!E18</f>
        <v>01</v>
      </c>
      <c r="I142" s="57" t="str">
        <f>'[3]650 KHz'!F18</f>
        <v>00</v>
      </c>
      <c r="J142" s="57" t="str">
        <f>'[3]650 KHz'!G18</f>
        <v>10</v>
      </c>
      <c r="K142" s="57" t="str">
        <f>'[3]650 KHz'!H18</f>
        <v>11</v>
      </c>
      <c r="L142" s="57" t="str">
        <f>'[3]650 KHz'!I18</f>
        <v>000100</v>
      </c>
      <c r="M142" s="57" t="str">
        <f>'[3]650 KHz'!J18</f>
        <v>01</v>
      </c>
      <c r="N142" s="57" t="str">
        <f>'[3]650 KHz'!K18</f>
        <v>08</v>
      </c>
      <c r="O142" s="57" t="str">
        <f>'[3]650 KHz'!L18</f>
        <v>00</v>
      </c>
      <c r="P142" s="57" t="str">
        <f>'[3]650 KHz'!M18</f>
        <v>00100</v>
      </c>
      <c r="Q142" s="57" t="str">
        <f>'[3]650 KHz'!N18</f>
        <v>0</v>
      </c>
      <c r="R142" s="57" t="str">
        <f>'[3]650 KHz'!O18</f>
        <v>21</v>
      </c>
      <c r="S142" s="57" t="str">
        <f>'[3]650 KHz'!P18</f>
        <v>001000</v>
      </c>
      <c r="T142" s="57" t="str">
        <f>'[3]650 KHz'!Q18</f>
        <v>01</v>
      </c>
      <c r="U142" s="57" t="str">
        <f>'[3]650 KHz'!R18</f>
        <v>84</v>
      </c>
      <c r="V142" s="57" t="str">
        <f>'[3]650 KHz'!S18</f>
        <v>10</v>
      </c>
      <c r="W142" s="57" t="str">
        <f>'[3]650 KHz'!T18</f>
        <v>00010</v>
      </c>
      <c r="X142" s="57" t="str">
        <f>'[3]650 KHz'!U18</f>
        <v>0</v>
      </c>
      <c r="Y142" s="57" t="str">
        <f t="shared" si="64"/>
        <v>1211082184</v>
      </c>
      <c r="Z142" s="57">
        <f t="shared" si="55"/>
        <v>100</v>
      </c>
      <c r="AA142" s="57">
        <f t="shared" si="56"/>
        <v>40</v>
      </c>
      <c r="AB142" s="57">
        <f t="shared" si="57"/>
        <v>1.9998</v>
      </c>
      <c r="AC142" s="57">
        <f t="shared" si="58"/>
        <v>6.4</v>
      </c>
      <c r="AD142" s="57">
        <f t="shared" si="59"/>
        <v>800</v>
      </c>
      <c r="AE142" s="57">
        <f t="shared" si="60"/>
        <v>50</v>
      </c>
      <c r="AF142" s="57">
        <f t="shared" si="61"/>
        <v>20</v>
      </c>
      <c r="AG142" s="57">
        <f t="shared" si="62"/>
        <v>5</v>
      </c>
      <c r="AH142" s="57">
        <f t="shared" si="63"/>
        <v>25</v>
      </c>
      <c r="AI142" s="57">
        <v>4000</v>
      </c>
      <c r="AK142" s="57">
        <f t="shared" si="65"/>
        <v>650</v>
      </c>
      <c r="AL142" s="57">
        <f t="shared" si="66"/>
        <v>12</v>
      </c>
      <c r="AM142" s="57" t="str">
        <f t="shared" si="52"/>
        <v>1211082184</v>
      </c>
      <c r="AN142" s="57">
        <f t="shared" si="52"/>
        <v>100</v>
      </c>
      <c r="AO142" s="57">
        <f t="shared" si="52"/>
        <v>40</v>
      </c>
      <c r="AP142" s="57">
        <f t="shared" si="67"/>
        <v>80</v>
      </c>
      <c r="AQ142" s="57">
        <f t="shared" si="68"/>
        <v>159.98400000000001</v>
      </c>
      <c r="AR142" s="57">
        <f t="shared" si="69"/>
        <v>6.4</v>
      </c>
      <c r="AS142" s="57">
        <f t="shared" si="53"/>
        <v>50</v>
      </c>
      <c r="AT142" s="57">
        <f t="shared" si="53"/>
        <v>20</v>
      </c>
      <c r="AU142" s="57">
        <f t="shared" si="70"/>
        <v>1000</v>
      </c>
      <c r="AV142" s="57">
        <f t="shared" si="71"/>
        <v>25</v>
      </c>
      <c r="AW142" s="57">
        <f t="shared" si="72"/>
        <v>4</v>
      </c>
      <c r="AX142" s="382">
        <f t="shared" si="73"/>
        <v>24.870446902798921</v>
      </c>
      <c r="AY142" s="382">
        <f t="shared" si="74"/>
        <v>621.69899645271619</v>
      </c>
      <c r="AZ142" s="57">
        <f t="shared" si="75"/>
        <v>1</v>
      </c>
      <c r="BA142" s="382">
        <f t="shared" si="76"/>
        <v>7.9577471545947667</v>
      </c>
      <c r="BB142" s="382">
        <f t="shared" si="77"/>
        <v>318.3098861837907</v>
      </c>
    </row>
    <row r="143" spans="1:54" x14ac:dyDescent="0.25">
      <c r="A143" s="57">
        <f t="shared" si="54"/>
        <v>141</v>
      </c>
      <c r="B143" s="57">
        <v>650</v>
      </c>
      <c r="C143" s="57">
        <v>4</v>
      </c>
      <c r="D143" s="57" t="str">
        <f>'[3]650 KHz'!A19</f>
        <v>01101</v>
      </c>
      <c r="E143" s="57">
        <f>'[3]650 KHz'!B19</f>
        <v>2</v>
      </c>
      <c r="F143" s="57" t="str">
        <f>'[3]650 KHz'!C19</f>
        <v>12</v>
      </c>
      <c r="G143" s="57" t="str">
        <f>'[3]650 KHz'!D19</f>
        <v>00</v>
      </c>
      <c r="H143" s="57" t="str">
        <f>'[3]650 KHz'!E19</f>
        <v>01</v>
      </c>
      <c r="I143" s="57" t="str">
        <f>'[3]650 KHz'!F19</f>
        <v>00</v>
      </c>
      <c r="J143" s="57" t="str">
        <f>'[3]650 KHz'!G19</f>
        <v>10</v>
      </c>
      <c r="K143" s="57" t="str">
        <f>'[3]650 KHz'!H19</f>
        <v>20</v>
      </c>
      <c r="L143" s="57" t="str">
        <f>'[3]650 KHz'!I19</f>
        <v>001000</v>
      </c>
      <c r="M143" s="57" t="str">
        <f>'[3]650 KHz'!J19</f>
        <v>00</v>
      </c>
      <c r="N143" s="57" t="str">
        <f>'[3]650 KHz'!K19</f>
        <v>84</v>
      </c>
      <c r="O143" s="57" t="str">
        <f>'[3]650 KHz'!L19</f>
        <v>10</v>
      </c>
      <c r="P143" s="57" t="str">
        <f>'[3]650 KHz'!M19</f>
        <v>00010</v>
      </c>
      <c r="Q143" s="57" t="str">
        <f>'[3]650 KHz'!N19</f>
        <v>0</v>
      </c>
      <c r="R143" s="57" t="str">
        <f>'[3]650 KHz'!O19</f>
        <v>21</v>
      </c>
      <c r="S143" s="57" t="str">
        <f>'[3]650 KHz'!P19</f>
        <v>001000</v>
      </c>
      <c r="T143" s="57" t="str">
        <f>'[3]650 KHz'!Q19</f>
        <v>01</v>
      </c>
      <c r="U143" s="57" t="str">
        <f>'[3]650 KHz'!R19</f>
        <v>84</v>
      </c>
      <c r="V143" s="57" t="str">
        <f>'[3]650 KHz'!S19</f>
        <v>10</v>
      </c>
      <c r="W143" s="57" t="str">
        <f>'[3]650 KHz'!T19</f>
        <v>00010</v>
      </c>
      <c r="X143" s="57" t="str">
        <f>'[3]650 KHz'!U19</f>
        <v>0</v>
      </c>
      <c r="Y143" s="57" t="str">
        <f t="shared" si="64"/>
        <v>1220842184</v>
      </c>
      <c r="Z143" s="57">
        <f t="shared" si="55"/>
        <v>100</v>
      </c>
      <c r="AA143" s="57">
        <f t="shared" si="56"/>
        <v>40</v>
      </c>
      <c r="AB143" s="57">
        <f t="shared" si="57"/>
        <v>1.9998</v>
      </c>
      <c r="AC143" s="57">
        <f t="shared" si="58"/>
        <v>6.4</v>
      </c>
      <c r="AD143" s="57">
        <f t="shared" si="59"/>
        <v>800</v>
      </c>
      <c r="AE143" s="57">
        <f t="shared" si="60"/>
        <v>50</v>
      </c>
      <c r="AF143" s="57">
        <f t="shared" si="61"/>
        <v>40</v>
      </c>
      <c r="AG143" s="57">
        <f t="shared" si="62"/>
        <v>2.5</v>
      </c>
      <c r="AH143" s="57">
        <f t="shared" si="63"/>
        <v>12.5</v>
      </c>
      <c r="AI143" s="57">
        <v>4000</v>
      </c>
      <c r="AK143" s="57">
        <f t="shared" si="65"/>
        <v>650</v>
      </c>
      <c r="AL143" s="57">
        <f t="shared" si="66"/>
        <v>13</v>
      </c>
      <c r="AM143" s="57" t="str">
        <f t="shared" si="52"/>
        <v>1220842184</v>
      </c>
      <c r="AN143" s="57">
        <f t="shared" si="52"/>
        <v>100</v>
      </c>
      <c r="AO143" s="57">
        <f t="shared" si="52"/>
        <v>40</v>
      </c>
      <c r="AP143" s="57">
        <f t="shared" si="67"/>
        <v>80</v>
      </c>
      <c r="AQ143" s="57">
        <f t="shared" si="68"/>
        <v>159.98400000000001</v>
      </c>
      <c r="AR143" s="57">
        <f t="shared" si="69"/>
        <v>6.4</v>
      </c>
      <c r="AS143" s="57">
        <f t="shared" si="53"/>
        <v>50</v>
      </c>
      <c r="AT143" s="57">
        <f t="shared" si="53"/>
        <v>40</v>
      </c>
      <c r="AU143" s="57">
        <f t="shared" si="70"/>
        <v>500</v>
      </c>
      <c r="AV143" s="57">
        <f t="shared" si="71"/>
        <v>12.5</v>
      </c>
      <c r="AW143" s="57">
        <f t="shared" si="72"/>
        <v>4</v>
      </c>
      <c r="AX143" s="382">
        <f t="shared" si="73"/>
        <v>24.870446902798921</v>
      </c>
      <c r="AY143" s="382">
        <f t="shared" si="74"/>
        <v>621.69899645271619</v>
      </c>
      <c r="AZ143" s="57">
        <f t="shared" si="75"/>
        <v>2</v>
      </c>
      <c r="BA143" s="382">
        <f t="shared" si="76"/>
        <v>7.9577471545947667</v>
      </c>
      <c r="BB143" s="382">
        <f t="shared" si="77"/>
        <v>318.3098861837907</v>
      </c>
    </row>
    <row r="144" spans="1:54" x14ac:dyDescent="0.25">
      <c r="A144" s="57">
        <f t="shared" si="54"/>
        <v>142</v>
      </c>
      <c r="B144" s="57">
        <v>650</v>
      </c>
      <c r="C144" s="57">
        <v>4</v>
      </c>
      <c r="D144" s="57" t="str">
        <f>'[3]650 KHz'!A20</f>
        <v>01110</v>
      </c>
      <c r="E144" s="57">
        <f>'[3]650 KHz'!B20</f>
        <v>2</v>
      </c>
      <c r="F144" s="57" t="str">
        <f>'[3]650 KHz'!C20</f>
        <v>12</v>
      </c>
      <c r="G144" s="57" t="str">
        <f>'[3]650 KHz'!D20</f>
        <v>00</v>
      </c>
      <c r="H144" s="57" t="str">
        <f>'[3]650 KHz'!E20</f>
        <v>01</v>
      </c>
      <c r="I144" s="57" t="str">
        <f>'[3]650 KHz'!F20</f>
        <v>00</v>
      </c>
      <c r="J144" s="57" t="str">
        <f>'[3]650 KHz'!G20</f>
        <v>10</v>
      </c>
      <c r="K144" s="57" t="str">
        <f>'[3]650 KHz'!H20</f>
        <v>40</v>
      </c>
      <c r="L144" s="57" t="str">
        <f>'[3]650 KHz'!I20</f>
        <v>010000</v>
      </c>
      <c r="M144" s="57" t="str">
        <f>'[3]650 KHz'!J20</f>
        <v>00</v>
      </c>
      <c r="N144" s="57" t="str">
        <f>'[3]650 KHz'!K20</f>
        <v>42</v>
      </c>
      <c r="O144" s="57" t="str">
        <f>'[3]650 KHz'!L20</f>
        <v>01</v>
      </c>
      <c r="P144" s="57" t="str">
        <f>'[3]650 KHz'!M20</f>
        <v>00001</v>
      </c>
      <c r="Q144" s="57" t="str">
        <f>'[3]650 KHz'!N20</f>
        <v>0</v>
      </c>
      <c r="R144" s="57" t="str">
        <f>'[3]650 KHz'!O20</f>
        <v>21</v>
      </c>
      <c r="S144" s="57" t="str">
        <f>'[3]650 KHz'!P20</f>
        <v>001000</v>
      </c>
      <c r="T144" s="57" t="str">
        <f>'[3]650 KHz'!Q20</f>
        <v>01</v>
      </c>
      <c r="U144" s="57" t="str">
        <f>'[3]650 KHz'!R20</f>
        <v>84</v>
      </c>
      <c r="V144" s="57" t="str">
        <f>'[3]650 KHz'!S20</f>
        <v>10</v>
      </c>
      <c r="W144" s="57" t="str">
        <f>'[3]650 KHz'!T20</f>
        <v>00010</v>
      </c>
      <c r="X144" s="57" t="str">
        <f>'[3]650 KHz'!U20</f>
        <v>0</v>
      </c>
      <c r="Y144" s="57" t="str">
        <f t="shared" si="64"/>
        <v>1240422184</v>
      </c>
      <c r="Z144" s="57">
        <f t="shared" si="55"/>
        <v>100</v>
      </c>
      <c r="AA144" s="57">
        <f t="shared" si="56"/>
        <v>40</v>
      </c>
      <c r="AB144" s="57">
        <f t="shared" si="57"/>
        <v>1.9998</v>
      </c>
      <c r="AC144" s="57">
        <f t="shared" si="58"/>
        <v>6.4</v>
      </c>
      <c r="AD144" s="57">
        <f t="shared" si="59"/>
        <v>800</v>
      </c>
      <c r="AE144" s="57">
        <f t="shared" si="60"/>
        <v>50</v>
      </c>
      <c r="AF144" s="57">
        <f t="shared" si="61"/>
        <v>80</v>
      </c>
      <c r="AG144" s="57">
        <f t="shared" si="62"/>
        <v>1.25</v>
      </c>
      <c r="AH144" s="57">
        <f t="shared" si="63"/>
        <v>6.25</v>
      </c>
      <c r="AI144" s="57">
        <v>4000</v>
      </c>
      <c r="AK144" s="57">
        <f t="shared" si="65"/>
        <v>650</v>
      </c>
      <c r="AL144" s="57">
        <f t="shared" si="66"/>
        <v>14</v>
      </c>
      <c r="AM144" s="57" t="str">
        <f t="shared" si="52"/>
        <v>1240422184</v>
      </c>
      <c r="AN144" s="57">
        <f t="shared" si="52"/>
        <v>100</v>
      </c>
      <c r="AO144" s="57">
        <f t="shared" si="52"/>
        <v>40</v>
      </c>
      <c r="AP144" s="57">
        <f t="shared" si="67"/>
        <v>80</v>
      </c>
      <c r="AQ144" s="57">
        <f t="shared" si="68"/>
        <v>159.98400000000001</v>
      </c>
      <c r="AR144" s="57">
        <f t="shared" si="69"/>
        <v>6.4</v>
      </c>
      <c r="AS144" s="57">
        <f t="shared" si="53"/>
        <v>50</v>
      </c>
      <c r="AT144" s="57">
        <f t="shared" si="53"/>
        <v>80</v>
      </c>
      <c r="AU144" s="57">
        <f t="shared" si="70"/>
        <v>250</v>
      </c>
      <c r="AV144" s="57">
        <f t="shared" si="71"/>
        <v>6.25</v>
      </c>
      <c r="AW144" s="57">
        <f t="shared" si="72"/>
        <v>4</v>
      </c>
      <c r="AX144" s="382">
        <f t="shared" si="73"/>
        <v>24.870446902798921</v>
      </c>
      <c r="AY144" s="382">
        <f t="shared" si="74"/>
        <v>621.69899645271619</v>
      </c>
      <c r="AZ144" s="57">
        <f t="shared" si="75"/>
        <v>4</v>
      </c>
      <c r="BA144" s="382">
        <f t="shared" si="76"/>
        <v>7.9577471545947667</v>
      </c>
      <c r="BB144" s="382">
        <f t="shared" si="77"/>
        <v>318.3098861837907</v>
      </c>
    </row>
    <row r="145" spans="1:54" x14ac:dyDescent="0.25">
      <c r="A145" s="57">
        <f t="shared" si="54"/>
        <v>143</v>
      </c>
      <c r="B145" s="57">
        <v>650</v>
      </c>
      <c r="C145" s="57">
        <v>4</v>
      </c>
      <c r="D145" s="57" t="str">
        <f>'[3]650 KHz'!A21</f>
        <v>01111</v>
      </c>
      <c r="E145" s="57">
        <f>'[3]650 KHz'!B21</f>
        <v>2</v>
      </c>
      <c r="F145" s="57" t="str">
        <f>'[3]650 KHz'!C21</f>
        <v>12</v>
      </c>
      <c r="G145" s="57" t="str">
        <f>'[3]650 KHz'!D21</f>
        <v>00</v>
      </c>
      <c r="H145" s="57" t="str">
        <f>'[3]650 KHz'!E21</f>
        <v>01</v>
      </c>
      <c r="I145" s="57" t="str">
        <f>'[3]650 KHz'!F21</f>
        <v>00</v>
      </c>
      <c r="J145" s="57" t="str">
        <f>'[3]650 KHz'!G21</f>
        <v>10</v>
      </c>
      <c r="K145" s="57" t="str">
        <f>'[3]650 KHz'!H21</f>
        <v>80</v>
      </c>
      <c r="L145" s="57" t="str">
        <f>'[3]650 KHz'!I21</f>
        <v>100000</v>
      </c>
      <c r="M145" s="57" t="str">
        <f>'[3]650 KHz'!J21</f>
        <v>00</v>
      </c>
      <c r="N145" s="57" t="str">
        <f>'[3]650 KHz'!K21</f>
        <v>42</v>
      </c>
      <c r="O145" s="57" t="str">
        <f>'[3]650 KHz'!L21</f>
        <v>01</v>
      </c>
      <c r="P145" s="57" t="str">
        <f>'[3]650 KHz'!M21</f>
        <v>00001</v>
      </c>
      <c r="Q145" s="57" t="str">
        <f>'[3]650 KHz'!N21</f>
        <v>0</v>
      </c>
      <c r="R145" s="57" t="str">
        <f>'[3]650 KHz'!O21</f>
        <v>21</v>
      </c>
      <c r="S145" s="57" t="str">
        <f>'[3]650 KHz'!P21</f>
        <v>001000</v>
      </c>
      <c r="T145" s="57" t="str">
        <f>'[3]650 KHz'!Q21</f>
        <v>01</v>
      </c>
      <c r="U145" s="57" t="str">
        <f>'[3]650 KHz'!R21</f>
        <v>84</v>
      </c>
      <c r="V145" s="57" t="str">
        <f>'[3]650 KHz'!S21</f>
        <v>10</v>
      </c>
      <c r="W145" s="57" t="str">
        <f>'[3]650 KHz'!T21</f>
        <v>00010</v>
      </c>
      <c r="X145" s="57" t="str">
        <f>'[3]650 KHz'!U21</f>
        <v>0</v>
      </c>
      <c r="Y145" s="57" t="str">
        <f t="shared" si="64"/>
        <v>1280422184</v>
      </c>
      <c r="Z145" s="57">
        <f t="shared" si="55"/>
        <v>100</v>
      </c>
      <c r="AA145" s="57">
        <f t="shared" si="56"/>
        <v>40</v>
      </c>
      <c r="AB145" s="57">
        <f t="shared" si="57"/>
        <v>1.9998</v>
      </c>
      <c r="AC145" s="57">
        <f t="shared" si="58"/>
        <v>6.4</v>
      </c>
      <c r="AD145" s="57">
        <f t="shared" si="59"/>
        <v>800</v>
      </c>
      <c r="AE145" s="57">
        <f t="shared" si="60"/>
        <v>50</v>
      </c>
      <c r="AF145" s="57">
        <f t="shared" si="61"/>
        <v>160</v>
      </c>
      <c r="AG145" s="57">
        <f t="shared" si="62"/>
        <v>1.25</v>
      </c>
      <c r="AH145" s="57">
        <f t="shared" si="63"/>
        <v>6.25</v>
      </c>
      <c r="AI145" s="57">
        <v>4000</v>
      </c>
      <c r="AK145" s="57">
        <f t="shared" si="65"/>
        <v>650</v>
      </c>
      <c r="AL145" s="57">
        <f t="shared" si="66"/>
        <v>15</v>
      </c>
      <c r="AM145" s="57" t="str">
        <f t="shared" ref="AM145:AO208" si="78">Y145</f>
        <v>1280422184</v>
      </c>
      <c r="AN145" s="57">
        <f t="shared" si="78"/>
        <v>100</v>
      </c>
      <c r="AO145" s="57">
        <f t="shared" si="78"/>
        <v>40</v>
      </c>
      <c r="AP145" s="57">
        <f t="shared" si="67"/>
        <v>80</v>
      </c>
      <c r="AQ145" s="57">
        <f t="shared" si="68"/>
        <v>159.98400000000001</v>
      </c>
      <c r="AR145" s="57">
        <f t="shared" si="69"/>
        <v>6.4</v>
      </c>
      <c r="AS145" s="57">
        <f t="shared" ref="AS145:AT208" si="79">AE145</f>
        <v>50</v>
      </c>
      <c r="AT145" s="57">
        <f t="shared" si="79"/>
        <v>160</v>
      </c>
      <c r="AU145" s="57">
        <f t="shared" si="70"/>
        <v>250</v>
      </c>
      <c r="AV145" s="57">
        <f t="shared" si="71"/>
        <v>6.25</v>
      </c>
      <c r="AW145" s="57">
        <f t="shared" si="72"/>
        <v>4</v>
      </c>
      <c r="AX145" s="382">
        <f t="shared" si="73"/>
        <v>24.870446902798921</v>
      </c>
      <c r="AY145" s="382">
        <f t="shared" si="74"/>
        <v>621.69899645271619</v>
      </c>
      <c r="AZ145" s="57">
        <f t="shared" si="75"/>
        <v>8</v>
      </c>
      <c r="BA145" s="382">
        <f t="shared" si="76"/>
        <v>3.9788735772973833</v>
      </c>
      <c r="BB145" s="382">
        <f t="shared" si="77"/>
        <v>159.15494309189535</v>
      </c>
    </row>
    <row r="146" spans="1:54" x14ac:dyDescent="0.25">
      <c r="A146" s="57">
        <f t="shared" si="54"/>
        <v>144</v>
      </c>
      <c r="B146" s="57">
        <v>650</v>
      </c>
      <c r="C146" s="57">
        <v>4</v>
      </c>
      <c r="D146" s="57" t="str">
        <f>'[3]650 KHz'!A22</f>
        <v>10000</v>
      </c>
      <c r="E146" s="57">
        <f>'[3]650 KHz'!B22</f>
        <v>2</v>
      </c>
      <c r="F146" s="57" t="str">
        <f>'[3]650 KHz'!C22</f>
        <v>12</v>
      </c>
      <c r="G146" s="57" t="str">
        <f>'[3]650 KHz'!D22</f>
        <v>00</v>
      </c>
      <c r="H146" s="57" t="str">
        <f>'[3]650 KHz'!E22</f>
        <v>01</v>
      </c>
      <c r="I146" s="57" t="str">
        <f>'[3]650 KHz'!F22</f>
        <v>00</v>
      </c>
      <c r="J146" s="57" t="str">
        <f>'[3]650 KHz'!G22</f>
        <v>10</v>
      </c>
      <c r="K146" s="57" t="str">
        <f>'[3]650 KHz'!H22</f>
        <v>0A</v>
      </c>
      <c r="L146" s="57" t="str">
        <f>'[3]650 KHz'!I22</f>
        <v>000010</v>
      </c>
      <c r="M146" s="57" t="str">
        <f>'[3]650 KHz'!J22</f>
        <v>10</v>
      </c>
      <c r="N146" s="57" t="str">
        <f>'[3]650 KHz'!K22</f>
        <v>10</v>
      </c>
      <c r="O146" s="57" t="str">
        <f>'[3]650 KHz'!L22</f>
        <v>00</v>
      </c>
      <c r="P146" s="57" t="str">
        <f>'[3]650 KHz'!M22</f>
        <v>01000</v>
      </c>
      <c r="Q146" s="57" t="str">
        <f>'[3]650 KHz'!N22</f>
        <v>0</v>
      </c>
      <c r="R146" s="57" t="str">
        <f>'[3]650 KHz'!O22</f>
        <v>29</v>
      </c>
      <c r="S146" s="57" t="str">
        <f>'[3]650 KHz'!P22</f>
        <v>001010</v>
      </c>
      <c r="T146" s="57" t="str">
        <f>'[3]650 KHz'!Q22</f>
        <v>01</v>
      </c>
      <c r="U146" s="57" t="str">
        <f>'[3]650 KHz'!R22</f>
        <v>04</v>
      </c>
      <c r="V146" s="57" t="str">
        <f>'[3]650 KHz'!S22</f>
        <v>00</v>
      </c>
      <c r="W146" s="57" t="str">
        <f>'[3]650 KHz'!T22</f>
        <v>00010</v>
      </c>
      <c r="X146" s="57" t="str">
        <f>'[3]650 KHz'!U22</f>
        <v>0</v>
      </c>
      <c r="Y146" s="57" t="str">
        <f t="shared" si="64"/>
        <v>120A102904</v>
      </c>
      <c r="Z146" s="57">
        <f t="shared" si="55"/>
        <v>100</v>
      </c>
      <c r="AA146" s="57">
        <f t="shared" si="56"/>
        <v>50</v>
      </c>
      <c r="AB146" s="57">
        <f t="shared" si="57"/>
        <v>1.3331999999999999</v>
      </c>
      <c r="AC146" s="57">
        <f t="shared" si="58"/>
        <v>6.4</v>
      </c>
      <c r="AD146" s="57">
        <f t="shared" si="59"/>
        <v>800</v>
      </c>
      <c r="AE146" s="57">
        <f t="shared" si="60"/>
        <v>50</v>
      </c>
      <c r="AF146" s="57">
        <f t="shared" si="61"/>
        <v>10</v>
      </c>
      <c r="AG146" s="57">
        <f t="shared" si="62"/>
        <v>10</v>
      </c>
      <c r="AH146" s="57">
        <f t="shared" si="63"/>
        <v>50</v>
      </c>
      <c r="AI146" s="57">
        <v>4000</v>
      </c>
      <c r="AK146" s="57">
        <f t="shared" si="65"/>
        <v>650</v>
      </c>
      <c r="AL146" s="57">
        <f t="shared" si="66"/>
        <v>16</v>
      </c>
      <c r="AM146" s="57" t="str">
        <f t="shared" si="78"/>
        <v>120A102904</v>
      </c>
      <c r="AN146" s="57">
        <f t="shared" si="78"/>
        <v>100</v>
      </c>
      <c r="AO146" s="57">
        <f t="shared" si="78"/>
        <v>50</v>
      </c>
      <c r="AP146" s="57">
        <f t="shared" si="67"/>
        <v>80</v>
      </c>
      <c r="AQ146" s="57">
        <f t="shared" si="68"/>
        <v>106.65599999999999</v>
      </c>
      <c r="AR146" s="57">
        <f t="shared" si="69"/>
        <v>6.4</v>
      </c>
      <c r="AS146" s="57">
        <f t="shared" si="79"/>
        <v>50</v>
      </c>
      <c r="AT146" s="57">
        <f t="shared" si="79"/>
        <v>10</v>
      </c>
      <c r="AU146" s="57">
        <f t="shared" si="70"/>
        <v>2000</v>
      </c>
      <c r="AV146" s="57">
        <f t="shared" si="71"/>
        <v>50</v>
      </c>
      <c r="AW146" s="57">
        <f t="shared" si="72"/>
        <v>5</v>
      </c>
      <c r="AX146" s="382">
        <f t="shared" si="73"/>
        <v>29.844536283358714</v>
      </c>
      <c r="AY146" s="382">
        <f t="shared" si="74"/>
        <v>497.35919716217279</v>
      </c>
      <c r="AZ146" s="57">
        <f t="shared" si="75"/>
        <v>0.5</v>
      </c>
      <c r="BA146" s="382">
        <f t="shared" si="76"/>
        <v>7.9577471545947667</v>
      </c>
      <c r="BB146" s="382">
        <f t="shared" si="77"/>
        <v>318.3098861837907</v>
      </c>
    </row>
    <row r="147" spans="1:54" x14ac:dyDescent="0.25">
      <c r="A147" s="57">
        <f t="shared" si="54"/>
        <v>145</v>
      </c>
      <c r="B147" s="57">
        <v>650</v>
      </c>
      <c r="C147" s="57">
        <v>4</v>
      </c>
      <c r="D147" s="57" t="str">
        <f>'[3]650 KHz'!A23</f>
        <v>10001</v>
      </c>
      <c r="E147" s="57">
        <f>'[3]650 KHz'!B23</f>
        <v>2</v>
      </c>
      <c r="F147" s="57" t="str">
        <f>'[3]650 KHz'!C23</f>
        <v>12</v>
      </c>
      <c r="G147" s="57" t="str">
        <f>'[3]650 KHz'!D23</f>
        <v>00</v>
      </c>
      <c r="H147" s="57" t="str">
        <f>'[3]650 KHz'!E23</f>
        <v>01</v>
      </c>
      <c r="I147" s="57" t="str">
        <f>'[3]650 KHz'!F23</f>
        <v>00</v>
      </c>
      <c r="J147" s="57" t="str">
        <f>'[3]650 KHz'!G23</f>
        <v>10</v>
      </c>
      <c r="K147" s="57" t="str">
        <f>'[3]650 KHz'!H23</f>
        <v>11</v>
      </c>
      <c r="L147" s="57" t="str">
        <f>'[3]650 KHz'!I23</f>
        <v>000100</v>
      </c>
      <c r="M147" s="57" t="str">
        <f>'[3]650 KHz'!J23</f>
        <v>01</v>
      </c>
      <c r="N147" s="57" t="str">
        <f>'[3]650 KHz'!K23</f>
        <v>08</v>
      </c>
      <c r="O147" s="57" t="str">
        <f>'[3]650 KHz'!L23</f>
        <v>00</v>
      </c>
      <c r="P147" s="57" t="str">
        <f>'[3]650 KHz'!M23</f>
        <v>00100</v>
      </c>
      <c r="Q147" s="57" t="str">
        <f>'[3]650 KHz'!N23</f>
        <v>0</v>
      </c>
      <c r="R147" s="57" t="str">
        <f>'[3]650 KHz'!O23</f>
        <v>29</v>
      </c>
      <c r="S147" s="57" t="str">
        <f>'[3]650 KHz'!P23</f>
        <v>001010</v>
      </c>
      <c r="T147" s="57" t="str">
        <f>'[3]650 KHz'!Q23</f>
        <v>01</v>
      </c>
      <c r="U147" s="57" t="str">
        <f>'[3]650 KHz'!R23</f>
        <v>04</v>
      </c>
      <c r="V147" s="57" t="str">
        <f>'[3]650 KHz'!S23</f>
        <v>00</v>
      </c>
      <c r="W147" s="57" t="str">
        <f>'[3]650 KHz'!T23</f>
        <v>00010</v>
      </c>
      <c r="X147" s="57" t="str">
        <f>'[3]650 KHz'!U23</f>
        <v>0</v>
      </c>
      <c r="Y147" s="57" t="str">
        <f t="shared" si="64"/>
        <v>1211082904</v>
      </c>
      <c r="Z147" s="57">
        <f t="shared" si="55"/>
        <v>100</v>
      </c>
      <c r="AA147" s="57">
        <f t="shared" si="56"/>
        <v>50</v>
      </c>
      <c r="AB147" s="57">
        <f t="shared" si="57"/>
        <v>1.3331999999999999</v>
      </c>
      <c r="AC147" s="57">
        <f t="shared" si="58"/>
        <v>6.4</v>
      </c>
      <c r="AD147" s="57">
        <f t="shared" si="59"/>
        <v>800</v>
      </c>
      <c r="AE147" s="57">
        <f t="shared" si="60"/>
        <v>50</v>
      </c>
      <c r="AF147" s="57">
        <f t="shared" si="61"/>
        <v>20</v>
      </c>
      <c r="AG147" s="57">
        <f t="shared" si="62"/>
        <v>5</v>
      </c>
      <c r="AH147" s="57">
        <f t="shared" si="63"/>
        <v>25</v>
      </c>
      <c r="AI147" s="57">
        <v>4000</v>
      </c>
      <c r="AK147" s="57">
        <f t="shared" si="65"/>
        <v>650</v>
      </c>
      <c r="AL147" s="57">
        <f t="shared" si="66"/>
        <v>17</v>
      </c>
      <c r="AM147" s="57" t="str">
        <f t="shared" si="78"/>
        <v>1211082904</v>
      </c>
      <c r="AN147" s="57">
        <f t="shared" si="78"/>
        <v>100</v>
      </c>
      <c r="AO147" s="57">
        <f t="shared" si="78"/>
        <v>50</v>
      </c>
      <c r="AP147" s="57">
        <f t="shared" si="67"/>
        <v>80</v>
      </c>
      <c r="AQ147" s="57">
        <f t="shared" si="68"/>
        <v>106.65599999999999</v>
      </c>
      <c r="AR147" s="57">
        <f t="shared" si="69"/>
        <v>6.4</v>
      </c>
      <c r="AS147" s="57">
        <f t="shared" si="79"/>
        <v>50</v>
      </c>
      <c r="AT147" s="57">
        <f t="shared" si="79"/>
        <v>20</v>
      </c>
      <c r="AU147" s="57">
        <f t="shared" si="70"/>
        <v>1000</v>
      </c>
      <c r="AV147" s="57">
        <f t="shared" si="71"/>
        <v>25</v>
      </c>
      <c r="AW147" s="57">
        <f t="shared" si="72"/>
        <v>5</v>
      </c>
      <c r="AX147" s="382">
        <f t="shared" si="73"/>
        <v>29.844536283358714</v>
      </c>
      <c r="AY147" s="382">
        <f t="shared" si="74"/>
        <v>497.35919716217279</v>
      </c>
      <c r="AZ147" s="57">
        <f t="shared" si="75"/>
        <v>1</v>
      </c>
      <c r="BA147" s="382">
        <f t="shared" si="76"/>
        <v>7.9577471545947667</v>
      </c>
      <c r="BB147" s="382">
        <f t="shared" si="77"/>
        <v>318.3098861837907</v>
      </c>
    </row>
    <row r="148" spans="1:54" x14ac:dyDescent="0.25">
      <c r="A148" s="57">
        <f t="shared" si="54"/>
        <v>146</v>
      </c>
      <c r="B148" s="57">
        <v>650</v>
      </c>
      <c r="C148" s="57">
        <v>4</v>
      </c>
      <c r="D148" s="57" t="str">
        <f>'[3]650 KHz'!A24</f>
        <v>10010</v>
      </c>
      <c r="E148" s="57">
        <f>'[3]650 KHz'!B24</f>
        <v>2</v>
      </c>
      <c r="F148" s="57" t="str">
        <f>'[3]650 KHz'!C24</f>
        <v>12</v>
      </c>
      <c r="G148" s="57" t="str">
        <f>'[3]650 KHz'!D24</f>
        <v>00</v>
      </c>
      <c r="H148" s="57" t="str">
        <f>'[3]650 KHz'!E24</f>
        <v>01</v>
      </c>
      <c r="I148" s="57" t="str">
        <f>'[3]650 KHz'!F24</f>
        <v>00</v>
      </c>
      <c r="J148" s="57" t="str">
        <f>'[3]650 KHz'!G24</f>
        <v>10</v>
      </c>
      <c r="K148" s="57" t="str">
        <f>'[3]650 KHz'!H24</f>
        <v>20</v>
      </c>
      <c r="L148" s="57" t="str">
        <f>'[3]650 KHz'!I24</f>
        <v>001000</v>
      </c>
      <c r="M148" s="57" t="str">
        <f>'[3]650 KHz'!J24</f>
        <v>00</v>
      </c>
      <c r="N148" s="57" t="str">
        <f>'[3]650 KHz'!K24</f>
        <v>84</v>
      </c>
      <c r="O148" s="57" t="str">
        <f>'[3]650 KHz'!L24</f>
        <v>10</v>
      </c>
      <c r="P148" s="57" t="str">
        <f>'[3]650 KHz'!M24</f>
        <v>00010</v>
      </c>
      <c r="Q148" s="57" t="str">
        <f>'[3]650 KHz'!N24</f>
        <v>0</v>
      </c>
      <c r="R148" s="57" t="str">
        <f>'[3]650 KHz'!O24</f>
        <v>29</v>
      </c>
      <c r="S148" s="57" t="str">
        <f>'[3]650 KHz'!P24</f>
        <v>001010</v>
      </c>
      <c r="T148" s="57" t="str">
        <f>'[3]650 KHz'!Q24</f>
        <v>01</v>
      </c>
      <c r="U148" s="57" t="str">
        <f>'[3]650 KHz'!R24</f>
        <v>04</v>
      </c>
      <c r="V148" s="57" t="str">
        <f>'[3]650 KHz'!S24</f>
        <v>00</v>
      </c>
      <c r="W148" s="57" t="str">
        <f>'[3]650 KHz'!T24</f>
        <v>00010</v>
      </c>
      <c r="X148" s="57" t="str">
        <f>'[3]650 KHz'!U24</f>
        <v>0</v>
      </c>
      <c r="Y148" s="57" t="str">
        <f t="shared" si="64"/>
        <v>1220842904</v>
      </c>
      <c r="Z148" s="57">
        <f t="shared" si="55"/>
        <v>100</v>
      </c>
      <c r="AA148" s="57">
        <f t="shared" si="56"/>
        <v>50</v>
      </c>
      <c r="AB148" s="57">
        <f t="shared" si="57"/>
        <v>1.3331999999999999</v>
      </c>
      <c r="AC148" s="57">
        <f t="shared" si="58"/>
        <v>6.4</v>
      </c>
      <c r="AD148" s="57">
        <f t="shared" si="59"/>
        <v>800</v>
      </c>
      <c r="AE148" s="57">
        <f t="shared" si="60"/>
        <v>50</v>
      </c>
      <c r="AF148" s="57">
        <f t="shared" si="61"/>
        <v>40</v>
      </c>
      <c r="AG148" s="57">
        <f t="shared" si="62"/>
        <v>2.5</v>
      </c>
      <c r="AH148" s="57">
        <f t="shared" si="63"/>
        <v>12.5</v>
      </c>
      <c r="AI148" s="57">
        <v>4000</v>
      </c>
      <c r="AK148" s="57">
        <f t="shared" si="65"/>
        <v>650</v>
      </c>
      <c r="AL148" s="57">
        <f t="shared" si="66"/>
        <v>18</v>
      </c>
      <c r="AM148" s="57" t="str">
        <f t="shared" si="78"/>
        <v>1220842904</v>
      </c>
      <c r="AN148" s="57">
        <f t="shared" si="78"/>
        <v>100</v>
      </c>
      <c r="AO148" s="57">
        <f t="shared" si="78"/>
        <v>50</v>
      </c>
      <c r="AP148" s="57">
        <f t="shared" si="67"/>
        <v>80</v>
      </c>
      <c r="AQ148" s="57">
        <f t="shared" si="68"/>
        <v>106.65599999999999</v>
      </c>
      <c r="AR148" s="57">
        <f t="shared" si="69"/>
        <v>6.4</v>
      </c>
      <c r="AS148" s="57">
        <f t="shared" si="79"/>
        <v>50</v>
      </c>
      <c r="AT148" s="57">
        <f t="shared" si="79"/>
        <v>40</v>
      </c>
      <c r="AU148" s="57">
        <f t="shared" si="70"/>
        <v>500</v>
      </c>
      <c r="AV148" s="57">
        <f t="shared" si="71"/>
        <v>12.5</v>
      </c>
      <c r="AW148" s="57">
        <f t="shared" si="72"/>
        <v>5</v>
      </c>
      <c r="AX148" s="382">
        <f t="shared" si="73"/>
        <v>29.844536283358714</v>
      </c>
      <c r="AY148" s="382">
        <f t="shared" si="74"/>
        <v>497.35919716217279</v>
      </c>
      <c r="AZ148" s="57">
        <f t="shared" si="75"/>
        <v>2</v>
      </c>
      <c r="BA148" s="382">
        <f t="shared" si="76"/>
        <v>7.9577471545947667</v>
      </c>
      <c r="BB148" s="382">
        <f t="shared" si="77"/>
        <v>318.3098861837907</v>
      </c>
    </row>
    <row r="149" spans="1:54" x14ac:dyDescent="0.25">
      <c r="A149" s="57">
        <f t="shared" si="54"/>
        <v>147</v>
      </c>
      <c r="B149" s="57">
        <v>650</v>
      </c>
      <c r="C149" s="57">
        <v>4</v>
      </c>
      <c r="D149" s="57" t="str">
        <f>'[3]650 KHz'!A25</f>
        <v>10011</v>
      </c>
      <c r="E149" s="57">
        <f>'[3]650 KHz'!B25</f>
        <v>2</v>
      </c>
      <c r="F149" s="57" t="str">
        <f>'[3]650 KHz'!C25</f>
        <v>12</v>
      </c>
      <c r="G149" s="57" t="str">
        <f>'[3]650 KHz'!D25</f>
        <v>00</v>
      </c>
      <c r="H149" s="57" t="str">
        <f>'[3]650 KHz'!E25</f>
        <v>01</v>
      </c>
      <c r="I149" s="57" t="str">
        <f>'[3]650 KHz'!F25</f>
        <v>00</v>
      </c>
      <c r="J149" s="57" t="str">
        <f>'[3]650 KHz'!G25</f>
        <v>10</v>
      </c>
      <c r="K149" s="57" t="str">
        <f>'[3]650 KHz'!H25</f>
        <v>40</v>
      </c>
      <c r="L149" s="57" t="str">
        <f>'[3]650 KHz'!I25</f>
        <v>010000</v>
      </c>
      <c r="M149" s="57" t="str">
        <f>'[3]650 KHz'!J25</f>
        <v>00</v>
      </c>
      <c r="N149" s="57" t="str">
        <f>'[3]650 KHz'!K25</f>
        <v>42</v>
      </c>
      <c r="O149" s="57" t="str">
        <f>'[3]650 KHz'!L25</f>
        <v>01</v>
      </c>
      <c r="P149" s="57" t="str">
        <f>'[3]650 KHz'!M25</f>
        <v>00001</v>
      </c>
      <c r="Q149" s="57" t="str">
        <f>'[3]650 KHz'!N25</f>
        <v>0</v>
      </c>
      <c r="R149" s="57" t="str">
        <f>'[3]650 KHz'!O25</f>
        <v>29</v>
      </c>
      <c r="S149" s="57" t="str">
        <f>'[3]650 KHz'!P25</f>
        <v>001010</v>
      </c>
      <c r="T149" s="57" t="str">
        <f>'[3]650 KHz'!Q25</f>
        <v>01</v>
      </c>
      <c r="U149" s="57" t="str">
        <f>'[3]650 KHz'!R25</f>
        <v>04</v>
      </c>
      <c r="V149" s="57" t="str">
        <f>'[3]650 KHz'!S25</f>
        <v>00</v>
      </c>
      <c r="W149" s="57" t="str">
        <f>'[3]650 KHz'!T25</f>
        <v>00010</v>
      </c>
      <c r="X149" s="57" t="str">
        <f>'[3]650 KHz'!U25</f>
        <v>0</v>
      </c>
      <c r="Y149" s="57" t="str">
        <f t="shared" si="64"/>
        <v>1240422904</v>
      </c>
      <c r="Z149" s="57">
        <f t="shared" si="55"/>
        <v>100</v>
      </c>
      <c r="AA149" s="57">
        <f t="shared" si="56"/>
        <v>50</v>
      </c>
      <c r="AB149" s="57">
        <f t="shared" si="57"/>
        <v>1.3331999999999999</v>
      </c>
      <c r="AC149" s="57">
        <f t="shared" si="58"/>
        <v>6.4</v>
      </c>
      <c r="AD149" s="57">
        <f t="shared" si="59"/>
        <v>800</v>
      </c>
      <c r="AE149" s="57">
        <f t="shared" si="60"/>
        <v>50</v>
      </c>
      <c r="AF149" s="57">
        <f t="shared" si="61"/>
        <v>80</v>
      </c>
      <c r="AG149" s="57">
        <f t="shared" si="62"/>
        <v>1.25</v>
      </c>
      <c r="AH149" s="57">
        <f t="shared" si="63"/>
        <v>6.25</v>
      </c>
      <c r="AI149" s="57">
        <v>4000</v>
      </c>
      <c r="AK149" s="57">
        <f t="shared" si="65"/>
        <v>650</v>
      </c>
      <c r="AL149" s="57">
        <f t="shared" si="66"/>
        <v>19</v>
      </c>
      <c r="AM149" s="57" t="str">
        <f t="shared" si="78"/>
        <v>1240422904</v>
      </c>
      <c r="AN149" s="57">
        <f t="shared" si="78"/>
        <v>100</v>
      </c>
      <c r="AO149" s="57">
        <f t="shared" si="78"/>
        <v>50</v>
      </c>
      <c r="AP149" s="57">
        <f t="shared" si="67"/>
        <v>80</v>
      </c>
      <c r="AQ149" s="57">
        <f t="shared" si="68"/>
        <v>106.65599999999999</v>
      </c>
      <c r="AR149" s="57">
        <f t="shared" si="69"/>
        <v>6.4</v>
      </c>
      <c r="AS149" s="57">
        <f t="shared" si="79"/>
        <v>50</v>
      </c>
      <c r="AT149" s="57">
        <f t="shared" si="79"/>
        <v>80</v>
      </c>
      <c r="AU149" s="57">
        <f t="shared" si="70"/>
        <v>250</v>
      </c>
      <c r="AV149" s="57">
        <f t="shared" si="71"/>
        <v>6.25</v>
      </c>
      <c r="AW149" s="57">
        <f t="shared" si="72"/>
        <v>5</v>
      </c>
      <c r="AX149" s="382">
        <f t="shared" si="73"/>
        <v>29.844536283358714</v>
      </c>
      <c r="AY149" s="382">
        <f t="shared" si="74"/>
        <v>497.35919716217279</v>
      </c>
      <c r="AZ149" s="57">
        <f t="shared" si="75"/>
        <v>4</v>
      </c>
      <c r="BA149" s="382">
        <f t="shared" si="76"/>
        <v>7.9577471545947667</v>
      </c>
      <c r="BB149" s="382">
        <f t="shared" si="77"/>
        <v>318.3098861837907</v>
      </c>
    </row>
    <row r="150" spans="1:54" x14ac:dyDescent="0.25">
      <c r="A150" s="57">
        <f t="shared" si="54"/>
        <v>148</v>
      </c>
      <c r="B150" s="57">
        <v>650</v>
      </c>
      <c r="C150" s="57">
        <v>4</v>
      </c>
      <c r="D150" s="57" t="str">
        <f>'[3]650 KHz'!A26</f>
        <v>10100</v>
      </c>
      <c r="E150" s="57">
        <f>'[3]650 KHz'!B26</f>
        <v>2</v>
      </c>
      <c r="F150" s="57" t="str">
        <f>'[3]650 KHz'!C26</f>
        <v>12</v>
      </c>
      <c r="G150" s="57" t="str">
        <f>'[3]650 KHz'!D26</f>
        <v>00</v>
      </c>
      <c r="H150" s="57" t="str">
        <f>'[3]650 KHz'!E26</f>
        <v>01</v>
      </c>
      <c r="I150" s="57" t="str">
        <f>'[3]650 KHz'!F26</f>
        <v>00</v>
      </c>
      <c r="J150" s="57" t="str">
        <f>'[3]650 KHz'!G26</f>
        <v>10</v>
      </c>
      <c r="K150" s="57" t="str">
        <f>'[3]650 KHz'!H26</f>
        <v>80</v>
      </c>
      <c r="L150" s="57" t="str">
        <f>'[3]650 KHz'!I26</f>
        <v>100000</v>
      </c>
      <c r="M150" s="57" t="str">
        <f>'[3]650 KHz'!J26</f>
        <v>00</v>
      </c>
      <c r="N150" s="57" t="str">
        <f>'[3]650 KHz'!K26</f>
        <v>42</v>
      </c>
      <c r="O150" s="57" t="str">
        <f>'[3]650 KHz'!L26</f>
        <v>01</v>
      </c>
      <c r="P150" s="57" t="str">
        <f>'[3]650 KHz'!M26</f>
        <v>00001</v>
      </c>
      <c r="Q150" s="57" t="str">
        <f>'[3]650 KHz'!N26</f>
        <v>0</v>
      </c>
      <c r="R150" s="57" t="str">
        <f>'[3]650 KHz'!O26</f>
        <v>29</v>
      </c>
      <c r="S150" s="57" t="str">
        <f>'[3]650 KHz'!P26</f>
        <v>001010</v>
      </c>
      <c r="T150" s="57" t="str">
        <f>'[3]650 KHz'!Q26</f>
        <v>01</v>
      </c>
      <c r="U150" s="57" t="str">
        <f>'[3]650 KHz'!R26</f>
        <v>04</v>
      </c>
      <c r="V150" s="57" t="str">
        <f>'[3]650 KHz'!S26</f>
        <v>00</v>
      </c>
      <c r="W150" s="57" t="str">
        <f>'[3]650 KHz'!T26</f>
        <v>00010</v>
      </c>
      <c r="X150" s="57" t="str">
        <f>'[3]650 KHz'!U26</f>
        <v>0</v>
      </c>
      <c r="Y150" s="57" t="str">
        <f t="shared" si="64"/>
        <v>1280422904</v>
      </c>
      <c r="Z150" s="57">
        <f t="shared" si="55"/>
        <v>100</v>
      </c>
      <c r="AA150" s="57">
        <f t="shared" si="56"/>
        <v>50</v>
      </c>
      <c r="AB150" s="57">
        <f t="shared" si="57"/>
        <v>1.3331999999999999</v>
      </c>
      <c r="AC150" s="57">
        <f t="shared" si="58"/>
        <v>6.4</v>
      </c>
      <c r="AD150" s="57">
        <f t="shared" si="59"/>
        <v>800</v>
      </c>
      <c r="AE150" s="57">
        <f t="shared" si="60"/>
        <v>50</v>
      </c>
      <c r="AF150" s="57">
        <f t="shared" si="61"/>
        <v>160</v>
      </c>
      <c r="AG150" s="57">
        <f t="shared" si="62"/>
        <v>1.25</v>
      </c>
      <c r="AH150" s="57">
        <f t="shared" si="63"/>
        <v>6.25</v>
      </c>
      <c r="AI150" s="57">
        <v>4000</v>
      </c>
      <c r="AK150" s="57">
        <f t="shared" si="65"/>
        <v>650</v>
      </c>
      <c r="AL150" s="57">
        <f t="shared" si="66"/>
        <v>20</v>
      </c>
      <c r="AM150" s="57" t="str">
        <f t="shared" si="78"/>
        <v>1280422904</v>
      </c>
      <c r="AN150" s="57">
        <f t="shared" si="78"/>
        <v>100</v>
      </c>
      <c r="AO150" s="57">
        <f t="shared" si="78"/>
        <v>50</v>
      </c>
      <c r="AP150" s="57">
        <f t="shared" si="67"/>
        <v>80</v>
      </c>
      <c r="AQ150" s="57">
        <f t="shared" si="68"/>
        <v>106.65599999999999</v>
      </c>
      <c r="AR150" s="57">
        <f t="shared" si="69"/>
        <v>6.4</v>
      </c>
      <c r="AS150" s="57">
        <f t="shared" si="79"/>
        <v>50</v>
      </c>
      <c r="AT150" s="57">
        <f t="shared" si="79"/>
        <v>160</v>
      </c>
      <c r="AU150" s="57">
        <f t="shared" si="70"/>
        <v>250</v>
      </c>
      <c r="AV150" s="57">
        <f t="shared" si="71"/>
        <v>6.25</v>
      </c>
      <c r="AW150" s="57">
        <f t="shared" si="72"/>
        <v>5</v>
      </c>
      <c r="AX150" s="382">
        <f t="shared" si="73"/>
        <v>29.844536283358714</v>
      </c>
      <c r="AY150" s="382">
        <f t="shared" si="74"/>
        <v>497.35919716217279</v>
      </c>
      <c r="AZ150" s="57">
        <f t="shared" si="75"/>
        <v>8</v>
      </c>
      <c r="BA150" s="382">
        <f t="shared" si="76"/>
        <v>3.9788735772973833</v>
      </c>
      <c r="BB150" s="382">
        <f t="shared" si="77"/>
        <v>159.15494309189535</v>
      </c>
    </row>
    <row r="151" spans="1:54" x14ac:dyDescent="0.25">
      <c r="A151" s="57">
        <f t="shared" si="54"/>
        <v>149</v>
      </c>
      <c r="B151" s="57">
        <v>650</v>
      </c>
      <c r="C151" s="57">
        <v>4</v>
      </c>
      <c r="D151" s="57" t="str">
        <f>'[3]650 KHz'!A27</f>
        <v>10101</v>
      </c>
      <c r="E151" s="57">
        <f>'[3]650 KHz'!B27</f>
        <v>2</v>
      </c>
      <c r="F151" s="57" t="str">
        <f>'[3]650 KHz'!C27</f>
        <v>13</v>
      </c>
      <c r="G151" s="57" t="str">
        <f>'[3]650 KHz'!D27</f>
        <v>00</v>
      </c>
      <c r="H151" s="57" t="str">
        <f>'[3]650 KHz'!E27</f>
        <v>01</v>
      </c>
      <c r="I151" s="57" t="str">
        <f>'[3]650 KHz'!F27</f>
        <v>00</v>
      </c>
      <c r="J151" s="57" t="str">
        <f>'[3]650 KHz'!G27</f>
        <v>11</v>
      </c>
      <c r="K151" s="57" t="str">
        <f>'[3]650 KHz'!H27</f>
        <v>0A</v>
      </c>
      <c r="L151" s="57" t="str">
        <f>'[3]650 KHz'!I27</f>
        <v>000010</v>
      </c>
      <c r="M151" s="57" t="str">
        <f>'[3]650 KHz'!J27</f>
        <v>10</v>
      </c>
      <c r="N151" s="57" t="str">
        <f>'[3]650 KHz'!K27</f>
        <v>10</v>
      </c>
      <c r="O151" s="57" t="str">
        <f>'[3]650 KHz'!L27</f>
        <v>00</v>
      </c>
      <c r="P151" s="57" t="str">
        <f>'[3]650 KHz'!M27</f>
        <v>01000</v>
      </c>
      <c r="Q151" s="57" t="str">
        <f>'[3]650 KHz'!N27</f>
        <v>0</v>
      </c>
      <c r="R151" s="57" t="str">
        <f>'[3]650 KHz'!O27</f>
        <v>19</v>
      </c>
      <c r="S151" s="57" t="str">
        <f>'[3]650 KHz'!P27</f>
        <v>000110</v>
      </c>
      <c r="T151" s="57" t="str">
        <f>'[3]650 KHz'!Q27</f>
        <v>01</v>
      </c>
      <c r="U151" s="57" t="str">
        <f>'[3]650 KHz'!R27</f>
        <v>04</v>
      </c>
      <c r="V151" s="57" t="str">
        <f>'[3]650 KHz'!S27</f>
        <v>00</v>
      </c>
      <c r="W151" s="57" t="str">
        <f>'[3]650 KHz'!T27</f>
        <v>00010</v>
      </c>
      <c r="X151" s="57" t="str">
        <f>'[3]650 KHz'!U27</f>
        <v>0</v>
      </c>
      <c r="Y151" s="57" t="str">
        <f t="shared" si="64"/>
        <v>130A101904</v>
      </c>
      <c r="Z151" s="57">
        <f t="shared" si="55"/>
        <v>200</v>
      </c>
      <c r="AA151" s="57">
        <f t="shared" si="56"/>
        <v>30</v>
      </c>
      <c r="AB151" s="57">
        <f t="shared" si="57"/>
        <v>1.3331999999999999</v>
      </c>
      <c r="AC151" s="57">
        <f t="shared" si="58"/>
        <v>6.4</v>
      </c>
      <c r="AD151" s="57">
        <f t="shared" si="59"/>
        <v>800</v>
      </c>
      <c r="AE151" s="57">
        <f t="shared" si="60"/>
        <v>50</v>
      </c>
      <c r="AF151" s="57">
        <f t="shared" si="61"/>
        <v>10</v>
      </c>
      <c r="AG151" s="57">
        <f t="shared" si="62"/>
        <v>10</v>
      </c>
      <c r="AH151" s="57">
        <f t="shared" si="63"/>
        <v>50</v>
      </c>
      <c r="AI151" s="57">
        <v>4000</v>
      </c>
      <c r="AK151" s="57">
        <f t="shared" si="65"/>
        <v>650</v>
      </c>
      <c r="AL151" s="57">
        <f t="shared" si="66"/>
        <v>21</v>
      </c>
      <c r="AM151" s="57" t="str">
        <f t="shared" si="78"/>
        <v>130A101904</v>
      </c>
      <c r="AN151" s="57">
        <f t="shared" si="78"/>
        <v>200</v>
      </c>
      <c r="AO151" s="57">
        <f t="shared" si="78"/>
        <v>30</v>
      </c>
      <c r="AP151" s="57">
        <f t="shared" si="67"/>
        <v>160</v>
      </c>
      <c r="AQ151" s="57">
        <f t="shared" si="68"/>
        <v>213.31199999999998</v>
      </c>
      <c r="AR151" s="57">
        <f t="shared" si="69"/>
        <v>6.4</v>
      </c>
      <c r="AS151" s="57">
        <f t="shared" si="79"/>
        <v>50</v>
      </c>
      <c r="AT151" s="57">
        <f t="shared" si="79"/>
        <v>10</v>
      </c>
      <c r="AU151" s="57">
        <f t="shared" si="70"/>
        <v>2000</v>
      </c>
      <c r="AV151" s="57">
        <f t="shared" si="71"/>
        <v>50</v>
      </c>
      <c r="AW151" s="57">
        <f t="shared" si="72"/>
        <v>6</v>
      </c>
      <c r="AX151" s="382">
        <f t="shared" si="73"/>
        <v>24.870446902798928</v>
      </c>
      <c r="AY151" s="382">
        <f t="shared" si="74"/>
        <v>828.93199527028821</v>
      </c>
      <c r="AZ151" s="57">
        <f t="shared" si="75"/>
        <v>0.5</v>
      </c>
      <c r="BA151" s="382">
        <f t="shared" si="76"/>
        <v>7.9577471545947667</v>
      </c>
      <c r="BB151" s="382">
        <f t="shared" si="77"/>
        <v>318.3098861837907</v>
      </c>
    </row>
    <row r="152" spans="1:54" x14ac:dyDescent="0.25">
      <c r="A152" s="57">
        <f t="shared" si="54"/>
        <v>150</v>
      </c>
      <c r="B152" s="57">
        <v>650</v>
      </c>
      <c r="C152" s="57">
        <v>4</v>
      </c>
      <c r="D152" s="57" t="str">
        <f>'[3]650 KHz'!A28</f>
        <v>10110</v>
      </c>
      <c r="E152" s="57">
        <f>'[3]650 KHz'!B28</f>
        <v>2</v>
      </c>
      <c r="F152" s="57" t="str">
        <f>'[3]650 KHz'!C28</f>
        <v>13</v>
      </c>
      <c r="G152" s="57" t="str">
        <f>'[3]650 KHz'!D28</f>
        <v>00</v>
      </c>
      <c r="H152" s="57" t="str">
        <f>'[3]650 KHz'!E28</f>
        <v>01</v>
      </c>
      <c r="I152" s="57" t="str">
        <f>'[3]650 KHz'!F28</f>
        <v>00</v>
      </c>
      <c r="J152" s="57" t="str">
        <f>'[3]650 KHz'!G28</f>
        <v>11</v>
      </c>
      <c r="K152" s="57" t="str">
        <f>'[3]650 KHz'!H28</f>
        <v>11</v>
      </c>
      <c r="L152" s="57" t="str">
        <f>'[3]650 KHz'!I28</f>
        <v>000100</v>
      </c>
      <c r="M152" s="57" t="str">
        <f>'[3]650 KHz'!J28</f>
        <v>01</v>
      </c>
      <c r="N152" s="57" t="str">
        <f>'[3]650 KHz'!K28</f>
        <v>08</v>
      </c>
      <c r="O152" s="57" t="str">
        <f>'[3]650 KHz'!L28</f>
        <v>00</v>
      </c>
      <c r="P152" s="57" t="str">
        <f>'[3]650 KHz'!M28</f>
        <v>00100</v>
      </c>
      <c r="Q152" s="57" t="str">
        <f>'[3]650 KHz'!N28</f>
        <v>0</v>
      </c>
      <c r="R152" s="57" t="str">
        <f>'[3]650 KHz'!O28</f>
        <v>19</v>
      </c>
      <c r="S152" s="57" t="str">
        <f>'[3]650 KHz'!P28</f>
        <v>000110</v>
      </c>
      <c r="T152" s="57" t="str">
        <f>'[3]650 KHz'!Q28</f>
        <v>01</v>
      </c>
      <c r="U152" s="57" t="str">
        <f>'[3]650 KHz'!R28</f>
        <v>04</v>
      </c>
      <c r="V152" s="57" t="str">
        <f>'[3]650 KHz'!S28</f>
        <v>00</v>
      </c>
      <c r="W152" s="57" t="str">
        <f>'[3]650 KHz'!T28</f>
        <v>00010</v>
      </c>
      <c r="X152" s="57" t="str">
        <f>'[3]650 KHz'!U28</f>
        <v>0</v>
      </c>
      <c r="Y152" s="57" t="str">
        <f t="shared" si="64"/>
        <v>1311081904</v>
      </c>
      <c r="Z152" s="57">
        <f t="shared" si="55"/>
        <v>200</v>
      </c>
      <c r="AA152" s="57">
        <f t="shared" si="56"/>
        <v>30</v>
      </c>
      <c r="AB152" s="57">
        <f t="shared" si="57"/>
        <v>1.3331999999999999</v>
      </c>
      <c r="AC152" s="57">
        <f t="shared" si="58"/>
        <v>6.4</v>
      </c>
      <c r="AD152" s="57">
        <f t="shared" si="59"/>
        <v>800</v>
      </c>
      <c r="AE152" s="57">
        <f t="shared" si="60"/>
        <v>50</v>
      </c>
      <c r="AF152" s="57">
        <f t="shared" si="61"/>
        <v>20</v>
      </c>
      <c r="AG152" s="57">
        <f t="shared" si="62"/>
        <v>5</v>
      </c>
      <c r="AH152" s="57">
        <f t="shared" si="63"/>
        <v>25</v>
      </c>
      <c r="AI152" s="57">
        <v>4000</v>
      </c>
      <c r="AK152" s="57">
        <f t="shared" si="65"/>
        <v>650</v>
      </c>
      <c r="AL152" s="57">
        <f t="shared" si="66"/>
        <v>22</v>
      </c>
      <c r="AM152" s="57" t="str">
        <f t="shared" si="78"/>
        <v>1311081904</v>
      </c>
      <c r="AN152" s="57">
        <f t="shared" si="78"/>
        <v>200</v>
      </c>
      <c r="AO152" s="57">
        <f t="shared" si="78"/>
        <v>30</v>
      </c>
      <c r="AP152" s="57">
        <f t="shared" si="67"/>
        <v>160</v>
      </c>
      <c r="AQ152" s="57">
        <f t="shared" si="68"/>
        <v>213.31199999999998</v>
      </c>
      <c r="AR152" s="57">
        <f t="shared" si="69"/>
        <v>6.4</v>
      </c>
      <c r="AS152" s="57">
        <f t="shared" si="79"/>
        <v>50</v>
      </c>
      <c r="AT152" s="57">
        <f t="shared" si="79"/>
        <v>20</v>
      </c>
      <c r="AU152" s="57">
        <f t="shared" si="70"/>
        <v>1000</v>
      </c>
      <c r="AV152" s="57">
        <f t="shared" si="71"/>
        <v>25</v>
      </c>
      <c r="AW152" s="57">
        <f t="shared" si="72"/>
        <v>6</v>
      </c>
      <c r="AX152" s="382">
        <f t="shared" si="73"/>
        <v>24.870446902798928</v>
      </c>
      <c r="AY152" s="382">
        <f t="shared" si="74"/>
        <v>828.93199527028821</v>
      </c>
      <c r="AZ152" s="57">
        <f t="shared" si="75"/>
        <v>1</v>
      </c>
      <c r="BA152" s="382">
        <f t="shared" si="76"/>
        <v>7.9577471545947667</v>
      </c>
      <c r="BB152" s="382">
        <f t="shared" si="77"/>
        <v>318.3098861837907</v>
      </c>
    </row>
    <row r="153" spans="1:54" x14ac:dyDescent="0.25">
      <c r="A153" s="57">
        <f t="shared" si="54"/>
        <v>151</v>
      </c>
      <c r="B153" s="57">
        <v>650</v>
      </c>
      <c r="C153" s="57">
        <v>4</v>
      </c>
      <c r="D153" s="57" t="str">
        <f>'[3]650 KHz'!A29</f>
        <v>10111</v>
      </c>
      <c r="E153" s="57">
        <f>'[3]650 KHz'!B29</f>
        <v>2</v>
      </c>
      <c r="F153" s="57" t="str">
        <f>'[3]650 KHz'!C29</f>
        <v>13</v>
      </c>
      <c r="G153" s="57" t="str">
        <f>'[3]650 KHz'!D29</f>
        <v>00</v>
      </c>
      <c r="H153" s="57" t="str">
        <f>'[3]650 KHz'!E29</f>
        <v>01</v>
      </c>
      <c r="I153" s="57" t="str">
        <f>'[3]650 KHz'!F29</f>
        <v>00</v>
      </c>
      <c r="J153" s="57" t="str">
        <f>'[3]650 KHz'!G29</f>
        <v>11</v>
      </c>
      <c r="K153" s="57" t="str">
        <f>'[3]650 KHz'!H29</f>
        <v>20</v>
      </c>
      <c r="L153" s="57" t="str">
        <f>'[3]650 KHz'!I29</f>
        <v>001000</v>
      </c>
      <c r="M153" s="57" t="str">
        <f>'[3]650 KHz'!J29</f>
        <v>00</v>
      </c>
      <c r="N153" s="57" t="str">
        <f>'[3]650 KHz'!K29</f>
        <v>84</v>
      </c>
      <c r="O153" s="57" t="str">
        <f>'[3]650 KHz'!L29</f>
        <v>10</v>
      </c>
      <c r="P153" s="57" t="str">
        <f>'[3]650 KHz'!M29</f>
        <v>00010</v>
      </c>
      <c r="Q153" s="57" t="str">
        <f>'[3]650 KHz'!N29</f>
        <v>0</v>
      </c>
      <c r="R153" s="57" t="str">
        <f>'[3]650 KHz'!O29</f>
        <v>19</v>
      </c>
      <c r="S153" s="57" t="str">
        <f>'[3]650 KHz'!P29</f>
        <v>000110</v>
      </c>
      <c r="T153" s="57" t="str">
        <f>'[3]650 KHz'!Q29</f>
        <v>01</v>
      </c>
      <c r="U153" s="57" t="str">
        <f>'[3]650 KHz'!R29</f>
        <v>04</v>
      </c>
      <c r="V153" s="57" t="str">
        <f>'[3]650 KHz'!S29</f>
        <v>00</v>
      </c>
      <c r="W153" s="57" t="str">
        <f>'[3]650 KHz'!T29</f>
        <v>00010</v>
      </c>
      <c r="X153" s="57" t="str">
        <f>'[3]650 KHz'!U29</f>
        <v>0</v>
      </c>
      <c r="Y153" s="57" t="str">
        <f t="shared" si="64"/>
        <v>1320841904</v>
      </c>
      <c r="Z153" s="57">
        <f t="shared" si="55"/>
        <v>200</v>
      </c>
      <c r="AA153" s="57">
        <f t="shared" si="56"/>
        <v>30</v>
      </c>
      <c r="AB153" s="57">
        <f t="shared" si="57"/>
        <v>1.3331999999999999</v>
      </c>
      <c r="AC153" s="57">
        <f t="shared" si="58"/>
        <v>6.4</v>
      </c>
      <c r="AD153" s="57">
        <f t="shared" si="59"/>
        <v>800</v>
      </c>
      <c r="AE153" s="57">
        <f t="shared" si="60"/>
        <v>50</v>
      </c>
      <c r="AF153" s="57">
        <f t="shared" si="61"/>
        <v>40</v>
      </c>
      <c r="AG153" s="57">
        <f t="shared" si="62"/>
        <v>2.5</v>
      </c>
      <c r="AH153" s="57">
        <f t="shared" si="63"/>
        <v>12.5</v>
      </c>
      <c r="AI153" s="57">
        <v>4000</v>
      </c>
      <c r="AK153" s="57">
        <f t="shared" si="65"/>
        <v>650</v>
      </c>
      <c r="AL153" s="57">
        <f t="shared" si="66"/>
        <v>23</v>
      </c>
      <c r="AM153" s="57" t="str">
        <f t="shared" si="78"/>
        <v>1320841904</v>
      </c>
      <c r="AN153" s="57">
        <f t="shared" si="78"/>
        <v>200</v>
      </c>
      <c r="AO153" s="57">
        <f t="shared" si="78"/>
        <v>30</v>
      </c>
      <c r="AP153" s="57">
        <f t="shared" si="67"/>
        <v>160</v>
      </c>
      <c r="AQ153" s="57">
        <f t="shared" si="68"/>
        <v>213.31199999999998</v>
      </c>
      <c r="AR153" s="57">
        <f t="shared" si="69"/>
        <v>6.4</v>
      </c>
      <c r="AS153" s="57">
        <f t="shared" si="79"/>
        <v>50</v>
      </c>
      <c r="AT153" s="57">
        <f t="shared" si="79"/>
        <v>40</v>
      </c>
      <c r="AU153" s="57">
        <f t="shared" si="70"/>
        <v>500</v>
      </c>
      <c r="AV153" s="57">
        <f t="shared" si="71"/>
        <v>12.5</v>
      </c>
      <c r="AW153" s="57">
        <f t="shared" si="72"/>
        <v>6</v>
      </c>
      <c r="AX153" s="382">
        <f t="shared" si="73"/>
        <v>24.870446902798928</v>
      </c>
      <c r="AY153" s="382">
        <f t="shared" si="74"/>
        <v>828.93199527028821</v>
      </c>
      <c r="AZ153" s="57">
        <f t="shared" si="75"/>
        <v>2</v>
      </c>
      <c r="BA153" s="382">
        <f t="shared" si="76"/>
        <v>7.9577471545947667</v>
      </c>
      <c r="BB153" s="382">
        <f t="shared" si="77"/>
        <v>318.3098861837907</v>
      </c>
    </row>
    <row r="154" spans="1:54" x14ac:dyDescent="0.25">
      <c r="A154" s="57">
        <f t="shared" si="54"/>
        <v>152</v>
      </c>
      <c r="B154" s="57">
        <v>650</v>
      </c>
      <c r="C154" s="57">
        <v>4</v>
      </c>
      <c r="D154" s="57" t="str">
        <f>'[3]650 KHz'!A30</f>
        <v>11000</v>
      </c>
      <c r="E154" s="57">
        <f>'[3]650 KHz'!B30</f>
        <v>2</v>
      </c>
      <c r="F154" s="57" t="str">
        <f>'[3]650 KHz'!C30</f>
        <v>13</v>
      </c>
      <c r="G154" s="57" t="str">
        <f>'[3]650 KHz'!D30</f>
        <v>00</v>
      </c>
      <c r="H154" s="57" t="str">
        <f>'[3]650 KHz'!E30</f>
        <v>01</v>
      </c>
      <c r="I154" s="57" t="str">
        <f>'[3]650 KHz'!F30</f>
        <v>00</v>
      </c>
      <c r="J154" s="57" t="str">
        <f>'[3]650 KHz'!G30</f>
        <v>11</v>
      </c>
      <c r="K154" s="57" t="str">
        <f>'[3]650 KHz'!H30</f>
        <v>40</v>
      </c>
      <c r="L154" s="57" t="str">
        <f>'[3]650 KHz'!I30</f>
        <v>010000</v>
      </c>
      <c r="M154" s="57" t="str">
        <f>'[3]650 KHz'!J30</f>
        <v>00</v>
      </c>
      <c r="N154" s="57" t="str">
        <f>'[3]650 KHz'!K30</f>
        <v>42</v>
      </c>
      <c r="O154" s="57" t="str">
        <f>'[3]650 KHz'!L30</f>
        <v>01</v>
      </c>
      <c r="P154" s="57" t="str">
        <f>'[3]650 KHz'!M30</f>
        <v>00001</v>
      </c>
      <c r="Q154" s="57" t="str">
        <f>'[3]650 KHz'!N30</f>
        <v>0</v>
      </c>
      <c r="R154" s="57" t="str">
        <f>'[3]650 KHz'!O30</f>
        <v>19</v>
      </c>
      <c r="S154" s="57" t="str">
        <f>'[3]650 KHz'!P30</f>
        <v>000110</v>
      </c>
      <c r="T154" s="57" t="str">
        <f>'[3]650 KHz'!Q30</f>
        <v>01</v>
      </c>
      <c r="U154" s="57" t="str">
        <f>'[3]650 KHz'!R30</f>
        <v>04</v>
      </c>
      <c r="V154" s="57" t="str">
        <f>'[3]650 KHz'!S30</f>
        <v>00</v>
      </c>
      <c r="W154" s="57" t="str">
        <f>'[3]650 KHz'!T30</f>
        <v>00010</v>
      </c>
      <c r="X154" s="57" t="str">
        <f>'[3]650 KHz'!U30</f>
        <v>0</v>
      </c>
      <c r="Y154" s="57" t="str">
        <f t="shared" si="64"/>
        <v>1340421904</v>
      </c>
      <c r="Z154" s="57">
        <f t="shared" si="55"/>
        <v>200</v>
      </c>
      <c r="AA154" s="57">
        <f t="shared" si="56"/>
        <v>30</v>
      </c>
      <c r="AB154" s="57">
        <f t="shared" si="57"/>
        <v>1.3331999999999999</v>
      </c>
      <c r="AC154" s="57">
        <f t="shared" si="58"/>
        <v>6.4</v>
      </c>
      <c r="AD154" s="57">
        <f t="shared" si="59"/>
        <v>800</v>
      </c>
      <c r="AE154" s="57">
        <f t="shared" si="60"/>
        <v>50</v>
      </c>
      <c r="AF154" s="57">
        <f t="shared" si="61"/>
        <v>80</v>
      </c>
      <c r="AG154" s="57">
        <f t="shared" si="62"/>
        <v>1.25</v>
      </c>
      <c r="AH154" s="57">
        <f t="shared" si="63"/>
        <v>6.25</v>
      </c>
      <c r="AI154" s="57">
        <v>4000</v>
      </c>
      <c r="AK154" s="57">
        <f t="shared" si="65"/>
        <v>650</v>
      </c>
      <c r="AL154" s="57">
        <f t="shared" si="66"/>
        <v>24</v>
      </c>
      <c r="AM154" s="57" t="str">
        <f t="shared" si="78"/>
        <v>1340421904</v>
      </c>
      <c r="AN154" s="57">
        <f t="shared" si="78"/>
        <v>200</v>
      </c>
      <c r="AO154" s="57">
        <f t="shared" si="78"/>
        <v>30</v>
      </c>
      <c r="AP154" s="57">
        <f t="shared" si="67"/>
        <v>160</v>
      </c>
      <c r="AQ154" s="57">
        <f t="shared" si="68"/>
        <v>213.31199999999998</v>
      </c>
      <c r="AR154" s="57">
        <f t="shared" si="69"/>
        <v>6.4</v>
      </c>
      <c r="AS154" s="57">
        <f t="shared" si="79"/>
        <v>50</v>
      </c>
      <c r="AT154" s="57">
        <f t="shared" si="79"/>
        <v>80</v>
      </c>
      <c r="AU154" s="57">
        <f t="shared" si="70"/>
        <v>250</v>
      </c>
      <c r="AV154" s="57">
        <f t="shared" si="71"/>
        <v>6.25</v>
      </c>
      <c r="AW154" s="57">
        <f t="shared" si="72"/>
        <v>6</v>
      </c>
      <c r="AX154" s="382">
        <f t="shared" si="73"/>
        <v>24.870446902798928</v>
      </c>
      <c r="AY154" s="382">
        <f t="shared" si="74"/>
        <v>828.93199527028821</v>
      </c>
      <c r="AZ154" s="57">
        <f t="shared" si="75"/>
        <v>4</v>
      </c>
      <c r="BA154" s="382">
        <f t="shared" si="76"/>
        <v>7.9577471545947667</v>
      </c>
      <c r="BB154" s="382">
        <f t="shared" si="77"/>
        <v>318.3098861837907</v>
      </c>
    </row>
    <row r="155" spans="1:54" x14ac:dyDescent="0.25">
      <c r="A155" s="57">
        <f t="shared" si="54"/>
        <v>153</v>
      </c>
      <c r="B155" s="57">
        <v>650</v>
      </c>
      <c r="C155" s="57">
        <v>4</v>
      </c>
      <c r="D155" s="57" t="str">
        <f>'[3]650 KHz'!A31</f>
        <v>11001</v>
      </c>
      <c r="E155" s="57">
        <f>'[3]650 KHz'!B31</f>
        <v>2</v>
      </c>
      <c r="F155" s="57" t="str">
        <f>'[3]650 KHz'!C31</f>
        <v>13</v>
      </c>
      <c r="G155" s="57" t="str">
        <f>'[3]650 KHz'!D31</f>
        <v>00</v>
      </c>
      <c r="H155" s="57" t="str">
        <f>'[3]650 KHz'!E31</f>
        <v>01</v>
      </c>
      <c r="I155" s="57" t="str">
        <f>'[3]650 KHz'!F31</f>
        <v>00</v>
      </c>
      <c r="J155" s="57" t="str">
        <f>'[3]650 KHz'!G31</f>
        <v>11</v>
      </c>
      <c r="K155" s="57" t="str">
        <f>'[3]650 KHz'!H31</f>
        <v>80</v>
      </c>
      <c r="L155" s="57" t="str">
        <f>'[3]650 KHz'!I31</f>
        <v>100000</v>
      </c>
      <c r="M155" s="57" t="str">
        <f>'[3]650 KHz'!J31</f>
        <v>00</v>
      </c>
      <c r="N155" s="57" t="str">
        <f>'[3]650 KHz'!K31</f>
        <v>42</v>
      </c>
      <c r="O155" s="57" t="str">
        <f>'[3]650 KHz'!L31</f>
        <v>01</v>
      </c>
      <c r="P155" s="57" t="str">
        <f>'[3]650 KHz'!M31</f>
        <v>00001</v>
      </c>
      <c r="Q155" s="57" t="str">
        <f>'[3]650 KHz'!N31</f>
        <v>0</v>
      </c>
      <c r="R155" s="57" t="str">
        <f>'[3]650 KHz'!O31</f>
        <v>19</v>
      </c>
      <c r="S155" s="57" t="str">
        <f>'[3]650 KHz'!P31</f>
        <v>000110</v>
      </c>
      <c r="T155" s="57" t="str">
        <f>'[3]650 KHz'!Q31</f>
        <v>01</v>
      </c>
      <c r="U155" s="57" t="str">
        <f>'[3]650 KHz'!R31</f>
        <v>04</v>
      </c>
      <c r="V155" s="57" t="str">
        <f>'[3]650 KHz'!S31</f>
        <v>00</v>
      </c>
      <c r="W155" s="57" t="str">
        <f>'[3]650 KHz'!T31</f>
        <v>00010</v>
      </c>
      <c r="X155" s="57" t="str">
        <f>'[3]650 KHz'!U31</f>
        <v>0</v>
      </c>
      <c r="Y155" s="57" t="str">
        <f t="shared" si="64"/>
        <v>1380421904</v>
      </c>
      <c r="Z155" s="57">
        <f t="shared" si="55"/>
        <v>200</v>
      </c>
      <c r="AA155" s="57">
        <f t="shared" si="56"/>
        <v>30</v>
      </c>
      <c r="AB155" s="57">
        <f t="shared" si="57"/>
        <v>1.3331999999999999</v>
      </c>
      <c r="AC155" s="57">
        <f t="shared" si="58"/>
        <v>6.4</v>
      </c>
      <c r="AD155" s="57">
        <f t="shared" si="59"/>
        <v>800</v>
      </c>
      <c r="AE155" s="57">
        <f t="shared" si="60"/>
        <v>50</v>
      </c>
      <c r="AF155" s="57">
        <f t="shared" si="61"/>
        <v>160</v>
      </c>
      <c r="AG155" s="57">
        <f t="shared" si="62"/>
        <v>1.25</v>
      </c>
      <c r="AH155" s="57">
        <f t="shared" si="63"/>
        <v>6.25</v>
      </c>
      <c r="AI155" s="57">
        <v>4000</v>
      </c>
      <c r="AK155" s="57">
        <f t="shared" si="65"/>
        <v>650</v>
      </c>
      <c r="AL155" s="57">
        <f t="shared" si="66"/>
        <v>25</v>
      </c>
      <c r="AM155" s="57" t="str">
        <f t="shared" si="78"/>
        <v>1380421904</v>
      </c>
      <c r="AN155" s="57">
        <f t="shared" si="78"/>
        <v>200</v>
      </c>
      <c r="AO155" s="57">
        <f t="shared" si="78"/>
        <v>30</v>
      </c>
      <c r="AP155" s="57">
        <f t="shared" si="67"/>
        <v>160</v>
      </c>
      <c r="AQ155" s="57">
        <f t="shared" si="68"/>
        <v>213.31199999999998</v>
      </c>
      <c r="AR155" s="57">
        <f t="shared" si="69"/>
        <v>6.4</v>
      </c>
      <c r="AS155" s="57">
        <f t="shared" si="79"/>
        <v>50</v>
      </c>
      <c r="AT155" s="57">
        <f t="shared" si="79"/>
        <v>160</v>
      </c>
      <c r="AU155" s="57">
        <f t="shared" si="70"/>
        <v>250</v>
      </c>
      <c r="AV155" s="57">
        <f t="shared" si="71"/>
        <v>6.25</v>
      </c>
      <c r="AW155" s="57">
        <f t="shared" si="72"/>
        <v>6</v>
      </c>
      <c r="AX155" s="382">
        <f t="shared" si="73"/>
        <v>24.870446902798928</v>
      </c>
      <c r="AY155" s="382">
        <f t="shared" si="74"/>
        <v>828.93199527028821</v>
      </c>
      <c r="AZ155" s="57">
        <f t="shared" si="75"/>
        <v>8</v>
      </c>
      <c r="BA155" s="382">
        <f t="shared" si="76"/>
        <v>3.9788735772973833</v>
      </c>
      <c r="BB155" s="382">
        <f t="shared" si="77"/>
        <v>159.15494309189535</v>
      </c>
    </row>
    <row r="156" spans="1:54" x14ac:dyDescent="0.25">
      <c r="A156" s="57">
        <f t="shared" si="54"/>
        <v>154</v>
      </c>
      <c r="B156" s="57">
        <v>650</v>
      </c>
      <c r="C156" s="57">
        <v>4</v>
      </c>
      <c r="D156" s="57" t="str">
        <f>'[3]650 KHz'!A32</f>
        <v>11010</v>
      </c>
      <c r="E156" s="57">
        <f>'[3]650 KHz'!B32</f>
        <v>2</v>
      </c>
      <c r="F156" s="57" t="str">
        <f>'[3]650 KHz'!C32</f>
        <v>13</v>
      </c>
      <c r="G156" s="57" t="str">
        <f>'[3]650 KHz'!D32</f>
        <v>00</v>
      </c>
      <c r="H156" s="57" t="str">
        <f>'[3]650 KHz'!E32</f>
        <v>01</v>
      </c>
      <c r="I156" s="57" t="str">
        <f>'[3]650 KHz'!F32</f>
        <v>00</v>
      </c>
      <c r="J156" s="57" t="str">
        <f>'[3]650 KHz'!G32</f>
        <v>11</v>
      </c>
      <c r="K156" s="57" t="str">
        <f>'[3]650 KHz'!H32</f>
        <v>0A</v>
      </c>
      <c r="L156" s="57" t="str">
        <f>'[3]650 KHz'!I32</f>
        <v>000010</v>
      </c>
      <c r="M156" s="57" t="str">
        <f>'[3]650 KHz'!J32</f>
        <v>10</v>
      </c>
      <c r="N156" s="57" t="str">
        <f>'[3]650 KHz'!K32</f>
        <v>10</v>
      </c>
      <c r="O156" s="57" t="str">
        <f>'[3]650 KHz'!L32</f>
        <v>00</v>
      </c>
      <c r="P156" s="57" t="str">
        <f>'[3]650 KHz'!M32</f>
        <v>01000</v>
      </c>
      <c r="Q156" s="57" t="str">
        <f>'[3]650 KHz'!N32</f>
        <v>0</v>
      </c>
      <c r="R156" s="57" t="str">
        <f>'[3]650 KHz'!O32</f>
        <v>1C</v>
      </c>
      <c r="S156" s="57" t="str">
        <f>'[3]650 KHz'!P32</f>
        <v>000111</v>
      </c>
      <c r="T156" s="57" t="str">
        <f>'[3]650 KHz'!Q32</f>
        <v>00</v>
      </c>
      <c r="U156" s="57" t="str">
        <f>'[3]650 KHz'!R32</f>
        <v>84</v>
      </c>
      <c r="V156" s="57" t="str">
        <f>'[3]650 KHz'!S32</f>
        <v>10</v>
      </c>
      <c r="W156" s="57" t="str">
        <f>'[3]650 KHz'!T32</f>
        <v>00010</v>
      </c>
      <c r="X156" s="57" t="str">
        <f>'[3]650 KHz'!U32</f>
        <v>0</v>
      </c>
      <c r="Y156" s="57" t="str">
        <f t="shared" si="64"/>
        <v>130A101C84</v>
      </c>
      <c r="Z156" s="57">
        <f t="shared" si="55"/>
        <v>200</v>
      </c>
      <c r="AA156" s="57">
        <f t="shared" si="56"/>
        <v>35</v>
      </c>
      <c r="AB156" s="57">
        <f t="shared" si="57"/>
        <v>0.66659999999999997</v>
      </c>
      <c r="AC156" s="57">
        <f t="shared" si="58"/>
        <v>6.4</v>
      </c>
      <c r="AD156" s="57">
        <f t="shared" si="59"/>
        <v>800</v>
      </c>
      <c r="AE156" s="57">
        <f t="shared" si="60"/>
        <v>50</v>
      </c>
      <c r="AF156" s="57">
        <f t="shared" si="61"/>
        <v>10</v>
      </c>
      <c r="AG156" s="57">
        <f t="shared" si="62"/>
        <v>10</v>
      </c>
      <c r="AH156" s="57">
        <f t="shared" si="63"/>
        <v>50</v>
      </c>
      <c r="AI156" s="57">
        <v>4000</v>
      </c>
      <c r="AK156" s="57">
        <f t="shared" si="65"/>
        <v>650</v>
      </c>
      <c r="AL156" s="57">
        <f t="shared" si="66"/>
        <v>26</v>
      </c>
      <c r="AM156" s="57" t="str">
        <f t="shared" si="78"/>
        <v>130A101C84</v>
      </c>
      <c r="AN156" s="57">
        <f t="shared" si="78"/>
        <v>200</v>
      </c>
      <c r="AO156" s="57">
        <f t="shared" si="78"/>
        <v>35</v>
      </c>
      <c r="AP156" s="57">
        <f t="shared" si="67"/>
        <v>160</v>
      </c>
      <c r="AQ156" s="57">
        <f t="shared" si="68"/>
        <v>106.65599999999999</v>
      </c>
      <c r="AR156" s="57">
        <f t="shared" si="69"/>
        <v>6.4</v>
      </c>
      <c r="AS156" s="57">
        <f t="shared" si="79"/>
        <v>50</v>
      </c>
      <c r="AT156" s="57">
        <f t="shared" si="79"/>
        <v>10</v>
      </c>
      <c r="AU156" s="57">
        <f t="shared" si="70"/>
        <v>2000</v>
      </c>
      <c r="AV156" s="57">
        <f t="shared" si="71"/>
        <v>50</v>
      </c>
      <c r="AW156" s="57">
        <f t="shared" si="72"/>
        <v>7</v>
      </c>
      <c r="AX156" s="382">
        <f t="shared" si="73"/>
        <v>42.635051833369594</v>
      </c>
      <c r="AY156" s="382">
        <f t="shared" si="74"/>
        <v>710.5131388031042</v>
      </c>
      <c r="AZ156" s="57">
        <f t="shared" si="75"/>
        <v>0.5</v>
      </c>
      <c r="BA156" s="382">
        <f t="shared" si="76"/>
        <v>7.9577471545947667</v>
      </c>
      <c r="BB156" s="382">
        <f t="shared" si="77"/>
        <v>318.3098861837907</v>
      </c>
    </row>
    <row r="157" spans="1:54" x14ac:dyDescent="0.25">
      <c r="A157" s="57">
        <f t="shared" si="54"/>
        <v>155</v>
      </c>
      <c r="B157" s="57">
        <v>650</v>
      </c>
      <c r="C157" s="57">
        <v>4</v>
      </c>
      <c r="D157" s="57" t="str">
        <f>'[3]650 KHz'!A33</f>
        <v>11011</v>
      </c>
      <c r="E157" s="57">
        <f>'[3]650 KHz'!B33</f>
        <v>2</v>
      </c>
      <c r="F157" s="57" t="str">
        <f>'[3]650 KHz'!C33</f>
        <v>13</v>
      </c>
      <c r="G157" s="57" t="str">
        <f>'[3]650 KHz'!D33</f>
        <v>00</v>
      </c>
      <c r="H157" s="57" t="str">
        <f>'[3]650 KHz'!E33</f>
        <v>01</v>
      </c>
      <c r="I157" s="57" t="str">
        <f>'[3]650 KHz'!F33</f>
        <v>00</v>
      </c>
      <c r="J157" s="57" t="str">
        <f>'[3]650 KHz'!G33</f>
        <v>11</v>
      </c>
      <c r="K157" s="57" t="str">
        <f>'[3]650 KHz'!H33</f>
        <v>11</v>
      </c>
      <c r="L157" s="57" t="str">
        <f>'[3]650 KHz'!I33</f>
        <v>000100</v>
      </c>
      <c r="M157" s="57" t="str">
        <f>'[3]650 KHz'!J33</f>
        <v>01</v>
      </c>
      <c r="N157" s="57" t="str">
        <f>'[3]650 KHz'!K33</f>
        <v>08</v>
      </c>
      <c r="O157" s="57" t="str">
        <f>'[3]650 KHz'!L33</f>
        <v>00</v>
      </c>
      <c r="P157" s="57" t="str">
        <f>'[3]650 KHz'!M33</f>
        <v>00100</v>
      </c>
      <c r="Q157" s="57" t="str">
        <f>'[3]650 KHz'!N33</f>
        <v>0</v>
      </c>
      <c r="R157" s="57" t="str">
        <f>'[3]650 KHz'!O33</f>
        <v>1C</v>
      </c>
      <c r="S157" s="57" t="str">
        <f>'[3]650 KHz'!P33</f>
        <v>000111</v>
      </c>
      <c r="T157" s="57" t="str">
        <f>'[3]650 KHz'!Q33</f>
        <v>00</v>
      </c>
      <c r="U157" s="57" t="str">
        <f>'[3]650 KHz'!R33</f>
        <v>84</v>
      </c>
      <c r="V157" s="57" t="str">
        <f>'[3]650 KHz'!S33</f>
        <v>10</v>
      </c>
      <c r="W157" s="57" t="str">
        <f>'[3]650 KHz'!T33</f>
        <v>00010</v>
      </c>
      <c r="X157" s="57" t="str">
        <f>'[3]650 KHz'!U33</f>
        <v>0</v>
      </c>
      <c r="Y157" s="57" t="str">
        <f t="shared" si="64"/>
        <v>1311081C84</v>
      </c>
      <c r="Z157" s="57">
        <f t="shared" si="55"/>
        <v>200</v>
      </c>
      <c r="AA157" s="57">
        <f t="shared" si="56"/>
        <v>35</v>
      </c>
      <c r="AB157" s="57">
        <f t="shared" si="57"/>
        <v>0.66659999999999997</v>
      </c>
      <c r="AC157" s="57">
        <f t="shared" si="58"/>
        <v>6.4</v>
      </c>
      <c r="AD157" s="57">
        <f t="shared" si="59"/>
        <v>800</v>
      </c>
      <c r="AE157" s="57">
        <f t="shared" si="60"/>
        <v>50</v>
      </c>
      <c r="AF157" s="57">
        <f t="shared" si="61"/>
        <v>20</v>
      </c>
      <c r="AG157" s="57">
        <f t="shared" si="62"/>
        <v>5</v>
      </c>
      <c r="AH157" s="57">
        <f t="shared" si="63"/>
        <v>25</v>
      </c>
      <c r="AI157" s="57">
        <v>4000</v>
      </c>
      <c r="AK157" s="57">
        <f t="shared" si="65"/>
        <v>650</v>
      </c>
      <c r="AL157" s="57">
        <f t="shared" si="66"/>
        <v>27</v>
      </c>
      <c r="AM157" s="57" t="str">
        <f t="shared" si="78"/>
        <v>1311081C84</v>
      </c>
      <c r="AN157" s="57">
        <f t="shared" si="78"/>
        <v>200</v>
      </c>
      <c r="AO157" s="57">
        <f t="shared" si="78"/>
        <v>35</v>
      </c>
      <c r="AP157" s="57">
        <f t="shared" si="67"/>
        <v>160</v>
      </c>
      <c r="AQ157" s="57">
        <f t="shared" si="68"/>
        <v>106.65599999999999</v>
      </c>
      <c r="AR157" s="57">
        <f t="shared" si="69"/>
        <v>6.4</v>
      </c>
      <c r="AS157" s="57">
        <f t="shared" si="79"/>
        <v>50</v>
      </c>
      <c r="AT157" s="57">
        <f t="shared" si="79"/>
        <v>20</v>
      </c>
      <c r="AU157" s="57">
        <f t="shared" si="70"/>
        <v>1000</v>
      </c>
      <c r="AV157" s="57">
        <f t="shared" si="71"/>
        <v>25</v>
      </c>
      <c r="AW157" s="57">
        <f t="shared" si="72"/>
        <v>7</v>
      </c>
      <c r="AX157" s="382">
        <f t="shared" si="73"/>
        <v>42.635051833369594</v>
      </c>
      <c r="AY157" s="382">
        <f t="shared" si="74"/>
        <v>710.5131388031042</v>
      </c>
      <c r="AZ157" s="57">
        <f t="shared" si="75"/>
        <v>1</v>
      </c>
      <c r="BA157" s="382">
        <f t="shared" si="76"/>
        <v>7.9577471545947667</v>
      </c>
      <c r="BB157" s="382">
        <f t="shared" si="77"/>
        <v>318.3098861837907</v>
      </c>
    </row>
    <row r="158" spans="1:54" x14ac:dyDescent="0.25">
      <c r="A158" s="57">
        <f t="shared" si="54"/>
        <v>156</v>
      </c>
      <c r="B158" s="57">
        <v>650</v>
      </c>
      <c r="C158" s="57">
        <v>4</v>
      </c>
      <c r="D158" s="57" t="str">
        <f>'[3]650 KHz'!A34</f>
        <v>11100</v>
      </c>
      <c r="E158" s="57">
        <f>'[3]650 KHz'!B34</f>
        <v>2</v>
      </c>
      <c r="F158" s="57" t="str">
        <f>'[3]650 KHz'!C34</f>
        <v>13</v>
      </c>
      <c r="G158" s="57" t="str">
        <f>'[3]650 KHz'!D34</f>
        <v>00</v>
      </c>
      <c r="H158" s="57" t="str">
        <f>'[3]650 KHz'!E34</f>
        <v>01</v>
      </c>
      <c r="I158" s="57" t="str">
        <f>'[3]650 KHz'!F34</f>
        <v>00</v>
      </c>
      <c r="J158" s="57" t="str">
        <f>'[3]650 KHz'!G34</f>
        <v>11</v>
      </c>
      <c r="K158" s="57" t="str">
        <f>'[3]650 KHz'!H34</f>
        <v>20</v>
      </c>
      <c r="L158" s="57" t="str">
        <f>'[3]650 KHz'!I34</f>
        <v>001000</v>
      </c>
      <c r="M158" s="57" t="str">
        <f>'[3]650 KHz'!J34</f>
        <v>00</v>
      </c>
      <c r="N158" s="57" t="str">
        <f>'[3]650 KHz'!K34</f>
        <v>84</v>
      </c>
      <c r="O158" s="57" t="str">
        <f>'[3]650 KHz'!L34</f>
        <v>10</v>
      </c>
      <c r="P158" s="57" t="str">
        <f>'[3]650 KHz'!M34</f>
        <v>00010</v>
      </c>
      <c r="Q158" s="57" t="str">
        <f>'[3]650 KHz'!N34</f>
        <v>0</v>
      </c>
      <c r="R158" s="57" t="str">
        <f>'[3]650 KHz'!O34</f>
        <v>1C</v>
      </c>
      <c r="S158" s="57" t="str">
        <f>'[3]650 KHz'!P34</f>
        <v>000111</v>
      </c>
      <c r="T158" s="57" t="str">
        <f>'[3]650 KHz'!Q34</f>
        <v>00</v>
      </c>
      <c r="U158" s="57" t="str">
        <f>'[3]650 KHz'!R34</f>
        <v>84</v>
      </c>
      <c r="V158" s="57" t="str">
        <f>'[3]650 KHz'!S34</f>
        <v>10</v>
      </c>
      <c r="W158" s="57" t="str">
        <f>'[3]650 KHz'!T34</f>
        <v>00010</v>
      </c>
      <c r="X158" s="57" t="str">
        <f>'[3]650 KHz'!U34</f>
        <v>0</v>
      </c>
      <c r="Y158" s="57" t="str">
        <f t="shared" si="64"/>
        <v>1320841C84</v>
      </c>
      <c r="Z158" s="57">
        <f t="shared" si="55"/>
        <v>200</v>
      </c>
      <c r="AA158" s="57">
        <f t="shared" si="56"/>
        <v>35</v>
      </c>
      <c r="AB158" s="57">
        <f t="shared" si="57"/>
        <v>0.66659999999999997</v>
      </c>
      <c r="AC158" s="57">
        <f t="shared" si="58"/>
        <v>6.4</v>
      </c>
      <c r="AD158" s="57">
        <f t="shared" si="59"/>
        <v>800</v>
      </c>
      <c r="AE158" s="57">
        <f t="shared" si="60"/>
        <v>50</v>
      </c>
      <c r="AF158" s="57">
        <f t="shared" si="61"/>
        <v>40</v>
      </c>
      <c r="AG158" s="57">
        <f t="shared" si="62"/>
        <v>2.5</v>
      </c>
      <c r="AH158" s="57">
        <f t="shared" si="63"/>
        <v>12.5</v>
      </c>
      <c r="AI158" s="57">
        <v>4000</v>
      </c>
      <c r="AK158" s="57">
        <f t="shared" si="65"/>
        <v>650</v>
      </c>
      <c r="AL158" s="57">
        <f t="shared" si="66"/>
        <v>28</v>
      </c>
      <c r="AM158" s="57" t="str">
        <f t="shared" si="78"/>
        <v>1320841C84</v>
      </c>
      <c r="AN158" s="57">
        <f t="shared" si="78"/>
        <v>200</v>
      </c>
      <c r="AO158" s="57">
        <f t="shared" si="78"/>
        <v>35</v>
      </c>
      <c r="AP158" s="57">
        <f t="shared" si="67"/>
        <v>160</v>
      </c>
      <c r="AQ158" s="57">
        <f t="shared" si="68"/>
        <v>106.65599999999999</v>
      </c>
      <c r="AR158" s="57">
        <f t="shared" si="69"/>
        <v>6.4</v>
      </c>
      <c r="AS158" s="57">
        <f t="shared" si="79"/>
        <v>50</v>
      </c>
      <c r="AT158" s="57">
        <f t="shared" si="79"/>
        <v>40</v>
      </c>
      <c r="AU158" s="57">
        <f t="shared" si="70"/>
        <v>500</v>
      </c>
      <c r="AV158" s="57">
        <f t="shared" si="71"/>
        <v>12.5</v>
      </c>
      <c r="AW158" s="57">
        <f t="shared" si="72"/>
        <v>7</v>
      </c>
      <c r="AX158" s="382">
        <f t="shared" si="73"/>
        <v>42.635051833369594</v>
      </c>
      <c r="AY158" s="382">
        <f t="shared" si="74"/>
        <v>710.5131388031042</v>
      </c>
      <c r="AZ158" s="57">
        <f t="shared" si="75"/>
        <v>2</v>
      </c>
      <c r="BA158" s="382">
        <f t="shared" si="76"/>
        <v>7.9577471545947667</v>
      </c>
      <c r="BB158" s="382">
        <f t="shared" si="77"/>
        <v>318.3098861837907</v>
      </c>
    </row>
    <row r="159" spans="1:54" x14ac:dyDescent="0.25">
      <c r="A159" s="57">
        <f t="shared" si="54"/>
        <v>157</v>
      </c>
      <c r="B159" s="57">
        <v>650</v>
      </c>
      <c r="C159" s="57">
        <v>4</v>
      </c>
      <c r="D159" s="57" t="str">
        <f>'[3]650 KHz'!A35</f>
        <v>11101</v>
      </c>
      <c r="E159" s="57">
        <f>'[3]650 KHz'!B35</f>
        <v>2</v>
      </c>
      <c r="F159" s="57" t="str">
        <f>'[3]650 KHz'!C35</f>
        <v>13</v>
      </c>
      <c r="G159" s="57" t="str">
        <f>'[3]650 KHz'!D35</f>
        <v>00</v>
      </c>
      <c r="H159" s="57" t="str">
        <f>'[3]650 KHz'!E35</f>
        <v>01</v>
      </c>
      <c r="I159" s="57" t="str">
        <f>'[3]650 KHz'!F35</f>
        <v>00</v>
      </c>
      <c r="J159" s="57" t="str">
        <f>'[3]650 KHz'!G35</f>
        <v>11</v>
      </c>
      <c r="K159" s="57" t="str">
        <f>'[3]650 KHz'!H35</f>
        <v>40</v>
      </c>
      <c r="L159" s="57" t="str">
        <f>'[3]650 KHz'!I35</f>
        <v>010000</v>
      </c>
      <c r="M159" s="57" t="str">
        <f>'[3]650 KHz'!J35</f>
        <v>00</v>
      </c>
      <c r="N159" s="57" t="str">
        <f>'[3]650 KHz'!K35</f>
        <v>42</v>
      </c>
      <c r="O159" s="57" t="str">
        <f>'[3]650 KHz'!L35</f>
        <v>01</v>
      </c>
      <c r="P159" s="57" t="str">
        <f>'[3]650 KHz'!M35</f>
        <v>00001</v>
      </c>
      <c r="Q159" s="57" t="str">
        <f>'[3]650 KHz'!N35</f>
        <v>0</v>
      </c>
      <c r="R159" s="57" t="str">
        <f>'[3]650 KHz'!O35</f>
        <v>1C</v>
      </c>
      <c r="S159" s="57" t="str">
        <f>'[3]650 KHz'!P35</f>
        <v>000111</v>
      </c>
      <c r="T159" s="57" t="str">
        <f>'[3]650 KHz'!Q35</f>
        <v>00</v>
      </c>
      <c r="U159" s="57" t="str">
        <f>'[3]650 KHz'!R35</f>
        <v>84</v>
      </c>
      <c r="V159" s="57" t="str">
        <f>'[3]650 KHz'!S35</f>
        <v>10</v>
      </c>
      <c r="W159" s="57" t="str">
        <f>'[3]650 KHz'!T35</f>
        <v>00010</v>
      </c>
      <c r="X159" s="57" t="str">
        <f>'[3]650 KHz'!U35</f>
        <v>0</v>
      </c>
      <c r="Y159" s="57" t="str">
        <f t="shared" si="64"/>
        <v>1340421C84</v>
      </c>
      <c r="Z159" s="57">
        <f t="shared" si="55"/>
        <v>200</v>
      </c>
      <c r="AA159" s="57">
        <f t="shared" si="56"/>
        <v>35</v>
      </c>
      <c r="AB159" s="57">
        <f t="shared" si="57"/>
        <v>0.66659999999999997</v>
      </c>
      <c r="AC159" s="57">
        <f t="shared" si="58"/>
        <v>6.4</v>
      </c>
      <c r="AD159" s="57">
        <f t="shared" si="59"/>
        <v>800</v>
      </c>
      <c r="AE159" s="57">
        <f t="shared" si="60"/>
        <v>50</v>
      </c>
      <c r="AF159" s="57">
        <f t="shared" si="61"/>
        <v>80</v>
      </c>
      <c r="AG159" s="57">
        <f t="shared" si="62"/>
        <v>1.25</v>
      </c>
      <c r="AH159" s="57">
        <f t="shared" si="63"/>
        <v>6.25</v>
      </c>
      <c r="AI159" s="57">
        <v>4000</v>
      </c>
      <c r="AK159" s="57">
        <f t="shared" si="65"/>
        <v>650</v>
      </c>
      <c r="AL159" s="57">
        <f t="shared" si="66"/>
        <v>29</v>
      </c>
      <c r="AM159" s="57" t="str">
        <f t="shared" si="78"/>
        <v>1340421C84</v>
      </c>
      <c r="AN159" s="57">
        <f t="shared" si="78"/>
        <v>200</v>
      </c>
      <c r="AO159" s="57">
        <f t="shared" si="78"/>
        <v>35</v>
      </c>
      <c r="AP159" s="57">
        <f t="shared" si="67"/>
        <v>160</v>
      </c>
      <c r="AQ159" s="57">
        <f t="shared" si="68"/>
        <v>106.65599999999999</v>
      </c>
      <c r="AR159" s="57">
        <f t="shared" si="69"/>
        <v>6.4</v>
      </c>
      <c r="AS159" s="57">
        <f t="shared" si="79"/>
        <v>50</v>
      </c>
      <c r="AT159" s="57">
        <f t="shared" si="79"/>
        <v>80</v>
      </c>
      <c r="AU159" s="57">
        <f t="shared" si="70"/>
        <v>250</v>
      </c>
      <c r="AV159" s="57">
        <f t="shared" si="71"/>
        <v>6.25</v>
      </c>
      <c r="AW159" s="57">
        <f t="shared" si="72"/>
        <v>7</v>
      </c>
      <c r="AX159" s="382">
        <f t="shared" si="73"/>
        <v>42.635051833369594</v>
      </c>
      <c r="AY159" s="382">
        <f t="shared" si="74"/>
        <v>710.5131388031042</v>
      </c>
      <c r="AZ159" s="57">
        <f t="shared" si="75"/>
        <v>4</v>
      </c>
      <c r="BA159" s="382">
        <f t="shared" si="76"/>
        <v>7.9577471545947667</v>
      </c>
      <c r="BB159" s="382">
        <f t="shared" si="77"/>
        <v>318.3098861837907</v>
      </c>
    </row>
    <row r="160" spans="1:54" x14ac:dyDescent="0.25">
      <c r="A160" s="57">
        <f t="shared" si="54"/>
        <v>158</v>
      </c>
      <c r="B160" s="57">
        <v>650</v>
      </c>
      <c r="C160" s="57">
        <v>4</v>
      </c>
      <c r="D160" s="57" t="str">
        <f>'[3]650 KHz'!A36</f>
        <v>11110</v>
      </c>
      <c r="E160" s="57">
        <f>'[3]650 KHz'!B36</f>
        <v>2</v>
      </c>
      <c r="F160" s="57" t="str">
        <f>'[3]650 KHz'!C36</f>
        <v>13</v>
      </c>
      <c r="G160" s="57" t="str">
        <f>'[3]650 KHz'!D36</f>
        <v>00</v>
      </c>
      <c r="H160" s="57" t="str">
        <f>'[3]650 KHz'!E36</f>
        <v>01</v>
      </c>
      <c r="I160" s="57" t="str">
        <f>'[3]650 KHz'!F36</f>
        <v>00</v>
      </c>
      <c r="J160" s="57" t="str">
        <f>'[3]650 KHz'!G36</f>
        <v>11</v>
      </c>
      <c r="K160" s="57" t="str">
        <f>'[3]650 KHz'!H36</f>
        <v>80</v>
      </c>
      <c r="L160" s="57" t="str">
        <f>'[3]650 KHz'!I36</f>
        <v>100000</v>
      </c>
      <c r="M160" s="57" t="str">
        <f>'[3]650 KHz'!J36</f>
        <v>00</v>
      </c>
      <c r="N160" s="57" t="str">
        <f>'[3]650 KHz'!K36</f>
        <v>42</v>
      </c>
      <c r="O160" s="57" t="str">
        <f>'[3]650 KHz'!L36</f>
        <v>01</v>
      </c>
      <c r="P160" s="57" t="str">
        <f>'[3]650 KHz'!M36</f>
        <v>00001</v>
      </c>
      <c r="Q160" s="57" t="str">
        <f>'[3]650 KHz'!N36</f>
        <v>0</v>
      </c>
      <c r="R160" s="57" t="str">
        <f>'[3]650 KHz'!O36</f>
        <v>1C</v>
      </c>
      <c r="S160" s="57" t="str">
        <f>'[3]650 KHz'!P36</f>
        <v>000111</v>
      </c>
      <c r="T160" s="57" t="str">
        <f>'[3]650 KHz'!Q36</f>
        <v>00</v>
      </c>
      <c r="U160" s="57" t="str">
        <f>'[3]650 KHz'!R36</f>
        <v>84</v>
      </c>
      <c r="V160" s="57" t="str">
        <f>'[3]650 KHz'!S36</f>
        <v>10</v>
      </c>
      <c r="W160" s="57" t="str">
        <f>'[3]650 KHz'!T36</f>
        <v>00010</v>
      </c>
      <c r="X160" s="57" t="str">
        <f>'[3]650 KHz'!U36</f>
        <v>0</v>
      </c>
      <c r="Y160" s="57" t="str">
        <f t="shared" si="64"/>
        <v>1380421C84</v>
      </c>
      <c r="Z160" s="57">
        <f t="shared" si="55"/>
        <v>200</v>
      </c>
      <c r="AA160" s="57">
        <f t="shared" si="56"/>
        <v>35</v>
      </c>
      <c r="AB160" s="57">
        <f t="shared" si="57"/>
        <v>0.66659999999999997</v>
      </c>
      <c r="AC160" s="57">
        <f t="shared" si="58"/>
        <v>6.4</v>
      </c>
      <c r="AD160" s="57">
        <f t="shared" si="59"/>
        <v>800</v>
      </c>
      <c r="AE160" s="57">
        <f t="shared" si="60"/>
        <v>50</v>
      </c>
      <c r="AF160" s="57">
        <f t="shared" si="61"/>
        <v>160</v>
      </c>
      <c r="AG160" s="57">
        <f t="shared" si="62"/>
        <v>1.25</v>
      </c>
      <c r="AH160" s="57">
        <f t="shared" si="63"/>
        <v>6.25</v>
      </c>
      <c r="AI160" s="57">
        <v>4000</v>
      </c>
      <c r="AK160" s="57">
        <f t="shared" si="65"/>
        <v>650</v>
      </c>
      <c r="AL160" s="57">
        <f t="shared" si="66"/>
        <v>30</v>
      </c>
      <c r="AM160" s="57" t="str">
        <f t="shared" si="78"/>
        <v>1380421C84</v>
      </c>
      <c r="AN160" s="57">
        <f t="shared" si="78"/>
        <v>200</v>
      </c>
      <c r="AO160" s="57">
        <f t="shared" si="78"/>
        <v>35</v>
      </c>
      <c r="AP160" s="57">
        <f t="shared" si="67"/>
        <v>160</v>
      </c>
      <c r="AQ160" s="57">
        <f t="shared" si="68"/>
        <v>106.65599999999999</v>
      </c>
      <c r="AR160" s="57">
        <f t="shared" si="69"/>
        <v>6.4</v>
      </c>
      <c r="AS160" s="57">
        <f t="shared" si="79"/>
        <v>50</v>
      </c>
      <c r="AT160" s="57">
        <f t="shared" si="79"/>
        <v>160</v>
      </c>
      <c r="AU160" s="57">
        <f t="shared" si="70"/>
        <v>250</v>
      </c>
      <c r="AV160" s="57">
        <f t="shared" si="71"/>
        <v>6.25</v>
      </c>
      <c r="AW160" s="57">
        <f t="shared" si="72"/>
        <v>7</v>
      </c>
      <c r="AX160" s="382">
        <f t="shared" si="73"/>
        <v>42.635051833369594</v>
      </c>
      <c r="AY160" s="382">
        <f t="shared" si="74"/>
        <v>710.5131388031042</v>
      </c>
      <c r="AZ160" s="57">
        <f t="shared" si="75"/>
        <v>8</v>
      </c>
      <c r="BA160" s="382">
        <f t="shared" si="76"/>
        <v>3.9788735772973833</v>
      </c>
      <c r="BB160" s="382">
        <f t="shared" si="77"/>
        <v>159.15494309189535</v>
      </c>
    </row>
    <row r="161" spans="1:54" x14ac:dyDescent="0.25">
      <c r="A161" s="57">
        <f t="shared" si="54"/>
        <v>159</v>
      </c>
      <c r="B161" s="57">
        <v>650</v>
      </c>
      <c r="C161" s="57">
        <v>4</v>
      </c>
      <c r="D161" s="57" t="str">
        <f>'[3]650 KHz'!A37</f>
        <v>11111</v>
      </c>
      <c r="E161" s="57">
        <f>'[3]650 KHz'!B37</f>
        <v>2</v>
      </c>
      <c r="F161" s="57" t="str">
        <f>'[3]650 KHz'!C37</f>
        <v>13</v>
      </c>
      <c r="G161" s="57" t="str">
        <f>'[3]650 KHz'!D37</f>
        <v>00</v>
      </c>
      <c r="H161" s="57" t="str">
        <f>'[3]650 KHz'!E37</f>
        <v>01</v>
      </c>
      <c r="I161" s="57" t="str">
        <f>'[3]650 KHz'!F37</f>
        <v>00</v>
      </c>
      <c r="J161" s="57" t="str">
        <f>'[3]650 KHz'!G37</f>
        <v>11</v>
      </c>
      <c r="K161" s="57" t="str">
        <f>'[3]650 KHz'!H37</f>
        <v>20</v>
      </c>
      <c r="L161" s="57" t="str">
        <f>'[3]650 KHz'!I37</f>
        <v>001000</v>
      </c>
      <c r="M161" s="57" t="str">
        <f>'[3]650 KHz'!J37</f>
        <v>00</v>
      </c>
      <c r="N161" s="57" t="str">
        <f>'[3]650 KHz'!K37</f>
        <v>84</v>
      </c>
      <c r="O161" s="57" t="str">
        <f>'[3]650 KHz'!L37</f>
        <v>10</v>
      </c>
      <c r="P161" s="57" t="str">
        <f>'[3]650 KHz'!M37</f>
        <v>00010</v>
      </c>
      <c r="Q161" s="57" t="str">
        <f>'[3]650 KHz'!N37</f>
        <v>0</v>
      </c>
      <c r="R161" s="57" t="str">
        <f>'[3]650 KHz'!O37</f>
        <v>28</v>
      </c>
      <c r="S161" s="57" t="str">
        <f>'[3]650 KHz'!P37</f>
        <v>001010</v>
      </c>
      <c r="T161" s="57" t="str">
        <f>'[3]650 KHz'!Q37</f>
        <v>00</v>
      </c>
      <c r="U161" s="57" t="str">
        <f>'[3]650 KHz'!R37</f>
        <v>84</v>
      </c>
      <c r="V161" s="57" t="str">
        <f>'[3]650 KHz'!S37</f>
        <v>10</v>
      </c>
      <c r="W161" s="57" t="str">
        <f>'[3]650 KHz'!T37</f>
        <v>00010</v>
      </c>
      <c r="X161" s="57" t="str">
        <f>'[3]650 KHz'!U37</f>
        <v>0</v>
      </c>
      <c r="Y161" s="57" t="str">
        <f t="shared" si="64"/>
        <v>1320842884</v>
      </c>
      <c r="Z161" s="57">
        <f t="shared" si="55"/>
        <v>200</v>
      </c>
      <c r="AA161" s="57">
        <f t="shared" si="56"/>
        <v>50</v>
      </c>
      <c r="AB161" s="57">
        <f t="shared" si="57"/>
        <v>0.66659999999999997</v>
      </c>
      <c r="AC161" s="57">
        <f t="shared" si="58"/>
        <v>6.4</v>
      </c>
      <c r="AD161" s="57">
        <f t="shared" si="59"/>
        <v>800</v>
      </c>
      <c r="AE161" s="57">
        <f t="shared" si="60"/>
        <v>50</v>
      </c>
      <c r="AF161" s="57">
        <f t="shared" si="61"/>
        <v>40</v>
      </c>
      <c r="AG161" s="57">
        <f t="shared" si="62"/>
        <v>2.5</v>
      </c>
      <c r="AH161" s="57">
        <f t="shared" si="63"/>
        <v>12.5</v>
      </c>
      <c r="AI161" s="57">
        <v>4000</v>
      </c>
      <c r="AK161" s="57">
        <f t="shared" si="65"/>
        <v>650</v>
      </c>
      <c r="AL161" s="57">
        <f t="shared" si="66"/>
        <v>31</v>
      </c>
      <c r="AM161" s="57" t="str">
        <f t="shared" si="78"/>
        <v>1320842884</v>
      </c>
      <c r="AN161" s="57">
        <f t="shared" si="78"/>
        <v>200</v>
      </c>
      <c r="AO161" s="57">
        <f t="shared" si="78"/>
        <v>50</v>
      </c>
      <c r="AP161" s="57">
        <f t="shared" si="67"/>
        <v>160</v>
      </c>
      <c r="AQ161" s="57">
        <f t="shared" si="68"/>
        <v>106.65599999999999</v>
      </c>
      <c r="AR161" s="57">
        <f t="shared" si="69"/>
        <v>6.4</v>
      </c>
      <c r="AS161" s="57">
        <f t="shared" si="79"/>
        <v>50</v>
      </c>
      <c r="AT161" s="57">
        <f t="shared" si="79"/>
        <v>40</v>
      </c>
      <c r="AU161" s="57">
        <f t="shared" si="70"/>
        <v>500</v>
      </c>
      <c r="AV161" s="57">
        <f t="shared" si="71"/>
        <v>12.5</v>
      </c>
      <c r="AW161" s="57">
        <f t="shared" si="72"/>
        <v>10</v>
      </c>
      <c r="AX161" s="382">
        <f t="shared" si="73"/>
        <v>29.844536283358714</v>
      </c>
      <c r="AY161" s="382">
        <f t="shared" si="74"/>
        <v>497.35919716217279</v>
      </c>
      <c r="AZ161" s="57">
        <f t="shared" si="75"/>
        <v>2</v>
      </c>
      <c r="BA161" s="382">
        <f t="shared" si="76"/>
        <v>7.9577471545947667</v>
      </c>
      <c r="BB161" s="382">
        <f t="shared" si="77"/>
        <v>318.3098861837907</v>
      </c>
    </row>
    <row r="162" spans="1:54" x14ac:dyDescent="0.25">
      <c r="A162" s="57">
        <f t="shared" si="54"/>
        <v>160</v>
      </c>
      <c r="B162" s="57">
        <v>900</v>
      </c>
      <c r="C162" s="57">
        <v>5</v>
      </c>
      <c r="D162" s="57" t="str">
        <f>'[3]900 KHz'!A6</f>
        <v>00000</v>
      </c>
      <c r="E162" s="57">
        <f>'[3]900 KHz'!B6</f>
        <v>2</v>
      </c>
      <c r="F162" s="57" t="e">
        <f>'[3]900 KHz'!C6</f>
        <v>#NUM!</v>
      </c>
      <c r="G162" s="57" t="str">
        <f>'[3]900 KHz'!D6</f>
        <v>00</v>
      </c>
      <c r="H162" s="57" t="e">
        <f>'[3]900 KHz'!E6</f>
        <v>#NUM!</v>
      </c>
      <c r="I162" s="57" t="str">
        <f>'[3]900 KHz'!F6</f>
        <v>00</v>
      </c>
      <c r="J162" s="57" t="e">
        <f>'[3]900 KHz'!G6</f>
        <v>#NUM!</v>
      </c>
      <c r="K162" s="57" t="str">
        <f>'[3]900 KHz'!H6</f>
        <v>00</v>
      </c>
      <c r="L162" s="57" t="str">
        <f>'[3]900 KHz'!I6</f>
        <v>000000</v>
      </c>
      <c r="M162" s="57" t="str">
        <f>'[3]900 KHz'!J6</f>
        <v>00</v>
      </c>
      <c r="N162" s="57" t="str">
        <f>'[3]900 KHz'!K6</f>
        <v>42</v>
      </c>
      <c r="O162" s="57" t="str">
        <f>'[3]900 KHz'!L6</f>
        <v>01</v>
      </c>
      <c r="P162" s="57" t="str">
        <f>'[3]900 KHz'!M6</f>
        <v>00001</v>
      </c>
      <c r="Q162" s="57" t="str">
        <f>'[3]900 KHz'!N6</f>
        <v>0</v>
      </c>
      <c r="R162" s="57" t="str">
        <f>'[3]900 KHz'!O6</f>
        <v>00</v>
      </c>
      <c r="S162" s="57" t="str">
        <f>'[3]900 KHz'!P6</f>
        <v>000000</v>
      </c>
      <c r="T162" s="57" t="str">
        <f>'[3]900 KHz'!Q6</f>
        <v>00</v>
      </c>
      <c r="U162" s="57" t="str">
        <f>'[3]900 KHz'!R6</f>
        <v>00</v>
      </c>
      <c r="V162" s="57" t="str">
        <f>'[3]900 KHz'!S6</f>
        <v>00</v>
      </c>
      <c r="W162" s="57" t="str">
        <f>'[3]900 KHz'!T6</f>
        <v>00000</v>
      </c>
      <c r="X162" s="57" t="str">
        <f>'[3]900 KHz'!U6</f>
        <v>0</v>
      </c>
      <c r="Y162" s="57" t="e">
        <f t="shared" si="64"/>
        <v>#NUM!</v>
      </c>
      <c r="Z162" s="57" t="e">
        <f t="shared" si="55"/>
        <v>#NUM!</v>
      </c>
      <c r="AA162" s="57">
        <f t="shared" si="56"/>
        <v>0</v>
      </c>
      <c r="AB162" s="57">
        <f t="shared" si="57"/>
        <v>0</v>
      </c>
      <c r="AC162" s="57">
        <f t="shared" si="58"/>
        <v>0</v>
      </c>
      <c r="AD162" s="57">
        <f t="shared" si="59"/>
        <v>800</v>
      </c>
      <c r="AE162" s="57" t="e">
        <f t="shared" si="60"/>
        <v>#NUM!</v>
      </c>
      <c r="AF162" s="57">
        <f t="shared" si="61"/>
        <v>0</v>
      </c>
      <c r="AG162" s="57">
        <f t="shared" si="62"/>
        <v>1.25</v>
      </c>
      <c r="AH162" s="57">
        <f t="shared" si="63"/>
        <v>6.25</v>
      </c>
      <c r="AI162" s="57">
        <v>4000</v>
      </c>
      <c r="AK162" s="57">
        <f t="shared" si="65"/>
        <v>900</v>
      </c>
      <c r="AL162" s="57">
        <f t="shared" si="66"/>
        <v>0</v>
      </c>
      <c r="AM162" s="57" t="e">
        <f t="shared" si="78"/>
        <v>#NUM!</v>
      </c>
      <c r="AN162" s="57" t="e">
        <f t="shared" si="78"/>
        <v>#NUM!</v>
      </c>
      <c r="AO162" s="57">
        <f t="shared" si="78"/>
        <v>0</v>
      </c>
      <c r="AP162" s="57" t="e">
        <f t="shared" si="67"/>
        <v>#NUM!</v>
      </c>
      <c r="AQ162" s="57" t="e">
        <f t="shared" si="68"/>
        <v>#NUM!</v>
      </c>
      <c r="AR162" s="57">
        <f t="shared" si="69"/>
        <v>0</v>
      </c>
      <c r="AS162" s="57" t="e">
        <f t="shared" si="79"/>
        <v>#NUM!</v>
      </c>
      <c r="AT162" s="57">
        <f t="shared" si="79"/>
        <v>0</v>
      </c>
      <c r="AU162" s="57" t="e">
        <f t="shared" si="70"/>
        <v>#NUM!</v>
      </c>
      <c r="AV162" s="57">
        <f t="shared" si="71"/>
        <v>6.25</v>
      </c>
      <c r="AW162" s="57" t="e">
        <f t="shared" si="72"/>
        <v>#NUM!</v>
      </c>
      <c r="AX162" s="382" t="e">
        <f t="shared" si="73"/>
        <v>#NUM!</v>
      </c>
      <c r="AY162" s="382" t="e">
        <f t="shared" si="74"/>
        <v>#DIV/0!</v>
      </c>
      <c r="AZ162" s="57" t="e">
        <f t="shared" si="75"/>
        <v>#NUM!</v>
      </c>
      <c r="BA162" s="382" t="e">
        <f t="shared" si="76"/>
        <v>#NUM!</v>
      </c>
      <c r="BB162" s="382" t="e">
        <f t="shared" si="77"/>
        <v>#DIV/0!</v>
      </c>
    </row>
    <row r="163" spans="1:54" x14ac:dyDescent="0.25">
      <c r="A163" s="57">
        <f t="shared" si="54"/>
        <v>161</v>
      </c>
      <c r="B163" s="57">
        <v>900</v>
      </c>
      <c r="C163" s="57">
        <v>5</v>
      </c>
      <c r="D163" s="57" t="str">
        <f>'[3]900 KHz'!A7</f>
        <v>00001</v>
      </c>
      <c r="E163" s="57">
        <f>'[3]900 KHz'!B7</f>
        <v>2</v>
      </c>
      <c r="F163" s="57" t="str">
        <f>'[3]900 KHz'!C7</f>
        <v>12</v>
      </c>
      <c r="G163" s="57" t="str">
        <f>'[3]900 KHz'!D7</f>
        <v>00</v>
      </c>
      <c r="H163" s="57" t="str">
        <f>'[3]900 KHz'!E7</f>
        <v>01</v>
      </c>
      <c r="I163" s="57" t="str">
        <f>'[3]900 KHz'!F7</f>
        <v>00</v>
      </c>
      <c r="J163" s="57" t="str">
        <f>'[3]900 KHz'!G7</f>
        <v>10</v>
      </c>
      <c r="K163" s="57" t="str">
        <f>'[3]900 KHz'!H7</f>
        <v>0A</v>
      </c>
      <c r="L163" s="57" t="str">
        <f>'[3]900 KHz'!I7</f>
        <v>000010</v>
      </c>
      <c r="M163" s="57" t="str">
        <f>'[3]900 KHz'!J7</f>
        <v>10</v>
      </c>
      <c r="N163" s="57" t="str">
        <f>'[3]900 KHz'!K7</f>
        <v>10</v>
      </c>
      <c r="O163" s="57" t="str">
        <f>'[3]900 KHz'!L7</f>
        <v>00</v>
      </c>
      <c r="P163" s="57" t="str">
        <f>'[3]900 KHz'!M7</f>
        <v>01000</v>
      </c>
      <c r="Q163" s="57" t="str">
        <f>'[3]900 KHz'!N7</f>
        <v>0</v>
      </c>
      <c r="R163" s="57" t="str">
        <f>'[3]900 KHz'!O7</f>
        <v>12</v>
      </c>
      <c r="S163" s="57" t="str">
        <f>'[3]900 KHz'!P7</f>
        <v>000100</v>
      </c>
      <c r="T163" s="57" t="str">
        <f>'[3]900 KHz'!Q7</f>
        <v>10</v>
      </c>
      <c r="U163" s="57" t="str">
        <f>'[3]900 KHz'!R7</f>
        <v>08</v>
      </c>
      <c r="V163" s="57" t="str">
        <f>'[3]900 KHz'!S7</f>
        <v>00</v>
      </c>
      <c r="W163" s="57" t="str">
        <f>'[3]900 KHz'!T7</f>
        <v>00100</v>
      </c>
      <c r="X163" s="57" t="str">
        <f>'[3]900 KHz'!U7</f>
        <v>0</v>
      </c>
      <c r="Y163" s="57" t="str">
        <f t="shared" si="64"/>
        <v>120A101208</v>
      </c>
      <c r="Z163" s="57">
        <f t="shared" si="55"/>
        <v>100</v>
      </c>
      <c r="AA163" s="57">
        <f t="shared" si="56"/>
        <v>20</v>
      </c>
      <c r="AB163" s="57">
        <f t="shared" si="57"/>
        <v>2.6663999999999999</v>
      </c>
      <c r="AC163" s="57">
        <f t="shared" si="58"/>
        <v>12.8</v>
      </c>
      <c r="AD163" s="57">
        <f t="shared" si="59"/>
        <v>800</v>
      </c>
      <c r="AE163" s="57">
        <f t="shared" si="60"/>
        <v>50</v>
      </c>
      <c r="AF163" s="57">
        <f t="shared" si="61"/>
        <v>10</v>
      </c>
      <c r="AG163" s="57">
        <f t="shared" si="62"/>
        <v>10</v>
      </c>
      <c r="AH163" s="57">
        <f t="shared" si="63"/>
        <v>50</v>
      </c>
      <c r="AI163" s="57">
        <v>4000</v>
      </c>
      <c r="AK163" s="57">
        <f t="shared" si="65"/>
        <v>900</v>
      </c>
      <c r="AL163" s="57">
        <f t="shared" si="66"/>
        <v>1</v>
      </c>
      <c r="AM163" s="57" t="str">
        <f t="shared" si="78"/>
        <v>120A101208</v>
      </c>
      <c r="AN163" s="57">
        <f t="shared" si="78"/>
        <v>100</v>
      </c>
      <c r="AO163" s="57">
        <f t="shared" si="78"/>
        <v>20</v>
      </c>
      <c r="AP163" s="57">
        <f t="shared" si="67"/>
        <v>80</v>
      </c>
      <c r="AQ163" s="57">
        <f t="shared" si="68"/>
        <v>213.31199999999998</v>
      </c>
      <c r="AR163" s="57">
        <f t="shared" si="69"/>
        <v>12.8</v>
      </c>
      <c r="AS163" s="57">
        <f t="shared" si="79"/>
        <v>50</v>
      </c>
      <c r="AT163" s="57">
        <f t="shared" si="79"/>
        <v>10</v>
      </c>
      <c r="AU163" s="57">
        <f t="shared" si="70"/>
        <v>2000</v>
      </c>
      <c r="AV163" s="57">
        <f t="shared" si="71"/>
        <v>50</v>
      </c>
      <c r="AW163" s="57">
        <f t="shared" si="72"/>
        <v>2</v>
      </c>
      <c r="AX163" s="382">
        <f t="shared" si="73"/>
        <v>37.305670354198398</v>
      </c>
      <c r="AY163" s="382">
        <f t="shared" si="74"/>
        <v>621.69899645271619</v>
      </c>
      <c r="AZ163" s="57">
        <f t="shared" si="75"/>
        <v>0.5</v>
      </c>
      <c r="BA163" s="382">
        <f t="shared" si="76"/>
        <v>7.9577471545947667</v>
      </c>
      <c r="BB163" s="382">
        <f t="shared" si="77"/>
        <v>318.3098861837907</v>
      </c>
    </row>
    <row r="164" spans="1:54" x14ac:dyDescent="0.25">
      <c r="A164" s="57">
        <f t="shared" si="54"/>
        <v>162</v>
      </c>
      <c r="B164" s="57">
        <v>900</v>
      </c>
      <c r="C164" s="57">
        <v>5</v>
      </c>
      <c r="D164" s="57" t="str">
        <f>'[3]900 KHz'!A8</f>
        <v>00010</v>
      </c>
      <c r="E164" s="57">
        <f>'[3]900 KHz'!B8</f>
        <v>2</v>
      </c>
      <c r="F164" s="57" t="str">
        <f>'[3]900 KHz'!C8</f>
        <v>12</v>
      </c>
      <c r="G164" s="57" t="str">
        <f>'[3]900 KHz'!D8</f>
        <v>00</v>
      </c>
      <c r="H164" s="57" t="str">
        <f>'[3]900 KHz'!E8</f>
        <v>01</v>
      </c>
      <c r="I164" s="57" t="str">
        <f>'[3]900 KHz'!F8</f>
        <v>00</v>
      </c>
      <c r="J164" s="57" t="str">
        <f>'[3]900 KHz'!G8</f>
        <v>10</v>
      </c>
      <c r="K164" s="57" t="str">
        <f>'[3]900 KHz'!H8</f>
        <v>11</v>
      </c>
      <c r="L164" s="57" t="str">
        <f>'[3]900 KHz'!I8</f>
        <v>000100</v>
      </c>
      <c r="M164" s="57" t="str">
        <f>'[3]900 KHz'!J8</f>
        <v>01</v>
      </c>
      <c r="N164" s="57" t="str">
        <f>'[3]900 KHz'!K8</f>
        <v>08</v>
      </c>
      <c r="O164" s="57" t="str">
        <f>'[3]900 KHz'!L8</f>
        <v>00</v>
      </c>
      <c r="P164" s="57" t="str">
        <f>'[3]900 KHz'!M8</f>
        <v>00100</v>
      </c>
      <c r="Q164" s="57" t="str">
        <f>'[3]900 KHz'!N8</f>
        <v>0</v>
      </c>
      <c r="R164" s="57" t="str">
        <f>'[3]900 KHz'!O8</f>
        <v>12</v>
      </c>
      <c r="S164" s="57" t="str">
        <f>'[3]900 KHz'!P8</f>
        <v>000100</v>
      </c>
      <c r="T164" s="57" t="str">
        <f>'[3]900 KHz'!Q8</f>
        <v>10</v>
      </c>
      <c r="U164" s="57" t="str">
        <f>'[3]900 KHz'!R8</f>
        <v>08</v>
      </c>
      <c r="V164" s="57" t="str">
        <f>'[3]900 KHz'!S8</f>
        <v>00</v>
      </c>
      <c r="W164" s="57" t="str">
        <f>'[3]900 KHz'!T8</f>
        <v>00100</v>
      </c>
      <c r="X164" s="57" t="str">
        <f>'[3]900 KHz'!U8</f>
        <v>0</v>
      </c>
      <c r="Y164" s="57" t="str">
        <f t="shared" si="64"/>
        <v>1211081208</v>
      </c>
      <c r="Z164" s="57">
        <f t="shared" si="55"/>
        <v>100</v>
      </c>
      <c r="AA164" s="57">
        <f t="shared" si="56"/>
        <v>20</v>
      </c>
      <c r="AB164" s="57">
        <f t="shared" si="57"/>
        <v>2.6663999999999999</v>
      </c>
      <c r="AC164" s="57">
        <f t="shared" si="58"/>
        <v>12.8</v>
      </c>
      <c r="AD164" s="57">
        <f t="shared" si="59"/>
        <v>800</v>
      </c>
      <c r="AE164" s="57">
        <f t="shared" si="60"/>
        <v>50</v>
      </c>
      <c r="AF164" s="57">
        <f t="shared" si="61"/>
        <v>20</v>
      </c>
      <c r="AG164" s="57">
        <f t="shared" si="62"/>
        <v>5</v>
      </c>
      <c r="AH164" s="57">
        <f t="shared" si="63"/>
        <v>25</v>
      </c>
      <c r="AI164" s="57">
        <v>4000</v>
      </c>
      <c r="AK164" s="57">
        <f t="shared" si="65"/>
        <v>900</v>
      </c>
      <c r="AL164" s="57">
        <f t="shared" si="66"/>
        <v>2</v>
      </c>
      <c r="AM164" s="57" t="str">
        <f t="shared" si="78"/>
        <v>1211081208</v>
      </c>
      <c r="AN164" s="57">
        <f t="shared" si="78"/>
        <v>100</v>
      </c>
      <c r="AO164" s="57">
        <f t="shared" si="78"/>
        <v>20</v>
      </c>
      <c r="AP164" s="57">
        <f t="shared" si="67"/>
        <v>80</v>
      </c>
      <c r="AQ164" s="57">
        <f t="shared" si="68"/>
        <v>213.31199999999998</v>
      </c>
      <c r="AR164" s="57">
        <f t="shared" si="69"/>
        <v>12.8</v>
      </c>
      <c r="AS164" s="57">
        <f t="shared" si="79"/>
        <v>50</v>
      </c>
      <c r="AT164" s="57">
        <f t="shared" si="79"/>
        <v>20</v>
      </c>
      <c r="AU164" s="57">
        <f t="shared" si="70"/>
        <v>1000</v>
      </c>
      <c r="AV164" s="57">
        <f t="shared" si="71"/>
        <v>25</v>
      </c>
      <c r="AW164" s="57">
        <f t="shared" si="72"/>
        <v>2</v>
      </c>
      <c r="AX164" s="382">
        <f t="shared" si="73"/>
        <v>37.305670354198398</v>
      </c>
      <c r="AY164" s="382">
        <f t="shared" si="74"/>
        <v>621.69899645271619</v>
      </c>
      <c r="AZ164" s="57">
        <f t="shared" si="75"/>
        <v>1</v>
      </c>
      <c r="BA164" s="382">
        <f t="shared" si="76"/>
        <v>7.9577471545947667</v>
      </c>
      <c r="BB164" s="382">
        <f t="shared" si="77"/>
        <v>318.3098861837907</v>
      </c>
    </row>
    <row r="165" spans="1:54" x14ac:dyDescent="0.25">
      <c r="A165" s="57">
        <f t="shared" si="54"/>
        <v>163</v>
      </c>
      <c r="B165" s="57">
        <v>900</v>
      </c>
      <c r="C165" s="57">
        <v>5</v>
      </c>
      <c r="D165" s="57" t="str">
        <f>'[3]900 KHz'!A9</f>
        <v>00011</v>
      </c>
      <c r="E165" s="57">
        <f>'[3]900 KHz'!B9</f>
        <v>2</v>
      </c>
      <c r="F165" s="57" t="str">
        <f>'[3]900 KHz'!C9</f>
        <v>12</v>
      </c>
      <c r="G165" s="57" t="str">
        <f>'[3]900 KHz'!D9</f>
        <v>00</v>
      </c>
      <c r="H165" s="57" t="str">
        <f>'[3]900 KHz'!E9</f>
        <v>01</v>
      </c>
      <c r="I165" s="57" t="str">
        <f>'[3]900 KHz'!F9</f>
        <v>00</v>
      </c>
      <c r="J165" s="57" t="str">
        <f>'[3]900 KHz'!G9</f>
        <v>10</v>
      </c>
      <c r="K165" s="57" t="str">
        <f>'[3]900 KHz'!H9</f>
        <v>20</v>
      </c>
      <c r="L165" s="57" t="str">
        <f>'[3]900 KHz'!I9</f>
        <v>001000</v>
      </c>
      <c r="M165" s="57" t="str">
        <f>'[3]900 KHz'!J9</f>
        <v>00</v>
      </c>
      <c r="N165" s="57" t="str">
        <f>'[3]900 KHz'!K9</f>
        <v>84</v>
      </c>
      <c r="O165" s="57" t="str">
        <f>'[3]900 KHz'!L9</f>
        <v>10</v>
      </c>
      <c r="P165" s="57" t="str">
        <f>'[3]900 KHz'!M9</f>
        <v>00010</v>
      </c>
      <c r="Q165" s="57" t="str">
        <f>'[3]900 KHz'!N9</f>
        <v>0</v>
      </c>
      <c r="R165" s="57" t="str">
        <f>'[3]900 KHz'!O9</f>
        <v>12</v>
      </c>
      <c r="S165" s="57" t="str">
        <f>'[3]900 KHz'!P9</f>
        <v>000100</v>
      </c>
      <c r="T165" s="57" t="str">
        <f>'[3]900 KHz'!Q9</f>
        <v>10</v>
      </c>
      <c r="U165" s="57" t="str">
        <f>'[3]900 KHz'!R9</f>
        <v>08</v>
      </c>
      <c r="V165" s="57" t="str">
        <f>'[3]900 KHz'!S9</f>
        <v>00</v>
      </c>
      <c r="W165" s="57" t="str">
        <f>'[3]900 KHz'!T9</f>
        <v>00100</v>
      </c>
      <c r="X165" s="57" t="str">
        <f>'[3]900 KHz'!U9</f>
        <v>0</v>
      </c>
      <c r="Y165" s="57" t="str">
        <f t="shared" si="64"/>
        <v>1220841208</v>
      </c>
      <c r="Z165" s="57">
        <f t="shared" si="55"/>
        <v>100</v>
      </c>
      <c r="AA165" s="57">
        <f t="shared" si="56"/>
        <v>20</v>
      </c>
      <c r="AB165" s="57">
        <f t="shared" si="57"/>
        <v>2.6663999999999999</v>
      </c>
      <c r="AC165" s="57">
        <f t="shared" si="58"/>
        <v>12.8</v>
      </c>
      <c r="AD165" s="57">
        <f t="shared" si="59"/>
        <v>800</v>
      </c>
      <c r="AE165" s="57">
        <f t="shared" si="60"/>
        <v>50</v>
      </c>
      <c r="AF165" s="57">
        <f t="shared" si="61"/>
        <v>40</v>
      </c>
      <c r="AG165" s="57">
        <f t="shared" si="62"/>
        <v>2.5</v>
      </c>
      <c r="AH165" s="57">
        <f t="shared" si="63"/>
        <v>12.5</v>
      </c>
      <c r="AI165" s="57">
        <v>4000</v>
      </c>
      <c r="AK165" s="57">
        <f t="shared" si="65"/>
        <v>900</v>
      </c>
      <c r="AL165" s="57">
        <f t="shared" si="66"/>
        <v>3</v>
      </c>
      <c r="AM165" s="57" t="str">
        <f t="shared" si="78"/>
        <v>1220841208</v>
      </c>
      <c r="AN165" s="57">
        <f t="shared" si="78"/>
        <v>100</v>
      </c>
      <c r="AO165" s="57">
        <f t="shared" si="78"/>
        <v>20</v>
      </c>
      <c r="AP165" s="57">
        <f t="shared" si="67"/>
        <v>80</v>
      </c>
      <c r="AQ165" s="57">
        <f t="shared" si="68"/>
        <v>213.31199999999998</v>
      </c>
      <c r="AR165" s="57">
        <f t="shared" si="69"/>
        <v>12.8</v>
      </c>
      <c r="AS165" s="57">
        <f t="shared" si="79"/>
        <v>50</v>
      </c>
      <c r="AT165" s="57">
        <f t="shared" si="79"/>
        <v>40</v>
      </c>
      <c r="AU165" s="57">
        <f t="shared" si="70"/>
        <v>500</v>
      </c>
      <c r="AV165" s="57">
        <f t="shared" si="71"/>
        <v>12.5</v>
      </c>
      <c r="AW165" s="57">
        <f t="shared" si="72"/>
        <v>2</v>
      </c>
      <c r="AX165" s="382">
        <f t="shared" si="73"/>
        <v>37.305670354198398</v>
      </c>
      <c r="AY165" s="382">
        <f t="shared" si="74"/>
        <v>621.69899645271619</v>
      </c>
      <c r="AZ165" s="57">
        <f t="shared" si="75"/>
        <v>2</v>
      </c>
      <c r="BA165" s="382">
        <f t="shared" si="76"/>
        <v>7.9577471545947667</v>
      </c>
      <c r="BB165" s="382">
        <f t="shared" si="77"/>
        <v>318.3098861837907</v>
      </c>
    </row>
    <row r="166" spans="1:54" x14ac:dyDescent="0.25">
      <c r="A166" s="57">
        <f t="shared" si="54"/>
        <v>164</v>
      </c>
      <c r="B166" s="57">
        <v>900</v>
      </c>
      <c r="C166" s="57">
        <v>5</v>
      </c>
      <c r="D166" s="57" t="str">
        <f>'[3]900 KHz'!A10</f>
        <v>00100</v>
      </c>
      <c r="E166" s="57">
        <f>'[3]900 KHz'!B10</f>
        <v>2</v>
      </c>
      <c r="F166" s="57" t="str">
        <f>'[3]900 KHz'!C10</f>
        <v>12</v>
      </c>
      <c r="G166" s="57" t="str">
        <f>'[3]900 KHz'!D10</f>
        <v>00</v>
      </c>
      <c r="H166" s="57" t="str">
        <f>'[3]900 KHz'!E10</f>
        <v>01</v>
      </c>
      <c r="I166" s="57" t="str">
        <f>'[3]900 KHz'!F10</f>
        <v>00</v>
      </c>
      <c r="J166" s="57" t="str">
        <f>'[3]900 KHz'!G10</f>
        <v>10</v>
      </c>
      <c r="K166" s="57" t="str">
        <f>'[3]900 KHz'!H10</f>
        <v>40</v>
      </c>
      <c r="L166" s="57" t="str">
        <f>'[3]900 KHz'!I10</f>
        <v>010000</v>
      </c>
      <c r="M166" s="57" t="str">
        <f>'[3]900 KHz'!J10</f>
        <v>00</v>
      </c>
      <c r="N166" s="57" t="str">
        <f>'[3]900 KHz'!K10</f>
        <v>42</v>
      </c>
      <c r="O166" s="57" t="str">
        <f>'[3]900 KHz'!L10</f>
        <v>01</v>
      </c>
      <c r="P166" s="57" t="str">
        <f>'[3]900 KHz'!M10</f>
        <v>00001</v>
      </c>
      <c r="Q166" s="57" t="str">
        <f>'[3]900 KHz'!N10</f>
        <v>0</v>
      </c>
      <c r="R166" s="57" t="str">
        <f>'[3]900 KHz'!O10</f>
        <v>12</v>
      </c>
      <c r="S166" s="57" t="str">
        <f>'[3]900 KHz'!P10</f>
        <v>000100</v>
      </c>
      <c r="T166" s="57" t="str">
        <f>'[3]900 KHz'!Q10</f>
        <v>10</v>
      </c>
      <c r="U166" s="57" t="str">
        <f>'[3]900 KHz'!R10</f>
        <v>08</v>
      </c>
      <c r="V166" s="57" t="str">
        <f>'[3]900 KHz'!S10</f>
        <v>00</v>
      </c>
      <c r="W166" s="57" t="str">
        <f>'[3]900 KHz'!T10</f>
        <v>00100</v>
      </c>
      <c r="X166" s="57" t="str">
        <f>'[3]900 KHz'!U10</f>
        <v>0</v>
      </c>
      <c r="Y166" s="57" t="str">
        <f t="shared" si="64"/>
        <v>1240421208</v>
      </c>
      <c r="Z166" s="57">
        <f t="shared" si="55"/>
        <v>100</v>
      </c>
      <c r="AA166" s="57">
        <f t="shared" si="56"/>
        <v>20</v>
      </c>
      <c r="AB166" s="57">
        <f t="shared" si="57"/>
        <v>2.6663999999999999</v>
      </c>
      <c r="AC166" s="57">
        <f t="shared" si="58"/>
        <v>12.8</v>
      </c>
      <c r="AD166" s="57">
        <f t="shared" si="59"/>
        <v>800</v>
      </c>
      <c r="AE166" s="57">
        <f t="shared" si="60"/>
        <v>50</v>
      </c>
      <c r="AF166" s="57">
        <f t="shared" si="61"/>
        <v>80</v>
      </c>
      <c r="AG166" s="57">
        <f t="shared" si="62"/>
        <v>1.25</v>
      </c>
      <c r="AH166" s="57">
        <f t="shared" si="63"/>
        <v>6.25</v>
      </c>
      <c r="AI166" s="57">
        <v>4000</v>
      </c>
      <c r="AK166" s="57">
        <f t="shared" si="65"/>
        <v>900</v>
      </c>
      <c r="AL166" s="57">
        <f t="shared" si="66"/>
        <v>4</v>
      </c>
      <c r="AM166" s="57" t="str">
        <f t="shared" si="78"/>
        <v>1240421208</v>
      </c>
      <c r="AN166" s="57">
        <f t="shared" si="78"/>
        <v>100</v>
      </c>
      <c r="AO166" s="57">
        <f t="shared" si="78"/>
        <v>20</v>
      </c>
      <c r="AP166" s="57">
        <f t="shared" si="67"/>
        <v>80</v>
      </c>
      <c r="AQ166" s="57">
        <f t="shared" si="68"/>
        <v>213.31199999999998</v>
      </c>
      <c r="AR166" s="57">
        <f t="shared" si="69"/>
        <v>12.8</v>
      </c>
      <c r="AS166" s="57">
        <f t="shared" si="79"/>
        <v>50</v>
      </c>
      <c r="AT166" s="57">
        <f t="shared" si="79"/>
        <v>80</v>
      </c>
      <c r="AU166" s="57">
        <f t="shared" si="70"/>
        <v>250</v>
      </c>
      <c r="AV166" s="57">
        <f t="shared" si="71"/>
        <v>6.25</v>
      </c>
      <c r="AW166" s="57">
        <f t="shared" si="72"/>
        <v>2</v>
      </c>
      <c r="AX166" s="382">
        <f t="shared" si="73"/>
        <v>37.305670354198398</v>
      </c>
      <c r="AY166" s="382">
        <f t="shared" si="74"/>
        <v>621.69899645271619</v>
      </c>
      <c r="AZ166" s="57">
        <f t="shared" si="75"/>
        <v>4</v>
      </c>
      <c r="BA166" s="382">
        <f t="shared" si="76"/>
        <v>7.9577471545947667</v>
      </c>
      <c r="BB166" s="382">
        <f t="shared" si="77"/>
        <v>318.3098861837907</v>
      </c>
    </row>
    <row r="167" spans="1:54" x14ac:dyDescent="0.25">
      <c r="A167" s="57">
        <f t="shared" si="54"/>
        <v>165</v>
      </c>
      <c r="B167" s="57">
        <v>900</v>
      </c>
      <c r="C167" s="57">
        <v>5</v>
      </c>
      <c r="D167" s="57" t="str">
        <f>'[3]900 KHz'!A11</f>
        <v>00101</v>
      </c>
      <c r="E167" s="57">
        <f>'[3]900 KHz'!B11</f>
        <v>2</v>
      </c>
      <c r="F167" s="57" t="str">
        <f>'[3]900 KHz'!C11</f>
        <v>12</v>
      </c>
      <c r="G167" s="57" t="str">
        <f>'[3]900 KHz'!D11</f>
        <v>00</v>
      </c>
      <c r="H167" s="57" t="str">
        <f>'[3]900 KHz'!E11</f>
        <v>01</v>
      </c>
      <c r="I167" s="57" t="str">
        <f>'[3]900 KHz'!F11</f>
        <v>00</v>
      </c>
      <c r="J167" s="57" t="str">
        <f>'[3]900 KHz'!G11</f>
        <v>10</v>
      </c>
      <c r="K167" s="57" t="str">
        <f>'[3]900 KHz'!H11</f>
        <v>80</v>
      </c>
      <c r="L167" s="57" t="str">
        <f>'[3]900 KHz'!I11</f>
        <v>100000</v>
      </c>
      <c r="M167" s="57" t="str">
        <f>'[3]900 KHz'!J11</f>
        <v>00</v>
      </c>
      <c r="N167" s="57" t="str">
        <f>'[3]900 KHz'!K11</f>
        <v>42</v>
      </c>
      <c r="O167" s="57" t="str">
        <f>'[3]900 KHz'!L11</f>
        <v>01</v>
      </c>
      <c r="P167" s="57" t="str">
        <f>'[3]900 KHz'!M11</f>
        <v>00001</v>
      </c>
      <c r="Q167" s="57" t="str">
        <f>'[3]900 KHz'!N11</f>
        <v>0</v>
      </c>
      <c r="R167" s="57" t="str">
        <f>'[3]900 KHz'!O11</f>
        <v>12</v>
      </c>
      <c r="S167" s="57" t="str">
        <f>'[3]900 KHz'!P11</f>
        <v>000100</v>
      </c>
      <c r="T167" s="57" t="str">
        <f>'[3]900 KHz'!Q11</f>
        <v>10</v>
      </c>
      <c r="U167" s="57" t="str">
        <f>'[3]900 KHz'!R11</f>
        <v>08</v>
      </c>
      <c r="V167" s="57" t="str">
        <f>'[3]900 KHz'!S11</f>
        <v>00</v>
      </c>
      <c r="W167" s="57" t="str">
        <f>'[3]900 KHz'!T11</f>
        <v>00100</v>
      </c>
      <c r="X167" s="57" t="str">
        <f>'[3]900 KHz'!U11</f>
        <v>0</v>
      </c>
      <c r="Y167" s="57" t="str">
        <f t="shared" si="64"/>
        <v>1280421208</v>
      </c>
      <c r="Z167" s="57">
        <f t="shared" si="55"/>
        <v>100</v>
      </c>
      <c r="AA167" s="57">
        <f t="shared" si="56"/>
        <v>20</v>
      </c>
      <c r="AB167" s="57">
        <f t="shared" si="57"/>
        <v>2.6663999999999999</v>
      </c>
      <c r="AC167" s="57">
        <f t="shared" si="58"/>
        <v>12.8</v>
      </c>
      <c r="AD167" s="57">
        <f t="shared" si="59"/>
        <v>800</v>
      </c>
      <c r="AE167" s="57">
        <f t="shared" si="60"/>
        <v>50</v>
      </c>
      <c r="AF167" s="57">
        <f t="shared" si="61"/>
        <v>160</v>
      </c>
      <c r="AG167" s="57">
        <f t="shared" si="62"/>
        <v>1.25</v>
      </c>
      <c r="AH167" s="57">
        <f t="shared" si="63"/>
        <v>6.25</v>
      </c>
      <c r="AI167" s="57">
        <v>4000</v>
      </c>
      <c r="AK167" s="57">
        <f t="shared" si="65"/>
        <v>900</v>
      </c>
      <c r="AL167" s="57">
        <f t="shared" si="66"/>
        <v>5</v>
      </c>
      <c r="AM167" s="57" t="str">
        <f t="shared" si="78"/>
        <v>1280421208</v>
      </c>
      <c r="AN167" s="57">
        <f t="shared" si="78"/>
        <v>100</v>
      </c>
      <c r="AO167" s="57">
        <f t="shared" si="78"/>
        <v>20</v>
      </c>
      <c r="AP167" s="57">
        <f t="shared" si="67"/>
        <v>80</v>
      </c>
      <c r="AQ167" s="57">
        <f t="shared" si="68"/>
        <v>213.31199999999998</v>
      </c>
      <c r="AR167" s="57">
        <f t="shared" si="69"/>
        <v>12.8</v>
      </c>
      <c r="AS167" s="57">
        <f t="shared" si="79"/>
        <v>50</v>
      </c>
      <c r="AT167" s="57">
        <f t="shared" si="79"/>
        <v>160</v>
      </c>
      <c r="AU167" s="57">
        <f t="shared" si="70"/>
        <v>250</v>
      </c>
      <c r="AV167" s="57">
        <f t="shared" si="71"/>
        <v>6.25</v>
      </c>
      <c r="AW167" s="57">
        <f t="shared" si="72"/>
        <v>2</v>
      </c>
      <c r="AX167" s="382">
        <f t="shared" si="73"/>
        <v>37.305670354198398</v>
      </c>
      <c r="AY167" s="382">
        <f t="shared" si="74"/>
        <v>621.69899645271619</v>
      </c>
      <c r="AZ167" s="57">
        <f t="shared" si="75"/>
        <v>8</v>
      </c>
      <c r="BA167" s="382">
        <f t="shared" si="76"/>
        <v>3.9788735772973833</v>
      </c>
      <c r="BB167" s="382">
        <f t="shared" si="77"/>
        <v>159.15494309189535</v>
      </c>
    </row>
    <row r="168" spans="1:54" x14ac:dyDescent="0.25">
      <c r="A168" s="57">
        <f t="shared" si="54"/>
        <v>166</v>
      </c>
      <c r="B168" s="57">
        <v>900</v>
      </c>
      <c r="C168" s="57">
        <v>5</v>
      </c>
      <c r="D168" s="57" t="str">
        <f>'[3]900 KHz'!A12</f>
        <v>00110</v>
      </c>
      <c r="E168" s="57">
        <f>'[3]900 KHz'!B12</f>
        <v>2</v>
      </c>
      <c r="F168" s="57" t="str">
        <f>'[3]900 KHz'!C12</f>
        <v>12</v>
      </c>
      <c r="G168" s="57" t="str">
        <f>'[3]900 KHz'!D12</f>
        <v>00</v>
      </c>
      <c r="H168" s="57" t="str">
        <f>'[3]900 KHz'!E12</f>
        <v>01</v>
      </c>
      <c r="I168" s="57" t="str">
        <f>'[3]900 KHz'!F12</f>
        <v>00</v>
      </c>
      <c r="J168" s="57" t="str">
        <f>'[3]900 KHz'!G12</f>
        <v>10</v>
      </c>
      <c r="K168" s="57" t="str">
        <f>'[3]900 KHz'!H12</f>
        <v>0A</v>
      </c>
      <c r="L168" s="57" t="str">
        <f>'[3]900 KHz'!I12</f>
        <v>000010</v>
      </c>
      <c r="M168" s="57" t="str">
        <f>'[3]900 KHz'!J12</f>
        <v>10</v>
      </c>
      <c r="N168" s="57" t="str">
        <f>'[3]900 KHz'!K12</f>
        <v>10</v>
      </c>
      <c r="O168" s="57" t="str">
        <f>'[3]900 KHz'!L12</f>
        <v>00</v>
      </c>
      <c r="P168" s="57" t="str">
        <f>'[3]900 KHz'!M12</f>
        <v>01000</v>
      </c>
      <c r="Q168" s="57" t="str">
        <f>'[3]900 KHz'!N12</f>
        <v>0</v>
      </c>
      <c r="R168" s="57" t="str">
        <f>'[3]900 KHz'!O12</f>
        <v>19</v>
      </c>
      <c r="S168" s="57" t="str">
        <f>'[3]900 KHz'!P12</f>
        <v>000110</v>
      </c>
      <c r="T168" s="57" t="str">
        <f>'[3]900 KHz'!Q12</f>
        <v>01</v>
      </c>
      <c r="U168" s="57" t="str">
        <f>'[3]900 KHz'!R12</f>
        <v>88</v>
      </c>
      <c r="V168" s="57" t="str">
        <f>'[3]900 KHz'!S12</f>
        <v>10</v>
      </c>
      <c r="W168" s="57" t="str">
        <f>'[3]900 KHz'!T12</f>
        <v>00100</v>
      </c>
      <c r="X168" s="57" t="str">
        <f>'[3]900 KHz'!U12</f>
        <v>0</v>
      </c>
      <c r="Y168" s="57" t="str">
        <f t="shared" si="64"/>
        <v>120A101988</v>
      </c>
      <c r="Z168" s="57">
        <f t="shared" si="55"/>
        <v>100</v>
      </c>
      <c r="AA168" s="57">
        <f t="shared" si="56"/>
        <v>30</v>
      </c>
      <c r="AB168" s="57">
        <f t="shared" si="57"/>
        <v>1.9998</v>
      </c>
      <c r="AC168" s="57">
        <f t="shared" si="58"/>
        <v>12.8</v>
      </c>
      <c r="AD168" s="57">
        <f t="shared" si="59"/>
        <v>800</v>
      </c>
      <c r="AE168" s="57">
        <f t="shared" si="60"/>
        <v>50</v>
      </c>
      <c r="AF168" s="57">
        <f t="shared" si="61"/>
        <v>10</v>
      </c>
      <c r="AG168" s="57">
        <f t="shared" si="62"/>
        <v>10</v>
      </c>
      <c r="AH168" s="57">
        <f t="shared" si="63"/>
        <v>50</v>
      </c>
      <c r="AI168" s="57">
        <v>4000</v>
      </c>
      <c r="AK168" s="57">
        <f t="shared" si="65"/>
        <v>900</v>
      </c>
      <c r="AL168" s="57">
        <f t="shared" si="66"/>
        <v>6</v>
      </c>
      <c r="AM168" s="57" t="str">
        <f t="shared" si="78"/>
        <v>120A101988</v>
      </c>
      <c r="AN168" s="57">
        <f t="shared" si="78"/>
        <v>100</v>
      </c>
      <c r="AO168" s="57">
        <f t="shared" si="78"/>
        <v>30</v>
      </c>
      <c r="AP168" s="57">
        <f t="shared" si="67"/>
        <v>80</v>
      </c>
      <c r="AQ168" s="57">
        <f t="shared" si="68"/>
        <v>159.98400000000001</v>
      </c>
      <c r="AR168" s="57">
        <f t="shared" si="69"/>
        <v>12.8</v>
      </c>
      <c r="AS168" s="57">
        <f t="shared" si="79"/>
        <v>50</v>
      </c>
      <c r="AT168" s="57">
        <f t="shared" si="79"/>
        <v>10</v>
      </c>
      <c r="AU168" s="57">
        <f t="shared" si="70"/>
        <v>2000</v>
      </c>
      <c r="AV168" s="57">
        <f t="shared" si="71"/>
        <v>50</v>
      </c>
      <c r="AW168" s="57">
        <f t="shared" si="72"/>
        <v>3</v>
      </c>
      <c r="AX168" s="382">
        <f t="shared" si="73"/>
        <v>33.160595870398566</v>
      </c>
      <c r="AY168" s="382">
        <f t="shared" si="74"/>
        <v>414.46599763514411</v>
      </c>
      <c r="AZ168" s="57">
        <f t="shared" si="75"/>
        <v>0.5</v>
      </c>
      <c r="BA168" s="382">
        <f t="shared" si="76"/>
        <v>7.9577471545947667</v>
      </c>
      <c r="BB168" s="382">
        <f t="shared" si="77"/>
        <v>318.3098861837907</v>
      </c>
    </row>
    <row r="169" spans="1:54" x14ac:dyDescent="0.25">
      <c r="A169" s="57">
        <f t="shared" si="54"/>
        <v>167</v>
      </c>
      <c r="B169" s="57">
        <v>900</v>
      </c>
      <c r="C169" s="57">
        <v>5</v>
      </c>
      <c r="D169" s="57" t="str">
        <f>'[3]900 KHz'!A13</f>
        <v>00111</v>
      </c>
      <c r="E169" s="57">
        <f>'[3]900 KHz'!B13</f>
        <v>2</v>
      </c>
      <c r="F169" s="57" t="str">
        <f>'[3]900 KHz'!C13</f>
        <v>12</v>
      </c>
      <c r="G169" s="57" t="str">
        <f>'[3]900 KHz'!D13</f>
        <v>00</v>
      </c>
      <c r="H169" s="57" t="str">
        <f>'[3]900 KHz'!E13</f>
        <v>01</v>
      </c>
      <c r="I169" s="57" t="str">
        <f>'[3]900 KHz'!F13</f>
        <v>00</v>
      </c>
      <c r="J169" s="57" t="str">
        <f>'[3]900 KHz'!G13</f>
        <v>10</v>
      </c>
      <c r="K169" s="57" t="str">
        <f>'[3]900 KHz'!H13</f>
        <v>11</v>
      </c>
      <c r="L169" s="57" t="str">
        <f>'[3]900 KHz'!I13</f>
        <v>000100</v>
      </c>
      <c r="M169" s="57" t="str">
        <f>'[3]900 KHz'!J13</f>
        <v>01</v>
      </c>
      <c r="N169" s="57" t="str">
        <f>'[3]900 KHz'!K13</f>
        <v>08</v>
      </c>
      <c r="O169" s="57" t="str">
        <f>'[3]900 KHz'!L13</f>
        <v>00</v>
      </c>
      <c r="P169" s="57" t="str">
        <f>'[3]900 KHz'!M13</f>
        <v>00100</v>
      </c>
      <c r="Q169" s="57" t="str">
        <f>'[3]900 KHz'!N13</f>
        <v>0</v>
      </c>
      <c r="R169" s="57" t="str">
        <f>'[3]900 KHz'!O13</f>
        <v>19</v>
      </c>
      <c r="S169" s="57" t="str">
        <f>'[3]900 KHz'!P13</f>
        <v>000110</v>
      </c>
      <c r="T169" s="57" t="str">
        <f>'[3]900 KHz'!Q13</f>
        <v>01</v>
      </c>
      <c r="U169" s="57" t="str">
        <f>'[3]900 KHz'!R13</f>
        <v>88</v>
      </c>
      <c r="V169" s="57" t="str">
        <f>'[3]900 KHz'!S13</f>
        <v>10</v>
      </c>
      <c r="W169" s="57" t="str">
        <f>'[3]900 KHz'!T13</f>
        <v>00100</v>
      </c>
      <c r="X169" s="57" t="str">
        <f>'[3]900 KHz'!U13</f>
        <v>0</v>
      </c>
      <c r="Y169" s="57" t="str">
        <f t="shared" si="64"/>
        <v>1211081988</v>
      </c>
      <c r="Z169" s="57">
        <f t="shared" si="55"/>
        <v>100</v>
      </c>
      <c r="AA169" s="57">
        <f t="shared" si="56"/>
        <v>30</v>
      </c>
      <c r="AB169" s="57">
        <f t="shared" si="57"/>
        <v>1.9998</v>
      </c>
      <c r="AC169" s="57">
        <f t="shared" si="58"/>
        <v>12.8</v>
      </c>
      <c r="AD169" s="57">
        <f t="shared" si="59"/>
        <v>800</v>
      </c>
      <c r="AE169" s="57">
        <f t="shared" si="60"/>
        <v>50</v>
      </c>
      <c r="AF169" s="57">
        <f t="shared" si="61"/>
        <v>20</v>
      </c>
      <c r="AG169" s="57">
        <f t="shared" si="62"/>
        <v>5</v>
      </c>
      <c r="AH169" s="57">
        <f t="shared" si="63"/>
        <v>25</v>
      </c>
      <c r="AI169" s="57">
        <v>4000</v>
      </c>
      <c r="AK169" s="57">
        <f t="shared" si="65"/>
        <v>900</v>
      </c>
      <c r="AL169" s="57">
        <f t="shared" si="66"/>
        <v>7</v>
      </c>
      <c r="AM169" s="57" t="str">
        <f t="shared" si="78"/>
        <v>1211081988</v>
      </c>
      <c r="AN169" s="57">
        <f t="shared" si="78"/>
        <v>100</v>
      </c>
      <c r="AO169" s="57">
        <f t="shared" si="78"/>
        <v>30</v>
      </c>
      <c r="AP169" s="57">
        <f t="shared" si="67"/>
        <v>80</v>
      </c>
      <c r="AQ169" s="57">
        <f t="shared" si="68"/>
        <v>159.98400000000001</v>
      </c>
      <c r="AR169" s="57">
        <f t="shared" si="69"/>
        <v>12.8</v>
      </c>
      <c r="AS169" s="57">
        <f t="shared" si="79"/>
        <v>50</v>
      </c>
      <c r="AT169" s="57">
        <f t="shared" si="79"/>
        <v>20</v>
      </c>
      <c r="AU169" s="57">
        <f t="shared" si="70"/>
        <v>1000</v>
      </c>
      <c r="AV169" s="57">
        <f t="shared" si="71"/>
        <v>25</v>
      </c>
      <c r="AW169" s="57">
        <f t="shared" si="72"/>
        <v>3</v>
      </c>
      <c r="AX169" s="382">
        <f t="shared" si="73"/>
        <v>33.160595870398566</v>
      </c>
      <c r="AY169" s="382">
        <f t="shared" si="74"/>
        <v>414.46599763514411</v>
      </c>
      <c r="AZ169" s="57">
        <f t="shared" si="75"/>
        <v>1</v>
      </c>
      <c r="BA169" s="382">
        <f t="shared" si="76"/>
        <v>7.9577471545947667</v>
      </c>
      <c r="BB169" s="382">
        <f t="shared" si="77"/>
        <v>318.3098861837907</v>
      </c>
    </row>
    <row r="170" spans="1:54" x14ac:dyDescent="0.25">
      <c r="A170" s="57">
        <f t="shared" si="54"/>
        <v>168</v>
      </c>
      <c r="B170" s="57">
        <v>900</v>
      </c>
      <c r="C170" s="57">
        <v>5</v>
      </c>
      <c r="D170" s="57" t="str">
        <f>'[3]900 KHz'!A14</f>
        <v>01000</v>
      </c>
      <c r="E170" s="57">
        <f>'[3]900 KHz'!B14</f>
        <v>2</v>
      </c>
      <c r="F170" s="57" t="str">
        <f>'[3]900 KHz'!C14</f>
        <v>12</v>
      </c>
      <c r="G170" s="57" t="str">
        <f>'[3]900 KHz'!D14</f>
        <v>00</v>
      </c>
      <c r="H170" s="57" t="str">
        <f>'[3]900 KHz'!E14</f>
        <v>01</v>
      </c>
      <c r="I170" s="57" t="str">
        <f>'[3]900 KHz'!F14</f>
        <v>00</v>
      </c>
      <c r="J170" s="57" t="str">
        <f>'[3]900 KHz'!G14</f>
        <v>10</v>
      </c>
      <c r="K170" s="57" t="str">
        <f>'[3]900 KHz'!H14</f>
        <v>20</v>
      </c>
      <c r="L170" s="57" t="str">
        <f>'[3]900 KHz'!I14</f>
        <v>001000</v>
      </c>
      <c r="M170" s="57" t="str">
        <f>'[3]900 KHz'!J14</f>
        <v>00</v>
      </c>
      <c r="N170" s="57" t="str">
        <f>'[3]900 KHz'!K14</f>
        <v>84</v>
      </c>
      <c r="O170" s="57" t="str">
        <f>'[3]900 KHz'!L14</f>
        <v>10</v>
      </c>
      <c r="P170" s="57" t="str">
        <f>'[3]900 KHz'!M14</f>
        <v>00010</v>
      </c>
      <c r="Q170" s="57" t="str">
        <f>'[3]900 KHz'!N14</f>
        <v>0</v>
      </c>
      <c r="R170" s="57" t="str">
        <f>'[3]900 KHz'!O14</f>
        <v>19</v>
      </c>
      <c r="S170" s="57" t="str">
        <f>'[3]900 KHz'!P14</f>
        <v>000110</v>
      </c>
      <c r="T170" s="57" t="str">
        <f>'[3]900 KHz'!Q14</f>
        <v>01</v>
      </c>
      <c r="U170" s="57" t="str">
        <f>'[3]900 KHz'!R14</f>
        <v>88</v>
      </c>
      <c r="V170" s="57" t="str">
        <f>'[3]900 KHz'!S14</f>
        <v>10</v>
      </c>
      <c r="W170" s="57" t="str">
        <f>'[3]900 KHz'!T14</f>
        <v>00100</v>
      </c>
      <c r="X170" s="57" t="str">
        <f>'[3]900 KHz'!U14</f>
        <v>0</v>
      </c>
      <c r="Y170" s="57" t="str">
        <f t="shared" si="64"/>
        <v>1220841988</v>
      </c>
      <c r="Z170" s="57">
        <f t="shared" si="55"/>
        <v>100</v>
      </c>
      <c r="AA170" s="57">
        <f t="shared" si="56"/>
        <v>30</v>
      </c>
      <c r="AB170" s="57">
        <f t="shared" si="57"/>
        <v>1.9998</v>
      </c>
      <c r="AC170" s="57">
        <f t="shared" si="58"/>
        <v>12.8</v>
      </c>
      <c r="AD170" s="57">
        <f t="shared" si="59"/>
        <v>800</v>
      </c>
      <c r="AE170" s="57">
        <f t="shared" si="60"/>
        <v>50</v>
      </c>
      <c r="AF170" s="57">
        <f t="shared" si="61"/>
        <v>40</v>
      </c>
      <c r="AG170" s="57">
        <f t="shared" si="62"/>
        <v>2.5</v>
      </c>
      <c r="AH170" s="57">
        <f t="shared" si="63"/>
        <v>12.5</v>
      </c>
      <c r="AI170" s="57">
        <v>4000</v>
      </c>
      <c r="AK170" s="57">
        <f t="shared" si="65"/>
        <v>900</v>
      </c>
      <c r="AL170" s="57">
        <f t="shared" si="66"/>
        <v>8</v>
      </c>
      <c r="AM170" s="57" t="str">
        <f t="shared" si="78"/>
        <v>1220841988</v>
      </c>
      <c r="AN170" s="57">
        <f t="shared" si="78"/>
        <v>100</v>
      </c>
      <c r="AO170" s="57">
        <f t="shared" si="78"/>
        <v>30</v>
      </c>
      <c r="AP170" s="57">
        <f t="shared" si="67"/>
        <v>80</v>
      </c>
      <c r="AQ170" s="57">
        <f t="shared" si="68"/>
        <v>159.98400000000001</v>
      </c>
      <c r="AR170" s="57">
        <f t="shared" si="69"/>
        <v>12.8</v>
      </c>
      <c r="AS170" s="57">
        <f t="shared" si="79"/>
        <v>50</v>
      </c>
      <c r="AT170" s="57">
        <f t="shared" si="79"/>
        <v>40</v>
      </c>
      <c r="AU170" s="57">
        <f t="shared" si="70"/>
        <v>500</v>
      </c>
      <c r="AV170" s="57">
        <f t="shared" si="71"/>
        <v>12.5</v>
      </c>
      <c r="AW170" s="57">
        <f t="shared" si="72"/>
        <v>3</v>
      </c>
      <c r="AX170" s="382">
        <f t="shared" si="73"/>
        <v>33.160595870398566</v>
      </c>
      <c r="AY170" s="382">
        <f t="shared" si="74"/>
        <v>414.46599763514411</v>
      </c>
      <c r="AZ170" s="57">
        <f t="shared" si="75"/>
        <v>2</v>
      </c>
      <c r="BA170" s="382">
        <f t="shared" si="76"/>
        <v>7.9577471545947667</v>
      </c>
      <c r="BB170" s="382">
        <f t="shared" si="77"/>
        <v>318.3098861837907</v>
      </c>
    </row>
    <row r="171" spans="1:54" x14ac:dyDescent="0.25">
      <c r="A171" s="57">
        <f t="shared" si="54"/>
        <v>169</v>
      </c>
      <c r="B171" s="57">
        <v>900</v>
      </c>
      <c r="C171" s="57">
        <v>5</v>
      </c>
      <c r="D171" s="57" t="str">
        <f>'[3]900 KHz'!A15</f>
        <v>01001</v>
      </c>
      <c r="E171" s="57">
        <f>'[3]900 KHz'!B15</f>
        <v>2</v>
      </c>
      <c r="F171" s="57" t="str">
        <f>'[3]900 KHz'!C15</f>
        <v>12</v>
      </c>
      <c r="G171" s="57" t="str">
        <f>'[3]900 KHz'!D15</f>
        <v>00</v>
      </c>
      <c r="H171" s="57" t="str">
        <f>'[3]900 KHz'!E15</f>
        <v>01</v>
      </c>
      <c r="I171" s="57" t="str">
        <f>'[3]900 KHz'!F15</f>
        <v>00</v>
      </c>
      <c r="J171" s="57" t="str">
        <f>'[3]900 KHz'!G15</f>
        <v>10</v>
      </c>
      <c r="K171" s="57" t="str">
        <f>'[3]900 KHz'!H15</f>
        <v>40</v>
      </c>
      <c r="L171" s="57" t="str">
        <f>'[3]900 KHz'!I15</f>
        <v>010000</v>
      </c>
      <c r="M171" s="57" t="str">
        <f>'[3]900 KHz'!J15</f>
        <v>00</v>
      </c>
      <c r="N171" s="57" t="str">
        <f>'[3]900 KHz'!K15</f>
        <v>42</v>
      </c>
      <c r="O171" s="57" t="str">
        <f>'[3]900 KHz'!L15</f>
        <v>01</v>
      </c>
      <c r="P171" s="57" t="str">
        <f>'[3]900 KHz'!M15</f>
        <v>00001</v>
      </c>
      <c r="Q171" s="57" t="str">
        <f>'[3]900 KHz'!N15</f>
        <v>0</v>
      </c>
      <c r="R171" s="57" t="str">
        <f>'[3]900 KHz'!O15</f>
        <v>19</v>
      </c>
      <c r="S171" s="57" t="str">
        <f>'[3]900 KHz'!P15</f>
        <v>000110</v>
      </c>
      <c r="T171" s="57" t="str">
        <f>'[3]900 KHz'!Q15</f>
        <v>01</v>
      </c>
      <c r="U171" s="57" t="str">
        <f>'[3]900 KHz'!R15</f>
        <v>88</v>
      </c>
      <c r="V171" s="57" t="str">
        <f>'[3]900 KHz'!S15</f>
        <v>10</v>
      </c>
      <c r="W171" s="57" t="str">
        <f>'[3]900 KHz'!T15</f>
        <v>00100</v>
      </c>
      <c r="X171" s="57" t="str">
        <f>'[3]900 KHz'!U15</f>
        <v>0</v>
      </c>
      <c r="Y171" s="57" t="str">
        <f t="shared" si="64"/>
        <v>1240421988</v>
      </c>
      <c r="Z171" s="57">
        <f t="shared" si="55"/>
        <v>100</v>
      </c>
      <c r="AA171" s="57">
        <f t="shared" si="56"/>
        <v>30</v>
      </c>
      <c r="AB171" s="57">
        <f t="shared" si="57"/>
        <v>1.9998</v>
      </c>
      <c r="AC171" s="57">
        <f t="shared" si="58"/>
        <v>12.8</v>
      </c>
      <c r="AD171" s="57">
        <f t="shared" si="59"/>
        <v>800</v>
      </c>
      <c r="AE171" s="57">
        <f t="shared" si="60"/>
        <v>50</v>
      </c>
      <c r="AF171" s="57">
        <f t="shared" si="61"/>
        <v>80</v>
      </c>
      <c r="AG171" s="57">
        <f t="shared" si="62"/>
        <v>1.25</v>
      </c>
      <c r="AH171" s="57">
        <f t="shared" si="63"/>
        <v>6.25</v>
      </c>
      <c r="AI171" s="57">
        <v>4000</v>
      </c>
      <c r="AK171" s="57">
        <f t="shared" si="65"/>
        <v>900</v>
      </c>
      <c r="AL171" s="57">
        <f t="shared" si="66"/>
        <v>9</v>
      </c>
      <c r="AM171" s="57" t="str">
        <f t="shared" si="78"/>
        <v>1240421988</v>
      </c>
      <c r="AN171" s="57">
        <f t="shared" si="78"/>
        <v>100</v>
      </c>
      <c r="AO171" s="57">
        <f t="shared" si="78"/>
        <v>30</v>
      </c>
      <c r="AP171" s="57">
        <f t="shared" si="67"/>
        <v>80</v>
      </c>
      <c r="AQ171" s="57">
        <f t="shared" si="68"/>
        <v>159.98400000000001</v>
      </c>
      <c r="AR171" s="57">
        <f t="shared" si="69"/>
        <v>12.8</v>
      </c>
      <c r="AS171" s="57">
        <f t="shared" si="79"/>
        <v>50</v>
      </c>
      <c r="AT171" s="57">
        <f t="shared" si="79"/>
        <v>80</v>
      </c>
      <c r="AU171" s="57">
        <f t="shared" si="70"/>
        <v>250</v>
      </c>
      <c r="AV171" s="57">
        <f t="shared" si="71"/>
        <v>6.25</v>
      </c>
      <c r="AW171" s="57">
        <f t="shared" si="72"/>
        <v>3</v>
      </c>
      <c r="AX171" s="382">
        <f t="shared" si="73"/>
        <v>33.160595870398566</v>
      </c>
      <c r="AY171" s="382">
        <f t="shared" si="74"/>
        <v>414.46599763514411</v>
      </c>
      <c r="AZ171" s="57">
        <f t="shared" si="75"/>
        <v>4</v>
      </c>
      <c r="BA171" s="382">
        <f t="shared" si="76"/>
        <v>7.9577471545947667</v>
      </c>
      <c r="BB171" s="382">
        <f t="shared" si="77"/>
        <v>318.3098861837907</v>
      </c>
    </row>
    <row r="172" spans="1:54" x14ac:dyDescent="0.25">
      <c r="A172" s="57">
        <f t="shared" si="54"/>
        <v>170</v>
      </c>
      <c r="B172" s="57">
        <v>900</v>
      </c>
      <c r="C172" s="57">
        <v>5</v>
      </c>
      <c r="D172" s="57" t="str">
        <f>'[3]900 KHz'!A16</f>
        <v>01010</v>
      </c>
      <c r="E172" s="57">
        <f>'[3]900 KHz'!B16</f>
        <v>2</v>
      </c>
      <c r="F172" s="57" t="str">
        <f>'[3]900 KHz'!C16</f>
        <v>12</v>
      </c>
      <c r="G172" s="57" t="str">
        <f>'[3]900 KHz'!D16</f>
        <v>00</v>
      </c>
      <c r="H172" s="57" t="str">
        <f>'[3]900 KHz'!E16</f>
        <v>01</v>
      </c>
      <c r="I172" s="57" t="str">
        <f>'[3]900 KHz'!F16</f>
        <v>00</v>
      </c>
      <c r="J172" s="57" t="str">
        <f>'[3]900 KHz'!G16</f>
        <v>10</v>
      </c>
      <c r="K172" s="57" t="str">
        <f>'[3]900 KHz'!H16</f>
        <v>80</v>
      </c>
      <c r="L172" s="57" t="str">
        <f>'[3]900 KHz'!I16</f>
        <v>100000</v>
      </c>
      <c r="M172" s="57" t="str">
        <f>'[3]900 KHz'!J16</f>
        <v>00</v>
      </c>
      <c r="N172" s="57" t="str">
        <f>'[3]900 KHz'!K16</f>
        <v>42</v>
      </c>
      <c r="O172" s="57" t="str">
        <f>'[3]900 KHz'!L16</f>
        <v>01</v>
      </c>
      <c r="P172" s="57" t="str">
        <f>'[3]900 KHz'!M16</f>
        <v>00001</v>
      </c>
      <c r="Q172" s="57" t="str">
        <f>'[3]900 KHz'!N16</f>
        <v>0</v>
      </c>
      <c r="R172" s="57" t="str">
        <f>'[3]900 KHz'!O16</f>
        <v>19</v>
      </c>
      <c r="S172" s="57" t="str">
        <f>'[3]900 KHz'!P16</f>
        <v>000110</v>
      </c>
      <c r="T172" s="57" t="str">
        <f>'[3]900 KHz'!Q16</f>
        <v>01</v>
      </c>
      <c r="U172" s="57" t="str">
        <f>'[3]900 KHz'!R16</f>
        <v>88</v>
      </c>
      <c r="V172" s="57" t="str">
        <f>'[3]900 KHz'!S16</f>
        <v>10</v>
      </c>
      <c r="W172" s="57" t="str">
        <f>'[3]900 KHz'!T16</f>
        <v>00100</v>
      </c>
      <c r="X172" s="57" t="str">
        <f>'[3]900 KHz'!U16</f>
        <v>0</v>
      </c>
      <c r="Y172" s="57" t="str">
        <f t="shared" si="64"/>
        <v>1280421988</v>
      </c>
      <c r="Z172" s="57">
        <f t="shared" si="55"/>
        <v>100</v>
      </c>
      <c r="AA172" s="57">
        <f t="shared" si="56"/>
        <v>30</v>
      </c>
      <c r="AB172" s="57">
        <f t="shared" si="57"/>
        <v>1.9998</v>
      </c>
      <c r="AC172" s="57">
        <f t="shared" si="58"/>
        <v>12.8</v>
      </c>
      <c r="AD172" s="57">
        <f t="shared" si="59"/>
        <v>800</v>
      </c>
      <c r="AE172" s="57">
        <f t="shared" si="60"/>
        <v>50</v>
      </c>
      <c r="AF172" s="57">
        <f t="shared" si="61"/>
        <v>160</v>
      </c>
      <c r="AG172" s="57">
        <f t="shared" si="62"/>
        <v>1.25</v>
      </c>
      <c r="AH172" s="57">
        <f t="shared" si="63"/>
        <v>6.25</v>
      </c>
      <c r="AI172" s="57">
        <v>4000</v>
      </c>
      <c r="AK172" s="57">
        <f t="shared" si="65"/>
        <v>900</v>
      </c>
      <c r="AL172" s="57">
        <f t="shared" si="66"/>
        <v>10</v>
      </c>
      <c r="AM172" s="57" t="str">
        <f t="shared" si="78"/>
        <v>1280421988</v>
      </c>
      <c r="AN172" s="57">
        <f t="shared" si="78"/>
        <v>100</v>
      </c>
      <c r="AO172" s="57">
        <f t="shared" si="78"/>
        <v>30</v>
      </c>
      <c r="AP172" s="57">
        <f t="shared" si="67"/>
        <v>80</v>
      </c>
      <c r="AQ172" s="57">
        <f t="shared" si="68"/>
        <v>159.98400000000001</v>
      </c>
      <c r="AR172" s="57">
        <f t="shared" si="69"/>
        <v>12.8</v>
      </c>
      <c r="AS172" s="57">
        <f t="shared" si="79"/>
        <v>50</v>
      </c>
      <c r="AT172" s="57">
        <f t="shared" si="79"/>
        <v>160</v>
      </c>
      <c r="AU172" s="57">
        <f t="shared" si="70"/>
        <v>250</v>
      </c>
      <c r="AV172" s="57">
        <f t="shared" si="71"/>
        <v>6.25</v>
      </c>
      <c r="AW172" s="57">
        <f t="shared" si="72"/>
        <v>3</v>
      </c>
      <c r="AX172" s="382">
        <f t="shared" si="73"/>
        <v>33.160595870398566</v>
      </c>
      <c r="AY172" s="382">
        <f t="shared" si="74"/>
        <v>414.46599763514411</v>
      </c>
      <c r="AZ172" s="57">
        <f t="shared" si="75"/>
        <v>8</v>
      </c>
      <c r="BA172" s="382">
        <f t="shared" si="76"/>
        <v>3.9788735772973833</v>
      </c>
      <c r="BB172" s="382">
        <f t="shared" si="77"/>
        <v>159.15494309189535</v>
      </c>
    </row>
    <row r="173" spans="1:54" x14ac:dyDescent="0.25">
      <c r="A173" s="57">
        <f t="shared" si="54"/>
        <v>171</v>
      </c>
      <c r="B173" s="57">
        <v>900</v>
      </c>
      <c r="C173" s="57">
        <v>5</v>
      </c>
      <c r="D173" s="57" t="str">
        <f>'[3]900 KHz'!A17</f>
        <v>01011</v>
      </c>
      <c r="E173" s="57">
        <f>'[3]900 KHz'!B17</f>
        <v>2</v>
      </c>
      <c r="F173" s="57" t="str">
        <f>'[3]900 KHz'!C17</f>
        <v>12</v>
      </c>
      <c r="G173" s="57" t="str">
        <f>'[3]900 KHz'!D17</f>
        <v>00</v>
      </c>
      <c r="H173" s="57" t="str">
        <f>'[3]900 KHz'!E17</f>
        <v>01</v>
      </c>
      <c r="I173" s="57" t="str">
        <f>'[3]900 KHz'!F17</f>
        <v>00</v>
      </c>
      <c r="J173" s="57" t="str">
        <f>'[3]900 KHz'!G17</f>
        <v>10</v>
      </c>
      <c r="K173" s="57" t="str">
        <f>'[3]900 KHz'!H17</f>
        <v>0A</v>
      </c>
      <c r="L173" s="57" t="str">
        <f>'[3]900 KHz'!I17</f>
        <v>000010</v>
      </c>
      <c r="M173" s="57" t="str">
        <f>'[3]900 KHz'!J17</f>
        <v>10</v>
      </c>
      <c r="N173" s="57" t="str">
        <f>'[3]900 KHz'!K17</f>
        <v>10</v>
      </c>
      <c r="O173" s="57" t="str">
        <f>'[3]900 KHz'!L17</f>
        <v>00</v>
      </c>
      <c r="P173" s="57" t="str">
        <f>'[3]900 KHz'!M17</f>
        <v>01000</v>
      </c>
      <c r="Q173" s="57" t="str">
        <f>'[3]900 KHz'!N17</f>
        <v>0</v>
      </c>
      <c r="R173" s="57" t="str">
        <f>'[3]900 KHz'!O17</f>
        <v>21</v>
      </c>
      <c r="S173" s="57" t="str">
        <f>'[3]900 KHz'!P17</f>
        <v>001000</v>
      </c>
      <c r="T173" s="57" t="str">
        <f>'[3]900 KHz'!Q17</f>
        <v>01</v>
      </c>
      <c r="U173" s="57" t="str">
        <f>'[3]900 KHz'!R17</f>
        <v>84</v>
      </c>
      <c r="V173" s="57" t="str">
        <f>'[3]900 KHz'!S17</f>
        <v>10</v>
      </c>
      <c r="W173" s="57" t="str">
        <f>'[3]900 KHz'!T17</f>
        <v>00010</v>
      </c>
      <c r="X173" s="57" t="str">
        <f>'[3]900 KHz'!U17</f>
        <v>0</v>
      </c>
      <c r="Y173" s="57" t="str">
        <f t="shared" si="64"/>
        <v>120A102184</v>
      </c>
      <c r="Z173" s="57">
        <f t="shared" si="55"/>
        <v>100</v>
      </c>
      <c r="AA173" s="57">
        <f t="shared" si="56"/>
        <v>40</v>
      </c>
      <c r="AB173" s="57">
        <f t="shared" si="57"/>
        <v>1.9998</v>
      </c>
      <c r="AC173" s="57">
        <f t="shared" si="58"/>
        <v>6.4</v>
      </c>
      <c r="AD173" s="57">
        <f t="shared" si="59"/>
        <v>800</v>
      </c>
      <c r="AE173" s="57">
        <f t="shared" si="60"/>
        <v>50</v>
      </c>
      <c r="AF173" s="57">
        <f t="shared" si="61"/>
        <v>10</v>
      </c>
      <c r="AG173" s="57">
        <f t="shared" si="62"/>
        <v>10</v>
      </c>
      <c r="AH173" s="57">
        <f t="shared" si="63"/>
        <v>50</v>
      </c>
      <c r="AI173" s="57">
        <v>4000</v>
      </c>
      <c r="AK173" s="57">
        <f t="shared" si="65"/>
        <v>900</v>
      </c>
      <c r="AL173" s="57">
        <f t="shared" si="66"/>
        <v>11</v>
      </c>
      <c r="AM173" s="57" t="str">
        <f t="shared" si="78"/>
        <v>120A102184</v>
      </c>
      <c r="AN173" s="57">
        <f t="shared" si="78"/>
        <v>100</v>
      </c>
      <c r="AO173" s="57">
        <f t="shared" si="78"/>
        <v>40</v>
      </c>
      <c r="AP173" s="57">
        <f t="shared" si="67"/>
        <v>80</v>
      </c>
      <c r="AQ173" s="57">
        <f t="shared" si="68"/>
        <v>159.98400000000001</v>
      </c>
      <c r="AR173" s="57">
        <f t="shared" si="69"/>
        <v>6.4</v>
      </c>
      <c r="AS173" s="57">
        <f t="shared" si="79"/>
        <v>50</v>
      </c>
      <c r="AT173" s="57">
        <f t="shared" si="79"/>
        <v>10</v>
      </c>
      <c r="AU173" s="57">
        <f t="shared" si="70"/>
        <v>2000</v>
      </c>
      <c r="AV173" s="57">
        <f t="shared" si="71"/>
        <v>50</v>
      </c>
      <c r="AW173" s="57">
        <f t="shared" si="72"/>
        <v>4</v>
      </c>
      <c r="AX173" s="382">
        <f t="shared" si="73"/>
        <v>24.870446902798921</v>
      </c>
      <c r="AY173" s="382">
        <f t="shared" si="74"/>
        <v>621.69899645271619</v>
      </c>
      <c r="AZ173" s="57">
        <f t="shared" si="75"/>
        <v>0.5</v>
      </c>
      <c r="BA173" s="382">
        <f t="shared" si="76"/>
        <v>7.9577471545947667</v>
      </c>
      <c r="BB173" s="382">
        <f t="shared" si="77"/>
        <v>318.3098861837907</v>
      </c>
    </row>
    <row r="174" spans="1:54" x14ac:dyDescent="0.25">
      <c r="A174" s="57">
        <f t="shared" si="54"/>
        <v>172</v>
      </c>
      <c r="B174" s="57">
        <v>900</v>
      </c>
      <c r="C174" s="57">
        <v>5</v>
      </c>
      <c r="D174" s="57" t="str">
        <f>'[3]900 KHz'!A18</f>
        <v>01100</v>
      </c>
      <c r="E174" s="57">
        <f>'[3]900 KHz'!B18</f>
        <v>2</v>
      </c>
      <c r="F174" s="57" t="str">
        <f>'[3]900 KHz'!C18</f>
        <v>12</v>
      </c>
      <c r="G174" s="57" t="str">
        <f>'[3]900 KHz'!D18</f>
        <v>00</v>
      </c>
      <c r="H174" s="57" t="str">
        <f>'[3]900 KHz'!E18</f>
        <v>01</v>
      </c>
      <c r="I174" s="57" t="str">
        <f>'[3]900 KHz'!F18</f>
        <v>00</v>
      </c>
      <c r="J174" s="57" t="str">
        <f>'[3]900 KHz'!G18</f>
        <v>10</v>
      </c>
      <c r="K174" s="57" t="str">
        <f>'[3]900 KHz'!H18</f>
        <v>11</v>
      </c>
      <c r="L174" s="57" t="str">
        <f>'[3]900 KHz'!I18</f>
        <v>000100</v>
      </c>
      <c r="M174" s="57" t="str">
        <f>'[3]900 KHz'!J18</f>
        <v>01</v>
      </c>
      <c r="N174" s="57" t="str">
        <f>'[3]900 KHz'!K18</f>
        <v>08</v>
      </c>
      <c r="O174" s="57" t="str">
        <f>'[3]900 KHz'!L18</f>
        <v>00</v>
      </c>
      <c r="P174" s="57" t="str">
        <f>'[3]900 KHz'!M18</f>
        <v>00100</v>
      </c>
      <c r="Q174" s="57" t="str">
        <f>'[3]900 KHz'!N18</f>
        <v>0</v>
      </c>
      <c r="R174" s="57" t="str">
        <f>'[3]900 KHz'!O18</f>
        <v>21</v>
      </c>
      <c r="S174" s="57" t="str">
        <f>'[3]900 KHz'!P18</f>
        <v>001000</v>
      </c>
      <c r="T174" s="57" t="str">
        <f>'[3]900 KHz'!Q18</f>
        <v>01</v>
      </c>
      <c r="U174" s="57" t="str">
        <f>'[3]900 KHz'!R18</f>
        <v>84</v>
      </c>
      <c r="V174" s="57" t="str">
        <f>'[3]900 KHz'!S18</f>
        <v>10</v>
      </c>
      <c r="W174" s="57" t="str">
        <f>'[3]900 KHz'!T18</f>
        <v>00010</v>
      </c>
      <c r="X174" s="57" t="str">
        <f>'[3]900 KHz'!U18</f>
        <v>0</v>
      </c>
      <c r="Y174" s="57" t="str">
        <f t="shared" si="64"/>
        <v>1211082184</v>
      </c>
      <c r="Z174" s="57">
        <f t="shared" si="55"/>
        <v>100</v>
      </c>
      <c r="AA174" s="57">
        <f t="shared" si="56"/>
        <v>40</v>
      </c>
      <c r="AB174" s="57">
        <f t="shared" si="57"/>
        <v>1.9998</v>
      </c>
      <c r="AC174" s="57">
        <f t="shared" si="58"/>
        <v>6.4</v>
      </c>
      <c r="AD174" s="57">
        <f t="shared" si="59"/>
        <v>800</v>
      </c>
      <c r="AE174" s="57">
        <f t="shared" si="60"/>
        <v>50</v>
      </c>
      <c r="AF174" s="57">
        <f t="shared" si="61"/>
        <v>20</v>
      </c>
      <c r="AG174" s="57">
        <f t="shared" si="62"/>
        <v>5</v>
      </c>
      <c r="AH174" s="57">
        <f t="shared" si="63"/>
        <v>25</v>
      </c>
      <c r="AI174" s="57">
        <v>4000</v>
      </c>
      <c r="AK174" s="57">
        <f t="shared" si="65"/>
        <v>900</v>
      </c>
      <c r="AL174" s="57">
        <f t="shared" si="66"/>
        <v>12</v>
      </c>
      <c r="AM174" s="57" t="str">
        <f t="shared" si="78"/>
        <v>1211082184</v>
      </c>
      <c r="AN174" s="57">
        <f t="shared" si="78"/>
        <v>100</v>
      </c>
      <c r="AO174" s="57">
        <f t="shared" si="78"/>
        <v>40</v>
      </c>
      <c r="AP174" s="57">
        <f t="shared" si="67"/>
        <v>80</v>
      </c>
      <c r="AQ174" s="57">
        <f t="shared" si="68"/>
        <v>159.98400000000001</v>
      </c>
      <c r="AR174" s="57">
        <f t="shared" si="69"/>
        <v>6.4</v>
      </c>
      <c r="AS174" s="57">
        <f t="shared" si="79"/>
        <v>50</v>
      </c>
      <c r="AT174" s="57">
        <f t="shared" si="79"/>
        <v>20</v>
      </c>
      <c r="AU174" s="57">
        <f t="shared" si="70"/>
        <v>1000</v>
      </c>
      <c r="AV174" s="57">
        <f t="shared" si="71"/>
        <v>25</v>
      </c>
      <c r="AW174" s="57">
        <f t="shared" si="72"/>
        <v>4</v>
      </c>
      <c r="AX174" s="382">
        <f t="shared" si="73"/>
        <v>24.870446902798921</v>
      </c>
      <c r="AY174" s="382">
        <f t="shared" si="74"/>
        <v>621.69899645271619</v>
      </c>
      <c r="AZ174" s="57">
        <f t="shared" si="75"/>
        <v>1</v>
      </c>
      <c r="BA174" s="382">
        <f t="shared" si="76"/>
        <v>7.9577471545947667</v>
      </c>
      <c r="BB174" s="382">
        <f t="shared" si="77"/>
        <v>318.3098861837907</v>
      </c>
    </row>
    <row r="175" spans="1:54" x14ac:dyDescent="0.25">
      <c r="A175" s="57">
        <f t="shared" si="54"/>
        <v>173</v>
      </c>
      <c r="B175" s="57">
        <v>900</v>
      </c>
      <c r="C175" s="57">
        <v>5</v>
      </c>
      <c r="D175" s="57" t="str">
        <f>'[3]900 KHz'!A19</f>
        <v>01101</v>
      </c>
      <c r="E175" s="57">
        <f>'[3]900 KHz'!B19</f>
        <v>2</v>
      </c>
      <c r="F175" s="57" t="str">
        <f>'[3]900 KHz'!C19</f>
        <v>12</v>
      </c>
      <c r="G175" s="57" t="str">
        <f>'[3]900 KHz'!D19</f>
        <v>00</v>
      </c>
      <c r="H175" s="57" t="str">
        <f>'[3]900 KHz'!E19</f>
        <v>01</v>
      </c>
      <c r="I175" s="57" t="str">
        <f>'[3]900 KHz'!F19</f>
        <v>00</v>
      </c>
      <c r="J175" s="57" t="str">
        <f>'[3]900 KHz'!G19</f>
        <v>10</v>
      </c>
      <c r="K175" s="57" t="str">
        <f>'[3]900 KHz'!H19</f>
        <v>20</v>
      </c>
      <c r="L175" s="57" t="str">
        <f>'[3]900 KHz'!I19</f>
        <v>001000</v>
      </c>
      <c r="M175" s="57" t="str">
        <f>'[3]900 KHz'!J19</f>
        <v>00</v>
      </c>
      <c r="N175" s="57" t="str">
        <f>'[3]900 KHz'!K19</f>
        <v>84</v>
      </c>
      <c r="O175" s="57" t="str">
        <f>'[3]900 KHz'!L19</f>
        <v>10</v>
      </c>
      <c r="P175" s="57" t="str">
        <f>'[3]900 KHz'!M19</f>
        <v>00010</v>
      </c>
      <c r="Q175" s="57" t="str">
        <f>'[3]900 KHz'!N19</f>
        <v>0</v>
      </c>
      <c r="R175" s="57" t="str">
        <f>'[3]900 KHz'!O19</f>
        <v>21</v>
      </c>
      <c r="S175" s="57" t="str">
        <f>'[3]900 KHz'!P19</f>
        <v>001000</v>
      </c>
      <c r="T175" s="57" t="str">
        <f>'[3]900 KHz'!Q19</f>
        <v>01</v>
      </c>
      <c r="U175" s="57" t="str">
        <f>'[3]900 KHz'!R19</f>
        <v>84</v>
      </c>
      <c r="V175" s="57" t="str">
        <f>'[3]900 KHz'!S19</f>
        <v>10</v>
      </c>
      <c r="W175" s="57" t="str">
        <f>'[3]900 KHz'!T19</f>
        <v>00010</v>
      </c>
      <c r="X175" s="57" t="str">
        <f>'[3]900 KHz'!U19</f>
        <v>0</v>
      </c>
      <c r="Y175" s="57" t="str">
        <f t="shared" si="64"/>
        <v>1220842184</v>
      </c>
      <c r="Z175" s="57">
        <f t="shared" si="55"/>
        <v>100</v>
      </c>
      <c r="AA175" s="57">
        <f t="shared" si="56"/>
        <v>40</v>
      </c>
      <c r="AB175" s="57">
        <f t="shared" si="57"/>
        <v>1.9998</v>
      </c>
      <c r="AC175" s="57">
        <f t="shared" si="58"/>
        <v>6.4</v>
      </c>
      <c r="AD175" s="57">
        <f t="shared" si="59"/>
        <v>800</v>
      </c>
      <c r="AE175" s="57">
        <f t="shared" si="60"/>
        <v>50</v>
      </c>
      <c r="AF175" s="57">
        <f t="shared" si="61"/>
        <v>40</v>
      </c>
      <c r="AG175" s="57">
        <f t="shared" si="62"/>
        <v>2.5</v>
      </c>
      <c r="AH175" s="57">
        <f t="shared" si="63"/>
        <v>12.5</v>
      </c>
      <c r="AI175" s="57">
        <v>4000</v>
      </c>
      <c r="AK175" s="57">
        <f t="shared" si="65"/>
        <v>900</v>
      </c>
      <c r="AL175" s="57">
        <f t="shared" si="66"/>
        <v>13</v>
      </c>
      <c r="AM175" s="57" t="str">
        <f t="shared" si="78"/>
        <v>1220842184</v>
      </c>
      <c r="AN175" s="57">
        <f t="shared" si="78"/>
        <v>100</v>
      </c>
      <c r="AO175" s="57">
        <f t="shared" si="78"/>
        <v>40</v>
      </c>
      <c r="AP175" s="57">
        <f t="shared" si="67"/>
        <v>80</v>
      </c>
      <c r="AQ175" s="57">
        <f t="shared" si="68"/>
        <v>159.98400000000001</v>
      </c>
      <c r="AR175" s="57">
        <f t="shared" si="69"/>
        <v>6.4</v>
      </c>
      <c r="AS175" s="57">
        <f t="shared" si="79"/>
        <v>50</v>
      </c>
      <c r="AT175" s="57">
        <f t="shared" si="79"/>
        <v>40</v>
      </c>
      <c r="AU175" s="57">
        <f t="shared" si="70"/>
        <v>500</v>
      </c>
      <c r="AV175" s="57">
        <f t="shared" si="71"/>
        <v>12.5</v>
      </c>
      <c r="AW175" s="57">
        <f t="shared" si="72"/>
        <v>4</v>
      </c>
      <c r="AX175" s="382">
        <f t="shared" si="73"/>
        <v>24.870446902798921</v>
      </c>
      <c r="AY175" s="382">
        <f t="shared" si="74"/>
        <v>621.69899645271619</v>
      </c>
      <c r="AZ175" s="57">
        <f t="shared" si="75"/>
        <v>2</v>
      </c>
      <c r="BA175" s="382">
        <f t="shared" si="76"/>
        <v>7.9577471545947667</v>
      </c>
      <c r="BB175" s="382">
        <f t="shared" si="77"/>
        <v>318.3098861837907</v>
      </c>
    </row>
    <row r="176" spans="1:54" x14ac:dyDescent="0.25">
      <c r="A176" s="57">
        <f t="shared" si="54"/>
        <v>174</v>
      </c>
      <c r="B176" s="57">
        <v>900</v>
      </c>
      <c r="C176" s="57">
        <v>5</v>
      </c>
      <c r="D176" s="57" t="str">
        <f>'[3]900 KHz'!A20</f>
        <v>01110</v>
      </c>
      <c r="E176" s="57">
        <f>'[3]900 KHz'!B20</f>
        <v>2</v>
      </c>
      <c r="F176" s="57" t="str">
        <f>'[3]900 KHz'!C20</f>
        <v>12</v>
      </c>
      <c r="G176" s="57" t="str">
        <f>'[3]900 KHz'!D20</f>
        <v>00</v>
      </c>
      <c r="H176" s="57" t="str">
        <f>'[3]900 KHz'!E20</f>
        <v>01</v>
      </c>
      <c r="I176" s="57" t="str">
        <f>'[3]900 KHz'!F20</f>
        <v>00</v>
      </c>
      <c r="J176" s="57" t="str">
        <f>'[3]900 KHz'!G20</f>
        <v>10</v>
      </c>
      <c r="K176" s="57" t="str">
        <f>'[3]900 KHz'!H20</f>
        <v>40</v>
      </c>
      <c r="L176" s="57" t="str">
        <f>'[3]900 KHz'!I20</f>
        <v>010000</v>
      </c>
      <c r="M176" s="57" t="str">
        <f>'[3]900 KHz'!J20</f>
        <v>00</v>
      </c>
      <c r="N176" s="57" t="str">
        <f>'[3]900 KHz'!K20</f>
        <v>42</v>
      </c>
      <c r="O176" s="57" t="str">
        <f>'[3]900 KHz'!L20</f>
        <v>01</v>
      </c>
      <c r="P176" s="57" t="str">
        <f>'[3]900 KHz'!M20</f>
        <v>00001</v>
      </c>
      <c r="Q176" s="57" t="str">
        <f>'[3]900 KHz'!N20</f>
        <v>0</v>
      </c>
      <c r="R176" s="57" t="str">
        <f>'[3]900 KHz'!O20</f>
        <v>21</v>
      </c>
      <c r="S176" s="57" t="str">
        <f>'[3]900 KHz'!P20</f>
        <v>001000</v>
      </c>
      <c r="T176" s="57" t="str">
        <f>'[3]900 KHz'!Q20</f>
        <v>01</v>
      </c>
      <c r="U176" s="57" t="str">
        <f>'[3]900 KHz'!R20</f>
        <v>84</v>
      </c>
      <c r="V176" s="57" t="str">
        <f>'[3]900 KHz'!S20</f>
        <v>10</v>
      </c>
      <c r="W176" s="57" t="str">
        <f>'[3]900 KHz'!T20</f>
        <v>00010</v>
      </c>
      <c r="X176" s="57" t="str">
        <f>'[3]900 KHz'!U20</f>
        <v>0</v>
      </c>
      <c r="Y176" s="57" t="str">
        <f t="shared" si="64"/>
        <v>1240422184</v>
      </c>
      <c r="Z176" s="57">
        <f t="shared" si="55"/>
        <v>100</v>
      </c>
      <c r="AA176" s="57">
        <f t="shared" si="56"/>
        <v>40</v>
      </c>
      <c r="AB176" s="57">
        <f t="shared" si="57"/>
        <v>1.9998</v>
      </c>
      <c r="AC176" s="57">
        <f t="shared" si="58"/>
        <v>6.4</v>
      </c>
      <c r="AD176" s="57">
        <f t="shared" si="59"/>
        <v>800</v>
      </c>
      <c r="AE176" s="57">
        <f t="shared" si="60"/>
        <v>50</v>
      </c>
      <c r="AF176" s="57">
        <f t="shared" si="61"/>
        <v>80</v>
      </c>
      <c r="AG176" s="57">
        <f t="shared" si="62"/>
        <v>1.25</v>
      </c>
      <c r="AH176" s="57">
        <f t="shared" si="63"/>
        <v>6.25</v>
      </c>
      <c r="AI176" s="57">
        <v>4000</v>
      </c>
      <c r="AK176" s="57">
        <f t="shared" si="65"/>
        <v>900</v>
      </c>
      <c r="AL176" s="57">
        <f t="shared" si="66"/>
        <v>14</v>
      </c>
      <c r="AM176" s="57" t="str">
        <f t="shared" si="78"/>
        <v>1240422184</v>
      </c>
      <c r="AN176" s="57">
        <f t="shared" si="78"/>
        <v>100</v>
      </c>
      <c r="AO176" s="57">
        <f t="shared" si="78"/>
        <v>40</v>
      </c>
      <c r="AP176" s="57">
        <f t="shared" si="67"/>
        <v>80</v>
      </c>
      <c r="AQ176" s="57">
        <f t="shared" si="68"/>
        <v>159.98400000000001</v>
      </c>
      <c r="AR176" s="57">
        <f t="shared" si="69"/>
        <v>6.4</v>
      </c>
      <c r="AS176" s="57">
        <f t="shared" si="79"/>
        <v>50</v>
      </c>
      <c r="AT176" s="57">
        <f t="shared" si="79"/>
        <v>80</v>
      </c>
      <c r="AU176" s="57">
        <f t="shared" si="70"/>
        <v>250</v>
      </c>
      <c r="AV176" s="57">
        <f t="shared" si="71"/>
        <v>6.25</v>
      </c>
      <c r="AW176" s="57">
        <f t="shared" si="72"/>
        <v>4</v>
      </c>
      <c r="AX176" s="382">
        <f t="shared" si="73"/>
        <v>24.870446902798921</v>
      </c>
      <c r="AY176" s="382">
        <f t="shared" si="74"/>
        <v>621.69899645271619</v>
      </c>
      <c r="AZ176" s="57">
        <f t="shared" si="75"/>
        <v>4</v>
      </c>
      <c r="BA176" s="382">
        <f t="shared" si="76"/>
        <v>7.9577471545947667</v>
      </c>
      <c r="BB176" s="382">
        <f t="shared" si="77"/>
        <v>318.3098861837907</v>
      </c>
    </row>
    <row r="177" spans="1:54" x14ac:dyDescent="0.25">
      <c r="A177" s="57">
        <f t="shared" si="54"/>
        <v>175</v>
      </c>
      <c r="B177" s="57">
        <v>900</v>
      </c>
      <c r="C177" s="57">
        <v>5</v>
      </c>
      <c r="D177" s="57" t="str">
        <f>'[3]900 KHz'!A21</f>
        <v>01111</v>
      </c>
      <c r="E177" s="57">
        <f>'[3]900 KHz'!B21</f>
        <v>2</v>
      </c>
      <c r="F177" s="57" t="str">
        <f>'[3]900 KHz'!C21</f>
        <v>12</v>
      </c>
      <c r="G177" s="57" t="str">
        <f>'[3]900 KHz'!D21</f>
        <v>00</v>
      </c>
      <c r="H177" s="57" t="str">
        <f>'[3]900 KHz'!E21</f>
        <v>01</v>
      </c>
      <c r="I177" s="57" t="str">
        <f>'[3]900 KHz'!F21</f>
        <v>00</v>
      </c>
      <c r="J177" s="57" t="str">
        <f>'[3]900 KHz'!G21</f>
        <v>10</v>
      </c>
      <c r="K177" s="57" t="str">
        <f>'[3]900 KHz'!H21</f>
        <v>80</v>
      </c>
      <c r="L177" s="57" t="str">
        <f>'[3]900 KHz'!I21</f>
        <v>100000</v>
      </c>
      <c r="M177" s="57" t="str">
        <f>'[3]900 KHz'!J21</f>
        <v>00</v>
      </c>
      <c r="N177" s="57" t="str">
        <f>'[3]900 KHz'!K21</f>
        <v>42</v>
      </c>
      <c r="O177" s="57" t="str">
        <f>'[3]900 KHz'!L21</f>
        <v>01</v>
      </c>
      <c r="P177" s="57" t="str">
        <f>'[3]900 KHz'!M21</f>
        <v>00001</v>
      </c>
      <c r="Q177" s="57" t="str">
        <f>'[3]900 KHz'!N21</f>
        <v>0</v>
      </c>
      <c r="R177" s="57" t="str">
        <f>'[3]900 KHz'!O21</f>
        <v>21</v>
      </c>
      <c r="S177" s="57" t="str">
        <f>'[3]900 KHz'!P21</f>
        <v>001000</v>
      </c>
      <c r="T177" s="57" t="str">
        <f>'[3]900 KHz'!Q21</f>
        <v>01</v>
      </c>
      <c r="U177" s="57" t="str">
        <f>'[3]900 KHz'!R21</f>
        <v>84</v>
      </c>
      <c r="V177" s="57" t="str">
        <f>'[3]900 KHz'!S21</f>
        <v>10</v>
      </c>
      <c r="W177" s="57" t="str">
        <f>'[3]900 KHz'!T21</f>
        <v>00010</v>
      </c>
      <c r="X177" s="57" t="str">
        <f>'[3]900 KHz'!U21</f>
        <v>0</v>
      </c>
      <c r="Y177" s="57" t="str">
        <f t="shared" si="64"/>
        <v>1280422184</v>
      </c>
      <c r="Z177" s="57">
        <f t="shared" si="55"/>
        <v>100</v>
      </c>
      <c r="AA177" s="57">
        <f t="shared" si="56"/>
        <v>40</v>
      </c>
      <c r="AB177" s="57">
        <f t="shared" si="57"/>
        <v>1.9998</v>
      </c>
      <c r="AC177" s="57">
        <f t="shared" si="58"/>
        <v>6.4</v>
      </c>
      <c r="AD177" s="57">
        <f t="shared" si="59"/>
        <v>800</v>
      </c>
      <c r="AE177" s="57">
        <f t="shared" si="60"/>
        <v>50</v>
      </c>
      <c r="AF177" s="57">
        <f t="shared" si="61"/>
        <v>160</v>
      </c>
      <c r="AG177" s="57">
        <f t="shared" si="62"/>
        <v>1.25</v>
      </c>
      <c r="AH177" s="57">
        <f t="shared" si="63"/>
        <v>6.25</v>
      </c>
      <c r="AI177" s="57">
        <v>4000</v>
      </c>
      <c r="AK177" s="57">
        <f t="shared" si="65"/>
        <v>900</v>
      </c>
      <c r="AL177" s="57">
        <f t="shared" si="66"/>
        <v>15</v>
      </c>
      <c r="AM177" s="57" t="str">
        <f t="shared" si="78"/>
        <v>1280422184</v>
      </c>
      <c r="AN177" s="57">
        <f t="shared" si="78"/>
        <v>100</v>
      </c>
      <c r="AO177" s="57">
        <f t="shared" si="78"/>
        <v>40</v>
      </c>
      <c r="AP177" s="57">
        <f t="shared" si="67"/>
        <v>80</v>
      </c>
      <c r="AQ177" s="57">
        <f t="shared" si="68"/>
        <v>159.98400000000001</v>
      </c>
      <c r="AR177" s="57">
        <f t="shared" si="69"/>
        <v>6.4</v>
      </c>
      <c r="AS177" s="57">
        <f t="shared" si="79"/>
        <v>50</v>
      </c>
      <c r="AT177" s="57">
        <f t="shared" si="79"/>
        <v>160</v>
      </c>
      <c r="AU177" s="57">
        <f t="shared" si="70"/>
        <v>250</v>
      </c>
      <c r="AV177" s="57">
        <f t="shared" si="71"/>
        <v>6.25</v>
      </c>
      <c r="AW177" s="57">
        <f t="shared" si="72"/>
        <v>4</v>
      </c>
      <c r="AX177" s="382">
        <f t="shared" si="73"/>
        <v>24.870446902798921</v>
      </c>
      <c r="AY177" s="382">
        <f t="shared" si="74"/>
        <v>621.69899645271619</v>
      </c>
      <c r="AZ177" s="57">
        <f t="shared" si="75"/>
        <v>8</v>
      </c>
      <c r="BA177" s="382">
        <f t="shared" si="76"/>
        <v>3.9788735772973833</v>
      </c>
      <c r="BB177" s="382">
        <f t="shared" si="77"/>
        <v>159.15494309189535</v>
      </c>
    </row>
    <row r="178" spans="1:54" x14ac:dyDescent="0.25">
      <c r="A178" s="57">
        <f t="shared" si="54"/>
        <v>176</v>
      </c>
      <c r="B178" s="57">
        <v>900</v>
      </c>
      <c r="C178" s="57">
        <v>5</v>
      </c>
      <c r="D178" s="57" t="str">
        <f>'[3]900 KHz'!A22</f>
        <v>10000</v>
      </c>
      <c r="E178" s="57">
        <f>'[3]900 KHz'!B22</f>
        <v>2</v>
      </c>
      <c r="F178" s="57" t="str">
        <f>'[3]900 KHz'!C22</f>
        <v>12</v>
      </c>
      <c r="G178" s="57" t="str">
        <f>'[3]900 KHz'!D22</f>
        <v>00</v>
      </c>
      <c r="H178" s="57" t="str">
        <f>'[3]900 KHz'!E22</f>
        <v>01</v>
      </c>
      <c r="I178" s="57" t="str">
        <f>'[3]900 KHz'!F22</f>
        <v>00</v>
      </c>
      <c r="J178" s="57" t="str">
        <f>'[3]900 KHz'!G22</f>
        <v>10</v>
      </c>
      <c r="K178" s="57" t="str">
        <f>'[3]900 KHz'!H22</f>
        <v>0A</v>
      </c>
      <c r="L178" s="57" t="str">
        <f>'[3]900 KHz'!I22</f>
        <v>000010</v>
      </c>
      <c r="M178" s="57" t="str">
        <f>'[3]900 KHz'!J22</f>
        <v>10</v>
      </c>
      <c r="N178" s="57" t="str">
        <f>'[3]900 KHz'!K22</f>
        <v>10</v>
      </c>
      <c r="O178" s="57" t="str">
        <f>'[3]900 KHz'!L22</f>
        <v>00</v>
      </c>
      <c r="P178" s="57" t="str">
        <f>'[3]900 KHz'!M22</f>
        <v>01000</v>
      </c>
      <c r="Q178" s="57" t="str">
        <f>'[3]900 KHz'!N22</f>
        <v>0</v>
      </c>
      <c r="R178" s="57" t="str">
        <f>'[3]900 KHz'!O22</f>
        <v>29</v>
      </c>
      <c r="S178" s="57" t="str">
        <f>'[3]900 KHz'!P22</f>
        <v>001010</v>
      </c>
      <c r="T178" s="57" t="str">
        <f>'[3]900 KHz'!Q22</f>
        <v>01</v>
      </c>
      <c r="U178" s="57" t="str">
        <f>'[3]900 KHz'!R22</f>
        <v>04</v>
      </c>
      <c r="V178" s="57" t="str">
        <f>'[3]900 KHz'!S22</f>
        <v>00</v>
      </c>
      <c r="W178" s="57" t="str">
        <f>'[3]900 KHz'!T22</f>
        <v>00010</v>
      </c>
      <c r="X178" s="57" t="str">
        <f>'[3]900 KHz'!U22</f>
        <v>0</v>
      </c>
      <c r="Y178" s="57" t="str">
        <f t="shared" si="64"/>
        <v>120A102904</v>
      </c>
      <c r="Z178" s="57">
        <f t="shared" si="55"/>
        <v>100</v>
      </c>
      <c r="AA178" s="57">
        <f t="shared" si="56"/>
        <v>50</v>
      </c>
      <c r="AB178" s="57">
        <f t="shared" si="57"/>
        <v>1.3331999999999999</v>
      </c>
      <c r="AC178" s="57">
        <f t="shared" si="58"/>
        <v>6.4</v>
      </c>
      <c r="AD178" s="57">
        <f t="shared" si="59"/>
        <v>800</v>
      </c>
      <c r="AE178" s="57">
        <f t="shared" si="60"/>
        <v>50</v>
      </c>
      <c r="AF178" s="57">
        <f t="shared" si="61"/>
        <v>10</v>
      </c>
      <c r="AG178" s="57">
        <f t="shared" si="62"/>
        <v>10</v>
      </c>
      <c r="AH178" s="57">
        <f t="shared" si="63"/>
        <v>50</v>
      </c>
      <c r="AI178" s="57">
        <v>4000</v>
      </c>
      <c r="AK178" s="57">
        <f t="shared" si="65"/>
        <v>900</v>
      </c>
      <c r="AL178" s="57">
        <f t="shared" si="66"/>
        <v>16</v>
      </c>
      <c r="AM178" s="57" t="str">
        <f t="shared" si="78"/>
        <v>120A102904</v>
      </c>
      <c r="AN178" s="57">
        <f t="shared" si="78"/>
        <v>100</v>
      </c>
      <c r="AO178" s="57">
        <f t="shared" si="78"/>
        <v>50</v>
      </c>
      <c r="AP178" s="57">
        <f t="shared" si="67"/>
        <v>80</v>
      </c>
      <c r="AQ178" s="57">
        <f t="shared" si="68"/>
        <v>106.65599999999999</v>
      </c>
      <c r="AR178" s="57">
        <f t="shared" si="69"/>
        <v>6.4</v>
      </c>
      <c r="AS178" s="57">
        <f t="shared" si="79"/>
        <v>50</v>
      </c>
      <c r="AT178" s="57">
        <f t="shared" si="79"/>
        <v>10</v>
      </c>
      <c r="AU178" s="57">
        <f t="shared" si="70"/>
        <v>2000</v>
      </c>
      <c r="AV178" s="57">
        <f t="shared" si="71"/>
        <v>50</v>
      </c>
      <c r="AW178" s="57">
        <f t="shared" si="72"/>
        <v>5</v>
      </c>
      <c r="AX178" s="382">
        <f t="shared" si="73"/>
        <v>29.844536283358714</v>
      </c>
      <c r="AY178" s="382">
        <f t="shared" si="74"/>
        <v>497.35919716217279</v>
      </c>
      <c r="AZ178" s="57">
        <f t="shared" si="75"/>
        <v>0.5</v>
      </c>
      <c r="BA178" s="382">
        <f t="shared" si="76"/>
        <v>7.9577471545947667</v>
      </c>
      <c r="BB178" s="382">
        <f t="shared" si="77"/>
        <v>318.3098861837907</v>
      </c>
    </row>
    <row r="179" spans="1:54" x14ac:dyDescent="0.25">
      <c r="A179" s="57">
        <f t="shared" si="54"/>
        <v>177</v>
      </c>
      <c r="B179" s="57">
        <v>900</v>
      </c>
      <c r="C179" s="57">
        <v>5</v>
      </c>
      <c r="D179" s="57" t="str">
        <f>'[3]900 KHz'!A23</f>
        <v>10001</v>
      </c>
      <c r="E179" s="57">
        <f>'[3]900 KHz'!B23</f>
        <v>2</v>
      </c>
      <c r="F179" s="57" t="str">
        <f>'[3]900 KHz'!C23</f>
        <v>12</v>
      </c>
      <c r="G179" s="57" t="str">
        <f>'[3]900 KHz'!D23</f>
        <v>00</v>
      </c>
      <c r="H179" s="57" t="str">
        <f>'[3]900 KHz'!E23</f>
        <v>01</v>
      </c>
      <c r="I179" s="57" t="str">
        <f>'[3]900 KHz'!F23</f>
        <v>00</v>
      </c>
      <c r="J179" s="57" t="str">
        <f>'[3]900 KHz'!G23</f>
        <v>10</v>
      </c>
      <c r="K179" s="57" t="str">
        <f>'[3]900 KHz'!H23</f>
        <v>11</v>
      </c>
      <c r="L179" s="57" t="str">
        <f>'[3]900 KHz'!I23</f>
        <v>000100</v>
      </c>
      <c r="M179" s="57" t="str">
        <f>'[3]900 KHz'!J23</f>
        <v>01</v>
      </c>
      <c r="N179" s="57" t="str">
        <f>'[3]900 KHz'!K23</f>
        <v>08</v>
      </c>
      <c r="O179" s="57" t="str">
        <f>'[3]900 KHz'!L23</f>
        <v>00</v>
      </c>
      <c r="P179" s="57" t="str">
        <f>'[3]900 KHz'!M23</f>
        <v>00100</v>
      </c>
      <c r="Q179" s="57" t="str">
        <f>'[3]900 KHz'!N23</f>
        <v>0</v>
      </c>
      <c r="R179" s="57" t="str">
        <f>'[3]900 KHz'!O23</f>
        <v>29</v>
      </c>
      <c r="S179" s="57" t="str">
        <f>'[3]900 KHz'!P23</f>
        <v>001010</v>
      </c>
      <c r="T179" s="57" t="str">
        <f>'[3]900 KHz'!Q23</f>
        <v>01</v>
      </c>
      <c r="U179" s="57" t="str">
        <f>'[3]900 KHz'!R23</f>
        <v>04</v>
      </c>
      <c r="V179" s="57" t="str">
        <f>'[3]900 KHz'!S23</f>
        <v>00</v>
      </c>
      <c r="W179" s="57" t="str">
        <f>'[3]900 KHz'!T23</f>
        <v>00010</v>
      </c>
      <c r="X179" s="57" t="str">
        <f>'[3]900 KHz'!U23</f>
        <v>0</v>
      </c>
      <c r="Y179" s="57" t="str">
        <f t="shared" si="64"/>
        <v>1211082904</v>
      </c>
      <c r="Z179" s="57">
        <f t="shared" si="55"/>
        <v>100</v>
      </c>
      <c r="AA179" s="57">
        <f t="shared" si="56"/>
        <v>50</v>
      </c>
      <c r="AB179" s="57">
        <f t="shared" si="57"/>
        <v>1.3331999999999999</v>
      </c>
      <c r="AC179" s="57">
        <f t="shared" si="58"/>
        <v>6.4</v>
      </c>
      <c r="AD179" s="57">
        <f t="shared" si="59"/>
        <v>800</v>
      </c>
      <c r="AE179" s="57">
        <f t="shared" si="60"/>
        <v>50</v>
      </c>
      <c r="AF179" s="57">
        <f t="shared" si="61"/>
        <v>20</v>
      </c>
      <c r="AG179" s="57">
        <f t="shared" si="62"/>
        <v>5</v>
      </c>
      <c r="AH179" s="57">
        <f t="shared" si="63"/>
        <v>25</v>
      </c>
      <c r="AI179" s="57">
        <v>4000</v>
      </c>
      <c r="AK179" s="57">
        <f t="shared" si="65"/>
        <v>900</v>
      </c>
      <c r="AL179" s="57">
        <f t="shared" si="66"/>
        <v>17</v>
      </c>
      <c r="AM179" s="57" t="str">
        <f t="shared" si="78"/>
        <v>1211082904</v>
      </c>
      <c r="AN179" s="57">
        <f t="shared" si="78"/>
        <v>100</v>
      </c>
      <c r="AO179" s="57">
        <f t="shared" si="78"/>
        <v>50</v>
      </c>
      <c r="AP179" s="57">
        <f t="shared" si="67"/>
        <v>80</v>
      </c>
      <c r="AQ179" s="57">
        <f t="shared" si="68"/>
        <v>106.65599999999999</v>
      </c>
      <c r="AR179" s="57">
        <f t="shared" si="69"/>
        <v>6.4</v>
      </c>
      <c r="AS179" s="57">
        <f t="shared" si="79"/>
        <v>50</v>
      </c>
      <c r="AT179" s="57">
        <f t="shared" si="79"/>
        <v>20</v>
      </c>
      <c r="AU179" s="57">
        <f t="shared" si="70"/>
        <v>1000</v>
      </c>
      <c r="AV179" s="57">
        <f t="shared" si="71"/>
        <v>25</v>
      </c>
      <c r="AW179" s="57">
        <f t="shared" si="72"/>
        <v>5</v>
      </c>
      <c r="AX179" s="382">
        <f t="shared" si="73"/>
        <v>29.844536283358714</v>
      </c>
      <c r="AY179" s="382">
        <f t="shared" si="74"/>
        <v>497.35919716217279</v>
      </c>
      <c r="AZ179" s="57">
        <f t="shared" si="75"/>
        <v>1</v>
      </c>
      <c r="BA179" s="382">
        <f t="shared" si="76"/>
        <v>7.9577471545947667</v>
      </c>
      <c r="BB179" s="382">
        <f t="shared" si="77"/>
        <v>318.3098861837907</v>
      </c>
    </row>
    <row r="180" spans="1:54" x14ac:dyDescent="0.25">
      <c r="A180" s="57">
        <f t="shared" si="54"/>
        <v>178</v>
      </c>
      <c r="B180" s="57">
        <v>900</v>
      </c>
      <c r="C180" s="57">
        <v>5</v>
      </c>
      <c r="D180" s="57" t="str">
        <f>'[3]900 KHz'!A24</f>
        <v>10010</v>
      </c>
      <c r="E180" s="57">
        <f>'[3]900 KHz'!B24</f>
        <v>2</v>
      </c>
      <c r="F180" s="57" t="str">
        <f>'[3]900 KHz'!C24</f>
        <v>12</v>
      </c>
      <c r="G180" s="57" t="str">
        <f>'[3]900 KHz'!D24</f>
        <v>00</v>
      </c>
      <c r="H180" s="57" t="str">
        <f>'[3]900 KHz'!E24</f>
        <v>01</v>
      </c>
      <c r="I180" s="57" t="str">
        <f>'[3]900 KHz'!F24</f>
        <v>00</v>
      </c>
      <c r="J180" s="57" t="str">
        <f>'[3]900 KHz'!G24</f>
        <v>10</v>
      </c>
      <c r="K180" s="57" t="str">
        <f>'[3]900 KHz'!H24</f>
        <v>20</v>
      </c>
      <c r="L180" s="57" t="str">
        <f>'[3]900 KHz'!I24</f>
        <v>001000</v>
      </c>
      <c r="M180" s="57" t="str">
        <f>'[3]900 KHz'!J24</f>
        <v>00</v>
      </c>
      <c r="N180" s="57" t="str">
        <f>'[3]900 KHz'!K24</f>
        <v>84</v>
      </c>
      <c r="O180" s="57" t="str">
        <f>'[3]900 KHz'!L24</f>
        <v>10</v>
      </c>
      <c r="P180" s="57" t="str">
        <f>'[3]900 KHz'!M24</f>
        <v>00010</v>
      </c>
      <c r="Q180" s="57" t="str">
        <f>'[3]900 KHz'!N24</f>
        <v>0</v>
      </c>
      <c r="R180" s="57" t="str">
        <f>'[3]900 KHz'!O24</f>
        <v>29</v>
      </c>
      <c r="S180" s="57" t="str">
        <f>'[3]900 KHz'!P24</f>
        <v>001010</v>
      </c>
      <c r="T180" s="57" t="str">
        <f>'[3]900 KHz'!Q24</f>
        <v>01</v>
      </c>
      <c r="U180" s="57" t="str">
        <f>'[3]900 KHz'!R24</f>
        <v>04</v>
      </c>
      <c r="V180" s="57" t="str">
        <f>'[3]900 KHz'!S24</f>
        <v>00</v>
      </c>
      <c r="W180" s="57" t="str">
        <f>'[3]900 KHz'!T24</f>
        <v>00010</v>
      </c>
      <c r="X180" s="57" t="str">
        <f>'[3]900 KHz'!U24</f>
        <v>0</v>
      </c>
      <c r="Y180" s="57" t="str">
        <f t="shared" si="64"/>
        <v>1220842904</v>
      </c>
      <c r="Z180" s="57">
        <f t="shared" si="55"/>
        <v>100</v>
      </c>
      <c r="AA180" s="57">
        <f t="shared" si="56"/>
        <v>50</v>
      </c>
      <c r="AB180" s="57">
        <f t="shared" si="57"/>
        <v>1.3331999999999999</v>
      </c>
      <c r="AC180" s="57">
        <f t="shared" si="58"/>
        <v>6.4</v>
      </c>
      <c r="AD180" s="57">
        <f t="shared" si="59"/>
        <v>800</v>
      </c>
      <c r="AE180" s="57">
        <f t="shared" si="60"/>
        <v>50</v>
      </c>
      <c r="AF180" s="57">
        <f t="shared" si="61"/>
        <v>40</v>
      </c>
      <c r="AG180" s="57">
        <f t="shared" si="62"/>
        <v>2.5</v>
      </c>
      <c r="AH180" s="57">
        <f t="shared" si="63"/>
        <v>12.5</v>
      </c>
      <c r="AI180" s="57">
        <v>4000</v>
      </c>
      <c r="AK180" s="57">
        <f t="shared" si="65"/>
        <v>900</v>
      </c>
      <c r="AL180" s="57">
        <f t="shared" si="66"/>
        <v>18</v>
      </c>
      <c r="AM180" s="57" t="str">
        <f t="shared" si="78"/>
        <v>1220842904</v>
      </c>
      <c r="AN180" s="57">
        <f t="shared" si="78"/>
        <v>100</v>
      </c>
      <c r="AO180" s="57">
        <f t="shared" si="78"/>
        <v>50</v>
      </c>
      <c r="AP180" s="57">
        <f t="shared" si="67"/>
        <v>80</v>
      </c>
      <c r="AQ180" s="57">
        <f t="shared" si="68"/>
        <v>106.65599999999999</v>
      </c>
      <c r="AR180" s="57">
        <f t="shared" si="69"/>
        <v>6.4</v>
      </c>
      <c r="AS180" s="57">
        <f t="shared" si="79"/>
        <v>50</v>
      </c>
      <c r="AT180" s="57">
        <f t="shared" si="79"/>
        <v>40</v>
      </c>
      <c r="AU180" s="57">
        <f t="shared" si="70"/>
        <v>500</v>
      </c>
      <c r="AV180" s="57">
        <f t="shared" si="71"/>
        <v>12.5</v>
      </c>
      <c r="AW180" s="57">
        <f t="shared" si="72"/>
        <v>5</v>
      </c>
      <c r="AX180" s="382">
        <f t="shared" si="73"/>
        <v>29.844536283358714</v>
      </c>
      <c r="AY180" s="382">
        <f t="shared" si="74"/>
        <v>497.35919716217279</v>
      </c>
      <c r="AZ180" s="57">
        <f t="shared" si="75"/>
        <v>2</v>
      </c>
      <c r="BA180" s="382">
        <f t="shared" si="76"/>
        <v>7.9577471545947667</v>
      </c>
      <c r="BB180" s="382">
        <f t="shared" si="77"/>
        <v>318.3098861837907</v>
      </c>
    </row>
    <row r="181" spans="1:54" x14ac:dyDescent="0.25">
      <c r="A181" s="57">
        <f t="shared" si="54"/>
        <v>179</v>
      </c>
      <c r="B181" s="57">
        <v>900</v>
      </c>
      <c r="C181" s="57">
        <v>5</v>
      </c>
      <c r="D181" s="57" t="str">
        <f>'[3]900 KHz'!A25</f>
        <v>10011</v>
      </c>
      <c r="E181" s="57">
        <f>'[3]900 KHz'!B25</f>
        <v>2</v>
      </c>
      <c r="F181" s="57" t="str">
        <f>'[3]900 KHz'!C25</f>
        <v>12</v>
      </c>
      <c r="G181" s="57" t="str">
        <f>'[3]900 KHz'!D25</f>
        <v>00</v>
      </c>
      <c r="H181" s="57" t="str">
        <f>'[3]900 KHz'!E25</f>
        <v>01</v>
      </c>
      <c r="I181" s="57" t="str">
        <f>'[3]900 KHz'!F25</f>
        <v>00</v>
      </c>
      <c r="J181" s="57" t="str">
        <f>'[3]900 KHz'!G25</f>
        <v>10</v>
      </c>
      <c r="K181" s="57" t="str">
        <f>'[3]900 KHz'!H25</f>
        <v>40</v>
      </c>
      <c r="L181" s="57" t="str">
        <f>'[3]900 KHz'!I25</f>
        <v>010000</v>
      </c>
      <c r="M181" s="57" t="str">
        <f>'[3]900 KHz'!J25</f>
        <v>00</v>
      </c>
      <c r="N181" s="57" t="str">
        <f>'[3]900 KHz'!K25</f>
        <v>42</v>
      </c>
      <c r="O181" s="57" t="str">
        <f>'[3]900 KHz'!L25</f>
        <v>01</v>
      </c>
      <c r="P181" s="57" t="str">
        <f>'[3]900 KHz'!M25</f>
        <v>00001</v>
      </c>
      <c r="Q181" s="57" t="str">
        <f>'[3]900 KHz'!N25</f>
        <v>0</v>
      </c>
      <c r="R181" s="57" t="str">
        <f>'[3]900 KHz'!O25</f>
        <v>29</v>
      </c>
      <c r="S181" s="57" t="str">
        <f>'[3]900 KHz'!P25</f>
        <v>001010</v>
      </c>
      <c r="T181" s="57" t="str">
        <f>'[3]900 KHz'!Q25</f>
        <v>01</v>
      </c>
      <c r="U181" s="57" t="str">
        <f>'[3]900 KHz'!R25</f>
        <v>04</v>
      </c>
      <c r="V181" s="57" t="str">
        <f>'[3]900 KHz'!S25</f>
        <v>00</v>
      </c>
      <c r="W181" s="57" t="str">
        <f>'[3]900 KHz'!T25</f>
        <v>00010</v>
      </c>
      <c r="X181" s="57" t="str">
        <f>'[3]900 KHz'!U25</f>
        <v>0</v>
      </c>
      <c r="Y181" s="57" t="str">
        <f t="shared" si="64"/>
        <v>1240422904</v>
      </c>
      <c r="Z181" s="57">
        <f t="shared" si="55"/>
        <v>100</v>
      </c>
      <c r="AA181" s="57">
        <f t="shared" si="56"/>
        <v>50</v>
      </c>
      <c r="AB181" s="57">
        <f t="shared" si="57"/>
        <v>1.3331999999999999</v>
      </c>
      <c r="AC181" s="57">
        <f t="shared" si="58"/>
        <v>6.4</v>
      </c>
      <c r="AD181" s="57">
        <f t="shared" si="59"/>
        <v>800</v>
      </c>
      <c r="AE181" s="57">
        <f t="shared" si="60"/>
        <v>50</v>
      </c>
      <c r="AF181" s="57">
        <f t="shared" si="61"/>
        <v>80</v>
      </c>
      <c r="AG181" s="57">
        <f t="shared" si="62"/>
        <v>1.25</v>
      </c>
      <c r="AH181" s="57">
        <f t="shared" si="63"/>
        <v>6.25</v>
      </c>
      <c r="AI181" s="57">
        <v>4000</v>
      </c>
      <c r="AK181" s="57">
        <f t="shared" si="65"/>
        <v>900</v>
      </c>
      <c r="AL181" s="57">
        <f t="shared" si="66"/>
        <v>19</v>
      </c>
      <c r="AM181" s="57" t="str">
        <f t="shared" si="78"/>
        <v>1240422904</v>
      </c>
      <c r="AN181" s="57">
        <f t="shared" si="78"/>
        <v>100</v>
      </c>
      <c r="AO181" s="57">
        <f t="shared" si="78"/>
        <v>50</v>
      </c>
      <c r="AP181" s="57">
        <f t="shared" si="67"/>
        <v>80</v>
      </c>
      <c r="AQ181" s="57">
        <f t="shared" si="68"/>
        <v>106.65599999999999</v>
      </c>
      <c r="AR181" s="57">
        <f t="shared" si="69"/>
        <v>6.4</v>
      </c>
      <c r="AS181" s="57">
        <f t="shared" si="79"/>
        <v>50</v>
      </c>
      <c r="AT181" s="57">
        <f t="shared" si="79"/>
        <v>80</v>
      </c>
      <c r="AU181" s="57">
        <f t="shared" si="70"/>
        <v>250</v>
      </c>
      <c r="AV181" s="57">
        <f t="shared" si="71"/>
        <v>6.25</v>
      </c>
      <c r="AW181" s="57">
        <f t="shared" si="72"/>
        <v>5</v>
      </c>
      <c r="AX181" s="382">
        <f t="shared" si="73"/>
        <v>29.844536283358714</v>
      </c>
      <c r="AY181" s="382">
        <f t="shared" si="74"/>
        <v>497.35919716217279</v>
      </c>
      <c r="AZ181" s="57">
        <f t="shared" si="75"/>
        <v>4</v>
      </c>
      <c r="BA181" s="382">
        <f t="shared" si="76"/>
        <v>7.9577471545947667</v>
      </c>
      <c r="BB181" s="382">
        <f t="shared" si="77"/>
        <v>318.3098861837907</v>
      </c>
    </row>
    <row r="182" spans="1:54" x14ac:dyDescent="0.25">
      <c r="A182" s="57">
        <f t="shared" si="54"/>
        <v>180</v>
      </c>
      <c r="B182" s="57">
        <v>900</v>
      </c>
      <c r="C182" s="57">
        <v>5</v>
      </c>
      <c r="D182" s="57" t="str">
        <f>'[3]900 KHz'!A26</f>
        <v>10100</v>
      </c>
      <c r="E182" s="57">
        <f>'[3]900 KHz'!B26</f>
        <v>2</v>
      </c>
      <c r="F182" s="57" t="str">
        <f>'[3]900 KHz'!C26</f>
        <v>12</v>
      </c>
      <c r="G182" s="57" t="str">
        <f>'[3]900 KHz'!D26</f>
        <v>00</v>
      </c>
      <c r="H182" s="57" t="str">
        <f>'[3]900 KHz'!E26</f>
        <v>01</v>
      </c>
      <c r="I182" s="57" t="str">
        <f>'[3]900 KHz'!F26</f>
        <v>00</v>
      </c>
      <c r="J182" s="57" t="str">
        <f>'[3]900 KHz'!G26</f>
        <v>10</v>
      </c>
      <c r="K182" s="57" t="str">
        <f>'[3]900 KHz'!H26</f>
        <v>80</v>
      </c>
      <c r="L182" s="57" t="str">
        <f>'[3]900 KHz'!I26</f>
        <v>100000</v>
      </c>
      <c r="M182" s="57" t="str">
        <f>'[3]900 KHz'!J26</f>
        <v>00</v>
      </c>
      <c r="N182" s="57" t="str">
        <f>'[3]900 KHz'!K26</f>
        <v>42</v>
      </c>
      <c r="O182" s="57" t="str">
        <f>'[3]900 KHz'!L26</f>
        <v>01</v>
      </c>
      <c r="P182" s="57" t="str">
        <f>'[3]900 KHz'!M26</f>
        <v>00001</v>
      </c>
      <c r="Q182" s="57" t="str">
        <f>'[3]900 KHz'!N26</f>
        <v>0</v>
      </c>
      <c r="R182" s="57" t="str">
        <f>'[3]900 KHz'!O26</f>
        <v>29</v>
      </c>
      <c r="S182" s="57" t="str">
        <f>'[3]900 KHz'!P26</f>
        <v>001010</v>
      </c>
      <c r="T182" s="57" t="str">
        <f>'[3]900 KHz'!Q26</f>
        <v>01</v>
      </c>
      <c r="U182" s="57" t="str">
        <f>'[3]900 KHz'!R26</f>
        <v>04</v>
      </c>
      <c r="V182" s="57" t="str">
        <f>'[3]900 KHz'!S26</f>
        <v>00</v>
      </c>
      <c r="W182" s="57" t="str">
        <f>'[3]900 KHz'!T26</f>
        <v>00010</v>
      </c>
      <c r="X182" s="57" t="str">
        <f>'[3]900 KHz'!U26</f>
        <v>0</v>
      </c>
      <c r="Y182" s="57" t="str">
        <f t="shared" si="64"/>
        <v>1280422904</v>
      </c>
      <c r="Z182" s="57">
        <f t="shared" si="55"/>
        <v>100</v>
      </c>
      <c r="AA182" s="57">
        <f t="shared" si="56"/>
        <v>50</v>
      </c>
      <c r="AB182" s="57">
        <f t="shared" si="57"/>
        <v>1.3331999999999999</v>
      </c>
      <c r="AC182" s="57">
        <f t="shared" si="58"/>
        <v>6.4</v>
      </c>
      <c r="AD182" s="57">
        <f t="shared" si="59"/>
        <v>800</v>
      </c>
      <c r="AE182" s="57">
        <f t="shared" si="60"/>
        <v>50</v>
      </c>
      <c r="AF182" s="57">
        <f t="shared" si="61"/>
        <v>160</v>
      </c>
      <c r="AG182" s="57">
        <f t="shared" si="62"/>
        <v>1.25</v>
      </c>
      <c r="AH182" s="57">
        <f t="shared" si="63"/>
        <v>6.25</v>
      </c>
      <c r="AI182" s="57">
        <v>4000</v>
      </c>
      <c r="AK182" s="57">
        <f t="shared" si="65"/>
        <v>900</v>
      </c>
      <c r="AL182" s="57">
        <f t="shared" si="66"/>
        <v>20</v>
      </c>
      <c r="AM182" s="57" t="str">
        <f t="shared" si="78"/>
        <v>1280422904</v>
      </c>
      <c r="AN182" s="57">
        <f t="shared" si="78"/>
        <v>100</v>
      </c>
      <c r="AO182" s="57">
        <f t="shared" si="78"/>
        <v>50</v>
      </c>
      <c r="AP182" s="57">
        <f t="shared" si="67"/>
        <v>80</v>
      </c>
      <c r="AQ182" s="57">
        <f t="shared" si="68"/>
        <v>106.65599999999999</v>
      </c>
      <c r="AR182" s="57">
        <f t="shared" si="69"/>
        <v>6.4</v>
      </c>
      <c r="AS182" s="57">
        <f t="shared" si="79"/>
        <v>50</v>
      </c>
      <c r="AT182" s="57">
        <f t="shared" si="79"/>
        <v>160</v>
      </c>
      <c r="AU182" s="57">
        <f t="shared" si="70"/>
        <v>250</v>
      </c>
      <c r="AV182" s="57">
        <f t="shared" si="71"/>
        <v>6.25</v>
      </c>
      <c r="AW182" s="57">
        <f t="shared" si="72"/>
        <v>5</v>
      </c>
      <c r="AX182" s="382">
        <f t="shared" si="73"/>
        <v>29.844536283358714</v>
      </c>
      <c r="AY182" s="382">
        <f t="shared" si="74"/>
        <v>497.35919716217279</v>
      </c>
      <c r="AZ182" s="57">
        <f t="shared" si="75"/>
        <v>8</v>
      </c>
      <c r="BA182" s="382">
        <f t="shared" si="76"/>
        <v>3.9788735772973833</v>
      </c>
      <c r="BB182" s="382">
        <f t="shared" si="77"/>
        <v>159.15494309189535</v>
      </c>
    </row>
    <row r="183" spans="1:54" x14ac:dyDescent="0.25">
      <c r="A183" s="57">
        <f t="shared" si="54"/>
        <v>181</v>
      </c>
      <c r="B183" s="57">
        <v>900</v>
      </c>
      <c r="C183" s="57">
        <v>5</v>
      </c>
      <c r="D183" s="57" t="str">
        <f>'[3]900 KHz'!A27</f>
        <v>10101</v>
      </c>
      <c r="E183" s="57">
        <f>'[3]900 KHz'!B27</f>
        <v>2</v>
      </c>
      <c r="F183" s="57" t="str">
        <f>'[3]900 KHz'!C27</f>
        <v>13</v>
      </c>
      <c r="G183" s="57" t="str">
        <f>'[3]900 KHz'!D27</f>
        <v>00</v>
      </c>
      <c r="H183" s="57" t="str">
        <f>'[3]900 KHz'!E27</f>
        <v>01</v>
      </c>
      <c r="I183" s="57" t="str">
        <f>'[3]900 KHz'!F27</f>
        <v>00</v>
      </c>
      <c r="J183" s="57" t="str">
        <f>'[3]900 KHz'!G27</f>
        <v>11</v>
      </c>
      <c r="K183" s="57" t="str">
        <f>'[3]900 KHz'!H27</f>
        <v>0A</v>
      </c>
      <c r="L183" s="57" t="str">
        <f>'[3]900 KHz'!I27</f>
        <v>000010</v>
      </c>
      <c r="M183" s="57" t="str">
        <f>'[3]900 KHz'!J27</f>
        <v>10</v>
      </c>
      <c r="N183" s="57" t="str">
        <f>'[3]900 KHz'!K27</f>
        <v>10</v>
      </c>
      <c r="O183" s="57" t="str">
        <f>'[3]900 KHz'!L27</f>
        <v>00</v>
      </c>
      <c r="P183" s="57" t="str">
        <f>'[3]900 KHz'!M27</f>
        <v>01000</v>
      </c>
      <c r="Q183" s="57" t="str">
        <f>'[3]900 KHz'!N27</f>
        <v>0</v>
      </c>
      <c r="R183" s="57" t="str">
        <f>'[3]900 KHz'!O27</f>
        <v>19</v>
      </c>
      <c r="S183" s="57" t="str">
        <f>'[3]900 KHz'!P27</f>
        <v>000110</v>
      </c>
      <c r="T183" s="57" t="str">
        <f>'[3]900 KHz'!Q27</f>
        <v>01</v>
      </c>
      <c r="U183" s="57" t="str">
        <f>'[3]900 KHz'!R27</f>
        <v>04</v>
      </c>
      <c r="V183" s="57" t="str">
        <f>'[3]900 KHz'!S27</f>
        <v>00</v>
      </c>
      <c r="W183" s="57" t="str">
        <f>'[3]900 KHz'!T27</f>
        <v>00010</v>
      </c>
      <c r="X183" s="57" t="str">
        <f>'[3]900 KHz'!U27</f>
        <v>0</v>
      </c>
      <c r="Y183" s="57" t="str">
        <f t="shared" si="64"/>
        <v>130A101904</v>
      </c>
      <c r="Z183" s="57">
        <f t="shared" si="55"/>
        <v>200</v>
      </c>
      <c r="AA183" s="57">
        <f t="shared" si="56"/>
        <v>30</v>
      </c>
      <c r="AB183" s="57">
        <f t="shared" si="57"/>
        <v>1.3331999999999999</v>
      </c>
      <c r="AC183" s="57">
        <f t="shared" si="58"/>
        <v>6.4</v>
      </c>
      <c r="AD183" s="57">
        <f t="shared" si="59"/>
        <v>800</v>
      </c>
      <c r="AE183" s="57">
        <f t="shared" si="60"/>
        <v>50</v>
      </c>
      <c r="AF183" s="57">
        <f t="shared" si="61"/>
        <v>10</v>
      </c>
      <c r="AG183" s="57">
        <f t="shared" si="62"/>
        <v>10</v>
      </c>
      <c r="AH183" s="57">
        <f t="shared" si="63"/>
        <v>50</v>
      </c>
      <c r="AI183" s="57">
        <v>4000</v>
      </c>
      <c r="AK183" s="57">
        <f t="shared" si="65"/>
        <v>900</v>
      </c>
      <c r="AL183" s="57">
        <f t="shared" si="66"/>
        <v>21</v>
      </c>
      <c r="AM183" s="57" t="str">
        <f t="shared" si="78"/>
        <v>130A101904</v>
      </c>
      <c r="AN183" s="57">
        <f t="shared" si="78"/>
        <v>200</v>
      </c>
      <c r="AO183" s="57">
        <f t="shared" si="78"/>
        <v>30</v>
      </c>
      <c r="AP183" s="57">
        <f t="shared" si="67"/>
        <v>160</v>
      </c>
      <c r="AQ183" s="57">
        <f t="shared" si="68"/>
        <v>213.31199999999998</v>
      </c>
      <c r="AR183" s="57">
        <f t="shared" si="69"/>
        <v>6.4</v>
      </c>
      <c r="AS183" s="57">
        <f t="shared" si="79"/>
        <v>50</v>
      </c>
      <c r="AT183" s="57">
        <f t="shared" si="79"/>
        <v>10</v>
      </c>
      <c r="AU183" s="57">
        <f t="shared" si="70"/>
        <v>2000</v>
      </c>
      <c r="AV183" s="57">
        <f t="shared" si="71"/>
        <v>50</v>
      </c>
      <c r="AW183" s="57">
        <f t="shared" si="72"/>
        <v>6</v>
      </c>
      <c r="AX183" s="382">
        <f t="shared" si="73"/>
        <v>24.870446902798928</v>
      </c>
      <c r="AY183" s="382">
        <f t="shared" si="74"/>
        <v>828.93199527028821</v>
      </c>
      <c r="AZ183" s="57">
        <f t="shared" si="75"/>
        <v>0.5</v>
      </c>
      <c r="BA183" s="382">
        <f t="shared" si="76"/>
        <v>7.9577471545947667</v>
      </c>
      <c r="BB183" s="382">
        <f t="shared" si="77"/>
        <v>318.3098861837907</v>
      </c>
    </row>
    <row r="184" spans="1:54" x14ac:dyDescent="0.25">
      <c r="A184" s="57">
        <f t="shared" si="54"/>
        <v>182</v>
      </c>
      <c r="B184" s="57">
        <v>900</v>
      </c>
      <c r="C184" s="57">
        <v>5</v>
      </c>
      <c r="D184" s="57" t="str">
        <f>'[3]900 KHz'!A28</f>
        <v>10110</v>
      </c>
      <c r="E184" s="57">
        <f>'[3]900 KHz'!B28</f>
        <v>2</v>
      </c>
      <c r="F184" s="57" t="str">
        <f>'[3]900 KHz'!C28</f>
        <v>13</v>
      </c>
      <c r="G184" s="57" t="str">
        <f>'[3]900 KHz'!D28</f>
        <v>00</v>
      </c>
      <c r="H184" s="57" t="str">
        <f>'[3]900 KHz'!E28</f>
        <v>01</v>
      </c>
      <c r="I184" s="57" t="str">
        <f>'[3]900 KHz'!F28</f>
        <v>00</v>
      </c>
      <c r="J184" s="57" t="str">
        <f>'[3]900 KHz'!G28</f>
        <v>11</v>
      </c>
      <c r="K184" s="57" t="str">
        <f>'[3]900 KHz'!H28</f>
        <v>11</v>
      </c>
      <c r="L184" s="57" t="str">
        <f>'[3]900 KHz'!I28</f>
        <v>000100</v>
      </c>
      <c r="M184" s="57" t="str">
        <f>'[3]900 KHz'!J28</f>
        <v>01</v>
      </c>
      <c r="N184" s="57" t="str">
        <f>'[3]900 KHz'!K28</f>
        <v>08</v>
      </c>
      <c r="O184" s="57" t="str">
        <f>'[3]900 KHz'!L28</f>
        <v>00</v>
      </c>
      <c r="P184" s="57" t="str">
        <f>'[3]900 KHz'!M28</f>
        <v>00100</v>
      </c>
      <c r="Q184" s="57" t="str">
        <f>'[3]900 KHz'!N28</f>
        <v>0</v>
      </c>
      <c r="R184" s="57" t="str">
        <f>'[3]900 KHz'!O28</f>
        <v>19</v>
      </c>
      <c r="S184" s="57" t="str">
        <f>'[3]900 KHz'!P28</f>
        <v>000110</v>
      </c>
      <c r="T184" s="57" t="str">
        <f>'[3]900 KHz'!Q28</f>
        <v>01</v>
      </c>
      <c r="U184" s="57" t="str">
        <f>'[3]900 KHz'!R28</f>
        <v>04</v>
      </c>
      <c r="V184" s="57" t="str">
        <f>'[3]900 KHz'!S28</f>
        <v>00</v>
      </c>
      <c r="W184" s="57" t="str">
        <f>'[3]900 KHz'!T28</f>
        <v>00010</v>
      </c>
      <c r="X184" s="57" t="str">
        <f>'[3]900 KHz'!U28</f>
        <v>0</v>
      </c>
      <c r="Y184" s="57" t="str">
        <f t="shared" si="64"/>
        <v>1311081904</v>
      </c>
      <c r="Z184" s="57">
        <f t="shared" si="55"/>
        <v>200</v>
      </c>
      <c r="AA184" s="57">
        <f t="shared" si="56"/>
        <v>30</v>
      </c>
      <c r="AB184" s="57">
        <f t="shared" si="57"/>
        <v>1.3331999999999999</v>
      </c>
      <c r="AC184" s="57">
        <f t="shared" si="58"/>
        <v>6.4</v>
      </c>
      <c r="AD184" s="57">
        <f t="shared" si="59"/>
        <v>800</v>
      </c>
      <c r="AE184" s="57">
        <f t="shared" si="60"/>
        <v>50</v>
      </c>
      <c r="AF184" s="57">
        <f t="shared" si="61"/>
        <v>20</v>
      </c>
      <c r="AG184" s="57">
        <f t="shared" si="62"/>
        <v>5</v>
      </c>
      <c r="AH184" s="57">
        <f t="shared" si="63"/>
        <v>25</v>
      </c>
      <c r="AI184" s="57">
        <v>4000</v>
      </c>
      <c r="AK184" s="57">
        <f t="shared" si="65"/>
        <v>900</v>
      </c>
      <c r="AL184" s="57">
        <f t="shared" si="66"/>
        <v>22</v>
      </c>
      <c r="AM184" s="57" t="str">
        <f t="shared" si="78"/>
        <v>1311081904</v>
      </c>
      <c r="AN184" s="57">
        <f t="shared" si="78"/>
        <v>200</v>
      </c>
      <c r="AO184" s="57">
        <f t="shared" si="78"/>
        <v>30</v>
      </c>
      <c r="AP184" s="57">
        <f t="shared" si="67"/>
        <v>160</v>
      </c>
      <c r="AQ184" s="57">
        <f t="shared" si="68"/>
        <v>213.31199999999998</v>
      </c>
      <c r="AR184" s="57">
        <f t="shared" si="69"/>
        <v>6.4</v>
      </c>
      <c r="AS184" s="57">
        <f t="shared" si="79"/>
        <v>50</v>
      </c>
      <c r="AT184" s="57">
        <f t="shared" si="79"/>
        <v>20</v>
      </c>
      <c r="AU184" s="57">
        <f t="shared" si="70"/>
        <v>1000</v>
      </c>
      <c r="AV184" s="57">
        <f t="shared" si="71"/>
        <v>25</v>
      </c>
      <c r="AW184" s="57">
        <f t="shared" si="72"/>
        <v>6</v>
      </c>
      <c r="AX184" s="382">
        <f t="shared" si="73"/>
        <v>24.870446902798928</v>
      </c>
      <c r="AY184" s="382">
        <f t="shared" si="74"/>
        <v>828.93199527028821</v>
      </c>
      <c r="AZ184" s="57">
        <f t="shared" si="75"/>
        <v>1</v>
      </c>
      <c r="BA184" s="382">
        <f t="shared" si="76"/>
        <v>7.9577471545947667</v>
      </c>
      <c r="BB184" s="382">
        <f t="shared" si="77"/>
        <v>318.3098861837907</v>
      </c>
    </row>
    <row r="185" spans="1:54" x14ac:dyDescent="0.25">
      <c r="A185" s="57">
        <f t="shared" si="54"/>
        <v>183</v>
      </c>
      <c r="B185" s="57">
        <v>900</v>
      </c>
      <c r="C185" s="57">
        <v>5</v>
      </c>
      <c r="D185" s="57" t="str">
        <f>'[3]900 KHz'!A29</f>
        <v>10111</v>
      </c>
      <c r="E185" s="57">
        <f>'[3]900 KHz'!B29</f>
        <v>2</v>
      </c>
      <c r="F185" s="57" t="str">
        <f>'[3]900 KHz'!C29</f>
        <v>13</v>
      </c>
      <c r="G185" s="57" t="str">
        <f>'[3]900 KHz'!D29</f>
        <v>00</v>
      </c>
      <c r="H185" s="57" t="str">
        <f>'[3]900 KHz'!E29</f>
        <v>01</v>
      </c>
      <c r="I185" s="57" t="str">
        <f>'[3]900 KHz'!F29</f>
        <v>00</v>
      </c>
      <c r="J185" s="57" t="str">
        <f>'[3]900 KHz'!G29</f>
        <v>11</v>
      </c>
      <c r="K185" s="57" t="str">
        <f>'[3]900 KHz'!H29</f>
        <v>20</v>
      </c>
      <c r="L185" s="57" t="str">
        <f>'[3]900 KHz'!I29</f>
        <v>001000</v>
      </c>
      <c r="M185" s="57" t="str">
        <f>'[3]900 KHz'!J29</f>
        <v>00</v>
      </c>
      <c r="N185" s="57" t="str">
        <f>'[3]900 KHz'!K29</f>
        <v>84</v>
      </c>
      <c r="O185" s="57" t="str">
        <f>'[3]900 KHz'!L29</f>
        <v>10</v>
      </c>
      <c r="P185" s="57" t="str">
        <f>'[3]900 KHz'!M29</f>
        <v>00010</v>
      </c>
      <c r="Q185" s="57" t="str">
        <f>'[3]900 KHz'!N29</f>
        <v>0</v>
      </c>
      <c r="R185" s="57" t="str">
        <f>'[3]900 KHz'!O29</f>
        <v>19</v>
      </c>
      <c r="S185" s="57" t="str">
        <f>'[3]900 KHz'!P29</f>
        <v>000110</v>
      </c>
      <c r="T185" s="57" t="str">
        <f>'[3]900 KHz'!Q29</f>
        <v>01</v>
      </c>
      <c r="U185" s="57" t="str">
        <f>'[3]900 KHz'!R29</f>
        <v>04</v>
      </c>
      <c r="V185" s="57" t="str">
        <f>'[3]900 KHz'!S29</f>
        <v>00</v>
      </c>
      <c r="W185" s="57" t="str">
        <f>'[3]900 KHz'!T29</f>
        <v>00010</v>
      </c>
      <c r="X185" s="57" t="str">
        <f>'[3]900 KHz'!U29</f>
        <v>0</v>
      </c>
      <c r="Y185" s="57" t="str">
        <f t="shared" si="64"/>
        <v>1320841904</v>
      </c>
      <c r="Z185" s="57">
        <f t="shared" si="55"/>
        <v>200</v>
      </c>
      <c r="AA185" s="57">
        <f t="shared" si="56"/>
        <v>30</v>
      </c>
      <c r="AB185" s="57">
        <f t="shared" si="57"/>
        <v>1.3331999999999999</v>
      </c>
      <c r="AC185" s="57">
        <f t="shared" si="58"/>
        <v>6.4</v>
      </c>
      <c r="AD185" s="57">
        <f t="shared" si="59"/>
        <v>800</v>
      </c>
      <c r="AE185" s="57">
        <f t="shared" si="60"/>
        <v>50</v>
      </c>
      <c r="AF185" s="57">
        <f t="shared" si="61"/>
        <v>40</v>
      </c>
      <c r="AG185" s="57">
        <f t="shared" si="62"/>
        <v>2.5</v>
      </c>
      <c r="AH185" s="57">
        <f t="shared" si="63"/>
        <v>12.5</v>
      </c>
      <c r="AI185" s="57">
        <v>4000</v>
      </c>
      <c r="AK185" s="57">
        <f t="shared" si="65"/>
        <v>900</v>
      </c>
      <c r="AL185" s="57">
        <f t="shared" si="66"/>
        <v>23</v>
      </c>
      <c r="AM185" s="57" t="str">
        <f t="shared" si="78"/>
        <v>1320841904</v>
      </c>
      <c r="AN185" s="57">
        <f t="shared" si="78"/>
        <v>200</v>
      </c>
      <c r="AO185" s="57">
        <f t="shared" si="78"/>
        <v>30</v>
      </c>
      <c r="AP185" s="57">
        <f t="shared" si="67"/>
        <v>160</v>
      </c>
      <c r="AQ185" s="57">
        <f t="shared" si="68"/>
        <v>213.31199999999998</v>
      </c>
      <c r="AR185" s="57">
        <f t="shared" si="69"/>
        <v>6.4</v>
      </c>
      <c r="AS185" s="57">
        <f t="shared" si="79"/>
        <v>50</v>
      </c>
      <c r="AT185" s="57">
        <f t="shared" si="79"/>
        <v>40</v>
      </c>
      <c r="AU185" s="57">
        <f t="shared" si="70"/>
        <v>500</v>
      </c>
      <c r="AV185" s="57">
        <f t="shared" si="71"/>
        <v>12.5</v>
      </c>
      <c r="AW185" s="57">
        <f t="shared" si="72"/>
        <v>6</v>
      </c>
      <c r="AX185" s="382">
        <f t="shared" si="73"/>
        <v>24.870446902798928</v>
      </c>
      <c r="AY185" s="382">
        <f t="shared" si="74"/>
        <v>828.93199527028821</v>
      </c>
      <c r="AZ185" s="57">
        <f t="shared" si="75"/>
        <v>2</v>
      </c>
      <c r="BA185" s="382">
        <f t="shared" si="76"/>
        <v>7.9577471545947667</v>
      </c>
      <c r="BB185" s="382">
        <f t="shared" si="77"/>
        <v>318.3098861837907</v>
      </c>
    </row>
    <row r="186" spans="1:54" x14ac:dyDescent="0.25">
      <c r="A186" s="57">
        <f t="shared" si="54"/>
        <v>184</v>
      </c>
      <c r="B186" s="57">
        <v>900</v>
      </c>
      <c r="C186" s="57">
        <v>5</v>
      </c>
      <c r="D186" s="57" t="str">
        <f>'[3]900 KHz'!A30</f>
        <v>11000</v>
      </c>
      <c r="E186" s="57">
        <f>'[3]900 KHz'!B30</f>
        <v>2</v>
      </c>
      <c r="F186" s="57" t="str">
        <f>'[3]900 KHz'!C30</f>
        <v>13</v>
      </c>
      <c r="G186" s="57" t="str">
        <f>'[3]900 KHz'!D30</f>
        <v>00</v>
      </c>
      <c r="H186" s="57" t="str">
        <f>'[3]900 KHz'!E30</f>
        <v>01</v>
      </c>
      <c r="I186" s="57" t="str">
        <f>'[3]900 KHz'!F30</f>
        <v>00</v>
      </c>
      <c r="J186" s="57" t="str">
        <f>'[3]900 KHz'!G30</f>
        <v>11</v>
      </c>
      <c r="K186" s="57" t="str">
        <f>'[3]900 KHz'!H30</f>
        <v>40</v>
      </c>
      <c r="L186" s="57" t="str">
        <f>'[3]900 KHz'!I30</f>
        <v>010000</v>
      </c>
      <c r="M186" s="57" t="str">
        <f>'[3]900 KHz'!J30</f>
        <v>00</v>
      </c>
      <c r="N186" s="57" t="str">
        <f>'[3]900 KHz'!K30</f>
        <v>42</v>
      </c>
      <c r="O186" s="57" t="str">
        <f>'[3]900 KHz'!L30</f>
        <v>01</v>
      </c>
      <c r="P186" s="57" t="str">
        <f>'[3]900 KHz'!M30</f>
        <v>00001</v>
      </c>
      <c r="Q186" s="57" t="str">
        <f>'[3]900 KHz'!N30</f>
        <v>0</v>
      </c>
      <c r="R186" s="57" t="str">
        <f>'[3]900 KHz'!O30</f>
        <v>19</v>
      </c>
      <c r="S186" s="57" t="str">
        <f>'[3]900 KHz'!P30</f>
        <v>000110</v>
      </c>
      <c r="T186" s="57" t="str">
        <f>'[3]900 KHz'!Q30</f>
        <v>01</v>
      </c>
      <c r="U186" s="57" t="str">
        <f>'[3]900 KHz'!R30</f>
        <v>04</v>
      </c>
      <c r="V186" s="57" t="str">
        <f>'[3]900 KHz'!S30</f>
        <v>00</v>
      </c>
      <c r="W186" s="57" t="str">
        <f>'[3]900 KHz'!T30</f>
        <v>00010</v>
      </c>
      <c r="X186" s="57" t="str">
        <f>'[3]900 KHz'!U30</f>
        <v>0</v>
      </c>
      <c r="Y186" s="57" t="str">
        <f t="shared" si="64"/>
        <v>1340421904</v>
      </c>
      <c r="Z186" s="57">
        <f t="shared" si="55"/>
        <v>200</v>
      </c>
      <c r="AA186" s="57">
        <f t="shared" si="56"/>
        <v>30</v>
      </c>
      <c r="AB186" s="57">
        <f t="shared" si="57"/>
        <v>1.3331999999999999</v>
      </c>
      <c r="AC186" s="57">
        <f t="shared" si="58"/>
        <v>6.4</v>
      </c>
      <c r="AD186" s="57">
        <f t="shared" si="59"/>
        <v>800</v>
      </c>
      <c r="AE186" s="57">
        <f t="shared" si="60"/>
        <v>50</v>
      </c>
      <c r="AF186" s="57">
        <f t="shared" si="61"/>
        <v>80</v>
      </c>
      <c r="AG186" s="57">
        <f t="shared" si="62"/>
        <v>1.25</v>
      </c>
      <c r="AH186" s="57">
        <f t="shared" si="63"/>
        <v>6.25</v>
      </c>
      <c r="AI186" s="57">
        <v>4000</v>
      </c>
      <c r="AK186" s="57">
        <f t="shared" si="65"/>
        <v>900</v>
      </c>
      <c r="AL186" s="57">
        <f t="shared" si="66"/>
        <v>24</v>
      </c>
      <c r="AM186" s="57" t="str">
        <f t="shared" si="78"/>
        <v>1340421904</v>
      </c>
      <c r="AN186" s="57">
        <f t="shared" si="78"/>
        <v>200</v>
      </c>
      <c r="AO186" s="57">
        <f t="shared" si="78"/>
        <v>30</v>
      </c>
      <c r="AP186" s="57">
        <f t="shared" si="67"/>
        <v>160</v>
      </c>
      <c r="AQ186" s="57">
        <f t="shared" si="68"/>
        <v>213.31199999999998</v>
      </c>
      <c r="AR186" s="57">
        <f t="shared" si="69"/>
        <v>6.4</v>
      </c>
      <c r="AS186" s="57">
        <f t="shared" si="79"/>
        <v>50</v>
      </c>
      <c r="AT186" s="57">
        <f t="shared" si="79"/>
        <v>80</v>
      </c>
      <c r="AU186" s="57">
        <f t="shared" si="70"/>
        <v>250</v>
      </c>
      <c r="AV186" s="57">
        <f t="shared" si="71"/>
        <v>6.25</v>
      </c>
      <c r="AW186" s="57">
        <f t="shared" si="72"/>
        <v>6</v>
      </c>
      <c r="AX186" s="382">
        <f t="shared" si="73"/>
        <v>24.870446902798928</v>
      </c>
      <c r="AY186" s="382">
        <f t="shared" si="74"/>
        <v>828.93199527028821</v>
      </c>
      <c r="AZ186" s="57">
        <f t="shared" si="75"/>
        <v>4</v>
      </c>
      <c r="BA186" s="382">
        <f t="shared" si="76"/>
        <v>7.9577471545947667</v>
      </c>
      <c r="BB186" s="382">
        <f t="shared" si="77"/>
        <v>318.3098861837907</v>
      </c>
    </row>
    <row r="187" spans="1:54" x14ac:dyDescent="0.25">
      <c r="A187" s="57">
        <f t="shared" si="54"/>
        <v>185</v>
      </c>
      <c r="B187" s="57">
        <v>900</v>
      </c>
      <c r="C187" s="57">
        <v>5</v>
      </c>
      <c r="D187" s="57" t="str">
        <f>'[3]900 KHz'!A31</f>
        <v>11001</v>
      </c>
      <c r="E187" s="57">
        <f>'[3]900 KHz'!B31</f>
        <v>2</v>
      </c>
      <c r="F187" s="57" t="str">
        <f>'[3]900 KHz'!C31</f>
        <v>13</v>
      </c>
      <c r="G187" s="57" t="str">
        <f>'[3]900 KHz'!D31</f>
        <v>00</v>
      </c>
      <c r="H187" s="57" t="str">
        <f>'[3]900 KHz'!E31</f>
        <v>01</v>
      </c>
      <c r="I187" s="57" t="str">
        <f>'[3]900 KHz'!F31</f>
        <v>00</v>
      </c>
      <c r="J187" s="57" t="str">
        <f>'[3]900 KHz'!G31</f>
        <v>11</v>
      </c>
      <c r="K187" s="57" t="str">
        <f>'[3]900 KHz'!H31</f>
        <v>80</v>
      </c>
      <c r="L187" s="57" t="str">
        <f>'[3]900 KHz'!I31</f>
        <v>100000</v>
      </c>
      <c r="M187" s="57" t="str">
        <f>'[3]900 KHz'!J31</f>
        <v>00</v>
      </c>
      <c r="N187" s="57" t="str">
        <f>'[3]900 KHz'!K31</f>
        <v>42</v>
      </c>
      <c r="O187" s="57" t="str">
        <f>'[3]900 KHz'!L31</f>
        <v>01</v>
      </c>
      <c r="P187" s="57" t="str">
        <f>'[3]900 KHz'!M31</f>
        <v>00001</v>
      </c>
      <c r="Q187" s="57" t="str">
        <f>'[3]900 KHz'!N31</f>
        <v>0</v>
      </c>
      <c r="R187" s="57" t="str">
        <f>'[3]900 KHz'!O31</f>
        <v>19</v>
      </c>
      <c r="S187" s="57" t="str">
        <f>'[3]900 KHz'!P31</f>
        <v>000110</v>
      </c>
      <c r="T187" s="57" t="str">
        <f>'[3]900 KHz'!Q31</f>
        <v>01</v>
      </c>
      <c r="U187" s="57" t="str">
        <f>'[3]900 KHz'!R31</f>
        <v>04</v>
      </c>
      <c r="V187" s="57" t="str">
        <f>'[3]900 KHz'!S31</f>
        <v>00</v>
      </c>
      <c r="W187" s="57" t="str">
        <f>'[3]900 KHz'!T31</f>
        <v>00010</v>
      </c>
      <c r="X187" s="57" t="str">
        <f>'[3]900 KHz'!U31</f>
        <v>0</v>
      </c>
      <c r="Y187" s="57" t="str">
        <f t="shared" si="64"/>
        <v>1380421904</v>
      </c>
      <c r="Z187" s="57">
        <f t="shared" si="55"/>
        <v>200</v>
      </c>
      <c r="AA187" s="57">
        <f t="shared" si="56"/>
        <v>30</v>
      </c>
      <c r="AB187" s="57">
        <f t="shared" si="57"/>
        <v>1.3331999999999999</v>
      </c>
      <c r="AC187" s="57">
        <f t="shared" si="58"/>
        <v>6.4</v>
      </c>
      <c r="AD187" s="57">
        <f t="shared" si="59"/>
        <v>800</v>
      </c>
      <c r="AE187" s="57">
        <f t="shared" si="60"/>
        <v>50</v>
      </c>
      <c r="AF187" s="57">
        <f t="shared" si="61"/>
        <v>160</v>
      </c>
      <c r="AG187" s="57">
        <f t="shared" si="62"/>
        <v>1.25</v>
      </c>
      <c r="AH187" s="57">
        <f t="shared" si="63"/>
        <v>6.25</v>
      </c>
      <c r="AI187" s="57">
        <v>4000</v>
      </c>
      <c r="AK187" s="57">
        <f t="shared" si="65"/>
        <v>900</v>
      </c>
      <c r="AL187" s="57">
        <f t="shared" si="66"/>
        <v>25</v>
      </c>
      <c r="AM187" s="57" t="str">
        <f t="shared" si="78"/>
        <v>1380421904</v>
      </c>
      <c r="AN187" s="57">
        <f t="shared" si="78"/>
        <v>200</v>
      </c>
      <c r="AO187" s="57">
        <f t="shared" si="78"/>
        <v>30</v>
      </c>
      <c r="AP187" s="57">
        <f t="shared" si="67"/>
        <v>160</v>
      </c>
      <c r="AQ187" s="57">
        <f t="shared" si="68"/>
        <v>213.31199999999998</v>
      </c>
      <c r="AR187" s="57">
        <f t="shared" si="69"/>
        <v>6.4</v>
      </c>
      <c r="AS187" s="57">
        <f t="shared" si="79"/>
        <v>50</v>
      </c>
      <c r="AT187" s="57">
        <f t="shared" si="79"/>
        <v>160</v>
      </c>
      <c r="AU187" s="57">
        <f t="shared" si="70"/>
        <v>250</v>
      </c>
      <c r="AV187" s="57">
        <f t="shared" si="71"/>
        <v>6.25</v>
      </c>
      <c r="AW187" s="57">
        <f t="shared" si="72"/>
        <v>6</v>
      </c>
      <c r="AX187" s="382">
        <f t="shared" si="73"/>
        <v>24.870446902798928</v>
      </c>
      <c r="AY187" s="382">
        <f t="shared" si="74"/>
        <v>828.93199527028821</v>
      </c>
      <c r="AZ187" s="57">
        <f t="shared" si="75"/>
        <v>8</v>
      </c>
      <c r="BA187" s="382">
        <f t="shared" si="76"/>
        <v>3.9788735772973833</v>
      </c>
      <c r="BB187" s="382">
        <f t="shared" si="77"/>
        <v>159.15494309189535</v>
      </c>
    </row>
    <row r="188" spans="1:54" x14ac:dyDescent="0.25">
      <c r="A188" s="57">
        <f t="shared" si="54"/>
        <v>186</v>
      </c>
      <c r="B188" s="57">
        <v>900</v>
      </c>
      <c r="C188" s="57">
        <v>5</v>
      </c>
      <c r="D188" s="57" t="str">
        <f>'[3]900 KHz'!A32</f>
        <v>11010</v>
      </c>
      <c r="E188" s="57">
        <f>'[3]900 KHz'!B32</f>
        <v>2</v>
      </c>
      <c r="F188" s="57" t="str">
        <f>'[3]900 KHz'!C32</f>
        <v>13</v>
      </c>
      <c r="G188" s="57" t="str">
        <f>'[3]900 KHz'!D32</f>
        <v>00</v>
      </c>
      <c r="H188" s="57" t="str">
        <f>'[3]900 KHz'!E32</f>
        <v>01</v>
      </c>
      <c r="I188" s="57" t="str">
        <f>'[3]900 KHz'!F32</f>
        <v>00</v>
      </c>
      <c r="J188" s="57" t="str">
        <f>'[3]900 KHz'!G32</f>
        <v>11</v>
      </c>
      <c r="K188" s="57" t="str">
        <f>'[3]900 KHz'!H32</f>
        <v>0A</v>
      </c>
      <c r="L188" s="57" t="str">
        <f>'[3]900 KHz'!I32</f>
        <v>000010</v>
      </c>
      <c r="M188" s="57" t="str">
        <f>'[3]900 KHz'!J32</f>
        <v>10</v>
      </c>
      <c r="N188" s="57" t="str">
        <f>'[3]900 KHz'!K32</f>
        <v>10</v>
      </c>
      <c r="O188" s="57" t="str">
        <f>'[3]900 KHz'!L32</f>
        <v>00</v>
      </c>
      <c r="P188" s="57" t="str">
        <f>'[3]900 KHz'!M32</f>
        <v>01000</v>
      </c>
      <c r="Q188" s="57" t="str">
        <f>'[3]900 KHz'!N32</f>
        <v>0</v>
      </c>
      <c r="R188" s="57" t="str">
        <f>'[3]900 KHz'!O32</f>
        <v>1C</v>
      </c>
      <c r="S188" s="57" t="str">
        <f>'[3]900 KHz'!P32</f>
        <v>000111</v>
      </c>
      <c r="T188" s="57" t="str">
        <f>'[3]900 KHz'!Q32</f>
        <v>00</v>
      </c>
      <c r="U188" s="57" t="str">
        <f>'[3]900 KHz'!R32</f>
        <v>84</v>
      </c>
      <c r="V188" s="57" t="str">
        <f>'[3]900 KHz'!S32</f>
        <v>10</v>
      </c>
      <c r="W188" s="57" t="str">
        <f>'[3]900 KHz'!T32</f>
        <v>00010</v>
      </c>
      <c r="X188" s="57" t="str">
        <f>'[3]900 KHz'!U32</f>
        <v>0</v>
      </c>
      <c r="Y188" s="57" t="str">
        <f t="shared" si="64"/>
        <v>130A101C84</v>
      </c>
      <c r="Z188" s="57">
        <f t="shared" si="55"/>
        <v>200</v>
      </c>
      <c r="AA188" s="57">
        <f t="shared" si="56"/>
        <v>35</v>
      </c>
      <c r="AB188" s="57">
        <f t="shared" si="57"/>
        <v>0.66659999999999997</v>
      </c>
      <c r="AC188" s="57">
        <f t="shared" si="58"/>
        <v>6.4</v>
      </c>
      <c r="AD188" s="57">
        <f t="shared" si="59"/>
        <v>800</v>
      </c>
      <c r="AE188" s="57">
        <f t="shared" si="60"/>
        <v>50</v>
      </c>
      <c r="AF188" s="57">
        <f t="shared" si="61"/>
        <v>10</v>
      </c>
      <c r="AG188" s="57">
        <f t="shared" si="62"/>
        <v>10</v>
      </c>
      <c r="AH188" s="57">
        <f t="shared" si="63"/>
        <v>50</v>
      </c>
      <c r="AI188" s="57">
        <v>4000</v>
      </c>
      <c r="AK188" s="57">
        <f t="shared" si="65"/>
        <v>900</v>
      </c>
      <c r="AL188" s="57">
        <f t="shared" si="66"/>
        <v>26</v>
      </c>
      <c r="AM188" s="57" t="str">
        <f t="shared" si="78"/>
        <v>130A101C84</v>
      </c>
      <c r="AN188" s="57">
        <f t="shared" si="78"/>
        <v>200</v>
      </c>
      <c r="AO188" s="57">
        <f t="shared" si="78"/>
        <v>35</v>
      </c>
      <c r="AP188" s="57">
        <f t="shared" si="67"/>
        <v>160</v>
      </c>
      <c r="AQ188" s="57">
        <f t="shared" si="68"/>
        <v>106.65599999999999</v>
      </c>
      <c r="AR188" s="57">
        <f t="shared" si="69"/>
        <v>6.4</v>
      </c>
      <c r="AS188" s="57">
        <f t="shared" si="79"/>
        <v>50</v>
      </c>
      <c r="AT188" s="57">
        <f t="shared" si="79"/>
        <v>10</v>
      </c>
      <c r="AU188" s="57">
        <f t="shared" si="70"/>
        <v>2000</v>
      </c>
      <c r="AV188" s="57">
        <f t="shared" si="71"/>
        <v>50</v>
      </c>
      <c r="AW188" s="57">
        <f t="shared" si="72"/>
        <v>7</v>
      </c>
      <c r="AX188" s="382">
        <f t="shared" si="73"/>
        <v>42.635051833369594</v>
      </c>
      <c r="AY188" s="382">
        <f t="shared" si="74"/>
        <v>710.5131388031042</v>
      </c>
      <c r="AZ188" s="57">
        <f t="shared" si="75"/>
        <v>0.5</v>
      </c>
      <c r="BA188" s="382">
        <f t="shared" si="76"/>
        <v>7.9577471545947667</v>
      </c>
      <c r="BB188" s="382">
        <f t="shared" si="77"/>
        <v>318.3098861837907</v>
      </c>
    </row>
    <row r="189" spans="1:54" x14ac:dyDescent="0.25">
      <c r="A189" s="57">
        <f t="shared" si="54"/>
        <v>187</v>
      </c>
      <c r="B189" s="57">
        <v>900</v>
      </c>
      <c r="C189" s="57">
        <v>5</v>
      </c>
      <c r="D189" s="57" t="str">
        <f>'[3]900 KHz'!A33</f>
        <v>11011</v>
      </c>
      <c r="E189" s="57">
        <f>'[3]900 KHz'!B33</f>
        <v>2</v>
      </c>
      <c r="F189" s="57" t="str">
        <f>'[3]900 KHz'!C33</f>
        <v>13</v>
      </c>
      <c r="G189" s="57" t="str">
        <f>'[3]900 KHz'!D33</f>
        <v>00</v>
      </c>
      <c r="H189" s="57" t="str">
        <f>'[3]900 KHz'!E33</f>
        <v>01</v>
      </c>
      <c r="I189" s="57" t="str">
        <f>'[3]900 KHz'!F33</f>
        <v>00</v>
      </c>
      <c r="J189" s="57" t="str">
        <f>'[3]900 KHz'!G33</f>
        <v>11</v>
      </c>
      <c r="K189" s="57" t="str">
        <f>'[3]900 KHz'!H33</f>
        <v>11</v>
      </c>
      <c r="L189" s="57" t="str">
        <f>'[3]900 KHz'!I33</f>
        <v>000100</v>
      </c>
      <c r="M189" s="57" t="str">
        <f>'[3]900 KHz'!J33</f>
        <v>01</v>
      </c>
      <c r="N189" s="57" t="str">
        <f>'[3]900 KHz'!K33</f>
        <v>08</v>
      </c>
      <c r="O189" s="57" t="str">
        <f>'[3]900 KHz'!L33</f>
        <v>00</v>
      </c>
      <c r="P189" s="57" t="str">
        <f>'[3]900 KHz'!M33</f>
        <v>00100</v>
      </c>
      <c r="Q189" s="57" t="str">
        <f>'[3]900 KHz'!N33</f>
        <v>0</v>
      </c>
      <c r="R189" s="57" t="str">
        <f>'[3]900 KHz'!O33</f>
        <v>1C</v>
      </c>
      <c r="S189" s="57" t="str">
        <f>'[3]900 KHz'!P33</f>
        <v>000111</v>
      </c>
      <c r="T189" s="57" t="str">
        <f>'[3]900 KHz'!Q33</f>
        <v>00</v>
      </c>
      <c r="U189" s="57" t="str">
        <f>'[3]900 KHz'!R33</f>
        <v>84</v>
      </c>
      <c r="V189" s="57" t="str">
        <f>'[3]900 KHz'!S33</f>
        <v>10</v>
      </c>
      <c r="W189" s="57" t="str">
        <f>'[3]900 KHz'!T33</f>
        <v>00010</v>
      </c>
      <c r="X189" s="57" t="str">
        <f>'[3]900 KHz'!U33</f>
        <v>0</v>
      </c>
      <c r="Y189" s="57" t="str">
        <f t="shared" si="64"/>
        <v>1311081C84</v>
      </c>
      <c r="Z189" s="57">
        <f t="shared" si="55"/>
        <v>200</v>
      </c>
      <c r="AA189" s="57">
        <f t="shared" si="56"/>
        <v>35</v>
      </c>
      <c r="AB189" s="57">
        <f t="shared" si="57"/>
        <v>0.66659999999999997</v>
      </c>
      <c r="AC189" s="57">
        <f t="shared" si="58"/>
        <v>6.4</v>
      </c>
      <c r="AD189" s="57">
        <f t="shared" si="59"/>
        <v>800</v>
      </c>
      <c r="AE189" s="57">
        <f t="shared" si="60"/>
        <v>50</v>
      </c>
      <c r="AF189" s="57">
        <f t="shared" si="61"/>
        <v>20</v>
      </c>
      <c r="AG189" s="57">
        <f t="shared" si="62"/>
        <v>5</v>
      </c>
      <c r="AH189" s="57">
        <f t="shared" si="63"/>
        <v>25</v>
      </c>
      <c r="AI189" s="57">
        <v>4000</v>
      </c>
      <c r="AK189" s="57">
        <f t="shared" si="65"/>
        <v>900</v>
      </c>
      <c r="AL189" s="57">
        <f t="shared" si="66"/>
        <v>27</v>
      </c>
      <c r="AM189" s="57" t="str">
        <f t="shared" si="78"/>
        <v>1311081C84</v>
      </c>
      <c r="AN189" s="57">
        <f t="shared" si="78"/>
        <v>200</v>
      </c>
      <c r="AO189" s="57">
        <f t="shared" si="78"/>
        <v>35</v>
      </c>
      <c r="AP189" s="57">
        <f t="shared" si="67"/>
        <v>160</v>
      </c>
      <c r="AQ189" s="57">
        <f t="shared" si="68"/>
        <v>106.65599999999999</v>
      </c>
      <c r="AR189" s="57">
        <f t="shared" si="69"/>
        <v>6.4</v>
      </c>
      <c r="AS189" s="57">
        <f t="shared" si="79"/>
        <v>50</v>
      </c>
      <c r="AT189" s="57">
        <f t="shared" si="79"/>
        <v>20</v>
      </c>
      <c r="AU189" s="57">
        <f t="shared" si="70"/>
        <v>1000</v>
      </c>
      <c r="AV189" s="57">
        <f t="shared" si="71"/>
        <v>25</v>
      </c>
      <c r="AW189" s="57">
        <f t="shared" si="72"/>
        <v>7</v>
      </c>
      <c r="AX189" s="382">
        <f t="shared" si="73"/>
        <v>42.635051833369594</v>
      </c>
      <c r="AY189" s="382">
        <f t="shared" si="74"/>
        <v>710.5131388031042</v>
      </c>
      <c r="AZ189" s="57">
        <f t="shared" si="75"/>
        <v>1</v>
      </c>
      <c r="BA189" s="382">
        <f t="shared" si="76"/>
        <v>7.9577471545947667</v>
      </c>
      <c r="BB189" s="382">
        <f t="shared" si="77"/>
        <v>318.3098861837907</v>
      </c>
    </row>
    <row r="190" spans="1:54" x14ac:dyDescent="0.25">
      <c r="A190" s="57">
        <f t="shared" si="54"/>
        <v>188</v>
      </c>
      <c r="B190" s="57">
        <v>900</v>
      </c>
      <c r="C190" s="57">
        <v>5</v>
      </c>
      <c r="D190" s="57" t="str">
        <f>'[3]900 KHz'!A34</f>
        <v>11100</v>
      </c>
      <c r="E190" s="57">
        <f>'[3]900 KHz'!B34</f>
        <v>2</v>
      </c>
      <c r="F190" s="57" t="str">
        <f>'[3]900 KHz'!C34</f>
        <v>13</v>
      </c>
      <c r="G190" s="57" t="str">
        <f>'[3]900 KHz'!D34</f>
        <v>00</v>
      </c>
      <c r="H190" s="57" t="str">
        <f>'[3]900 KHz'!E34</f>
        <v>01</v>
      </c>
      <c r="I190" s="57" t="str">
        <f>'[3]900 KHz'!F34</f>
        <v>00</v>
      </c>
      <c r="J190" s="57" t="str">
        <f>'[3]900 KHz'!G34</f>
        <v>11</v>
      </c>
      <c r="K190" s="57" t="str">
        <f>'[3]900 KHz'!H34</f>
        <v>20</v>
      </c>
      <c r="L190" s="57" t="str">
        <f>'[3]900 KHz'!I34</f>
        <v>001000</v>
      </c>
      <c r="M190" s="57" t="str">
        <f>'[3]900 KHz'!J34</f>
        <v>00</v>
      </c>
      <c r="N190" s="57" t="str">
        <f>'[3]900 KHz'!K34</f>
        <v>84</v>
      </c>
      <c r="O190" s="57" t="str">
        <f>'[3]900 KHz'!L34</f>
        <v>10</v>
      </c>
      <c r="P190" s="57" t="str">
        <f>'[3]900 KHz'!M34</f>
        <v>00010</v>
      </c>
      <c r="Q190" s="57" t="str">
        <f>'[3]900 KHz'!N34</f>
        <v>0</v>
      </c>
      <c r="R190" s="57" t="str">
        <f>'[3]900 KHz'!O34</f>
        <v>1C</v>
      </c>
      <c r="S190" s="57" t="str">
        <f>'[3]900 KHz'!P34</f>
        <v>000111</v>
      </c>
      <c r="T190" s="57" t="str">
        <f>'[3]900 KHz'!Q34</f>
        <v>00</v>
      </c>
      <c r="U190" s="57" t="str">
        <f>'[3]900 KHz'!R34</f>
        <v>84</v>
      </c>
      <c r="V190" s="57" t="str">
        <f>'[3]900 KHz'!S34</f>
        <v>10</v>
      </c>
      <c r="W190" s="57" t="str">
        <f>'[3]900 KHz'!T34</f>
        <v>00010</v>
      </c>
      <c r="X190" s="57" t="str">
        <f>'[3]900 KHz'!U34</f>
        <v>0</v>
      </c>
      <c r="Y190" s="57" t="str">
        <f t="shared" si="64"/>
        <v>1320841C84</v>
      </c>
      <c r="Z190" s="57">
        <f t="shared" si="55"/>
        <v>200</v>
      </c>
      <c r="AA190" s="57">
        <f t="shared" si="56"/>
        <v>35</v>
      </c>
      <c r="AB190" s="57">
        <f t="shared" si="57"/>
        <v>0.66659999999999997</v>
      </c>
      <c r="AC190" s="57">
        <f t="shared" si="58"/>
        <v>6.4</v>
      </c>
      <c r="AD190" s="57">
        <f t="shared" si="59"/>
        <v>800</v>
      </c>
      <c r="AE190" s="57">
        <f t="shared" si="60"/>
        <v>50</v>
      </c>
      <c r="AF190" s="57">
        <f t="shared" si="61"/>
        <v>40</v>
      </c>
      <c r="AG190" s="57">
        <f t="shared" si="62"/>
        <v>2.5</v>
      </c>
      <c r="AH190" s="57">
        <f t="shared" si="63"/>
        <v>12.5</v>
      </c>
      <c r="AI190" s="57">
        <v>4000</v>
      </c>
      <c r="AK190" s="57">
        <f t="shared" si="65"/>
        <v>900</v>
      </c>
      <c r="AL190" s="57">
        <f t="shared" si="66"/>
        <v>28</v>
      </c>
      <c r="AM190" s="57" t="str">
        <f t="shared" si="78"/>
        <v>1320841C84</v>
      </c>
      <c r="AN190" s="57">
        <f t="shared" si="78"/>
        <v>200</v>
      </c>
      <c r="AO190" s="57">
        <f t="shared" si="78"/>
        <v>35</v>
      </c>
      <c r="AP190" s="57">
        <f t="shared" si="67"/>
        <v>160</v>
      </c>
      <c r="AQ190" s="57">
        <f t="shared" si="68"/>
        <v>106.65599999999999</v>
      </c>
      <c r="AR190" s="57">
        <f t="shared" si="69"/>
        <v>6.4</v>
      </c>
      <c r="AS190" s="57">
        <f t="shared" si="79"/>
        <v>50</v>
      </c>
      <c r="AT190" s="57">
        <f t="shared" si="79"/>
        <v>40</v>
      </c>
      <c r="AU190" s="57">
        <f t="shared" si="70"/>
        <v>500</v>
      </c>
      <c r="AV190" s="57">
        <f t="shared" si="71"/>
        <v>12.5</v>
      </c>
      <c r="AW190" s="57">
        <f t="shared" si="72"/>
        <v>7</v>
      </c>
      <c r="AX190" s="382">
        <f t="shared" si="73"/>
        <v>42.635051833369594</v>
      </c>
      <c r="AY190" s="382">
        <f t="shared" si="74"/>
        <v>710.5131388031042</v>
      </c>
      <c r="AZ190" s="57">
        <f t="shared" si="75"/>
        <v>2</v>
      </c>
      <c r="BA190" s="382">
        <f t="shared" si="76"/>
        <v>7.9577471545947667</v>
      </c>
      <c r="BB190" s="382">
        <f t="shared" si="77"/>
        <v>318.3098861837907</v>
      </c>
    </row>
    <row r="191" spans="1:54" x14ac:dyDescent="0.25">
      <c r="A191" s="57">
        <f t="shared" si="54"/>
        <v>189</v>
      </c>
      <c r="B191" s="57">
        <v>900</v>
      </c>
      <c r="C191" s="57">
        <v>5</v>
      </c>
      <c r="D191" s="57" t="str">
        <f>'[3]900 KHz'!A35</f>
        <v>11101</v>
      </c>
      <c r="E191" s="57">
        <f>'[3]900 KHz'!B35</f>
        <v>2</v>
      </c>
      <c r="F191" s="57" t="str">
        <f>'[3]900 KHz'!C35</f>
        <v>13</v>
      </c>
      <c r="G191" s="57" t="str">
        <f>'[3]900 KHz'!D35</f>
        <v>00</v>
      </c>
      <c r="H191" s="57" t="str">
        <f>'[3]900 KHz'!E35</f>
        <v>01</v>
      </c>
      <c r="I191" s="57" t="str">
        <f>'[3]900 KHz'!F35</f>
        <v>00</v>
      </c>
      <c r="J191" s="57" t="str">
        <f>'[3]900 KHz'!G35</f>
        <v>11</v>
      </c>
      <c r="K191" s="57" t="str">
        <f>'[3]900 KHz'!H35</f>
        <v>40</v>
      </c>
      <c r="L191" s="57" t="str">
        <f>'[3]900 KHz'!I35</f>
        <v>010000</v>
      </c>
      <c r="M191" s="57" t="str">
        <f>'[3]900 KHz'!J35</f>
        <v>00</v>
      </c>
      <c r="N191" s="57" t="str">
        <f>'[3]900 KHz'!K35</f>
        <v>42</v>
      </c>
      <c r="O191" s="57" t="str">
        <f>'[3]900 KHz'!L35</f>
        <v>01</v>
      </c>
      <c r="P191" s="57" t="str">
        <f>'[3]900 KHz'!M35</f>
        <v>00001</v>
      </c>
      <c r="Q191" s="57" t="str">
        <f>'[3]900 KHz'!N35</f>
        <v>0</v>
      </c>
      <c r="R191" s="57" t="str">
        <f>'[3]900 KHz'!O35</f>
        <v>1C</v>
      </c>
      <c r="S191" s="57" t="str">
        <f>'[3]900 KHz'!P35</f>
        <v>000111</v>
      </c>
      <c r="T191" s="57" t="str">
        <f>'[3]900 KHz'!Q35</f>
        <v>00</v>
      </c>
      <c r="U191" s="57" t="str">
        <f>'[3]900 KHz'!R35</f>
        <v>84</v>
      </c>
      <c r="V191" s="57" t="str">
        <f>'[3]900 KHz'!S35</f>
        <v>10</v>
      </c>
      <c r="W191" s="57" t="str">
        <f>'[3]900 KHz'!T35</f>
        <v>00010</v>
      </c>
      <c r="X191" s="57" t="str">
        <f>'[3]900 KHz'!U35</f>
        <v>0</v>
      </c>
      <c r="Y191" s="57" t="str">
        <f t="shared" si="64"/>
        <v>1340421C84</v>
      </c>
      <c r="Z191" s="57">
        <f t="shared" si="55"/>
        <v>200</v>
      </c>
      <c r="AA191" s="57">
        <f t="shared" si="56"/>
        <v>35</v>
      </c>
      <c r="AB191" s="57">
        <f t="shared" si="57"/>
        <v>0.66659999999999997</v>
      </c>
      <c r="AC191" s="57">
        <f t="shared" si="58"/>
        <v>6.4</v>
      </c>
      <c r="AD191" s="57">
        <f t="shared" si="59"/>
        <v>800</v>
      </c>
      <c r="AE191" s="57">
        <f t="shared" si="60"/>
        <v>50</v>
      </c>
      <c r="AF191" s="57">
        <f t="shared" si="61"/>
        <v>80</v>
      </c>
      <c r="AG191" s="57">
        <f t="shared" si="62"/>
        <v>1.25</v>
      </c>
      <c r="AH191" s="57">
        <f t="shared" si="63"/>
        <v>6.25</v>
      </c>
      <c r="AI191" s="57">
        <v>4000</v>
      </c>
      <c r="AK191" s="57">
        <f t="shared" si="65"/>
        <v>900</v>
      </c>
      <c r="AL191" s="57">
        <f t="shared" si="66"/>
        <v>29</v>
      </c>
      <c r="AM191" s="57" t="str">
        <f t="shared" si="78"/>
        <v>1340421C84</v>
      </c>
      <c r="AN191" s="57">
        <f t="shared" si="78"/>
        <v>200</v>
      </c>
      <c r="AO191" s="57">
        <f t="shared" si="78"/>
        <v>35</v>
      </c>
      <c r="AP191" s="57">
        <f t="shared" si="67"/>
        <v>160</v>
      </c>
      <c r="AQ191" s="57">
        <f t="shared" si="68"/>
        <v>106.65599999999999</v>
      </c>
      <c r="AR191" s="57">
        <f t="shared" si="69"/>
        <v>6.4</v>
      </c>
      <c r="AS191" s="57">
        <f t="shared" si="79"/>
        <v>50</v>
      </c>
      <c r="AT191" s="57">
        <f t="shared" si="79"/>
        <v>80</v>
      </c>
      <c r="AU191" s="57">
        <f t="shared" si="70"/>
        <v>250</v>
      </c>
      <c r="AV191" s="57">
        <f t="shared" si="71"/>
        <v>6.25</v>
      </c>
      <c r="AW191" s="57">
        <f t="shared" si="72"/>
        <v>7</v>
      </c>
      <c r="AX191" s="382">
        <f t="shared" si="73"/>
        <v>42.635051833369594</v>
      </c>
      <c r="AY191" s="382">
        <f t="shared" si="74"/>
        <v>710.5131388031042</v>
      </c>
      <c r="AZ191" s="57">
        <f t="shared" si="75"/>
        <v>4</v>
      </c>
      <c r="BA191" s="382">
        <f t="shared" si="76"/>
        <v>7.9577471545947667</v>
      </c>
      <c r="BB191" s="382">
        <f t="shared" si="77"/>
        <v>318.3098861837907</v>
      </c>
    </row>
    <row r="192" spans="1:54" x14ac:dyDescent="0.25">
      <c r="A192" s="57">
        <f t="shared" si="54"/>
        <v>190</v>
      </c>
      <c r="B192" s="57">
        <v>900</v>
      </c>
      <c r="C192" s="57">
        <v>5</v>
      </c>
      <c r="D192" s="57" t="str">
        <f>'[3]900 KHz'!A36</f>
        <v>11110</v>
      </c>
      <c r="E192" s="57">
        <f>'[3]900 KHz'!B36</f>
        <v>2</v>
      </c>
      <c r="F192" s="57" t="str">
        <f>'[3]900 KHz'!C36</f>
        <v>13</v>
      </c>
      <c r="G192" s="57" t="str">
        <f>'[3]900 KHz'!D36</f>
        <v>00</v>
      </c>
      <c r="H192" s="57" t="str">
        <f>'[3]900 KHz'!E36</f>
        <v>01</v>
      </c>
      <c r="I192" s="57" t="str">
        <f>'[3]900 KHz'!F36</f>
        <v>00</v>
      </c>
      <c r="J192" s="57" t="str">
        <f>'[3]900 KHz'!G36</f>
        <v>11</v>
      </c>
      <c r="K192" s="57" t="str">
        <f>'[3]900 KHz'!H36</f>
        <v>80</v>
      </c>
      <c r="L192" s="57" t="str">
        <f>'[3]900 KHz'!I36</f>
        <v>100000</v>
      </c>
      <c r="M192" s="57" t="str">
        <f>'[3]900 KHz'!J36</f>
        <v>00</v>
      </c>
      <c r="N192" s="57" t="str">
        <f>'[3]900 KHz'!K36</f>
        <v>42</v>
      </c>
      <c r="O192" s="57" t="str">
        <f>'[3]900 KHz'!L36</f>
        <v>01</v>
      </c>
      <c r="P192" s="57" t="str">
        <f>'[3]900 KHz'!M36</f>
        <v>00001</v>
      </c>
      <c r="Q192" s="57" t="str">
        <f>'[3]900 KHz'!N36</f>
        <v>0</v>
      </c>
      <c r="R192" s="57" t="str">
        <f>'[3]900 KHz'!O36</f>
        <v>1C</v>
      </c>
      <c r="S192" s="57" t="str">
        <f>'[3]900 KHz'!P36</f>
        <v>000111</v>
      </c>
      <c r="T192" s="57" t="str">
        <f>'[3]900 KHz'!Q36</f>
        <v>00</v>
      </c>
      <c r="U192" s="57" t="str">
        <f>'[3]900 KHz'!R36</f>
        <v>84</v>
      </c>
      <c r="V192" s="57" t="str">
        <f>'[3]900 KHz'!S36</f>
        <v>10</v>
      </c>
      <c r="W192" s="57" t="str">
        <f>'[3]900 KHz'!T36</f>
        <v>00010</v>
      </c>
      <c r="X192" s="57" t="str">
        <f>'[3]900 KHz'!U36</f>
        <v>0</v>
      </c>
      <c r="Y192" s="57" t="str">
        <f t="shared" si="64"/>
        <v>1380421C84</v>
      </c>
      <c r="Z192" s="57">
        <f t="shared" si="55"/>
        <v>200</v>
      </c>
      <c r="AA192" s="57">
        <f t="shared" si="56"/>
        <v>35</v>
      </c>
      <c r="AB192" s="57">
        <f t="shared" si="57"/>
        <v>0.66659999999999997</v>
      </c>
      <c r="AC192" s="57">
        <f t="shared" si="58"/>
        <v>6.4</v>
      </c>
      <c r="AD192" s="57">
        <f t="shared" si="59"/>
        <v>800</v>
      </c>
      <c r="AE192" s="57">
        <f t="shared" si="60"/>
        <v>50</v>
      </c>
      <c r="AF192" s="57">
        <f t="shared" si="61"/>
        <v>160</v>
      </c>
      <c r="AG192" s="57">
        <f t="shared" si="62"/>
        <v>1.25</v>
      </c>
      <c r="AH192" s="57">
        <f t="shared" si="63"/>
        <v>6.25</v>
      </c>
      <c r="AI192" s="57">
        <v>4000</v>
      </c>
      <c r="AK192" s="57">
        <f t="shared" si="65"/>
        <v>900</v>
      </c>
      <c r="AL192" s="57">
        <f t="shared" si="66"/>
        <v>30</v>
      </c>
      <c r="AM192" s="57" t="str">
        <f t="shared" si="78"/>
        <v>1380421C84</v>
      </c>
      <c r="AN192" s="57">
        <f t="shared" si="78"/>
        <v>200</v>
      </c>
      <c r="AO192" s="57">
        <f t="shared" si="78"/>
        <v>35</v>
      </c>
      <c r="AP192" s="57">
        <f t="shared" si="67"/>
        <v>160</v>
      </c>
      <c r="AQ192" s="57">
        <f t="shared" si="68"/>
        <v>106.65599999999999</v>
      </c>
      <c r="AR192" s="57">
        <f t="shared" si="69"/>
        <v>6.4</v>
      </c>
      <c r="AS192" s="57">
        <f t="shared" si="79"/>
        <v>50</v>
      </c>
      <c r="AT192" s="57">
        <f t="shared" si="79"/>
        <v>160</v>
      </c>
      <c r="AU192" s="57">
        <f t="shared" si="70"/>
        <v>250</v>
      </c>
      <c r="AV192" s="57">
        <f t="shared" si="71"/>
        <v>6.25</v>
      </c>
      <c r="AW192" s="57">
        <f t="shared" si="72"/>
        <v>7</v>
      </c>
      <c r="AX192" s="382">
        <f t="shared" si="73"/>
        <v>42.635051833369594</v>
      </c>
      <c r="AY192" s="382">
        <f t="shared" si="74"/>
        <v>710.5131388031042</v>
      </c>
      <c r="AZ192" s="57">
        <f t="shared" si="75"/>
        <v>8</v>
      </c>
      <c r="BA192" s="382">
        <f t="shared" si="76"/>
        <v>3.9788735772973833</v>
      </c>
      <c r="BB192" s="382">
        <f t="shared" si="77"/>
        <v>159.15494309189535</v>
      </c>
    </row>
    <row r="193" spans="1:54" x14ac:dyDescent="0.25">
      <c r="A193" s="57">
        <f t="shared" si="54"/>
        <v>191</v>
      </c>
      <c r="B193" s="57">
        <v>900</v>
      </c>
      <c r="C193" s="57">
        <v>5</v>
      </c>
      <c r="D193" s="57" t="str">
        <f>'[3]900 KHz'!A37</f>
        <v>11111</v>
      </c>
      <c r="E193" s="57">
        <f>'[3]900 KHz'!B37</f>
        <v>2</v>
      </c>
      <c r="F193" s="57" t="str">
        <f>'[3]900 KHz'!C37</f>
        <v>13</v>
      </c>
      <c r="G193" s="57" t="str">
        <f>'[3]900 KHz'!D37</f>
        <v>00</v>
      </c>
      <c r="H193" s="57" t="str">
        <f>'[3]900 KHz'!E37</f>
        <v>01</v>
      </c>
      <c r="I193" s="57" t="str">
        <f>'[3]900 KHz'!F37</f>
        <v>00</v>
      </c>
      <c r="J193" s="57" t="str">
        <f>'[3]900 KHz'!G37</f>
        <v>11</v>
      </c>
      <c r="K193" s="57" t="str">
        <f>'[3]900 KHz'!H37</f>
        <v>20</v>
      </c>
      <c r="L193" s="57" t="str">
        <f>'[3]900 KHz'!I37</f>
        <v>001000</v>
      </c>
      <c r="M193" s="57" t="str">
        <f>'[3]900 KHz'!J37</f>
        <v>00</v>
      </c>
      <c r="N193" s="57" t="str">
        <f>'[3]900 KHz'!K37</f>
        <v>84</v>
      </c>
      <c r="O193" s="57" t="str">
        <f>'[3]900 KHz'!L37</f>
        <v>10</v>
      </c>
      <c r="P193" s="57" t="str">
        <f>'[3]900 KHz'!M37</f>
        <v>00010</v>
      </c>
      <c r="Q193" s="57" t="str">
        <f>'[3]900 KHz'!N37</f>
        <v>0</v>
      </c>
      <c r="R193" s="57" t="str">
        <f>'[3]900 KHz'!O37</f>
        <v>28</v>
      </c>
      <c r="S193" s="57" t="str">
        <f>'[3]900 KHz'!P37</f>
        <v>001010</v>
      </c>
      <c r="T193" s="57" t="str">
        <f>'[3]900 KHz'!Q37</f>
        <v>00</v>
      </c>
      <c r="U193" s="57" t="str">
        <f>'[3]900 KHz'!R37</f>
        <v>84</v>
      </c>
      <c r="V193" s="57" t="str">
        <f>'[3]900 KHz'!S37</f>
        <v>10</v>
      </c>
      <c r="W193" s="57" t="str">
        <f>'[3]900 KHz'!T37</f>
        <v>00010</v>
      </c>
      <c r="X193" s="57" t="str">
        <f>'[3]900 KHz'!U37</f>
        <v>0</v>
      </c>
      <c r="Y193" s="57" t="str">
        <f t="shared" si="64"/>
        <v>1320842884</v>
      </c>
      <c r="Z193" s="57">
        <f t="shared" si="55"/>
        <v>200</v>
      </c>
      <c r="AA193" s="57">
        <f t="shared" si="56"/>
        <v>50</v>
      </c>
      <c r="AB193" s="57">
        <f t="shared" si="57"/>
        <v>0.66659999999999997</v>
      </c>
      <c r="AC193" s="57">
        <f t="shared" si="58"/>
        <v>6.4</v>
      </c>
      <c r="AD193" s="57">
        <f t="shared" si="59"/>
        <v>800</v>
      </c>
      <c r="AE193" s="57">
        <f t="shared" si="60"/>
        <v>50</v>
      </c>
      <c r="AF193" s="57">
        <f t="shared" si="61"/>
        <v>40</v>
      </c>
      <c r="AG193" s="57">
        <f t="shared" si="62"/>
        <v>2.5</v>
      </c>
      <c r="AH193" s="57">
        <f t="shared" si="63"/>
        <v>12.5</v>
      </c>
      <c r="AI193" s="57">
        <v>4000</v>
      </c>
      <c r="AK193" s="57">
        <f t="shared" si="65"/>
        <v>900</v>
      </c>
      <c r="AL193" s="57">
        <f t="shared" si="66"/>
        <v>31</v>
      </c>
      <c r="AM193" s="57" t="str">
        <f t="shared" si="78"/>
        <v>1320842884</v>
      </c>
      <c r="AN193" s="57">
        <f t="shared" si="78"/>
        <v>200</v>
      </c>
      <c r="AO193" s="57">
        <f t="shared" si="78"/>
        <v>50</v>
      </c>
      <c r="AP193" s="57">
        <f t="shared" si="67"/>
        <v>160</v>
      </c>
      <c r="AQ193" s="57">
        <f t="shared" si="68"/>
        <v>106.65599999999999</v>
      </c>
      <c r="AR193" s="57">
        <f t="shared" si="69"/>
        <v>6.4</v>
      </c>
      <c r="AS193" s="57">
        <f t="shared" si="79"/>
        <v>50</v>
      </c>
      <c r="AT193" s="57">
        <f t="shared" si="79"/>
        <v>40</v>
      </c>
      <c r="AU193" s="57">
        <f t="shared" si="70"/>
        <v>500</v>
      </c>
      <c r="AV193" s="57">
        <f t="shared" si="71"/>
        <v>12.5</v>
      </c>
      <c r="AW193" s="57">
        <f t="shared" si="72"/>
        <v>10</v>
      </c>
      <c r="AX193" s="382">
        <f t="shared" si="73"/>
        <v>29.844536283358714</v>
      </c>
      <c r="AY193" s="382">
        <f t="shared" si="74"/>
        <v>497.35919716217279</v>
      </c>
      <c r="AZ193" s="57">
        <f t="shared" si="75"/>
        <v>2</v>
      </c>
      <c r="BA193" s="382">
        <f t="shared" si="76"/>
        <v>7.9577471545947667</v>
      </c>
      <c r="BB193" s="382">
        <f t="shared" si="77"/>
        <v>318.3098861837907</v>
      </c>
    </row>
    <row r="194" spans="1:54" x14ac:dyDescent="0.25">
      <c r="A194" s="57">
        <f t="shared" si="54"/>
        <v>192</v>
      </c>
      <c r="B194" s="57">
        <v>1100</v>
      </c>
      <c r="C194" s="57">
        <v>6</v>
      </c>
      <c r="D194" s="57" t="str">
        <f>'[3]1100 KHz'!A6</f>
        <v>00000</v>
      </c>
      <c r="E194" s="57">
        <f>'[3]1100 KHz'!B6</f>
        <v>1.5</v>
      </c>
      <c r="F194" s="57" t="e">
        <f>'[3]1100 KHz'!C6</f>
        <v>#NUM!</v>
      </c>
      <c r="G194" s="57" t="str">
        <f>'[3]1100 KHz'!D6</f>
        <v>00</v>
      </c>
      <c r="H194" s="57" t="e">
        <f>'[3]1100 KHz'!E6</f>
        <v>#NUM!</v>
      </c>
      <c r="I194" s="57" t="str">
        <f>'[3]1100 KHz'!F6</f>
        <v>00</v>
      </c>
      <c r="J194" s="57" t="e">
        <f>'[3]1100 KHz'!G6</f>
        <v>#NUM!</v>
      </c>
      <c r="K194" s="57" t="str">
        <f>'[3]1100 KHz'!H6</f>
        <v>00</v>
      </c>
      <c r="L194" s="57" t="str">
        <f>'[3]1100 KHz'!I6</f>
        <v>000000</v>
      </c>
      <c r="M194" s="57" t="str">
        <f>'[3]1100 KHz'!J6</f>
        <v>00</v>
      </c>
      <c r="N194" s="57" t="str">
        <f>'[3]1100 KHz'!K6</f>
        <v>42</v>
      </c>
      <c r="O194" s="57" t="str">
        <f>'[3]1100 KHz'!L6</f>
        <v>01</v>
      </c>
      <c r="P194" s="57" t="str">
        <f>'[3]1100 KHz'!M6</f>
        <v>00001</v>
      </c>
      <c r="Q194" s="57" t="str">
        <f>'[3]1100 KHz'!N6</f>
        <v>0</v>
      </c>
      <c r="R194" s="57" t="str">
        <f>'[3]1100 KHz'!O6</f>
        <v>00</v>
      </c>
      <c r="S194" s="57" t="str">
        <f>'[3]1100 KHz'!P6</f>
        <v>000000</v>
      </c>
      <c r="T194" s="57" t="str">
        <f>'[3]1100 KHz'!Q6</f>
        <v>00</v>
      </c>
      <c r="U194" s="57" t="str">
        <f>'[3]1100 KHz'!R6</f>
        <v>00</v>
      </c>
      <c r="V194" s="57" t="str">
        <f>'[3]1100 KHz'!S6</f>
        <v>00</v>
      </c>
      <c r="W194" s="57" t="str">
        <f>'[3]1100 KHz'!T6</f>
        <v>00000</v>
      </c>
      <c r="X194" s="57" t="str">
        <f>'[3]1100 KHz'!U6</f>
        <v>0</v>
      </c>
      <c r="Y194" s="57" t="e">
        <f t="shared" si="64"/>
        <v>#NUM!</v>
      </c>
      <c r="Z194" s="57" t="e">
        <f t="shared" si="55"/>
        <v>#NUM!</v>
      </c>
      <c r="AA194" s="57">
        <f t="shared" si="56"/>
        <v>0</v>
      </c>
      <c r="AB194" s="57">
        <f t="shared" si="57"/>
        <v>0</v>
      </c>
      <c r="AC194" s="57">
        <f t="shared" si="58"/>
        <v>0</v>
      </c>
      <c r="AD194" s="57">
        <f t="shared" si="59"/>
        <v>800</v>
      </c>
      <c r="AE194" s="57" t="e">
        <f t="shared" si="60"/>
        <v>#NUM!</v>
      </c>
      <c r="AF194" s="57">
        <f t="shared" si="61"/>
        <v>0</v>
      </c>
      <c r="AG194" s="57">
        <f t="shared" si="62"/>
        <v>1.25</v>
      </c>
      <c r="AH194" s="57">
        <f t="shared" si="63"/>
        <v>6.25</v>
      </c>
      <c r="AI194" s="57">
        <v>4000</v>
      </c>
      <c r="AK194" s="57">
        <f t="shared" si="65"/>
        <v>1100</v>
      </c>
      <c r="AL194" s="57">
        <f t="shared" si="66"/>
        <v>0</v>
      </c>
      <c r="AM194" s="57" t="e">
        <f t="shared" si="78"/>
        <v>#NUM!</v>
      </c>
      <c r="AN194" s="57" t="e">
        <f t="shared" si="78"/>
        <v>#NUM!</v>
      </c>
      <c r="AO194" s="57">
        <f t="shared" si="78"/>
        <v>0</v>
      </c>
      <c r="AP194" s="57" t="e">
        <f t="shared" si="67"/>
        <v>#NUM!</v>
      </c>
      <c r="AQ194" s="57" t="e">
        <f t="shared" si="68"/>
        <v>#NUM!</v>
      </c>
      <c r="AR194" s="57">
        <f t="shared" si="69"/>
        <v>0</v>
      </c>
      <c r="AS194" s="57" t="e">
        <f t="shared" si="79"/>
        <v>#NUM!</v>
      </c>
      <c r="AT194" s="57">
        <f t="shared" si="79"/>
        <v>0</v>
      </c>
      <c r="AU194" s="57" t="e">
        <f t="shared" si="70"/>
        <v>#NUM!</v>
      </c>
      <c r="AV194" s="57">
        <f t="shared" si="71"/>
        <v>6.25</v>
      </c>
      <c r="AW194" s="57" t="e">
        <f t="shared" si="72"/>
        <v>#NUM!</v>
      </c>
      <c r="AX194" s="382" t="e">
        <f t="shared" si="73"/>
        <v>#NUM!</v>
      </c>
      <c r="AY194" s="382" t="e">
        <f t="shared" si="74"/>
        <v>#DIV/0!</v>
      </c>
      <c r="AZ194" s="57" t="e">
        <f t="shared" si="75"/>
        <v>#NUM!</v>
      </c>
      <c r="BA194" s="382" t="e">
        <f t="shared" si="76"/>
        <v>#NUM!</v>
      </c>
      <c r="BB194" s="382" t="e">
        <f t="shared" si="77"/>
        <v>#DIV/0!</v>
      </c>
    </row>
    <row r="195" spans="1:54" x14ac:dyDescent="0.25">
      <c r="A195" s="57">
        <f t="shared" ref="A195:A257" si="80">32*C195+BIN2DEC(D195)</f>
        <v>193</v>
      </c>
      <c r="B195" s="57">
        <v>1100</v>
      </c>
      <c r="C195" s="57">
        <v>6</v>
      </c>
      <c r="D195" s="57" t="str">
        <f>'[3]1100 KHz'!A7</f>
        <v>00001</v>
      </c>
      <c r="E195" s="57">
        <f>'[3]1100 KHz'!B7</f>
        <v>1.5</v>
      </c>
      <c r="F195" s="57" t="str">
        <f>'[3]1100 KHz'!C7</f>
        <v>12</v>
      </c>
      <c r="G195" s="57" t="str">
        <f>'[3]1100 KHz'!D7</f>
        <v>00</v>
      </c>
      <c r="H195" s="57" t="str">
        <f>'[3]1100 KHz'!E7</f>
        <v>01</v>
      </c>
      <c r="I195" s="57" t="str">
        <f>'[3]1100 KHz'!F7</f>
        <v>00</v>
      </c>
      <c r="J195" s="57" t="str">
        <f>'[3]1100 KHz'!G7</f>
        <v>10</v>
      </c>
      <c r="K195" s="57" t="str">
        <f>'[3]1100 KHz'!H7</f>
        <v>09</v>
      </c>
      <c r="L195" s="57" t="str">
        <f>'[3]1100 KHz'!I7</f>
        <v>000010</v>
      </c>
      <c r="M195" s="57" t="str">
        <f>'[3]1100 KHz'!J7</f>
        <v>01</v>
      </c>
      <c r="N195" s="57" t="str">
        <f>'[3]1100 KHz'!K7</f>
        <v>8C</v>
      </c>
      <c r="O195" s="57" t="str">
        <f>'[3]1100 KHz'!L7</f>
        <v>10</v>
      </c>
      <c r="P195" s="57" t="str">
        <f>'[3]1100 KHz'!M7</f>
        <v>00110</v>
      </c>
      <c r="Q195" s="57" t="str">
        <f>'[3]1100 KHz'!N7</f>
        <v>0</v>
      </c>
      <c r="R195" s="57" t="str">
        <f>'[3]1100 KHz'!O7</f>
        <v>11</v>
      </c>
      <c r="S195" s="57" t="str">
        <f>'[3]1100 KHz'!P7</f>
        <v>000100</v>
      </c>
      <c r="T195" s="57" t="str">
        <f>'[3]1100 KHz'!Q7</f>
        <v>01</v>
      </c>
      <c r="U195" s="57" t="str">
        <f>'[3]1100 KHz'!R7</f>
        <v>86</v>
      </c>
      <c r="V195" s="57" t="str">
        <f>'[3]1100 KHz'!S7</f>
        <v>10</v>
      </c>
      <c r="W195" s="57" t="str">
        <f>'[3]1100 KHz'!T7</f>
        <v>00011</v>
      </c>
      <c r="X195" s="57" t="str">
        <f>'[3]1100 KHz'!U7</f>
        <v>0</v>
      </c>
      <c r="Y195" s="57" t="str">
        <f t="shared" si="64"/>
        <v>12098C1186</v>
      </c>
      <c r="Z195" s="57">
        <f t="shared" ref="Z195:Z257" si="81">25*2^BIN2DEC(J195)</f>
        <v>100</v>
      </c>
      <c r="AA195" s="57">
        <f t="shared" ref="AA195:AA257" si="82">5*BIN2DEC(S195)</f>
        <v>20</v>
      </c>
      <c r="AB195" s="57">
        <f t="shared" ref="AB195:AB257" si="83">0.3333*(4*BIN2DEC(T195)+BIN2DEC(V195))</f>
        <v>1.9998</v>
      </c>
      <c r="AC195" s="57">
        <f t="shared" ref="AC195:AC257" si="84">3.2*BIN2DEC(W195)</f>
        <v>9.6000000000000014</v>
      </c>
      <c r="AD195" s="57">
        <f t="shared" ref="AD195:AD257" si="85">800*(1+BIN2DEC(X195))</f>
        <v>800</v>
      </c>
      <c r="AE195" s="57">
        <f t="shared" ref="AE195:AE257" si="86">25*2^BIN2DEC(H195)</f>
        <v>50</v>
      </c>
      <c r="AF195" s="57">
        <f t="shared" ref="AF195:AF257" si="87">5*BIN2DEC(L195)</f>
        <v>10</v>
      </c>
      <c r="AG195" s="57">
        <f t="shared" ref="AG195:AG257" si="88">1.25*(4*BIN2DEC(M195)+BIN2DEC(O195))</f>
        <v>7.5</v>
      </c>
      <c r="AH195" s="57">
        <f t="shared" ref="AH195:AH257" si="89">6.25*BIN2DEC(P195)</f>
        <v>37.5</v>
      </c>
      <c r="AI195" s="57">
        <v>4000</v>
      </c>
      <c r="AK195" s="57">
        <f t="shared" si="65"/>
        <v>1100</v>
      </c>
      <c r="AL195" s="57">
        <f t="shared" si="66"/>
        <v>1</v>
      </c>
      <c r="AM195" s="57" t="str">
        <f t="shared" si="78"/>
        <v>12098C1186</v>
      </c>
      <c r="AN195" s="57">
        <f t="shared" si="78"/>
        <v>100</v>
      </c>
      <c r="AO195" s="57">
        <f t="shared" si="78"/>
        <v>20</v>
      </c>
      <c r="AP195" s="57">
        <f t="shared" si="67"/>
        <v>80</v>
      </c>
      <c r="AQ195" s="57">
        <f t="shared" si="68"/>
        <v>159.98400000000001</v>
      </c>
      <c r="AR195" s="57">
        <f t="shared" si="69"/>
        <v>9.6000000000000014</v>
      </c>
      <c r="AS195" s="57">
        <f t="shared" si="79"/>
        <v>50</v>
      </c>
      <c r="AT195" s="57">
        <f t="shared" si="79"/>
        <v>10</v>
      </c>
      <c r="AU195" s="57">
        <f t="shared" si="70"/>
        <v>1500</v>
      </c>
      <c r="AV195" s="57">
        <f t="shared" si="71"/>
        <v>37.5</v>
      </c>
      <c r="AW195" s="57">
        <f t="shared" si="72"/>
        <v>2</v>
      </c>
      <c r="AX195" s="382">
        <f t="shared" si="73"/>
        <v>49.740893805597842</v>
      </c>
      <c r="AY195" s="382">
        <f t="shared" si="74"/>
        <v>828.9319952702881</v>
      </c>
      <c r="AZ195" s="57">
        <f t="shared" si="75"/>
        <v>0.5</v>
      </c>
      <c r="BA195" s="382">
        <f t="shared" si="76"/>
        <v>10.610329539459689</v>
      </c>
      <c r="BB195" s="382">
        <f t="shared" si="77"/>
        <v>424.41318157838754</v>
      </c>
    </row>
    <row r="196" spans="1:54" x14ac:dyDescent="0.25">
      <c r="A196" s="57">
        <f t="shared" si="80"/>
        <v>194</v>
      </c>
      <c r="B196" s="57">
        <v>1100</v>
      </c>
      <c r="C196" s="57">
        <v>6</v>
      </c>
      <c r="D196" s="57" t="str">
        <f>'[3]1100 KHz'!A8</f>
        <v>00010</v>
      </c>
      <c r="E196" s="57">
        <f>'[3]1100 KHz'!B8</f>
        <v>1.5</v>
      </c>
      <c r="F196" s="57" t="str">
        <f>'[3]1100 KHz'!C8</f>
        <v>12</v>
      </c>
      <c r="G196" s="57" t="str">
        <f>'[3]1100 KHz'!D8</f>
        <v>00</v>
      </c>
      <c r="H196" s="57" t="str">
        <f>'[3]1100 KHz'!E8</f>
        <v>01</v>
      </c>
      <c r="I196" s="57" t="str">
        <f>'[3]1100 KHz'!F8</f>
        <v>00</v>
      </c>
      <c r="J196" s="57" t="str">
        <f>'[3]1100 KHz'!G8</f>
        <v>10</v>
      </c>
      <c r="K196" s="57" t="str">
        <f>'[3]1100 KHz'!H8</f>
        <v>10</v>
      </c>
      <c r="L196" s="57" t="str">
        <f>'[3]1100 KHz'!I8</f>
        <v>000100</v>
      </c>
      <c r="M196" s="57" t="str">
        <f>'[3]1100 KHz'!J8</f>
        <v>00</v>
      </c>
      <c r="N196" s="57" t="str">
        <f>'[3]1100 KHz'!K8</f>
        <v>C6</v>
      </c>
      <c r="O196" s="57" t="str">
        <f>'[3]1100 KHz'!L8</f>
        <v>11</v>
      </c>
      <c r="P196" s="57" t="str">
        <f>'[3]1100 KHz'!M8</f>
        <v>00011</v>
      </c>
      <c r="Q196" s="57" t="str">
        <f>'[3]1100 KHz'!N8</f>
        <v>0</v>
      </c>
      <c r="R196" s="57" t="str">
        <f>'[3]1100 KHz'!O8</f>
        <v>11</v>
      </c>
      <c r="S196" s="57" t="str">
        <f>'[3]1100 KHz'!P8</f>
        <v>000100</v>
      </c>
      <c r="T196" s="57" t="str">
        <f>'[3]1100 KHz'!Q8</f>
        <v>01</v>
      </c>
      <c r="U196" s="57" t="str">
        <f>'[3]1100 KHz'!R8</f>
        <v>86</v>
      </c>
      <c r="V196" s="57" t="str">
        <f>'[3]1100 KHz'!S8</f>
        <v>10</v>
      </c>
      <c r="W196" s="57" t="str">
        <f>'[3]1100 KHz'!T8</f>
        <v>00011</v>
      </c>
      <c r="X196" s="57" t="str">
        <f>'[3]1100 KHz'!U8</f>
        <v>0</v>
      </c>
      <c r="Y196" s="57" t="str">
        <f t="shared" ref="Y196:Y257" si="90">DEC2HEX(HEX2DEC(U196)+2^8*HEX2DEC(R196)+2^16*HEX2DEC(N196)+2^24*HEX2DEC(K196)+2^32*HEX2DEC(F196),10)</f>
        <v>1210C61186</v>
      </c>
      <c r="Z196" s="57">
        <f t="shared" si="81"/>
        <v>100</v>
      </c>
      <c r="AA196" s="57">
        <f t="shared" si="82"/>
        <v>20</v>
      </c>
      <c r="AB196" s="57">
        <f t="shared" si="83"/>
        <v>1.9998</v>
      </c>
      <c r="AC196" s="57">
        <f t="shared" si="84"/>
        <v>9.6000000000000014</v>
      </c>
      <c r="AD196" s="57">
        <f t="shared" si="85"/>
        <v>800</v>
      </c>
      <c r="AE196" s="57">
        <f t="shared" si="86"/>
        <v>50</v>
      </c>
      <c r="AF196" s="57">
        <f t="shared" si="87"/>
        <v>20</v>
      </c>
      <c r="AG196" s="57">
        <f t="shared" si="88"/>
        <v>3.75</v>
      </c>
      <c r="AH196" s="57">
        <f t="shared" si="89"/>
        <v>18.75</v>
      </c>
      <c r="AI196" s="57">
        <v>4000</v>
      </c>
      <c r="AK196" s="57">
        <f t="shared" ref="AK196:AK257" si="91">B196</f>
        <v>1100</v>
      </c>
      <c r="AL196" s="57">
        <f t="shared" ref="AL196:AL257" si="92">BIN2DEC(D196)</f>
        <v>2</v>
      </c>
      <c r="AM196" s="57" t="str">
        <f t="shared" si="78"/>
        <v>1210C61186</v>
      </c>
      <c r="AN196" s="57">
        <f t="shared" si="78"/>
        <v>100</v>
      </c>
      <c r="AO196" s="57">
        <f t="shared" si="78"/>
        <v>20</v>
      </c>
      <c r="AP196" s="57">
        <f t="shared" ref="AP196:AP257" si="93">AD196*Z196/10^3</f>
        <v>80</v>
      </c>
      <c r="AQ196" s="57">
        <f t="shared" ref="AQ196:AQ257" si="94">AP196*AB196</f>
        <v>159.98400000000001</v>
      </c>
      <c r="AR196" s="57">
        <f t="shared" ref="AR196:AR257" si="95">AC196</f>
        <v>9.6000000000000014</v>
      </c>
      <c r="AS196" s="57">
        <f t="shared" si="79"/>
        <v>50</v>
      </c>
      <c r="AT196" s="57">
        <f t="shared" si="79"/>
        <v>20</v>
      </c>
      <c r="AU196" s="57">
        <f t="shared" ref="AU196:AU257" si="96">AS196*AI196*AG196/10^3</f>
        <v>750</v>
      </c>
      <c r="AV196" s="57">
        <f t="shared" ref="AV196:AV257" si="97">AH196</f>
        <v>18.75</v>
      </c>
      <c r="AW196" s="57">
        <f t="shared" ref="AW196:AW257" si="98">AN196*AO196/10^3</f>
        <v>2</v>
      </c>
      <c r="AX196" s="382">
        <f t="shared" ref="AX196:AX257" si="99">1/(2*PI()*AO196*AQ196*10^-9)/10^3</f>
        <v>49.740893805597842</v>
      </c>
      <c r="AY196" s="382">
        <f t="shared" ref="AY196:AY257" si="100">1/(2*PI()*AO196*AR196*10^-9)/10^3</f>
        <v>828.9319952702881</v>
      </c>
      <c r="AZ196" s="57">
        <f t="shared" ref="AZ196:AZ257" si="101">AS196*AT196/10^3</f>
        <v>1</v>
      </c>
      <c r="BA196" s="382">
        <f t="shared" ref="BA196:BA257" si="102">1/(2*PI()*AT196*AU196*10^-9)/10^3</f>
        <v>10.610329539459689</v>
      </c>
      <c r="BB196" s="382">
        <f t="shared" ref="BB196:BB257" si="103">1/(2*PI()*AT196*AV196*10^-9)/10^3</f>
        <v>424.41318157838754</v>
      </c>
    </row>
    <row r="197" spans="1:54" x14ac:dyDescent="0.25">
      <c r="A197" s="57">
        <f t="shared" si="80"/>
        <v>195</v>
      </c>
      <c r="B197" s="57">
        <v>1100</v>
      </c>
      <c r="C197" s="57">
        <v>6</v>
      </c>
      <c r="D197" s="57" t="str">
        <f>'[3]1100 KHz'!A9</f>
        <v>00011</v>
      </c>
      <c r="E197" s="57">
        <f>'[3]1100 KHz'!B9</f>
        <v>1.5</v>
      </c>
      <c r="F197" s="57" t="str">
        <f>'[3]1100 KHz'!C9</f>
        <v>12</v>
      </c>
      <c r="G197" s="57" t="str">
        <f>'[3]1100 KHz'!D9</f>
        <v>00</v>
      </c>
      <c r="H197" s="57" t="str">
        <f>'[3]1100 KHz'!E9</f>
        <v>01</v>
      </c>
      <c r="I197" s="57" t="str">
        <f>'[3]1100 KHz'!F9</f>
        <v>00</v>
      </c>
      <c r="J197" s="57" t="str">
        <f>'[3]1100 KHz'!G9</f>
        <v>10</v>
      </c>
      <c r="K197" s="57" t="str">
        <f>'[3]1100 KHz'!H9</f>
        <v>20</v>
      </c>
      <c r="L197" s="57" t="str">
        <f>'[3]1100 KHz'!I9</f>
        <v>001000</v>
      </c>
      <c r="M197" s="57" t="str">
        <f>'[3]1100 KHz'!J9</f>
        <v>00</v>
      </c>
      <c r="N197" s="57" t="str">
        <f>'[3]1100 KHz'!K9</f>
        <v>42</v>
      </c>
      <c r="O197" s="57" t="str">
        <f>'[3]1100 KHz'!L9</f>
        <v>01</v>
      </c>
      <c r="P197" s="57" t="str">
        <f>'[3]1100 KHz'!M9</f>
        <v>00001</v>
      </c>
      <c r="Q197" s="57" t="str">
        <f>'[3]1100 KHz'!N9</f>
        <v>0</v>
      </c>
      <c r="R197" s="57" t="str">
        <f>'[3]1100 KHz'!O9</f>
        <v>11</v>
      </c>
      <c r="S197" s="57" t="str">
        <f>'[3]1100 KHz'!P9</f>
        <v>000100</v>
      </c>
      <c r="T197" s="57" t="str">
        <f>'[3]1100 KHz'!Q9</f>
        <v>01</v>
      </c>
      <c r="U197" s="57" t="str">
        <f>'[3]1100 KHz'!R9</f>
        <v>86</v>
      </c>
      <c r="V197" s="57" t="str">
        <f>'[3]1100 KHz'!S9</f>
        <v>10</v>
      </c>
      <c r="W197" s="57" t="str">
        <f>'[3]1100 KHz'!T9</f>
        <v>00011</v>
      </c>
      <c r="X197" s="57" t="str">
        <f>'[3]1100 KHz'!U9</f>
        <v>0</v>
      </c>
      <c r="Y197" s="57" t="str">
        <f t="shared" si="90"/>
        <v>1220421186</v>
      </c>
      <c r="Z197" s="57">
        <f t="shared" si="81"/>
        <v>100</v>
      </c>
      <c r="AA197" s="57">
        <f t="shared" si="82"/>
        <v>20</v>
      </c>
      <c r="AB197" s="57">
        <f t="shared" si="83"/>
        <v>1.9998</v>
      </c>
      <c r="AC197" s="57">
        <f t="shared" si="84"/>
        <v>9.6000000000000014</v>
      </c>
      <c r="AD197" s="57">
        <f t="shared" si="85"/>
        <v>800</v>
      </c>
      <c r="AE197" s="57">
        <f t="shared" si="86"/>
        <v>50</v>
      </c>
      <c r="AF197" s="57">
        <f t="shared" si="87"/>
        <v>40</v>
      </c>
      <c r="AG197" s="57">
        <f t="shared" si="88"/>
        <v>1.25</v>
      </c>
      <c r="AH197" s="57">
        <f t="shared" si="89"/>
        <v>6.25</v>
      </c>
      <c r="AI197" s="57">
        <v>4000</v>
      </c>
      <c r="AK197" s="57">
        <f t="shared" si="91"/>
        <v>1100</v>
      </c>
      <c r="AL197" s="57">
        <f t="shared" si="92"/>
        <v>3</v>
      </c>
      <c r="AM197" s="57" t="str">
        <f t="shared" si="78"/>
        <v>1220421186</v>
      </c>
      <c r="AN197" s="57">
        <f t="shared" si="78"/>
        <v>100</v>
      </c>
      <c r="AO197" s="57">
        <f t="shared" si="78"/>
        <v>20</v>
      </c>
      <c r="AP197" s="57">
        <f t="shared" si="93"/>
        <v>80</v>
      </c>
      <c r="AQ197" s="57">
        <f t="shared" si="94"/>
        <v>159.98400000000001</v>
      </c>
      <c r="AR197" s="57">
        <f t="shared" si="95"/>
        <v>9.6000000000000014</v>
      </c>
      <c r="AS197" s="57">
        <f t="shared" si="79"/>
        <v>50</v>
      </c>
      <c r="AT197" s="57">
        <f t="shared" si="79"/>
        <v>40</v>
      </c>
      <c r="AU197" s="57">
        <f t="shared" si="96"/>
        <v>250</v>
      </c>
      <c r="AV197" s="57">
        <f t="shared" si="97"/>
        <v>6.25</v>
      </c>
      <c r="AW197" s="57">
        <f t="shared" si="98"/>
        <v>2</v>
      </c>
      <c r="AX197" s="382">
        <f t="shared" si="99"/>
        <v>49.740893805597842</v>
      </c>
      <c r="AY197" s="382">
        <f t="shared" si="100"/>
        <v>828.9319952702881</v>
      </c>
      <c r="AZ197" s="57">
        <f t="shared" si="101"/>
        <v>2</v>
      </c>
      <c r="BA197" s="382">
        <f t="shared" si="102"/>
        <v>15.915494309189533</v>
      </c>
      <c r="BB197" s="382">
        <f t="shared" si="103"/>
        <v>636.61977236758139</v>
      </c>
    </row>
    <row r="198" spans="1:54" x14ac:dyDescent="0.25">
      <c r="A198" s="57">
        <f t="shared" si="80"/>
        <v>196</v>
      </c>
      <c r="B198" s="57">
        <v>1100</v>
      </c>
      <c r="C198" s="57">
        <v>6</v>
      </c>
      <c r="D198" s="57" t="str">
        <f>'[3]1100 KHz'!A10</f>
        <v>00100</v>
      </c>
      <c r="E198" s="57">
        <f>'[3]1100 KHz'!B10</f>
        <v>1.5</v>
      </c>
      <c r="F198" s="57" t="str">
        <f>'[3]1100 KHz'!C10</f>
        <v>12</v>
      </c>
      <c r="G198" s="57" t="str">
        <f>'[3]1100 KHz'!D10</f>
        <v>00</v>
      </c>
      <c r="H198" s="57" t="str">
        <f>'[3]1100 KHz'!E10</f>
        <v>01</v>
      </c>
      <c r="I198" s="57" t="str">
        <f>'[3]1100 KHz'!F10</f>
        <v>00</v>
      </c>
      <c r="J198" s="57" t="str">
        <f>'[3]1100 KHz'!G10</f>
        <v>10</v>
      </c>
      <c r="K198" s="57" t="str">
        <f>'[3]1100 KHz'!H10</f>
        <v>40</v>
      </c>
      <c r="L198" s="57" t="str">
        <f>'[3]1100 KHz'!I10</f>
        <v>010000</v>
      </c>
      <c r="M198" s="57" t="str">
        <f>'[3]1100 KHz'!J10</f>
        <v>00</v>
      </c>
      <c r="N198" s="57" t="str">
        <f>'[3]1100 KHz'!K10</f>
        <v>42</v>
      </c>
      <c r="O198" s="57" t="str">
        <f>'[3]1100 KHz'!L10</f>
        <v>01</v>
      </c>
      <c r="P198" s="57" t="str">
        <f>'[3]1100 KHz'!M10</f>
        <v>00001</v>
      </c>
      <c r="Q198" s="57" t="str">
        <f>'[3]1100 KHz'!N10</f>
        <v>0</v>
      </c>
      <c r="R198" s="57" t="str">
        <f>'[3]1100 KHz'!O10</f>
        <v>11</v>
      </c>
      <c r="S198" s="57" t="str">
        <f>'[3]1100 KHz'!P10</f>
        <v>000100</v>
      </c>
      <c r="T198" s="57" t="str">
        <f>'[3]1100 KHz'!Q10</f>
        <v>01</v>
      </c>
      <c r="U198" s="57" t="str">
        <f>'[3]1100 KHz'!R10</f>
        <v>86</v>
      </c>
      <c r="V198" s="57" t="str">
        <f>'[3]1100 KHz'!S10</f>
        <v>10</v>
      </c>
      <c r="W198" s="57" t="str">
        <f>'[3]1100 KHz'!T10</f>
        <v>00011</v>
      </c>
      <c r="X198" s="57" t="str">
        <f>'[3]1100 KHz'!U10</f>
        <v>0</v>
      </c>
      <c r="Y198" s="57" t="str">
        <f t="shared" si="90"/>
        <v>1240421186</v>
      </c>
      <c r="Z198" s="57">
        <f t="shared" si="81"/>
        <v>100</v>
      </c>
      <c r="AA198" s="57">
        <f t="shared" si="82"/>
        <v>20</v>
      </c>
      <c r="AB198" s="57">
        <f t="shared" si="83"/>
        <v>1.9998</v>
      </c>
      <c r="AC198" s="57">
        <f t="shared" si="84"/>
        <v>9.6000000000000014</v>
      </c>
      <c r="AD198" s="57">
        <f t="shared" si="85"/>
        <v>800</v>
      </c>
      <c r="AE198" s="57">
        <f t="shared" si="86"/>
        <v>50</v>
      </c>
      <c r="AF198" s="57">
        <f t="shared" si="87"/>
        <v>80</v>
      </c>
      <c r="AG198" s="57">
        <f t="shared" si="88"/>
        <v>1.25</v>
      </c>
      <c r="AH198" s="57">
        <f t="shared" si="89"/>
        <v>6.25</v>
      </c>
      <c r="AI198" s="57">
        <v>4000</v>
      </c>
      <c r="AK198" s="57">
        <f t="shared" si="91"/>
        <v>1100</v>
      </c>
      <c r="AL198" s="57">
        <f t="shared" si="92"/>
        <v>4</v>
      </c>
      <c r="AM198" s="57" t="str">
        <f t="shared" si="78"/>
        <v>1240421186</v>
      </c>
      <c r="AN198" s="57">
        <f t="shared" si="78"/>
        <v>100</v>
      </c>
      <c r="AO198" s="57">
        <f t="shared" si="78"/>
        <v>20</v>
      </c>
      <c r="AP198" s="57">
        <f t="shared" si="93"/>
        <v>80</v>
      </c>
      <c r="AQ198" s="57">
        <f t="shared" si="94"/>
        <v>159.98400000000001</v>
      </c>
      <c r="AR198" s="57">
        <f t="shared" si="95"/>
        <v>9.6000000000000014</v>
      </c>
      <c r="AS198" s="57">
        <f t="shared" si="79"/>
        <v>50</v>
      </c>
      <c r="AT198" s="57">
        <f t="shared" si="79"/>
        <v>80</v>
      </c>
      <c r="AU198" s="57">
        <f t="shared" si="96"/>
        <v>250</v>
      </c>
      <c r="AV198" s="57">
        <f t="shared" si="97"/>
        <v>6.25</v>
      </c>
      <c r="AW198" s="57">
        <f t="shared" si="98"/>
        <v>2</v>
      </c>
      <c r="AX198" s="382">
        <f t="shared" si="99"/>
        <v>49.740893805597842</v>
      </c>
      <c r="AY198" s="382">
        <f t="shared" si="100"/>
        <v>828.9319952702881</v>
      </c>
      <c r="AZ198" s="57">
        <f t="shared" si="101"/>
        <v>4</v>
      </c>
      <c r="BA198" s="382">
        <f t="shared" si="102"/>
        <v>7.9577471545947667</v>
      </c>
      <c r="BB198" s="382">
        <f t="shared" si="103"/>
        <v>318.3098861837907</v>
      </c>
    </row>
    <row r="199" spans="1:54" x14ac:dyDescent="0.25">
      <c r="A199" s="57">
        <f t="shared" si="80"/>
        <v>197</v>
      </c>
      <c r="B199" s="57">
        <v>1100</v>
      </c>
      <c r="C199" s="57">
        <v>6</v>
      </c>
      <c r="D199" s="57" t="str">
        <f>'[3]1100 KHz'!A11</f>
        <v>00101</v>
      </c>
      <c r="E199" s="57">
        <f>'[3]1100 KHz'!B11</f>
        <v>1.5</v>
      </c>
      <c r="F199" s="57" t="str">
        <f>'[3]1100 KHz'!C11</f>
        <v>12</v>
      </c>
      <c r="G199" s="57" t="str">
        <f>'[3]1100 KHz'!D11</f>
        <v>00</v>
      </c>
      <c r="H199" s="57" t="str">
        <f>'[3]1100 KHz'!E11</f>
        <v>01</v>
      </c>
      <c r="I199" s="57" t="str">
        <f>'[3]1100 KHz'!F11</f>
        <v>00</v>
      </c>
      <c r="J199" s="57" t="str">
        <f>'[3]1100 KHz'!G11</f>
        <v>10</v>
      </c>
      <c r="K199" s="57" t="str">
        <f>'[3]1100 KHz'!H11</f>
        <v>80</v>
      </c>
      <c r="L199" s="57" t="str">
        <f>'[3]1100 KHz'!I11</f>
        <v>100000</v>
      </c>
      <c r="M199" s="57" t="str">
        <f>'[3]1100 KHz'!J11</f>
        <v>00</v>
      </c>
      <c r="N199" s="57" t="str">
        <f>'[3]1100 KHz'!K11</f>
        <v>42</v>
      </c>
      <c r="O199" s="57" t="str">
        <f>'[3]1100 KHz'!L11</f>
        <v>01</v>
      </c>
      <c r="P199" s="57" t="str">
        <f>'[3]1100 KHz'!M11</f>
        <v>00001</v>
      </c>
      <c r="Q199" s="57" t="str">
        <f>'[3]1100 KHz'!N11</f>
        <v>0</v>
      </c>
      <c r="R199" s="57" t="str">
        <f>'[3]1100 KHz'!O11</f>
        <v>11</v>
      </c>
      <c r="S199" s="57" t="str">
        <f>'[3]1100 KHz'!P11</f>
        <v>000100</v>
      </c>
      <c r="T199" s="57" t="str">
        <f>'[3]1100 KHz'!Q11</f>
        <v>01</v>
      </c>
      <c r="U199" s="57" t="str">
        <f>'[3]1100 KHz'!R11</f>
        <v>86</v>
      </c>
      <c r="V199" s="57" t="str">
        <f>'[3]1100 KHz'!S11</f>
        <v>10</v>
      </c>
      <c r="W199" s="57" t="str">
        <f>'[3]1100 KHz'!T11</f>
        <v>00011</v>
      </c>
      <c r="X199" s="57" t="str">
        <f>'[3]1100 KHz'!U11</f>
        <v>0</v>
      </c>
      <c r="Y199" s="57" t="str">
        <f t="shared" si="90"/>
        <v>1280421186</v>
      </c>
      <c r="Z199" s="57">
        <f t="shared" si="81"/>
        <v>100</v>
      </c>
      <c r="AA199" s="57">
        <f t="shared" si="82"/>
        <v>20</v>
      </c>
      <c r="AB199" s="57">
        <f t="shared" si="83"/>
        <v>1.9998</v>
      </c>
      <c r="AC199" s="57">
        <f t="shared" si="84"/>
        <v>9.6000000000000014</v>
      </c>
      <c r="AD199" s="57">
        <f t="shared" si="85"/>
        <v>800</v>
      </c>
      <c r="AE199" s="57">
        <f t="shared" si="86"/>
        <v>50</v>
      </c>
      <c r="AF199" s="57">
        <f t="shared" si="87"/>
        <v>160</v>
      </c>
      <c r="AG199" s="57">
        <f t="shared" si="88"/>
        <v>1.25</v>
      </c>
      <c r="AH199" s="57">
        <f t="shared" si="89"/>
        <v>6.25</v>
      </c>
      <c r="AI199" s="57">
        <v>4000</v>
      </c>
      <c r="AK199" s="57">
        <f t="shared" si="91"/>
        <v>1100</v>
      </c>
      <c r="AL199" s="57">
        <f t="shared" si="92"/>
        <v>5</v>
      </c>
      <c r="AM199" s="57" t="str">
        <f t="shared" si="78"/>
        <v>1280421186</v>
      </c>
      <c r="AN199" s="57">
        <f t="shared" si="78"/>
        <v>100</v>
      </c>
      <c r="AO199" s="57">
        <f t="shared" si="78"/>
        <v>20</v>
      </c>
      <c r="AP199" s="57">
        <f t="shared" si="93"/>
        <v>80</v>
      </c>
      <c r="AQ199" s="57">
        <f t="shared" si="94"/>
        <v>159.98400000000001</v>
      </c>
      <c r="AR199" s="57">
        <f t="shared" si="95"/>
        <v>9.6000000000000014</v>
      </c>
      <c r="AS199" s="57">
        <f t="shared" si="79"/>
        <v>50</v>
      </c>
      <c r="AT199" s="57">
        <f t="shared" si="79"/>
        <v>160</v>
      </c>
      <c r="AU199" s="57">
        <f t="shared" si="96"/>
        <v>250</v>
      </c>
      <c r="AV199" s="57">
        <f t="shared" si="97"/>
        <v>6.25</v>
      </c>
      <c r="AW199" s="57">
        <f t="shared" si="98"/>
        <v>2</v>
      </c>
      <c r="AX199" s="382">
        <f t="shared" si="99"/>
        <v>49.740893805597842</v>
      </c>
      <c r="AY199" s="382">
        <f t="shared" si="100"/>
        <v>828.9319952702881</v>
      </c>
      <c r="AZ199" s="57">
        <f t="shared" si="101"/>
        <v>8</v>
      </c>
      <c r="BA199" s="382">
        <f t="shared" si="102"/>
        <v>3.9788735772973833</v>
      </c>
      <c r="BB199" s="382">
        <f t="shared" si="103"/>
        <v>159.15494309189535</v>
      </c>
    </row>
    <row r="200" spans="1:54" x14ac:dyDescent="0.25">
      <c r="A200" s="57">
        <f t="shared" si="80"/>
        <v>198</v>
      </c>
      <c r="B200" s="57">
        <v>1100</v>
      </c>
      <c r="C200" s="57">
        <v>6</v>
      </c>
      <c r="D200" s="57" t="str">
        <f>'[3]1100 KHz'!A12</f>
        <v>00110</v>
      </c>
      <c r="E200" s="57">
        <f>'[3]1100 KHz'!B12</f>
        <v>1.5</v>
      </c>
      <c r="F200" s="57" t="str">
        <f>'[3]1100 KHz'!C12</f>
        <v>12</v>
      </c>
      <c r="G200" s="57" t="str">
        <f>'[3]1100 KHz'!D12</f>
        <v>00</v>
      </c>
      <c r="H200" s="57" t="str">
        <f>'[3]1100 KHz'!E12</f>
        <v>01</v>
      </c>
      <c r="I200" s="57" t="str">
        <f>'[3]1100 KHz'!F12</f>
        <v>00</v>
      </c>
      <c r="J200" s="57" t="str">
        <f>'[3]1100 KHz'!G12</f>
        <v>10</v>
      </c>
      <c r="K200" s="57" t="str">
        <f>'[3]1100 KHz'!H12</f>
        <v>09</v>
      </c>
      <c r="L200" s="57" t="str">
        <f>'[3]1100 KHz'!I12</f>
        <v>000010</v>
      </c>
      <c r="M200" s="57" t="str">
        <f>'[3]1100 KHz'!J12</f>
        <v>01</v>
      </c>
      <c r="N200" s="57" t="str">
        <f>'[3]1100 KHz'!K12</f>
        <v>8C</v>
      </c>
      <c r="O200" s="57" t="str">
        <f>'[3]1100 KHz'!L12</f>
        <v>10</v>
      </c>
      <c r="P200" s="57" t="str">
        <f>'[3]1100 KHz'!M12</f>
        <v>00110</v>
      </c>
      <c r="Q200" s="57" t="str">
        <f>'[3]1100 KHz'!N12</f>
        <v>0</v>
      </c>
      <c r="R200" s="57" t="str">
        <f>'[3]1100 KHz'!O12</f>
        <v>19</v>
      </c>
      <c r="S200" s="57" t="str">
        <f>'[3]1100 KHz'!P12</f>
        <v>000110</v>
      </c>
      <c r="T200" s="57" t="str">
        <f>'[3]1100 KHz'!Q12</f>
        <v>01</v>
      </c>
      <c r="U200" s="57" t="str">
        <f>'[3]1100 KHz'!R12</f>
        <v>06</v>
      </c>
      <c r="V200" s="57" t="str">
        <f>'[3]1100 KHz'!S12</f>
        <v>00</v>
      </c>
      <c r="W200" s="57" t="str">
        <f>'[3]1100 KHz'!T12</f>
        <v>00011</v>
      </c>
      <c r="X200" s="57" t="str">
        <f>'[3]1100 KHz'!U12</f>
        <v>0</v>
      </c>
      <c r="Y200" s="57" t="str">
        <f t="shared" si="90"/>
        <v>12098C1906</v>
      </c>
      <c r="Z200" s="57">
        <f t="shared" si="81"/>
        <v>100</v>
      </c>
      <c r="AA200" s="57">
        <f t="shared" si="82"/>
        <v>30</v>
      </c>
      <c r="AB200" s="57">
        <f t="shared" si="83"/>
        <v>1.3331999999999999</v>
      </c>
      <c r="AC200" s="57">
        <f t="shared" si="84"/>
        <v>9.6000000000000014</v>
      </c>
      <c r="AD200" s="57">
        <f t="shared" si="85"/>
        <v>800</v>
      </c>
      <c r="AE200" s="57">
        <f t="shared" si="86"/>
        <v>50</v>
      </c>
      <c r="AF200" s="57">
        <f t="shared" si="87"/>
        <v>10</v>
      </c>
      <c r="AG200" s="57">
        <f t="shared" si="88"/>
        <v>7.5</v>
      </c>
      <c r="AH200" s="57">
        <f t="shared" si="89"/>
        <v>37.5</v>
      </c>
      <c r="AI200" s="57">
        <v>4000</v>
      </c>
      <c r="AK200" s="57">
        <f t="shared" si="91"/>
        <v>1100</v>
      </c>
      <c r="AL200" s="57">
        <f t="shared" si="92"/>
        <v>6</v>
      </c>
      <c r="AM200" s="57" t="str">
        <f t="shared" si="78"/>
        <v>12098C1906</v>
      </c>
      <c r="AN200" s="57">
        <f t="shared" si="78"/>
        <v>100</v>
      </c>
      <c r="AO200" s="57">
        <f t="shared" si="78"/>
        <v>30</v>
      </c>
      <c r="AP200" s="57">
        <f t="shared" si="93"/>
        <v>80</v>
      </c>
      <c r="AQ200" s="57">
        <f t="shared" si="94"/>
        <v>106.65599999999999</v>
      </c>
      <c r="AR200" s="57">
        <f t="shared" si="95"/>
        <v>9.6000000000000014</v>
      </c>
      <c r="AS200" s="57">
        <f t="shared" si="79"/>
        <v>50</v>
      </c>
      <c r="AT200" s="57">
        <f t="shared" si="79"/>
        <v>10</v>
      </c>
      <c r="AU200" s="57">
        <f t="shared" si="96"/>
        <v>1500</v>
      </c>
      <c r="AV200" s="57">
        <f t="shared" si="97"/>
        <v>37.5</v>
      </c>
      <c r="AW200" s="57">
        <f t="shared" si="98"/>
        <v>3</v>
      </c>
      <c r="AX200" s="382">
        <f t="shared" si="99"/>
        <v>49.740893805597857</v>
      </c>
      <c r="AY200" s="382">
        <f t="shared" si="100"/>
        <v>552.62133018019199</v>
      </c>
      <c r="AZ200" s="57">
        <f t="shared" si="101"/>
        <v>0.5</v>
      </c>
      <c r="BA200" s="382">
        <f t="shared" si="102"/>
        <v>10.610329539459689</v>
      </c>
      <c r="BB200" s="382">
        <f t="shared" si="103"/>
        <v>424.41318157838754</v>
      </c>
    </row>
    <row r="201" spans="1:54" x14ac:dyDescent="0.25">
      <c r="A201" s="57">
        <f t="shared" si="80"/>
        <v>199</v>
      </c>
      <c r="B201" s="57">
        <v>1100</v>
      </c>
      <c r="C201" s="57">
        <v>6</v>
      </c>
      <c r="D201" s="57" t="str">
        <f>'[3]1100 KHz'!A13</f>
        <v>00111</v>
      </c>
      <c r="E201" s="57">
        <f>'[3]1100 KHz'!B13</f>
        <v>1.5</v>
      </c>
      <c r="F201" s="57" t="str">
        <f>'[3]1100 KHz'!C13</f>
        <v>12</v>
      </c>
      <c r="G201" s="57" t="str">
        <f>'[3]1100 KHz'!D13</f>
        <v>00</v>
      </c>
      <c r="H201" s="57" t="str">
        <f>'[3]1100 KHz'!E13</f>
        <v>01</v>
      </c>
      <c r="I201" s="57" t="str">
        <f>'[3]1100 KHz'!F13</f>
        <v>00</v>
      </c>
      <c r="J201" s="57" t="str">
        <f>'[3]1100 KHz'!G13</f>
        <v>10</v>
      </c>
      <c r="K201" s="57" t="str">
        <f>'[3]1100 KHz'!H13</f>
        <v>10</v>
      </c>
      <c r="L201" s="57" t="str">
        <f>'[3]1100 KHz'!I13</f>
        <v>000100</v>
      </c>
      <c r="M201" s="57" t="str">
        <f>'[3]1100 KHz'!J13</f>
        <v>00</v>
      </c>
      <c r="N201" s="57" t="str">
        <f>'[3]1100 KHz'!K13</f>
        <v>C6</v>
      </c>
      <c r="O201" s="57" t="str">
        <f>'[3]1100 KHz'!L13</f>
        <v>11</v>
      </c>
      <c r="P201" s="57" t="str">
        <f>'[3]1100 KHz'!M13</f>
        <v>00011</v>
      </c>
      <c r="Q201" s="57" t="str">
        <f>'[3]1100 KHz'!N13</f>
        <v>0</v>
      </c>
      <c r="R201" s="57" t="str">
        <f>'[3]1100 KHz'!O13</f>
        <v>19</v>
      </c>
      <c r="S201" s="57" t="str">
        <f>'[3]1100 KHz'!P13</f>
        <v>000110</v>
      </c>
      <c r="T201" s="57" t="str">
        <f>'[3]1100 KHz'!Q13</f>
        <v>01</v>
      </c>
      <c r="U201" s="57" t="str">
        <f>'[3]1100 KHz'!R13</f>
        <v>06</v>
      </c>
      <c r="V201" s="57" t="str">
        <f>'[3]1100 KHz'!S13</f>
        <v>00</v>
      </c>
      <c r="W201" s="57" t="str">
        <f>'[3]1100 KHz'!T13</f>
        <v>00011</v>
      </c>
      <c r="X201" s="57" t="str">
        <f>'[3]1100 KHz'!U13</f>
        <v>0</v>
      </c>
      <c r="Y201" s="57" t="str">
        <f t="shared" si="90"/>
        <v>1210C61906</v>
      </c>
      <c r="Z201" s="57">
        <f t="shared" si="81"/>
        <v>100</v>
      </c>
      <c r="AA201" s="57">
        <f t="shared" si="82"/>
        <v>30</v>
      </c>
      <c r="AB201" s="57">
        <f t="shared" si="83"/>
        <v>1.3331999999999999</v>
      </c>
      <c r="AC201" s="57">
        <f t="shared" si="84"/>
        <v>9.6000000000000014</v>
      </c>
      <c r="AD201" s="57">
        <f t="shared" si="85"/>
        <v>800</v>
      </c>
      <c r="AE201" s="57">
        <f t="shared" si="86"/>
        <v>50</v>
      </c>
      <c r="AF201" s="57">
        <f t="shared" si="87"/>
        <v>20</v>
      </c>
      <c r="AG201" s="57">
        <f t="shared" si="88"/>
        <v>3.75</v>
      </c>
      <c r="AH201" s="57">
        <f t="shared" si="89"/>
        <v>18.75</v>
      </c>
      <c r="AI201" s="57">
        <v>4000</v>
      </c>
      <c r="AK201" s="57">
        <f t="shared" si="91"/>
        <v>1100</v>
      </c>
      <c r="AL201" s="57">
        <f t="shared" si="92"/>
        <v>7</v>
      </c>
      <c r="AM201" s="57" t="str">
        <f t="shared" si="78"/>
        <v>1210C61906</v>
      </c>
      <c r="AN201" s="57">
        <f t="shared" si="78"/>
        <v>100</v>
      </c>
      <c r="AO201" s="57">
        <f t="shared" si="78"/>
        <v>30</v>
      </c>
      <c r="AP201" s="57">
        <f t="shared" si="93"/>
        <v>80</v>
      </c>
      <c r="AQ201" s="57">
        <f t="shared" si="94"/>
        <v>106.65599999999999</v>
      </c>
      <c r="AR201" s="57">
        <f t="shared" si="95"/>
        <v>9.6000000000000014</v>
      </c>
      <c r="AS201" s="57">
        <f t="shared" si="79"/>
        <v>50</v>
      </c>
      <c r="AT201" s="57">
        <f t="shared" si="79"/>
        <v>20</v>
      </c>
      <c r="AU201" s="57">
        <f t="shared" si="96"/>
        <v>750</v>
      </c>
      <c r="AV201" s="57">
        <f t="shared" si="97"/>
        <v>18.75</v>
      </c>
      <c r="AW201" s="57">
        <f t="shared" si="98"/>
        <v>3</v>
      </c>
      <c r="AX201" s="382">
        <f t="shared" si="99"/>
        <v>49.740893805597857</v>
      </c>
      <c r="AY201" s="382">
        <f t="shared" si="100"/>
        <v>552.62133018019199</v>
      </c>
      <c r="AZ201" s="57">
        <f t="shared" si="101"/>
        <v>1</v>
      </c>
      <c r="BA201" s="382">
        <f t="shared" si="102"/>
        <v>10.610329539459689</v>
      </c>
      <c r="BB201" s="382">
        <f t="shared" si="103"/>
        <v>424.41318157838754</v>
      </c>
    </row>
    <row r="202" spans="1:54" x14ac:dyDescent="0.25">
      <c r="A202" s="57">
        <f t="shared" si="80"/>
        <v>200</v>
      </c>
      <c r="B202" s="57">
        <v>1100</v>
      </c>
      <c r="C202" s="57">
        <v>6</v>
      </c>
      <c r="D202" s="57" t="str">
        <f>'[3]1100 KHz'!A14</f>
        <v>01000</v>
      </c>
      <c r="E202" s="57">
        <f>'[3]1100 KHz'!B14</f>
        <v>1.5</v>
      </c>
      <c r="F202" s="57" t="str">
        <f>'[3]1100 KHz'!C14</f>
        <v>12</v>
      </c>
      <c r="G202" s="57" t="str">
        <f>'[3]1100 KHz'!D14</f>
        <v>00</v>
      </c>
      <c r="H202" s="57" t="str">
        <f>'[3]1100 KHz'!E14</f>
        <v>01</v>
      </c>
      <c r="I202" s="57" t="str">
        <f>'[3]1100 KHz'!F14</f>
        <v>00</v>
      </c>
      <c r="J202" s="57" t="str">
        <f>'[3]1100 KHz'!G14</f>
        <v>10</v>
      </c>
      <c r="K202" s="57" t="str">
        <f>'[3]1100 KHz'!H14</f>
        <v>20</v>
      </c>
      <c r="L202" s="57" t="str">
        <f>'[3]1100 KHz'!I14</f>
        <v>001000</v>
      </c>
      <c r="M202" s="57" t="str">
        <f>'[3]1100 KHz'!J14</f>
        <v>00</v>
      </c>
      <c r="N202" s="57" t="str">
        <f>'[3]1100 KHz'!K14</f>
        <v>42</v>
      </c>
      <c r="O202" s="57" t="str">
        <f>'[3]1100 KHz'!L14</f>
        <v>01</v>
      </c>
      <c r="P202" s="57" t="str">
        <f>'[3]1100 KHz'!M14</f>
        <v>00001</v>
      </c>
      <c r="Q202" s="57" t="str">
        <f>'[3]1100 KHz'!N14</f>
        <v>0</v>
      </c>
      <c r="R202" s="57" t="str">
        <f>'[3]1100 KHz'!O14</f>
        <v>19</v>
      </c>
      <c r="S202" s="57" t="str">
        <f>'[3]1100 KHz'!P14</f>
        <v>000110</v>
      </c>
      <c r="T202" s="57" t="str">
        <f>'[3]1100 KHz'!Q14</f>
        <v>01</v>
      </c>
      <c r="U202" s="57" t="str">
        <f>'[3]1100 KHz'!R14</f>
        <v>06</v>
      </c>
      <c r="V202" s="57" t="str">
        <f>'[3]1100 KHz'!S14</f>
        <v>00</v>
      </c>
      <c r="W202" s="57" t="str">
        <f>'[3]1100 KHz'!T14</f>
        <v>00011</v>
      </c>
      <c r="X202" s="57" t="str">
        <f>'[3]1100 KHz'!U14</f>
        <v>0</v>
      </c>
      <c r="Y202" s="57" t="str">
        <f t="shared" si="90"/>
        <v>1220421906</v>
      </c>
      <c r="Z202" s="57">
        <f t="shared" si="81"/>
        <v>100</v>
      </c>
      <c r="AA202" s="57">
        <f t="shared" si="82"/>
        <v>30</v>
      </c>
      <c r="AB202" s="57">
        <f t="shared" si="83"/>
        <v>1.3331999999999999</v>
      </c>
      <c r="AC202" s="57">
        <f t="shared" si="84"/>
        <v>9.6000000000000014</v>
      </c>
      <c r="AD202" s="57">
        <f t="shared" si="85"/>
        <v>800</v>
      </c>
      <c r="AE202" s="57">
        <f t="shared" si="86"/>
        <v>50</v>
      </c>
      <c r="AF202" s="57">
        <f t="shared" si="87"/>
        <v>40</v>
      </c>
      <c r="AG202" s="57">
        <f t="shared" si="88"/>
        <v>1.25</v>
      </c>
      <c r="AH202" s="57">
        <f t="shared" si="89"/>
        <v>6.25</v>
      </c>
      <c r="AI202" s="57">
        <v>4000</v>
      </c>
      <c r="AK202" s="57">
        <f t="shared" si="91"/>
        <v>1100</v>
      </c>
      <c r="AL202" s="57">
        <f t="shared" si="92"/>
        <v>8</v>
      </c>
      <c r="AM202" s="57" t="str">
        <f t="shared" si="78"/>
        <v>1220421906</v>
      </c>
      <c r="AN202" s="57">
        <f t="shared" si="78"/>
        <v>100</v>
      </c>
      <c r="AO202" s="57">
        <f t="shared" si="78"/>
        <v>30</v>
      </c>
      <c r="AP202" s="57">
        <f t="shared" si="93"/>
        <v>80</v>
      </c>
      <c r="AQ202" s="57">
        <f t="shared" si="94"/>
        <v>106.65599999999999</v>
      </c>
      <c r="AR202" s="57">
        <f t="shared" si="95"/>
        <v>9.6000000000000014</v>
      </c>
      <c r="AS202" s="57">
        <f t="shared" si="79"/>
        <v>50</v>
      </c>
      <c r="AT202" s="57">
        <f t="shared" si="79"/>
        <v>40</v>
      </c>
      <c r="AU202" s="57">
        <f t="shared" si="96"/>
        <v>250</v>
      </c>
      <c r="AV202" s="57">
        <f t="shared" si="97"/>
        <v>6.25</v>
      </c>
      <c r="AW202" s="57">
        <f t="shared" si="98"/>
        <v>3</v>
      </c>
      <c r="AX202" s="382">
        <f t="shared" si="99"/>
        <v>49.740893805597857</v>
      </c>
      <c r="AY202" s="382">
        <f t="shared" si="100"/>
        <v>552.62133018019199</v>
      </c>
      <c r="AZ202" s="57">
        <f t="shared" si="101"/>
        <v>2</v>
      </c>
      <c r="BA202" s="382">
        <f t="shared" si="102"/>
        <v>15.915494309189533</v>
      </c>
      <c r="BB202" s="382">
        <f t="shared" si="103"/>
        <v>636.61977236758139</v>
      </c>
    </row>
    <row r="203" spans="1:54" x14ac:dyDescent="0.25">
      <c r="A203" s="57">
        <f t="shared" si="80"/>
        <v>201</v>
      </c>
      <c r="B203" s="57">
        <v>1100</v>
      </c>
      <c r="C203" s="57">
        <v>6</v>
      </c>
      <c r="D203" s="57" t="str">
        <f>'[3]1100 KHz'!A15</f>
        <v>01001</v>
      </c>
      <c r="E203" s="57">
        <f>'[3]1100 KHz'!B15</f>
        <v>1.5</v>
      </c>
      <c r="F203" s="57" t="str">
        <f>'[3]1100 KHz'!C15</f>
        <v>12</v>
      </c>
      <c r="G203" s="57" t="str">
        <f>'[3]1100 KHz'!D15</f>
        <v>00</v>
      </c>
      <c r="H203" s="57" t="str">
        <f>'[3]1100 KHz'!E15</f>
        <v>01</v>
      </c>
      <c r="I203" s="57" t="str">
        <f>'[3]1100 KHz'!F15</f>
        <v>00</v>
      </c>
      <c r="J203" s="57" t="str">
        <f>'[3]1100 KHz'!G15</f>
        <v>10</v>
      </c>
      <c r="K203" s="57" t="str">
        <f>'[3]1100 KHz'!H15</f>
        <v>40</v>
      </c>
      <c r="L203" s="57" t="str">
        <f>'[3]1100 KHz'!I15</f>
        <v>010000</v>
      </c>
      <c r="M203" s="57" t="str">
        <f>'[3]1100 KHz'!J15</f>
        <v>00</v>
      </c>
      <c r="N203" s="57" t="str">
        <f>'[3]1100 KHz'!K15</f>
        <v>42</v>
      </c>
      <c r="O203" s="57" t="str">
        <f>'[3]1100 KHz'!L15</f>
        <v>01</v>
      </c>
      <c r="P203" s="57" t="str">
        <f>'[3]1100 KHz'!M15</f>
        <v>00001</v>
      </c>
      <c r="Q203" s="57" t="str">
        <f>'[3]1100 KHz'!N15</f>
        <v>0</v>
      </c>
      <c r="R203" s="57" t="str">
        <f>'[3]1100 KHz'!O15</f>
        <v>19</v>
      </c>
      <c r="S203" s="57" t="str">
        <f>'[3]1100 KHz'!P15</f>
        <v>000110</v>
      </c>
      <c r="T203" s="57" t="str">
        <f>'[3]1100 KHz'!Q15</f>
        <v>01</v>
      </c>
      <c r="U203" s="57" t="str">
        <f>'[3]1100 KHz'!R15</f>
        <v>06</v>
      </c>
      <c r="V203" s="57" t="str">
        <f>'[3]1100 KHz'!S15</f>
        <v>00</v>
      </c>
      <c r="W203" s="57" t="str">
        <f>'[3]1100 KHz'!T15</f>
        <v>00011</v>
      </c>
      <c r="X203" s="57" t="str">
        <f>'[3]1100 KHz'!U15</f>
        <v>0</v>
      </c>
      <c r="Y203" s="57" t="str">
        <f t="shared" si="90"/>
        <v>1240421906</v>
      </c>
      <c r="Z203" s="57">
        <f t="shared" si="81"/>
        <v>100</v>
      </c>
      <c r="AA203" s="57">
        <f t="shared" si="82"/>
        <v>30</v>
      </c>
      <c r="AB203" s="57">
        <f t="shared" si="83"/>
        <v>1.3331999999999999</v>
      </c>
      <c r="AC203" s="57">
        <f t="shared" si="84"/>
        <v>9.6000000000000014</v>
      </c>
      <c r="AD203" s="57">
        <f t="shared" si="85"/>
        <v>800</v>
      </c>
      <c r="AE203" s="57">
        <f t="shared" si="86"/>
        <v>50</v>
      </c>
      <c r="AF203" s="57">
        <f t="shared" si="87"/>
        <v>80</v>
      </c>
      <c r="AG203" s="57">
        <f t="shared" si="88"/>
        <v>1.25</v>
      </c>
      <c r="AH203" s="57">
        <f t="shared" si="89"/>
        <v>6.25</v>
      </c>
      <c r="AI203" s="57">
        <v>4000</v>
      </c>
      <c r="AK203" s="57">
        <f t="shared" si="91"/>
        <v>1100</v>
      </c>
      <c r="AL203" s="57">
        <f t="shared" si="92"/>
        <v>9</v>
      </c>
      <c r="AM203" s="57" t="str">
        <f t="shared" si="78"/>
        <v>1240421906</v>
      </c>
      <c r="AN203" s="57">
        <f t="shared" si="78"/>
        <v>100</v>
      </c>
      <c r="AO203" s="57">
        <f t="shared" si="78"/>
        <v>30</v>
      </c>
      <c r="AP203" s="57">
        <f t="shared" si="93"/>
        <v>80</v>
      </c>
      <c r="AQ203" s="57">
        <f t="shared" si="94"/>
        <v>106.65599999999999</v>
      </c>
      <c r="AR203" s="57">
        <f t="shared" si="95"/>
        <v>9.6000000000000014</v>
      </c>
      <c r="AS203" s="57">
        <f t="shared" si="79"/>
        <v>50</v>
      </c>
      <c r="AT203" s="57">
        <f t="shared" si="79"/>
        <v>80</v>
      </c>
      <c r="AU203" s="57">
        <f t="shared" si="96"/>
        <v>250</v>
      </c>
      <c r="AV203" s="57">
        <f t="shared" si="97"/>
        <v>6.25</v>
      </c>
      <c r="AW203" s="57">
        <f t="shared" si="98"/>
        <v>3</v>
      </c>
      <c r="AX203" s="382">
        <f t="shared" si="99"/>
        <v>49.740893805597857</v>
      </c>
      <c r="AY203" s="382">
        <f t="shared" si="100"/>
        <v>552.62133018019199</v>
      </c>
      <c r="AZ203" s="57">
        <f t="shared" si="101"/>
        <v>4</v>
      </c>
      <c r="BA203" s="382">
        <f t="shared" si="102"/>
        <v>7.9577471545947667</v>
      </c>
      <c r="BB203" s="382">
        <f t="shared" si="103"/>
        <v>318.3098861837907</v>
      </c>
    </row>
    <row r="204" spans="1:54" x14ac:dyDescent="0.25">
      <c r="A204" s="57">
        <f t="shared" si="80"/>
        <v>202</v>
      </c>
      <c r="B204" s="57">
        <v>1100</v>
      </c>
      <c r="C204" s="57">
        <v>6</v>
      </c>
      <c r="D204" s="57" t="str">
        <f>'[3]1100 KHz'!A16</f>
        <v>01010</v>
      </c>
      <c r="E204" s="57">
        <f>'[3]1100 KHz'!B16</f>
        <v>1.5</v>
      </c>
      <c r="F204" s="57" t="str">
        <f>'[3]1100 KHz'!C16</f>
        <v>12</v>
      </c>
      <c r="G204" s="57" t="str">
        <f>'[3]1100 KHz'!D16</f>
        <v>00</v>
      </c>
      <c r="H204" s="57" t="str">
        <f>'[3]1100 KHz'!E16</f>
        <v>01</v>
      </c>
      <c r="I204" s="57" t="str">
        <f>'[3]1100 KHz'!F16</f>
        <v>00</v>
      </c>
      <c r="J204" s="57" t="str">
        <f>'[3]1100 KHz'!G16</f>
        <v>10</v>
      </c>
      <c r="K204" s="57" t="str">
        <f>'[3]1100 KHz'!H16</f>
        <v>80</v>
      </c>
      <c r="L204" s="57" t="str">
        <f>'[3]1100 KHz'!I16</f>
        <v>100000</v>
      </c>
      <c r="M204" s="57" t="str">
        <f>'[3]1100 KHz'!J16</f>
        <v>00</v>
      </c>
      <c r="N204" s="57" t="str">
        <f>'[3]1100 KHz'!K16</f>
        <v>42</v>
      </c>
      <c r="O204" s="57" t="str">
        <f>'[3]1100 KHz'!L16</f>
        <v>01</v>
      </c>
      <c r="P204" s="57" t="str">
        <f>'[3]1100 KHz'!M16</f>
        <v>00001</v>
      </c>
      <c r="Q204" s="57" t="str">
        <f>'[3]1100 KHz'!N16</f>
        <v>0</v>
      </c>
      <c r="R204" s="57" t="str">
        <f>'[3]1100 KHz'!O16</f>
        <v>19</v>
      </c>
      <c r="S204" s="57" t="str">
        <f>'[3]1100 KHz'!P16</f>
        <v>000110</v>
      </c>
      <c r="T204" s="57" t="str">
        <f>'[3]1100 KHz'!Q16</f>
        <v>01</v>
      </c>
      <c r="U204" s="57" t="str">
        <f>'[3]1100 KHz'!R16</f>
        <v>06</v>
      </c>
      <c r="V204" s="57" t="str">
        <f>'[3]1100 KHz'!S16</f>
        <v>00</v>
      </c>
      <c r="W204" s="57" t="str">
        <f>'[3]1100 KHz'!T16</f>
        <v>00011</v>
      </c>
      <c r="X204" s="57" t="str">
        <f>'[3]1100 KHz'!U16</f>
        <v>0</v>
      </c>
      <c r="Y204" s="57" t="str">
        <f t="shared" si="90"/>
        <v>1280421906</v>
      </c>
      <c r="Z204" s="57">
        <f t="shared" si="81"/>
        <v>100</v>
      </c>
      <c r="AA204" s="57">
        <f t="shared" si="82"/>
        <v>30</v>
      </c>
      <c r="AB204" s="57">
        <f t="shared" si="83"/>
        <v>1.3331999999999999</v>
      </c>
      <c r="AC204" s="57">
        <f t="shared" si="84"/>
        <v>9.6000000000000014</v>
      </c>
      <c r="AD204" s="57">
        <f t="shared" si="85"/>
        <v>800</v>
      </c>
      <c r="AE204" s="57">
        <f t="shared" si="86"/>
        <v>50</v>
      </c>
      <c r="AF204" s="57">
        <f t="shared" si="87"/>
        <v>160</v>
      </c>
      <c r="AG204" s="57">
        <f t="shared" si="88"/>
        <v>1.25</v>
      </c>
      <c r="AH204" s="57">
        <f t="shared" si="89"/>
        <v>6.25</v>
      </c>
      <c r="AI204" s="57">
        <v>4000</v>
      </c>
      <c r="AK204" s="57">
        <f t="shared" si="91"/>
        <v>1100</v>
      </c>
      <c r="AL204" s="57">
        <f t="shared" si="92"/>
        <v>10</v>
      </c>
      <c r="AM204" s="57" t="str">
        <f t="shared" si="78"/>
        <v>1280421906</v>
      </c>
      <c r="AN204" s="57">
        <f t="shared" si="78"/>
        <v>100</v>
      </c>
      <c r="AO204" s="57">
        <f t="shared" si="78"/>
        <v>30</v>
      </c>
      <c r="AP204" s="57">
        <f t="shared" si="93"/>
        <v>80</v>
      </c>
      <c r="AQ204" s="57">
        <f t="shared" si="94"/>
        <v>106.65599999999999</v>
      </c>
      <c r="AR204" s="57">
        <f t="shared" si="95"/>
        <v>9.6000000000000014</v>
      </c>
      <c r="AS204" s="57">
        <f t="shared" si="79"/>
        <v>50</v>
      </c>
      <c r="AT204" s="57">
        <f t="shared" si="79"/>
        <v>160</v>
      </c>
      <c r="AU204" s="57">
        <f t="shared" si="96"/>
        <v>250</v>
      </c>
      <c r="AV204" s="57">
        <f t="shared" si="97"/>
        <v>6.25</v>
      </c>
      <c r="AW204" s="57">
        <f t="shared" si="98"/>
        <v>3</v>
      </c>
      <c r="AX204" s="382">
        <f t="shared" si="99"/>
        <v>49.740893805597857</v>
      </c>
      <c r="AY204" s="382">
        <f t="shared" si="100"/>
        <v>552.62133018019199</v>
      </c>
      <c r="AZ204" s="57">
        <f t="shared" si="101"/>
        <v>8</v>
      </c>
      <c r="BA204" s="382">
        <f t="shared" si="102"/>
        <v>3.9788735772973833</v>
      </c>
      <c r="BB204" s="382">
        <f t="shared" si="103"/>
        <v>159.15494309189535</v>
      </c>
    </row>
    <row r="205" spans="1:54" x14ac:dyDescent="0.25">
      <c r="A205" s="57">
        <f t="shared" si="80"/>
        <v>203</v>
      </c>
      <c r="B205" s="57">
        <v>1100</v>
      </c>
      <c r="C205" s="57">
        <v>6</v>
      </c>
      <c r="D205" s="57" t="str">
        <f>'[3]1100 KHz'!A17</f>
        <v>01011</v>
      </c>
      <c r="E205" s="57">
        <f>'[3]1100 KHz'!B17</f>
        <v>1.5</v>
      </c>
      <c r="F205" s="57" t="str">
        <f>'[3]1100 KHz'!C17</f>
        <v>12</v>
      </c>
      <c r="G205" s="57" t="str">
        <f>'[3]1100 KHz'!D17</f>
        <v>00</v>
      </c>
      <c r="H205" s="57" t="str">
        <f>'[3]1100 KHz'!E17</f>
        <v>01</v>
      </c>
      <c r="I205" s="57" t="str">
        <f>'[3]1100 KHz'!F17</f>
        <v>00</v>
      </c>
      <c r="J205" s="57" t="str">
        <f>'[3]1100 KHz'!G17</f>
        <v>10</v>
      </c>
      <c r="K205" s="57" t="str">
        <f>'[3]1100 KHz'!H17</f>
        <v>09</v>
      </c>
      <c r="L205" s="57" t="str">
        <f>'[3]1100 KHz'!I17</f>
        <v>000010</v>
      </c>
      <c r="M205" s="57" t="str">
        <f>'[3]1100 KHz'!J17</f>
        <v>01</v>
      </c>
      <c r="N205" s="57" t="str">
        <f>'[3]1100 KHz'!K17</f>
        <v>8C</v>
      </c>
      <c r="O205" s="57" t="str">
        <f>'[3]1100 KHz'!L17</f>
        <v>10</v>
      </c>
      <c r="P205" s="57" t="str">
        <f>'[3]1100 KHz'!M17</f>
        <v>00110</v>
      </c>
      <c r="Q205" s="57" t="str">
        <f>'[3]1100 KHz'!N17</f>
        <v>0</v>
      </c>
      <c r="R205" s="57" t="str">
        <f>'[3]1100 KHz'!O17</f>
        <v>21</v>
      </c>
      <c r="S205" s="57" t="str">
        <f>'[3]1100 KHz'!P17</f>
        <v>001000</v>
      </c>
      <c r="T205" s="57" t="str">
        <f>'[3]1100 KHz'!Q17</f>
        <v>01</v>
      </c>
      <c r="U205" s="57" t="str">
        <f>'[3]1100 KHz'!R17</f>
        <v>02</v>
      </c>
      <c r="V205" s="57" t="str">
        <f>'[3]1100 KHz'!S17</f>
        <v>00</v>
      </c>
      <c r="W205" s="57" t="str">
        <f>'[3]1100 KHz'!T17</f>
        <v>00001</v>
      </c>
      <c r="X205" s="57" t="str">
        <f>'[3]1100 KHz'!U17</f>
        <v>0</v>
      </c>
      <c r="Y205" s="57" t="str">
        <f t="shared" si="90"/>
        <v>12098C2102</v>
      </c>
      <c r="Z205" s="57">
        <f t="shared" si="81"/>
        <v>100</v>
      </c>
      <c r="AA205" s="57">
        <f t="shared" si="82"/>
        <v>40</v>
      </c>
      <c r="AB205" s="57">
        <f t="shared" si="83"/>
        <v>1.3331999999999999</v>
      </c>
      <c r="AC205" s="57">
        <f t="shared" si="84"/>
        <v>3.2</v>
      </c>
      <c r="AD205" s="57">
        <f t="shared" si="85"/>
        <v>800</v>
      </c>
      <c r="AE205" s="57">
        <f t="shared" si="86"/>
        <v>50</v>
      </c>
      <c r="AF205" s="57">
        <f t="shared" si="87"/>
        <v>10</v>
      </c>
      <c r="AG205" s="57">
        <f t="shared" si="88"/>
        <v>7.5</v>
      </c>
      <c r="AH205" s="57">
        <f t="shared" si="89"/>
        <v>37.5</v>
      </c>
      <c r="AI205" s="57">
        <v>4000</v>
      </c>
      <c r="AK205" s="57">
        <f t="shared" si="91"/>
        <v>1100</v>
      </c>
      <c r="AL205" s="57">
        <f t="shared" si="92"/>
        <v>11</v>
      </c>
      <c r="AM205" s="57" t="str">
        <f t="shared" si="78"/>
        <v>12098C2102</v>
      </c>
      <c r="AN205" s="57">
        <f t="shared" si="78"/>
        <v>100</v>
      </c>
      <c r="AO205" s="57">
        <f t="shared" si="78"/>
        <v>40</v>
      </c>
      <c r="AP205" s="57">
        <f t="shared" si="93"/>
        <v>80</v>
      </c>
      <c r="AQ205" s="57">
        <f t="shared" si="94"/>
        <v>106.65599999999999</v>
      </c>
      <c r="AR205" s="57">
        <f t="shared" si="95"/>
        <v>3.2</v>
      </c>
      <c r="AS205" s="57">
        <f t="shared" si="79"/>
        <v>50</v>
      </c>
      <c r="AT205" s="57">
        <f t="shared" si="79"/>
        <v>10</v>
      </c>
      <c r="AU205" s="57">
        <f t="shared" si="96"/>
        <v>1500</v>
      </c>
      <c r="AV205" s="57">
        <f t="shared" si="97"/>
        <v>37.5</v>
      </c>
      <c r="AW205" s="57">
        <f t="shared" si="98"/>
        <v>4</v>
      </c>
      <c r="AX205" s="382">
        <f t="shared" si="99"/>
        <v>37.305670354198398</v>
      </c>
      <c r="AY205" s="382">
        <f t="shared" si="100"/>
        <v>1243.3979929054324</v>
      </c>
      <c r="AZ205" s="57">
        <f t="shared" si="101"/>
        <v>0.5</v>
      </c>
      <c r="BA205" s="382">
        <f t="shared" si="102"/>
        <v>10.610329539459689</v>
      </c>
      <c r="BB205" s="382">
        <f t="shared" si="103"/>
        <v>424.41318157838754</v>
      </c>
    </row>
    <row r="206" spans="1:54" x14ac:dyDescent="0.25">
      <c r="A206" s="57">
        <f t="shared" si="80"/>
        <v>204</v>
      </c>
      <c r="B206" s="57">
        <v>1100</v>
      </c>
      <c r="C206" s="57">
        <v>6</v>
      </c>
      <c r="D206" s="57" t="str">
        <f>'[3]1100 KHz'!A18</f>
        <v>01100</v>
      </c>
      <c r="E206" s="57">
        <f>'[3]1100 KHz'!B18</f>
        <v>1.5</v>
      </c>
      <c r="F206" s="57" t="str">
        <f>'[3]1100 KHz'!C18</f>
        <v>12</v>
      </c>
      <c r="G206" s="57" t="str">
        <f>'[3]1100 KHz'!D18</f>
        <v>00</v>
      </c>
      <c r="H206" s="57" t="str">
        <f>'[3]1100 KHz'!E18</f>
        <v>01</v>
      </c>
      <c r="I206" s="57" t="str">
        <f>'[3]1100 KHz'!F18</f>
        <v>00</v>
      </c>
      <c r="J206" s="57" t="str">
        <f>'[3]1100 KHz'!G18</f>
        <v>10</v>
      </c>
      <c r="K206" s="57" t="str">
        <f>'[3]1100 KHz'!H18</f>
        <v>10</v>
      </c>
      <c r="L206" s="57" t="str">
        <f>'[3]1100 KHz'!I18</f>
        <v>000100</v>
      </c>
      <c r="M206" s="57" t="str">
        <f>'[3]1100 KHz'!J18</f>
        <v>00</v>
      </c>
      <c r="N206" s="57" t="str">
        <f>'[3]1100 KHz'!K18</f>
        <v>C6</v>
      </c>
      <c r="O206" s="57" t="str">
        <f>'[3]1100 KHz'!L18</f>
        <v>11</v>
      </c>
      <c r="P206" s="57" t="str">
        <f>'[3]1100 KHz'!M18</f>
        <v>00011</v>
      </c>
      <c r="Q206" s="57" t="str">
        <f>'[3]1100 KHz'!N18</f>
        <v>0</v>
      </c>
      <c r="R206" s="57" t="str">
        <f>'[3]1100 KHz'!O18</f>
        <v>21</v>
      </c>
      <c r="S206" s="57" t="str">
        <f>'[3]1100 KHz'!P18</f>
        <v>001000</v>
      </c>
      <c r="T206" s="57" t="str">
        <f>'[3]1100 KHz'!Q18</f>
        <v>01</v>
      </c>
      <c r="U206" s="57" t="str">
        <f>'[3]1100 KHz'!R18</f>
        <v>02</v>
      </c>
      <c r="V206" s="57" t="str">
        <f>'[3]1100 KHz'!S18</f>
        <v>00</v>
      </c>
      <c r="W206" s="57" t="str">
        <f>'[3]1100 KHz'!T18</f>
        <v>00001</v>
      </c>
      <c r="X206" s="57" t="str">
        <f>'[3]1100 KHz'!U18</f>
        <v>0</v>
      </c>
      <c r="Y206" s="57" t="str">
        <f t="shared" si="90"/>
        <v>1210C62102</v>
      </c>
      <c r="Z206" s="57">
        <f t="shared" si="81"/>
        <v>100</v>
      </c>
      <c r="AA206" s="57">
        <f t="shared" si="82"/>
        <v>40</v>
      </c>
      <c r="AB206" s="57">
        <f t="shared" si="83"/>
        <v>1.3331999999999999</v>
      </c>
      <c r="AC206" s="57">
        <f t="shared" si="84"/>
        <v>3.2</v>
      </c>
      <c r="AD206" s="57">
        <f t="shared" si="85"/>
        <v>800</v>
      </c>
      <c r="AE206" s="57">
        <f t="shared" si="86"/>
        <v>50</v>
      </c>
      <c r="AF206" s="57">
        <f t="shared" si="87"/>
        <v>20</v>
      </c>
      <c r="AG206" s="57">
        <f t="shared" si="88"/>
        <v>3.75</v>
      </c>
      <c r="AH206" s="57">
        <f t="shared" si="89"/>
        <v>18.75</v>
      </c>
      <c r="AI206" s="57">
        <v>4000</v>
      </c>
      <c r="AK206" s="57">
        <f t="shared" si="91"/>
        <v>1100</v>
      </c>
      <c r="AL206" s="57">
        <f t="shared" si="92"/>
        <v>12</v>
      </c>
      <c r="AM206" s="57" t="str">
        <f t="shared" si="78"/>
        <v>1210C62102</v>
      </c>
      <c r="AN206" s="57">
        <f t="shared" si="78"/>
        <v>100</v>
      </c>
      <c r="AO206" s="57">
        <f t="shared" si="78"/>
        <v>40</v>
      </c>
      <c r="AP206" s="57">
        <f t="shared" si="93"/>
        <v>80</v>
      </c>
      <c r="AQ206" s="57">
        <f t="shared" si="94"/>
        <v>106.65599999999999</v>
      </c>
      <c r="AR206" s="57">
        <f t="shared" si="95"/>
        <v>3.2</v>
      </c>
      <c r="AS206" s="57">
        <f t="shared" si="79"/>
        <v>50</v>
      </c>
      <c r="AT206" s="57">
        <f t="shared" si="79"/>
        <v>20</v>
      </c>
      <c r="AU206" s="57">
        <f t="shared" si="96"/>
        <v>750</v>
      </c>
      <c r="AV206" s="57">
        <f t="shared" si="97"/>
        <v>18.75</v>
      </c>
      <c r="AW206" s="57">
        <f t="shared" si="98"/>
        <v>4</v>
      </c>
      <c r="AX206" s="382">
        <f t="shared" si="99"/>
        <v>37.305670354198398</v>
      </c>
      <c r="AY206" s="382">
        <f t="shared" si="100"/>
        <v>1243.3979929054324</v>
      </c>
      <c r="AZ206" s="57">
        <f t="shared" si="101"/>
        <v>1</v>
      </c>
      <c r="BA206" s="382">
        <f t="shared" si="102"/>
        <v>10.610329539459689</v>
      </c>
      <c r="BB206" s="382">
        <f t="shared" si="103"/>
        <v>424.41318157838754</v>
      </c>
    </row>
    <row r="207" spans="1:54" x14ac:dyDescent="0.25">
      <c r="A207" s="57">
        <f t="shared" si="80"/>
        <v>205</v>
      </c>
      <c r="B207" s="57">
        <v>1100</v>
      </c>
      <c r="C207" s="57">
        <v>6</v>
      </c>
      <c r="D207" s="57" t="str">
        <f>'[3]1100 KHz'!A19</f>
        <v>01101</v>
      </c>
      <c r="E207" s="57">
        <f>'[3]1100 KHz'!B19</f>
        <v>1.5</v>
      </c>
      <c r="F207" s="57" t="str">
        <f>'[3]1100 KHz'!C19</f>
        <v>12</v>
      </c>
      <c r="G207" s="57" t="str">
        <f>'[3]1100 KHz'!D19</f>
        <v>00</v>
      </c>
      <c r="H207" s="57" t="str">
        <f>'[3]1100 KHz'!E19</f>
        <v>01</v>
      </c>
      <c r="I207" s="57" t="str">
        <f>'[3]1100 KHz'!F19</f>
        <v>00</v>
      </c>
      <c r="J207" s="57" t="str">
        <f>'[3]1100 KHz'!G19</f>
        <v>10</v>
      </c>
      <c r="K207" s="57" t="str">
        <f>'[3]1100 KHz'!H19</f>
        <v>20</v>
      </c>
      <c r="L207" s="57" t="str">
        <f>'[3]1100 KHz'!I19</f>
        <v>001000</v>
      </c>
      <c r="M207" s="57" t="str">
        <f>'[3]1100 KHz'!J19</f>
        <v>00</v>
      </c>
      <c r="N207" s="57" t="str">
        <f>'[3]1100 KHz'!K19</f>
        <v>42</v>
      </c>
      <c r="O207" s="57" t="str">
        <f>'[3]1100 KHz'!L19</f>
        <v>01</v>
      </c>
      <c r="P207" s="57" t="str">
        <f>'[3]1100 KHz'!M19</f>
        <v>00001</v>
      </c>
      <c r="Q207" s="57" t="str">
        <f>'[3]1100 KHz'!N19</f>
        <v>0</v>
      </c>
      <c r="R207" s="57" t="str">
        <f>'[3]1100 KHz'!O19</f>
        <v>21</v>
      </c>
      <c r="S207" s="57" t="str">
        <f>'[3]1100 KHz'!P19</f>
        <v>001000</v>
      </c>
      <c r="T207" s="57" t="str">
        <f>'[3]1100 KHz'!Q19</f>
        <v>01</v>
      </c>
      <c r="U207" s="57" t="str">
        <f>'[3]1100 KHz'!R19</f>
        <v>02</v>
      </c>
      <c r="V207" s="57" t="str">
        <f>'[3]1100 KHz'!S19</f>
        <v>00</v>
      </c>
      <c r="W207" s="57" t="str">
        <f>'[3]1100 KHz'!T19</f>
        <v>00001</v>
      </c>
      <c r="X207" s="57" t="str">
        <f>'[3]1100 KHz'!U19</f>
        <v>0</v>
      </c>
      <c r="Y207" s="57" t="str">
        <f t="shared" si="90"/>
        <v>1220422102</v>
      </c>
      <c r="Z207" s="57">
        <f t="shared" si="81"/>
        <v>100</v>
      </c>
      <c r="AA207" s="57">
        <f t="shared" si="82"/>
        <v>40</v>
      </c>
      <c r="AB207" s="57">
        <f t="shared" si="83"/>
        <v>1.3331999999999999</v>
      </c>
      <c r="AC207" s="57">
        <f t="shared" si="84"/>
        <v>3.2</v>
      </c>
      <c r="AD207" s="57">
        <f t="shared" si="85"/>
        <v>800</v>
      </c>
      <c r="AE207" s="57">
        <f t="shared" si="86"/>
        <v>50</v>
      </c>
      <c r="AF207" s="57">
        <f t="shared" si="87"/>
        <v>40</v>
      </c>
      <c r="AG207" s="57">
        <f t="shared" si="88"/>
        <v>1.25</v>
      </c>
      <c r="AH207" s="57">
        <f t="shared" si="89"/>
        <v>6.25</v>
      </c>
      <c r="AI207" s="57">
        <v>4000</v>
      </c>
      <c r="AK207" s="57">
        <f t="shared" si="91"/>
        <v>1100</v>
      </c>
      <c r="AL207" s="57">
        <f t="shared" si="92"/>
        <v>13</v>
      </c>
      <c r="AM207" s="57" t="str">
        <f t="shared" si="78"/>
        <v>1220422102</v>
      </c>
      <c r="AN207" s="57">
        <f t="shared" si="78"/>
        <v>100</v>
      </c>
      <c r="AO207" s="57">
        <f t="shared" si="78"/>
        <v>40</v>
      </c>
      <c r="AP207" s="57">
        <f t="shared" si="93"/>
        <v>80</v>
      </c>
      <c r="AQ207" s="57">
        <f t="shared" si="94"/>
        <v>106.65599999999999</v>
      </c>
      <c r="AR207" s="57">
        <f t="shared" si="95"/>
        <v>3.2</v>
      </c>
      <c r="AS207" s="57">
        <f t="shared" si="79"/>
        <v>50</v>
      </c>
      <c r="AT207" s="57">
        <f t="shared" si="79"/>
        <v>40</v>
      </c>
      <c r="AU207" s="57">
        <f t="shared" si="96"/>
        <v>250</v>
      </c>
      <c r="AV207" s="57">
        <f t="shared" si="97"/>
        <v>6.25</v>
      </c>
      <c r="AW207" s="57">
        <f t="shared" si="98"/>
        <v>4</v>
      </c>
      <c r="AX207" s="382">
        <f t="shared" si="99"/>
        <v>37.305670354198398</v>
      </c>
      <c r="AY207" s="382">
        <f t="shared" si="100"/>
        <v>1243.3979929054324</v>
      </c>
      <c r="AZ207" s="57">
        <f t="shared" si="101"/>
        <v>2</v>
      </c>
      <c r="BA207" s="382">
        <f t="shared" si="102"/>
        <v>15.915494309189533</v>
      </c>
      <c r="BB207" s="382">
        <f t="shared" si="103"/>
        <v>636.61977236758139</v>
      </c>
    </row>
    <row r="208" spans="1:54" x14ac:dyDescent="0.25">
      <c r="A208" s="57">
        <f t="shared" si="80"/>
        <v>206</v>
      </c>
      <c r="B208" s="57">
        <v>1100</v>
      </c>
      <c r="C208" s="57">
        <v>6</v>
      </c>
      <c r="D208" s="57" t="str">
        <f>'[3]1100 KHz'!A20</f>
        <v>01110</v>
      </c>
      <c r="E208" s="57">
        <f>'[3]1100 KHz'!B20</f>
        <v>1.5</v>
      </c>
      <c r="F208" s="57" t="str">
        <f>'[3]1100 KHz'!C20</f>
        <v>12</v>
      </c>
      <c r="G208" s="57" t="str">
        <f>'[3]1100 KHz'!D20</f>
        <v>00</v>
      </c>
      <c r="H208" s="57" t="str">
        <f>'[3]1100 KHz'!E20</f>
        <v>01</v>
      </c>
      <c r="I208" s="57" t="str">
        <f>'[3]1100 KHz'!F20</f>
        <v>00</v>
      </c>
      <c r="J208" s="57" t="str">
        <f>'[3]1100 KHz'!G20</f>
        <v>10</v>
      </c>
      <c r="K208" s="57" t="str">
        <f>'[3]1100 KHz'!H20</f>
        <v>40</v>
      </c>
      <c r="L208" s="57" t="str">
        <f>'[3]1100 KHz'!I20</f>
        <v>010000</v>
      </c>
      <c r="M208" s="57" t="str">
        <f>'[3]1100 KHz'!J20</f>
        <v>00</v>
      </c>
      <c r="N208" s="57" t="str">
        <f>'[3]1100 KHz'!K20</f>
        <v>42</v>
      </c>
      <c r="O208" s="57" t="str">
        <f>'[3]1100 KHz'!L20</f>
        <v>01</v>
      </c>
      <c r="P208" s="57" t="str">
        <f>'[3]1100 KHz'!M20</f>
        <v>00001</v>
      </c>
      <c r="Q208" s="57" t="str">
        <f>'[3]1100 KHz'!N20</f>
        <v>0</v>
      </c>
      <c r="R208" s="57" t="str">
        <f>'[3]1100 KHz'!O20</f>
        <v>21</v>
      </c>
      <c r="S208" s="57" t="str">
        <f>'[3]1100 KHz'!P20</f>
        <v>001000</v>
      </c>
      <c r="T208" s="57" t="str">
        <f>'[3]1100 KHz'!Q20</f>
        <v>01</v>
      </c>
      <c r="U208" s="57" t="str">
        <f>'[3]1100 KHz'!R20</f>
        <v>02</v>
      </c>
      <c r="V208" s="57" t="str">
        <f>'[3]1100 KHz'!S20</f>
        <v>00</v>
      </c>
      <c r="W208" s="57" t="str">
        <f>'[3]1100 KHz'!T20</f>
        <v>00001</v>
      </c>
      <c r="X208" s="57" t="str">
        <f>'[3]1100 KHz'!U20</f>
        <v>0</v>
      </c>
      <c r="Y208" s="57" t="str">
        <f t="shared" si="90"/>
        <v>1240422102</v>
      </c>
      <c r="Z208" s="57">
        <f t="shared" si="81"/>
        <v>100</v>
      </c>
      <c r="AA208" s="57">
        <f t="shared" si="82"/>
        <v>40</v>
      </c>
      <c r="AB208" s="57">
        <f t="shared" si="83"/>
        <v>1.3331999999999999</v>
      </c>
      <c r="AC208" s="57">
        <f t="shared" si="84"/>
        <v>3.2</v>
      </c>
      <c r="AD208" s="57">
        <f t="shared" si="85"/>
        <v>800</v>
      </c>
      <c r="AE208" s="57">
        <f t="shared" si="86"/>
        <v>50</v>
      </c>
      <c r="AF208" s="57">
        <f t="shared" si="87"/>
        <v>80</v>
      </c>
      <c r="AG208" s="57">
        <f t="shared" si="88"/>
        <v>1.25</v>
      </c>
      <c r="AH208" s="57">
        <f t="shared" si="89"/>
        <v>6.25</v>
      </c>
      <c r="AI208" s="57">
        <v>4000</v>
      </c>
      <c r="AK208" s="57">
        <f t="shared" si="91"/>
        <v>1100</v>
      </c>
      <c r="AL208" s="57">
        <f t="shared" si="92"/>
        <v>14</v>
      </c>
      <c r="AM208" s="57" t="str">
        <f t="shared" si="78"/>
        <v>1240422102</v>
      </c>
      <c r="AN208" s="57">
        <f t="shared" si="78"/>
        <v>100</v>
      </c>
      <c r="AO208" s="57">
        <f t="shared" si="78"/>
        <v>40</v>
      </c>
      <c r="AP208" s="57">
        <f t="shared" si="93"/>
        <v>80</v>
      </c>
      <c r="AQ208" s="57">
        <f t="shared" si="94"/>
        <v>106.65599999999999</v>
      </c>
      <c r="AR208" s="57">
        <f t="shared" si="95"/>
        <v>3.2</v>
      </c>
      <c r="AS208" s="57">
        <f t="shared" si="79"/>
        <v>50</v>
      </c>
      <c r="AT208" s="57">
        <f t="shared" si="79"/>
        <v>80</v>
      </c>
      <c r="AU208" s="57">
        <f t="shared" si="96"/>
        <v>250</v>
      </c>
      <c r="AV208" s="57">
        <f t="shared" si="97"/>
        <v>6.25</v>
      </c>
      <c r="AW208" s="57">
        <f t="shared" si="98"/>
        <v>4</v>
      </c>
      <c r="AX208" s="382">
        <f t="shared" si="99"/>
        <v>37.305670354198398</v>
      </c>
      <c r="AY208" s="382">
        <f t="shared" si="100"/>
        <v>1243.3979929054324</v>
      </c>
      <c r="AZ208" s="57">
        <f t="shared" si="101"/>
        <v>4</v>
      </c>
      <c r="BA208" s="382">
        <f t="shared" si="102"/>
        <v>7.9577471545947667</v>
      </c>
      <c r="BB208" s="382">
        <f t="shared" si="103"/>
        <v>318.3098861837907</v>
      </c>
    </row>
    <row r="209" spans="1:54" x14ac:dyDescent="0.25">
      <c r="A209" s="57">
        <f t="shared" si="80"/>
        <v>207</v>
      </c>
      <c r="B209" s="57">
        <v>1100</v>
      </c>
      <c r="C209" s="57">
        <v>6</v>
      </c>
      <c r="D209" s="57" t="str">
        <f>'[3]1100 KHz'!A21</f>
        <v>01111</v>
      </c>
      <c r="E209" s="57">
        <f>'[3]1100 KHz'!B21</f>
        <v>1.5</v>
      </c>
      <c r="F209" s="57" t="str">
        <f>'[3]1100 KHz'!C21</f>
        <v>12</v>
      </c>
      <c r="G209" s="57" t="str">
        <f>'[3]1100 KHz'!D21</f>
        <v>00</v>
      </c>
      <c r="H209" s="57" t="str">
        <f>'[3]1100 KHz'!E21</f>
        <v>01</v>
      </c>
      <c r="I209" s="57" t="str">
        <f>'[3]1100 KHz'!F21</f>
        <v>00</v>
      </c>
      <c r="J209" s="57" t="str">
        <f>'[3]1100 KHz'!G21</f>
        <v>10</v>
      </c>
      <c r="K209" s="57" t="str">
        <f>'[3]1100 KHz'!H21</f>
        <v>80</v>
      </c>
      <c r="L209" s="57" t="str">
        <f>'[3]1100 KHz'!I21</f>
        <v>100000</v>
      </c>
      <c r="M209" s="57" t="str">
        <f>'[3]1100 KHz'!J21</f>
        <v>00</v>
      </c>
      <c r="N209" s="57" t="str">
        <f>'[3]1100 KHz'!K21</f>
        <v>42</v>
      </c>
      <c r="O209" s="57" t="str">
        <f>'[3]1100 KHz'!L21</f>
        <v>01</v>
      </c>
      <c r="P209" s="57" t="str">
        <f>'[3]1100 KHz'!M21</f>
        <v>00001</v>
      </c>
      <c r="Q209" s="57" t="str">
        <f>'[3]1100 KHz'!N21</f>
        <v>0</v>
      </c>
      <c r="R209" s="57" t="str">
        <f>'[3]1100 KHz'!O21</f>
        <v>21</v>
      </c>
      <c r="S209" s="57" t="str">
        <f>'[3]1100 KHz'!P21</f>
        <v>001000</v>
      </c>
      <c r="T209" s="57" t="str">
        <f>'[3]1100 KHz'!Q21</f>
        <v>01</v>
      </c>
      <c r="U209" s="57" t="str">
        <f>'[3]1100 KHz'!R21</f>
        <v>02</v>
      </c>
      <c r="V209" s="57" t="str">
        <f>'[3]1100 KHz'!S21</f>
        <v>00</v>
      </c>
      <c r="W209" s="57" t="str">
        <f>'[3]1100 KHz'!T21</f>
        <v>00001</v>
      </c>
      <c r="X209" s="57" t="str">
        <f>'[3]1100 KHz'!U21</f>
        <v>0</v>
      </c>
      <c r="Y209" s="57" t="str">
        <f t="shared" si="90"/>
        <v>1280422102</v>
      </c>
      <c r="Z209" s="57">
        <f t="shared" si="81"/>
        <v>100</v>
      </c>
      <c r="AA209" s="57">
        <f t="shared" si="82"/>
        <v>40</v>
      </c>
      <c r="AB209" s="57">
        <f t="shared" si="83"/>
        <v>1.3331999999999999</v>
      </c>
      <c r="AC209" s="57">
        <f t="shared" si="84"/>
        <v>3.2</v>
      </c>
      <c r="AD209" s="57">
        <f t="shared" si="85"/>
        <v>800</v>
      </c>
      <c r="AE209" s="57">
        <f t="shared" si="86"/>
        <v>50</v>
      </c>
      <c r="AF209" s="57">
        <f t="shared" si="87"/>
        <v>160</v>
      </c>
      <c r="AG209" s="57">
        <f t="shared" si="88"/>
        <v>1.25</v>
      </c>
      <c r="AH209" s="57">
        <f t="shared" si="89"/>
        <v>6.25</v>
      </c>
      <c r="AI209" s="57">
        <v>4000</v>
      </c>
      <c r="AK209" s="57">
        <f t="shared" si="91"/>
        <v>1100</v>
      </c>
      <c r="AL209" s="57">
        <f t="shared" si="92"/>
        <v>15</v>
      </c>
      <c r="AM209" s="57" t="str">
        <f t="shared" ref="AM209:AO257" si="104">Y209</f>
        <v>1280422102</v>
      </c>
      <c r="AN209" s="57">
        <f t="shared" si="104"/>
        <v>100</v>
      </c>
      <c r="AO209" s="57">
        <f t="shared" si="104"/>
        <v>40</v>
      </c>
      <c r="AP209" s="57">
        <f t="shared" si="93"/>
        <v>80</v>
      </c>
      <c r="AQ209" s="57">
        <f t="shared" si="94"/>
        <v>106.65599999999999</v>
      </c>
      <c r="AR209" s="57">
        <f t="shared" si="95"/>
        <v>3.2</v>
      </c>
      <c r="AS209" s="57">
        <f t="shared" ref="AS209:AT257" si="105">AE209</f>
        <v>50</v>
      </c>
      <c r="AT209" s="57">
        <f t="shared" si="105"/>
        <v>160</v>
      </c>
      <c r="AU209" s="57">
        <f t="shared" si="96"/>
        <v>250</v>
      </c>
      <c r="AV209" s="57">
        <f t="shared" si="97"/>
        <v>6.25</v>
      </c>
      <c r="AW209" s="57">
        <f t="shared" si="98"/>
        <v>4</v>
      </c>
      <c r="AX209" s="382">
        <f t="shared" si="99"/>
        <v>37.305670354198398</v>
      </c>
      <c r="AY209" s="382">
        <f t="shared" si="100"/>
        <v>1243.3979929054324</v>
      </c>
      <c r="AZ209" s="57">
        <f t="shared" si="101"/>
        <v>8</v>
      </c>
      <c r="BA209" s="382">
        <f t="shared" si="102"/>
        <v>3.9788735772973833</v>
      </c>
      <c r="BB209" s="382">
        <f t="shared" si="103"/>
        <v>159.15494309189535</v>
      </c>
    </row>
    <row r="210" spans="1:54" x14ac:dyDescent="0.25">
      <c r="A210" s="57">
        <f t="shared" si="80"/>
        <v>208</v>
      </c>
      <c r="B210" s="57">
        <v>1100</v>
      </c>
      <c r="C210" s="57">
        <v>6</v>
      </c>
      <c r="D210" s="57" t="str">
        <f>'[3]1100 KHz'!A22</f>
        <v>10000</v>
      </c>
      <c r="E210" s="57">
        <f>'[3]1100 KHz'!B22</f>
        <v>1.5</v>
      </c>
      <c r="F210" s="57" t="str">
        <f>'[3]1100 KHz'!C22</f>
        <v>12</v>
      </c>
      <c r="G210" s="57" t="str">
        <f>'[3]1100 KHz'!D22</f>
        <v>00</v>
      </c>
      <c r="H210" s="57" t="str">
        <f>'[3]1100 KHz'!E22</f>
        <v>01</v>
      </c>
      <c r="I210" s="57" t="str">
        <f>'[3]1100 KHz'!F22</f>
        <v>00</v>
      </c>
      <c r="J210" s="57" t="str">
        <f>'[3]1100 KHz'!G22</f>
        <v>10</v>
      </c>
      <c r="K210" s="57" t="str">
        <f>'[3]1100 KHz'!H22</f>
        <v>09</v>
      </c>
      <c r="L210" s="57" t="str">
        <f>'[3]1100 KHz'!I22</f>
        <v>000010</v>
      </c>
      <c r="M210" s="57" t="str">
        <f>'[3]1100 KHz'!J22</f>
        <v>01</v>
      </c>
      <c r="N210" s="57" t="str">
        <f>'[3]1100 KHz'!K22</f>
        <v>8C</v>
      </c>
      <c r="O210" s="57" t="str">
        <f>'[3]1100 KHz'!L22</f>
        <v>10</v>
      </c>
      <c r="P210" s="57" t="str">
        <f>'[3]1100 KHz'!M22</f>
        <v>00110</v>
      </c>
      <c r="Q210" s="57" t="str">
        <f>'[3]1100 KHz'!N22</f>
        <v>0</v>
      </c>
      <c r="R210" s="57" t="str">
        <f>'[3]1100 KHz'!O22</f>
        <v>28</v>
      </c>
      <c r="S210" s="57" t="str">
        <f>'[3]1100 KHz'!P22</f>
        <v>001010</v>
      </c>
      <c r="T210" s="57" t="str">
        <f>'[3]1100 KHz'!Q22</f>
        <v>00</v>
      </c>
      <c r="U210" s="57" t="str">
        <f>'[3]1100 KHz'!R22</f>
        <v>C2</v>
      </c>
      <c r="V210" s="57" t="str">
        <f>'[3]1100 KHz'!S22</f>
        <v>11</v>
      </c>
      <c r="W210" s="57" t="str">
        <f>'[3]1100 KHz'!T22</f>
        <v>00001</v>
      </c>
      <c r="X210" s="57" t="str">
        <f>'[3]1100 KHz'!U22</f>
        <v>0</v>
      </c>
      <c r="Y210" s="57" t="str">
        <f t="shared" si="90"/>
        <v>12098C28C2</v>
      </c>
      <c r="Z210" s="57">
        <f t="shared" si="81"/>
        <v>100</v>
      </c>
      <c r="AA210" s="57">
        <f t="shared" si="82"/>
        <v>50</v>
      </c>
      <c r="AB210" s="57">
        <f t="shared" si="83"/>
        <v>0.99990000000000001</v>
      </c>
      <c r="AC210" s="57">
        <f t="shared" si="84"/>
        <v>3.2</v>
      </c>
      <c r="AD210" s="57">
        <f t="shared" si="85"/>
        <v>800</v>
      </c>
      <c r="AE210" s="57">
        <f t="shared" si="86"/>
        <v>50</v>
      </c>
      <c r="AF210" s="57">
        <f t="shared" si="87"/>
        <v>10</v>
      </c>
      <c r="AG210" s="57">
        <f t="shared" si="88"/>
        <v>7.5</v>
      </c>
      <c r="AH210" s="57">
        <f t="shared" si="89"/>
        <v>37.5</v>
      </c>
      <c r="AI210" s="57">
        <v>4000</v>
      </c>
      <c r="AK210" s="57">
        <f t="shared" si="91"/>
        <v>1100</v>
      </c>
      <c r="AL210" s="57">
        <f t="shared" si="92"/>
        <v>16</v>
      </c>
      <c r="AM210" s="57" t="str">
        <f t="shared" si="104"/>
        <v>12098C28C2</v>
      </c>
      <c r="AN210" s="57">
        <f t="shared" si="104"/>
        <v>100</v>
      </c>
      <c r="AO210" s="57">
        <f t="shared" si="104"/>
        <v>50</v>
      </c>
      <c r="AP210" s="57">
        <f t="shared" si="93"/>
        <v>80</v>
      </c>
      <c r="AQ210" s="57">
        <f t="shared" si="94"/>
        <v>79.992000000000004</v>
      </c>
      <c r="AR210" s="57">
        <f t="shared" si="95"/>
        <v>3.2</v>
      </c>
      <c r="AS210" s="57">
        <f t="shared" si="105"/>
        <v>50</v>
      </c>
      <c r="AT210" s="57">
        <f t="shared" si="105"/>
        <v>10</v>
      </c>
      <c r="AU210" s="57">
        <f t="shared" si="96"/>
        <v>1500</v>
      </c>
      <c r="AV210" s="57">
        <f t="shared" si="97"/>
        <v>37.5</v>
      </c>
      <c r="AW210" s="57">
        <f t="shared" si="98"/>
        <v>5</v>
      </c>
      <c r="AX210" s="382">
        <f t="shared" si="99"/>
        <v>39.792715044478271</v>
      </c>
      <c r="AY210" s="382">
        <f t="shared" si="100"/>
        <v>994.71839432434558</v>
      </c>
      <c r="AZ210" s="57">
        <f t="shared" si="101"/>
        <v>0.5</v>
      </c>
      <c r="BA210" s="382">
        <f t="shared" si="102"/>
        <v>10.610329539459689</v>
      </c>
      <c r="BB210" s="382">
        <f t="shared" si="103"/>
        <v>424.41318157838754</v>
      </c>
    </row>
    <row r="211" spans="1:54" x14ac:dyDescent="0.25">
      <c r="A211" s="57">
        <f t="shared" si="80"/>
        <v>209</v>
      </c>
      <c r="B211" s="57">
        <v>1100</v>
      </c>
      <c r="C211" s="57">
        <v>6</v>
      </c>
      <c r="D211" s="57" t="str">
        <f>'[3]1100 KHz'!A23</f>
        <v>10001</v>
      </c>
      <c r="E211" s="57">
        <f>'[3]1100 KHz'!B23</f>
        <v>1.5</v>
      </c>
      <c r="F211" s="57" t="str">
        <f>'[3]1100 KHz'!C23</f>
        <v>12</v>
      </c>
      <c r="G211" s="57" t="str">
        <f>'[3]1100 KHz'!D23</f>
        <v>00</v>
      </c>
      <c r="H211" s="57" t="str">
        <f>'[3]1100 KHz'!E23</f>
        <v>01</v>
      </c>
      <c r="I211" s="57" t="str">
        <f>'[3]1100 KHz'!F23</f>
        <v>00</v>
      </c>
      <c r="J211" s="57" t="str">
        <f>'[3]1100 KHz'!G23</f>
        <v>10</v>
      </c>
      <c r="K211" s="57" t="str">
        <f>'[3]1100 KHz'!H23</f>
        <v>10</v>
      </c>
      <c r="L211" s="57" t="str">
        <f>'[3]1100 KHz'!I23</f>
        <v>000100</v>
      </c>
      <c r="M211" s="57" t="str">
        <f>'[3]1100 KHz'!J23</f>
        <v>00</v>
      </c>
      <c r="N211" s="57" t="str">
        <f>'[3]1100 KHz'!K23</f>
        <v>C6</v>
      </c>
      <c r="O211" s="57" t="str">
        <f>'[3]1100 KHz'!L23</f>
        <v>11</v>
      </c>
      <c r="P211" s="57" t="str">
        <f>'[3]1100 KHz'!M23</f>
        <v>00011</v>
      </c>
      <c r="Q211" s="57" t="str">
        <f>'[3]1100 KHz'!N23</f>
        <v>0</v>
      </c>
      <c r="R211" s="57" t="str">
        <f>'[3]1100 KHz'!O23</f>
        <v>28</v>
      </c>
      <c r="S211" s="57" t="str">
        <f>'[3]1100 KHz'!P23</f>
        <v>001010</v>
      </c>
      <c r="T211" s="57" t="str">
        <f>'[3]1100 KHz'!Q23</f>
        <v>00</v>
      </c>
      <c r="U211" s="57" t="str">
        <f>'[3]1100 KHz'!R23</f>
        <v>C2</v>
      </c>
      <c r="V211" s="57" t="str">
        <f>'[3]1100 KHz'!S23</f>
        <v>11</v>
      </c>
      <c r="W211" s="57" t="str">
        <f>'[3]1100 KHz'!T23</f>
        <v>00001</v>
      </c>
      <c r="X211" s="57" t="str">
        <f>'[3]1100 KHz'!U23</f>
        <v>0</v>
      </c>
      <c r="Y211" s="57" t="str">
        <f t="shared" si="90"/>
        <v>1210C628C2</v>
      </c>
      <c r="Z211" s="57">
        <f t="shared" si="81"/>
        <v>100</v>
      </c>
      <c r="AA211" s="57">
        <f t="shared" si="82"/>
        <v>50</v>
      </c>
      <c r="AB211" s="57">
        <f t="shared" si="83"/>
        <v>0.99990000000000001</v>
      </c>
      <c r="AC211" s="57">
        <f t="shared" si="84"/>
        <v>3.2</v>
      </c>
      <c r="AD211" s="57">
        <f t="shared" si="85"/>
        <v>800</v>
      </c>
      <c r="AE211" s="57">
        <f t="shared" si="86"/>
        <v>50</v>
      </c>
      <c r="AF211" s="57">
        <f t="shared" si="87"/>
        <v>20</v>
      </c>
      <c r="AG211" s="57">
        <f t="shared" si="88"/>
        <v>3.75</v>
      </c>
      <c r="AH211" s="57">
        <f t="shared" si="89"/>
        <v>18.75</v>
      </c>
      <c r="AI211" s="57">
        <v>4000</v>
      </c>
      <c r="AK211" s="57">
        <f t="shared" si="91"/>
        <v>1100</v>
      </c>
      <c r="AL211" s="57">
        <f t="shared" si="92"/>
        <v>17</v>
      </c>
      <c r="AM211" s="57" t="str">
        <f t="shared" si="104"/>
        <v>1210C628C2</v>
      </c>
      <c r="AN211" s="57">
        <f t="shared" si="104"/>
        <v>100</v>
      </c>
      <c r="AO211" s="57">
        <f t="shared" si="104"/>
        <v>50</v>
      </c>
      <c r="AP211" s="57">
        <f t="shared" si="93"/>
        <v>80</v>
      </c>
      <c r="AQ211" s="57">
        <f t="shared" si="94"/>
        <v>79.992000000000004</v>
      </c>
      <c r="AR211" s="57">
        <f t="shared" si="95"/>
        <v>3.2</v>
      </c>
      <c r="AS211" s="57">
        <f t="shared" si="105"/>
        <v>50</v>
      </c>
      <c r="AT211" s="57">
        <f t="shared" si="105"/>
        <v>20</v>
      </c>
      <c r="AU211" s="57">
        <f t="shared" si="96"/>
        <v>750</v>
      </c>
      <c r="AV211" s="57">
        <f t="shared" si="97"/>
        <v>18.75</v>
      </c>
      <c r="AW211" s="57">
        <f t="shared" si="98"/>
        <v>5</v>
      </c>
      <c r="AX211" s="382">
        <f t="shared" si="99"/>
        <v>39.792715044478271</v>
      </c>
      <c r="AY211" s="382">
        <f t="shared" si="100"/>
        <v>994.71839432434558</v>
      </c>
      <c r="AZ211" s="57">
        <f t="shared" si="101"/>
        <v>1</v>
      </c>
      <c r="BA211" s="382">
        <f t="shared" si="102"/>
        <v>10.610329539459689</v>
      </c>
      <c r="BB211" s="382">
        <f t="shared" si="103"/>
        <v>424.41318157838754</v>
      </c>
    </row>
    <row r="212" spans="1:54" x14ac:dyDescent="0.25">
      <c r="A212" s="57">
        <f t="shared" si="80"/>
        <v>210</v>
      </c>
      <c r="B212" s="57">
        <v>1100</v>
      </c>
      <c r="C212" s="57">
        <v>6</v>
      </c>
      <c r="D212" s="57" t="str">
        <f>'[3]1100 KHz'!A24</f>
        <v>10010</v>
      </c>
      <c r="E212" s="57">
        <f>'[3]1100 KHz'!B24</f>
        <v>1.5</v>
      </c>
      <c r="F212" s="57" t="str">
        <f>'[3]1100 KHz'!C24</f>
        <v>12</v>
      </c>
      <c r="G212" s="57" t="str">
        <f>'[3]1100 KHz'!D24</f>
        <v>00</v>
      </c>
      <c r="H212" s="57" t="str">
        <f>'[3]1100 KHz'!E24</f>
        <v>01</v>
      </c>
      <c r="I212" s="57" t="str">
        <f>'[3]1100 KHz'!F24</f>
        <v>00</v>
      </c>
      <c r="J212" s="57" t="str">
        <f>'[3]1100 KHz'!G24</f>
        <v>10</v>
      </c>
      <c r="K212" s="57" t="str">
        <f>'[3]1100 KHz'!H24</f>
        <v>20</v>
      </c>
      <c r="L212" s="57" t="str">
        <f>'[3]1100 KHz'!I24</f>
        <v>001000</v>
      </c>
      <c r="M212" s="57" t="str">
        <f>'[3]1100 KHz'!J24</f>
        <v>00</v>
      </c>
      <c r="N212" s="57" t="str">
        <f>'[3]1100 KHz'!K24</f>
        <v>42</v>
      </c>
      <c r="O212" s="57" t="str">
        <f>'[3]1100 KHz'!L24</f>
        <v>01</v>
      </c>
      <c r="P212" s="57" t="str">
        <f>'[3]1100 KHz'!M24</f>
        <v>00001</v>
      </c>
      <c r="Q212" s="57" t="str">
        <f>'[3]1100 KHz'!N24</f>
        <v>0</v>
      </c>
      <c r="R212" s="57" t="str">
        <f>'[3]1100 KHz'!O24</f>
        <v>28</v>
      </c>
      <c r="S212" s="57" t="str">
        <f>'[3]1100 KHz'!P24</f>
        <v>001010</v>
      </c>
      <c r="T212" s="57" t="str">
        <f>'[3]1100 KHz'!Q24</f>
        <v>00</v>
      </c>
      <c r="U212" s="57" t="str">
        <f>'[3]1100 KHz'!R24</f>
        <v>C2</v>
      </c>
      <c r="V212" s="57" t="str">
        <f>'[3]1100 KHz'!S24</f>
        <v>11</v>
      </c>
      <c r="W212" s="57" t="str">
        <f>'[3]1100 KHz'!T24</f>
        <v>00001</v>
      </c>
      <c r="X212" s="57" t="str">
        <f>'[3]1100 KHz'!U24</f>
        <v>0</v>
      </c>
      <c r="Y212" s="57" t="str">
        <f t="shared" si="90"/>
        <v>12204228C2</v>
      </c>
      <c r="Z212" s="57">
        <f t="shared" si="81"/>
        <v>100</v>
      </c>
      <c r="AA212" s="57">
        <f t="shared" si="82"/>
        <v>50</v>
      </c>
      <c r="AB212" s="57">
        <f t="shared" si="83"/>
        <v>0.99990000000000001</v>
      </c>
      <c r="AC212" s="57">
        <f t="shared" si="84"/>
        <v>3.2</v>
      </c>
      <c r="AD212" s="57">
        <f t="shared" si="85"/>
        <v>800</v>
      </c>
      <c r="AE212" s="57">
        <f t="shared" si="86"/>
        <v>50</v>
      </c>
      <c r="AF212" s="57">
        <f t="shared" si="87"/>
        <v>40</v>
      </c>
      <c r="AG212" s="57">
        <f t="shared" si="88"/>
        <v>1.25</v>
      </c>
      <c r="AH212" s="57">
        <f t="shared" si="89"/>
        <v>6.25</v>
      </c>
      <c r="AI212" s="57">
        <v>4000</v>
      </c>
      <c r="AK212" s="57">
        <f t="shared" si="91"/>
        <v>1100</v>
      </c>
      <c r="AL212" s="57">
        <f t="shared" si="92"/>
        <v>18</v>
      </c>
      <c r="AM212" s="57" t="str">
        <f t="shared" si="104"/>
        <v>12204228C2</v>
      </c>
      <c r="AN212" s="57">
        <f t="shared" si="104"/>
        <v>100</v>
      </c>
      <c r="AO212" s="57">
        <f t="shared" si="104"/>
        <v>50</v>
      </c>
      <c r="AP212" s="57">
        <f t="shared" si="93"/>
        <v>80</v>
      </c>
      <c r="AQ212" s="57">
        <f t="shared" si="94"/>
        <v>79.992000000000004</v>
      </c>
      <c r="AR212" s="57">
        <f t="shared" si="95"/>
        <v>3.2</v>
      </c>
      <c r="AS212" s="57">
        <f t="shared" si="105"/>
        <v>50</v>
      </c>
      <c r="AT212" s="57">
        <f t="shared" si="105"/>
        <v>40</v>
      </c>
      <c r="AU212" s="57">
        <f t="shared" si="96"/>
        <v>250</v>
      </c>
      <c r="AV212" s="57">
        <f t="shared" si="97"/>
        <v>6.25</v>
      </c>
      <c r="AW212" s="57">
        <f t="shared" si="98"/>
        <v>5</v>
      </c>
      <c r="AX212" s="382">
        <f t="shared" si="99"/>
        <v>39.792715044478271</v>
      </c>
      <c r="AY212" s="382">
        <f t="shared" si="100"/>
        <v>994.71839432434558</v>
      </c>
      <c r="AZ212" s="57">
        <f t="shared" si="101"/>
        <v>2</v>
      </c>
      <c r="BA212" s="382">
        <f t="shared" si="102"/>
        <v>15.915494309189533</v>
      </c>
      <c r="BB212" s="382">
        <f t="shared" si="103"/>
        <v>636.61977236758139</v>
      </c>
    </row>
    <row r="213" spans="1:54" x14ac:dyDescent="0.25">
      <c r="A213" s="57">
        <f t="shared" si="80"/>
        <v>211</v>
      </c>
      <c r="B213" s="57">
        <v>1100</v>
      </c>
      <c r="C213" s="57">
        <v>6</v>
      </c>
      <c r="D213" s="57" t="str">
        <f>'[3]1100 KHz'!A25</f>
        <v>10011</v>
      </c>
      <c r="E213" s="57">
        <f>'[3]1100 KHz'!B25</f>
        <v>1.5</v>
      </c>
      <c r="F213" s="57" t="str">
        <f>'[3]1100 KHz'!C25</f>
        <v>12</v>
      </c>
      <c r="G213" s="57" t="str">
        <f>'[3]1100 KHz'!D25</f>
        <v>00</v>
      </c>
      <c r="H213" s="57" t="str">
        <f>'[3]1100 KHz'!E25</f>
        <v>01</v>
      </c>
      <c r="I213" s="57" t="str">
        <f>'[3]1100 KHz'!F25</f>
        <v>00</v>
      </c>
      <c r="J213" s="57" t="str">
        <f>'[3]1100 KHz'!G25</f>
        <v>10</v>
      </c>
      <c r="K213" s="57" t="str">
        <f>'[3]1100 KHz'!H25</f>
        <v>40</v>
      </c>
      <c r="L213" s="57" t="str">
        <f>'[3]1100 KHz'!I25</f>
        <v>010000</v>
      </c>
      <c r="M213" s="57" t="str">
        <f>'[3]1100 KHz'!J25</f>
        <v>00</v>
      </c>
      <c r="N213" s="57" t="str">
        <f>'[3]1100 KHz'!K25</f>
        <v>42</v>
      </c>
      <c r="O213" s="57" t="str">
        <f>'[3]1100 KHz'!L25</f>
        <v>01</v>
      </c>
      <c r="P213" s="57" t="str">
        <f>'[3]1100 KHz'!M25</f>
        <v>00001</v>
      </c>
      <c r="Q213" s="57" t="str">
        <f>'[3]1100 KHz'!N25</f>
        <v>0</v>
      </c>
      <c r="R213" s="57" t="str">
        <f>'[3]1100 KHz'!O25</f>
        <v>28</v>
      </c>
      <c r="S213" s="57" t="str">
        <f>'[3]1100 KHz'!P25</f>
        <v>001010</v>
      </c>
      <c r="T213" s="57" t="str">
        <f>'[3]1100 KHz'!Q25</f>
        <v>00</v>
      </c>
      <c r="U213" s="57" t="str">
        <f>'[3]1100 KHz'!R25</f>
        <v>C2</v>
      </c>
      <c r="V213" s="57" t="str">
        <f>'[3]1100 KHz'!S25</f>
        <v>11</v>
      </c>
      <c r="W213" s="57" t="str">
        <f>'[3]1100 KHz'!T25</f>
        <v>00001</v>
      </c>
      <c r="X213" s="57" t="str">
        <f>'[3]1100 KHz'!U25</f>
        <v>0</v>
      </c>
      <c r="Y213" s="57" t="str">
        <f t="shared" si="90"/>
        <v>12404228C2</v>
      </c>
      <c r="Z213" s="57">
        <f t="shared" si="81"/>
        <v>100</v>
      </c>
      <c r="AA213" s="57">
        <f t="shared" si="82"/>
        <v>50</v>
      </c>
      <c r="AB213" s="57">
        <f t="shared" si="83"/>
        <v>0.99990000000000001</v>
      </c>
      <c r="AC213" s="57">
        <f t="shared" si="84"/>
        <v>3.2</v>
      </c>
      <c r="AD213" s="57">
        <f t="shared" si="85"/>
        <v>800</v>
      </c>
      <c r="AE213" s="57">
        <f t="shared" si="86"/>
        <v>50</v>
      </c>
      <c r="AF213" s="57">
        <f t="shared" si="87"/>
        <v>80</v>
      </c>
      <c r="AG213" s="57">
        <f t="shared" si="88"/>
        <v>1.25</v>
      </c>
      <c r="AH213" s="57">
        <f t="shared" si="89"/>
        <v>6.25</v>
      </c>
      <c r="AI213" s="57">
        <v>4000</v>
      </c>
      <c r="AK213" s="57">
        <f t="shared" si="91"/>
        <v>1100</v>
      </c>
      <c r="AL213" s="57">
        <f t="shared" si="92"/>
        <v>19</v>
      </c>
      <c r="AM213" s="57" t="str">
        <f t="shared" si="104"/>
        <v>12404228C2</v>
      </c>
      <c r="AN213" s="57">
        <f t="shared" si="104"/>
        <v>100</v>
      </c>
      <c r="AO213" s="57">
        <f t="shared" si="104"/>
        <v>50</v>
      </c>
      <c r="AP213" s="57">
        <f t="shared" si="93"/>
        <v>80</v>
      </c>
      <c r="AQ213" s="57">
        <f t="shared" si="94"/>
        <v>79.992000000000004</v>
      </c>
      <c r="AR213" s="57">
        <f t="shared" si="95"/>
        <v>3.2</v>
      </c>
      <c r="AS213" s="57">
        <f t="shared" si="105"/>
        <v>50</v>
      </c>
      <c r="AT213" s="57">
        <f t="shared" si="105"/>
        <v>80</v>
      </c>
      <c r="AU213" s="57">
        <f t="shared" si="96"/>
        <v>250</v>
      </c>
      <c r="AV213" s="57">
        <f t="shared" si="97"/>
        <v>6.25</v>
      </c>
      <c r="AW213" s="57">
        <f t="shared" si="98"/>
        <v>5</v>
      </c>
      <c r="AX213" s="382">
        <f t="shared" si="99"/>
        <v>39.792715044478271</v>
      </c>
      <c r="AY213" s="382">
        <f t="shared" si="100"/>
        <v>994.71839432434558</v>
      </c>
      <c r="AZ213" s="57">
        <f t="shared" si="101"/>
        <v>4</v>
      </c>
      <c r="BA213" s="382">
        <f t="shared" si="102"/>
        <v>7.9577471545947667</v>
      </c>
      <c r="BB213" s="382">
        <f t="shared" si="103"/>
        <v>318.3098861837907</v>
      </c>
    </row>
    <row r="214" spans="1:54" x14ac:dyDescent="0.25">
      <c r="A214" s="57">
        <f t="shared" si="80"/>
        <v>212</v>
      </c>
      <c r="B214" s="57">
        <v>1100</v>
      </c>
      <c r="C214" s="57">
        <v>6</v>
      </c>
      <c r="D214" s="57" t="str">
        <f>'[3]1100 KHz'!A26</f>
        <v>10100</v>
      </c>
      <c r="E214" s="57">
        <f>'[3]1100 KHz'!B26</f>
        <v>1.5</v>
      </c>
      <c r="F214" s="57" t="str">
        <f>'[3]1100 KHz'!C26</f>
        <v>12</v>
      </c>
      <c r="G214" s="57" t="str">
        <f>'[3]1100 KHz'!D26</f>
        <v>00</v>
      </c>
      <c r="H214" s="57" t="str">
        <f>'[3]1100 KHz'!E26</f>
        <v>01</v>
      </c>
      <c r="I214" s="57" t="str">
        <f>'[3]1100 KHz'!F26</f>
        <v>00</v>
      </c>
      <c r="J214" s="57" t="str">
        <f>'[3]1100 KHz'!G26</f>
        <v>10</v>
      </c>
      <c r="K214" s="57" t="str">
        <f>'[3]1100 KHz'!H26</f>
        <v>80</v>
      </c>
      <c r="L214" s="57" t="str">
        <f>'[3]1100 KHz'!I26</f>
        <v>100000</v>
      </c>
      <c r="M214" s="57" t="str">
        <f>'[3]1100 KHz'!J26</f>
        <v>00</v>
      </c>
      <c r="N214" s="57" t="str">
        <f>'[3]1100 KHz'!K26</f>
        <v>42</v>
      </c>
      <c r="O214" s="57" t="str">
        <f>'[3]1100 KHz'!L26</f>
        <v>01</v>
      </c>
      <c r="P214" s="57" t="str">
        <f>'[3]1100 KHz'!M26</f>
        <v>00001</v>
      </c>
      <c r="Q214" s="57" t="str">
        <f>'[3]1100 KHz'!N26</f>
        <v>0</v>
      </c>
      <c r="R214" s="57" t="str">
        <f>'[3]1100 KHz'!O26</f>
        <v>28</v>
      </c>
      <c r="S214" s="57" t="str">
        <f>'[3]1100 KHz'!P26</f>
        <v>001010</v>
      </c>
      <c r="T214" s="57" t="str">
        <f>'[3]1100 KHz'!Q26</f>
        <v>00</v>
      </c>
      <c r="U214" s="57" t="str">
        <f>'[3]1100 KHz'!R26</f>
        <v>C2</v>
      </c>
      <c r="V214" s="57" t="str">
        <f>'[3]1100 KHz'!S26</f>
        <v>11</v>
      </c>
      <c r="W214" s="57" t="str">
        <f>'[3]1100 KHz'!T26</f>
        <v>00001</v>
      </c>
      <c r="X214" s="57" t="str">
        <f>'[3]1100 KHz'!U26</f>
        <v>0</v>
      </c>
      <c r="Y214" s="57" t="str">
        <f t="shared" si="90"/>
        <v>12804228C2</v>
      </c>
      <c r="Z214" s="57">
        <f t="shared" si="81"/>
        <v>100</v>
      </c>
      <c r="AA214" s="57">
        <f t="shared" si="82"/>
        <v>50</v>
      </c>
      <c r="AB214" s="57">
        <f t="shared" si="83"/>
        <v>0.99990000000000001</v>
      </c>
      <c r="AC214" s="57">
        <f t="shared" si="84"/>
        <v>3.2</v>
      </c>
      <c r="AD214" s="57">
        <f t="shared" si="85"/>
        <v>800</v>
      </c>
      <c r="AE214" s="57">
        <f t="shared" si="86"/>
        <v>50</v>
      </c>
      <c r="AF214" s="57">
        <f t="shared" si="87"/>
        <v>160</v>
      </c>
      <c r="AG214" s="57">
        <f t="shared" si="88"/>
        <v>1.25</v>
      </c>
      <c r="AH214" s="57">
        <f t="shared" si="89"/>
        <v>6.25</v>
      </c>
      <c r="AI214" s="57">
        <v>4000</v>
      </c>
      <c r="AK214" s="57">
        <f t="shared" si="91"/>
        <v>1100</v>
      </c>
      <c r="AL214" s="57">
        <f t="shared" si="92"/>
        <v>20</v>
      </c>
      <c r="AM214" s="57" t="str">
        <f t="shared" si="104"/>
        <v>12804228C2</v>
      </c>
      <c r="AN214" s="57">
        <f t="shared" si="104"/>
        <v>100</v>
      </c>
      <c r="AO214" s="57">
        <f t="shared" si="104"/>
        <v>50</v>
      </c>
      <c r="AP214" s="57">
        <f t="shared" si="93"/>
        <v>80</v>
      </c>
      <c r="AQ214" s="57">
        <f t="shared" si="94"/>
        <v>79.992000000000004</v>
      </c>
      <c r="AR214" s="57">
        <f t="shared" si="95"/>
        <v>3.2</v>
      </c>
      <c r="AS214" s="57">
        <f t="shared" si="105"/>
        <v>50</v>
      </c>
      <c r="AT214" s="57">
        <f t="shared" si="105"/>
        <v>160</v>
      </c>
      <c r="AU214" s="57">
        <f t="shared" si="96"/>
        <v>250</v>
      </c>
      <c r="AV214" s="57">
        <f t="shared" si="97"/>
        <v>6.25</v>
      </c>
      <c r="AW214" s="57">
        <f t="shared" si="98"/>
        <v>5</v>
      </c>
      <c r="AX214" s="382">
        <f t="shared" si="99"/>
        <v>39.792715044478271</v>
      </c>
      <c r="AY214" s="382">
        <f t="shared" si="100"/>
        <v>994.71839432434558</v>
      </c>
      <c r="AZ214" s="57">
        <f t="shared" si="101"/>
        <v>8</v>
      </c>
      <c r="BA214" s="382">
        <f t="shared" si="102"/>
        <v>3.9788735772973833</v>
      </c>
      <c r="BB214" s="382">
        <f t="shared" si="103"/>
        <v>159.15494309189535</v>
      </c>
    </row>
    <row r="215" spans="1:54" x14ac:dyDescent="0.25">
      <c r="A215" s="57">
        <f t="shared" si="80"/>
        <v>213</v>
      </c>
      <c r="B215" s="57">
        <v>1100</v>
      </c>
      <c r="C215" s="57">
        <v>6</v>
      </c>
      <c r="D215" s="57" t="str">
        <f>'[3]1100 KHz'!A27</f>
        <v>10101</v>
      </c>
      <c r="E215" s="57">
        <f>'[3]1100 KHz'!B27</f>
        <v>1.5</v>
      </c>
      <c r="F215" s="57" t="str">
        <f>'[3]1100 KHz'!C27</f>
        <v>13</v>
      </c>
      <c r="G215" s="57" t="str">
        <f>'[3]1100 KHz'!D27</f>
        <v>00</v>
      </c>
      <c r="H215" s="57" t="str">
        <f>'[3]1100 KHz'!E27</f>
        <v>01</v>
      </c>
      <c r="I215" s="57" t="str">
        <f>'[3]1100 KHz'!F27</f>
        <v>00</v>
      </c>
      <c r="J215" s="57" t="str">
        <f>'[3]1100 KHz'!G27</f>
        <v>11</v>
      </c>
      <c r="K215" s="57" t="str">
        <f>'[3]1100 KHz'!H27</f>
        <v>09</v>
      </c>
      <c r="L215" s="57" t="str">
        <f>'[3]1100 KHz'!I27</f>
        <v>000010</v>
      </c>
      <c r="M215" s="57" t="str">
        <f>'[3]1100 KHz'!J27</f>
        <v>01</v>
      </c>
      <c r="N215" s="57" t="str">
        <f>'[3]1100 KHz'!K27</f>
        <v>8C</v>
      </c>
      <c r="O215" s="57" t="str">
        <f>'[3]1100 KHz'!L27</f>
        <v>10</v>
      </c>
      <c r="P215" s="57" t="str">
        <f>'[3]1100 KHz'!M27</f>
        <v>00110</v>
      </c>
      <c r="Q215" s="57" t="str">
        <f>'[3]1100 KHz'!N27</f>
        <v>0</v>
      </c>
      <c r="R215" s="57" t="str">
        <f>'[3]1100 KHz'!O27</f>
        <v>18</v>
      </c>
      <c r="S215" s="57" t="str">
        <f>'[3]1100 KHz'!P27</f>
        <v>000110</v>
      </c>
      <c r="T215" s="57" t="str">
        <f>'[3]1100 KHz'!Q27</f>
        <v>00</v>
      </c>
      <c r="U215" s="57" t="str">
        <f>'[3]1100 KHz'!R27</f>
        <v>C2</v>
      </c>
      <c r="V215" s="57" t="str">
        <f>'[3]1100 KHz'!S27</f>
        <v>11</v>
      </c>
      <c r="W215" s="57" t="str">
        <f>'[3]1100 KHz'!T27</f>
        <v>00001</v>
      </c>
      <c r="X215" s="57" t="str">
        <f>'[3]1100 KHz'!U27</f>
        <v>0</v>
      </c>
      <c r="Y215" s="57" t="str">
        <f t="shared" si="90"/>
        <v>13098C18C2</v>
      </c>
      <c r="Z215" s="57">
        <f t="shared" si="81"/>
        <v>200</v>
      </c>
      <c r="AA215" s="57">
        <f t="shared" si="82"/>
        <v>30</v>
      </c>
      <c r="AB215" s="57">
        <f t="shared" si="83"/>
        <v>0.99990000000000001</v>
      </c>
      <c r="AC215" s="57">
        <f t="shared" si="84"/>
        <v>3.2</v>
      </c>
      <c r="AD215" s="57">
        <f t="shared" si="85"/>
        <v>800</v>
      </c>
      <c r="AE215" s="57">
        <f t="shared" si="86"/>
        <v>50</v>
      </c>
      <c r="AF215" s="57">
        <f t="shared" si="87"/>
        <v>10</v>
      </c>
      <c r="AG215" s="57">
        <f t="shared" si="88"/>
        <v>7.5</v>
      </c>
      <c r="AH215" s="57">
        <f t="shared" si="89"/>
        <v>37.5</v>
      </c>
      <c r="AI215" s="57">
        <v>4000</v>
      </c>
      <c r="AK215" s="57">
        <f t="shared" si="91"/>
        <v>1100</v>
      </c>
      <c r="AL215" s="57">
        <f t="shared" si="92"/>
        <v>21</v>
      </c>
      <c r="AM215" s="57" t="str">
        <f t="shared" si="104"/>
        <v>13098C18C2</v>
      </c>
      <c r="AN215" s="57">
        <f t="shared" si="104"/>
        <v>200</v>
      </c>
      <c r="AO215" s="57">
        <f t="shared" si="104"/>
        <v>30</v>
      </c>
      <c r="AP215" s="57">
        <f t="shared" si="93"/>
        <v>160</v>
      </c>
      <c r="AQ215" s="57">
        <f t="shared" si="94"/>
        <v>159.98400000000001</v>
      </c>
      <c r="AR215" s="57">
        <f t="shared" si="95"/>
        <v>3.2</v>
      </c>
      <c r="AS215" s="57">
        <f t="shared" si="105"/>
        <v>50</v>
      </c>
      <c r="AT215" s="57">
        <f t="shared" si="105"/>
        <v>10</v>
      </c>
      <c r="AU215" s="57">
        <f t="shared" si="96"/>
        <v>1500</v>
      </c>
      <c r="AV215" s="57">
        <f t="shared" si="97"/>
        <v>37.5</v>
      </c>
      <c r="AW215" s="57">
        <f t="shared" si="98"/>
        <v>6</v>
      </c>
      <c r="AX215" s="382">
        <f t="shared" si="99"/>
        <v>33.160595870398566</v>
      </c>
      <c r="AY215" s="382">
        <f t="shared" si="100"/>
        <v>1657.8639905405764</v>
      </c>
      <c r="AZ215" s="57">
        <f t="shared" si="101"/>
        <v>0.5</v>
      </c>
      <c r="BA215" s="382">
        <f t="shared" si="102"/>
        <v>10.610329539459689</v>
      </c>
      <c r="BB215" s="382">
        <f t="shared" si="103"/>
        <v>424.41318157838754</v>
      </c>
    </row>
    <row r="216" spans="1:54" x14ac:dyDescent="0.25">
      <c r="A216" s="57">
        <f t="shared" si="80"/>
        <v>214</v>
      </c>
      <c r="B216" s="57">
        <v>1100</v>
      </c>
      <c r="C216" s="57">
        <v>6</v>
      </c>
      <c r="D216" s="57" t="str">
        <f>'[3]1100 KHz'!A28</f>
        <v>10110</v>
      </c>
      <c r="E216" s="57">
        <f>'[3]1100 KHz'!B28</f>
        <v>1.5</v>
      </c>
      <c r="F216" s="57" t="str">
        <f>'[3]1100 KHz'!C28</f>
        <v>13</v>
      </c>
      <c r="G216" s="57" t="str">
        <f>'[3]1100 KHz'!D28</f>
        <v>00</v>
      </c>
      <c r="H216" s="57" t="str">
        <f>'[3]1100 KHz'!E28</f>
        <v>01</v>
      </c>
      <c r="I216" s="57" t="str">
        <f>'[3]1100 KHz'!F28</f>
        <v>00</v>
      </c>
      <c r="J216" s="57" t="str">
        <f>'[3]1100 KHz'!G28</f>
        <v>11</v>
      </c>
      <c r="K216" s="57" t="str">
        <f>'[3]1100 KHz'!H28</f>
        <v>10</v>
      </c>
      <c r="L216" s="57" t="str">
        <f>'[3]1100 KHz'!I28</f>
        <v>000100</v>
      </c>
      <c r="M216" s="57" t="str">
        <f>'[3]1100 KHz'!J28</f>
        <v>00</v>
      </c>
      <c r="N216" s="57" t="str">
        <f>'[3]1100 KHz'!K28</f>
        <v>C6</v>
      </c>
      <c r="O216" s="57" t="str">
        <f>'[3]1100 KHz'!L28</f>
        <v>11</v>
      </c>
      <c r="P216" s="57" t="str">
        <f>'[3]1100 KHz'!M28</f>
        <v>00011</v>
      </c>
      <c r="Q216" s="57" t="str">
        <f>'[3]1100 KHz'!N28</f>
        <v>0</v>
      </c>
      <c r="R216" s="57" t="str">
        <f>'[3]1100 KHz'!O28</f>
        <v>18</v>
      </c>
      <c r="S216" s="57" t="str">
        <f>'[3]1100 KHz'!P28</f>
        <v>000110</v>
      </c>
      <c r="T216" s="57" t="str">
        <f>'[3]1100 KHz'!Q28</f>
        <v>00</v>
      </c>
      <c r="U216" s="57" t="str">
        <f>'[3]1100 KHz'!R28</f>
        <v>C2</v>
      </c>
      <c r="V216" s="57" t="str">
        <f>'[3]1100 KHz'!S28</f>
        <v>11</v>
      </c>
      <c r="W216" s="57" t="str">
        <f>'[3]1100 KHz'!T28</f>
        <v>00001</v>
      </c>
      <c r="X216" s="57" t="str">
        <f>'[3]1100 KHz'!U28</f>
        <v>0</v>
      </c>
      <c r="Y216" s="57" t="str">
        <f t="shared" si="90"/>
        <v>1310C618C2</v>
      </c>
      <c r="Z216" s="57">
        <f t="shared" si="81"/>
        <v>200</v>
      </c>
      <c r="AA216" s="57">
        <f t="shared" si="82"/>
        <v>30</v>
      </c>
      <c r="AB216" s="57">
        <f t="shared" si="83"/>
        <v>0.99990000000000001</v>
      </c>
      <c r="AC216" s="57">
        <f t="shared" si="84"/>
        <v>3.2</v>
      </c>
      <c r="AD216" s="57">
        <f t="shared" si="85"/>
        <v>800</v>
      </c>
      <c r="AE216" s="57">
        <f t="shared" si="86"/>
        <v>50</v>
      </c>
      <c r="AF216" s="57">
        <f t="shared" si="87"/>
        <v>20</v>
      </c>
      <c r="AG216" s="57">
        <f t="shared" si="88"/>
        <v>3.75</v>
      </c>
      <c r="AH216" s="57">
        <f t="shared" si="89"/>
        <v>18.75</v>
      </c>
      <c r="AI216" s="57">
        <v>4000</v>
      </c>
      <c r="AK216" s="57">
        <f t="shared" si="91"/>
        <v>1100</v>
      </c>
      <c r="AL216" s="57">
        <f t="shared" si="92"/>
        <v>22</v>
      </c>
      <c r="AM216" s="57" t="str">
        <f t="shared" si="104"/>
        <v>1310C618C2</v>
      </c>
      <c r="AN216" s="57">
        <f t="shared" si="104"/>
        <v>200</v>
      </c>
      <c r="AO216" s="57">
        <f t="shared" si="104"/>
        <v>30</v>
      </c>
      <c r="AP216" s="57">
        <f t="shared" si="93"/>
        <v>160</v>
      </c>
      <c r="AQ216" s="57">
        <f t="shared" si="94"/>
        <v>159.98400000000001</v>
      </c>
      <c r="AR216" s="57">
        <f t="shared" si="95"/>
        <v>3.2</v>
      </c>
      <c r="AS216" s="57">
        <f t="shared" si="105"/>
        <v>50</v>
      </c>
      <c r="AT216" s="57">
        <f t="shared" si="105"/>
        <v>20</v>
      </c>
      <c r="AU216" s="57">
        <f t="shared" si="96"/>
        <v>750</v>
      </c>
      <c r="AV216" s="57">
        <f t="shared" si="97"/>
        <v>18.75</v>
      </c>
      <c r="AW216" s="57">
        <f t="shared" si="98"/>
        <v>6</v>
      </c>
      <c r="AX216" s="382">
        <f t="shared" si="99"/>
        <v>33.160595870398566</v>
      </c>
      <c r="AY216" s="382">
        <f t="shared" si="100"/>
        <v>1657.8639905405764</v>
      </c>
      <c r="AZ216" s="57">
        <f t="shared" si="101"/>
        <v>1</v>
      </c>
      <c r="BA216" s="382">
        <f t="shared" si="102"/>
        <v>10.610329539459689</v>
      </c>
      <c r="BB216" s="382">
        <f t="shared" si="103"/>
        <v>424.41318157838754</v>
      </c>
    </row>
    <row r="217" spans="1:54" x14ac:dyDescent="0.25">
      <c r="A217" s="57">
        <f t="shared" si="80"/>
        <v>215</v>
      </c>
      <c r="B217" s="57">
        <v>1100</v>
      </c>
      <c r="C217" s="57">
        <v>6</v>
      </c>
      <c r="D217" s="57" t="str">
        <f>'[3]1100 KHz'!A29</f>
        <v>10111</v>
      </c>
      <c r="E217" s="57">
        <f>'[3]1100 KHz'!B29</f>
        <v>1.5</v>
      </c>
      <c r="F217" s="57" t="str">
        <f>'[3]1100 KHz'!C29</f>
        <v>13</v>
      </c>
      <c r="G217" s="57" t="str">
        <f>'[3]1100 KHz'!D29</f>
        <v>00</v>
      </c>
      <c r="H217" s="57" t="str">
        <f>'[3]1100 KHz'!E29</f>
        <v>01</v>
      </c>
      <c r="I217" s="57" t="str">
        <f>'[3]1100 KHz'!F29</f>
        <v>00</v>
      </c>
      <c r="J217" s="57" t="str">
        <f>'[3]1100 KHz'!G29</f>
        <v>11</v>
      </c>
      <c r="K217" s="57" t="str">
        <f>'[3]1100 KHz'!H29</f>
        <v>20</v>
      </c>
      <c r="L217" s="57" t="str">
        <f>'[3]1100 KHz'!I29</f>
        <v>001000</v>
      </c>
      <c r="M217" s="57" t="str">
        <f>'[3]1100 KHz'!J29</f>
        <v>00</v>
      </c>
      <c r="N217" s="57" t="str">
        <f>'[3]1100 KHz'!K29</f>
        <v>42</v>
      </c>
      <c r="O217" s="57" t="str">
        <f>'[3]1100 KHz'!L29</f>
        <v>01</v>
      </c>
      <c r="P217" s="57" t="str">
        <f>'[3]1100 KHz'!M29</f>
        <v>00001</v>
      </c>
      <c r="Q217" s="57" t="str">
        <f>'[3]1100 KHz'!N29</f>
        <v>0</v>
      </c>
      <c r="R217" s="57" t="str">
        <f>'[3]1100 KHz'!O29</f>
        <v>18</v>
      </c>
      <c r="S217" s="57" t="str">
        <f>'[3]1100 KHz'!P29</f>
        <v>000110</v>
      </c>
      <c r="T217" s="57" t="str">
        <f>'[3]1100 KHz'!Q29</f>
        <v>00</v>
      </c>
      <c r="U217" s="57" t="str">
        <f>'[3]1100 KHz'!R29</f>
        <v>C2</v>
      </c>
      <c r="V217" s="57" t="str">
        <f>'[3]1100 KHz'!S29</f>
        <v>11</v>
      </c>
      <c r="W217" s="57" t="str">
        <f>'[3]1100 KHz'!T29</f>
        <v>00001</v>
      </c>
      <c r="X217" s="57" t="str">
        <f>'[3]1100 KHz'!U29</f>
        <v>0</v>
      </c>
      <c r="Y217" s="57" t="str">
        <f t="shared" si="90"/>
        <v>13204218C2</v>
      </c>
      <c r="Z217" s="57">
        <f t="shared" si="81"/>
        <v>200</v>
      </c>
      <c r="AA217" s="57">
        <f t="shared" si="82"/>
        <v>30</v>
      </c>
      <c r="AB217" s="57">
        <f t="shared" si="83"/>
        <v>0.99990000000000001</v>
      </c>
      <c r="AC217" s="57">
        <f t="shared" si="84"/>
        <v>3.2</v>
      </c>
      <c r="AD217" s="57">
        <f t="shared" si="85"/>
        <v>800</v>
      </c>
      <c r="AE217" s="57">
        <f t="shared" si="86"/>
        <v>50</v>
      </c>
      <c r="AF217" s="57">
        <f t="shared" si="87"/>
        <v>40</v>
      </c>
      <c r="AG217" s="57">
        <f t="shared" si="88"/>
        <v>1.25</v>
      </c>
      <c r="AH217" s="57">
        <f t="shared" si="89"/>
        <v>6.25</v>
      </c>
      <c r="AI217" s="57">
        <v>4000</v>
      </c>
      <c r="AK217" s="57">
        <f t="shared" si="91"/>
        <v>1100</v>
      </c>
      <c r="AL217" s="57">
        <f t="shared" si="92"/>
        <v>23</v>
      </c>
      <c r="AM217" s="57" t="str">
        <f t="shared" si="104"/>
        <v>13204218C2</v>
      </c>
      <c r="AN217" s="57">
        <f t="shared" si="104"/>
        <v>200</v>
      </c>
      <c r="AO217" s="57">
        <f t="shared" si="104"/>
        <v>30</v>
      </c>
      <c r="AP217" s="57">
        <f t="shared" si="93"/>
        <v>160</v>
      </c>
      <c r="AQ217" s="57">
        <f t="shared" si="94"/>
        <v>159.98400000000001</v>
      </c>
      <c r="AR217" s="57">
        <f t="shared" si="95"/>
        <v>3.2</v>
      </c>
      <c r="AS217" s="57">
        <f t="shared" si="105"/>
        <v>50</v>
      </c>
      <c r="AT217" s="57">
        <f t="shared" si="105"/>
        <v>40</v>
      </c>
      <c r="AU217" s="57">
        <f t="shared" si="96"/>
        <v>250</v>
      </c>
      <c r="AV217" s="57">
        <f t="shared" si="97"/>
        <v>6.25</v>
      </c>
      <c r="AW217" s="57">
        <f t="shared" si="98"/>
        <v>6</v>
      </c>
      <c r="AX217" s="382">
        <f t="shared" si="99"/>
        <v>33.160595870398566</v>
      </c>
      <c r="AY217" s="382">
        <f t="shared" si="100"/>
        <v>1657.8639905405764</v>
      </c>
      <c r="AZ217" s="57">
        <f t="shared" si="101"/>
        <v>2</v>
      </c>
      <c r="BA217" s="382">
        <f t="shared" si="102"/>
        <v>15.915494309189533</v>
      </c>
      <c r="BB217" s="382">
        <f t="shared" si="103"/>
        <v>636.61977236758139</v>
      </c>
    </row>
    <row r="218" spans="1:54" x14ac:dyDescent="0.25">
      <c r="A218" s="57">
        <f t="shared" si="80"/>
        <v>216</v>
      </c>
      <c r="B218" s="57">
        <v>1100</v>
      </c>
      <c r="C218" s="57">
        <v>6</v>
      </c>
      <c r="D218" s="57" t="str">
        <f>'[3]1100 KHz'!A30</f>
        <v>11000</v>
      </c>
      <c r="E218" s="57">
        <f>'[3]1100 KHz'!B30</f>
        <v>1.5</v>
      </c>
      <c r="F218" s="57" t="str">
        <f>'[3]1100 KHz'!C30</f>
        <v>13</v>
      </c>
      <c r="G218" s="57" t="str">
        <f>'[3]1100 KHz'!D30</f>
        <v>00</v>
      </c>
      <c r="H218" s="57" t="str">
        <f>'[3]1100 KHz'!E30</f>
        <v>01</v>
      </c>
      <c r="I218" s="57" t="str">
        <f>'[3]1100 KHz'!F30</f>
        <v>00</v>
      </c>
      <c r="J218" s="57" t="str">
        <f>'[3]1100 KHz'!G30</f>
        <v>11</v>
      </c>
      <c r="K218" s="57" t="str">
        <f>'[3]1100 KHz'!H30</f>
        <v>40</v>
      </c>
      <c r="L218" s="57" t="str">
        <f>'[3]1100 KHz'!I30</f>
        <v>010000</v>
      </c>
      <c r="M218" s="57" t="str">
        <f>'[3]1100 KHz'!J30</f>
        <v>00</v>
      </c>
      <c r="N218" s="57" t="str">
        <f>'[3]1100 KHz'!K30</f>
        <v>42</v>
      </c>
      <c r="O218" s="57" t="str">
        <f>'[3]1100 KHz'!L30</f>
        <v>01</v>
      </c>
      <c r="P218" s="57" t="str">
        <f>'[3]1100 KHz'!M30</f>
        <v>00001</v>
      </c>
      <c r="Q218" s="57" t="str">
        <f>'[3]1100 KHz'!N30</f>
        <v>0</v>
      </c>
      <c r="R218" s="57" t="str">
        <f>'[3]1100 KHz'!O30</f>
        <v>18</v>
      </c>
      <c r="S218" s="57" t="str">
        <f>'[3]1100 KHz'!P30</f>
        <v>000110</v>
      </c>
      <c r="T218" s="57" t="str">
        <f>'[3]1100 KHz'!Q30</f>
        <v>00</v>
      </c>
      <c r="U218" s="57" t="str">
        <f>'[3]1100 KHz'!R30</f>
        <v>C2</v>
      </c>
      <c r="V218" s="57" t="str">
        <f>'[3]1100 KHz'!S30</f>
        <v>11</v>
      </c>
      <c r="W218" s="57" t="str">
        <f>'[3]1100 KHz'!T30</f>
        <v>00001</v>
      </c>
      <c r="X218" s="57" t="str">
        <f>'[3]1100 KHz'!U30</f>
        <v>0</v>
      </c>
      <c r="Y218" s="57" t="str">
        <f t="shared" si="90"/>
        <v>13404218C2</v>
      </c>
      <c r="Z218" s="57">
        <f t="shared" si="81"/>
        <v>200</v>
      </c>
      <c r="AA218" s="57">
        <f t="shared" si="82"/>
        <v>30</v>
      </c>
      <c r="AB218" s="57">
        <f t="shared" si="83"/>
        <v>0.99990000000000001</v>
      </c>
      <c r="AC218" s="57">
        <f t="shared" si="84"/>
        <v>3.2</v>
      </c>
      <c r="AD218" s="57">
        <f t="shared" si="85"/>
        <v>800</v>
      </c>
      <c r="AE218" s="57">
        <f t="shared" si="86"/>
        <v>50</v>
      </c>
      <c r="AF218" s="57">
        <f t="shared" si="87"/>
        <v>80</v>
      </c>
      <c r="AG218" s="57">
        <f t="shared" si="88"/>
        <v>1.25</v>
      </c>
      <c r="AH218" s="57">
        <f t="shared" si="89"/>
        <v>6.25</v>
      </c>
      <c r="AI218" s="57">
        <v>4000</v>
      </c>
      <c r="AK218" s="57">
        <f t="shared" si="91"/>
        <v>1100</v>
      </c>
      <c r="AL218" s="57">
        <f t="shared" si="92"/>
        <v>24</v>
      </c>
      <c r="AM218" s="57" t="str">
        <f t="shared" si="104"/>
        <v>13404218C2</v>
      </c>
      <c r="AN218" s="57">
        <f t="shared" si="104"/>
        <v>200</v>
      </c>
      <c r="AO218" s="57">
        <f t="shared" si="104"/>
        <v>30</v>
      </c>
      <c r="AP218" s="57">
        <f t="shared" si="93"/>
        <v>160</v>
      </c>
      <c r="AQ218" s="57">
        <f t="shared" si="94"/>
        <v>159.98400000000001</v>
      </c>
      <c r="AR218" s="57">
        <f t="shared" si="95"/>
        <v>3.2</v>
      </c>
      <c r="AS218" s="57">
        <f t="shared" si="105"/>
        <v>50</v>
      </c>
      <c r="AT218" s="57">
        <f t="shared" si="105"/>
        <v>80</v>
      </c>
      <c r="AU218" s="57">
        <f t="shared" si="96"/>
        <v>250</v>
      </c>
      <c r="AV218" s="57">
        <f t="shared" si="97"/>
        <v>6.25</v>
      </c>
      <c r="AW218" s="57">
        <f t="shared" si="98"/>
        <v>6</v>
      </c>
      <c r="AX218" s="382">
        <f t="shared" si="99"/>
        <v>33.160595870398566</v>
      </c>
      <c r="AY218" s="382">
        <f t="shared" si="100"/>
        <v>1657.8639905405764</v>
      </c>
      <c r="AZ218" s="57">
        <f t="shared" si="101"/>
        <v>4</v>
      </c>
      <c r="BA218" s="382">
        <f t="shared" si="102"/>
        <v>7.9577471545947667</v>
      </c>
      <c r="BB218" s="382">
        <f t="shared" si="103"/>
        <v>318.3098861837907</v>
      </c>
    </row>
    <row r="219" spans="1:54" x14ac:dyDescent="0.25">
      <c r="A219" s="57">
        <f t="shared" si="80"/>
        <v>217</v>
      </c>
      <c r="B219" s="57">
        <v>1100</v>
      </c>
      <c r="C219" s="57">
        <v>6</v>
      </c>
      <c r="D219" s="57" t="str">
        <f>'[3]1100 KHz'!A31</f>
        <v>11001</v>
      </c>
      <c r="E219" s="57">
        <f>'[3]1100 KHz'!B31</f>
        <v>1.5</v>
      </c>
      <c r="F219" s="57" t="str">
        <f>'[3]1100 KHz'!C31</f>
        <v>13</v>
      </c>
      <c r="G219" s="57" t="str">
        <f>'[3]1100 KHz'!D31</f>
        <v>00</v>
      </c>
      <c r="H219" s="57" t="str">
        <f>'[3]1100 KHz'!E31</f>
        <v>01</v>
      </c>
      <c r="I219" s="57" t="str">
        <f>'[3]1100 KHz'!F31</f>
        <v>00</v>
      </c>
      <c r="J219" s="57" t="str">
        <f>'[3]1100 KHz'!G31</f>
        <v>11</v>
      </c>
      <c r="K219" s="57" t="str">
        <f>'[3]1100 KHz'!H31</f>
        <v>80</v>
      </c>
      <c r="L219" s="57" t="str">
        <f>'[3]1100 KHz'!I31</f>
        <v>100000</v>
      </c>
      <c r="M219" s="57" t="str">
        <f>'[3]1100 KHz'!J31</f>
        <v>00</v>
      </c>
      <c r="N219" s="57" t="str">
        <f>'[3]1100 KHz'!K31</f>
        <v>42</v>
      </c>
      <c r="O219" s="57" t="str">
        <f>'[3]1100 KHz'!L31</f>
        <v>01</v>
      </c>
      <c r="P219" s="57" t="str">
        <f>'[3]1100 KHz'!M31</f>
        <v>00001</v>
      </c>
      <c r="Q219" s="57" t="str">
        <f>'[3]1100 KHz'!N31</f>
        <v>0</v>
      </c>
      <c r="R219" s="57" t="str">
        <f>'[3]1100 KHz'!O31</f>
        <v>18</v>
      </c>
      <c r="S219" s="57" t="str">
        <f>'[3]1100 KHz'!P31</f>
        <v>000110</v>
      </c>
      <c r="T219" s="57" t="str">
        <f>'[3]1100 KHz'!Q31</f>
        <v>00</v>
      </c>
      <c r="U219" s="57" t="str">
        <f>'[3]1100 KHz'!R31</f>
        <v>C2</v>
      </c>
      <c r="V219" s="57" t="str">
        <f>'[3]1100 KHz'!S31</f>
        <v>11</v>
      </c>
      <c r="W219" s="57" t="str">
        <f>'[3]1100 KHz'!T31</f>
        <v>00001</v>
      </c>
      <c r="X219" s="57" t="str">
        <f>'[3]1100 KHz'!U31</f>
        <v>0</v>
      </c>
      <c r="Y219" s="57" t="str">
        <f t="shared" si="90"/>
        <v>13804218C2</v>
      </c>
      <c r="Z219" s="57">
        <f t="shared" si="81"/>
        <v>200</v>
      </c>
      <c r="AA219" s="57">
        <f t="shared" si="82"/>
        <v>30</v>
      </c>
      <c r="AB219" s="57">
        <f t="shared" si="83"/>
        <v>0.99990000000000001</v>
      </c>
      <c r="AC219" s="57">
        <f t="shared" si="84"/>
        <v>3.2</v>
      </c>
      <c r="AD219" s="57">
        <f t="shared" si="85"/>
        <v>800</v>
      </c>
      <c r="AE219" s="57">
        <f t="shared" si="86"/>
        <v>50</v>
      </c>
      <c r="AF219" s="57">
        <f t="shared" si="87"/>
        <v>160</v>
      </c>
      <c r="AG219" s="57">
        <f t="shared" si="88"/>
        <v>1.25</v>
      </c>
      <c r="AH219" s="57">
        <f t="shared" si="89"/>
        <v>6.25</v>
      </c>
      <c r="AI219" s="57">
        <v>4000</v>
      </c>
      <c r="AK219" s="57">
        <f t="shared" si="91"/>
        <v>1100</v>
      </c>
      <c r="AL219" s="57">
        <f t="shared" si="92"/>
        <v>25</v>
      </c>
      <c r="AM219" s="57" t="str">
        <f t="shared" si="104"/>
        <v>13804218C2</v>
      </c>
      <c r="AN219" s="57">
        <f t="shared" si="104"/>
        <v>200</v>
      </c>
      <c r="AO219" s="57">
        <f t="shared" si="104"/>
        <v>30</v>
      </c>
      <c r="AP219" s="57">
        <f t="shared" si="93"/>
        <v>160</v>
      </c>
      <c r="AQ219" s="57">
        <f t="shared" si="94"/>
        <v>159.98400000000001</v>
      </c>
      <c r="AR219" s="57">
        <f t="shared" si="95"/>
        <v>3.2</v>
      </c>
      <c r="AS219" s="57">
        <f t="shared" si="105"/>
        <v>50</v>
      </c>
      <c r="AT219" s="57">
        <f t="shared" si="105"/>
        <v>160</v>
      </c>
      <c r="AU219" s="57">
        <f t="shared" si="96"/>
        <v>250</v>
      </c>
      <c r="AV219" s="57">
        <f t="shared" si="97"/>
        <v>6.25</v>
      </c>
      <c r="AW219" s="57">
        <f t="shared" si="98"/>
        <v>6</v>
      </c>
      <c r="AX219" s="382">
        <f t="shared" si="99"/>
        <v>33.160595870398566</v>
      </c>
      <c r="AY219" s="382">
        <f t="shared" si="100"/>
        <v>1657.8639905405764</v>
      </c>
      <c r="AZ219" s="57">
        <f t="shared" si="101"/>
        <v>8</v>
      </c>
      <c r="BA219" s="382">
        <f t="shared" si="102"/>
        <v>3.9788735772973833</v>
      </c>
      <c r="BB219" s="382">
        <f t="shared" si="103"/>
        <v>159.15494309189535</v>
      </c>
    </row>
    <row r="220" spans="1:54" x14ac:dyDescent="0.25">
      <c r="A220" s="57">
        <f t="shared" si="80"/>
        <v>218</v>
      </c>
      <c r="B220" s="57">
        <v>1100</v>
      </c>
      <c r="C220" s="57">
        <v>6</v>
      </c>
      <c r="D220" s="57" t="str">
        <f>'[3]1100 KHz'!A32</f>
        <v>11010</v>
      </c>
      <c r="E220" s="57">
        <f>'[3]1100 KHz'!B32</f>
        <v>1.5</v>
      </c>
      <c r="F220" s="57" t="str">
        <f>'[3]1100 KHz'!C32</f>
        <v>13</v>
      </c>
      <c r="G220" s="57" t="str">
        <f>'[3]1100 KHz'!D32</f>
        <v>00</v>
      </c>
      <c r="H220" s="57" t="str">
        <f>'[3]1100 KHz'!E32</f>
        <v>01</v>
      </c>
      <c r="I220" s="57" t="str">
        <f>'[3]1100 KHz'!F32</f>
        <v>00</v>
      </c>
      <c r="J220" s="57" t="str">
        <f>'[3]1100 KHz'!G32</f>
        <v>11</v>
      </c>
      <c r="K220" s="57" t="str">
        <f>'[3]1100 KHz'!H32</f>
        <v>09</v>
      </c>
      <c r="L220" s="57" t="str">
        <f>'[3]1100 KHz'!I32</f>
        <v>000010</v>
      </c>
      <c r="M220" s="57" t="str">
        <f>'[3]1100 KHz'!J32</f>
        <v>01</v>
      </c>
      <c r="N220" s="57" t="str">
        <f>'[3]1100 KHz'!K32</f>
        <v>8C</v>
      </c>
      <c r="O220" s="57" t="str">
        <f>'[3]1100 KHz'!L32</f>
        <v>10</v>
      </c>
      <c r="P220" s="57" t="str">
        <f>'[3]1100 KHz'!M32</f>
        <v>00110</v>
      </c>
      <c r="Q220" s="57" t="str">
        <f>'[3]1100 KHz'!N32</f>
        <v>0</v>
      </c>
      <c r="R220" s="57" t="str">
        <f>'[3]1100 KHz'!O32</f>
        <v>1C</v>
      </c>
      <c r="S220" s="57" t="str">
        <f>'[3]1100 KHz'!P32</f>
        <v>000111</v>
      </c>
      <c r="T220" s="57" t="str">
        <f>'[3]1100 KHz'!Q32</f>
        <v>00</v>
      </c>
      <c r="U220" s="57" t="str">
        <f>'[3]1100 KHz'!R32</f>
        <v>42</v>
      </c>
      <c r="V220" s="57" t="str">
        <f>'[3]1100 KHz'!S32</f>
        <v>01</v>
      </c>
      <c r="W220" s="57" t="str">
        <f>'[3]1100 KHz'!T32</f>
        <v>00001</v>
      </c>
      <c r="X220" s="57" t="str">
        <f>'[3]1100 KHz'!U32</f>
        <v>0</v>
      </c>
      <c r="Y220" s="57" t="str">
        <f t="shared" si="90"/>
        <v>13098C1C42</v>
      </c>
      <c r="Z220" s="57">
        <f t="shared" si="81"/>
        <v>200</v>
      </c>
      <c r="AA220" s="57">
        <f t="shared" si="82"/>
        <v>35</v>
      </c>
      <c r="AB220" s="57">
        <f t="shared" si="83"/>
        <v>0.33329999999999999</v>
      </c>
      <c r="AC220" s="57">
        <f t="shared" si="84"/>
        <v>3.2</v>
      </c>
      <c r="AD220" s="57">
        <f t="shared" si="85"/>
        <v>800</v>
      </c>
      <c r="AE220" s="57">
        <f t="shared" si="86"/>
        <v>50</v>
      </c>
      <c r="AF220" s="57">
        <f t="shared" si="87"/>
        <v>10</v>
      </c>
      <c r="AG220" s="57">
        <f t="shared" si="88"/>
        <v>7.5</v>
      </c>
      <c r="AH220" s="57">
        <f t="shared" si="89"/>
        <v>37.5</v>
      </c>
      <c r="AI220" s="57">
        <v>4000</v>
      </c>
      <c r="AK220" s="57">
        <f t="shared" si="91"/>
        <v>1100</v>
      </c>
      <c r="AL220" s="57">
        <f t="shared" si="92"/>
        <v>26</v>
      </c>
      <c r="AM220" s="57" t="str">
        <f t="shared" si="104"/>
        <v>13098C1C42</v>
      </c>
      <c r="AN220" s="57">
        <f t="shared" si="104"/>
        <v>200</v>
      </c>
      <c r="AO220" s="57">
        <f t="shared" si="104"/>
        <v>35</v>
      </c>
      <c r="AP220" s="57">
        <f t="shared" si="93"/>
        <v>160</v>
      </c>
      <c r="AQ220" s="57">
        <f t="shared" si="94"/>
        <v>53.327999999999996</v>
      </c>
      <c r="AR220" s="57">
        <f t="shared" si="95"/>
        <v>3.2</v>
      </c>
      <c r="AS220" s="57">
        <f t="shared" si="105"/>
        <v>50</v>
      </c>
      <c r="AT220" s="57">
        <f t="shared" si="105"/>
        <v>10</v>
      </c>
      <c r="AU220" s="57">
        <f t="shared" si="96"/>
        <v>1500</v>
      </c>
      <c r="AV220" s="57">
        <f t="shared" si="97"/>
        <v>37.5</v>
      </c>
      <c r="AW220" s="57">
        <f t="shared" si="98"/>
        <v>7</v>
      </c>
      <c r="AX220" s="382">
        <f t="shared" si="99"/>
        <v>85.270103666739189</v>
      </c>
      <c r="AY220" s="382">
        <f t="shared" si="100"/>
        <v>1421.0262776062084</v>
      </c>
      <c r="AZ220" s="57">
        <f t="shared" si="101"/>
        <v>0.5</v>
      </c>
      <c r="BA220" s="382">
        <f t="shared" si="102"/>
        <v>10.610329539459689</v>
      </c>
      <c r="BB220" s="382">
        <f t="shared" si="103"/>
        <v>424.41318157838754</v>
      </c>
    </row>
    <row r="221" spans="1:54" x14ac:dyDescent="0.25">
      <c r="A221" s="57">
        <f t="shared" si="80"/>
        <v>219</v>
      </c>
      <c r="B221" s="57">
        <v>1100</v>
      </c>
      <c r="C221" s="57">
        <v>6</v>
      </c>
      <c r="D221" s="57" t="str">
        <f>'[3]1100 KHz'!A33</f>
        <v>11011</v>
      </c>
      <c r="E221" s="57">
        <f>'[3]1100 KHz'!B33</f>
        <v>1.5</v>
      </c>
      <c r="F221" s="57" t="str">
        <f>'[3]1100 KHz'!C33</f>
        <v>13</v>
      </c>
      <c r="G221" s="57" t="str">
        <f>'[3]1100 KHz'!D33</f>
        <v>00</v>
      </c>
      <c r="H221" s="57" t="str">
        <f>'[3]1100 KHz'!E33</f>
        <v>01</v>
      </c>
      <c r="I221" s="57" t="str">
        <f>'[3]1100 KHz'!F33</f>
        <v>00</v>
      </c>
      <c r="J221" s="57" t="str">
        <f>'[3]1100 KHz'!G33</f>
        <v>11</v>
      </c>
      <c r="K221" s="57" t="str">
        <f>'[3]1100 KHz'!H33</f>
        <v>10</v>
      </c>
      <c r="L221" s="57" t="str">
        <f>'[3]1100 KHz'!I33</f>
        <v>000100</v>
      </c>
      <c r="M221" s="57" t="str">
        <f>'[3]1100 KHz'!J33</f>
        <v>00</v>
      </c>
      <c r="N221" s="57" t="str">
        <f>'[3]1100 KHz'!K33</f>
        <v>C6</v>
      </c>
      <c r="O221" s="57" t="str">
        <f>'[3]1100 KHz'!L33</f>
        <v>11</v>
      </c>
      <c r="P221" s="57" t="str">
        <f>'[3]1100 KHz'!M33</f>
        <v>00011</v>
      </c>
      <c r="Q221" s="57" t="str">
        <f>'[3]1100 KHz'!N33</f>
        <v>0</v>
      </c>
      <c r="R221" s="57" t="str">
        <f>'[3]1100 KHz'!O33</f>
        <v>1C</v>
      </c>
      <c r="S221" s="57" t="str">
        <f>'[3]1100 KHz'!P33</f>
        <v>000111</v>
      </c>
      <c r="T221" s="57" t="str">
        <f>'[3]1100 KHz'!Q33</f>
        <v>00</v>
      </c>
      <c r="U221" s="57" t="str">
        <f>'[3]1100 KHz'!R33</f>
        <v>42</v>
      </c>
      <c r="V221" s="57" t="str">
        <f>'[3]1100 KHz'!S33</f>
        <v>01</v>
      </c>
      <c r="W221" s="57" t="str">
        <f>'[3]1100 KHz'!T33</f>
        <v>00001</v>
      </c>
      <c r="X221" s="57" t="str">
        <f>'[3]1100 KHz'!U33</f>
        <v>0</v>
      </c>
      <c r="Y221" s="57" t="str">
        <f t="shared" si="90"/>
        <v>1310C61C42</v>
      </c>
      <c r="Z221" s="57">
        <f t="shared" si="81"/>
        <v>200</v>
      </c>
      <c r="AA221" s="57">
        <f t="shared" si="82"/>
        <v>35</v>
      </c>
      <c r="AB221" s="57">
        <f t="shared" si="83"/>
        <v>0.33329999999999999</v>
      </c>
      <c r="AC221" s="57">
        <f t="shared" si="84"/>
        <v>3.2</v>
      </c>
      <c r="AD221" s="57">
        <f t="shared" si="85"/>
        <v>800</v>
      </c>
      <c r="AE221" s="57">
        <f t="shared" si="86"/>
        <v>50</v>
      </c>
      <c r="AF221" s="57">
        <f t="shared" si="87"/>
        <v>20</v>
      </c>
      <c r="AG221" s="57">
        <f t="shared" si="88"/>
        <v>3.75</v>
      </c>
      <c r="AH221" s="57">
        <f t="shared" si="89"/>
        <v>18.75</v>
      </c>
      <c r="AI221" s="57">
        <v>4000</v>
      </c>
      <c r="AK221" s="57">
        <f t="shared" si="91"/>
        <v>1100</v>
      </c>
      <c r="AL221" s="57">
        <f t="shared" si="92"/>
        <v>27</v>
      </c>
      <c r="AM221" s="57" t="str">
        <f t="shared" si="104"/>
        <v>1310C61C42</v>
      </c>
      <c r="AN221" s="57">
        <f t="shared" si="104"/>
        <v>200</v>
      </c>
      <c r="AO221" s="57">
        <f t="shared" si="104"/>
        <v>35</v>
      </c>
      <c r="AP221" s="57">
        <f t="shared" si="93"/>
        <v>160</v>
      </c>
      <c r="AQ221" s="57">
        <f t="shared" si="94"/>
        <v>53.327999999999996</v>
      </c>
      <c r="AR221" s="57">
        <f t="shared" si="95"/>
        <v>3.2</v>
      </c>
      <c r="AS221" s="57">
        <f t="shared" si="105"/>
        <v>50</v>
      </c>
      <c r="AT221" s="57">
        <f t="shared" si="105"/>
        <v>20</v>
      </c>
      <c r="AU221" s="57">
        <f t="shared" si="96"/>
        <v>750</v>
      </c>
      <c r="AV221" s="57">
        <f t="shared" si="97"/>
        <v>18.75</v>
      </c>
      <c r="AW221" s="57">
        <f t="shared" si="98"/>
        <v>7</v>
      </c>
      <c r="AX221" s="382">
        <f t="shared" si="99"/>
        <v>85.270103666739189</v>
      </c>
      <c r="AY221" s="382">
        <f t="shared" si="100"/>
        <v>1421.0262776062084</v>
      </c>
      <c r="AZ221" s="57">
        <f t="shared" si="101"/>
        <v>1</v>
      </c>
      <c r="BA221" s="382">
        <f t="shared" si="102"/>
        <v>10.610329539459689</v>
      </c>
      <c r="BB221" s="382">
        <f t="shared" si="103"/>
        <v>424.41318157838754</v>
      </c>
    </row>
    <row r="222" spans="1:54" x14ac:dyDescent="0.25">
      <c r="A222" s="57">
        <f t="shared" si="80"/>
        <v>220</v>
      </c>
      <c r="B222" s="57">
        <v>1100</v>
      </c>
      <c r="C222" s="57">
        <v>6</v>
      </c>
      <c r="D222" s="57" t="str">
        <f>'[3]1100 KHz'!A34</f>
        <v>11100</v>
      </c>
      <c r="E222" s="57">
        <f>'[3]1100 KHz'!B34</f>
        <v>1.5</v>
      </c>
      <c r="F222" s="57" t="str">
        <f>'[3]1100 KHz'!C34</f>
        <v>13</v>
      </c>
      <c r="G222" s="57" t="str">
        <f>'[3]1100 KHz'!D34</f>
        <v>00</v>
      </c>
      <c r="H222" s="57" t="str">
        <f>'[3]1100 KHz'!E34</f>
        <v>01</v>
      </c>
      <c r="I222" s="57" t="str">
        <f>'[3]1100 KHz'!F34</f>
        <v>00</v>
      </c>
      <c r="J222" s="57" t="str">
        <f>'[3]1100 KHz'!G34</f>
        <v>11</v>
      </c>
      <c r="K222" s="57" t="str">
        <f>'[3]1100 KHz'!H34</f>
        <v>20</v>
      </c>
      <c r="L222" s="57" t="str">
        <f>'[3]1100 KHz'!I34</f>
        <v>001000</v>
      </c>
      <c r="M222" s="57" t="str">
        <f>'[3]1100 KHz'!J34</f>
        <v>00</v>
      </c>
      <c r="N222" s="57" t="str">
        <f>'[3]1100 KHz'!K34</f>
        <v>42</v>
      </c>
      <c r="O222" s="57" t="str">
        <f>'[3]1100 KHz'!L34</f>
        <v>01</v>
      </c>
      <c r="P222" s="57" t="str">
        <f>'[3]1100 KHz'!M34</f>
        <v>00001</v>
      </c>
      <c r="Q222" s="57" t="str">
        <f>'[3]1100 KHz'!N34</f>
        <v>0</v>
      </c>
      <c r="R222" s="57" t="str">
        <f>'[3]1100 KHz'!O34</f>
        <v>1C</v>
      </c>
      <c r="S222" s="57" t="str">
        <f>'[3]1100 KHz'!P34</f>
        <v>000111</v>
      </c>
      <c r="T222" s="57" t="str">
        <f>'[3]1100 KHz'!Q34</f>
        <v>00</v>
      </c>
      <c r="U222" s="57" t="str">
        <f>'[3]1100 KHz'!R34</f>
        <v>42</v>
      </c>
      <c r="V222" s="57" t="str">
        <f>'[3]1100 KHz'!S34</f>
        <v>01</v>
      </c>
      <c r="W222" s="57" t="str">
        <f>'[3]1100 KHz'!T34</f>
        <v>00001</v>
      </c>
      <c r="X222" s="57" t="str">
        <f>'[3]1100 KHz'!U34</f>
        <v>0</v>
      </c>
      <c r="Y222" s="57" t="str">
        <f t="shared" si="90"/>
        <v>1320421C42</v>
      </c>
      <c r="Z222" s="57">
        <f t="shared" si="81"/>
        <v>200</v>
      </c>
      <c r="AA222" s="57">
        <f t="shared" si="82"/>
        <v>35</v>
      </c>
      <c r="AB222" s="57">
        <f t="shared" si="83"/>
        <v>0.33329999999999999</v>
      </c>
      <c r="AC222" s="57">
        <f t="shared" si="84"/>
        <v>3.2</v>
      </c>
      <c r="AD222" s="57">
        <f t="shared" si="85"/>
        <v>800</v>
      </c>
      <c r="AE222" s="57">
        <f t="shared" si="86"/>
        <v>50</v>
      </c>
      <c r="AF222" s="57">
        <f t="shared" si="87"/>
        <v>40</v>
      </c>
      <c r="AG222" s="57">
        <f t="shared" si="88"/>
        <v>1.25</v>
      </c>
      <c r="AH222" s="57">
        <f t="shared" si="89"/>
        <v>6.25</v>
      </c>
      <c r="AI222" s="57">
        <v>4000</v>
      </c>
      <c r="AK222" s="57">
        <f t="shared" si="91"/>
        <v>1100</v>
      </c>
      <c r="AL222" s="57">
        <f t="shared" si="92"/>
        <v>28</v>
      </c>
      <c r="AM222" s="57" t="str">
        <f t="shared" si="104"/>
        <v>1320421C42</v>
      </c>
      <c r="AN222" s="57">
        <f t="shared" si="104"/>
        <v>200</v>
      </c>
      <c r="AO222" s="57">
        <f t="shared" si="104"/>
        <v>35</v>
      </c>
      <c r="AP222" s="57">
        <f t="shared" si="93"/>
        <v>160</v>
      </c>
      <c r="AQ222" s="57">
        <f t="shared" si="94"/>
        <v>53.327999999999996</v>
      </c>
      <c r="AR222" s="57">
        <f t="shared" si="95"/>
        <v>3.2</v>
      </c>
      <c r="AS222" s="57">
        <f t="shared" si="105"/>
        <v>50</v>
      </c>
      <c r="AT222" s="57">
        <f t="shared" si="105"/>
        <v>40</v>
      </c>
      <c r="AU222" s="57">
        <f t="shared" si="96"/>
        <v>250</v>
      </c>
      <c r="AV222" s="57">
        <f t="shared" si="97"/>
        <v>6.25</v>
      </c>
      <c r="AW222" s="57">
        <f t="shared" si="98"/>
        <v>7</v>
      </c>
      <c r="AX222" s="382">
        <f t="shared" si="99"/>
        <v>85.270103666739189</v>
      </c>
      <c r="AY222" s="382">
        <f t="shared" si="100"/>
        <v>1421.0262776062084</v>
      </c>
      <c r="AZ222" s="57">
        <f t="shared" si="101"/>
        <v>2</v>
      </c>
      <c r="BA222" s="382">
        <f t="shared" si="102"/>
        <v>15.915494309189533</v>
      </c>
      <c r="BB222" s="382">
        <f t="shared" si="103"/>
        <v>636.61977236758139</v>
      </c>
    </row>
    <row r="223" spans="1:54" x14ac:dyDescent="0.25">
      <c r="A223" s="57">
        <f t="shared" si="80"/>
        <v>221</v>
      </c>
      <c r="B223" s="57">
        <v>1100</v>
      </c>
      <c r="C223" s="57">
        <v>6</v>
      </c>
      <c r="D223" s="57" t="str">
        <f>'[3]1100 KHz'!A35</f>
        <v>11101</v>
      </c>
      <c r="E223" s="57">
        <f>'[3]1100 KHz'!B35</f>
        <v>1.5</v>
      </c>
      <c r="F223" s="57" t="str">
        <f>'[3]1100 KHz'!C35</f>
        <v>13</v>
      </c>
      <c r="G223" s="57" t="str">
        <f>'[3]1100 KHz'!D35</f>
        <v>00</v>
      </c>
      <c r="H223" s="57" t="str">
        <f>'[3]1100 KHz'!E35</f>
        <v>01</v>
      </c>
      <c r="I223" s="57" t="str">
        <f>'[3]1100 KHz'!F35</f>
        <v>00</v>
      </c>
      <c r="J223" s="57" t="str">
        <f>'[3]1100 KHz'!G35</f>
        <v>11</v>
      </c>
      <c r="K223" s="57" t="str">
        <f>'[3]1100 KHz'!H35</f>
        <v>40</v>
      </c>
      <c r="L223" s="57" t="str">
        <f>'[3]1100 KHz'!I35</f>
        <v>010000</v>
      </c>
      <c r="M223" s="57" t="str">
        <f>'[3]1100 KHz'!J35</f>
        <v>00</v>
      </c>
      <c r="N223" s="57" t="str">
        <f>'[3]1100 KHz'!K35</f>
        <v>42</v>
      </c>
      <c r="O223" s="57" t="str">
        <f>'[3]1100 KHz'!L35</f>
        <v>01</v>
      </c>
      <c r="P223" s="57" t="str">
        <f>'[3]1100 KHz'!M35</f>
        <v>00001</v>
      </c>
      <c r="Q223" s="57" t="str">
        <f>'[3]1100 KHz'!N35</f>
        <v>0</v>
      </c>
      <c r="R223" s="57" t="str">
        <f>'[3]1100 KHz'!O35</f>
        <v>1C</v>
      </c>
      <c r="S223" s="57" t="str">
        <f>'[3]1100 KHz'!P35</f>
        <v>000111</v>
      </c>
      <c r="T223" s="57" t="str">
        <f>'[3]1100 KHz'!Q35</f>
        <v>00</v>
      </c>
      <c r="U223" s="57" t="str">
        <f>'[3]1100 KHz'!R35</f>
        <v>42</v>
      </c>
      <c r="V223" s="57" t="str">
        <f>'[3]1100 KHz'!S35</f>
        <v>01</v>
      </c>
      <c r="W223" s="57" t="str">
        <f>'[3]1100 KHz'!T35</f>
        <v>00001</v>
      </c>
      <c r="X223" s="57" t="str">
        <f>'[3]1100 KHz'!U35</f>
        <v>0</v>
      </c>
      <c r="Y223" s="57" t="str">
        <f t="shared" si="90"/>
        <v>1340421C42</v>
      </c>
      <c r="Z223" s="57">
        <f t="shared" si="81"/>
        <v>200</v>
      </c>
      <c r="AA223" s="57">
        <f t="shared" si="82"/>
        <v>35</v>
      </c>
      <c r="AB223" s="57">
        <f t="shared" si="83"/>
        <v>0.33329999999999999</v>
      </c>
      <c r="AC223" s="57">
        <f t="shared" si="84"/>
        <v>3.2</v>
      </c>
      <c r="AD223" s="57">
        <f t="shared" si="85"/>
        <v>800</v>
      </c>
      <c r="AE223" s="57">
        <f t="shared" si="86"/>
        <v>50</v>
      </c>
      <c r="AF223" s="57">
        <f t="shared" si="87"/>
        <v>80</v>
      </c>
      <c r="AG223" s="57">
        <f t="shared" si="88"/>
        <v>1.25</v>
      </c>
      <c r="AH223" s="57">
        <f t="shared" si="89"/>
        <v>6.25</v>
      </c>
      <c r="AI223" s="57">
        <v>4000</v>
      </c>
      <c r="AK223" s="57">
        <f t="shared" si="91"/>
        <v>1100</v>
      </c>
      <c r="AL223" s="57">
        <f t="shared" si="92"/>
        <v>29</v>
      </c>
      <c r="AM223" s="57" t="str">
        <f t="shared" si="104"/>
        <v>1340421C42</v>
      </c>
      <c r="AN223" s="57">
        <f t="shared" si="104"/>
        <v>200</v>
      </c>
      <c r="AO223" s="57">
        <f t="shared" si="104"/>
        <v>35</v>
      </c>
      <c r="AP223" s="57">
        <f t="shared" si="93"/>
        <v>160</v>
      </c>
      <c r="AQ223" s="57">
        <f t="shared" si="94"/>
        <v>53.327999999999996</v>
      </c>
      <c r="AR223" s="57">
        <f t="shared" si="95"/>
        <v>3.2</v>
      </c>
      <c r="AS223" s="57">
        <f t="shared" si="105"/>
        <v>50</v>
      </c>
      <c r="AT223" s="57">
        <f t="shared" si="105"/>
        <v>80</v>
      </c>
      <c r="AU223" s="57">
        <f t="shared" si="96"/>
        <v>250</v>
      </c>
      <c r="AV223" s="57">
        <f t="shared" si="97"/>
        <v>6.25</v>
      </c>
      <c r="AW223" s="57">
        <f t="shared" si="98"/>
        <v>7</v>
      </c>
      <c r="AX223" s="382">
        <f t="shared" si="99"/>
        <v>85.270103666739189</v>
      </c>
      <c r="AY223" s="382">
        <f t="shared" si="100"/>
        <v>1421.0262776062084</v>
      </c>
      <c r="AZ223" s="57">
        <f t="shared" si="101"/>
        <v>4</v>
      </c>
      <c r="BA223" s="382">
        <f t="shared" si="102"/>
        <v>7.9577471545947667</v>
      </c>
      <c r="BB223" s="382">
        <f t="shared" si="103"/>
        <v>318.3098861837907</v>
      </c>
    </row>
    <row r="224" spans="1:54" x14ac:dyDescent="0.25">
      <c r="A224" s="57">
        <f t="shared" si="80"/>
        <v>222</v>
      </c>
      <c r="B224" s="57">
        <v>1100</v>
      </c>
      <c r="C224" s="57">
        <v>6</v>
      </c>
      <c r="D224" s="57" t="str">
        <f>'[3]1100 KHz'!A36</f>
        <v>11110</v>
      </c>
      <c r="E224" s="57">
        <f>'[3]1100 KHz'!B36</f>
        <v>1.5</v>
      </c>
      <c r="F224" s="57" t="str">
        <f>'[3]1100 KHz'!C36</f>
        <v>13</v>
      </c>
      <c r="G224" s="57" t="str">
        <f>'[3]1100 KHz'!D36</f>
        <v>00</v>
      </c>
      <c r="H224" s="57" t="str">
        <f>'[3]1100 KHz'!E36</f>
        <v>01</v>
      </c>
      <c r="I224" s="57" t="str">
        <f>'[3]1100 KHz'!F36</f>
        <v>00</v>
      </c>
      <c r="J224" s="57" t="str">
        <f>'[3]1100 KHz'!G36</f>
        <v>11</v>
      </c>
      <c r="K224" s="57" t="str">
        <f>'[3]1100 KHz'!H36</f>
        <v>80</v>
      </c>
      <c r="L224" s="57" t="str">
        <f>'[3]1100 KHz'!I36</f>
        <v>100000</v>
      </c>
      <c r="M224" s="57" t="str">
        <f>'[3]1100 KHz'!J36</f>
        <v>00</v>
      </c>
      <c r="N224" s="57" t="str">
        <f>'[3]1100 KHz'!K36</f>
        <v>42</v>
      </c>
      <c r="O224" s="57" t="str">
        <f>'[3]1100 KHz'!L36</f>
        <v>01</v>
      </c>
      <c r="P224" s="57" t="str">
        <f>'[3]1100 KHz'!M36</f>
        <v>00001</v>
      </c>
      <c r="Q224" s="57" t="str">
        <f>'[3]1100 KHz'!N36</f>
        <v>0</v>
      </c>
      <c r="R224" s="57" t="str">
        <f>'[3]1100 KHz'!O36</f>
        <v>1C</v>
      </c>
      <c r="S224" s="57" t="str">
        <f>'[3]1100 KHz'!P36</f>
        <v>000111</v>
      </c>
      <c r="T224" s="57" t="str">
        <f>'[3]1100 KHz'!Q36</f>
        <v>00</v>
      </c>
      <c r="U224" s="57" t="str">
        <f>'[3]1100 KHz'!R36</f>
        <v>42</v>
      </c>
      <c r="V224" s="57" t="str">
        <f>'[3]1100 KHz'!S36</f>
        <v>01</v>
      </c>
      <c r="W224" s="57" t="str">
        <f>'[3]1100 KHz'!T36</f>
        <v>00001</v>
      </c>
      <c r="X224" s="57" t="str">
        <f>'[3]1100 KHz'!U36</f>
        <v>0</v>
      </c>
      <c r="Y224" s="57" t="str">
        <f t="shared" si="90"/>
        <v>1380421C42</v>
      </c>
      <c r="Z224" s="57">
        <f t="shared" si="81"/>
        <v>200</v>
      </c>
      <c r="AA224" s="57">
        <f t="shared" si="82"/>
        <v>35</v>
      </c>
      <c r="AB224" s="57">
        <f t="shared" si="83"/>
        <v>0.33329999999999999</v>
      </c>
      <c r="AC224" s="57">
        <f t="shared" si="84"/>
        <v>3.2</v>
      </c>
      <c r="AD224" s="57">
        <f t="shared" si="85"/>
        <v>800</v>
      </c>
      <c r="AE224" s="57">
        <f t="shared" si="86"/>
        <v>50</v>
      </c>
      <c r="AF224" s="57">
        <f t="shared" si="87"/>
        <v>160</v>
      </c>
      <c r="AG224" s="57">
        <f t="shared" si="88"/>
        <v>1.25</v>
      </c>
      <c r="AH224" s="57">
        <f t="shared" si="89"/>
        <v>6.25</v>
      </c>
      <c r="AI224" s="57">
        <v>4000</v>
      </c>
      <c r="AK224" s="57">
        <f t="shared" si="91"/>
        <v>1100</v>
      </c>
      <c r="AL224" s="57">
        <f t="shared" si="92"/>
        <v>30</v>
      </c>
      <c r="AM224" s="57" t="str">
        <f t="shared" si="104"/>
        <v>1380421C42</v>
      </c>
      <c r="AN224" s="57">
        <f t="shared" si="104"/>
        <v>200</v>
      </c>
      <c r="AO224" s="57">
        <f t="shared" si="104"/>
        <v>35</v>
      </c>
      <c r="AP224" s="57">
        <f t="shared" si="93"/>
        <v>160</v>
      </c>
      <c r="AQ224" s="57">
        <f t="shared" si="94"/>
        <v>53.327999999999996</v>
      </c>
      <c r="AR224" s="57">
        <f t="shared" si="95"/>
        <v>3.2</v>
      </c>
      <c r="AS224" s="57">
        <f t="shared" si="105"/>
        <v>50</v>
      </c>
      <c r="AT224" s="57">
        <f t="shared" si="105"/>
        <v>160</v>
      </c>
      <c r="AU224" s="57">
        <f t="shared" si="96"/>
        <v>250</v>
      </c>
      <c r="AV224" s="57">
        <f t="shared" si="97"/>
        <v>6.25</v>
      </c>
      <c r="AW224" s="57">
        <f t="shared" si="98"/>
        <v>7</v>
      </c>
      <c r="AX224" s="382">
        <f t="shared" si="99"/>
        <v>85.270103666739189</v>
      </c>
      <c r="AY224" s="382">
        <f t="shared" si="100"/>
        <v>1421.0262776062084</v>
      </c>
      <c r="AZ224" s="57">
        <f t="shared" si="101"/>
        <v>8</v>
      </c>
      <c r="BA224" s="382">
        <f t="shared" si="102"/>
        <v>3.9788735772973833</v>
      </c>
      <c r="BB224" s="382">
        <f t="shared" si="103"/>
        <v>159.15494309189535</v>
      </c>
    </row>
    <row r="225" spans="1:54" x14ac:dyDescent="0.25">
      <c r="A225" s="57">
        <f t="shared" si="80"/>
        <v>223</v>
      </c>
      <c r="B225" s="57">
        <v>1100</v>
      </c>
      <c r="C225" s="57">
        <v>6</v>
      </c>
      <c r="D225" s="57" t="str">
        <f>'[3]1100 KHz'!A37</f>
        <v>11111</v>
      </c>
      <c r="E225" s="57">
        <f>'[3]1100 KHz'!B37</f>
        <v>1.5</v>
      </c>
      <c r="F225" s="57" t="str">
        <f>'[3]1100 KHz'!C37</f>
        <v>13</v>
      </c>
      <c r="G225" s="57" t="str">
        <f>'[3]1100 KHz'!D37</f>
        <v>00</v>
      </c>
      <c r="H225" s="57" t="str">
        <f>'[3]1100 KHz'!E37</f>
        <v>01</v>
      </c>
      <c r="I225" s="57" t="str">
        <f>'[3]1100 KHz'!F37</f>
        <v>00</v>
      </c>
      <c r="J225" s="57" t="str">
        <f>'[3]1100 KHz'!G37</f>
        <v>11</v>
      </c>
      <c r="K225" s="57" t="str">
        <f>'[3]1100 KHz'!H37</f>
        <v>20</v>
      </c>
      <c r="L225" s="57" t="str">
        <f>'[3]1100 KHz'!I37</f>
        <v>001000</v>
      </c>
      <c r="M225" s="57" t="str">
        <f>'[3]1100 KHz'!J37</f>
        <v>00</v>
      </c>
      <c r="N225" s="57" t="str">
        <f>'[3]1100 KHz'!K37</f>
        <v>42</v>
      </c>
      <c r="O225" s="57" t="str">
        <f>'[3]1100 KHz'!L37</f>
        <v>01</v>
      </c>
      <c r="P225" s="57" t="str">
        <f>'[3]1100 KHz'!M37</f>
        <v>00001</v>
      </c>
      <c r="Q225" s="57" t="str">
        <f>'[3]1100 KHz'!N37</f>
        <v>0</v>
      </c>
      <c r="R225" s="57" t="str">
        <f>'[3]1100 KHz'!O37</f>
        <v>28</v>
      </c>
      <c r="S225" s="57" t="str">
        <f>'[3]1100 KHz'!P37</f>
        <v>001010</v>
      </c>
      <c r="T225" s="57" t="str">
        <f>'[3]1100 KHz'!Q37</f>
        <v>00</v>
      </c>
      <c r="U225" s="57" t="str">
        <f>'[3]1100 KHz'!R37</f>
        <v>42</v>
      </c>
      <c r="V225" s="57" t="str">
        <f>'[3]1100 KHz'!S37</f>
        <v>01</v>
      </c>
      <c r="W225" s="57" t="str">
        <f>'[3]1100 KHz'!T37</f>
        <v>00001</v>
      </c>
      <c r="X225" s="57" t="str">
        <f>'[3]1100 KHz'!U37</f>
        <v>0</v>
      </c>
      <c r="Y225" s="57" t="str">
        <f t="shared" si="90"/>
        <v>1320422842</v>
      </c>
      <c r="Z225" s="57">
        <f t="shared" si="81"/>
        <v>200</v>
      </c>
      <c r="AA225" s="57">
        <f t="shared" si="82"/>
        <v>50</v>
      </c>
      <c r="AB225" s="57">
        <f t="shared" si="83"/>
        <v>0.33329999999999999</v>
      </c>
      <c r="AC225" s="57">
        <f t="shared" si="84"/>
        <v>3.2</v>
      </c>
      <c r="AD225" s="57">
        <f t="shared" si="85"/>
        <v>800</v>
      </c>
      <c r="AE225" s="57">
        <f t="shared" si="86"/>
        <v>50</v>
      </c>
      <c r="AF225" s="57">
        <f t="shared" si="87"/>
        <v>40</v>
      </c>
      <c r="AG225" s="57">
        <f t="shared" si="88"/>
        <v>1.25</v>
      </c>
      <c r="AH225" s="57">
        <f t="shared" si="89"/>
        <v>6.25</v>
      </c>
      <c r="AI225" s="57">
        <v>4000</v>
      </c>
      <c r="AK225" s="57">
        <f t="shared" si="91"/>
        <v>1100</v>
      </c>
      <c r="AL225" s="57">
        <f t="shared" si="92"/>
        <v>31</v>
      </c>
      <c r="AM225" s="57" t="str">
        <f t="shared" si="104"/>
        <v>1320422842</v>
      </c>
      <c r="AN225" s="57">
        <f t="shared" si="104"/>
        <v>200</v>
      </c>
      <c r="AO225" s="57">
        <f t="shared" si="104"/>
        <v>50</v>
      </c>
      <c r="AP225" s="57">
        <f t="shared" si="93"/>
        <v>160</v>
      </c>
      <c r="AQ225" s="57">
        <f t="shared" si="94"/>
        <v>53.327999999999996</v>
      </c>
      <c r="AR225" s="57">
        <f t="shared" si="95"/>
        <v>3.2</v>
      </c>
      <c r="AS225" s="57">
        <f t="shared" si="105"/>
        <v>50</v>
      </c>
      <c r="AT225" s="57">
        <f t="shared" si="105"/>
        <v>40</v>
      </c>
      <c r="AU225" s="57">
        <f t="shared" si="96"/>
        <v>250</v>
      </c>
      <c r="AV225" s="57">
        <f t="shared" si="97"/>
        <v>6.25</v>
      </c>
      <c r="AW225" s="57">
        <f t="shared" si="98"/>
        <v>10</v>
      </c>
      <c r="AX225" s="382">
        <f t="shared" si="99"/>
        <v>59.689072566717428</v>
      </c>
      <c r="AY225" s="382">
        <f t="shared" si="100"/>
        <v>994.71839432434558</v>
      </c>
      <c r="AZ225" s="57">
        <f t="shared" si="101"/>
        <v>2</v>
      </c>
      <c r="BA225" s="382">
        <f t="shared" si="102"/>
        <v>15.915494309189533</v>
      </c>
      <c r="BB225" s="382">
        <f t="shared" si="103"/>
        <v>636.61977236758139</v>
      </c>
    </row>
    <row r="226" spans="1:54" x14ac:dyDescent="0.25">
      <c r="A226" s="57">
        <f t="shared" si="80"/>
        <v>224</v>
      </c>
      <c r="B226" s="57">
        <v>1500</v>
      </c>
      <c r="C226" s="57">
        <v>7</v>
      </c>
      <c r="D226" s="57" t="str">
        <f>'[3]1500 KHz'!A6</f>
        <v>00000</v>
      </c>
      <c r="E226" s="57">
        <f>'[3]1500 KHz'!B6</f>
        <v>1</v>
      </c>
      <c r="F226" s="57" t="e">
        <f>'[3]1500 KHz'!C6</f>
        <v>#NUM!</v>
      </c>
      <c r="G226" s="57" t="str">
        <f>'[3]1500 KHz'!D6</f>
        <v>00</v>
      </c>
      <c r="H226" s="57" t="e">
        <f>'[3]1500 KHz'!E6</f>
        <v>#NUM!</v>
      </c>
      <c r="I226" s="57" t="str">
        <f>'[3]1500 KHz'!F6</f>
        <v>00</v>
      </c>
      <c r="J226" s="57" t="e">
        <f>'[3]1500 KHz'!G6</f>
        <v>#NUM!</v>
      </c>
      <c r="K226" s="57" t="str">
        <f>'[3]1500 KHz'!H6</f>
        <v>00</v>
      </c>
      <c r="L226" s="57" t="str">
        <f>'[3]1500 KHz'!I6</f>
        <v>000000</v>
      </c>
      <c r="M226" s="57" t="str">
        <f>'[3]1500 KHz'!J6</f>
        <v>00</v>
      </c>
      <c r="N226" s="57" t="str">
        <f>'[3]1500 KHz'!K6</f>
        <v>42</v>
      </c>
      <c r="O226" s="57" t="str">
        <f>'[3]1500 KHz'!L6</f>
        <v>01</v>
      </c>
      <c r="P226" s="57" t="str">
        <f>'[3]1500 KHz'!M6</f>
        <v>00001</v>
      </c>
      <c r="Q226" s="57" t="str">
        <f>'[3]1500 KHz'!N6</f>
        <v>0</v>
      </c>
      <c r="R226" s="57" t="str">
        <f>'[3]1500 KHz'!O6</f>
        <v>00</v>
      </c>
      <c r="S226" s="57" t="str">
        <f>'[3]1500 KHz'!P6</f>
        <v>000000</v>
      </c>
      <c r="T226" s="57" t="str">
        <f>'[3]1500 KHz'!Q6</f>
        <v>00</v>
      </c>
      <c r="U226" s="57" t="str">
        <f>'[3]1500 KHz'!R6</f>
        <v>00</v>
      </c>
      <c r="V226" s="57" t="str">
        <f>'[3]1500 KHz'!S6</f>
        <v>00</v>
      </c>
      <c r="W226" s="57" t="str">
        <f>'[3]1500 KHz'!T6</f>
        <v>00000</v>
      </c>
      <c r="X226" s="57" t="str">
        <f>'[3]1500 KHz'!U6</f>
        <v>0</v>
      </c>
      <c r="Y226" s="57" t="e">
        <f t="shared" si="90"/>
        <v>#NUM!</v>
      </c>
      <c r="Z226" s="57" t="e">
        <f t="shared" si="81"/>
        <v>#NUM!</v>
      </c>
      <c r="AA226" s="57">
        <f t="shared" si="82"/>
        <v>0</v>
      </c>
      <c r="AB226" s="57">
        <f t="shared" si="83"/>
        <v>0</v>
      </c>
      <c r="AC226" s="57">
        <f t="shared" si="84"/>
        <v>0</v>
      </c>
      <c r="AD226" s="57">
        <f t="shared" si="85"/>
        <v>800</v>
      </c>
      <c r="AE226" s="57" t="e">
        <f t="shared" si="86"/>
        <v>#NUM!</v>
      </c>
      <c r="AF226" s="57">
        <f t="shared" si="87"/>
        <v>0</v>
      </c>
      <c r="AG226" s="57">
        <f t="shared" si="88"/>
        <v>1.25</v>
      </c>
      <c r="AH226" s="57">
        <f t="shared" si="89"/>
        <v>6.25</v>
      </c>
      <c r="AI226" s="57">
        <v>4000</v>
      </c>
      <c r="AK226" s="57">
        <f t="shared" si="91"/>
        <v>1500</v>
      </c>
      <c r="AL226" s="57">
        <f t="shared" si="92"/>
        <v>0</v>
      </c>
      <c r="AM226" s="57" t="e">
        <f t="shared" si="104"/>
        <v>#NUM!</v>
      </c>
      <c r="AN226" s="57" t="e">
        <f t="shared" si="104"/>
        <v>#NUM!</v>
      </c>
      <c r="AO226" s="57">
        <f t="shared" si="104"/>
        <v>0</v>
      </c>
      <c r="AP226" s="57" t="e">
        <f t="shared" si="93"/>
        <v>#NUM!</v>
      </c>
      <c r="AQ226" s="57" t="e">
        <f t="shared" si="94"/>
        <v>#NUM!</v>
      </c>
      <c r="AR226" s="57">
        <f t="shared" si="95"/>
        <v>0</v>
      </c>
      <c r="AS226" s="57" t="e">
        <f t="shared" si="105"/>
        <v>#NUM!</v>
      </c>
      <c r="AT226" s="57">
        <f t="shared" si="105"/>
        <v>0</v>
      </c>
      <c r="AU226" s="57" t="e">
        <f t="shared" si="96"/>
        <v>#NUM!</v>
      </c>
      <c r="AV226" s="57">
        <f t="shared" si="97"/>
        <v>6.25</v>
      </c>
      <c r="AW226" s="57" t="e">
        <f t="shared" si="98"/>
        <v>#NUM!</v>
      </c>
      <c r="AX226" s="382" t="e">
        <f t="shared" si="99"/>
        <v>#NUM!</v>
      </c>
      <c r="AY226" s="382" t="e">
        <f t="shared" si="100"/>
        <v>#DIV/0!</v>
      </c>
      <c r="AZ226" s="57" t="e">
        <f t="shared" si="101"/>
        <v>#NUM!</v>
      </c>
      <c r="BA226" s="382" t="e">
        <f t="shared" si="102"/>
        <v>#NUM!</v>
      </c>
      <c r="BB226" s="382" t="e">
        <f t="shared" si="103"/>
        <v>#DIV/0!</v>
      </c>
    </row>
    <row r="227" spans="1:54" x14ac:dyDescent="0.25">
      <c r="A227" s="57">
        <f t="shared" si="80"/>
        <v>225</v>
      </c>
      <c r="B227" s="57">
        <v>1500</v>
      </c>
      <c r="C227" s="57">
        <v>7</v>
      </c>
      <c r="D227" s="57" t="str">
        <f>'[3]1500 KHz'!A7</f>
        <v>00001</v>
      </c>
      <c r="E227" s="57">
        <f>'[3]1500 KHz'!B7</f>
        <v>1</v>
      </c>
      <c r="F227" s="57" t="str">
        <f>'[3]1500 KHz'!C7</f>
        <v>12</v>
      </c>
      <c r="G227" s="57" t="str">
        <f>'[3]1500 KHz'!D7</f>
        <v>00</v>
      </c>
      <c r="H227" s="57" t="str">
        <f>'[3]1500 KHz'!E7</f>
        <v>01</v>
      </c>
      <c r="I227" s="57" t="str">
        <f>'[3]1500 KHz'!F7</f>
        <v>00</v>
      </c>
      <c r="J227" s="57" t="str">
        <f>'[3]1500 KHz'!G7</f>
        <v>10</v>
      </c>
      <c r="K227" s="57" t="str">
        <f>'[3]1500 KHz'!H7</f>
        <v>09</v>
      </c>
      <c r="L227" s="57" t="str">
        <f>'[3]1500 KHz'!I7</f>
        <v>000010</v>
      </c>
      <c r="M227" s="57" t="str">
        <f>'[3]1500 KHz'!J7</f>
        <v>01</v>
      </c>
      <c r="N227" s="57" t="str">
        <f>'[3]1500 KHz'!K7</f>
        <v>08</v>
      </c>
      <c r="O227" s="57" t="str">
        <f>'[3]1500 KHz'!L7</f>
        <v>00</v>
      </c>
      <c r="P227" s="57" t="str">
        <f>'[3]1500 KHz'!M7</f>
        <v>00100</v>
      </c>
      <c r="Q227" s="57" t="str">
        <f>'[3]1500 KHz'!N7</f>
        <v>0</v>
      </c>
      <c r="R227" s="57" t="str">
        <f>'[3]1500 KHz'!O7</f>
        <v>11</v>
      </c>
      <c r="S227" s="57" t="str">
        <f>'[3]1500 KHz'!P7</f>
        <v>000100</v>
      </c>
      <c r="T227" s="57" t="str">
        <f>'[3]1500 KHz'!Q7</f>
        <v>01</v>
      </c>
      <c r="U227" s="57" t="str">
        <f>'[3]1500 KHz'!R7</f>
        <v>04</v>
      </c>
      <c r="V227" s="57" t="str">
        <f>'[3]1500 KHz'!S7</f>
        <v>00</v>
      </c>
      <c r="W227" s="57" t="str">
        <f>'[3]1500 KHz'!T7</f>
        <v>00010</v>
      </c>
      <c r="X227" s="57" t="str">
        <f>'[3]1500 KHz'!U7</f>
        <v>0</v>
      </c>
      <c r="Y227" s="57" t="str">
        <f t="shared" si="90"/>
        <v>1209081104</v>
      </c>
      <c r="Z227" s="57">
        <f t="shared" si="81"/>
        <v>100</v>
      </c>
      <c r="AA227" s="57">
        <f t="shared" si="82"/>
        <v>20</v>
      </c>
      <c r="AB227" s="57">
        <f t="shared" si="83"/>
        <v>1.3331999999999999</v>
      </c>
      <c r="AC227" s="57">
        <f t="shared" si="84"/>
        <v>6.4</v>
      </c>
      <c r="AD227" s="57">
        <f t="shared" si="85"/>
        <v>800</v>
      </c>
      <c r="AE227" s="57">
        <f t="shared" si="86"/>
        <v>50</v>
      </c>
      <c r="AF227" s="57">
        <f t="shared" si="87"/>
        <v>10</v>
      </c>
      <c r="AG227" s="57">
        <f t="shared" si="88"/>
        <v>5</v>
      </c>
      <c r="AH227" s="57">
        <f t="shared" si="89"/>
        <v>25</v>
      </c>
      <c r="AI227" s="57">
        <v>4000</v>
      </c>
      <c r="AK227" s="57">
        <f t="shared" si="91"/>
        <v>1500</v>
      </c>
      <c r="AL227" s="57">
        <f t="shared" si="92"/>
        <v>1</v>
      </c>
      <c r="AM227" s="57" t="str">
        <f t="shared" si="104"/>
        <v>1209081104</v>
      </c>
      <c r="AN227" s="57">
        <f t="shared" si="104"/>
        <v>100</v>
      </c>
      <c r="AO227" s="57">
        <f t="shared" si="104"/>
        <v>20</v>
      </c>
      <c r="AP227" s="57">
        <f t="shared" si="93"/>
        <v>80</v>
      </c>
      <c r="AQ227" s="57">
        <f t="shared" si="94"/>
        <v>106.65599999999999</v>
      </c>
      <c r="AR227" s="57">
        <f t="shared" si="95"/>
        <v>6.4</v>
      </c>
      <c r="AS227" s="57">
        <f t="shared" si="105"/>
        <v>50</v>
      </c>
      <c r="AT227" s="57">
        <f t="shared" si="105"/>
        <v>10</v>
      </c>
      <c r="AU227" s="57">
        <f t="shared" si="96"/>
        <v>1000</v>
      </c>
      <c r="AV227" s="57">
        <f t="shared" si="97"/>
        <v>25</v>
      </c>
      <c r="AW227" s="57">
        <f t="shared" si="98"/>
        <v>2</v>
      </c>
      <c r="AX227" s="382">
        <f t="shared" si="99"/>
        <v>74.611340708396796</v>
      </c>
      <c r="AY227" s="382">
        <f t="shared" si="100"/>
        <v>1243.3979929054324</v>
      </c>
      <c r="AZ227" s="57">
        <f t="shared" si="101"/>
        <v>0.5</v>
      </c>
      <c r="BA227" s="382">
        <f t="shared" si="102"/>
        <v>15.915494309189533</v>
      </c>
      <c r="BB227" s="382">
        <f t="shared" si="103"/>
        <v>636.61977236758139</v>
      </c>
    </row>
    <row r="228" spans="1:54" x14ac:dyDescent="0.25">
      <c r="A228" s="57">
        <f t="shared" si="80"/>
        <v>226</v>
      </c>
      <c r="B228" s="57">
        <v>1500</v>
      </c>
      <c r="C228" s="57">
        <v>7</v>
      </c>
      <c r="D228" s="57" t="str">
        <f>'[3]1500 KHz'!A8</f>
        <v>00010</v>
      </c>
      <c r="E228" s="57">
        <f>'[3]1500 KHz'!B8</f>
        <v>1</v>
      </c>
      <c r="F228" s="57" t="str">
        <f>'[3]1500 KHz'!C8</f>
        <v>12</v>
      </c>
      <c r="G228" s="57" t="str">
        <f>'[3]1500 KHz'!D8</f>
        <v>00</v>
      </c>
      <c r="H228" s="57" t="str">
        <f>'[3]1500 KHz'!E8</f>
        <v>01</v>
      </c>
      <c r="I228" s="57" t="str">
        <f>'[3]1500 KHz'!F8</f>
        <v>00</v>
      </c>
      <c r="J228" s="57" t="str">
        <f>'[3]1500 KHz'!G8</f>
        <v>10</v>
      </c>
      <c r="K228" s="57" t="str">
        <f>'[3]1500 KHz'!H8</f>
        <v>10</v>
      </c>
      <c r="L228" s="57" t="str">
        <f>'[3]1500 KHz'!I8</f>
        <v>000100</v>
      </c>
      <c r="M228" s="57" t="str">
        <f>'[3]1500 KHz'!J8</f>
        <v>00</v>
      </c>
      <c r="N228" s="57" t="str">
        <f>'[3]1500 KHz'!K8</f>
        <v>84</v>
      </c>
      <c r="O228" s="57" t="str">
        <f>'[3]1500 KHz'!L8</f>
        <v>10</v>
      </c>
      <c r="P228" s="57" t="str">
        <f>'[3]1500 KHz'!M8</f>
        <v>00010</v>
      </c>
      <c r="Q228" s="57" t="str">
        <f>'[3]1500 KHz'!N8</f>
        <v>0</v>
      </c>
      <c r="R228" s="57" t="str">
        <f>'[3]1500 KHz'!O8</f>
        <v>11</v>
      </c>
      <c r="S228" s="57" t="str">
        <f>'[3]1500 KHz'!P8</f>
        <v>000100</v>
      </c>
      <c r="T228" s="57" t="str">
        <f>'[3]1500 KHz'!Q8</f>
        <v>01</v>
      </c>
      <c r="U228" s="57" t="str">
        <f>'[3]1500 KHz'!R8</f>
        <v>04</v>
      </c>
      <c r="V228" s="57" t="str">
        <f>'[3]1500 KHz'!S8</f>
        <v>00</v>
      </c>
      <c r="W228" s="57" t="str">
        <f>'[3]1500 KHz'!T8</f>
        <v>00010</v>
      </c>
      <c r="X228" s="57" t="str">
        <f>'[3]1500 KHz'!U8</f>
        <v>0</v>
      </c>
      <c r="Y228" s="57" t="str">
        <f t="shared" si="90"/>
        <v>1210841104</v>
      </c>
      <c r="Z228" s="57">
        <f t="shared" si="81"/>
        <v>100</v>
      </c>
      <c r="AA228" s="57">
        <f t="shared" si="82"/>
        <v>20</v>
      </c>
      <c r="AB228" s="57">
        <f t="shared" si="83"/>
        <v>1.3331999999999999</v>
      </c>
      <c r="AC228" s="57">
        <f t="shared" si="84"/>
        <v>6.4</v>
      </c>
      <c r="AD228" s="57">
        <f t="shared" si="85"/>
        <v>800</v>
      </c>
      <c r="AE228" s="57">
        <f t="shared" si="86"/>
        <v>50</v>
      </c>
      <c r="AF228" s="57">
        <f t="shared" si="87"/>
        <v>20</v>
      </c>
      <c r="AG228" s="57">
        <f t="shared" si="88"/>
        <v>2.5</v>
      </c>
      <c r="AH228" s="57">
        <f t="shared" si="89"/>
        <v>12.5</v>
      </c>
      <c r="AI228" s="57">
        <v>4000</v>
      </c>
      <c r="AK228" s="57">
        <f t="shared" si="91"/>
        <v>1500</v>
      </c>
      <c r="AL228" s="57">
        <f t="shared" si="92"/>
        <v>2</v>
      </c>
      <c r="AM228" s="57" t="str">
        <f t="shared" si="104"/>
        <v>1210841104</v>
      </c>
      <c r="AN228" s="57">
        <f t="shared" si="104"/>
        <v>100</v>
      </c>
      <c r="AO228" s="57">
        <f t="shared" si="104"/>
        <v>20</v>
      </c>
      <c r="AP228" s="57">
        <f t="shared" si="93"/>
        <v>80</v>
      </c>
      <c r="AQ228" s="57">
        <f t="shared" si="94"/>
        <v>106.65599999999999</v>
      </c>
      <c r="AR228" s="57">
        <f t="shared" si="95"/>
        <v>6.4</v>
      </c>
      <c r="AS228" s="57">
        <f t="shared" si="105"/>
        <v>50</v>
      </c>
      <c r="AT228" s="57">
        <f t="shared" si="105"/>
        <v>20</v>
      </c>
      <c r="AU228" s="57">
        <f t="shared" si="96"/>
        <v>500</v>
      </c>
      <c r="AV228" s="57">
        <f t="shared" si="97"/>
        <v>12.5</v>
      </c>
      <c r="AW228" s="57">
        <f t="shared" si="98"/>
        <v>2</v>
      </c>
      <c r="AX228" s="382">
        <f t="shared" si="99"/>
        <v>74.611340708396796</v>
      </c>
      <c r="AY228" s="382">
        <f t="shared" si="100"/>
        <v>1243.3979929054324</v>
      </c>
      <c r="AZ228" s="57">
        <f t="shared" si="101"/>
        <v>1</v>
      </c>
      <c r="BA228" s="382">
        <f t="shared" si="102"/>
        <v>15.915494309189533</v>
      </c>
      <c r="BB228" s="382">
        <f t="shared" si="103"/>
        <v>636.61977236758139</v>
      </c>
    </row>
    <row r="229" spans="1:54" x14ac:dyDescent="0.25">
      <c r="A229" s="57">
        <f t="shared" si="80"/>
        <v>227</v>
      </c>
      <c r="B229" s="57">
        <v>1500</v>
      </c>
      <c r="C229" s="57">
        <v>7</v>
      </c>
      <c r="D229" s="57" t="str">
        <f>'[3]1500 KHz'!A9</f>
        <v>00011</v>
      </c>
      <c r="E229" s="57">
        <f>'[3]1500 KHz'!B9</f>
        <v>1</v>
      </c>
      <c r="F229" s="57" t="str">
        <f>'[3]1500 KHz'!C9</f>
        <v>12</v>
      </c>
      <c r="G229" s="57" t="str">
        <f>'[3]1500 KHz'!D9</f>
        <v>00</v>
      </c>
      <c r="H229" s="57" t="str">
        <f>'[3]1500 KHz'!E9</f>
        <v>01</v>
      </c>
      <c r="I229" s="57" t="str">
        <f>'[3]1500 KHz'!F9</f>
        <v>00</v>
      </c>
      <c r="J229" s="57" t="str">
        <f>'[3]1500 KHz'!G9</f>
        <v>10</v>
      </c>
      <c r="K229" s="57" t="str">
        <f>'[3]1500 KHz'!H9</f>
        <v>20</v>
      </c>
      <c r="L229" s="57" t="str">
        <f>'[3]1500 KHz'!I9</f>
        <v>001000</v>
      </c>
      <c r="M229" s="57" t="str">
        <f>'[3]1500 KHz'!J9</f>
        <v>00</v>
      </c>
      <c r="N229" s="57" t="str">
        <f>'[3]1500 KHz'!K9</f>
        <v>42</v>
      </c>
      <c r="O229" s="57" t="str">
        <f>'[3]1500 KHz'!L9</f>
        <v>01</v>
      </c>
      <c r="P229" s="57" t="str">
        <f>'[3]1500 KHz'!M9</f>
        <v>00001</v>
      </c>
      <c r="Q229" s="57" t="str">
        <f>'[3]1500 KHz'!N9</f>
        <v>0</v>
      </c>
      <c r="R229" s="57" t="str">
        <f>'[3]1500 KHz'!O9</f>
        <v>11</v>
      </c>
      <c r="S229" s="57" t="str">
        <f>'[3]1500 KHz'!P9</f>
        <v>000100</v>
      </c>
      <c r="T229" s="57" t="str">
        <f>'[3]1500 KHz'!Q9</f>
        <v>01</v>
      </c>
      <c r="U229" s="57" t="str">
        <f>'[3]1500 KHz'!R9</f>
        <v>04</v>
      </c>
      <c r="V229" s="57" t="str">
        <f>'[3]1500 KHz'!S9</f>
        <v>00</v>
      </c>
      <c r="W229" s="57" t="str">
        <f>'[3]1500 KHz'!T9</f>
        <v>00010</v>
      </c>
      <c r="X229" s="57" t="str">
        <f>'[3]1500 KHz'!U9</f>
        <v>0</v>
      </c>
      <c r="Y229" s="57" t="str">
        <f t="shared" si="90"/>
        <v>1220421104</v>
      </c>
      <c r="Z229" s="57">
        <f t="shared" si="81"/>
        <v>100</v>
      </c>
      <c r="AA229" s="57">
        <f t="shared" si="82"/>
        <v>20</v>
      </c>
      <c r="AB229" s="57">
        <f t="shared" si="83"/>
        <v>1.3331999999999999</v>
      </c>
      <c r="AC229" s="57">
        <f t="shared" si="84"/>
        <v>6.4</v>
      </c>
      <c r="AD229" s="57">
        <f t="shared" si="85"/>
        <v>800</v>
      </c>
      <c r="AE229" s="57">
        <f t="shared" si="86"/>
        <v>50</v>
      </c>
      <c r="AF229" s="57">
        <f t="shared" si="87"/>
        <v>40</v>
      </c>
      <c r="AG229" s="57">
        <f t="shared" si="88"/>
        <v>1.25</v>
      </c>
      <c r="AH229" s="57">
        <f t="shared" si="89"/>
        <v>6.25</v>
      </c>
      <c r="AI229" s="57">
        <v>4000</v>
      </c>
      <c r="AK229" s="57">
        <f t="shared" si="91"/>
        <v>1500</v>
      </c>
      <c r="AL229" s="57">
        <f t="shared" si="92"/>
        <v>3</v>
      </c>
      <c r="AM229" s="57" t="str">
        <f t="shared" si="104"/>
        <v>1220421104</v>
      </c>
      <c r="AN229" s="57">
        <f t="shared" si="104"/>
        <v>100</v>
      </c>
      <c r="AO229" s="57">
        <f t="shared" si="104"/>
        <v>20</v>
      </c>
      <c r="AP229" s="57">
        <f t="shared" si="93"/>
        <v>80</v>
      </c>
      <c r="AQ229" s="57">
        <f t="shared" si="94"/>
        <v>106.65599999999999</v>
      </c>
      <c r="AR229" s="57">
        <f t="shared" si="95"/>
        <v>6.4</v>
      </c>
      <c r="AS229" s="57">
        <f t="shared" si="105"/>
        <v>50</v>
      </c>
      <c r="AT229" s="57">
        <f t="shared" si="105"/>
        <v>40</v>
      </c>
      <c r="AU229" s="57">
        <f t="shared" si="96"/>
        <v>250</v>
      </c>
      <c r="AV229" s="57">
        <f t="shared" si="97"/>
        <v>6.25</v>
      </c>
      <c r="AW229" s="57">
        <f t="shared" si="98"/>
        <v>2</v>
      </c>
      <c r="AX229" s="382">
        <f t="shared" si="99"/>
        <v>74.611340708396796</v>
      </c>
      <c r="AY229" s="382">
        <f t="shared" si="100"/>
        <v>1243.3979929054324</v>
      </c>
      <c r="AZ229" s="57">
        <f t="shared" si="101"/>
        <v>2</v>
      </c>
      <c r="BA229" s="382">
        <f t="shared" si="102"/>
        <v>15.915494309189533</v>
      </c>
      <c r="BB229" s="382">
        <f t="shared" si="103"/>
        <v>636.61977236758139</v>
      </c>
    </row>
    <row r="230" spans="1:54" x14ac:dyDescent="0.25">
      <c r="A230" s="57">
        <f t="shared" si="80"/>
        <v>228</v>
      </c>
      <c r="B230" s="57">
        <v>1500</v>
      </c>
      <c r="C230" s="57">
        <v>7</v>
      </c>
      <c r="D230" s="57" t="str">
        <f>'[3]1500 KHz'!A10</f>
        <v>00100</v>
      </c>
      <c r="E230" s="57">
        <f>'[3]1500 KHz'!B10</f>
        <v>1</v>
      </c>
      <c r="F230" s="57" t="str">
        <f>'[3]1500 KHz'!C10</f>
        <v>12</v>
      </c>
      <c r="G230" s="57" t="str">
        <f>'[3]1500 KHz'!D10</f>
        <v>00</v>
      </c>
      <c r="H230" s="57" t="str">
        <f>'[3]1500 KHz'!E10</f>
        <v>01</v>
      </c>
      <c r="I230" s="57" t="str">
        <f>'[3]1500 KHz'!F10</f>
        <v>00</v>
      </c>
      <c r="J230" s="57" t="str">
        <f>'[3]1500 KHz'!G10</f>
        <v>10</v>
      </c>
      <c r="K230" s="57" t="str">
        <f>'[3]1500 KHz'!H10</f>
        <v>40</v>
      </c>
      <c r="L230" s="57" t="str">
        <f>'[3]1500 KHz'!I10</f>
        <v>010000</v>
      </c>
      <c r="M230" s="57" t="str">
        <f>'[3]1500 KHz'!J10</f>
        <v>00</v>
      </c>
      <c r="N230" s="57" t="str">
        <f>'[3]1500 KHz'!K10</f>
        <v>42</v>
      </c>
      <c r="O230" s="57" t="str">
        <f>'[3]1500 KHz'!L10</f>
        <v>01</v>
      </c>
      <c r="P230" s="57" t="str">
        <f>'[3]1500 KHz'!M10</f>
        <v>00001</v>
      </c>
      <c r="Q230" s="57" t="str">
        <f>'[3]1500 KHz'!N10</f>
        <v>0</v>
      </c>
      <c r="R230" s="57" t="str">
        <f>'[3]1500 KHz'!O10</f>
        <v>11</v>
      </c>
      <c r="S230" s="57" t="str">
        <f>'[3]1500 KHz'!P10</f>
        <v>000100</v>
      </c>
      <c r="T230" s="57" t="str">
        <f>'[3]1500 KHz'!Q10</f>
        <v>01</v>
      </c>
      <c r="U230" s="57" t="str">
        <f>'[3]1500 KHz'!R10</f>
        <v>04</v>
      </c>
      <c r="V230" s="57" t="str">
        <f>'[3]1500 KHz'!S10</f>
        <v>00</v>
      </c>
      <c r="W230" s="57" t="str">
        <f>'[3]1500 KHz'!T10</f>
        <v>00010</v>
      </c>
      <c r="X230" s="57" t="str">
        <f>'[3]1500 KHz'!U10</f>
        <v>0</v>
      </c>
      <c r="Y230" s="57" t="str">
        <f t="shared" si="90"/>
        <v>1240421104</v>
      </c>
      <c r="Z230" s="57">
        <f t="shared" si="81"/>
        <v>100</v>
      </c>
      <c r="AA230" s="57">
        <f t="shared" si="82"/>
        <v>20</v>
      </c>
      <c r="AB230" s="57">
        <f t="shared" si="83"/>
        <v>1.3331999999999999</v>
      </c>
      <c r="AC230" s="57">
        <f t="shared" si="84"/>
        <v>6.4</v>
      </c>
      <c r="AD230" s="57">
        <f t="shared" si="85"/>
        <v>800</v>
      </c>
      <c r="AE230" s="57">
        <f t="shared" si="86"/>
        <v>50</v>
      </c>
      <c r="AF230" s="57">
        <f t="shared" si="87"/>
        <v>80</v>
      </c>
      <c r="AG230" s="57">
        <f t="shared" si="88"/>
        <v>1.25</v>
      </c>
      <c r="AH230" s="57">
        <f t="shared" si="89"/>
        <v>6.25</v>
      </c>
      <c r="AI230" s="57">
        <v>4000</v>
      </c>
      <c r="AK230" s="57">
        <f t="shared" si="91"/>
        <v>1500</v>
      </c>
      <c r="AL230" s="57">
        <f t="shared" si="92"/>
        <v>4</v>
      </c>
      <c r="AM230" s="57" t="str">
        <f t="shared" si="104"/>
        <v>1240421104</v>
      </c>
      <c r="AN230" s="57">
        <f t="shared" si="104"/>
        <v>100</v>
      </c>
      <c r="AO230" s="57">
        <f t="shared" si="104"/>
        <v>20</v>
      </c>
      <c r="AP230" s="57">
        <f t="shared" si="93"/>
        <v>80</v>
      </c>
      <c r="AQ230" s="57">
        <f t="shared" si="94"/>
        <v>106.65599999999999</v>
      </c>
      <c r="AR230" s="57">
        <f t="shared" si="95"/>
        <v>6.4</v>
      </c>
      <c r="AS230" s="57">
        <f t="shared" si="105"/>
        <v>50</v>
      </c>
      <c r="AT230" s="57">
        <f t="shared" si="105"/>
        <v>80</v>
      </c>
      <c r="AU230" s="57">
        <f t="shared" si="96"/>
        <v>250</v>
      </c>
      <c r="AV230" s="57">
        <f t="shared" si="97"/>
        <v>6.25</v>
      </c>
      <c r="AW230" s="57">
        <f t="shared" si="98"/>
        <v>2</v>
      </c>
      <c r="AX230" s="382">
        <f t="shared" si="99"/>
        <v>74.611340708396796</v>
      </c>
      <c r="AY230" s="382">
        <f t="shared" si="100"/>
        <v>1243.3979929054324</v>
      </c>
      <c r="AZ230" s="57">
        <f t="shared" si="101"/>
        <v>4</v>
      </c>
      <c r="BA230" s="382">
        <f t="shared" si="102"/>
        <v>7.9577471545947667</v>
      </c>
      <c r="BB230" s="382">
        <f t="shared" si="103"/>
        <v>318.3098861837907</v>
      </c>
    </row>
    <row r="231" spans="1:54" x14ac:dyDescent="0.25">
      <c r="A231" s="57">
        <f t="shared" si="80"/>
        <v>229</v>
      </c>
      <c r="B231" s="57">
        <v>1500</v>
      </c>
      <c r="C231" s="57">
        <v>7</v>
      </c>
      <c r="D231" s="57" t="str">
        <f>'[3]1500 KHz'!A11</f>
        <v>00101</v>
      </c>
      <c r="E231" s="57">
        <f>'[3]1500 KHz'!B11</f>
        <v>1</v>
      </c>
      <c r="F231" s="57" t="str">
        <f>'[3]1500 KHz'!C11</f>
        <v>12</v>
      </c>
      <c r="G231" s="57" t="str">
        <f>'[3]1500 KHz'!D11</f>
        <v>00</v>
      </c>
      <c r="H231" s="57" t="str">
        <f>'[3]1500 KHz'!E11</f>
        <v>01</v>
      </c>
      <c r="I231" s="57" t="str">
        <f>'[3]1500 KHz'!F11</f>
        <v>00</v>
      </c>
      <c r="J231" s="57" t="str">
        <f>'[3]1500 KHz'!G11</f>
        <v>10</v>
      </c>
      <c r="K231" s="57" t="str">
        <f>'[3]1500 KHz'!H11</f>
        <v>80</v>
      </c>
      <c r="L231" s="57" t="str">
        <f>'[3]1500 KHz'!I11</f>
        <v>100000</v>
      </c>
      <c r="M231" s="57" t="str">
        <f>'[3]1500 KHz'!J11</f>
        <v>00</v>
      </c>
      <c r="N231" s="57" t="str">
        <f>'[3]1500 KHz'!K11</f>
        <v>42</v>
      </c>
      <c r="O231" s="57" t="str">
        <f>'[3]1500 KHz'!L11</f>
        <v>01</v>
      </c>
      <c r="P231" s="57" t="str">
        <f>'[3]1500 KHz'!M11</f>
        <v>00001</v>
      </c>
      <c r="Q231" s="57" t="str">
        <f>'[3]1500 KHz'!N11</f>
        <v>0</v>
      </c>
      <c r="R231" s="57" t="str">
        <f>'[3]1500 KHz'!O11</f>
        <v>11</v>
      </c>
      <c r="S231" s="57" t="str">
        <f>'[3]1500 KHz'!P11</f>
        <v>000100</v>
      </c>
      <c r="T231" s="57" t="str">
        <f>'[3]1500 KHz'!Q11</f>
        <v>01</v>
      </c>
      <c r="U231" s="57" t="str">
        <f>'[3]1500 KHz'!R11</f>
        <v>04</v>
      </c>
      <c r="V231" s="57" t="str">
        <f>'[3]1500 KHz'!S11</f>
        <v>00</v>
      </c>
      <c r="W231" s="57" t="str">
        <f>'[3]1500 KHz'!T11</f>
        <v>00010</v>
      </c>
      <c r="X231" s="57" t="str">
        <f>'[3]1500 KHz'!U11</f>
        <v>0</v>
      </c>
      <c r="Y231" s="57" t="str">
        <f t="shared" si="90"/>
        <v>1280421104</v>
      </c>
      <c r="Z231" s="57">
        <f t="shared" si="81"/>
        <v>100</v>
      </c>
      <c r="AA231" s="57">
        <f t="shared" si="82"/>
        <v>20</v>
      </c>
      <c r="AB231" s="57">
        <f t="shared" si="83"/>
        <v>1.3331999999999999</v>
      </c>
      <c r="AC231" s="57">
        <f t="shared" si="84"/>
        <v>6.4</v>
      </c>
      <c r="AD231" s="57">
        <f t="shared" si="85"/>
        <v>800</v>
      </c>
      <c r="AE231" s="57">
        <f t="shared" si="86"/>
        <v>50</v>
      </c>
      <c r="AF231" s="57">
        <f t="shared" si="87"/>
        <v>160</v>
      </c>
      <c r="AG231" s="57">
        <f t="shared" si="88"/>
        <v>1.25</v>
      </c>
      <c r="AH231" s="57">
        <f t="shared" si="89"/>
        <v>6.25</v>
      </c>
      <c r="AI231" s="57">
        <v>4000</v>
      </c>
      <c r="AK231" s="57">
        <f t="shared" si="91"/>
        <v>1500</v>
      </c>
      <c r="AL231" s="57">
        <f t="shared" si="92"/>
        <v>5</v>
      </c>
      <c r="AM231" s="57" t="str">
        <f t="shared" si="104"/>
        <v>1280421104</v>
      </c>
      <c r="AN231" s="57">
        <f t="shared" si="104"/>
        <v>100</v>
      </c>
      <c r="AO231" s="57">
        <f t="shared" si="104"/>
        <v>20</v>
      </c>
      <c r="AP231" s="57">
        <f t="shared" si="93"/>
        <v>80</v>
      </c>
      <c r="AQ231" s="57">
        <f t="shared" si="94"/>
        <v>106.65599999999999</v>
      </c>
      <c r="AR231" s="57">
        <f t="shared" si="95"/>
        <v>6.4</v>
      </c>
      <c r="AS231" s="57">
        <f t="shared" si="105"/>
        <v>50</v>
      </c>
      <c r="AT231" s="57">
        <f t="shared" si="105"/>
        <v>160</v>
      </c>
      <c r="AU231" s="57">
        <f t="shared" si="96"/>
        <v>250</v>
      </c>
      <c r="AV231" s="57">
        <f t="shared" si="97"/>
        <v>6.25</v>
      </c>
      <c r="AW231" s="57">
        <f t="shared" si="98"/>
        <v>2</v>
      </c>
      <c r="AX231" s="382">
        <f t="shared" si="99"/>
        <v>74.611340708396796</v>
      </c>
      <c r="AY231" s="382">
        <f t="shared" si="100"/>
        <v>1243.3979929054324</v>
      </c>
      <c r="AZ231" s="57">
        <f t="shared" si="101"/>
        <v>8</v>
      </c>
      <c r="BA231" s="382">
        <f t="shared" si="102"/>
        <v>3.9788735772973833</v>
      </c>
      <c r="BB231" s="382">
        <f t="shared" si="103"/>
        <v>159.15494309189535</v>
      </c>
    </row>
    <row r="232" spans="1:54" x14ac:dyDescent="0.25">
      <c r="A232" s="57">
        <f t="shared" si="80"/>
        <v>230</v>
      </c>
      <c r="B232" s="57">
        <v>1500</v>
      </c>
      <c r="C232" s="57">
        <v>7</v>
      </c>
      <c r="D232" s="57" t="str">
        <f>'[3]1500 KHz'!A12</f>
        <v>00110</v>
      </c>
      <c r="E232" s="57">
        <f>'[3]1500 KHz'!B12</f>
        <v>1</v>
      </c>
      <c r="F232" s="57" t="str">
        <f>'[3]1500 KHz'!C12</f>
        <v>12</v>
      </c>
      <c r="G232" s="57" t="str">
        <f>'[3]1500 KHz'!D12</f>
        <v>00</v>
      </c>
      <c r="H232" s="57" t="str">
        <f>'[3]1500 KHz'!E12</f>
        <v>01</v>
      </c>
      <c r="I232" s="57" t="str">
        <f>'[3]1500 KHz'!F12</f>
        <v>00</v>
      </c>
      <c r="J232" s="57" t="str">
        <f>'[3]1500 KHz'!G12</f>
        <v>10</v>
      </c>
      <c r="K232" s="57" t="str">
        <f>'[3]1500 KHz'!H12</f>
        <v>09</v>
      </c>
      <c r="L232" s="57" t="str">
        <f>'[3]1500 KHz'!I12</f>
        <v>000010</v>
      </c>
      <c r="M232" s="57" t="str">
        <f>'[3]1500 KHz'!J12</f>
        <v>01</v>
      </c>
      <c r="N232" s="57" t="str">
        <f>'[3]1500 KHz'!K12</f>
        <v>08</v>
      </c>
      <c r="O232" s="57" t="str">
        <f>'[3]1500 KHz'!L12</f>
        <v>00</v>
      </c>
      <c r="P232" s="57" t="str">
        <f>'[3]1500 KHz'!M12</f>
        <v>00100</v>
      </c>
      <c r="Q232" s="57" t="str">
        <f>'[3]1500 KHz'!N12</f>
        <v>0</v>
      </c>
      <c r="R232" s="57" t="str">
        <f>'[3]1500 KHz'!O12</f>
        <v>18</v>
      </c>
      <c r="S232" s="57" t="str">
        <f>'[3]1500 KHz'!P12</f>
        <v>000110</v>
      </c>
      <c r="T232" s="57" t="str">
        <f>'[3]1500 KHz'!Q12</f>
        <v>00</v>
      </c>
      <c r="U232" s="57" t="str">
        <f>'[3]1500 KHz'!R12</f>
        <v>C4</v>
      </c>
      <c r="V232" s="57" t="str">
        <f>'[3]1500 KHz'!S12</f>
        <v>11</v>
      </c>
      <c r="W232" s="57" t="str">
        <f>'[3]1500 KHz'!T12</f>
        <v>00010</v>
      </c>
      <c r="X232" s="57" t="str">
        <f>'[3]1500 KHz'!U12</f>
        <v>0</v>
      </c>
      <c r="Y232" s="57" t="str">
        <f t="shared" si="90"/>
        <v>12090818C4</v>
      </c>
      <c r="Z232" s="57">
        <f t="shared" si="81"/>
        <v>100</v>
      </c>
      <c r="AA232" s="57">
        <f t="shared" si="82"/>
        <v>30</v>
      </c>
      <c r="AB232" s="57">
        <f t="shared" si="83"/>
        <v>0.99990000000000001</v>
      </c>
      <c r="AC232" s="57">
        <f t="shared" si="84"/>
        <v>6.4</v>
      </c>
      <c r="AD232" s="57">
        <f t="shared" si="85"/>
        <v>800</v>
      </c>
      <c r="AE232" s="57">
        <f t="shared" si="86"/>
        <v>50</v>
      </c>
      <c r="AF232" s="57">
        <f t="shared" si="87"/>
        <v>10</v>
      </c>
      <c r="AG232" s="57">
        <f t="shared" si="88"/>
        <v>5</v>
      </c>
      <c r="AH232" s="57">
        <f t="shared" si="89"/>
        <v>25</v>
      </c>
      <c r="AI232" s="57">
        <v>4000</v>
      </c>
      <c r="AK232" s="57">
        <f t="shared" si="91"/>
        <v>1500</v>
      </c>
      <c r="AL232" s="57">
        <f t="shared" si="92"/>
        <v>6</v>
      </c>
      <c r="AM232" s="57" t="str">
        <f t="shared" si="104"/>
        <v>12090818C4</v>
      </c>
      <c r="AN232" s="57">
        <f t="shared" si="104"/>
        <v>100</v>
      </c>
      <c r="AO232" s="57">
        <f t="shared" si="104"/>
        <v>30</v>
      </c>
      <c r="AP232" s="57">
        <f t="shared" si="93"/>
        <v>80</v>
      </c>
      <c r="AQ232" s="57">
        <f t="shared" si="94"/>
        <v>79.992000000000004</v>
      </c>
      <c r="AR232" s="57">
        <f t="shared" si="95"/>
        <v>6.4</v>
      </c>
      <c r="AS232" s="57">
        <f t="shared" si="105"/>
        <v>50</v>
      </c>
      <c r="AT232" s="57">
        <f t="shared" si="105"/>
        <v>10</v>
      </c>
      <c r="AU232" s="57">
        <f t="shared" si="96"/>
        <v>1000</v>
      </c>
      <c r="AV232" s="57">
        <f t="shared" si="97"/>
        <v>25</v>
      </c>
      <c r="AW232" s="57">
        <f t="shared" si="98"/>
        <v>3</v>
      </c>
      <c r="AX232" s="382">
        <f t="shared" si="99"/>
        <v>66.321191740797133</v>
      </c>
      <c r="AY232" s="382">
        <f t="shared" si="100"/>
        <v>828.93199527028821</v>
      </c>
      <c r="AZ232" s="57">
        <f t="shared" si="101"/>
        <v>0.5</v>
      </c>
      <c r="BA232" s="382">
        <f t="shared" si="102"/>
        <v>15.915494309189533</v>
      </c>
      <c r="BB232" s="382">
        <f t="shared" si="103"/>
        <v>636.61977236758139</v>
      </c>
    </row>
    <row r="233" spans="1:54" x14ac:dyDescent="0.25">
      <c r="A233" s="57">
        <f t="shared" si="80"/>
        <v>231</v>
      </c>
      <c r="B233" s="57">
        <v>1500</v>
      </c>
      <c r="C233" s="57">
        <v>7</v>
      </c>
      <c r="D233" s="57" t="str">
        <f>'[3]1500 KHz'!A13</f>
        <v>00111</v>
      </c>
      <c r="E233" s="57">
        <f>'[3]1500 KHz'!B13</f>
        <v>1</v>
      </c>
      <c r="F233" s="57" t="str">
        <f>'[3]1500 KHz'!C13</f>
        <v>12</v>
      </c>
      <c r="G233" s="57" t="str">
        <f>'[3]1500 KHz'!D13</f>
        <v>00</v>
      </c>
      <c r="H233" s="57" t="str">
        <f>'[3]1500 KHz'!E13</f>
        <v>01</v>
      </c>
      <c r="I233" s="57" t="str">
        <f>'[3]1500 KHz'!F13</f>
        <v>00</v>
      </c>
      <c r="J233" s="57" t="str">
        <f>'[3]1500 KHz'!G13</f>
        <v>10</v>
      </c>
      <c r="K233" s="57" t="str">
        <f>'[3]1500 KHz'!H13</f>
        <v>10</v>
      </c>
      <c r="L233" s="57" t="str">
        <f>'[3]1500 KHz'!I13</f>
        <v>000100</v>
      </c>
      <c r="M233" s="57" t="str">
        <f>'[3]1500 KHz'!J13</f>
        <v>00</v>
      </c>
      <c r="N233" s="57" t="str">
        <f>'[3]1500 KHz'!K13</f>
        <v>84</v>
      </c>
      <c r="O233" s="57" t="str">
        <f>'[3]1500 KHz'!L13</f>
        <v>10</v>
      </c>
      <c r="P233" s="57" t="str">
        <f>'[3]1500 KHz'!M13</f>
        <v>00010</v>
      </c>
      <c r="Q233" s="57" t="str">
        <f>'[3]1500 KHz'!N13</f>
        <v>0</v>
      </c>
      <c r="R233" s="57" t="str">
        <f>'[3]1500 KHz'!O13</f>
        <v>18</v>
      </c>
      <c r="S233" s="57" t="str">
        <f>'[3]1500 KHz'!P13</f>
        <v>000110</v>
      </c>
      <c r="T233" s="57" t="str">
        <f>'[3]1500 KHz'!Q13</f>
        <v>00</v>
      </c>
      <c r="U233" s="57" t="str">
        <f>'[3]1500 KHz'!R13</f>
        <v>C4</v>
      </c>
      <c r="V233" s="57" t="str">
        <f>'[3]1500 KHz'!S13</f>
        <v>11</v>
      </c>
      <c r="W233" s="57" t="str">
        <f>'[3]1500 KHz'!T13</f>
        <v>00010</v>
      </c>
      <c r="X233" s="57" t="str">
        <f>'[3]1500 KHz'!U13</f>
        <v>0</v>
      </c>
      <c r="Y233" s="57" t="str">
        <f t="shared" si="90"/>
        <v>12108418C4</v>
      </c>
      <c r="Z233" s="57">
        <f t="shared" si="81"/>
        <v>100</v>
      </c>
      <c r="AA233" s="57">
        <f t="shared" si="82"/>
        <v>30</v>
      </c>
      <c r="AB233" s="57">
        <f t="shared" si="83"/>
        <v>0.99990000000000001</v>
      </c>
      <c r="AC233" s="57">
        <f t="shared" si="84"/>
        <v>6.4</v>
      </c>
      <c r="AD233" s="57">
        <f t="shared" si="85"/>
        <v>800</v>
      </c>
      <c r="AE233" s="57">
        <f t="shared" si="86"/>
        <v>50</v>
      </c>
      <c r="AF233" s="57">
        <f t="shared" si="87"/>
        <v>20</v>
      </c>
      <c r="AG233" s="57">
        <f t="shared" si="88"/>
        <v>2.5</v>
      </c>
      <c r="AH233" s="57">
        <f t="shared" si="89"/>
        <v>12.5</v>
      </c>
      <c r="AI233" s="57">
        <v>4000</v>
      </c>
      <c r="AK233" s="57">
        <f t="shared" si="91"/>
        <v>1500</v>
      </c>
      <c r="AL233" s="57">
        <f t="shared" si="92"/>
        <v>7</v>
      </c>
      <c r="AM233" s="57" t="str">
        <f t="shared" si="104"/>
        <v>12108418C4</v>
      </c>
      <c r="AN233" s="57">
        <f t="shared" si="104"/>
        <v>100</v>
      </c>
      <c r="AO233" s="57">
        <f t="shared" si="104"/>
        <v>30</v>
      </c>
      <c r="AP233" s="57">
        <f t="shared" si="93"/>
        <v>80</v>
      </c>
      <c r="AQ233" s="57">
        <f t="shared" si="94"/>
        <v>79.992000000000004</v>
      </c>
      <c r="AR233" s="57">
        <f t="shared" si="95"/>
        <v>6.4</v>
      </c>
      <c r="AS233" s="57">
        <f t="shared" si="105"/>
        <v>50</v>
      </c>
      <c r="AT233" s="57">
        <f t="shared" si="105"/>
        <v>20</v>
      </c>
      <c r="AU233" s="57">
        <f t="shared" si="96"/>
        <v>500</v>
      </c>
      <c r="AV233" s="57">
        <f t="shared" si="97"/>
        <v>12.5</v>
      </c>
      <c r="AW233" s="57">
        <f t="shared" si="98"/>
        <v>3</v>
      </c>
      <c r="AX233" s="382">
        <f t="shared" si="99"/>
        <v>66.321191740797133</v>
      </c>
      <c r="AY233" s="382">
        <f t="shared" si="100"/>
        <v>828.93199527028821</v>
      </c>
      <c r="AZ233" s="57">
        <f t="shared" si="101"/>
        <v>1</v>
      </c>
      <c r="BA233" s="382">
        <f t="shared" si="102"/>
        <v>15.915494309189533</v>
      </c>
      <c r="BB233" s="382">
        <f t="shared" si="103"/>
        <v>636.61977236758139</v>
      </c>
    </row>
    <row r="234" spans="1:54" x14ac:dyDescent="0.25">
      <c r="A234" s="57">
        <f t="shared" si="80"/>
        <v>232</v>
      </c>
      <c r="B234" s="57">
        <v>1500</v>
      </c>
      <c r="C234" s="57">
        <v>7</v>
      </c>
      <c r="D234" s="57" t="str">
        <f>'[3]1500 KHz'!A14</f>
        <v>01000</v>
      </c>
      <c r="E234" s="57">
        <f>'[3]1500 KHz'!B14</f>
        <v>1</v>
      </c>
      <c r="F234" s="57" t="str">
        <f>'[3]1500 KHz'!C14</f>
        <v>12</v>
      </c>
      <c r="G234" s="57" t="str">
        <f>'[3]1500 KHz'!D14</f>
        <v>00</v>
      </c>
      <c r="H234" s="57" t="str">
        <f>'[3]1500 KHz'!E14</f>
        <v>01</v>
      </c>
      <c r="I234" s="57" t="str">
        <f>'[3]1500 KHz'!F14</f>
        <v>00</v>
      </c>
      <c r="J234" s="57" t="str">
        <f>'[3]1500 KHz'!G14</f>
        <v>10</v>
      </c>
      <c r="K234" s="57" t="str">
        <f>'[3]1500 KHz'!H14</f>
        <v>20</v>
      </c>
      <c r="L234" s="57" t="str">
        <f>'[3]1500 KHz'!I14</f>
        <v>001000</v>
      </c>
      <c r="M234" s="57" t="str">
        <f>'[3]1500 KHz'!J14</f>
        <v>00</v>
      </c>
      <c r="N234" s="57" t="str">
        <f>'[3]1500 KHz'!K14</f>
        <v>42</v>
      </c>
      <c r="O234" s="57" t="str">
        <f>'[3]1500 KHz'!L14</f>
        <v>01</v>
      </c>
      <c r="P234" s="57" t="str">
        <f>'[3]1500 KHz'!M14</f>
        <v>00001</v>
      </c>
      <c r="Q234" s="57" t="str">
        <f>'[3]1500 KHz'!N14</f>
        <v>0</v>
      </c>
      <c r="R234" s="57" t="str">
        <f>'[3]1500 KHz'!O14</f>
        <v>18</v>
      </c>
      <c r="S234" s="57" t="str">
        <f>'[3]1500 KHz'!P14</f>
        <v>000110</v>
      </c>
      <c r="T234" s="57" t="str">
        <f>'[3]1500 KHz'!Q14</f>
        <v>00</v>
      </c>
      <c r="U234" s="57" t="str">
        <f>'[3]1500 KHz'!R14</f>
        <v>C4</v>
      </c>
      <c r="V234" s="57" t="str">
        <f>'[3]1500 KHz'!S14</f>
        <v>11</v>
      </c>
      <c r="W234" s="57" t="str">
        <f>'[3]1500 KHz'!T14</f>
        <v>00010</v>
      </c>
      <c r="X234" s="57" t="str">
        <f>'[3]1500 KHz'!U14</f>
        <v>0</v>
      </c>
      <c r="Y234" s="57" t="str">
        <f t="shared" si="90"/>
        <v>12204218C4</v>
      </c>
      <c r="Z234" s="57">
        <f t="shared" si="81"/>
        <v>100</v>
      </c>
      <c r="AA234" s="57">
        <f t="shared" si="82"/>
        <v>30</v>
      </c>
      <c r="AB234" s="57">
        <f t="shared" si="83"/>
        <v>0.99990000000000001</v>
      </c>
      <c r="AC234" s="57">
        <f t="shared" si="84"/>
        <v>6.4</v>
      </c>
      <c r="AD234" s="57">
        <f t="shared" si="85"/>
        <v>800</v>
      </c>
      <c r="AE234" s="57">
        <f t="shared" si="86"/>
        <v>50</v>
      </c>
      <c r="AF234" s="57">
        <f t="shared" si="87"/>
        <v>40</v>
      </c>
      <c r="AG234" s="57">
        <f t="shared" si="88"/>
        <v>1.25</v>
      </c>
      <c r="AH234" s="57">
        <f t="shared" si="89"/>
        <v>6.25</v>
      </c>
      <c r="AI234" s="57">
        <v>4000</v>
      </c>
      <c r="AK234" s="57">
        <f t="shared" si="91"/>
        <v>1500</v>
      </c>
      <c r="AL234" s="57">
        <f t="shared" si="92"/>
        <v>8</v>
      </c>
      <c r="AM234" s="57" t="str">
        <f t="shared" si="104"/>
        <v>12204218C4</v>
      </c>
      <c r="AN234" s="57">
        <f t="shared" si="104"/>
        <v>100</v>
      </c>
      <c r="AO234" s="57">
        <f t="shared" si="104"/>
        <v>30</v>
      </c>
      <c r="AP234" s="57">
        <f t="shared" si="93"/>
        <v>80</v>
      </c>
      <c r="AQ234" s="57">
        <f t="shared" si="94"/>
        <v>79.992000000000004</v>
      </c>
      <c r="AR234" s="57">
        <f t="shared" si="95"/>
        <v>6.4</v>
      </c>
      <c r="AS234" s="57">
        <f t="shared" si="105"/>
        <v>50</v>
      </c>
      <c r="AT234" s="57">
        <f t="shared" si="105"/>
        <v>40</v>
      </c>
      <c r="AU234" s="57">
        <f t="shared" si="96"/>
        <v>250</v>
      </c>
      <c r="AV234" s="57">
        <f t="shared" si="97"/>
        <v>6.25</v>
      </c>
      <c r="AW234" s="57">
        <f t="shared" si="98"/>
        <v>3</v>
      </c>
      <c r="AX234" s="382">
        <f t="shared" si="99"/>
        <v>66.321191740797133</v>
      </c>
      <c r="AY234" s="382">
        <f t="shared" si="100"/>
        <v>828.93199527028821</v>
      </c>
      <c r="AZ234" s="57">
        <f t="shared" si="101"/>
        <v>2</v>
      </c>
      <c r="BA234" s="382">
        <f t="shared" si="102"/>
        <v>15.915494309189533</v>
      </c>
      <c r="BB234" s="382">
        <f t="shared" si="103"/>
        <v>636.61977236758139</v>
      </c>
    </row>
    <row r="235" spans="1:54" x14ac:dyDescent="0.25">
      <c r="A235" s="57">
        <f t="shared" si="80"/>
        <v>233</v>
      </c>
      <c r="B235" s="57">
        <v>1500</v>
      </c>
      <c r="C235" s="57">
        <v>7</v>
      </c>
      <c r="D235" s="57" t="str">
        <f>'[3]1500 KHz'!A15</f>
        <v>01001</v>
      </c>
      <c r="E235" s="57">
        <f>'[3]1500 KHz'!B15</f>
        <v>1</v>
      </c>
      <c r="F235" s="57" t="str">
        <f>'[3]1500 KHz'!C15</f>
        <v>12</v>
      </c>
      <c r="G235" s="57" t="str">
        <f>'[3]1500 KHz'!D15</f>
        <v>00</v>
      </c>
      <c r="H235" s="57" t="str">
        <f>'[3]1500 KHz'!E15</f>
        <v>01</v>
      </c>
      <c r="I235" s="57" t="str">
        <f>'[3]1500 KHz'!F15</f>
        <v>00</v>
      </c>
      <c r="J235" s="57" t="str">
        <f>'[3]1500 KHz'!G15</f>
        <v>10</v>
      </c>
      <c r="K235" s="57" t="str">
        <f>'[3]1500 KHz'!H15</f>
        <v>40</v>
      </c>
      <c r="L235" s="57" t="str">
        <f>'[3]1500 KHz'!I15</f>
        <v>010000</v>
      </c>
      <c r="M235" s="57" t="str">
        <f>'[3]1500 KHz'!J15</f>
        <v>00</v>
      </c>
      <c r="N235" s="57" t="str">
        <f>'[3]1500 KHz'!K15</f>
        <v>42</v>
      </c>
      <c r="O235" s="57" t="str">
        <f>'[3]1500 KHz'!L15</f>
        <v>01</v>
      </c>
      <c r="P235" s="57" t="str">
        <f>'[3]1500 KHz'!M15</f>
        <v>00001</v>
      </c>
      <c r="Q235" s="57" t="str">
        <f>'[3]1500 KHz'!N15</f>
        <v>0</v>
      </c>
      <c r="R235" s="57" t="str">
        <f>'[3]1500 KHz'!O15</f>
        <v>18</v>
      </c>
      <c r="S235" s="57" t="str">
        <f>'[3]1500 KHz'!P15</f>
        <v>000110</v>
      </c>
      <c r="T235" s="57" t="str">
        <f>'[3]1500 KHz'!Q15</f>
        <v>00</v>
      </c>
      <c r="U235" s="57" t="str">
        <f>'[3]1500 KHz'!R15</f>
        <v>C4</v>
      </c>
      <c r="V235" s="57" t="str">
        <f>'[3]1500 KHz'!S15</f>
        <v>11</v>
      </c>
      <c r="W235" s="57" t="str">
        <f>'[3]1500 KHz'!T15</f>
        <v>00010</v>
      </c>
      <c r="X235" s="57" t="str">
        <f>'[3]1500 KHz'!U15</f>
        <v>0</v>
      </c>
      <c r="Y235" s="57" t="str">
        <f t="shared" si="90"/>
        <v>12404218C4</v>
      </c>
      <c r="Z235" s="57">
        <f t="shared" si="81"/>
        <v>100</v>
      </c>
      <c r="AA235" s="57">
        <f t="shared" si="82"/>
        <v>30</v>
      </c>
      <c r="AB235" s="57">
        <f t="shared" si="83"/>
        <v>0.99990000000000001</v>
      </c>
      <c r="AC235" s="57">
        <f t="shared" si="84"/>
        <v>6.4</v>
      </c>
      <c r="AD235" s="57">
        <f t="shared" si="85"/>
        <v>800</v>
      </c>
      <c r="AE235" s="57">
        <f t="shared" si="86"/>
        <v>50</v>
      </c>
      <c r="AF235" s="57">
        <f t="shared" si="87"/>
        <v>80</v>
      </c>
      <c r="AG235" s="57">
        <f t="shared" si="88"/>
        <v>1.25</v>
      </c>
      <c r="AH235" s="57">
        <f t="shared" si="89"/>
        <v>6.25</v>
      </c>
      <c r="AI235" s="57">
        <v>4000</v>
      </c>
      <c r="AK235" s="57">
        <f t="shared" si="91"/>
        <v>1500</v>
      </c>
      <c r="AL235" s="57">
        <f t="shared" si="92"/>
        <v>9</v>
      </c>
      <c r="AM235" s="57" t="str">
        <f t="shared" si="104"/>
        <v>12404218C4</v>
      </c>
      <c r="AN235" s="57">
        <f t="shared" si="104"/>
        <v>100</v>
      </c>
      <c r="AO235" s="57">
        <f t="shared" si="104"/>
        <v>30</v>
      </c>
      <c r="AP235" s="57">
        <f t="shared" si="93"/>
        <v>80</v>
      </c>
      <c r="AQ235" s="57">
        <f t="shared" si="94"/>
        <v>79.992000000000004</v>
      </c>
      <c r="AR235" s="57">
        <f t="shared" si="95"/>
        <v>6.4</v>
      </c>
      <c r="AS235" s="57">
        <f t="shared" si="105"/>
        <v>50</v>
      </c>
      <c r="AT235" s="57">
        <f t="shared" si="105"/>
        <v>80</v>
      </c>
      <c r="AU235" s="57">
        <f t="shared" si="96"/>
        <v>250</v>
      </c>
      <c r="AV235" s="57">
        <f t="shared" si="97"/>
        <v>6.25</v>
      </c>
      <c r="AW235" s="57">
        <f t="shared" si="98"/>
        <v>3</v>
      </c>
      <c r="AX235" s="382">
        <f t="shared" si="99"/>
        <v>66.321191740797133</v>
      </c>
      <c r="AY235" s="382">
        <f t="shared" si="100"/>
        <v>828.93199527028821</v>
      </c>
      <c r="AZ235" s="57">
        <f t="shared" si="101"/>
        <v>4</v>
      </c>
      <c r="BA235" s="382">
        <f t="shared" si="102"/>
        <v>7.9577471545947667</v>
      </c>
      <c r="BB235" s="382">
        <f t="shared" si="103"/>
        <v>318.3098861837907</v>
      </c>
    </row>
    <row r="236" spans="1:54" x14ac:dyDescent="0.25">
      <c r="A236" s="57">
        <f t="shared" si="80"/>
        <v>234</v>
      </c>
      <c r="B236" s="57">
        <v>1500</v>
      </c>
      <c r="C236" s="57">
        <v>7</v>
      </c>
      <c r="D236" s="57" t="str">
        <f>'[3]1500 KHz'!A16</f>
        <v>01010</v>
      </c>
      <c r="E236" s="57">
        <f>'[3]1500 KHz'!B16</f>
        <v>1</v>
      </c>
      <c r="F236" s="57" t="str">
        <f>'[3]1500 KHz'!C16</f>
        <v>12</v>
      </c>
      <c r="G236" s="57" t="str">
        <f>'[3]1500 KHz'!D16</f>
        <v>00</v>
      </c>
      <c r="H236" s="57" t="str">
        <f>'[3]1500 KHz'!E16</f>
        <v>01</v>
      </c>
      <c r="I236" s="57" t="str">
        <f>'[3]1500 KHz'!F16</f>
        <v>00</v>
      </c>
      <c r="J236" s="57" t="str">
        <f>'[3]1500 KHz'!G16</f>
        <v>10</v>
      </c>
      <c r="K236" s="57" t="str">
        <f>'[3]1500 KHz'!H16</f>
        <v>80</v>
      </c>
      <c r="L236" s="57" t="str">
        <f>'[3]1500 KHz'!I16</f>
        <v>100000</v>
      </c>
      <c r="M236" s="57" t="str">
        <f>'[3]1500 KHz'!J16</f>
        <v>00</v>
      </c>
      <c r="N236" s="57" t="str">
        <f>'[3]1500 KHz'!K16</f>
        <v>42</v>
      </c>
      <c r="O236" s="57" t="str">
        <f>'[3]1500 KHz'!L16</f>
        <v>01</v>
      </c>
      <c r="P236" s="57" t="str">
        <f>'[3]1500 KHz'!M16</f>
        <v>00001</v>
      </c>
      <c r="Q236" s="57" t="str">
        <f>'[3]1500 KHz'!N16</f>
        <v>0</v>
      </c>
      <c r="R236" s="57" t="str">
        <f>'[3]1500 KHz'!O16</f>
        <v>18</v>
      </c>
      <c r="S236" s="57" t="str">
        <f>'[3]1500 KHz'!P16</f>
        <v>000110</v>
      </c>
      <c r="T236" s="57" t="str">
        <f>'[3]1500 KHz'!Q16</f>
        <v>00</v>
      </c>
      <c r="U236" s="57" t="str">
        <f>'[3]1500 KHz'!R16</f>
        <v>C4</v>
      </c>
      <c r="V236" s="57" t="str">
        <f>'[3]1500 KHz'!S16</f>
        <v>11</v>
      </c>
      <c r="W236" s="57" t="str">
        <f>'[3]1500 KHz'!T16</f>
        <v>00010</v>
      </c>
      <c r="X236" s="57" t="str">
        <f>'[3]1500 KHz'!U16</f>
        <v>0</v>
      </c>
      <c r="Y236" s="57" t="str">
        <f t="shared" si="90"/>
        <v>12804218C4</v>
      </c>
      <c r="Z236" s="57">
        <f t="shared" si="81"/>
        <v>100</v>
      </c>
      <c r="AA236" s="57">
        <f t="shared" si="82"/>
        <v>30</v>
      </c>
      <c r="AB236" s="57">
        <f t="shared" si="83"/>
        <v>0.99990000000000001</v>
      </c>
      <c r="AC236" s="57">
        <f t="shared" si="84"/>
        <v>6.4</v>
      </c>
      <c r="AD236" s="57">
        <f t="shared" si="85"/>
        <v>800</v>
      </c>
      <c r="AE236" s="57">
        <f t="shared" si="86"/>
        <v>50</v>
      </c>
      <c r="AF236" s="57">
        <f t="shared" si="87"/>
        <v>160</v>
      </c>
      <c r="AG236" s="57">
        <f t="shared" si="88"/>
        <v>1.25</v>
      </c>
      <c r="AH236" s="57">
        <f t="shared" si="89"/>
        <v>6.25</v>
      </c>
      <c r="AI236" s="57">
        <v>4000</v>
      </c>
      <c r="AK236" s="57">
        <f t="shared" si="91"/>
        <v>1500</v>
      </c>
      <c r="AL236" s="57">
        <f t="shared" si="92"/>
        <v>10</v>
      </c>
      <c r="AM236" s="57" t="str">
        <f t="shared" si="104"/>
        <v>12804218C4</v>
      </c>
      <c r="AN236" s="57">
        <f t="shared" si="104"/>
        <v>100</v>
      </c>
      <c r="AO236" s="57">
        <f t="shared" si="104"/>
        <v>30</v>
      </c>
      <c r="AP236" s="57">
        <f t="shared" si="93"/>
        <v>80</v>
      </c>
      <c r="AQ236" s="57">
        <f t="shared" si="94"/>
        <v>79.992000000000004</v>
      </c>
      <c r="AR236" s="57">
        <f t="shared" si="95"/>
        <v>6.4</v>
      </c>
      <c r="AS236" s="57">
        <f t="shared" si="105"/>
        <v>50</v>
      </c>
      <c r="AT236" s="57">
        <f t="shared" si="105"/>
        <v>160</v>
      </c>
      <c r="AU236" s="57">
        <f t="shared" si="96"/>
        <v>250</v>
      </c>
      <c r="AV236" s="57">
        <f t="shared" si="97"/>
        <v>6.25</v>
      </c>
      <c r="AW236" s="57">
        <f t="shared" si="98"/>
        <v>3</v>
      </c>
      <c r="AX236" s="382">
        <f t="shared" si="99"/>
        <v>66.321191740797133</v>
      </c>
      <c r="AY236" s="382">
        <f t="shared" si="100"/>
        <v>828.93199527028821</v>
      </c>
      <c r="AZ236" s="57">
        <f t="shared" si="101"/>
        <v>8</v>
      </c>
      <c r="BA236" s="382">
        <f t="shared" si="102"/>
        <v>3.9788735772973833</v>
      </c>
      <c r="BB236" s="382">
        <f t="shared" si="103"/>
        <v>159.15494309189535</v>
      </c>
    </row>
    <row r="237" spans="1:54" x14ac:dyDescent="0.25">
      <c r="A237" s="57">
        <f t="shared" si="80"/>
        <v>235</v>
      </c>
      <c r="B237" s="57">
        <v>1500</v>
      </c>
      <c r="C237" s="57">
        <v>7</v>
      </c>
      <c r="D237" s="57" t="str">
        <f>'[3]1500 KHz'!A17</f>
        <v>01011</v>
      </c>
      <c r="E237" s="57">
        <f>'[3]1500 KHz'!B17</f>
        <v>1</v>
      </c>
      <c r="F237" s="57" t="str">
        <f>'[3]1500 KHz'!C17</f>
        <v>12</v>
      </c>
      <c r="G237" s="57" t="str">
        <f>'[3]1500 KHz'!D17</f>
        <v>00</v>
      </c>
      <c r="H237" s="57" t="str">
        <f>'[3]1500 KHz'!E17</f>
        <v>01</v>
      </c>
      <c r="I237" s="57" t="str">
        <f>'[3]1500 KHz'!F17</f>
        <v>00</v>
      </c>
      <c r="J237" s="57" t="str">
        <f>'[3]1500 KHz'!G17</f>
        <v>10</v>
      </c>
      <c r="K237" s="57" t="str">
        <f>'[3]1500 KHz'!H17</f>
        <v>09</v>
      </c>
      <c r="L237" s="57" t="str">
        <f>'[3]1500 KHz'!I17</f>
        <v>000010</v>
      </c>
      <c r="M237" s="57" t="str">
        <f>'[3]1500 KHz'!J17</f>
        <v>01</v>
      </c>
      <c r="N237" s="57" t="str">
        <f>'[3]1500 KHz'!K17</f>
        <v>08</v>
      </c>
      <c r="O237" s="57" t="str">
        <f>'[3]1500 KHz'!L17</f>
        <v>00</v>
      </c>
      <c r="P237" s="57" t="str">
        <f>'[3]1500 KHz'!M17</f>
        <v>00100</v>
      </c>
      <c r="Q237" s="57" t="str">
        <f>'[3]1500 KHz'!N17</f>
        <v>0</v>
      </c>
      <c r="R237" s="57" t="str">
        <f>'[3]1500 KHz'!O17</f>
        <v>20</v>
      </c>
      <c r="S237" s="57" t="str">
        <f>'[3]1500 KHz'!P17</f>
        <v>001000</v>
      </c>
      <c r="T237" s="57" t="str">
        <f>'[3]1500 KHz'!Q17</f>
        <v>00</v>
      </c>
      <c r="U237" s="57" t="str">
        <f>'[3]1500 KHz'!R17</f>
        <v>C2</v>
      </c>
      <c r="V237" s="57" t="str">
        <f>'[3]1500 KHz'!S17</f>
        <v>11</v>
      </c>
      <c r="W237" s="57" t="str">
        <f>'[3]1500 KHz'!T17</f>
        <v>00001</v>
      </c>
      <c r="X237" s="57" t="str">
        <f>'[3]1500 KHz'!U17</f>
        <v>0</v>
      </c>
      <c r="Y237" s="57" t="str">
        <f t="shared" si="90"/>
        <v>12090820C2</v>
      </c>
      <c r="Z237" s="57">
        <f t="shared" si="81"/>
        <v>100</v>
      </c>
      <c r="AA237" s="57">
        <f t="shared" si="82"/>
        <v>40</v>
      </c>
      <c r="AB237" s="57">
        <f t="shared" si="83"/>
        <v>0.99990000000000001</v>
      </c>
      <c r="AC237" s="57">
        <f t="shared" si="84"/>
        <v>3.2</v>
      </c>
      <c r="AD237" s="57">
        <f t="shared" si="85"/>
        <v>800</v>
      </c>
      <c r="AE237" s="57">
        <f t="shared" si="86"/>
        <v>50</v>
      </c>
      <c r="AF237" s="57">
        <f t="shared" si="87"/>
        <v>10</v>
      </c>
      <c r="AG237" s="57">
        <f t="shared" si="88"/>
        <v>5</v>
      </c>
      <c r="AH237" s="57">
        <f t="shared" si="89"/>
        <v>25</v>
      </c>
      <c r="AI237" s="57">
        <v>4000</v>
      </c>
      <c r="AK237" s="57">
        <f t="shared" si="91"/>
        <v>1500</v>
      </c>
      <c r="AL237" s="57">
        <f t="shared" si="92"/>
        <v>11</v>
      </c>
      <c r="AM237" s="57" t="str">
        <f t="shared" si="104"/>
        <v>12090820C2</v>
      </c>
      <c r="AN237" s="57">
        <f t="shared" si="104"/>
        <v>100</v>
      </c>
      <c r="AO237" s="57">
        <f t="shared" si="104"/>
        <v>40</v>
      </c>
      <c r="AP237" s="57">
        <f t="shared" si="93"/>
        <v>80</v>
      </c>
      <c r="AQ237" s="57">
        <f t="shared" si="94"/>
        <v>79.992000000000004</v>
      </c>
      <c r="AR237" s="57">
        <f t="shared" si="95"/>
        <v>3.2</v>
      </c>
      <c r="AS237" s="57">
        <f t="shared" si="105"/>
        <v>50</v>
      </c>
      <c r="AT237" s="57">
        <f t="shared" si="105"/>
        <v>10</v>
      </c>
      <c r="AU237" s="57">
        <f t="shared" si="96"/>
        <v>1000</v>
      </c>
      <c r="AV237" s="57">
        <f t="shared" si="97"/>
        <v>25</v>
      </c>
      <c r="AW237" s="57">
        <f t="shared" si="98"/>
        <v>4</v>
      </c>
      <c r="AX237" s="382">
        <f t="shared" si="99"/>
        <v>49.740893805597842</v>
      </c>
      <c r="AY237" s="382">
        <f t="shared" si="100"/>
        <v>1243.3979929054324</v>
      </c>
      <c r="AZ237" s="57">
        <f t="shared" si="101"/>
        <v>0.5</v>
      </c>
      <c r="BA237" s="382">
        <f t="shared" si="102"/>
        <v>15.915494309189533</v>
      </c>
      <c r="BB237" s="382">
        <f t="shared" si="103"/>
        <v>636.61977236758139</v>
      </c>
    </row>
    <row r="238" spans="1:54" x14ac:dyDescent="0.25">
      <c r="A238" s="57">
        <f t="shared" si="80"/>
        <v>236</v>
      </c>
      <c r="B238" s="57">
        <v>1500</v>
      </c>
      <c r="C238" s="57">
        <v>7</v>
      </c>
      <c r="D238" s="57" t="str">
        <f>'[3]1500 KHz'!A18</f>
        <v>01100</v>
      </c>
      <c r="E238" s="57">
        <f>'[3]1500 KHz'!B18</f>
        <v>1</v>
      </c>
      <c r="F238" s="57" t="str">
        <f>'[3]1500 KHz'!C18</f>
        <v>12</v>
      </c>
      <c r="G238" s="57" t="str">
        <f>'[3]1500 KHz'!D18</f>
        <v>00</v>
      </c>
      <c r="H238" s="57" t="str">
        <f>'[3]1500 KHz'!E18</f>
        <v>01</v>
      </c>
      <c r="I238" s="57" t="str">
        <f>'[3]1500 KHz'!F18</f>
        <v>00</v>
      </c>
      <c r="J238" s="57" t="str">
        <f>'[3]1500 KHz'!G18</f>
        <v>10</v>
      </c>
      <c r="K238" s="57" t="str">
        <f>'[3]1500 KHz'!H18</f>
        <v>10</v>
      </c>
      <c r="L238" s="57" t="str">
        <f>'[3]1500 KHz'!I18</f>
        <v>000100</v>
      </c>
      <c r="M238" s="57" t="str">
        <f>'[3]1500 KHz'!J18</f>
        <v>00</v>
      </c>
      <c r="N238" s="57" t="str">
        <f>'[3]1500 KHz'!K18</f>
        <v>84</v>
      </c>
      <c r="O238" s="57" t="str">
        <f>'[3]1500 KHz'!L18</f>
        <v>10</v>
      </c>
      <c r="P238" s="57" t="str">
        <f>'[3]1500 KHz'!M18</f>
        <v>00010</v>
      </c>
      <c r="Q238" s="57" t="str">
        <f>'[3]1500 KHz'!N18</f>
        <v>0</v>
      </c>
      <c r="R238" s="57" t="str">
        <f>'[3]1500 KHz'!O18</f>
        <v>20</v>
      </c>
      <c r="S238" s="57" t="str">
        <f>'[3]1500 KHz'!P18</f>
        <v>001000</v>
      </c>
      <c r="T238" s="57" t="str">
        <f>'[3]1500 KHz'!Q18</f>
        <v>00</v>
      </c>
      <c r="U238" s="57" t="str">
        <f>'[3]1500 KHz'!R18</f>
        <v>C2</v>
      </c>
      <c r="V238" s="57" t="str">
        <f>'[3]1500 KHz'!S18</f>
        <v>11</v>
      </c>
      <c r="W238" s="57" t="str">
        <f>'[3]1500 KHz'!T18</f>
        <v>00001</v>
      </c>
      <c r="X238" s="57" t="str">
        <f>'[3]1500 KHz'!U18</f>
        <v>0</v>
      </c>
      <c r="Y238" s="57" t="str">
        <f t="shared" si="90"/>
        <v>12108420C2</v>
      </c>
      <c r="Z238" s="57">
        <f t="shared" si="81"/>
        <v>100</v>
      </c>
      <c r="AA238" s="57">
        <f t="shared" si="82"/>
        <v>40</v>
      </c>
      <c r="AB238" s="57">
        <f t="shared" si="83"/>
        <v>0.99990000000000001</v>
      </c>
      <c r="AC238" s="57">
        <f t="shared" si="84"/>
        <v>3.2</v>
      </c>
      <c r="AD238" s="57">
        <f t="shared" si="85"/>
        <v>800</v>
      </c>
      <c r="AE238" s="57">
        <f t="shared" si="86"/>
        <v>50</v>
      </c>
      <c r="AF238" s="57">
        <f t="shared" si="87"/>
        <v>20</v>
      </c>
      <c r="AG238" s="57">
        <f t="shared" si="88"/>
        <v>2.5</v>
      </c>
      <c r="AH238" s="57">
        <f t="shared" si="89"/>
        <v>12.5</v>
      </c>
      <c r="AI238" s="57">
        <v>4000</v>
      </c>
      <c r="AK238" s="57">
        <f t="shared" si="91"/>
        <v>1500</v>
      </c>
      <c r="AL238" s="57">
        <f t="shared" si="92"/>
        <v>12</v>
      </c>
      <c r="AM238" s="57" t="str">
        <f t="shared" si="104"/>
        <v>12108420C2</v>
      </c>
      <c r="AN238" s="57">
        <f t="shared" si="104"/>
        <v>100</v>
      </c>
      <c r="AO238" s="57">
        <f t="shared" si="104"/>
        <v>40</v>
      </c>
      <c r="AP238" s="57">
        <f t="shared" si="93"/>
        <v>80</v>
      </c>
      <c r="AQ238" s="57">
        <f t="shared" si="94"/>
        <v>79.992000000000004</v>
      </c>
      <c r="AR238" s="57">
        <f t="shared" si="95"/>
        <v>3.2</v>
      </c>
      <c r="AS238" s="57">
        <f t="shared" si="105"/>
        <v>50</v>
      </c>
      <c r="AT238" s="57">
        <f t="shared" si="105"/>
        <v>20</v>
      </c>
      <c r="AU238" s="57">
        <f t="shared" si="96"/>
        <v>500</v>
      </c>
      <c r="AV238" s="57">
        <f t="shared" si="97"/>
        <v>12.5</v>
      </c>
      <c r="AW238" s="57">
        <f t="shared" si="98"/>
        <v>4</v>
      </c>
      <c r="AX238" s="382">
        <f t="shared" si="99"/>
        <v>49.740893805597842</v>
      </c>
      <c r="AY238" s="382">
        <f t="shared" si="100"/>
        <v>1243.3979929054324</v>
      </c>
      <c r="AZ238" s="57">
        <f t="shared" si="101"/>
        <v>1</v>
      </c>
      <c r="BA238" s="382">
        <f t="shared" si="102"/>
        <v>15.915494309189533</v>
      </c>
      <c r="BB238" s="382">
        <f t="shared" si="103"/>
        <v>636.61977236758139</v>
      </c>
    </row>
    <row r="239" spans="1:54" x14ac:dyDescent="0.25">
      <c r="A239" s="57">
        <f t="shared" si="80"/>
        <v>237</v>
      </c>
      <c r="B239" s="57">
        <v>1500</v>
      </c>
      <c r="C239" s="57">
        <v>7</v>
      </c>
      <c r="D239" s="57" t="str">
        <f>'[3]1500 KHz'!A19</f>
        <v>01101</v>
      </c>
      <c r="E239" s="57">
        <f>'[3]1500 KHz'!B19</f>
        <v>1</v>
      </c>
      <c r="F239" s="57" t="str">
        <f>'[3]1500 KHz'!C19</f>
        <v>12</v>
      </c>
      <c r="G239" s="57" t="str">
        <f>'[3]1500 KHz'!D19</f>
        <v>00</v>
      </c>
      <c r="H239" s="57" t="str">
        <f>'[3]1500 KHz'!E19</f>
        <v>01</v>
      </c>
      <c r="I239" s="57" t="str">
        <f>'[3]1500 KHz'!F19</f>
        <v>00</v>
      </c>
      <c r="J239" s="57" t="str">
        <f>'[3]1500 KHz'!G19</f>
        <v>10</v>
      </c>
      <c r="K239" s="57" t="str">
        <f>'[3]1500 KHz'!H19</f>
        <v>20</v>
      </c>
      <c r="L239" s="57" t="str">
        <f>'[3]1500 KHz'!I19</f>
        <v>001000</v>
      </c>
      <c r="M239" s="57" t="str">
        <f>'[3]1500 KHz'!J19</f>
        <v>00</v>
      </c>
      <c r="N239" s="57" t="str">
        <f>'[3]1500 KHz'!K19</f>
        <v>42</v>
      </c>
      <c r="O239" s="57" t="str">
        <f>'[3]1500 KHz'!L19</f>
        <v>01</v>
      </c>
      <c r="P239" s="57" t="str">
        <f>'[3]1500 KHz'!M19</f>
        <v>00001</v>
      </c>
      <c r="Q239" s="57" t="str">
        <f>'[3]1500 KHz'!N19</f>
        <v>0</v>
      </c>
      <c r="R239" s="57" t="str">
        <f>'[3]1500 KHz'!O19</f>
        <v>20</v>
      </c>
      <c r="S239" s="57" t="str">
        <f>'[3]1500 KHz'!P19</f>
        <v>001000</v>
      </c>
      <c r="T239" s="57" t="str">
        <f>'[3]1500 KHz'!Q19</f>
        <v>00</v>
      </c>
      <c r="U239" s="57" t="str">
        <f>'[3]1500 KHz'!R19</f>
        <v>C2</v>
      </c>
      <c r="V239" s="57" t="str">
        <f>'[3]1500 KHz'!S19</f>
        <v>11</v>
      </c>
      <c r="W239" s="57" t="str">
        <f>'[3]1500 KHz'!T19</f>
        <v>00001</v>
      </c>
      <c r="X239" s="57" t="str">
        <f>'[3]1500 KHz'!U19</f>
        <v>0</v>
      </c>
      <c r="Y239" s="57" t="str">
        <f t="shared" si="90"/>
        <v>12204220C2</v>
      </c>
      <c r="Z239" s="57">
        <f t="shared" si="81"/>
        <v>100</v>
      </c>
      <c r="AA239" s="57">
        <f t="shared" si="82"/>
        <v>40</v>
      </c>
      <c r="AB239" s="57">
        <f t="shared" si="83"/>
        <v>0.99990000000000001</v>
      </c>
      <c r="AC239" s="57">
        <f t="shared" si="84"/>
        <v>3.2</v>
      </c>
      <c r="AD239" s="57">
        <f t="shared" si="85"/>
        <v>800</v>
      </c>
      <c r="AE239" s="57">
        <f t="shared" si="86"/>
        <v>50</v>
      </c>
      <c r="AF239" s="57">
        <f t="shared" si="87"/>
        <v>40</v>
      </c>
      <c r="AG239" s="57">
        <f t="shared" si="88"/>
        <v>1.25</v>
      </c>
      <c r="AH239" s="57">
        <f t="shared" si="89"/>
        <v>6.25</v>
      </c>
      <c r="AI239" s="57">
        <v>4000</v>
      </c>
      <c r="AK239" s="57">
        <f t="shared" si="91"/>
        <v>1500</v>
      </c>
      <c r="AL239" s="57">
        <f t="shared" si="92"/>
        <v>13</v>
      </c>
      <c r="AM239" s="57" t="str">
        <f t="shared" si="104"/>
        <v>12204220C2</v>
      </c>
      <c r="AN239" s="57">
        <f t="shared" si="104"/>
        <v>100</v>
      </c>
      <c r="AO239" s="57">
        <f t="shared" si="104"/>
        <v>40</v>
      </c>
      <c r="AP239" s="57">
        <f t="shared" si="93"/>
        <v>80</v>
      </c>
      <c r="AQ239" s="57">
        <f t="shared" si="94"/>
        <v>79.992000000000004</v>
      </c>
      <c r="AR239" s="57">
        <f t="shared" si="95"/>
        <v>3.2</v>
      </c>
      <c r="AS239" s="57">
        <f t="shared" si="105"/>
        <v>50</v>
      </c>
      <c r="AT239" s="57">
        <f t="shared" si="105"/>
        <v>40</v>
      </c>
      <c r="AU239" s="57">
        <f t="shared" si="96"/>
        <v>250</v>
      </c>
      <c r="AV239" s="57">
        <f t="shared" si="97"/>
        <v>6.25</v>
      </c>
      <c r="AW239" s="57">
        <f t="shared" si="98"/>
        <v>4</v>
      </c>
      <c r="AX239" s="382">
        <f t="shared" si="99"/>
        <v>49.740893805597842</v>
      </c>
      <c r="AY239" s="382">
        <f t="shared" si="100"/>
        <v>1243.3979929054324</v>
      </c>
      <c r="AZ239" s="57">
        <f t="shared" si="101"/>
        <v>2</v>
      </c>
      <c r="BA239" s="382">
        <f t="shared" si="102"/>
        <v>15.915494309189533</v>
      </c>
      <c r="BB239" s="382">
        <f t="shared" si="103"/>
        <v>636.61977236758139</v>
      </c>
    </row>
    <row r="240" spans="1:54" x14ac:dyDescent="0.25">
      <c r="A240" s="57">
        <f t="shared" si="80"/>
        <v>238</v>
      </c>
      <c r="B240" s="57">
        <v>1500</v>
      </c>
      <c r="C240" s="57">
        <v>7</v>
      </c>
      <c r="D240" s="57" t="str">
        <f>'[3]1500 KHz'!A20</f>
        <v>01110</v>
      </c>
      <c r="E240" s="57">
        <f>'[3]1500 KHz'!B20</f>
        <v>1</v>
      </c>
      <c r="F240" s="57" t="str">
        <f>'[3]1500 KHz'!C20</f>
        <v>12</v>
      </c>
      <c r="G240" s="57" t="str">
        <f>'[3]1500 KHz'!D20</f>
        <v>00</v>
      </c>
      <c r="H240" s="57" t="str">
        <f>'[3]1500 KHz'!E20</f>
        <v>01</v>
      </c>
      <c r="I240" s="57" t="str">
        <f>'[3]1500 KHz'!F20</f>
        <v>00</v>
      </c>
      <c r="J240" s="57" t="str">
        <f>'[3]1500 KHz'!G20</f>
        <v>10</v>
      </c>
      <c r="K240" s="57" t="str">
        <f>'[3]1500 KHz'!H20</f>
        <v>40</v>
      </c>
      <c r="L240" s="57" t="str">
        <f>'[3]1500 KHz'!I20</f>
        <v>010000</v>
      </c>
      <c r="M240" s="57" t="str">
        <f>'[3]1500 KHz'!J20</f>
        <v>00</v>
      </c>
      <c r="N240" s="57" t="str">
        <f>'[3]1500 KHz'!K20</f>
        <v>42</v>
      </c>
      <c r="O240" s="57" t="str">
        <f>'[3]1500 KHz'!L20</f>
        <v>01</v>
      </c>
      <c r="P240" s="57" t="str">
        <f>'[3]1500 KHz'!M20</f>
        <v>00001</v>
      </c>
      <c r="Q240" s="57" t="str">
        <f>'[3]1500 KHz'!N20</f>
        <v>0</v>
      </c>
      <c r="R240" s="57" t="str">
        <f>'[3]1500 KHz'!O20</f>
        <v>20</v>
      </c>
      <c r="S240" s="57" t="str">
        <f>'[3]1500 KHz'!P20</f>
        <v>001000</v>
      </c>
      <c r="T240" s="57" t="str">
        <f>'[3]1500 KHz'!Q20</f>
        <v>00</v>
      </c>
      <c r="U240" s="57" t="str">
        <f>'[3]1500 KHz'!R20</f>
        <v>C2</v>
      </c>
      <c r="V240" s="57" t="str">
        <f>'[3]1500 KHz'!S20</f>
        <v>11</v>
      </c>
      <c r="W240" s="57" t="str">
        <f>'[3]1500 KHz'!T20</f>
        <v>00001</v>
      </c>
      <c r="X240" s="57" t="str">
        <f>'[3]1500 KHz'!U20</f>
        <v>0</v>
      </c>
      <c r="Y240" s="57" t="str">
        <f t="shared" si="90"/>
        <v>12404220C2</v>
      </c>
      <c r="Z240" s="57">
        <f t="shared" si="81"/>
        <v>100</v>
      </c>
      <c r="AA240" s="57">
        <f t="shared" si="82"/>
        <v>40</v>
      </c>
      <c r="AB240" s="57">
        <f t="shared" si="83"/>
        <v>0.99990000000000001</v>
      </c>
      <c r="AC240" s="57">
        <f t="shared" si="84"/>
        <v>3.2</v>
      </c>
      <c r="AD240" s="57">
        <f t="shared" si="85"/>
        <v>800</v>
      </c>
      <c r="AE240" s="57">
        <f t="shared" si="86"/>
        <v>50</v>
      </c>
      <c r="AF240" s="57">
        <f t="shared" si="87"/>
        <v>80</v>
      </c>
      <c r="AG240" s="57">
        <f t="shared" si="88"/>
        <v>1.25</v>
      </c>
      <c r="AH240" s="57">
        <f t="shared" si="89"/>
        <v>6.25</v>
      </c>
      <c r="AI240" s="57">
        <v>4000</v>
      </c>
      <c r="AK240" s="57">
        <f t="shared" si="91"/>
        <v>1500</v>
      </c>
      <c r="AL240" s="57">
        <f t="shared" si="92"/>
        <v>14</v>
      </c>
      <c r="AM240" s="57" t="str">
        <f t="shared" si="104"/>
        <v>12404220C2</v>
      </c>
      <c r="AN240" s="57">
        <f t="shared" si="104"/>
        <v>100</v>
      </c>
      <c r="AO240" s="57">
        <f t="shared" si="104"/>
        <v>40</v>
      </c>
      <c r="AP240" s="57">
        <f t="shared" si="93"/>
        <v>80</v>
      </c>
      <c r="AQ240" s="57">
        <f t="shared" si="94"/>
        <v>79.992000000000004</v>
      </c>
      <c r="AR240" s="57">
        <f t="shared" si="95"/>
        <v>3.2</v>
      </c>
      <c r="AS240" s="57">
        <f t="shared" si="105"/>
        <v>50</v>
      </c>
      <c r="AT240" s="57">
        <f t="shared" si="105"/>
        <v>80</v>
      </c>
      <c r="AU240" s="57">
        <f t="shared" si="96"/>
        <v>250</v>
      </c>
      <c r="AV240" s="57">
        <f t="shared" si="97"/>
        <v>6.25</v>
      </c>
      <c r="AW240" s="57">
        <f t="shared" si="98"/>
        <v>4</v>
      </c>
      <c r="AX240" s="382">
        <f t="shared" si="99"/>
        <v>49.740893805597842</v>
      </c>
      <c r="AY240" s="382">
        <f t="shared" si="100"/>
        <v>1243.3979929054324</v>
      </c>
      <c r="AZ240" s="57">
        <f t="shared" si="101"/>
        <v>4</v>
      </c>
      <c r="BA240" s="382">
        <f t="shared" si="102"/>
        <v>7.9577471545947667</v>
      </c>
      <c r="BB240" s="382">
        <f t="shared" si="103"/>
        <v>318.3098861837907</v>
      </c>
    </row>
    <row r="241" spans="1:54" x14ac:dyDescent="0.25">
      <c r="A241" s="57">
        <f t="shared" si="80"/>
        <v>239</v>
      </c>
      <c r="B241" s="57">
        <v>1500</v>
      </c>
      <c r="C241" s="57">
        <v>7</v>
      </c>
      <c r="D241" s="57" t="str">
        <f>'[3]1500 KHz'!A21</f>
        <v>01111</v>
      </c>
      <c r="E241" s="57">
        <f>'[3]1500 KHz'!B21</f>
        <v>1</v>
      </c>
      <c r="F241" s="57" t="str">
        <f>'[3]1500 KHz'!C21</f>
        <v>12</v>
      </c>
      <c r="G241" s="57" t="str">
        <f>'[3]1500 KHz'!D21</f>
        <v>00</v>
      </c>
      <c r="H241" s="57" t="str">
        <f>'[3]1500 KHz'!E21</f>
        <v>01</v>
      </c>
      <c r="I241" s="57" t="str">
        <f>'[3]1500 KHz'!F21</f>
        <v>00</v>
      </c>
      <c r="J241" s="57" t="str">
        <f>'[3]1500 KHz'!G21</f>
        <v>10</v>
      </c>
      <c r="K241" s="57" t="str">
        <f>'[3]1500 KHz'!H21</f>
        <v>80</v>
      </c>
      <c r="L241" s="57" t="str">
        <f>'[3]1500 KHz'!I21</f>
        <v>100000</v>
      </c>
      <c r="M241" s="57" t="str">
        <f>'[3]1500 KHz'!J21</f>
        <v>00</v>
      </c>
      <c r="N241" s="57" t="str">
        <f>'[3]1500 KHz'!K21</f>
        <v>42</v>
      </c>
      <c r="O241" s="57" t="str">
        <f>'[3]1500 KHz'!L21</f>
        <v>01</v>
      </c>
      <c r="P241" s="57" t="str">
        <f>'[3]1500 KHz'!M21</f>
        <v>00001</v>
      </c>
      <c r="Q241" s="57" t="str">
        <f>'[3]1500 KHz'!N21</f>
        <v>0</v>
      </c>
      <c r="R241" s="57" t="str">
        <f>'[3]1500 KHz'!O21</f>
        <v>20</v>
      </c>
      <c r="S241" s="57" t="str">
        <f>'[3]1500 KHz'!P21</f>
        <v>001000</v>
      </c>
      <c r="T241" s="57" t="str">
        <f>'[3]1500 KHz'!Q21</f>
        <v>00</v>
      </c>
      <c r="U241" s="57" t="str">
        <f>'[3]1500 KHz'!R21</f>
        <v>C2</v>
      </c>
      <c r="V241" s="57" t="str">
        <f>'[3]1500 KHz'!S21</f>
        <v>11</v>
      </c>
      <c r="W241" s="57" t="str">
        <f>'[3]1500 KHz'!T21</f>
        <v>00001</v>
      </c>
      <c r="X241" s="57" t="str">
        <f>'[3]1500 KHz'!U21</f>
        <v>0</v>
      </c>
      <c r="Y241" s="57" t="str">
        <f t="shared" si="90"/>
        <v>12804220C2</v>
      </c>
      <c r="Z241" s="57">
        <f t="shared" si="81"/>
        <v>100</v>
      </c>
      <c r="AA241" s="57">
        <f t="shared" si="82"/>
        <v>40</v>
      </c>
      <c r="AB241" s="57">
        <f t="shared" si="83"/>
        <v>0.99990000000000001</v>
      </c>
      <c r="AC241" s="57">
        <f t="shared" si="84"/>
        <v>3.2</v>
      </c>
      <c r="AD241" s="57">
        <f t="shared" si="85"/>
        <v>800</v>
      </c>
      <c r="AE241" s="57">
        <f t="shared" si="86"/>
        <v>50</v>
      </c>
      <c r="AF241" s="57">
        <f t="shared" si="87"/>
        <v>160</v>
      </c>
      <c r="AG241" s="57">
        <f t="shared" si="88"/>
        <v>1.25</v>
      </c>
      <c r="AH241" s="57">
        <f t="shared" si="89"/>
        <v>6.25</v>
      </c>
      <c r="AI241" s="57">
        <v>4000</v>
      </c>
      <c r="AK241" s="57">
        <f t="shared" si="91"/>
        <v>1500</v>
      </c>
      <c r="AL241" s="57">
        <f t="shared" si="92"/>
        <v>15</v>
      </c>
      <c r="AM241" s="57" t="str">
        <f t="shared" si="104"/>
        <v>12804220C2</v>
      </c>
      <c r="AN241" s="57">
        <f t="shared" si="104"/>
        <v>100</v>
      </c>
      <c r="AO241" s="57">
        <f t="shared" si="104"/>
        <v>40</v>
      </c>
      <c r="AP241" s="57">
        <f t="shared" si="93"/>
        <v>80</v>
      </c>
      <c r="AQ241" s="57">
        <f t="shared" si="94"/>
        <v>79.992000000000004</v>
      </c>
      <c r="AR241" s="57">
        <f t="shared" si="95"/>
        <v>3.2</v>
      </c>
      <c r="AS241" s="57">
        <f t="shared" si="105"/>
        <v>50</v>
      </c>
      <c r="AT241" s="57">
        <f t="shared" si="105"/>
        <v>160</v>
      </c>
      <c r="AU241" s="57">
        <f t="shared" si="96"/>
        <v>250</v>
      </c>
      <c r="AV241" s="57">
        <f t="shared" si="97"/>
        <v>6.25</v>
      </c>
      <c r="AW241" s="57">
        <f t="shared" si="98"/>
        <v>4</v>
      </c>
      <c r="AX241" s="382">
        <f t="shared" si="99"/>
        <v>49.740893805597842</v>
      </c>
      <c r="AY241" s="382">
        <f t="shared" si="100"/>
        <v>1243.3979929054324</v>
      </c>
      <c r="AZ241" s="57">
        <f t="shared" si="101"/>
        <v>8</v>
      </c>
      <c r="BA241" s="382">
        <f t="shared" si="102"/>
        <v>3.9788735772973833</v>
      </c>
      <c r="BB241" s="382">
        <f t="shared" si="103"/>
        <v>159.15494309189535</v>
      </c>
    </row>
    <row r="242" spans="1:54" x14ac:dyDescent="0.25">
      <c r="A242" s="57">
        <f t="shared" si="80"/>
        <v>240</v>
      </c>
      <c r="B242" s="57">
        <v>1500</v>
      </c>
      <c r="C242" s="57">
        <v>7</v>
      </c>
      <c r="D242" s="57" t="str">
        <f>'[3]1500 KHz'!A22</f>
        <v>10000</v>
      </c>
      <c r="E242" s="57">
        <f>'[3]1500 KHz'!B22</f>
        <v>1</v>
      </c>
      <c r="F242" s="57" t="str">
        <f>'[3]1500 KHz'!C22</f>
        <v>12</v>
      </c>
      <c r="G242" s="57" t="str">
        <f>'[3]1500 KHz'!D22</f>
        <v>00</v>
      </c>
      <c r="H242" s="57" t="str">
        <f>'[3]1500 KHz'!E22</f>
        <v>01</v>
      </c>
      <c r="I242" s="57" t="str">
        <f>'[3]1500 KHz'!F22</f>
        <v>00</v>
      </c>
      <c r="J242" s="57" t="str">
        <f>'[3]1500 KHz'!G22</f>
        <v>10</v>
      </c>
      <c r="K242" s="57" t="str">
        <f>'[3]1500 KHz'!H22</f>
        <v>09</v>
      </c>
      <c r="L242" s="57" t="str">
        <f>'[3]1500 KHz'!I22</f>
        <v>000010</v>
      </c>
      <c r="M242" s="57" t="str">
        <f>'[3]1500 KHz'!J22</f>
        <v>01</v>
      </c>
      <c r="N242" s="57" t="str">
        <f>'[3]1500 KHz'!K22</f>
        <v>08</v>
      </c>
      <c r="O242" s="57" t="str">
        <f>'[3]1500 KHz'!L22</f>
        <v>00</v>
      </c>
      <c r="P242" s="57" t="str">
        <f>'[3]1500 KHz'!M22</f>
        <v>00100</v>
      </c>
      <c r="Q242" s="57" t="str">
        <f>'[3]1500 KHz'!N22</f>
        <v>0</v>
      </c>
      <c r="R242" s="57" t="str">
        <f>'[3]1500 KHz'!O22</f>
        <v>28</v>
      </c>
      <c r="S242" s="57" t="str">
        <f>'[3]1500 KHz'!P22</f>
        <v>001010</v>
      </c>
      <c r="T242" s="57" t="str">
        <f>'[3]1500 KHz'!Q22</f>
        <v>00</v>
      </c>
      <c r="U242" s="57" t="str">
        <f>'[3]1500 KHz'!R22</f>
        <v>82</v>
      </c>
      <c r="V242" s="57" t="str">
        <f>'[3]1500 KHz'!S22</f>
        <v>10</v>
      </c>
      <c r="W242" s="57" t="str">
        <f>'[3]1500 KHz'!T22</f>
        <v>00001</v>
      </c>
      <c r="X242" s="57" t="str">
        <f>'[3]1500 KHz'!U22</f>
        <v>0</v>
      </c>
      <c r="Y242" s="57" t="str">
        <f t="shared" si="90"/>
        <v>1209082882</v>
      </c>
      <c r="Z242" s="57">
        <f t="shared" si="81"/>
        <v>100</v>
      </c>
      <c r="AA242" s="57">
        <f t="shared" si="82"/>
        <v>50</v>
      </c>
      <c r="AB242" s="57">
        <f t="shared" si="83"/>
        <v>0.66659999999999997</v>
      </c>
      <c r="AC242" s="57">
        <f t="shared" si="84"/>
        <v>3.2</v>
      </c>
      <c r="AD242" s="57">
        <f t="shared" si="85"/>
        <v>800</v>
      </c>
      <c r="AE242" s="57">
        <f t="shared" si="86"/>
        <v>50</v>
      </c>
      <c r="AF242" s="57">
        <f t="shared" si="87"/>
        <v>10</v>
      </c>
      <c r="AG242" s="57">
        <f t="shared" si="88"/>
        <v>5</v>
      </c>
      <c r="AH242" s="57">
        <f t="shared" si="89"/>
        <v>25</v>
      </c>
      <c r="AI242" s="57">
        <v>4000</v>
      </c>
      <c r="AK242" s="57">
        <f t="shared" si="91"/>
        <v>1500</v>
      </c>
      <c r="AL242" s="57">
        <f t="shared" si="92"/>
        <v>16</v>
      </c>
      <c r="AM242" s="57" t="str">
        <f t="shared" si="104"/>
        <v>1209082882</v>
      </c>
      <c r="AN242" s="57">
        <f t="shared" si="104"/>
        <v>100</v>
      </c>
      <c r="AO242" s="57">
        <f t="shared" si="104"/>
        <v>50</v>
      </c>
      <c r="AP242" s="57">
        <f t="shared" si="93"/>
        <v>80</v>
      </c>
      <c r="AQ242" s="57">
        <f t="shared" si="94"/>
        <v>53.327999999999996</v>
      </c>
      <c r="AR242" s="57">
        <f t="shared" si="95"/>
        <v>3.2</v>
      </c>
      <c r="AS242" s="57">
        <f t="shared" si="105"/>
        <v>50</v>
      </c>
      <c r="AT242" s="57">
        <f t="shared" si="105"/>
        <v>10</v>
      </c>
      <c r="AU242" s="57">
        <f t="shared" si="96"/>
        <v>1000</v>
      </c>
      <c r="AV242" s="57">
        <f t="shared" si="97"/>
        <v>25</v>
      </c>
      <c r="AW242" s="57">
        <f t="shared" si="98"/>
        <v>5</v>
      </c>
      <c r="AX242" s="382">
        <f t="shared" si="99"/>
        <v>59.689072566717428</v>
      </c>
      <c r="AY242" s="382">
        <f t="shared" si="100"/>
        <v>994.71839432434558</v>
      </c>
      <c r="AZ242" s="57">
        <f t="shared" si="101"/>
        <v>0.5</v>
      </c>
      <c r="BA242" s="382">
        <f t="shared" si="102"/>
        <v>15.915494309189533</v>
      </c>
      <c r="BB242" s="382">
        <f t="shared" si="103"/>
        <v>636.61977236758139</v>
      </c>
    </row>
    <row r="243" spans="1:54" x14ac:dyDescent="0.25">
      <c r="A243" s="57">
        <f t="shared" si="80"/>
        <v>241</v>
      </c>
      <c r="B243" s="57">
        <v>1500</v>
      </c>
      <c r="C243" s="57">
        <v>7</v>
      </c>
      <c r="D243" s="57" t="str">
        <f>'[3]1500 KHz'!A23</f>
        <v>10001</v>
      </c>
      <c r="E243" s="57">
        <f>'[3]1500 KHz'!B23</f>
        <v>1</v>
      </c>
      <c r="F243" s="57" t="str">
        <f>'[3]1500 KHz'!C23</f>
        <v>12</v>
      </c>
      <c r="G243" s="57" t="str">
        <f>'[3]1500 KHz'!D23</f>
        <v>00</v>
      </c>
      <c r="H243" s="57" t="str">
        <f>'[3]1500 KHz'!E23</f>
        <v>01</v>
      </c>
      <c r="I243" s="57" t="str">
        <f>'[3]1500 KHz'!F23</f>
        <v>00</v>
      </c>
      <c r="J243" s="57" t="str">
        <f>'[3]1500 KHz'!G23</f>
        <v>10</v>
      </c>
      <c r="K243" s="57" t="str">
        <f>'[3]1500 KHz'!H23</f>
        <v>10</v>
      </c>
      <c r="L243" s="57" t="str">
        <f>'[3]1500 KHz'!I23</f>
        <v>000100</v>
      </c>
      <c r="M243" s="57" t="str">
        <f>'[3]1500 KHz'!J23</f>
        <v>00</v>
      </c>
      <c r="N243" s="57" t="str">
        <f>'[3]1500 KHz'!K23</f>
        <v>84</v>
      </c>
      <c r="O243" s="57" t="str">
        <f>'[3]1500 KHz'!L23</f>
        <v>10</v>
      </c>
      <c r="P243" s="57" t="str">
        <f>'[3]1500 KHz'!M23</f>
        <v>00010</v>
      </c>
      <c r="Q243" s="57" t="str">
        <f>'[3]1500 KHz'!N23</f>
        <v>0</v>
      </c>
      <c r="R243" s="57" t="str">
        <f>'[3]1500 KHz'!O23</f>
        <v>28</v>
      </c>
      <c r="S243" s="57" t="str">
        <f>'[3]1500 KHz'!P23</f>
        <v>001010</v>
      </c>
      <c r="T243" s="57" t="str">
        <f>'[3]1500 KHz'!Q23</f>
        <v>00</v>
      </c>
      <c r="U243" s="57" t="str">
        <f>'[3]1500 KHz'!R23</f>
        <v>82</v>
      </c>
      <c r="V243" s="57" t="str">
        <f>'[3]1500 KHz'!S23</f>
        <v>10</v>
      </c>
      <c r="W243" s="57" t="str">
        <f>'[3]1500 KHz'!T23</f>
        <v>00001</v>
      </c>
      <c r="X243" s="57" t="str">
        <f>'[3]1500 KHz'!U23</f>
        <v>0</v>
      </c>
      <c r="Y243" s="57" t="str">
        <f t="shared" si="90"/>
        <v>1210842882</v>
      </c>
      <c r="Z243" s="57">
        <f t="shared" si="81"/>
        <v>100</v>
      </c>
      <c r="AA243" s="57">
        <f t="shared" si="82"/>
        <v>50</v>
      </c>
      <c r="AB243" s="57">
        <f t="shared" si="83"/>
        <v>0.66659999999999997</v>
      </c>
      <c r="AC243" s="57">
        <f t="shared" si="84"/>
        <v>3.2</v>
      </c>
      <c r="AD243" s="57">
        <f t="shared" si="85"/>
        <v>800</v>
      </c>
      <c r="AE243" s="57">
        <f t="shared" si="86"/>
        <v>50</v>
      </c>
      <c r="AF243" s="57">
        <f t="shared" si="87"/>
        <v>20</v>
      </c>
      <c r="AG243" s="57">
        <f t="shared" si="88"/>
        <v>2.5</v>
      </c>
      <c r="AH243" s="57">
        <f t="shared" si="89"/>
        <v>12.5</v>
      </c>
      <c r="AI243" s="57">
        <v>4000</v>
      </c>
      <c r="AK243" s="57">
        <f t="shared" si="91"/>
        <v>1500</v>
      </c>
      <c r="AL243" s="57">
        <f t="shared" si="92"/>
        <v>17</v>
      </c>
      <c r="AM243" s="57" t="str">
        <f t="shared" si="104"/>
        <v>1210842882</v>
      </c>
      <c r="AN243" s="57">
        <f t="shared" si="104"/>
        <v>100</v>
      </c>
      <c r="AO243" s="57">
        <f t="shared" si="104"/>
        <v>50</v>
      </c>
      <c r="AP243" s="57">
        <f t="shared" si="93"/>
        <v>80</v>
      </c>
      <c r="AQ243" s="57">
        <f t="shared" si="94"/>
        <v>53.327999999999996</v>
      </c>
      <c r="AR243" s="57">
        <f t="shared" si="95"/>
        <v>3.2</v>
      </c>
      <c r="AS243" s="57">
        <f t="shared" si="105"/>
        <v>50</v>
      </c>
      <c r="AT243" s="57">
        <f t="shared" si="105"/>
        <v>20</v>
      </c>
      <c r="AU243" s="57">
        <f t="shared" si="96"/>
        <v>500</v>
      </c>
      <c r="AV243" s="57">
        <f t="shared" si="97"/>
        <v>12.5</v>
      </c>
      <c r="AW243" s="57">
        <f t="shared" si="98"/>
        <v>5</v>
      </c>
      <c r="AX243" s="382">
        <f t="shared" si="99"/>
        <v>59.689072566717428</v>
      </c>
      <c r="AY243" s="382">
        <f t="shared" si="100"/>
        <v>994.71839432434558</v>
      </c>
      <c r="AZ243" s="57">
        <f t="shared" si="101"/>
        <v>1</v>
      </c>
      <c r="BA243" s="382">
        <f t="shared" si="102"/>
        <v>15.915494309189533</v>
      </c>
      <c r="BB243" s="382">
        <f t="shared" si="103"/>
        <v>636.61977236758139</v>
      </c>
    </row>
    <row r="244" spans="1:54" x14ac:dyDescent="0.25">
      <c r="A244" s="57">
        <f t="shared" si="80"/>
        <v>242</v>
      </c>
      <c r="B244" s="57">
        <v>1500</v>
      </c>
      <c r="C244" s="57">
        <v>7</v>
      </c>
      <c r="D244" s="57" t="str">
        <f>'[3]1500 KHz'!A24</f>
        <v>10010</v>
      </c>
      <c r="E244" s="57">
        <f>'[3]1500 KHz'!B24</f>
        <v>1</v>
      </c>
      <c r="F244" s="57" t="str">
        <f>'[3]1500 KHz'!C24</f>
        <v>12</v>
      </c>
      <c r="G244" s="57" t="str">
        <f>'[3]1500 KHz'!D24</f>
        <v>00</v>
      </c>
      <c r="H244" s="57" t="str">
        <f>'[3]1500 KHz'!E24</f>
        <v>01</v>
      </c>
      <c r="I244" s="57" t="str">
        <f>'[3]1500 KHz'!F24</f>
        <v>00</v>
      </c>
      <c r="J244" s="57" t="str">
        <f>'[3]1500 KHz'!G24</f>
        <v>10</v>
      </c>
      <c r="K244" s="57" t="str">
        <f>'[3]1500 KHz'!H24</f>
        <v>20</v>
      </c>
      <c r="L244" s="57" t="str">
        <f>'[3]1500 KHz'!I24</f>
        <v>001000</v>
      </c>
      <c r="M244" s="57" t="str">
        <f>'[3]1500 KHz'!J24</f>
        <v>00</v>
      </c>
      <c r="N244" s="57" t="str">
        <f>'[3]1500 KHz'!K24</f>
        <v>42</v>
      </c>
      <c r="O244" s="57" t="str">
        <f>'[3]1500 KHz'!L24</f>
        <v>01</v>
      </c>
      <c r="P244" s="57" t="str">
        <f>'[3]1500 KHz'!M24</f>
        <v>00001</v>
      </c>
      <c r="Q244" s="57" t="str">
        <f>'[3]1500 KHz'!N24</f>
        <v>0</v>
      </c>
      <c r="R244" s="57" t="str">
        <f>'[3]1500 KHz'!O24</f>
        <v>28</v>
      </c>
      <c r="S244" s="57" t="str">
        <f>'[3]1500 KHz'!P24</f>
        <v>001010</v>
      </c>
      <c r="T244" s="57" t="str">
        <f>'[3]1500 KHz'!Q24</f>
        <v>00</v>
      </c>
      <c r="U244" s="57" t="str">
        <f>'[3]1500 KHz'!R24</f>
        <v>82</v>
      </c>
      <c r="V244" s="57" t="str">
        <f>'[3]1500 KHz'!S24</f>
        <v>10</v>
      </c>
      <c r="W244" s="57" t="str">
        <f>'[3]1500 KHz'!T24</f>
        <v>00001</v>
      </c>
      <c r="X244" s="57" t="str">
        <f>'[3]1500 KHz'!U24</f>
        <v>0</v>
      </c>
      <c r="Y244" s="57" t="str">
        <f t="shared" si="90"/>
        <v>1220422882</v>
      </c>
      <c r="Z244" s="57">
        <f t="shared" si="81"/>
        <v>100</v>
      </c>
      <c r="AA244" s="57">
        <f t="shared" si="82"/>
        <v>50</v>
      </c>
      <c r="AB244" s="57">
        <f t="shared" si="83"/>
        <v>0.66659999999999997</v>
      </c>
      <c r="AC244" s="57">
        <f t="shared" si="84"/>
        <v>3.2</v>
      </c>
      <c r="AD244" s="57">
        <f t="shared" si="85"/>
        <v>800</v>
      </c>
      <c r="AE244" s="57">
        <f t="shared" si="86"/>
        <v>50</v>
      </c>
      <c r="AF244" s="57">
        <f t="shared" si="87"/>
        <v>40</v>
      </c>
      <c r="AG244" s="57">
        <f t="shared" si="88"/>
        <v>1.25</v>
      </c>
      <c r="AH244" s="57">
        <f t="shared" si="89"/>
        <v>6.25</v>
      </c>
      <c r="AI244" s="57">
        <v>4000</v>
      </c>
      <c r="AK244" s="57">
        <f t="shared" si="91"/>
        <v>1500</v>
      </c>
      <c r="AL244" s="57">
        <f t="shared" si="92"/>
        <v>18</v>
      </c>
      <c r="AM244" s="57" t="str">
        <f t="shared" si="104"/>
        <v>1220422882</v>
      </c>
      <c r="AN244" s="57">
        <f t="shared" si="104"/>
        <v>100</v>
      </c>
      <c r="AO244" s="57">
        <f t="shared" si="104"/>
        <v>50</v>
      </c>
      <c r="AP244" s="57">
        <f t="shared" si="93"/>
        <v>80</v>
      </c>
      <c r="AQ244" s="57">
        <f t="shared" si="94"/>
        <v>53.327999999999996</v>
      </c>
      <c r="AR244" s="57">
        <f t="shared" si="95"/>
        <v>3.2</v>
      </c>
      <c r="AS244" s="57">
        <f t="shared" si="105"/>
        <v>50</v>
      </c>
      <c r="AT244" s="57">
        <f t="shared" si="105"/>
        <v>40</v>
      </c>
      <c r="AU244" s="57">
        <f t="shared" si="96"/>
        <v>250</v>
      </c>
      <c r="AV244" s="57">
        <f t="shared" si="97"/>
        <v>6.25</v>
      </c>
      <c r="AW244" s="57">
        <f t="shared" si="98"/>
        <v>5</v>
      </c>
      <c r="AX244" s="382">
        <f t="shared" si="99"/>
        <v>59.689072566717428</v>
      </c>
      <c r="AY244" s="382">
        <f t="shared" si="100"/>
        <v>994.71839432434558</v>
      </c>
      <c r="AZ244" s="57">
        <f t="shared" si="101"/>
        <v>2</v>
      </c>
      <c r="BA244" s="382">
        <f t="shared" si="102"/>
        <v>15.915494309189533</v>
      </c>
      <c r="BB244" s="382">
        <f t="shared" si="103"/>
        <v>636.61977236758139</v>
      </c>
    </row>
    <row r="245" spans="1:54" x14ac:dyDescent="0.25">
      <c r="A245" s="57">
        <f t="shared" si="80"/>
        <v>243</v>
      </c>
      <c r="B245" s="57">
        <v>1500</v>
      </c>
      <c r="C245" s="57">
        <v>7</v>
      </c>
      <c r="D245" s="57" t="str">
        <f>'[3]1500 KHz'!A25</f>
        <v>10011</v>
      </c>
      <c r="E245" s="57">
        <f>'[3]1500 KHz'!B25</f>
        <v>1</v>
      </c>
      <c r="F245" s="57" t="str">
        <f>'[3]1500 KHz'!C25</f>
        <v>12</v>
      </c>
      <c r="G245" s="57" t="str">
        <f>'[3]1500 KHz'!D25</f>
        <v>00</v>
      </c>
      <c r="H245" s="57" t="str">
        <f>'[3]1500 KHz'!E25</f>
        <v>01</v>
      </c>
      <c r="I245" s="57" t="str">
        <f>'[3]1500 KHz'!F25</f>
        <v>00</v>
      </c>
      <c r="J245" s="57" t="str">
        <f>'[3]1500 KHz'!G25</f>
        <v>10</v>
      </c>
      <c r="K245" s="57" t="str">
        <f>'[3]1500 KHz'!H25</f>
        <v>40</v>
      </c>
      <c r="L245" s="57" t="str">
        <f>'[3]1500 KHz'!I25</f>
        <v>010000</v>
      </c>
      <c r="M245" s="57" t="str">
        <f>'[3]1500 KHz'!J25</f>
        <v>00</v>
      </c>
      <c r="N245" s="57" t="str">
        <f>'[3]1500 KHz'!K25</f>
        <v>42</v>
      </c>
      <c r="O245" s="57" t="str">
        <f>'[3]1500 KHz'!L25</f>
        <v>01</v>
      </c>
      <c r="P245" s="57" t="str">
        <f>'[3]1500 KHz'!M25</f>
        <v>00001</v>
      </c>
      <c r="Q245" s="57" t="str">
        <f>'[3]1500 KHz'!N25</f>
        <v>0</v>
      </c>
      <c r="R245" s="57" t="str">
        <f>'[3]1500 KHz'!O25</f>
        <v>28</v>
      </c>
      <c r="S245" s="57" t="str">
        <f>'[3]1500 KHz'!P25</f>
        <v>001010</v>
      </c>
      <c r="T245" s="57" t="str">
        <f>'[3]1500 KHz'!Q25</f>
        <v>00</v>
      </c>
      <c r="U245" s="57" t="str">
        <f>'[3]1500 KHz'!R25</f>
        <v>82</v>
      </c>
      <c r="V245" s="57" t="str">
        <f>'[3]1500 KHz'!S25</f>
        <v>10</v>
      </c>
      <c r="W245" s="57" t="str">
        <f>'[3]1500 KHz'!T25</f>
        <v>00001</v>
      </c>
      <c r="X245" s="57" t="str">
        <f>'[3]1500 KHz'!U25</f>
        <v>0</v>
      </c>
      <c r="Y245" s="57" t="str">
        <f t="shared" si="90"/>
        <v>1240422882</v>
      </c>
      <c r="Z245" s="57">
        <f t="shared" si="81"/>
        <v>100</v>
      </c>
      <c r="AA245" s="57">
        <f t="shared" si="82"/>
        <v>50</v>
      </c>
      <c r="AB245" s="57">
        <f t="shared" si="83"/>
        <v>0.66659999999999997</v>
      </c>
      <c r="AC245" s="57">
        <f t="shared" si="84"/>
        <v>3.2</v>
      </c>
      <c r="AD245" s="57">
        <f t="shared" si="85"/>
        <v>800</v>
      </c>
      <c r="AE245" s="57">
        <f t="shared" si="86"/>
        <v>50</v>
      </c>
      <c r="AF245" s="57">
        <f t="shared" si="87"/>
        <v>80</v>
      </c>
      <c r="AG245" s="57">
        <f t="shared" si="88"/>
        <v>1.25</v>
      </c>
      <c r="AH245" s="57">
        <f t="shared" si="89"/>
        <v>6.25</v>
      </c>
      <c r="AI245" s="57">
        <v>4000</v>
      </c>
      <c r="AK245" s="57">
        <f t="shared" si="91"/>
        <v>1500</v>
      </c>
      <c r="AL245" s="57">
        <f t="shared" si="92"/>
        <v>19</v>
      </c>
      <c r="AM245" s="57" t="str">
        <f t="shared" si="104"/>
        <v>1240422882</v>
      </c>
      <c r="AN245" s="57">
        <f t="shared" si="104"/>
        <v>100</v>
      </c>
      <c r="AO245" s="57">
        <f t="shared" si="104"/>
        <v>50</v>
      </c>
      <c r="AP245" s="57">
        <f t="shared" si="93"/>
        <v>80</v>
      </c>
      <c r="AQ245" s="57">
        <f t="shared" si="94"/>
        <v>53.327999999999996</v>
      </c>
      <c r="AR245" s="57">
        <f t="shared" si="95"/>
        <v>3.2</v>
      </c>
      <c r="AS245" s="57">
        <f t="shared" si="105"/>
        <v>50</v>
      </c>
      <c r="AT245" s="57">
        <f t="shared" si="105"/>
        <v>80</v>
      </c>
      <c r="AU245" s="57">
        <f t="shared" si="96"/>
        <v>250</v>
      </c>
      <c r="AV245" s="57">
        <f t="shared" si="97"/>
        <v>6.25</v>
      </c>
      <c r="AW245" s="57">
        <f t="shared" si="98"/>
        <v>5</v>
      </c>
      <c r="AX245" s="382">
        <f t="shared" si="99"/>
        <v>59.689072566717428</v>
      </c>
      <c r="AY245" s="382">
        <f t="shared" si="100"/>
        <v>994.71839432434558</v>
      </c>
      <c r="AZ245" s="57">
        <f t="shared" si="101"/>
        <v>4</v>
      </c>
      <c r="BA245" s="382">
        <f t="shared" si="102"/>
        <v>7.9577471545947667</v>
      </c>
      <c r="BB245" s="382">
        <f t="shared" si="103"/>
        <v>318.3098861837907</v>
      </c>
    </row>
    <row r="246" spans="1:54" x14ac:dyDescent="0.25">
      <c r="A246" s="57">
        <f t="shared" si="80"/>
        <v>244</v>
      </c>
      <c r="B246" s="57">
        <v>1500</v>
      </c>
      <c r="C246" s="57">
        <v>7</v>
      </c>
      <c r="D246" s="57" t="str">
        <f>'[3]1500 KHz'!A26</f>
        <v>10100</v>
      </c>
      <c r="E246" s="57">
        <f>'[3]1500 KHz'!B26</f>
        <v>1</v>
      </c>
      <c r="F246" s="57" t="str">
        <f>'[3]1500 KHz'!C26</f>
        <v>12</v>
      </c>
      <c r="G246" s="57" t="str">
        <f>'[3]1500 KHz'!D26</f>
        <v>00</v>
      </c>
      <c r="H246" s="57" t="str">
        <f>'[3]1500 KHz'!E26</f>
        <v>01</v>
      </c>
      <c r="I246" s="57" t="str">
        <f>'[3]1500 KHz'!F26</f>
        <v>00</v>
      </c>
      <c r="J246" s="57" t="str">
        <f>'[3]1500 KHz'!G26</f>
        <v>10</v>
      </c>
      <c r="K246" s="57" t="str">
        <f>'[3]1500 KHz'!H26</f>
        <v>80</v>
      </c>
      <c r="L246" s="57" t="str">
        <f>'[3]1500 KHz'!I26</f>
        <v>100000</v>
      </c>
      <c r="M246" s="57" t="str">
        <f>'[3]1500 KHz'!J26</f>
        <v>00</v>
      </c>
      <c r="N246" s="57" t="str">
        <f>'[3]1500 KHz'!K26</f>
        <v>42</v>
      </c>
      <c r="O246" s="57" t="str">
        <f>'[3]1500 KHz'!L26</f>
        <v>01</v>
      </c>
      <c r="P246" s="57" t="str">
        <f>'[3]1500 KHz'!M26</f>
        <v>00001</v>
      </c>
      <c r="Q246" s="57" t="str">
        <f>'[3]1500 KHz'!N26</f>
        <v>0</v>
      </c>
      <c r="R246" s="57" t="str">
        <f>'[3]1500 KHz'!O26</f>
        <v>28</v>
      </c>
      <c r="S246" s="57" t="str">
        <f>'[3]1500 KHz'!P26</f>
        <v>001010</v>
      </c>
      <c r="T246" s="57" t="str">
        <f>'[3]1500 KHz'!Q26</f>
        <v>00</v>
      </c>
      <c r="U246" s="57" t="str">
        <f>'[3]1500 KHz'!R26</f>
        <v>82</v>
      </c>
      <c r="V246" s="57" t="str">
        <f>'[3]1500 KHz'!S26</f>
        <v>10</v>
      </c>
      <c r="W246" s="57" t="str">
        <f>'[3]1500 KHz'!T26</f>
        <v>00001</v>
      </c>
      <c r="X246" s="57" t="str">
        <f>'[3]1500 KHz'!U26</f>
        <v>0</v>
      </c>
      <c r="Y246" s="57" t="str">
        <f t="shared" si="90"/>
        <v>1280422882</v>
      </c>
      <c r="Z246" s="57">
        <f t="shared" si="81"/>
        <v>100</v>
      </c>
      <c r="AA246" s="57">
        <f t="shared" si="82"/>
        <v>50</v>
      </c>
      <c r="AB246" s="57">
        <f t="shared" si="83"/>
        <v>0.66659999999999997</v>
      </c>
      <c r="AC246" s="57">
        <f t="shared" si="84"/>
        <v>3.2</v>
      </c>
      <c r="AD246" s="57">
        <f t="shared" si="85"/>
        <v>800</v>
      </c>
      <c r="AE246" s="57">
        <f t="shared" si="86"/>
        <v>50</v>
      </c>
      <c r="AF246" s="57">
        <f t="shared" si="87"/>
        <v>160</v>
      </c>
      <c r="AG246" s="57">
        <f t="shared" si="88"/>
        <v>1.25</v>
      </c>
      <c r="AH246" s="57">
        <f t="shared" si="89"/>
        <v>6.25</v>
      </c>
      <c r="AI246" s="57">
        <v>4000</v>
      </c>
      <c r="AK246" s="57">
        <f t="shared" si="91"/>
        <v>1500</v>
      </c>
      <c r="AL246" s="57">
        <f t="shared" si="92"/>
        <v>20</v>
      </c>
      <c r="AM246" s="57" t="str">
        <f t="shared" si="104"/>
        <v>1280422882</v>
      </c>
      <c r="AN246" s="57">
        <f t="shared" si="104"/>
        <v>100</v>
      </c>
      <c r="AO246" s="57">
        <f t="shared" si="104"/>
        <v>50</v>
      </c>
      <c r="AP246" s="57">
        <f t="shared" si="93"/>
        <v>80</v>
      </c>
      <c r="AQ246" s="57">
        <f t="shared" si="94"/>
        <v>53.327999999999996</v>
      </c>
      <c r="AR246" s="57">
        <f t="shared" si="95"/>
        <v>3.2</v>
      </c>
      <c r="AS246" s="57">
        <f t="shared" si="105"/>
        <v>50</v>
      </c>
      <c r="AT246" s="57">
        <f t="shared" si="105"/>
        <v>160</v>
      </c>
      <c r="AU246" s="57">
        <f t="shared" si="96"/>
        <v>250</v>
      </c>
      <c r="AV246" s="57">
        <f t="shared" si="97"/>
        <v>6.25</v>
      </c>
      <c r="AW246" s="57">
        <f t="shared" si="98"/>
        <v>5</v>
      </c>
      <c r="AX246" s="382">
        <f t="shared" si="99"/>
        <v>59.689072566717428</v>
      </c>
      <c r="AY246" s="382">
        <f t="shared" si="100"/>
        <v>994.71839432434558</v>
      </c>
      <c r="AZ246" s="57">
        <f t="shared" si="101"/>
        <v>8</v>
      </c>
      <c r="BA246" s="382">
        <f t="shared" si="102"/>
        <v>3.9788735772973833</v>
      </c>
      <c r="BB246" s="382">
        <f t="shared" si="103"/>
        <v>159.15494309189535</v>
      </c>
    </row>
    <row r="247" spans="1:54" x14ac:dyDescent="0.25">
      <c r="A247" s="57">
        <f t="shared" si="80"/>
        <v>245</v>
      </c>
      <c r="B247" s="57">
        <v>1500</v>
      </c>
      <c r="C247" s="57">
        <v>7</v>
      </c>
      <c r="D247" s="57" t="str">
        <f>'[3]1500 KHz'!A27</f>
        <v>10101</v>
      </c>
      <c r="E247" s="57">
        <f>'[3]1500 KHz'!B27</f>
        <v>1</v>
      </c>
      <c r="F247" s="57" t="str">
        <f>'[3]1500 KHz'!C27</f>
        <v>13</v>
      </c>
      <c r="G247" s="57" t="str">
        <f>'[3]1500 KHz'!D27</f>
        <v>00</v>
      </c>
      <c r="H247" s="57" t="str">
        <f>'[3]1500 KHz'!E27</f>
        <v>01</v>
      </c>
      <c r="I247" s="57" t="str">
        <f>'[3]1500 KHz'!F27</f>
        <v>00</v>
      </c>
      <c r="J247" s="57" t="str">
        <f>'[3]1500 KHz'!G27</f>
        <v>11</v>
      </c>
      <c r="K247" s="57" t="str">
        <f>'[3]1500 KHz'!H27</f>
        <v>09</v>
      </c>
      <c r="L247" s="57" t="str">
        <f>'[3]1500 KHz'!I27</f>
        <v>000010</v>
      </c>
      <c r="M247" s="57" t="str">
        <f>'[3]1500 KHz'!J27</f>
        <v>01</v>
      </c>
      <c r="N247" s="57" t="str">
        <f>'[3]1500 KHz'!K27</f>
        <v>08</v>
      </c>
      <c r="O247" s="57" t="str">
        <f>'[3]1500 KHz'!L27</f>
        <v>00</v>
      </c>
      <c r="P247" s="57" t="str">
        <f>'[3]1500 KHz'!M27</f>
        <v>00100</v>
      </c>
      <c r="Q247" s="57" t="str">
        <f>'[3]1500 KHz'!N27</f>
        <v>0</v>
      </c>
      <c r="R247" s="57" t="str">
        <f>'[3]1500 KHz'!O27</f>
        <v>18</v>
      </c>
      <c r="S247" s="57" t="str">
        <f>'[3]1500 KHz'!P27</f>
        <v>000110</v>
      </c>
      <c r="T247" s="57" t="str">
        <f>'[3]1500 KHz'!Q27</f>
        <v>00</v>
      </c>
      <c r="U247" s="57" t="str">
        <f>'[3]1500 KHz'!R27</f>
        <v>82</v>
      </c>
      <c r="V247" s="57" t="str">
        <f>'[3]1500 KHz'!S27</f>
        <v>10</v>
      </c>
      <c r="W247" s="57" t="str">
        <f>'[3]1500 KHz'!T27</f>
        <v>00001</v>
      </c>
      <c r="X247" s="57" t="str">
        <f>'[3]1500 KHz'!U27</f>
        <v>0</v>
      </c>
      <c r="Y247" s="57" t="str">
        <f t="shared" si="90"/>
        <v>1309081882</v>
      </c>
      <c r="Z247" s="57">
        <f t="shared" si="81"/>
        <v>200</v>
      </c>
      <c r="AA247" s="57">
        <f t="shared" si="82"/>
        <v>30</v>
      </c>
      <c r="AB247" s="57">
        <f t="shared" si="83"/>
        <v>0.66659999999999997</v>
      </c>
      <c r="AC247" s="57">
        <f t="shared" si="84"/>
        <v>3.2</v>
      </c>
      <c r="AD247" s="57">
        <f t="shared" si="85"/>
        <v>800</v>
      </c>
      <c r="AE247" s="57">
        <f t="shared" si="86"/>
        <v>50</v>
      </c>
      <c r="AF247" s="57">
        <f t="shared" si="87"/>
        <v>10</v>
      </c>
      <c r="AG247" s="57">
        <f t="shared" si="88"/>
        <v>5</v>
      </c>
      <c r="AH247" s="57">
        <f t="shared" si="89"/>
        <v>25</v>
      </c>
      <c r="AI247" s="57">
        <v>4000</v>
      </c>
      <c r="AK247" s="57">
        <f t="shared" si="91"/>
        <v>1500</v>
      </c>
      <c r="AL247" s="57">
        <f t="shared" si="92"/>
        <v>21</v>
      </c>
      <c r="AM247" s="57" t="str">
        <f t="shared" si="104"/>
        <v>1309081882</v>
      </c>
      <c r="AN247" s="57">
        <f t="shared" si="104"/>
        <v>200</v>
      </c>
      <c r="AO247" s="57">
        <f t="shared" si="104"/>
        <v>30</v>
      </c>
      <c r="AP247" s="57">
        <f t="shared" si="93"/>
        <v>160</v>
      </c>
      <c r="AQ247" s="57">
        <f t="shared" si="94"/>
        <v>106.65599999999999</v>
      </c>
      <c r="AR247" s="57">
        <f t="shared" si="95"/>
        <v>3.2</v>
      </c>
      <c r="AS247" s="57">
        <f t="shared" si="105"/>
        <v>50</v>
      </c>
      <c r="AT247" s="57">
        <f t="shared" si="105"/>
        <v>10</v>
      </c>
      <c r="AU247" s="57">
        <f t="shared" si="96"/>
        <v>1000</v>
      </c>
      <c r="AV247" s="57">
        <f t="shared" si="97"/>
        <v>25</v>
      </c>
      <c r="AW247" s="57">
        <f t="shared" si="98"/>
        <v>6</v>
      </c>
      <c r="AX247" s="382">
        <f t="shared" si="99"/>
        <v>49.740893805597857</v>
      </c>
      <c r="AY247" s="382">
        <f t="shared" si="100"/>
        <v>1657.8639905405764</v>
      </c>
      <c r="AZ247" s="57">
        <f t="shared" si="101"/>
        <v>0.5</v>
      </c>
      <c r="BA247" s="382">
        <f t="shared" si="102"/>
        <v>15.915494309189533</v>
      </c>
      <c r="BB247" s="382">
        <f t="shared" si="103"/>
        <v>636.61977236758139</v>
      </c>
    </row>
    <row r="248" spans="1:54" x14ac:dyDescent="0.25">
      <c r="A248" s="57">
        <f t="shared" si="80"/>
        <v>246</v>
      </c>
      <c r="B248" s="57">
        <v>1500</v>
      </c>
      <c r="C248" s="57">
        <v>7</v>
      </c>
      <c r="D248" s="57" t="str">
        <f>'[3]1500 KHz'!A28</f>
        <v>10110</v>
      </c>
      <c r="E248" s="57">
        <f>'[3]1500 KHz'!B28</f>
        <v>1</v>
      </c>
      <c r="F248" s="57" t="str">
        <f>'[3]1500 KHz'!C28</f>
        <v>13</v>
      </c>
      <c r="G248" s="57" t="str">
        <f>'[3]1500 KHz'!D28</f>
        <v>00</v>
      </c>
      <c r="H248" s="57" t="str">
        <f>'[3]1500 KHz'!E28</f>
        <v>01</v>
      </c>
      <c r="I248" s="57" t="str">
        <f>'[3]1500 KHz'!F28</f>
        <v>00</v>
      </c>
      <c r="J248" s="57" t="str">
        <f>'[3]1500 KHz'!G28</f>
        <v>11</v>
      </c>
      <c r="K248" s="57" t="str">
        <f>'[3]1500 KHz'!H28</f>
        <v>10</v>
      </c>
      <c r="L248" s="57" t="str">
        <f>'[3]1500 KHz'!I28</f>
        <v>000100</v>
      </c>
      <c r="M248" s="57" t="str">
        <f>'[3]1500 KHz'!J28</f>
        <v>00</v>
      </c>
      <c r="N248" s="57" t="str">
        <f>'[3]1500 KHz'!K28</f>
        <v>84</v>
      </c>
      <c r="O248" s="57" t="str">
        <f>'[3]1500 KHz'!L28</f>
        <v>10</v>
      </c>
      <c r="P248" s="57" t="str">
        <f>'[3]1500 KHz'!M28</f>
        <v>00010</v>
      </c>
      <c r="Q248" s="57" t="str">
        <f>'[3]1500 KHz'!N28</f>
        <v>0</v>
      </c>
      <c r="R248" s="57" t="str">
        <f>'[3]1500 KHz'!O28</f>
        <v>18</v>
      </c>
      <c r="S248" s="57" t="str">
        <f>'[3]1500 KHz'!P28</f>
        <v>000110</v>
      </c>
      <c r="T248" s="57" t="str">
        <f>'[3]1500 KHz'!Q28</f>
        <v>00</v>
      </c>
      <c r="U248" s="57" t="str">
        <f>'[3]1500 KHz'!R28</f>
        <v>82</v>
      </c>
      <c r="V248" s="57" t="str">
        <f>'[3]1500 KHz'!S28</f>
        <v>10</v>
      </c>
      <c r="W248" s="57" t="str">
        <f>'[3]1500 KHz'!T28</f>
        <v>00001</v>
      </c>
      <c r="X248" s="57" t="str">
        <f>'[3]1500 KHz'!U28</f>
        <v>0</v>
      </c>
      <c r="Y248" s="57" t="str">
        <f t="shared" si="90"/>
        <v>1310841882</v>
      </c>
      <c r="Z248" s="57">
        <f t="shared" si="81"/>
        <v>200</v>
      </c>
      <c r="AA248" s="57">
        <f t="shared" si="82"/>
        <v>30</v>
      </c>
      <c r="AB248" s="57">
        <f t="shared" si="83"/>
        <v>0.66659999999999997</v>
      </c>
      <c r="AC248" s="57">
        <f t="shared" si="84"/>
        <v>3.2</v>
      </c>
      <c r="AD248" s="57">
        <f t="shared" si="85"/>
        <v>800</v>
      </c>
      <c r="AE248" s="57">
        <f t="shared" si="86"/>
        <v>50</v>
      </c>
      <c r="AF248" s="57">
        <f t="shared" si="87"/>
        <v>20</v>
      </c>
      <c r="AG248" s="57">
        <f t="shared" si="88"/>
        <v>2.5</v>
      </c>
      <c r="AH248" s="57">
        <f t="shared" si="89"/>
        <v>12.5</v>
      </c>
      <c r="AI248" s="57">
        <v>4000</v>
      </c>
      <c r="AK248" s="57">
        <f t="shared" si="91"/>
        <v>1500</v>
      </c>
      <c r="AL248" s="57">
        <f t="shared" si="92"/>
        <v>22</v>
      </c>
      <c r="AM248" s="57" t="str">
        <f t="shared" si="104"/>
        <v>1310841882</v>
      </c>
      <c r="AN248" s="57">
        <f t="shared" si="104"/>
        <v>200</v>
      </c>
      <c r="AO248" s="57">
        <f t="shared" si="104"/>
        <v>30</v>
      </c>
      <c r="AP248" s="57">
        <f t="shared" si="93"/>
        <v>160</v>
      </c>
      <c r="AQ248" s="57">
        <f t="shared" si="94"/>
        <v>106.65599999999999</v>
      </c>
      <c r="AR248" s="57">
        <f t="shared" si="95"/>
        <v>3.2</v>
      </c>
      <c r="AS248" s="57">
        <f t="shared" si="105"/>
        <v>50</v>
      </c>
      <c r="AT248" s="57">
        <f t="shared" si="105"/>
        <v>20</v>
      </c>
      <c r="AU248" s="57">
        <f t="shared" si="96"/>
        <v>500</v>
      </c>
      <c r="AV248" s="57">
        <f t="shared" si="97"/>
        <v>12.5</v>
      </c>
      <c r="AW248" s="57">
        <f t="shared" si="98"/>
        <v>6</v>
      </c>
      <c r="AX248" s="382">
        <f t="shared" si="99"/>
        <v>49.740893805597857</v>
      </c>
      <c r="AY248" s="382">
        <f t="shared" si="100"/>
        <v>1657.8639905405764</v>
      </c>
      <c r="AZ248" s="57">
        <f t="shared" si="101"/>
        <v>1</v>
      </c>
      <c r="BA248" s="382">
        <f t="shared" si="102"/>
        <v>15.915494309189533</v>
      </c>
      <c r="BB248" s="382">
        <f t="shared" si="103"/>
        <v>636.61977236758139</v>
      </c>
    </row>
    <row r="249" spans="1:54" x14ac:dyDescent="0.25">
      <c r="A249" s="57">
        <f t="shared" si="80"/>
        <v>247</v>
      </c>
      <c r="B249" s="57">
        <v>1500</v>
      </c>
      <c r="C249" s="57">
        <v>7</v>
      </c>
      <c r="D249" s="57" t="str">
        <f>'[3]1500 KHz'!A29</f>
        <v>10111</v>
      </c>
      <c r="E249" s="57">
        <f>'[3]1500 KHz'!B29</f>
        <v>1</v>
      </c>
      <c r="F249" s="57" t="str">
        <f>'[3]1500 KHz'!C29</f>
        <v>13</v>
      </c>
      <c r="G249" s="57" t="str">
        <f>'[3]1500 KHz'!D29</f>
        <v>00</v>
      </c>
      <c r="H249" s="57" t="str">
        <f>'[3]1500 KHz'!E29</f>
        <v>01</v>
      </c>
      <c r="I249" s="57" t="str">
        <f>'[3]1500 KHz'!F29</f>
        <v>00</v>
      </c>
      <c r="J249" s="57" t="str">
        <f>'[3]1500 KHz'!G29</f>
        <v>11</v>
      </c>
      <c r="K249" s="57" t="str">
        <f>'[3]1500 KHz'!H29</f>
        <v>20</v>
      </c>
      <c r="L249" s="57" t="str">
        <f>'[3]1500 KHz'!I29</f>
        <v>001000</v>
      </c>
      <c r="M249" s="57" t="str">
        <f>'[3]1500 KHz'!J29</f>
        <v>00</v>
      </c>
      <c r="N249" s="57" t="str">
        <f>'[3]1500 KHz'!K29</f>
        <v>42</v>
      </c>
      <c r="O249" s="57" t="str">
        <f>'[3]1500 KHz'!L29</f>
        <v>01</v>
      </c>
      <c r="P249" s="57" t="str">
        <f>'[3]1500 KHz'!M29</f>
        <v>00001</v>
      </c>
      <c r="Q249" s="57" t="str">
        <f>'[3]1500 KHz'!N29</f>
        <v>0</v>
      </c>
      <c r="R249" s="57" t="str">
        <f>'[3]1500 KHz'!O29</f>
        <v>18</v>
      </c>
      <c r="S249" s="57" t="str">
        <f>'[3]1500 KHz'!P29</f>
        <v>000110</v>
      </c>
      <c r="T249" s="57" t="str">
        <f>'[3]1500 KHz'!Q29</f>
        <v>00</v>
      </c>
      <c r="U249" s="57" t="str">
        <f>'[3]1500 KHz'!R29</f>
        <v>82</v>
      </c>
      <c r="V249" s="57" t="str">
        <f>'[3]1500 KHz'!S29</f>
        <v>10</v>
      </c>
      <c r="W249" s="57" t="str">
        <f>'[3]1500 KHz'!T29</f>
        <v>00001</v>
      </c>
      <c r="X249" s="57" t="str">
        <f>'[3]1500 KHz'!U29</f>
        <v>0</v>
      </c>
      <c r="Y249" s="57" t="str">
        <f t="shared" si="90"/>
        <v>1320421882</v>
      </c>
      <c r="Z249" s="57">
        <f t="shared" si="81"/>
        <v>200</v>
      </c>
      <c r="AA249" s="57">
        <f t="shared" si="82"/>
        <v>30</v>
      </c>
      <c r="AB249" s="57">
        <f t="shared" si="83"/>
        <v>0.66659999999999997</v>
      </c>
      <c r="AC249" s="57">
        <f t="shared" si="84"/>
        <v>3.2</v>
      </c>
      <c r="AD249" s="57">
        <f t="shared" si="85"/>
        <v>800</v>
      </c>
      <c r="AE249" s="57">
        <f t="shared" si="86"/>
        <v>50</v>
      </c>
      <c r="AF249" s="57">
        <f t="shared" si="87"/>
        <v>40</v>
      </c>
      <c r="AG249" s="57">
        <f t="shared" si="88"/>
        <v>1.25</v>
      </c>
      <c r="AH249" s="57">
        <f t="shared" si="89"/>
        <v>6.25</v>
      </c>
      <c r="AI249" s="57">
        <v>4000</v>
      </c>
      <c r="AK249" s="57">
        <f t="shared" si="91"/>
        <v>1500</v>
      </c>
      <c r="AL249" s="57">
        <f t="shared" si="92"/>
        <v>23</v>
      </c>
      <c r="AM249" s="57" t="str">
        <f t="shared" si="104"/>
        <v>1320421882</v>
      </c>
      <c r="AN249" s="57">
        <f t="shared" si="104"/>
        <v>200</v>
      </c>
      <c r="AO249" s="57">
        <f t="shared" si="104"/>
        <v>30</v>
      </c>
      <c r="AP249" s="57">
        <f t="shared" si="93"/>
        <v>160</v>
      </c>
      <c r="AQ249" s="57">
        <f t="shared" si="94"/>
        <v>106.65599999999999</v>
      </c>
      <c r="AR249" s="57">
        <f t="shared" si="95"/>
        <v>3.2</v>
      </c>
      <c r="AS249" s="57">
        <f t="shared" si="105"/>
        <v>50</v>
      </c>
      <c r="AT249" s="57">
        <f t="shared" si="105"/>
        <v>40</v>
      </c>
      <c r="AU249" s="57">
        <f t="shared" si="96"/>
        <v>250</v>
      </c>
      <c r="AV249" s="57">
        <f t="shared" si="97"/>
        <v>6.25</v>
      </c>
      <c r="AW249" s="57">
        <f t="shared" si="98"/>
        <v>6</v>
      </c>
      <c r="AX249" s="382">
        <f t="shared" si="99"/>
        <v>49.740893805597857</v>
      </c>
      <c r="AY249" s="382">
        <f t="shared" si="100"/>
        <v>1657.8639905405764</v>
      </c>
      <c r="AZ249" s="57">
        <f t="shared" si="101"/>
        <v>2</v>
      </c>
      <c r="BA249" s="382">
        <f t="shared" si="102"/>
        <v>15.915494309189533</v>
      </c>
      <c r="BB249" s="382">
        <f t="shared" si="103"/>
        <v>636.61977236758139</v>
      </c>
    </row>
    <row r="250" spans="1:54" x14ac:dyDescent="0.25">
      <c r="A250" s="57">
        <f t="shared" si="80"/>
        <v>248</v>
      </c>
      <c r="B250" s="57">
        <v>1500</v>
      </c>
      <c r="C250" s="57">
        <v>7</v>
      </c>
      <c r="D250" s="57" t="str">
        <f>'[3]1500 KHz'!A30</f>
        <v>11000</v>
      </c>
      <c r="E250" s="57">
        <f>'[3]1500 KHz'!B30</f>
        <v>1</v>
      </c>
      <c r="F250" s="57" t="str">
        <f>'[3]1500 KHz'!C30</f>
        <v>13</v>
      </c>
      <c r="G250" s="57" t="str">
        <f>'[3]1500 KHz'!D30</f>
        <v>00</v>
      </c>
      <c r="H250" s="57" t="str">
        <f>'[3]1500 KHz'!E30</f>
        <v>01</v>
      </c>
      <c r="I250" s="57" t="str">
        <f>'[3]1500 KHz'!F30</f>
        <v>00</v>
      </c>
      <c r="J250" s="57" t="str">
        <f>'[3]1500 KHz'!G30</f>
        <v>11</v>
      </c>
      <c r="K250" s="57" t="str">
        <f>'[3]1500 KHz'!H30</f>
        <v>40</v>
      </c>
      <c r="L250" s="57" t="str">
        <f>'[3]1500 KHz'!I30</f>
        <v>010000</v>
      </c>
      <c r="M250" s="57" t="str">
        <f>'[3]1500 KHz'!J30</f>
        <v>00</v>
      </c>
      <c r="N250" s="57" t="str">
        <f>'[3]1500 KHz'!K30</f>
        <v>42</v>
      </c>
      <c r="O250" s="57" t="str">
        <f>'[3]1500 KHz'!L30</f>
        <v>01</v>
      </c>
      <c r="P250" s="57" t="str">
        <f>'[3]1500 KHz'!M30</f>
        <v>00001</v>
      </c>
      <c r="Q250" s="57" t="str">
        <f>'[3]1500 KHz'!N30</f>
        <v>0</v>
      </c>
      <c r="R250" s="57" t="str">
        <f>'[3]1500 KHz'!O30</f>
        <v>18</v>
      </c>
      <c r="S250" s="57" t="str">
        <f>'[3]1500 KHz'!P30</f>
        <v>000110</v>
      </c>
      <c r="T250" s="57" t="str">
        <f>'[3]1500 KHz'!Q30</f>
        <v>00</v>
      </c>
      <c r="U250" s="57" t="str">
        <f>'[3]1500 KHz'!R30</f>
        <v>82</v>
      </c>
      <c r="V250" s="57" t="str">
        <f>'[3]1500 KHz'!S30</f>
        <v>10</v>
      </c>
      <c r="W250" s="57" t="str">
        <f>'[3]1500 KHz'!T30</f>
        <v>00001</v>
      </c>
      <c r="X250" s="57" t="str">
        <f>'[3]1500 KHz'!U30</f>
        <v>0</v>
      </c>
      <c r="Y250" s="57" t="str">
        <f t="shared" si="90"/>
        <v>1340421882</v>
      </c>
      <c r="Z250" s="57">
        <f t="shared" si="81"/>
        <v>200</v>
      </c>
      <c r="AA250" s="57">
        <f t="shared" si="82"/>
        <v>30</v>
      </c>
      <c r="AB250" s="57">
        <f t="shared" si="83"/>
        <v>0.66659999999999997</v>
      </c>
      <c r="AC250" s="57">
        <f t="shared" si="84"/>
        <v>3.2</v>
      </c>
      <c r="AD250" s="57">
        <f t="shared" si="85"/>
        <v>800</v>
      </c>
      <c r="AE250" s="57">
        <f t="shared" si="86"/>
        <v>50</v>
      </c>
      <c r="AF250" s="57">
        <f t="shared" si="87"/>
        <v>80</v>
      </c>
      <c r="AG250" s="57">
        <f t="shared" si="88"/>
        <v>1.25</v>
      </c>
      <c r="AH250" s="57">
        <f t="shared" si="89"/>
        <v>6.25</v>
      </c>
      <c r="AI250" s="57">
        <v>4000</v>
      </c>
      <c r="AK250" s="57">
        <f t="shared" si="91"/>
        <v>1500</v>
      </c>
      <c r="AL250" s="57">
        <f t="shared" si="92"/>
        <v>24</v>
      </c>
      <c r="AM250" s="57" t="str">
        <f t="shared" si="104"/>
        <v>1340421882</v>
      </c>
      <c r="AN250" s="57">
        <f t="shared" si="104"/>
        <v>200</v>
      </c>
      <c r="AO250" s="57">
        <f t="shared" si="104"/>
        <v>30</v>
      </c>
      <c r="AP250" s="57">
        <f t="shared" si="93"/>
        <v>160</v>
      </c>
      <c r="AQ250" s="57">
        <f t="shared" si="94"/>
        <v>106.65599999999999</v>
      </c>
      <c r="AR250" s="57">
        <f t="shared" si="95"/>
        <v>3.2</v>
      </c>
      <c r="AS250" s="57">
        <f t="shared" si="105"/>
        <v>50</v>
      </c>
      <c r="AT250" s="57">
        <f t="shared" si="105"/>
        <v>80</v>
      </c>
      <c r="AU250" s="57">
        <f t="shared" si="96"/>
        <v>250</v>
      </c>
      <c r="AV250" s="57">
        <f t="shared" si="97"/>
        <v>6.25</v>
      </c>
      <c r="AW250" s="57">
        <f t="shared" si="98"/>
        <v>6</v>
      </c>
      <c r="AX250" s="382">
        <f t="shared" si="99"/>
        <v>49.740893805597857</v>
      </c>
      <c r="AY250" s="382">
        <f t="shared" si="100"/>
        <v>1657.8639905405764</v>
      </c>
      <c r="AZ250" s="57">
        <f t="shared" si="101"/>
        <v>4</v>
      </c>
      <c r="BA250" s="382">
        <f t="shared" si="102"/>
        <v>7.9577471545947667</v>
      </c>
      <c r="BB250" s="382">
        <f t="shared" si="103"/>
        <v>318.3098861837907</v>
      </c>
    </row>
    <row r="251" spans="1:54" x14ac:dyDescent="0.25">
      <c r="A251" s="57">
        <f t="shared" si="80"/>
        <v>249</v>
      </c>
      <c r="B251" s="57">
        <v>1500</v>
      </c>
      <c r="C251" s="57">
        <v>7</v>
      </c>
      <c r="D251" s="57" t="str">
        <f>'[3]1500 KHz'!A31</f>
        <v>11001</v>
      </c>
      <c r="E251" s="57">
        <f>'[3]1500 KHz'!B31</f>
        <v>1</v>
      </c>
      <c r="F251" s="57" t="str">
        <f>'[3]1500 KHz'!C31</f>
        <v>13</v>
      </c>
      <c r="G251" s="57" t="str">
        <f>'[3]1500 KHz'!D31</f>
        <v>00</v>
      </c>
      <c r="H251" s="57" t="str">
        <f>'[3]1500 KHz'!E31</f>
        <v>01</v>
      </c>
      <c r="I251" s="57" t="str">
        <f>'[3]1500 KHz'!F31</f>
        <v>00</v>
      </c>
      <c r="J251" s="57" t="str">
        <f>'[3]1500 KHz'!G31</f>
        <v>11</v>
      </c>
      <c r="K251" s="57" t="str">
        <f>'[3]1500 KHz'!H31</f>
        <v>80</v>
      </c>
      <c r="L251" s="57" t="str">
        <f>'[3]1500 KHz'!I31</f>
        <v>100000</v>
      </c>
      <c r="M251" s="57" t="str">
        <f>'[3]1500 KHz'!J31</f>
        <v>00</v>
      </c>
      <c r="N251" s="57" t="str">
        <f>'[3]1500 KHz'!K31</f>
        <v>42</v>
      </c>
      <c r="O251" s="57" t="str">
        <f>'[3]1500 KHz'!L31</f>
        <v>01</v>
      </c>
      <c r="P251" s="57" t="str">
        <f>'[3]1500 KHz'!M31</f>
        <v>00001</v>
      </c>
      <c r="Q251" s="57" t="str">
        <f>'[3]1500 KHz'!N31</f>
        <v>0</v>
      </c>
      <c r="R251" s="57" t="str">
        <f>'[3]1500 KHz'!O31</f>
        <v>18</v>
      </c>
      <c r="S251" s="57" t="str">
        <f>'[3]1500 KHz'!P31</f>
        <v>000110</v>
      </c>
      <c r="T251" s="57" t="str">
        <f>'[3]1500 KHz'!Q31</f>
        <v>00</v>
      </c>
      <c r="U251" s="57" t="str">
        <f>'[3]1500 KHz'!R31</f>
        <v>82</v>
      </c>
      <c r="V251" s="57" t="str">
        <f>'[3]1500 KHz'!S31</f>
        <v>10</v>
      </c>
      <c r="W251" s="57" t="str">
        <f>'[3]1500 KHz'!T31</f>
        <v>00001</v>
      </c>
      <c r="X251" s="57" t="str">
        <f>'[3]1500 KHz'!U31</f>
        <v>0</v>
      </c>
      <c r="Y251" s="57" t="str">
        <f t="shared" si="90"/>
        <v>1380421882</v>
      </c>
      <c r="Z251" s="57">
        <f t="shared" si="81"/>
        <v>200</v>
      </c>
      <c r="AA251" s="57">
        <f t="shared" si="82"/>
        <v>30</v>
      </c>
      <c r="AB251" s="57">
        <f t="shared" si="83"/>
        <v>0.66659999999999997</v>
      </c>
      <c r="AC251" s="57">
        <f t="shared" si="84"/>
        <v>3.2</v>
      </c>
      <c r="AD251" s="57">
        <f t="shared" si="85"/>
        <v>800</v>
      </c>
      <c r="AE251" s="57">
        <f t="shared" si="86"/>
        <v>50</v>
      </c>
      <c r="AF251" s="57">
        <f t="shared" si="87"/>
        <v>160</v>
      </c>
      <c r="AG251" s="57">
        <f t="shared" si="88"/>
        <v>1.25</v>
      </c>
      <c r="AH251" s="57">
        <f t="shared" si="89"/>
        <v>6.25</v>
      </c>
      <c r="AI251" s="57">
        <v>4000</v>
      </c>
      <c r="AK251" s="57">
        <f t="shared" si="91"/>
        <v>1500</v>
      </c>
      <c r="AL251" s="57">
        <f t="shared" si="92"/>
        <v>25</v>
      </c>
      <c r="AM251" s="57" t="str">
        <f t="shared" si="104"/>
        <v>1380421882</v>
      </c>
      <c r="AN251" s="57">
        <f t="shared" si="104"/>
        <v>200</v>
      </c>
      <c r="AO251" s="57">
        <f t="shared" si="104"/>
        <v>30</v>
      </c>
      <c r="AP251" s="57">
        <f t="shared" si="93"/>
        <v>160</v>
      </c>
      <c r="AQ251" s="57">
        <f t="shared" si="94"/>
        <v>106.65599999999999</v>
      </c>
      <c r="AR251" s="57">
        <f t="shared" si="95"/>
        <v>3.2</v>
      </c>
      <c r="AS251" s="57">
        <f t="shared" si="105"/>
        <v>50</v>
      </c>
      <c r="AT251" s="57">
        <f t="shared" si="105"/>
        <v>160</v>
      </c>
      <c r="AU251" s="57">
        <f t="shared" si="96"/>
        <v>250</v>
      </c>
      <c r="AV251" s="57">
        <f t="shared" si="97"/>
        <v>6.25</v>
      </c>
      <c r="AW251" s="57">
        <f t="shared" si="98"/>
        <v>6</v>
      </c>
      <c r="AX251" s="382">
        <f t="shared" si="99"/>
        <v>49.740893805597857</v>
      </c>
      <c r="AY251" s="382">
        <f t="shared" si="100"/>
        <v>1657.8639905405764</v>
      </c>
      <c r="AZ251" s="57">
        <f t="shared" si="101"/>
        <v>8</v>
      </c>
      <c r="BA251" s="382">
        <f t="shared" si="102"/>
        <v>3.9788735772973833</v>
      </c>
      <c r="BB251" s="382">
        <f t="shared" si="103"/>
        <v>159.15494309189535</v>
      </c>
    </row>
    <row r="252" spans="1:54" x14ac:dyDescent="0.25">
      <c r="A252" s="57">
        <f t="shared" si="80"/>
        <v>250</v>
      </c>
      <c r="B252" s="57">
        <v>1500</v>
      </c>
      <c r="C252" s="57">
        <v>7</v>
      </c>
      <c r="D252" s="57" t="str">
        <f>'[3]1500 KHz'!A32</f>
        <v>11010</v>
      </c>
      <c r="E252" s="57">
        <f>'[3]1500 KHz'!B32</f>
        <v>1</v>
      </c>
      <c r="F252" s="57" t="str">
        <f>'[3]1500 KHz'!C32</f>
        <v>13</v>
      </c>
      <c r="G252" s="57" t="str">
        <f>'[3]1500 KHz'!D32</f>
        <v>00</v>
      </c>
      <c r="H252" s="57" t="str">
        <f>'[3]1500 KHz'!E32</f>
        <v>01</v>
      </c>
      <c r="I252" s="57" t="str">
        <f>'[3]1500 KHz'!F32</f>
        <v>00</v>
      </c>
      <c r="J252" s="57" t="str">
        <f>'[3]1500 KHz'!G32</f>
        <v>11</v>
      </c>
      <c r="K252" s="57" t="str">
        <f>'[3]1500 KHz'!H32</f>
        <v>09</v>
      </c>
      <c r="L252" s="57" t="str">
        <f>'[3]1500 KHz'!I32</f>
        <v>000010</v>
      </c>
      <c r="M252" s="57" t="str">
        <f>'[3]1500 KHz'!J32</f>
        <v>01</v>
      </c>
      <c r="N252" s="57" t="str">
        <f>'[3]1500 KHz'!K32</f>
        <v>08</v>
      </c>
      <c r="O252" s="57" t="str">
        <f>'[3]1500 KHz'!L32</f>
        <v>00</v>
      </c>
      <c r="P252" s="57" t="str">
        <f>'[3]1500 KHz'!M32</f>
        <v>00100</v>
      </c>
      <c r="Q252" s="57" t="str">
        <f>'[3]1500 KHz'!N32</f>
        <v>0</v>
      </c>
      <c r="R252" s="57" t="str">
        <f>'[3]1500 KHz'!O32</f>
        <v>1C</v>
      </c>
      <c r="S252" s="57" t="str">
        <f>'[3]1500 KHz'!P32</f>
        <v>000111</v>
      </c>
      <c r="T252" s="57" t="str">
        <f>'[3]1500 KHz'!Q32</f>
        <v>00</v>
      </c>
      <c r="U252" s="57" t="str">
        <f>'[3]1500 KHz'!R32</f>
        <v>42</v>
      </c>
      <c r="V252" s="57" t="str">
        <f>'[3]1500 KHz'!S32</f>
        <v>01</v>
      </c>
      <c r="W252" s="57" t="str">
        <f>'[3]1500 KHz'!T32</f>
        <v>00001</v>
      </c>
      <c r="X252" s="57" t="str">
        <f>'[3]1500 KHz'!U32</f>
        <v>0</v>
      </c>
      <c r="Y252" s="57" t="str">
        <f t="shared" si="90"/>
        <v>1309081C42</v>
      </c>
      <c r="Z252" s="57">
        <f t="shared" si="81"/>
        <v>200</v>
      </c>
      <c r="AA252" s="57">
        <f t="shared" si="82"/>
        <v>35</v>
      </c>
      <c r="AB252" s="57">
        <f t="shared" si="83"/>
        <v>0.33329999999999999</v>
      </c>
      <c r="AC252" s="57">
        <f t="shared" si="84"/>
        <v>3.2</v>
      </c>
      <c r="AD252" s="57">
        <f t="shared" si="85"/>
        <v>800</v>
      </c>
      <c r="AE252" s="57">
        <f t="shared" si="86"/>
        <v>50</v>
      </c>
      <c r="AF252" s="57">
        <f t="shared" si="87"/>
        <v>10</v>
      </c>
      <c r="AG252" s="57">
        <f t="shared" si="88"/>
        <v>5</v>
      </c>
      <c r="AH252" s="57">
        <f t="shared" si="89"/>
        <v>25</v>
      </c>
      <c r="AI252" s="57">
        <v>4000</v>
      </c>
      <c r="AK252" s="57">
        <f t="shared" si="91"/>
        <v>1500</v>
      </c>
      <c r="AL252" s="57">
        <f t="shared" si="92"/>
        <v>26</v>
      </c>
      <c r="AM252" s="57" t="str">
        <f t="shared" si="104"/>
        <v>1309081C42</v>
      </c>
      <c r="AN252" s="57">
        <f t="shared" si="104"/>
        <v>200</v>
      </c>
      <c r="AO252" s="57">
        <f t="shared" si="104"/>
        <v>35</v>
      </c>
      <c r="AP252" s="57">
        <f t="shared" si="93"/>
        <v>160</v>
      </c>
      <c r="AQ252" s="57">
        <f t="shared" si="94"/>
        <v>53.327999999999996</v>
      </c>
      <c r="AR252" s="57">
        <f t="shared" si="95"/>
        <v>3.2</v>
      </c>
      <c r="AS252" s="57">
        <f t="shared" si="105"/>
        <v>50</v>
      </c>
      <c r="AT252" s="57">
        <f t="shared" si="105"/>
        <v>10</v>
      </c>
      <c r="AU252" s="57">
        <f t="shared" si="96"/>
        <v>1000</v>
      </c>
      <c r="AV252" s="57">
        <f t="shared" si="97"/>
        <v>25</v>
      </c>
      <c r="AW252" s="57">
        <f t="shared" si="98"/>
        <v>7</v>
      </c>
      <c r="AX252" s="382">
        <f t="shared" si="99"/>
        <v>85.270103666739189</v>
      </c>
      <c r="AY252" s="382">
        <f t="shared" si="100"/>
        <v>1421.0262776062084</v>
      </c>
      <c r="AZ252" s="57">
        <f t="shared" si="101"/>
        <v>0.5</v>
      </c>
      <c r="BA252" s="382">
        <f t="shared" si="102"/>
        <v>15.915494309189533</v>
      </c>
      <c r="BB252" s="382">
        <f t="shared" si="103"/>
        <v>636.61977236758139</v>
      </c>
    </row>
    <row r="253" spans="1:54" x14ac:dyDescent="0.25">
      <c r="A253" s="57">
        <f t="shared" si="80"/>
        <v>251</v>
      </c>
      <c r="B253" s="57">
        <v>1500</v>
      </c>
      <c r="C253" s="57">
        <v>7</v>
      </c>
      <c r="D253" s="57" t="str">
        <f>'[3]1500 KHz'!A33</f>
        <v>11011</v>
      </c>
      <c r="E253" s="57">
        <f>'[3]1500 KHz'!B33</f>
        <v>1</v>
      </c>
      <c r="F253" s="57" t="str">
        <f>'[3]1500 KHz'!C33</f>
        <v>13</v>
      </c>
      <c r="G253" s="57" t="str">
        <f>'[3]1500 KHz'!D33</f>
        <v>00</v>
      </c>
      <c r="H253" s="57" t="str">
        <f>'[3]1500 KHz'!E33</f>
        <v>01</v>
      </c>
      <c r="I253" s="57" t="str">
        <f>'[3]1500 KHz'!F33</f>
        <v>00</v>
      </c>
      <c r="J253" s="57" t="str">
        <f>'[3]1500 KHz'!G33</f>
        <v>11</v>
      </c>
      <c r="K253" s="57" t="str">
        <f>'[3]1500 KHz'!H33</f>
        <v>10</v>
      </c>
      <c r="L253" s="57" t="str">
        <f>'[3]1500 KHz'!I33</f>
        <v>000100</v>
      </c>
      <c r="M253" s="57" t="str">
        <f>'[3]1500 KHz'!J33</f>
        <v>00</v>
      </c>
      <c r="N253" s="57" t="str">
        <f>'[3]1500 KHz'!K33</f>
        <v>84</v>
      </c>
      <c r="O253" s="57" t="str">
        <f>'[3]1500 KHz'!L33</f>
        <v>10</v>
      </c>
      <c r="P253" s="57" t="str">
        <f>'[3]1500 KHz'!M33</f>
        <v>00010</v>
      </c>
      <c r="Q253" s="57" t="str">
        <f>'[3]1500 KHz'!N33</f>
        <v>0</v>
      </c>
      <c r="R253" s="57" t="str">
        <f>'[3]1500 KHz'!O33</f>
        <v>1C</v>
      </c>
      <c r="S253" s="57" t="str">
        <f>'[3]1500 KHz'!P33</f>
        <v>000111</v>
      </c>
      <c r="T253" s="57" t="str">
        <f>'[3]1500 KHz'!Q33</f>
        <v>00</v>
      </c>
      <c r="U253" s="57" t="str">
        <f>'[3]1500 KHz'!R33</f>
        <v>42</v>
      </c>
      <c r="V253" s="57" t="str">
        <f>'[3]1500 KHz'!S33</f>
        <v>01</v>
      </c>
      <c r="W253" s="57" t="str">
        <f>'[3]1500 KHz'!T33</f>
        <v>00001</v>
      </c>
      <c r="X253" s="57" t="str">
        <f>'[3]1500 KHz'!U33</f>
        <v>0</v>
      </c>
      <c r="Y253" s="57" t="str">
        <f t="shared" si="90"/>
        <v>1310841C42</v>
      </c>
      <c r="Z253" s="57">
        <f t="shared" si="81"/>
        <v>200</v>
      </c>
      <c r="AA253" s="57">
        <f t="shared" si="82"/>
        <v>35</v>
      </c>
      <c r="AB253" s="57">
        <f t="shared" si="83"/>
        <v>0.33329999999999999</v>
      </c>
      <c r="AC253" s="57">
        <f t="shared" si="84"/>
        <v>3.2</v>
      </c>
      <c r="AD253" s="57">
        <f t="shared" si="85"/>
        <v>800</v>
      </c>
      <c r="AE253" s="57">
        <f t="shared" si="86"/>
        <v>50</v>
      </c>
      <c r="AF253" s="57">
        <f t="shared" si="87"/>
        <v>20</v>
      </c>
      <c r="AG253" s="57">
        <f t="shared" si="88"/>
        <v>2.5</v>
      </c>
      <c r="AH253" s="57">
        <f t="shared" si="89"/>
        <v>12.5</v>
      </c>
      <c r="AI253" s="57">
        <v>4000</v>
      </c>
      <c r="AK253" s="57">
        <f t="shared" si="91"/>
        <v>1500</v>
      </c>
      <c r="AL253" s="57">
        <f t="shared" si="92"/>
        <v>27</v>
      </c>
      <c r="AM253" s="57" t="str">
        <f t="shared" si="104"/>
        <v>1310841C42</v>
      </c>
      <c r="AN253" s="57">
        <f t="shared" si="104"/>
        <v>200</v>
      </c>
      <c r="AO253" s="57">
        <f t="shared" si="104"/>
        <v>35</v>
      </c>
      <c r="AP253" s="57">
        <f t="shared" si="93"/>
        <v>160</v>
      </c>
      <c r="AQ253" s="57">
        <f t="shared" si="94"/>
        <v>53.327999999999996</v>
      </c>
      <c r="AR253" s="57">
        <f t="shared" si="95"/>
        <v>3.2</v>
      </c>
      <c r="AS253" s="57">
        <f t="shared" si="105"/>
        <v>50</v>
      </c>
      <c r="AT253" s="57">
        <f t="shared" si="105"/>
        <v>20</v>
      </c>
      <c r="AU253" s="57">
        <f t="shared" si="96"/>
        <v>500</v>
      </c>
      <c r="AV253" s="57">
        <f t="shared" si="97"/>
        <v>12.5</v>
      </c>
      <c r="AW253" s="57">
        <f t="shared" si="98"/>
        <v>7</v>
      </c>
      <c r="AX253" s="382">
        <f t="shared" si="99"/>
        <v>85.270103666739189</v>
      </c>
      <c r="AY253" s="382">
        <f t="shared" si="100"/>
        <v>1421.0262776062084</v>
      </c>
      <c r="AZ253" s="57">
        <f t="shared" si="101"/>
        <v>1</v>
      </c>
      <c r="BA253" s="382">
        <f t="shared" si="102"/>
        <v>15.915494309189533</v>
      </c>
      <c r="BB253" s="382">
        <f t="shared" si="103"/>
        <v>636.61977236758139</v>
      </c>
    </row>
    <row r="254" spans="1:54" x14ac:dyDescent="0.25">
      <c r="A254" s="57">
        <f t="shared" si="80"/>
        <v>252</v>
      </c>
      <c r="B254" s="57">
        <v>1500</v>
      </c>
      <c r="C254" s="57">
        <v>7</v>
      </c>
      <c r="D254" s="57" t="str">
        <f>'[3]1500 KHz'!A34</f>
        <v>11100</v>
      </c>
      <c r="E254" s="57">
        <f>'[3]1500 KHz'!B34</f>
        <v>1</v>
      </c>
      <c r="F254" s="57" t="str">
        <f>'[3]1500 KHz'!C34</f>
        <v>13</v>
      </c>
      <c r="G254" s="57" t="str">
        <f>'[3]1500 KHz'!D34</f>
        <v>00</v>
      </c>
      <c r="H254" s="57" t="str">
        <f>'[3]1500 KHz'!E34</f>
        <v>01</v>
      </c>
      <c r="I254" s="57" t="str">
        <f>'[3]1500 KHz'!F34</f>
        <v>00</v>
      </c>
      <c r="J254" s="57" t="str">
        <f>'[3]1500 KHz'!G34</f>
        <v>11</v>
      </c>
      <c r="K254" s="57" t="str">
        <f>'[3]1500 KHz'!H34</f>
        <v>20</v>
      </c>
      <c r="L254" s="57" t="str">
        <f>'[3]1500 KHz'!I34</f>
        <v>001000</v>
      </c>
      <c r="M254" s="57" t="str">
        <f>'[3]1500 KHz'!J34</f>
        <v>00</v>
      </c>
      <c r="N254" s="57" t="str">
        <f>'[3]1500 KHz'!K34</f>
        <v>42</v>
      </c>
      <c r="O254" s="57" t="str">
        <f>'[3]1500 KHz'!L34</f>
        <v>01</v>
      </c>
      <c r="P254" s="57" t="str">
        <f>'[3]1500 KHz'!M34</f>
        <v>00001</v>
      </c>
      <c r="Q254" s="57" t="str">
        <f>'[3]1500 KHz'!N34</f>
        <v>0</v>
      </c>
      <c r="R254" s="57" t="str">
        <f>'[3]1500 KHz'!O34</f>
        <v>1C</v>
      </c>
      <c r="S254" s="57" t="str">
        <f>'[3]1500 KHz'!P34</f>
        <v>000111</v>
      </c>
      <c r="T254" s="57" t="str">
        <f>'[3]1500 KHz'!Q34</f>
        <v>00</v>
      </c>
      <c r="U254" s="57" t="str">
        <f>'[3]1500 KHz'!R34</f>
        <v>42</v>
      </c>
      <c r="V254" s="57" t="str">
        <f>'[3]1500 KHz'!S34</f>
        <v>01</v>
      </c>
      <c r="W254" s="57" t="str">
        <f>'[3]1500 KHz'!T34</f>
        <v>00001</v>
      </c>
      <c r="X254" s="57" t="str">
        <f>'[3]1500 KHz'!U34</f>
        <v>0</v>
      </c>
      <c r="Y254" s="57" t="str">
        <f t="shared" si="90"/>
        <v>1320421C42</v>
      </c>
      <c r="Z254" s="57">
        <f t="shared" si="81"/>
        <v>200</v>
      </c>
      <c r="AA254" s="57">
        <f t="shared" si="82"/>
        <v>35</v>
      </c>
      <c r="AB254" s="57">
        <f t="shared" si="83"/>
        <v>0.33329999999999999</v>
      </c>
      <c r="AC254" s="57">
        <f t="shared" si="84"/>
        <v>3.2</v>
      </c>
      <c r="AD254" s="57">
        <f t="shared" si="85"/>
        <v>800</v>
      </c>
      <c r="AE254" s="57">
        <f t="shared" si="86"/>
        <v>50</v>
      </c>
      <c r="AF254" s="57">
        <f t="shared" si="87"/>
        <v>40</v>
      </c>
      <c r="AG254" s="57">
        <f t="shared" si="88"/>
        <v>1.25</v>
      </c>
      <c r="AH254" s="57">
        <f t="shared" si="89"/>
        <v>6.25</v>
      </c>
      <c r="AI254" s="57">
        <v>4000</v>
      </c>
      <c r="AK254" s="57">
        <f t="shared" si="91"/>
        <v>1500</v>
      </c>
      <c r="AL254" s="57">
        <f t="shared" si="92"/>
        <v>28</v>
      </c>
      <c r="AM254" s="57" t="str">
        <f t="shared" si="104"/>
        <v>1320421C42</v>
      </c>
      <c r="AN254" s="57">
        <f t="shared" si="104"/>
        <v>200</v>
      </c>
      <c r="AO254" s="57">
        <f t="shared" si="104"/>
        <v>35</v>
      </c>
      <c r="AP254" s="57">
        <f t="shared" si="93"/>
        <v>160</v>
      </c>
      <c r="AQ254" s="57">
        <f t="shared" si="94"/>
        <v>53.327999999999996</v>
      </c>
      <c r="AR254" s="57">
        <f t="shared" si="95"/>
        <v>3.2</v>
      </c>
      <c r="AS254" s="57">
        <f t="shared" si="105"/>
        <v>50</v>
      </c>
      <c r="AT254" s="57">
        <f t="shared" si="105"/>
        <v>40</v>
      </c>
      <c r="AU254" s="57">
        <f t="shared" si="96"/>
        <v>250</v>
      </c>
      <c r="AV254" s="57">
        <f t="shared" si="97"/>
        <v>6.25</v>
      </c>
      <c r="AW254" s="57">
        <f t="shared" si="98"/>
        <v>7</v>
      </c>
      <c r="AX254" s="382">
        <f t="shared" si="99"/>
        <v>85.270103666739189</v>
      </c>
      <c r="AY254" s="382">
        <f t="shared" si="100"/>
        <v>1421.0262776062084</v>
      </c>
      <c r="AZ254" s="57">
        <f t="shared" si="101"/>
        <v>2</v>
      </c>
      <c r="BA254" s="382">
        <f t="shared" si="102"/>
        <v>15.915494309189533</v>
      </c>
      <c r="BB254" s="382">
        <f t="shared" si="103"/>
        <v>636.61977236758139</v>
      </c>
    </row>
    <row r="255" spans="1:54" x14ac:dyDescent="0.25">
      <c r="A255" s="57">
        <f t="shared" si="80"/>
        <v>253</v>
      </c>
      <c r="B255" s="57">
        <v>1500</v>
      </c>
      <c r="C255" s="57">
        <v>7</v>
      </c>
      <c r="D255" s="57" t="str">
        <f>'[3]1500 KHz'!A35</f>
        <v>11101</v>
      </c>
      <c r="E255" s="57">
        <f>'[3]1500 KHz'!B35</f>
        <v>1</v>
      </c>
      <c r="F255" s="57" t="str">
        <f>'[3]1500 KHz'!C35</f>
        <v>13</v>
      </c>
      <c r="G255" s="57" t="str">
        <f>'[3]1500 KHz'!D35</f>
        <v>00</v>
      </c>
      <c r="H255" s="57" t="str">
        <f>'[3]1500 KHz'!E35</f>
        <v>01</v>
      </c>
      <c r="I255" s="57" t="str">
        <f>'[3]1500 KHz'!F35</f>
        <v>00</v>
      </c>
      <c r="J255" s="57" t="str">
        <f>'[3]1500 KHz'!G35</f>
        <v>11</v>
      </c>
      <c r="K255" s="57" t="str">
        <f>'[3]1500 KHz'!H35</f>
        <v>40</v>
      </c>
      <c r="L255" s="57" t="str">
        <f>'[3]1500 KHz'!I35</f>
        <v>010000</v>
      </c>
      <c r="M255" s="57" t="str">
        <f>'[3]1500 KHz'!J35</f>
        <v>00</v>
      </c>
      <c r="N255" s="57" t="str">
        <f>'[3]1500 KHz'!K35</f>
        <v>42</v>
      </c>
      <c r="O255" s="57" t="str">
        <f>'[3]1500 KHz'!L35</f>
        <v>01</v>
      </c>
      <c r="P255" s="57" t="str">
        <f>'[3]1500 KHz'!M35</f>
        <v>00001</v>
      </c>
      <c r="Q255" s="57" t="str">
        <f>'[3]1500 KHz'!N35</f>
        <v>0</v>
      </c>
      <c r="R255" s="57" t="str">
        <f>'[3]1500 KHz'!O35</f>
        <v>1C</v>
      </c>
      <c r="S255" s="57" t="str">
        <f>'[3]1500 KHz'!P35</f>
        <v>000111</v>
      </c>
      <c r="T255" s="57" t="str">
        <f>'[3]1500 KHz'!Q35</f>
        <v>00</v>
      </c>
      <c r="U255" s="57" t="str">
        <f>'[3]1500 KHz'!R35</f>
        <v>42</v>
      </c>
      <c r="V255" s="57" t="str">
        <f>'[3]1500 KHz'!S35</f>
        <v>01</v>
      </c>
      <c r="W255" s="57" t="str">
        <f>'[3]1500 KHz'!T35</f>
        <v>00001</v>
      </c>
      <c r="X255" s="57" t="str">
        <f>'[3]1500 KHz'!U35</f>
        <v>0</v>
      </c>
      <c r="Y255" s="57" t="str">
        <f t="shared" si="90"/>
        <v>1340421C42</v>
      </c>
      <c r="Z255" s="57">
        <f t="shared" si="81"/>
        <v>200</v>
      </c>
      <c r="AA255" s="57">
        <f t="shared" si="82"/>
        <v>35</v>
      </c>
      <c r="AB255" s="57">
        <f t="shared" si="83"/>
        <v>0.33329999999999999</v>
      </c>
      <c r="AC255" s="57">
        <f t="shared" si="84"/>
        <v>3.2</v>
      </c>
      <c r="AD255" s="57">
        <f t="shared" si="85"/>
        <v>800</v>
      </c>
      <c r="AE255" s="57">
        <f t="shared" si="86"/>
        <v>50</v>
      </c>
      <c r="AF255" s="57">
        <f t="shared" si="87"/>
        <v>80</v>
      </c>
      <c r="AG255" s="57">
        <f t="shared" si="88"/>
        <v>1.25</v>
      </c>
      <c r="AH255" s="57">
        <f t="shared" si="89"/>
        <v>6.25</v>
      </c>
      <c r="AI255" s="57">
        <v>4000</v>
      </c>
      <c r="AK255" s="57">
        <f t="shared" si="91"/>
        <v>1500</v>
      </c>
      <c r="AL255" s="57">
        <f t="shared" si="92"/>
        <v>29</v>
      </c>
      <c r="AM255" s="57" t="str">
        <f t="shared" si="104"/>
        <v>1340421C42</v>
      </c>
      <c r="AN255" s="57">
        <f t="shared" si="104"/>
        <v>200</v>
      </c>
      <c r="AO255" s="57">
        <f t="shared" si="104"/>
        <v>35</v>
      </c>
      <c r="AP255" s="57">
        <f t="shared" si="93"/>
        <v>160</v>
      </c>
      <c r="AQ255" s="57">
        <f t="shared" si="94"/>
        <v>53.327999999999996</v>
      </c>
      <c r="AR255" s="57">
        <f t="shared" si="95"/>
        <v>3.2</v>
      </c>
      <c r="AS255" s="57">
        <f t="shared" si="105"/>
        <v>50</v>
      </c>
      <c r="AT255" s="57">
        <f t="shared" si="105"/>
        <v>80</v>
      </c>
      <c r="AU255" s="57">
        <f t="shared" si="96"/>
        <v>250</v>
      </c>
      <c r="AV255" s="57">
        <f t="shared" si="97"/>
        <v>6.25</v>
      </c>
      <c r="AW255" s="57">
        <f t="shared" si="98"/>
        <v>7</v>
      </c>
      <c r="AX255" s="382">
        <f t="shared" si="99"/>
        <v>85.270103666739189</v>
      </c>
      <c r="AY255" s="382">
        <f t="shared" si="100"/>
        <v>1421.0262776062084</v>
      </c>
      <c r="AZ255" s="57">
        <f t="shared" si="101"/>
        <v>4</v>
      </c>
      <c r="BA255" s="382">
        <f t="shared" si="102"/>
        <v>7.9577471545947667</v>
      </c>
      <c r="BB255" s="382">
        <f t="shared" si="103"/>
        <v>318.3098861837907</v>
      </c>
    </row>
    <row r="256" spans="1:54" x14ac:dyDescent="0.25">
      <c r="A256" s="57">
        <f t="shared" si="80"/>
        <v>254</v>
      </c>
      <c r="B256" s="57">
        <v>1500</v>
      </c>
      <c r="C256" s="57">
        <v>7</v>
      </c>
      <c r="D256" s="57" t="str">
        <f>'[3]1500 KHz'!A36</f>
        <v>11110</v>
      </c>
      <c r="E256" s="57">
        <f>'[3]1500 KHz'!B36</f>
        <v>1</v>
      </c>
      <c r="F256" s="57" t="str">
        <f>'[3]1500 KHz'!C36</f>
        <v>13</v>
      </c>
      <c r="G256" s="57" t="str">
        <f>'[3]1500 KHz'!D36</f>
        <v>00</v>
      </c>
      <c r="H256" s="57" t="str">
        <f>'[3]1500 KHz'!E36</f>
        <v>01</v>
      </c>
      <c r="I256" s="57" t="str">
        <f>'[3]1500 KHz'!F36</f>
        <v>00</v>
      </c>
      <c r="J256" s="57" t="str">
        <f>'[3]1500 KHz'!G36</f>
        <v>11</v>
      </c>
      <c r="K256" s="57" t="str">
        <f>'[3]1500 KHz'!H36</f>
        <v>80</v>
      </c>
      <c r="L256" s="57" t="str">
        <f>'[3]1500 KHz'!I36</f>
        <v>100000</v>
      </c>
      <c r="M256" s="57" t="str">
        <f>'[3]1500 KHz'!J36</f>
        <v>00</v>
      </c>
      <c r="N256" s="57" t="str">
        <f>'[3]1500 KHz'!K36</f>
        <v>42</v>
      </c>
      <c r="O256" s="57" t="str">
        <f>'[3]1500 KHz'!L36</f>
        <v>01</v>
      </c>
      <c r="P256" s="57" t="str">
        <f>'[3]1500 KHz'!M36</f>
        <v>00001</v>
      </c>
      <c r="Q256" s="57" t="str">
        <f>'[3]1500 KHz'!N36</f>
        <v>0</v>
      </c>
      <c r="R256" s="57" t="str">
        <f>'[3]1500 KHz'!O36</f>
        <v>1C</v>
      </c>
      <c r="S256" s="57" t="str">
        <f>'[3]1500 KHz'!P36</f>
        <v>000111</v>
      </c>
      <c r="T256" s="57" t="str">
        <f>'[3]1500 KHz'!Q36</f>
        <v>00</v>
      </c>
      <c r="U256" s="57" t="str">
        <f>'[3]1500 KHz'!R36</f>
        <v>42</v>
      </c>
      <c r="V256" s="57" t="str">
        <f>'[3]1500 KHz'!S36</f>
        <v>01</v>
      </c>
      <c r="W256" s="57" t="str">
        <f>'[3]1500 KHz'!T36</f>
        <v>00001</v>
      </c>
      <c r="X256" s="57" t="str">
        <f>'[3]1500 KHz'!U36</f>
        <v>0</v>
      </c>
      <c r="Y256" s="57" t="str">
        <f t="shared" si="90"/>
        <v>1380421C42</v>
      </c>
      <c r="Z256" s="57">
        <f t="shared" si="81"/>
        <v>200</v>
      </c>
      <c r="AA256" s="57">
        <f t="shared" si="82"/>
        <v>35</v>
      </c>
      <c r="AB256" s="57">
        <f t="shared" si="83"/>
        <v>0.33329999999999999</v>
      </c>
      <c r="AC256" s="57">
        <f t="shared" si="84"/>
        <v>3.2</v>
      </c>
      <c r="AD256" s="57">
        <f t="shared" si="85"/>
        <v>800</v>
      </c>
      <c r="AE256" s="57">
        <f t="shared" si="86"/>
        <v>50</v>
      </c>
      <c r="AF256" s="57">
        <f t="shared" si="87"/>
        <v>160</v>
      </c>
      <c r="AG256" s="57">
        <f t="shared" si="88"/>
        <v>1.25</v>
      </c>
      <c r="AH256" s="57">
        <f t="shared" si="89"/>
        <v>6.25</v>
      </c>
      <c r="AI256" s="57">
        <v>4000</v>
      </c>
      <c r="AK256" s="57">
        <f t="shared" si="91"/>
        <v>1500</v>
      </c>
      <c r="AL256" s="57">
        <f t="shared" si="92"/>
        <v>30</v>
      </c>
      <c r="AM256" s="57" t="str">
        <f t="shared" si="104"/>
        <v>1380421C42</v>
      </c>
      <c r="AN256" s="57">
        <f t="shared" si="104"/>
        <v>200</v>
      </c>
      <c r="AO256" s="57">
        <f t="shared" si="104"/>
        <v>35</v>
      </c>
      <c r="AP256" s="57">
        <f t="shared" si="93"/>
        <v>160</v>
      </c>
      <c r="AQ256" s="57">
        <f t="shared" si="94"/>
        <v>53.327999999999996</v>
      </c>
      <c r="AR256" s="57">
        <f t="shared" si="95"/>
        <v>3.2</v>
      </c>
      <c r="AS256" s="57">
        <f t="shared" si="105"/>
        <v>50</v>
      </c>
      <c r="AT256" s="57">
        <f t="shared" si="105"/>
        <v>160</v>
      </c>
      <c r="AU256" s="57">
        <f t="shared" si="96"/>
        <v>250</v>
      </c>
      <c r="AV256" s="57">
        <f t="shared" si="97"/>
        <v>6.25</v>
      </c>
      <c r="AW256" s="57">
        <f t="shared" si="98"/>
        <v>7</v>
      </c>
      <c r="AX256" s="382">
        <f t="shared" si="99"/>
        <v>85.270103666739189</v>
      </c>
      <c r="AY256" s="382">
        <f t="shared" si="100"/>
        <v>1421.0262776062084</v>
      </c>
      <c r="AZ256" s="57">
        <f t="shared" si="101"/>
        <v>8</v>
      </c>
      <c r="BA256" s="382">
        <f t="shared" si="102"/>
        <v>3.9788735772973833</v>
      </c>
      <c r="BB256" s="382">
        <f t="shared" si="103"/>
        <v>159.15494309189535</v>
      </c>
    </row>
    <row r="257" spans="1:54" x14ac:dyDescent="0.25">
      <c r="A257" s="57">
        <f t="shared" si="80"/>
        <v>255</v>
      </c>
      <c r="B257" s="57">
        <v>1500</v>
      </c>
      <c r="C257" s="57">
        <v>7</v>
      </c>
      <c r="D257" s="57" t="str">
        <f>'[3]1500 KHz'!A37</f>
        <v>11111</v>
      </c>
      <c r="E257" s="57">
        <f>'[3]1500 KHz'!B37</f>
        <v>1</v>
      </c>
      <c r="F257" s="57" t="str">
        <f>'[3]1500 KHz'!C37</f>
        <v>13</v>
      </c>
      <c r="G257" s="57" t="str">
        <f>'[3]1500 KHz'!D37</f>
        <v>00</v>
      </c>
      <c r="H257" s="57" t="str">
        <f>'[3]1500 KHz'!E37</f>
        <v>01</v>
      </c>
      <c r="I257" s="57" t="str">
        <f>'[3]1500 KHz'!F37</f>
        <v>00</v>
      </c>
      <c r="J257" s="57" t="str">
        <f>'[3]1500 KHz'!G37</f>
        <v>11</v>
      </c>
      <c r="K257" s="57" t="str">
        <f>'[3]1500 KHz'!H37</f>
        <v>20</v>
      </c>
      <c r="L257" s="57" t="str">
        <f>'[3]1500 KHz'!I37</f>
        <v>001000</v>
      </c>
      <c r="M257" s="57" t="str">
        <f>'[3]1500 KHz'!J37</f>
        <v>00</v>
      </c>
      <c r="N257" s="57" t="str">
        <f>'[3]1500 KHz'!K37</f>
        <v>42</v>
      </c>
      <c r="O257" s="57" t="str">
        <f>'[3]1500 KHz'!L37</f>
        <v>01</v>
      </c>
      <c r="P257" s="57" t="str">
        <f>'[3]1500 KHz'!M37</f>
        <v>00001</v>
      </c>
      <c r="Q257" s="57" t="str">
        <f>'[3]1500 KHz'!N37</f>
        <v>0</v>
      </c>
      <c r="R257" s="57" t="str">
        <f>'[3]1500 KHz'!O37</f>
        <v>28</v>
      </c>
      <c r="S257" s="57" t="str">
        <f>'[3]1500 KHz'!P37</f>
        <v>001010</v>
      </c>
      <c r="T257" s="57" t="str">
        <f>'[3]1500 KHz'!Q37</f>
        <v>00</v>
      </c>
      <c r="U257" s="57" t="str">
        <f>'[3]1500 KHz'!R37</f>
        <v>42</v>
      </c>
      <c r="V257" s="57" t="str">
        <f>'[3]1500 KHz'!S37</f>
        <v>01</v>
      </c>
      <c r="W257" s="57" t="str">
        <f>'[3]1500 KHz'!T37</f>
        <v>00001</v>
      </c>
      <c r="X257" s="57" t="str">
        <f>'[3]1500 KHz'!U37</f>
        <v>0</v>
      </c>
      <c r="Y257" s="57" t="str">
        <f t="shared" si="90"/>
        <v>1320422842</v>
      </c>
      <c r="Z257" s="57">
        <f t="shared" si="81"/>
        <v>200</v>
      </c>
      <c r="AA257" s="57">
        <f t="shared" si="82"/>
        <v>50</v>
      </c>
      <c r="AB257" s="57">
        <f t="shared" si="83"/>
        <v>0.33329999999999999</v>
      </c>
      <c r="AC257" s="57">
        <f t="shared" si="84"/>
        <v>3.2</v>
      </c>
      <c r="AD257" s="57">
        <f t="shared" si="85"/>
        <v>800</v>
      </c>
      <c r="AE257" s="57">
        <f t="shared" si="86"/>
        <v>50</v>
      </c>
      <c r="AF257" s="57">
        <f t="shared" si="87"/>
        <v>40</v>
      </c>
      <c r="AG257" s="57">
        <f t="shared" si="88"/>
        <v>1.25</v>
      </c>
      <c r="AH257" s="57">
        <f t="shared" si="89"/>
        <v>6.25</v>
      </c>
      <c r="AI257" s="57">
        <v>4000</v>
      </c>
      <c r="AK257" s="57">
        <f t="shared" si="91"/>
        <v>1500</v>
      </c>
      <c r="AL257" s="57">
        <f t="shared" si="92"/>
        <v>31</v>
      </c>
      <c r="AM257" s="57" t="str">
        <f t="shared" si="104"/>
        <v>1320422842</v>
      </c>
      <c r="AN257" s="57">
        <f t="shared" si="104"/>
        <v>200</v>
      </c>
      <c r="AO257" s="57">
        <f t="shared" si="104"/>
        <v>50</v>
      </c>
      <c r="AP257" s="57">
        <f t="shared" si="93"/>
        <v>160</v>
      </c>
      <c r="AQ257" s="57">
        <f t="shared" si="94"/>
        <v>53.327999999999996</v>
      </c>
      <c r="AR257" s="57">
        <f t="shared" si="95"/>
        <v>3.2</v>
      </c>
      <c r="AS257" s="57">
        <f t="shared" si="105"/>
        <v>50</v>
      </c>
      <c r="AT257" s="57">
        <f t="shared" si="105"/>
        <v>40</v>
      </c>
      <c r="AU257" s="57">
        <f t="shared" si="96"/>
        <v>250</v>
      </c>
      <c r="AV257" s="57">
        <f t="shared" si="97"/>
        <v>6.25</v>
      </c>
      <c r="AW257" s="57">
        <f t="shared" si="98"/>
        <v>10</v>
      </c>
      <c r="AX257" s="382">
        <f t="shared" si="99"/>
        <v>59.689072566717428</v>
      </c>
      <c r="AY257" s="382">
        <f t="shared" si="100"/>
        <v>994.71839432434558</v>
      </c>
      <c r="AZ257" s="57">
        <f t="shared" si="101"/>
        <v>2</v>
      </c>
      <c r="BA257" s="382">
        <f t="shared" si="102"/>
        <v>15.915494309189533</v>
      </c>
      <c r="BB257" s="382">
        <f t="shared" si="103"/>
        <v>636.61977236758139</v>
      </c>
    </row>
  </sheetData>
  <sheetProtection algorithmName="SHA-512" hashValue="bDvcj72trarfWjkspEAVq5LDOEWDoQjWVq8/0cx2aMogmwJFhibgQ9mJrLaOEpoLOraIag27jg84MpKtQikQsQ==" saltValue="KbzOAHA/02iivbjgM5Rv1g=="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257"/>
  <sheetViews>
    <sheetView workbookViewId="0">
      <selection activeCell="T16" sqref="T16"/>
    </sheetView>
  </sheetViews>
  <sheetFormatPr defaultRowHeight="15" x14ac:dyDescent="0.25"/>
  <cols>
    <col min="1" max="1" width="9.140625" style="57"/>
  </cols>
  <sheetData>
    <row r="1" spans="1:19" x14ac:dyDescent="0.25">
      <c r="A1" s="57" t="s">
        <v>989</v>
      </c>
      <c r="B1" t="s">
        <v>797</v>
      </c>
      <c r="C1" t="s">
        <v>798</v>
      </c>
      <c r="D1" t="s">
        <v>186</v>
      </c>
      <c r="E1" t="s">
        <v>799</v>
      </c>
      <c r="F1" t="s">
        <v>800</v>
      </c>
      <c r="G1" t="s">
        <v>801</v>
      </c>
      <c r="H1" t="s">
        <v>802</v>
      </c>
      <c r="I1" t="s">
        <v>803</v>
      </c>
      <c r="J1" t="s">
        <v>804</v>
      </c>
      <c r="K1" t="s">
        <v>1</v>
      </c>
      <c r="L1" t="s">
        <v>5</v>
      </c>
      <c r="M1" t="s">
        <v>805</v>
      </c>
      <c r="N1" t="s">
        <v>85</v>
      </c>
      <c r="O1" t="s">
        <v>7</v>
      </c>
      <c r="P1" t="s">
        <v>0</v>
      </c>
      <c r="Q1" t="s">
        <v>2</v>
      </c>
      <c r="R1" t="s">
        <v>111</v>
      </c>
      <c r="S1" t="s">
        <v>4</v>
      </c>
    </row>
    <row r="2" spans="1:19" x14ac:dyDescent="0.25">
      <c r="A2" s="57">
        <v>0</v>
      </c>
      <c r="B2">
        <v>275</v>
      </c>
      <c r="C2">
        <v>0</v>
      </c>
      <c r="D2" t="s">
        <v>806</v>
      </c>
    </row>
    <row r="3" spans="1:19" x14ac:dyDescent="0.25">
      <c r="A3" s="57">
        <f>A2+1</f>
        <v>1</v>
      </c>
      <c r="B3">
        <v>275</v>
      </c>
      <c r="C3">
        <v>1</v>
      </c>
      <c r="D3" t="s">
        <v>807</v>
      </c>
      <c r="E3">
        <v>2</v>
      </c>
      <c r="F3">
        <v>12.435223451399461</v>
      </c>
      <c r="G3">
        <v>207.23299881757202</v>
      </c>
      <c r="H3">
        <v>0.5</v>
      </c>
      <c r="I3">
        <v>4.2441318157838754</v>
      </c>
      <c r="J3">
        <v>106.10329539459688</v>
      </c>
      <c r="K3">
        <v>100</v>
      </c>
      <c r="L3">
        <v>20</v>
      </c>
      <c r="M3">
        <v>160</v>
      </c>
      <c r="N3">
        <v>639.93600000000004</v>
      </c>
      <c r="O3">
        <v>38.400000000000006</v>
      </c>
      <c r="P3">
        <v>50</v>
      </c>
      <c r="Q3">
        <v>10</v>
      </c>
      <c r="R3">
        <v>3750</v>
      </c>
      <c r="S3">
        <v>150</v>
      </c>
    </row>
    <row r="4" spans="1:19" x14ac:dyDescent="0.25">
      <c r="A4" s="57">
        <f t="shared" ref="A4:A67" si="0">A3+1</f>
        <v>2</v>
      </c>
      <c r="B4">
        <v>275</v>
      </c>
      <c r="C4">
        <v>2</v>
      </c>
      <c r="D4" t="s">
        <v>808</v>
      </c>
      <c r="E4">
        <v>2</v>
      </c>
      <c r="F4">
        <v>12.435223451399461</v>
      </c>
      <c r="G4">
        <v>207.23299881757202</v>
      </c>
      <c r="H4">
        <v>1</v>
      </c>
      <c r="I4">
        <v>2.6525823848649224</v>
      </c>
      <c r="J4">
        <v>106.10329539459688</v>
      </c>
      <c r="K4">
        <v>100</v>
      </c>
      <c r="L4">
        <v>20</v>
      </c>
      <c r="M4">
        <v>160</v>
      </c>
      <c r="N4">
        <v>639.93600000000004</v>
      </c>
      <c r="O4">
        <v>38.400000000000006</v>
      </c>
      <c r="P4">
        <v>50</v>
      </c>
      <c r="Q4">
        <v>20</v>
      </c>
      <c r="R4">
        <v>3000</v>
      </c>
      <c r="S4">
        <v>75</v>
      </c>
    </row>
    <row r="5" spans="1:19" x14ac:dyDescent="0.25">
      <c r="A5" s="57">
        <f t="shared" si="0"/>
        <v>3</v>
      </c>
      <c r="B5">
        <v>275</v>
      </c>
      <c r="C5">
        <v>3</v>
      </c>
      <c r="D5" t="s">
        <v>809</v>
      </c>
      <c r="E5">
        <v>2</v>
      </c>
      <c r="F5">
        <v>12.435223451399461</v>
      </c>
      <c r="G5">
        <v>207.23299881757202</v>
      </c>
      <c r="H5">
        <v>2</v>
      </c>
      <c r="I5">
        <v>2.6525823848649224</v>
      </c>
      <c r="J5">
        <v>106.10329539459688</v>
      </c>
      <c r="K5">
        <v>100</v>
      </c>
      <c r="L5">
        <v>20</v>
      </c>
      <c r="M5">
        <v>160</v>
      </c>
      <c r="N5">
        <v>639.93600000000004</v>
      </c>
      <c r="O5">
        <v>38.400000000000006</v>
      </c>
      <c r="P5">
        <v>50</v>
      </c>
      <c r="Q5">
        <v>40</v>
      </c>
      <c r="R5">
        <v>1500</v>
      </c>
      <c r="S5">
        <v>37.5</v>
      </c>
    </row>
    <row r="6" spans="1:19" x14ac:dyDescent="0.25">
      <c r="A6" s="57">
        <f t="shared" si="0"/>
        <v>4</v>
      </c>
      <c r="B6">
        <v>275</v>
      </c>
      <c r="C6">
        <v>4</v>
      </c>
      <c r="D6" t="s">
        <v>810</v>
      </c>
      <c r="E6">
        <v>2</v>
      </c>
      <c r="F6">
        <v>12.435223451399461</v>
      </c>
      <c r="G6">
        <v>207.23299881757202</v>
      </c>
      <c r="H6">
        <v>4</v>
      </c>
      <c r="I6">
        <v>2.6525823848649224</v>
      </c>
      <c r="J6">
        <v>106.10329539459688</v>
      </c>
      <c r="K6">
        <v>100</v>
      </c>
      <c r="L6">
        <v>20</v>
      </c>
      <c r="M6">
        <v>160</v>
      </c>
      <c r="N6">
        <v>639.93600000000004</v>
      </c>
      <c r="O6">
        <v>38.400000000000006</v>
      </c>
      <c r="P6">
        <v>50</v>
      </c>
      <c r="Q6">
        <v>80</v>
      </c>
      <c r="R6">
        <v>750</v>
      </c>
      <c r="S6">
        <v>18.75</v>
      </c>
    </row>
    <row r="7" spans="1:19" x14ac:dyDescent="0.25">
      <c r="A7" s="57">
        <f t="shared" si="0"/>
        <v>5</v>
      </c>
      <c r="B7">
        <v>275</v>
      </c>
      <c r="C7">
        <v>5</v>
      </c>
      <c r="D7" t="s">
        <v>811</v>
      </c>
      <c r="E7">
        <v>2</v>
      </c>
      <c r="F7">
        <v>12.435223451399461</v>
      </c>
      <c r="G7">
        <v>207.23299881757202</v>
      </c>
      <c r="H7">
        <v>8</v>
      </c>
      <c r="I7">
        <v>3.9788735772973833</v>
      </c>
      <c r="J7">
        <v>159.15494309189535</v>
      </c>
      <c r="K7">
        <v>100</v>
      </c>
      <c r="L7">
        <v>20</v>
      </c>
      <c r="M7">
        <v>160</v>
      </c>
      <c r="N7">
        <v>639.93600000000004</v>
      </c>
      <c r="O7">
        <v>38.400000000000006</v>
      </c>
      <c r="P7">
        <v>50</v>
      </c>
      <c r="Q7">
        <v>160</v>
      </c>
      <c r="R7">
        <v>250</v>
      </c>
      <c r="S7">
        <v>6.25</v>
      </c>
    </row>
    <row r="8" spans="1:19" x14ac:dyDescent="0.25">
      <c r="A8" s="57">
        <f t="shared" si="0"/>
        <v>6</v>
      </c>
      <c r="B8">
        <v>275</v>
      </c>
      <c r="C8">
        <v>6</v>
      </c>
      <c r="D8" t="s">
        <v>812</v>
      </c>
      <c r="E8">
        <v>3</v>
      </c>
      <c r="F8">
        <v>11.053531956799524</v>
      </c>
      <c r="G8">
        <v>138.155332545048</v>
      </c>
      <c r="H8">
        <v>0.5</v>
      </c>
      <c r="I8">
        <v>4.2441318157838754</v>
      </c>
      <c r="J8">
        <v>106.10329539459688</v>
      </c>
      <c r="K8">
        <v>100</v>
      </c>
      <c r="L8">
        <v>30</v>
      </c>
      <c r="M8">
        <v>160</v>
      </c>
      <c r="N8">
        <v>479.952</v>
      </c>
      <c r="O8">
        <v>38.400000000000006</v>
      </c>
      <c r="P8">
        <v>50</v>
      </c>
      <c r="Q8">
        <v>10</v>
      </c>
      <c r="R8">
        <v>3750</v>
      </c>
      <c r="S8">
        <v>150</v>
      </c>
    </row>
    <row r="9" spans="1:19" x14ac:dyDescent="0.25">
      <c r="A9" s="57">
        <f t="shared" si="0"/>
        <v>7</v>
      </c>
      <c r="B9">
        <v>275</v>
      </c>
      <c r="C9">
        <v>7</v>
      </c>
      <c r="D9" t="s">
        <v>813</v>
      </c>
      <c r="E9">
        <v>3</v>
      </c>
      <c r="F9">
        <v>11.053531956799524</v>
      </c>
      <c r="G9">
        <v>138.155332545048</v>
      </c>
      <c r="H9">
        <v>1</v>
      </c>
      <c r="I9">
        <v>2.6525823848649224</v>
      </c>
      <c r="J9">
        <v>106.10329539459688</v>
      </c>
      <c r="K9">
        <v>100</v>
      </c>
      <c r="L9">
        <v>30</v>
      </c>
      <c r="M9">
        <v>160</v>
      </c>
      <c r="N9">
        <v>479.952</v>
      </c>
      <c r="O9">
        <v>38.400000000000006</v>
      </c>
      <c r="P9">
        <v>50</v>
      </c>
      <c r="Q9">
        <v>20</v>
      </c>
      <c r="R9">
        <v>3000</v>
      </c>
      <c r="S9">
        <v>75</v>
      </c>
    </row>
    <row r="10" spans="1:19" x14ac:dyDescent="0.25">
      <c r="A10" s="57">
        <f t="shared" si="0"/>
        <v>8</v>
      </c>
      <c r="B10">
        <v>275</v>
      </c>
      <c r="C10">
        <v>8</v>
      </c>
      <c r="D10" t="s">
        <v>814</v>
      </c>
      <c r="E10">
        <v>3</v>
      </c>
      <c r="F10">
        <v>11.053531956799524</v>
      </c>
      <c r="G10">
        <v>138.155332545048</v>
      </c>
      <c r="H10">
        <v>2</v>
      </c>
      <c r="I10">
        <v>2.6525823848649224</v>
      </c>
      <c r="J10">
        <v>106.10329539459688</v>
      </c>
      <c r="K10">
        <v>100</v>
      </c>
      <c r="L10">
        <v>30</v>
      </c>
      <c r="M10">
        <v>160</v>
      </c>
      <c r="N10">
        <v>479.952</v>
      </c>
      <c r="O10">
        <v>38.400000000000006</v>
      </c>
      <c r="P10">
        <v>50</v>
      </c>
      <c r="Q10">
        <v>40</v>
      </c>
      <c r="R10">
        <v>1500</v>
      </c>
      <c r="S10">
        <v>37.5</v>
      </c>
    </row>
    <row r="11" spans="1:19" x14ac:dyDescent="0.25">
      <c r="A11" s="57">
        <f t="shared" si="0"/>
        <v>9</v>
      </c>
      <c r="B11">
        <v>275</v>
      </c>
      <c r="C11">
        <v>9</v>
      </c>
      <c r="D11" t="s">
        <v>815</v>
      </c>
      <c r="E11">
        <v>3</v>
      </c>
      <c r="F11">
        <v>11.053531956799524</v>
      </c>
      <c r="G11">
        <v>138.155332545048</v>
      </c>
      <c r="H11">
        <v>4</v>
      </c>
      <c r="I11">
        <v>2.6525823848649224</v>
      </c>
      <c r="J11">
        <v>106.10329539459688</v>
      </c>
      <c r="K11">
        <v>100</v>
      </c>
      <c r="L11">
        <v>30</v>
      </c>
      <c r="M11">
        <v>160</v>
      </c>
      <c r="N11">
        <v>479.952</v>
      </c>
      <c r="O11">
        <v>38.400000000000006</v>
      </c>
      <c r="P11">
        <v>50</v>
      </c>
      <c r="Q11">
        <v>80</v>
      </c>
      <c r="R11">
        <v>750</v>
      </c>
      <c r="S11">
        <v>18.75</v>
      </c>
    </row>
    <row r="12" spans="1:19" x14ac:dyDescent="0.25">
      <c r="A12" s="57">
        <f t="shared" si="0"/>
        <v>10</v>
      </c>
      <c r="B12">
        <v>275</v>
      </c>
      <c r="C12">
        <v>10</v>
      </c>
      <c r="D12" t="s">
        <v>816</v>
      </c>
      <c r="E12">
        <v>3</v>
      </c>
      <c r="F12">
        <v>11.053531956799524</v>
      </c>
      <c r="G12">
        <v>138.155332545048</v>
      </c>
      <c r="H12">
        <v>8</v>
      </c>
      <c r="I12">
        <v>3.9788735772973833</v>
      </c>
      <c r="J12">
        <v>159.15494309189535</v>
      </c>
      <c r="K12">
        <v>100</v>
      </c>
      <c r="L12">
        <v>30</v>
      </c>
      <c r="M12">
        <v>160</v>
      </c>
      <c r="N12">
        <v>479.952</v>
      </c>
      <c r="O12">
        <v>38.400000000000006</v>
      </c>
      <c r="P12">
        <v>50</v>
      </c>
      <c r="Q12">
        <v>160</v>
      </c>
      <c r="R12">
        <v>250</v>
      </c>
      <c r="S12">
        <v>6.25</v>
      </c>
    </row>
    <row r="13" spans="1:19" x14ac:dyDescent="0.25">
      <c r="A13" s="57">
        <f t="shared" si="0"/>
        <v>11</v>
      </c>
      <c r="B13">
        <v>275</v>
      </c>
      <c r="C13">
        <v>11</v>
      </c>
      <c r="D13" t="s">
        <v>817</v>
      </c>
      <c r="E13">
        <v>4</v>
      </c>
      <c r="F13">
        <v>8.2901489675996416</v>
      </c>
      <c r="G13">
        <v>207.23299881757202</v>
      </c>
      <c r="H13">
        <v>0.5</v>
      </c>
      <c r="I13">
        <v>4.2441318157838754</v>
      </c>
      <c r="J13">
        <v>106.10329539459688</v>
      </c>
      <c r="K13">
        <v>100</v>
      </c>
      <c r="L13">
        <v>40</v>
      </c>
      <c r="M13">
        <v>160</v>
      </c>
      <c r="N13">
        <v>479.952</v>
      </c>
      <c r="O13">
        <v>19.200000000000003</v>
      </c>
      <c r="P13">
        <v>50</v>
      </c>
      <c r="Q13">
        <v>10</v>
      </c>
      <c r="R13">
        <v>3750</v>
      </c>
      <c r="S13">
        <v>150</v>
      </c>
    </row>
    <row r="14" spans="1:19" x14ac:dyDescent="0.25">
      <c r="A14" s="57">
        <f t="shared" si="0"/>
        <v>12</v>
      </c>
      <c r="B14">
        <v>275</v>
      </c>
      <c r="C14">
        <v>12</v>
      </c>
      <c r="D14" t="s">
        <v>818</v>
      </c>
      <c r="E14">
        <v>4</v>
      </c>
      <c r="F14">
        <v>8.2901489675996416</v>
      </c>
      <c r="G14">
        <v>207.23299881757202</v>
      </c>
      <c r="H14">
        <v>1</v>
      </c>
      <c r="I14">
        <v>2.6525823848649224</v>
      </c>
      <c r="J14">
        <v>106.10329539459688</v>
      </c>
      <c r="K14">
        <v>100</v>
      </c>
      <c r="L14">
        <v>40</v>
      </c>
      <c r="M14">
        <v>160</v>
      </c>
      <c r="N14">
        <v>479.952</v>
      </c>
      <c r="O14">
        <v>19.200000000000003</v>
      </c>
      <c r="P14">
        <v>50</v>
      </c>
      <c r="Q14">
        <v>20</v>
      </c>
      <c r="R14">
        <v>3000</v>
      </c>
      <c r="S14">
        <v>75</v>
      </c>
    </row>
    <row r="15" spans="1:19" x14ac:dyDescent="0.25">
      <c r="A15" s="57">
        <f t="shared" si="0"/>
        <v>13</v>
      </c>
      <c r="B15">
        <v>275</v>
      </c>
      <c r="C15">
        <v>13</v>
      </c>
      <c r="D15" t="s">
        <v>819</v>
      </c>
      <c r="E15">
        <v>4</v>
      </c>
      <c r="F15">
        <v>8.2901489675996416</v>
      </c>
      <c r="G15">
        <v>207.23299881757202</v>
      </c>
      <c r="H15">
        <v>2</v>
      </c>
      <c r="I15">
        <v>2.6525823848649224</v>
      </c>
      <c r="J15">
        <v>106.10329539459688</v>
      </c>
      <c r="K15">
        <v>100</v>
      </c>
      <c r="L15">
        <v>40</v>
      </c>
      <c r="M15">
        <v>160</v>
      </c>
      <c r="N15">
        <v>479.952</v>
      </c>
      <c r="O15">
        <v>19.200000000000003</v>
      </c>
      <c r="P15">
        <v>50</v>
      </c>
      <c r="Q15">
        <v>40</v>
      </c>
      <c r="R15">
        <v>1500</v>
      </c>
      <c r="S15">
        <v>37.5</v>
      </c>
    </row>
    <row r="16" spans="1:19" x14ac:dyDescent="0.25">
      <c r="A16" s="57">
        <f t="shared" si="0"/>
        <v>14</v>
      </c>
      <c r="B16">
        <v>275</v>
      </c>
      <c r="C16">
        <v>14</v>
      </c>
      <c r="D16" t="s">
        <v>820</v>
      </c>
      <c r="E16">
        <v>4</v>
      </c>
      <c r="F16">
        <v>8.2901489675996416</v>
      </c>
      <c r="G16">
        <v>207.23299881757202</v>
      </c>
      <c r="H16">
        <v>4</v>
      </c>
      <c r="I16">
        <v>2.6525823848649224</v>
      </c>
      <c r="J16">
        <v>106.10329539459688</v>
      </c>
      <c r="K16">
        <v>100</v>
      </c>
      <c r="L16">
        <v>40</v>
      </c>
      <c r="M16">
        <v>160</v>
      </c>
      <c r="N16">
        <v>479.952</v>
      </c>
      <c r="O16">
        <v>19.200000000000003</v>
      </c>
      <c r="P16">
        <v>50</v>
      </c>
      <c r="Q16">
        <v>80</v>
      </c>
      <c r="R16">
        <v>750</v>
      </c>
      <c r="S16">
        <v>18.75</v>
      </c>
    </row>
    <row r="17" spans="1:19" x14ac:dyDescent="0.25">
      <c r="A17" s="57">
        <f t="shared" si="0"/>
        <v>15</v>
      </c>
      <c r="B17">
        <v>275</v>
      </c>
      <c r="C17">
        <v>15</v>
      </c>
      <c r="D17" t="s">
        <v>821</v>
      </c>
      <c r="E17">
        <v>4</v>
      </c>
      <c r="F17">
        <v>8.2901489675996416</v>
      </c>
      <c r="G17">
        <v>207.23299881757202</v>
      </c>
      <c r="H17">
        <v>8</v>
      </c>
      <c r="I17">
        <v>3.9788735772973833</v>
      </c>
      <c r="J17">
        <v>159.15494309189535</v>
      </c>
      <c r="K17">
        <v>100</v>
      </c>
      <c r="L17">
        <v>40</v>
      </c>
      <c r="M17">
        <v>160</v>
      </c>
      <c r="N17">
        <v>479.952</v>
      </c>
      <c r="O17">
        <v>19.200000000000003</v>
      </c>
      <c r="P17">
        <v>50</v>
      </c>
      <c r="Q17">
        <v>160</v>
      </c>
      <c r="R17">
        <v>250</v>
      </c>
      <c r="S17">
        <v>6.25</v>
      </c>
    </row>
    <row r="18" spans="1:19" x14ac:dyDescent="0.25">
      <c r="A18" s="57">
        <f t="shared" si="0"/>
        <v>16</v>
      </c>
      <c r="B18">
        <v>275</v>
      </c>
      <c r="C18">
        <v>16</v>
      </c>
      <c r="D18" t="s">
        <v>822</v>
      </c>
      <c r="E18">
        <v>5</v>
      </c>
      <c r="F18">
        <v>9.9481787611195678</v>
      </c>
      <c r="G18">
        <v>165.7863990540576</v>
      </c>
      <c r="H18">
        <v>0.5</v>
      </c>
      <c r="I18">
        <v>4.2441318157838754</v>
      </c>
      <c r="J18">
        <v>106.10329539459688</v>
      </c>
      <c r="K18">
        <v>100</v>
      </c>
      <c r="L18">
        <v>50</v>
      </c>
      <c r="M18">
        <v>160</v>
      </c>
      <c r="N18">
        <v>319.96800000000002</v>
      </c>
      <c r="O18">
        <v>19.200000000000003</v>
      </c>
      <c r="P18">
        <v>50</v>
      </c>
      <c r="Q18">
        <v>10</v>
      </c>
      <c r="R18">
        <v>3750</v>
      </c>
      <c r="S18">
        <v>150</v>
      </c>
    </row>
    <row r="19" spans="1:19" x14ac:dyDescent="0.25">
      <c r="A19" s="57">
        <f t="shared" si="0"/>
        <v>17</v>
      </c>
      <c r="B19">
        <v>275</v>
      </c>
      <c r="C19">
        <v>17</v>
      </c>
      <c r="D19" t="s">
        <v>823</v>
      </c>
      <c r="E19">
        <v>5</v>
      </c>
      <c r="F19">
        <v>9.9481787611195678</v>
      </c>
      <c r="G19">
        <v>165.7863990540576</v>
      </c>
      <c r="H19">
        <v>1</v>
      </c>
      <c r="I19">
        <v>2.6525823848649224</v>
      </c>
      <c r="J19">
        <v>106.10329539459688</v>
      </c>
      <c r="K19">
        <v>100</v>
      </c>
      <c r="L19">
        <v>50</v>
      </c>
      <c r="M19">
        <v>160</v>
      </c>
      <c r="N19">
        <v>319.96800000000002</v>
      </c>
      <c r="O19">
        <v>19.200000000000003</v>
      </c>
      <c r="P19">
        <v>50</v>
      </c>
      <c r="Q19">
        <v>20</v>
      </c>
      <c r="R19">
        <v>3000</v>
      </c>
      <c r="S19">
        <v>75</v>
      </c>
    </row>
    <row r="20" spans="1:19" x14ac:dyDescent="0.25">
      <c r="A20" s="57">
        <f t="shared" si="0"/>
        <v>18</v>
      </c>
      <c r="B20">
        <v>275</v>
      </c>
      <c r="C20">
        <v>18</v>
      </c>
      <c r="D20" t="s">
        <v>824</v>
      </c>
      <c r="E20">
        <v>5</v>
      </c>
      <c r="F20">
        <v>9.9481787611195678</v>
      </c>
      <c r="G20">
        <v>165.7863990540576</v>
      </c>
      <c r="H20">
        <v>2</v>
      </c>
      <c r="I20">
        <v>2.6525823848649224</v>
      </c>
      <c r="J20">
        <v>106.10329539459688</v>
      </c>
      <c r="K20">
        <v>100</v>
      </c>
      <c r="L20">
        <v>50</v>
      </c>
      <c r="M20">
        <v>160</v>
      </c>
      <c r="N20">
        <v>319.96800000000002</v>
      </c>
      <c r="O20">
        <v>19.200000000000003</v>
      </c>
      <c r="P20">
        <v>50</v>
      </c>
      <c r="Q20">
        <v>40</v>
      </c>
      <c r="R20">
        <v>1500</v>
      </c>
      <c r="S20">
        <v>37.5</v>
      </c>
    </row>
    <row r="21" spans="1:19" x14ac:dyDescent="0.25">
      <c r="A21" s="57">
        <f t="shared" si="0"/>
        <v>19</v>
      </c>
      <c r="B21">
        <v>275</v>
      </c>
      <c r="C21">
        <v>19</v>
      </c>
      <c r="D21" t="s">
        <v>825</v>
      </c>
      <c r="E21">
        <v>5</v>
      </c>
      <c r="F21">
        <v>9.9481787611195678</v>
      </c>
      <c r="G21">
        <v>165.7863990540576</v>
      </c>
      <c r="H21">
        <v>4</v>
      </c>
      <c r="I21">
        <v>2.6525823848649224</v>
      </c>
      <c r="J21">
        <v>106.10329539459688</v>
      </c>
      <c r="K21">
        <v>100</v>
      </c>
      <c r="L21">
        <v>50</v>
      </c>
      <c r="M21">
        <v>160</v>
      </c>
      <c r="N21">
        <v>319.96800000000002</v>
      </c>
      <c r="O21">
        <v>19.200000000000003</v>
      </c>
      <c r="P21">
        <v>50</v>
      </c>
      <c r="Q21">
        <v>80</v>
      </c>
      <c r="R21">
        <v>750</v>
      </c>
      <c r="S21">
        <v>18.75</v>
      </c>
    </row>
    <row r="22" spans="1:19" x14ac:dyDescent="0.25">
      <c r="A22" s="57">
        <f t="shared" si="0"/>
        <v>20</v>
      </c>
      <c r="B22">
        <v>275</v>
      </c>
      <c r="C22">
        <v>20</v>
      </c>
      <c r="D22" t="s">
        <v>826</v>
      </c>
      <c r="E22">
        <v>5</v>
      </c>
      <c r="F22">
        <v>9.9481787611195678</v>
      </c>
      <c r="G22">
        <v>165.7863990540576</v>
      </c>
      <c r="H22">
        <v>8</v>
      </c>
      <c r="I22">
        <v>3.9788735772973833</v>
      </c>
      <c r="J22">
        <v>159.15494309189535</v>
      </c>
      <c r="K22">
        <v>100</v>
      </c>
      <c r="L22">
        <v>50</v>
      </c>
      <c r="M22">
        <v>160</v>
      </c>
      <c r="N22">
        <v>319.96800000000002</v>
      </c>
      <c r="O22">
        <v>19.200000000000003</v>
      </c>
      <c r="P22">
        <v>50</v>
      </c>
      <c r="Q22">
        <v>160</v>
      </c>
      <c r="R22">
        <v>250</v>
      </c>
      <c r="S22">
        <v>6.25</v>
      </c>
    </row>
    <row r="23" spans="1:19" x14ac:dyDescent="0.25">
      <c r="A23" s="57">
        <f t="shared" si="0"/>
        <v>21</v>
      </c>
      <c r="B23">
        <v>275</v>
      </c>
      <c r="C23">
        <v>21</v>
      </c>
      <c r="D23" t="s">
        <v>827</v>
      </c>
      <c r="E23">
        <v>6</v>
      </c>
      <c r="F23">
        <v>8.2901489675996416</v>
      </c>
      <c r="G23">
        <v>276.31066509009599</v>
      </c>
      <c r="H23">
        <v>0.5</v>
      </c>
      <c r="I23">
        <v>4.2441318157838754</v>
      </c>
      <c r="J23">
        <v>106.10329539459688</v>
      </c>
      <c r="K23">
        <v>200</v>
      </c>
      <c r="L23">
        <v>30</v>
      </c>
      <c r="M23">
        <v>320</v>
      </c>
      <c r="N23">
        <v>639.93600000000004</v>
      </c>
      <c r="O23">
        <v>19.200000000000003</v>
      </c>
      <c r="P23">
        <v>50</v>
      </c>
      <c r="Q23">
        <v>10</v>
      </c>
      <c r="R23">
        <v>3750</v>
      </c>
      <c r="S23">
        <v>150</v>
      </c>
    </row>
    <row r="24" spans="1:19" x14ac:dyDescent="0.25">
      <c r="A24" s="57">
        <f t="shared" si="0"/>
        <v>22</v>
      </c>
      <c r="B24">
        <v>275</v>
      </c>
      <c r="C24">
        <v>22</v>
      </c>
      <c r="D24" t="s">
        <v>828</v>
      </c>
      <c r="E24">
        <v>6</v>
      </c>
      <c r="F24">
        <v>8.2901489675996416</v>
      </c>
      <c r="G24">
        <v>276.31066509009599</v>
      </c>
      <c r="H24">
        <v>1</v>
      </c>
      <c r="I24">
        <v>2.6525823848649224</v>
      </c>
      <c r="J24">
        <v>106.10329539459688</v>
      </c>
      <c r="K24">
        <v>200</v>
      </c>
      <c r="L24">
        <v>30</v>
      </c>
      <c r="M24">
        <v>320</v>
      </c>
      <c r="N24">
        <v>639.93600000000004</v>
      </c>
      <c r="O24">
        <v>19.200000000000003</v>
      </c>
      <c r="P24">
        <v>50</v>
      </c>
      <c r="Q24">
        <v>20</v>
      </c>
      <c r="R24">
        <v>3000</v>
      </c>
      <c r="S24">
        <v>75</v>
      </c>
    </row>
    <row r="25" spans="1:19" x14ac:dyDescent="0.25">
      <c r="A25" s="57">
        <f t="shared" si="0"/>
        <v>23</v>
      </c>
      <c r="B25">
        <v>275</v>
      </c>
      <c r="C25">
        <v>23</v>
      </c>
      <c r="D25" t="s">
        <v>829</v>
      </c>
      <c r="E25">
        <v>6</v>
      </c>
      <c r="F25">
        <v>8.2901489675996416</v>
      </c>
      <c r="G25">
        <v>276.31066509009599</v>
      </c>
      <c r="H25">
        <v>2</v>
      </c>
      <c r="I25">
        <v>2.6525823848649224</v>
      </c>
      <c r="J25">
        <v>106.10329539459688</v>
      </c>
      <c r="K25">
        <v>200</v>
      </c>
      <c r="L25">
        <v>30</v>
      </c>
      <c r="M25">
        <v>320</v>
      </c>
      <c r="N25">
        <v>639.93600000000004</v>
      </c>
      <c r="O25">
        <v>19.200000000000003</v>
      </c>
      <c r="P25">
        <v>50</v>
      </c>
      <c r="Q25">
        <v>40</v>
      </c>
      <c r="R25">
        <v>1500</v>
      </c>
      <c r="S25">
        <v>37.5</v>
      </c>
    </row>
    <row r="26" spans="1:19" x14ac:dyDescent="0.25">
      <c r="A26" s="57">
        <f t="shared" si="0"/>
        <v>24</v>
      </c>
      <c r="B26">
        <v>275</v>
      </c>
      <c r="C26">
        <v>24</v>
      </c>
      <c r="D26" t="s">
        <v>830</v>
      </c>
      <c r="E26">
        <v>6</v>
      </c>
      <c r="F26">
        <v>8.2901489675996416</v>
      </c>
      <c r="G26">
        <v>276.31066509009599</v>
      </c>
      <c r="H26">
        <v>4</v>
      </c>
      <c r="I26">
        <v>2.6525823848649224</v>
      </c>
      <c r="J26">
        <v>106.10329539459688</v>
      </c>
      <c r="K26">
        <v>200</v>
      </c>
      <c r="L26">
        <v>30</v>
      </c>
      <c r="M26">
        <v>320</v>
      </c>
      <c r="N26">
        <v>639.93600000000004</v>
      </c>
      <c r="O26">
        <v>19.200000000000003</v>
      </c>
      <c r="P26">
        <v>50</v>
      </c>
      <c r="Q26">
        <v>80</v>
      </c>
      <c r="R26">
        <v>750</v>
      </c>
      <c r="S26">
        <v>18.75</v>
      </c>
    </row>
    <row r="27" spans="1:19" x14ac:dyDescent="0.25">
      <c r="A27" s="57">
        <f t="shared" si="0"/>
        <v>25</v>
      </c>
      <c r="B27">
        <v>275</v>
      </c>
      <c r="C27">
        <v>25</v>
      </c>
      <c r="D27" t="s">
        <v>831</v>
      </c>
      <c r="E27">
        <v>6</v>
      </c>
      <c r="F27">
        <v>8.2901489675996416</v>
      </c>
      <c r="G27">
        <v>276.31066509009599</v>
      </c>
      <c r="H27">
        <v>8</v>
      </c>
      <c r="I27">
        <v>3.9788735772973833</v>
      </c>
      <c r="J27">
        <v>159.15494309189535</v>
      </c>
      <c r="K27">
        <v>200</v>
      </c>
      <c r="L27">
        <v>30</v>
      </c>
      <c r="M27">
        <v>320</v>
      </c>
      <c r="N27">
        <v>639.93600000000004</v>
      </c>
      <c r="O27">
        <v>19.200000000000003</v>
      </c>
      <c r="P27">
        <v>50</v>
      </c>
      <c r="Q27">
        <v>160</v>
      </c>
      <c r="R27">
        <v>250</v>
      </c>
      <c r="S27">
        <v>6.25</v>
      </c>
    </row>
    <row r="28" spans="1:19" x14ac:dyDescent="0.25">
      <c r="A28" s="57">
        <f t="shared" si="0"/>
        <v>26</v>
      </c>
      <c r="B28">
        <v>275</v>
      </c>
      <c r="C28">
        <v>26</v>
      </c>
      <c r="D28" t="s">
        <v>832</v>
      </c>
      <c r="E28">
        <v>7</v>
      </c>
      <c r="F28">
        <v>14.21168394445653</v>
      </c>
      <c r="G28">
        <v>236.83771293436803</v>
      </c>
      <c r="H28">
        <v>0.5</v>
      </c>
      <c r="I28">
        <v>4.2441318157838754</v>
      </c>
      <c r="J28">
        <v>106.10329539459688</v>
      </c>
      <c r="K28">
        <v>200</v>
      </c>
      <c r="L28">
        <v>35</v>
      </c>
      <c r="M28">
        <v>320</v>
      </c>
      <c r="N28">
        <v>319.96800000000002</v>
      </c>
      <c r="O28">
        <v>19.200000000000003</v>
      </c>
      <c r="P28">
        <v>50</v>
      </c>
      <c r="Q28">
        <v>10</v>
      </c>
      <c r="R28">
        <v>3750</v>
      </c>
      <c r="S28">
        <v>150</v>
      </c>
    </row>
    <row r="29" spans="1:19" x14ac:dyDescent="0.25">
      <c r="A29" s="57">
        <f t="shared" si="0"/>
        <v>27</v>
      </c>
      <c r="B29">
        <v>275</v>
      </c>
      <c r="C29">
        <v>27</v>
      </c>
      <c r="D29" t="s">
        <v>833</v>
      </c>
      <c r="E29">
        <v>7</v>
      </c>
      <c r="F29">
        <v>14.21168394445653</v>
      </c>
      <c r="G29">
        <v>236.83771293436803</v>
      </c>
      <c r="H29">
        <v>1</v>
      </c>
      <c r="I29">
        <v>2.6525823848649224</v>
      </c>
      <c r="J29">
        <v>106.10329539459688</v>
      </c>
      <c r="K29">
        <v>200</v>
      </c>
      <c r="L29">
        <v>35</v>
      </c>
      <c r="M29">
        <v>320</v>
      </c>
      <c r="N29">
        <v>319.96800000000002</v>
      </c>
      <c r="O29">
        <v>19.200000000000003</v>
      </c>
      <c r="P29">
        <v>50</v>
      </c>
      <c r="Q29">
        <v>20</v>
      </c>
      <c r="R29">
        <v>3000</v>
      </c>
      <c r="S29">
        <v>75</v>
      </c>
    </row>
    <row r="30" spans="1:19" x14ac:dyDescent="0.25">
      <c r="A30" s="57">
        <f t="shared" si="0"/>
        <v>28</v>
      </c>
      <c r="B30">
        <v>275</v>
      </c>
      <c r="C30">
        <v>28</v>
      </c>
      <c r="D30" t="s">
        <v>834</v>
      </c>
      <c r="E30">
        <v>7</v>
      </c>
      <c r="F30">
        <v>14.21168394445653</v>
      </c>
      <c r="G30">
        <v>236.83771293436803</v>
      </c>
      <c r="H30">
        <v>2</v>
      </c>
      <c r="I30">
        <v>2.6525823848649224</v>
      </c>
      <c r="J30">
        <v>106.10329539459688</v>
      </c>
      <c r="K30">
        <v>200</v>
      </c>
      <c r="L30">
        <v>35</v>
      </c>
      <c r="M30">
        <v>320</v>
      </c>
      <c r="N30">
        <v>319.96800000000002</v>
      </c>
      <c r="O30">
        <v>19.200000000000003</v>
      </c>
      <c r="P30">
        <v>50</v>
      </c>
      <c r="Q30">
        <v>40</v>
      </c>
      <c r="R30">
        <v>1500</v>
      </c>
      <c r="S30">
        <v>37.5</v>
      </c>
    </row>
    <row r="31" spans="1:19" x14ac:dyDescent="0.25">
      <c r="A31" s="57">
        <f t="shared" si="0"/>
        <v>29</v>
      </c>
      <c r="B31">
        <v>275</v>
      </c>
      <c r="C31">
        <v>29</v>
      </c>
      <c r="D31" t="s">
        <v>835</v>
      </c>
      <c r="E31">
        <v>7</v>
      </c>
      <c r="F31">
        <v>14.21168394445653</v>
      </c>
      <c r="G31">
        <v>236.83771293436803</v>
      </c>
      <c r="H31">
        <v>4</v>
      </c>
      <c r="I31">
        <v>2.6525823848649224</v>
      </c>
      <c r="J31">
        <v>106.10329539459688</v>
      </c>
      <c r="K31">
        <v>200</v>
      </c>
      <c r="L31">
        <v>35</v>
      </c>
      <c r="M31">
        <v>320</v>
      </c>
      <c r="N31">
        <v>319.96800000000002</v>
      </c>
      <c r="O31">
        <v>19.200000000000003</v>
      </c>
      <c r="P31">
        <v>50</v>
      </c>
      <c r="Q31">
        <v>80</v>
      </c>
      <c r="R31">
        <v>750</v>
      </c>
      <c r="S31">
        <v>18.75</v>
      </c>
    </row>
    <row r="32" spans="1:19" x14ac:dyDescent="0.25">
      <c r="A32" s="57">
        <f t="shared" si="0"/>
        <v>30</v>
      </c>
      <c r="B32">
        <v>275</v>
      </c>
      <c r="C32">
        <v>30</v>
      </c>
      <c r="D32" t="s">
        <v>836</v>
      </c>
      <c r="E32">
        <v>7</v>
      </c>
      <c r="F32">
        <v>14.21168394445653</v>
      </c>
      <c r="G32">
        <v>236.83771293436803</v>
      </c>
      <c r="H32">
        <v>8</v>
      </c>
      <c r="I32">
        <v>3.9788735772973833</v>
      </c>
      <c r="J32">
        <v>159.15494309189535</v>
      </c>
      <c r="K32">
        <v>200</v>
      </c>
      <c r="L32">
        <v>35</v>
      </c>
      <c r="M32">
        <v>320</v>
      </c>
      <c r="N32">
        <v>319.96800000000002</v>
      </c>
      <c r="O32">
        <v>19.200000000000003</v>
      </c>
      <c r="P32">
        <v>50</v>
      </c>
      <c r="Q32">
        <v>160</v>
      </c>
      <c r="R32">
        <v>250</v>
      </c>
      <c r="S32">
        <v>6.25</v>
      </c>
    </row>
    <row r="33" spans="1:19" x14ac:dyDescent="0.25">
      <c r="A33" s="57">
        <f t="shared" si="0"/>
        <v>31</v>
      </c>
      <c r="B33">
        <v>275</v>
      </c>
      <c r="C33">
        <v>31</v>
      </c>
      <c r="D33" t="s">
        <v>837</v>
      </c>
      <c r="E33">
        <v>10</v>
      </c>
      <c r="F33">
        <v>9.9481787611195678</v>
      </c>
      <c r="G33">
        <v>165.7863990540576</v>
      </c>
      <c r="H33">
        <v>2</v>
      </c>
      <c r="I33">
        <v>2.6525823848649224</v>
      </c>
      <c r="J33">
        <v>106.10329539459688</v>
      </c>
      <c r="K33">
        <v>200</v>
      </c>
      <c r="L33">
        <v>50</v>
      </c>
      <c r="M33">
        <v>320</v>
      </c>
      <c r="N33">
        <v>319.96800000000002</v>
      </c>
      <c r="O33">
        <v>19.200000000000003</v>
      </c>
      <c r="P33">
        <v>50</v>
      </c>
      <c r="Q33">
        <v>40</v>
      </c>
      <c r="R33">
        <v>1500</v>
      </c>
      <c r="S33">
        <v>37.5</v>
      </c>
    </row>
    <row r="34" spans="1:19" x14ac:dyDescent="0.25">
      <c r="A34" s="57">
        <f t="shared" si="0"/>
        <v>32</v>
      </c>
      <c r="B34">
        <v>325</v>
      </c>
      <c r="C34">
        <v>0</v>
      </c>
      <c r="D34" t="s">
        <v>806</v>
      </c>
    </row>
    <row r="35" spans="1:19" x14ac:dyDescent="0.25">
      <c r="A35" s="57">
        <f t="shared" si="0"/>
        <v>33</v>
      </c>
      <c r="B35">
        <v>325</v>
      </c>
      <c r="C35">
        <v>1</v>
      </c>
      <c r="D35" t="s">
        <v>838</v>
      </c>
      <c r="E35">
        <v>2</v>
      </c>
      <c r="F35">
        <v>14.922268141679357</v>
      </c>
      <c r="G35">
        <v>248.67959858108645</v>
      </c>
      <c r="H35">
        <v>0.5</v>
      </c>
      <c r="I35">
        <v>4.2441318157838754</v>
      </c>
      <c r="J35">
        <v>127.32395447351627</v>
      </c>
      <c r="K35">
        <v>100</v>
      </c>
      <c r="L35">
        <v>20</v>
      </c>
      <c r="M35">
        <v>160</v>
      </c>
      <c r="N35">
        <v>533.28</v>
      </c>
      <c r="O35">
        <v>32</v>
      </c>
      <c r="P35">
        <v>50</v>
      </c>
      <c r="Q35">
        <v>10</v>
      </c>
      <c r="R35">
        <v>3750</v>
      </c>
      <c r="S35">
        <v>125</v>
      </c>
    </row>
    <row r="36" spans="1:19" x14ac:dyDescent="0.25">
      <c r="A36" s="57">
        <f t="shared" si="0"/>
        <v>34</v>
      </c>
      <c r="B36">
        <v>325</v>
      </c>
      <c r="C36">
        <v>2</v>
      </c>
      <c r="D36" t="s">
        <v>839</v>
      </c>
      <c r="E36">
        <v>2</v>
      </c>
      <c r="F36">
        <v>14.922268141679357</v>
      </c>
      <c r="G36">
        <v>248.67959858108645</v>
      </c>
      <c r="H36">
        <v>1</v>
      </c>
      <c r="I36">
        <v>3.183098861837907</v>
      </c>
      <c r="J36">
        <v>127.32395447351627</v>
      </c>
      <c r="K36">
        <v>100</v>
      </c>
      <c r="L36">
        <v>20</v>
      </c>
      <c r="M36">
        <v>160</v>
      </c>
      <c r="N36">
        <v>533.28</v>
      </c>
      <c r="O36">
        <v>32</v>
      </c>
      <c r="P36">
        <v>50</v>
      </c>
      <c r="Q36">
        <v>20</v>
      </c>
      <c r="R36">
        <v>2500</v>
      </c>
      <c r="S36">
        <v>62.5</v>
      </c>
    </row>
    <row r="37" spans="1:19" x14ac:dyDescent="0.25">
      <c r="A37" s="57">
        <f t="shared" si="0"/>
        <v>35</v>
      </c>
      <c r="B37">
        <v>325</v>
      </c>
      <c r="C37">
        <v>3</v>
      </c>
      <c r="D37" t="s">
        <v>840</v>
      </c>
      <c r="E37">
        <v>2</v>
      </c>
      <c r="F37">
        <v>14.922268141679357</v>
      </c>
      <c r="G37">
        <v>248.67959858108645</v>
      </c>
      <c r="H37">
        <v>2</v>
      </c>
      <c r="I37">
        <v>3.183098861837907</v>
      </c>
      <c r="J37">
        <v>127.32395447351627</v>
      </c>
      <c r="K37">
        <v>100</v>
      </c>
      <c r="L37">
        <v>20</v>
      </c>
      <c r="M37">
        <v>160</v>
      </c>
      <c r="N37">
        <v>533.28</v>
      </c>
      <c r="O37">
        <v>32</v>
      </c>
      <c r="P37">
        <v>50</v>
      </c>
      <c r="Q37">
        <v>40</v>
      </c>
      <c r="R37">
        <v>1250</v>
      </c>
      <c r="S37">
        <v>31.25</v>
      </c>
    </row>
    <row r="38" spans="1:19" x14ac:dyDescent="0.25">
      <c r="A38" s="57">
        <f t="shared" si="0"/>
        <v>36</v>
      </c>
      <c r="B38">
        <v>325</v>
      </c>
      <c r="C38">
        <v>4</v>
      </c>
      <c r="D38" t="s">
        <v>841</v>
      </c>
      <c r="E38">
        <v>2</v>
      </c>
      <c r="F38">
        <v>14.922268141679357</v>
      </c>
      <c r="G38">
        <v>248.67959858108645</v>
      </c>
      <c r="H38">
        <v>4</v>
      </c>
      <c r="I38">
        <v>3.9788735772973833</v>
      </c>
      <c r="J38">
        <v>159.15494309189535</v>
      </c>
      <c r="K38">
        <v>100</v>
      </c>
      <c r="L38">
        <v>20</v>
      </c>
      <c r="M38">
        <v>160</v>
      </c>
      <c r="N38">
        <v>533.28</v>
      </c>
      <c r="O38">
        <v>32</v>
      </c>
      <c r="P38">
        <v>50</v>
      </c>
      <c r="Q38">
        <v>80</v>
      </c>
      <c r="R38">
        <v>500</v>
      </c>
      <c r="S38">
        <v>12.5</v>
      </c>
    </row>
    <row r="39" spans="1:19" x14ac:dyDescent="0.25">
      <c r="A39" s="57">
        <f t="shared" si="0"/>
        <v>37</v>
      </c>
      <c r="B39">
        <v>325</v>
      </c>
      <c r="C39">
        <v>5</v>
      </c>
      <c r="D39" t="s">
        <v>842</v>
      </c>
      <c r="E39">
        <v>2</v>
      </c>
      <c r="F39">
        <v>14.922268141679357</v>
      </c>
      <c r="G39">
        <v>248.67959858108645</v>
      </c>
      <c r="H39">
        <v>8</v>
      </c>
      <c r="I39">
        <v>3.9788735772973833</v>
      </c>
      <c r="J39">
        <v>159.15494309189535</v>
      </c>
      <c r="K39">
        <v>100</v>
      </c>
      <c r="L39">
        <v>20</v>
      </c>
      <c r="M39">
        <v>160</v>
      </c>
      <c r="N39">
        <v>533.28</v>
      </c>
      <c r="O39">
        <v>32</v>
      </c>
      <c r="P39">
        <v>50</v>
      </c>
      <c r="Q39">
        <v>160</v>
      </c>
      <c r="R39">
        <v>250</v>
      </c>
      <c r="S39">
        <v>6.25</v>
      </c>
    </row>
    <row r="40" spans="1:19" x14ac:dyDescent="0.25">
      <c r="A40" s="57">
        <f t="shared" si="0"/>
        <v>38</v>
      </c>
      <c r="B40">
        <v>325</v>
      </c>
      <c r="C40">
        <v>6</v>
      </c>
      <c r="D40" t="s">
        <v>843</v>
      </c>
      <c r="E40">
        <v>3</v>
      </c>
      <c r="F40">
        <v>14.21168394445653</v>
      </c>
      <c r="G40">
        <v>165.78639905405765</v>
      </c>
      <c r="H40">
        <v>0.5</v>
      </c>
      <c r="I40">
        <v>4.2441318157838754</v>
      </c>
      <c r="J40">
        <v>127.32395447351627</v>
      </c>
      <c r="K40">
        <v>100</v>
      </c>
      <c r="L40">
        <v>30</v>
      </c>
      <c r="M40">
        <v>160</v>
      </c>
      <c r="N40">
        <v>373.29599999999999</v>
      </c>
      <c r="O40">
        <v>32</v>
      </c>
      <c r="P40">
        <v>50</v>
      </c>
      <c r="Q40">
        <v>10</v>
      </c>
      <c r="R40">
        <v>3750</v>
      </c>
      <c r="S40">
        <v>125</v>
      </c>
    </row>
    <row r="41" spans="1:19" x14ac:dyDescent="0.25">
      <c r="A41" s="57">
        <f t="shared" si="0"/>
        <v>39</v>
      </c>
      <c r="B41">
        <v>325</v>
      </c>
      <c r="C41">
        <v>7</v>
      </c>
      <c r="D41" t="s">
        <v>844</v>
      </c>
      <c r="E41">
        <v>3</v>
      </c>
      <c r="F41">
        <v>14.21168394445653</v>
      </c>
      <c r="G41">
        <v>165.78639905405765</v>
      </c>
      <c r="H41">
        <v>1</v>
      </c>
      <c r="I41">
        <v>3.183098861837907</v>
      </c>
      <c r="J41">
        <v>127.32395447351627</v>
      </c>
      <c r="K41">
        <v>100</v>
      </c>
      <c r="L41">
        <v>30</v>
      </c>
      <c r="M41">
        <v>160</v>
      </c>
      <c r="N41">
        <v>373.29599999999999</v>
      </c>
      <c r="O41">
        <v>32</v>
      </c>
      <c r="P41">
        <v>50</v>
      </c>
      <c r="Q41">
        <v>20</v>
      </c>
      <c r="R41">
        <v>2500</v>
      </c>
      <c r="S41">
        <v>62.5</v>
      </c>
    </row>
    <row r="42" spans="1:19" x14ac:dyDescent="0.25">
      <c r="A42" s="57">
        <f t="shared" si="0"/>
        <v>40</v>
      </c>
      <c r="B42">
        <v>325</v>
      </c>
      <c r="C42">
        <v>8</v>
      </c>
      <c r="D42" t="s">
        <v>845</v>
      </c>
      <c r="E42">
        <v>3</v>
      </c>
      <c r="F42">
        <v>14.21168394445653</v>
      </c>
      <c r="G42">
        <v>165.78639905405765</v>
      </c>
      <c r="H42">
        <v>2</v>
      </c>
      <c r="I42">
        <v>3.183098861837907</v>
      </c>
      <c r="J42">
        <v>127.32395447351627</v>
      </c>
      <c r="K42">
        <v>100</v>
      </c>
      <c r="L42">
        <v>30</v>
      </c>
      <c r="M42">
        <v>160</v>
      </c>
      <c r="N42">
        <v>373.29599999999999</v>
      </c>
      <c r="O42">
        <v>32</v>
      </c>
      <c r="P42">
        <v>50</v>
      </c>
      <c r="Q42">
        <v>40</v>
      </c>
      <c r="R42">
        <v>1250</v>
      </c>
      <c r="S42">
        <v>31.25</v>
      </c>
    </row>
    <row r="43" spans="1:19" x14ac:dyDescent="0.25">
      <c r="A43" s="57">
        <f t="shared" si="0"/>
        <v>41</v>
      </c>
      <c r="B43">
        <v>325</v>
      </c>
      <c r="C43">
        <v>9</v>
      </c>
      <c r="D43" t="s">
        <v>846</v>
      </c>
      <c r="E43">
        <v>3</v>
      </c>
      <c r="F43">
        <v>14.21168394445653</v>
      </c>
      <c r="G43">
        <v>165.78639905405765</v>
      </c>
      <c r="H43">
        <v>4</v>
      </c>
      <c r="I43">
        <v>3.9788735772973833</v>
      </c>
      <c r="J43">
        <v>159.15494309189535</v>
      </c>
      <c r="K43">
        <v>100</v>
      </c>
      <c r="L43">
        <v>30</v>
      </c>
      <c r="M43">
        <v>160</v>
      </c>
      <c r="N43">
        <v>373.29599999999999</v>
      </c>
      <c r="O43">
        <v>32</v>
      </c>
      <c r="P43">
        <v>50</v>
      </c>
      <c r="Q43">
        <v>80</v>
      </c>
      <c r="R43">
        <v>500</v>
      </c>
      <c r="S43">
        <v>12.5</v>
      </c>
    </row>
    <row r="44" spans="1:19" x14ac:dyDescent="0.25">
      <c r="A44" s="57">
        <f t="shared" si="0"/>
        <v>42</v>
      </c>
      <c r="B44">
        <v>325</v>
      </c>
      <c r="C44">
        <v>10</v>
      </c>
      <c r="D44" t="s">
        <v>847</v>
      </c>
      <c r="E44">
        <v>3</v>
      </c>
      <c r="F44">
        <v>14.21168394445653</v>
      </c>
      <c r="G44">
        <v>165.78639905405765</v>
      </c>
      <c r="H44">
        <v>8</v>
      </c>
      <c r="I44">
        <v>3.9788735772973833</v>
      </c>
      <c r="J44">
        <v>159.15494309189535</v>
      </c>
      <c r="K44">
        <v>100</v>
      </c>
      <c r="L44">
        <v>30</v>
      </c>
      <c r="M44">
        <v>160</v>
      </c>
      <c r="N44">
        <v>373.29599999999999</v>
      </c>
      <c r="O44">
        <v>32</v>
      </c>
      <c r="P44">
        <v>50</v>
      </c>
      <c r="Q44">
        <v>160</v>
      </c>
      <c r="R44">
        <v>250</v>
      </c>
      <c r="S44">
        <v>6.25</v>
      </c>
    </row>
    <row r="45" spans="1:19" x14ac:dyDescent="0.25">
      <c r="A45" s="57">
        <f t="shared" si="0"/>
        <v>43</v>
      </c>
      <c r="B45">
        <v>325</v>
      </c>
      <c r="C45">
        <v>11</v>
      </c>
      <c r="D45" t="s">
        <v>848</v>
      </c>
      <c r="E45">
        <v>4</v>
      </c>
      <c r="F45">
        <v>10.658762958342397</v>
      </c>
      <c r="G45">
        <v>248.67959858108645</v>
      </c>
      <c r="H45">
        <v>0.5</v>
      </c>
      <c r="I45">
        <v>4.2441318157838754</v>
      </c>
      <c r="J45">
        <v>127.32395447351627</v>
      </c>
      <c r="K45">
        <v>100</v>
      </c>
      <c r="L45">
        <v>40</v>
      </c>
      <c r="M45">
        <v>160</v>
      </c>
      <c r="N45">
        <v>373.29599999999999</v>
      </c>
      <c r="O45">
        <v>16</v>
      </c>
      <c r="P45">
        <v>50</v>
      </c>
      <c r="Q45">
        <v>10</v>
      </c>
      <c r="R45">
        <v>3750</v>
      </c>
      <c r="S45">
        <v>125</v>
      </c>
    </row>
    <row r="46" spans="1:19" x14ac:dyDescent="0.25">
      <c r="A46" s="57">
        <f t="shared" si="0"/>
        <v>44</v>
      </c>
      <c r="B46">
        <v>325</v>
      </c>
      <c r="C46">
        <v>12</v>
      </c>
      <c r="D46" t="s">
        <v>849</v>
      </c>
      <c r="E46">
        <v>4</v>
      </c>
      <c r="F46">
        <v>10.658762958342397</v>
      </c>
      <c r="G46">
        <v>248.67959858108645</v>
      </c>
      <c r="H46">
        <v>1</v>
      </c>
      <c r="I46">
        <v>3.183098861837907</v>
      </c>
      <c r="J46">
        <v>127.32395447351627</v>
      </c>
      <c r="K46">
        <v>100</v>
      </c>
      <c r="L46">
        <v>40</v>
      </c>
      <c r="M46">
        <v>160</v>
      </c>
      <c r="N46">
        <v>373.29599999999999</v>
      </c>
      <c r="O46">
        <v>16</v>
      </c>
      <c r="P46">
        <v>50</v>
      </c>
      <c r="Q46">
        <v>20</v>
      </c>
      <c r="R46">
        <v>2500</v>
      </c>
      <c r="S46">
        <v>62.5</v>
      </c>
    </row>
    <row r="47" spans="1:19" x14ac:dyDescent="0.25">
      <c r="A47" s="57">
        <f t="shared" si="0"/>
        <v>45</v>
      </c>
      <c r="B47">
        <v>325</v>
      </c>
      <c r="C47">
        <v>13</v>
      </c>
      <c r="D47" t="s">
        <v>850</v>
      </c>
      <c r="E47">
        <v>4</v>
      </c>
      <c r="F47">
        <v>10.658762958342397</v>
      </c>
      <c r="G47">
        <v>248.67959858108645</v>
      </c>
      <c r="H47">
        <v>2</v>
      </c>
      <c r="I47">
        <v>3.183098861837907</v>
      </c>
      <c r="J47">
        <v>127.32395447351627</v>
      </c>
      <c r="K47">
        <v>100</v>
      </c>
      <c r="L47">
        <v>40</v>
      </c>
      <c r="M47">
        <v>160</v>
      </c>
      <c r="N47">
        <v>373.29599999999999</v>
      </c>
      <c r="O47">
        <v>16</v>
      </c>
      <c r="P47">
        <v>50</v>
      </c>
      <c r="Q47">
        <v>40</v>
      </c>
      <c r="R47">
        <v>1250</v>
      </c>
      <c r="S47">
        <v>31.25</v>
      </c>
    </row>
    <row r="48" spans="1:19" x14ac:dyDescent="0.25">
      <c r="A48" s="57">
        <f t="shared" si="0"/>
        <v>46</v>
      </c>
      <c r="B48">
        <v>325</v>
      </c>
      <c r="C48">
        <v>14</v>
      </c>
      <c r="D48" t="s">
        <v>851</v>
      </c>
      <c r="E48">
        <v>4</v>
      </c>
      <c r="F48">
        <v>10.658762958342397</v>
      </c>
      <c r="G48">
        <v>248.67959858108645</v>
      </c>
      <c r="H48">
        <v>4</v>
      </c>
      <c r="I48">
        <v>3.9788735772973833</v>
      </c>
      <c r="J48">
        <v>159.15494309189535</v>
      </c>
      <c r="K48">
        <v>100</v>
      </c>
      <c r="L48">
        <v>40</v>
      </c>
      <c r="M48">
        <v>160</v>
      </c>
      <c r="N48">
        <v>373.29599999999999</v>
      </c>
      <c r="O48">
        <v>16</v>
      </c>
      <c r="P48">
        <v>50</v>
      </c>
      <c r="Q48">
        <v>80</v>
      </c>
      <c r="R48">
        <v>500</v>
      </c>
      <c r="S48">
        <v>12.5</v>
      </c>
    </row>
    <row r="49" spans="1:19" x14ac:dyDescent="0.25">
      <c r="A49" s="57">
        <f t="shared" si="0"/>
        <v>47</v>
      </c>
      <c r="B49">
        <v>325</v>
      </c>
      <c r="C49">
        <v>15</v>
      </c>
      <c r="D49" t="s">
        <v>852</v>
      </c>
      <c r="E49">
        <v>4</v>
      </c>
      <c r="F49">
        <v>10.658762958342397</v>
      </c>
      <c r="G49">
        <v>248.67959858108645</v>
      </c>
      <c r="H49">
        <v>8</v>
      </c>
      <c r="I49">
        <v>3.9788735772973833</v>
      </c>
      <c r="J49">
        <v>159.15494309189535</v>
      </c>
      <c r="K49">
        <v>100</v>
      </c>
      <c r="L49">
        <v>40</v>
      </c>
      <c r="M49">
        <v>160</v>
      </c>
      <c r="N49">
        <v>373.29599999999999</v>
      </c>
      <c r="O49">
        <v>16</v>
      </c>
      <c r="P49">
        <v>50</v>
      </c>
      <c r="Q49">
        <v>160</v>
      </c>
      <c r="R49">
        <v>250</v>
      </c>
      <c r="S49">
        <v>6.25</v>
      </c>
    </row>
    <row r="50" spans="1:19" x14ac:dyDescent="0.25">
      <c r="A50" s="57">
        <f t="shared" si="0"/>
        <v>48</v>
      </c>
      <c r="B50">
        <v>325</v>
      </c>
      <c r="C50">
        <v>16</v>
      </c>
      <c r="D50" t="s">
        <v>853</v>
      </c>
      <c r="E50">
        <v>5</v>
      </c>
      <c r="F50">
        <v>11.937814513343485</v>
      </c>
      <c r="G50">
        <v>198.94367886486918</v>
      </c>
      <c r="H50">
        <v>0.5</v>
      </c>
      <c r="I50">
        <v>4.2441318157838754</v>
      </c>
      <c r="J50">
        <v>127.32395447351627</v>
      </c>
      <c r="K50">
        <v>100</v>
      </c>
      <c r="L50">
        <v>50</v>
      </c>
      <c r="M50">
        <v>160</v>
      </c>
      <c r="N50">
        <v>266.64</v>
      </c>
      <c r="O50">
        <v>16</v>
      </c>
      <c r="P50">
        <v>50</v>
      </c>
      <c r="Q50">
        <v>10</v>
      </c>
      <c r="R50">
        <v>3750</v>
      </c>
      <c r="S50">
        <v>125</v>
      </c>
    </row>
    <row r="51" spans="1:19" x14ac:dyDescent="0.25">
      <c r="A51" s="57">
        <f t="shared" si="0"/>
        <v>49</v>
      </c>
      <c r="B51">
        <v>325</v>
      </c>
      <c r="C51">
        <v>17</v>
      </c>
      <c r="D51" t="s">
        <v>854</v>
      </c>
      <c r="E51">
        <v>5</v>
      </c>
      <c r="F51">
        <v>11.937814513343485</v>
      </c>
      <c r="G51">
        <v>198.94367886486918</v>
      </c>
      <c r="H51">
        <v>1</v>
      </c>
      <c r="I51">
        <v>3.183098861837907</v>
      </c>
      <c r="J51">
        <v>127.32395447351627</v>
      </c>
      <c r="K51">
        <v>100</v>
      </c>
      <c r="L51">
        <v>50</v>
      </c>
      <c r="M51">
        <v>160</v>
      </c>
      <c r="N51">
        <v>266.64</v>
      </c>
      <c r="O51">
        <v>16</v>
      </c>
      <c r="P51">
        <v>50</v>
      </c>
      <c r="Q51">
        <v>20</v>
      </c>
      <c r="R51">
        <v>2500</v>
      </c>
      <c r="S51">
        <v>62.5</v>
      </c>
    </row>
    <row r="52" spans="1:19" x14ac:dyDescent="0.25">
      <c r="A52" s="57">
        <f t="shared" si="0"/>
        <v>50</v>
      </c>
      <c r="B52">
        <v>325</v>
      </c>
      <c r="C52">
        <v>18</v>
      </c>
      <c r="D52" t="s">
        <v>855</v>
      </c>
      <c r="E52">
        <v>5</v>
      </c>
      <c r="F52">
        <v>11.937814513343485</v>
      </c>
      <c r="G52">
        <v>198.94367886486918</v>
      </c>
      <c r="H52">
        <v>2</v>
      </c>
      <c r="I52">
        <v>3.183098861837907</v>
      </c>
      <c r="J52">
        <v>127.32395447351627</v>
      </c>
      <c r="K52">
        <v>100</v>
      </c>
      <c r="L52">
        <v>50</v>
      </c>
      <c r="M52">
        <v>160</v>
      </c>
      <c r="N52">
        <v>266.64</v>
      </c>
      <c r="O52">
        <v>16</v>
      </c>
      <c r="P52">
        <v>50</v>
      </c>
      <c r="Q52">
        <v>40</v>
      </c>
      <c r="R52">
        <v>1250</v>
      </c>
      <c r="S52">
        <v>31.25</v>
      </c>
    </row>
    <row r="53" spans="1:19" x14ac:dyDescent="0.25">
      <c r="A53" s="57">
        <f t="shared" si="0"/>
        <v>51</v>
      </c>
      <c r="B53">
        <v>325</v>
      </c>
      <c r="C53">
        <v>19</v>
      </c>
      <c r="D53" t="s">
        <v>856</v>
      </c>
      <c r="E53">
        <v>5</v>
      </c>
      <c r="F53">
        <v>11.937814513343485</v>
      </c>
      <c r="G53">
        <v>198.94367886486918</v>
      </c>
      <c r="H53">
        <v>4</v>
      </c>
      <c r="I53">
        <v>3.9788735772973833</v>
      </c>
      <c r="J53">
        <v>159.15494309189535</v>
      </c>
      <c r="K53">
        <v>100</v>
      </c>
      <c r="L53">
        <v>50</v>
      </c>
      <c r="M53">
        <v>160</v>
      </c>
      <c r="N53">
        <v>266.64</v>
      </c>
      <c r="O53">
        <v>16</v>
      </c>
      <c r="P53">
        <v>50</v>
      </c>
      <c r="Q53">
        <v>80</v>
      </c>
      <c r="R53">
        <v>500</v>
      </c>
      <c r="S53">
        <v>12.5</v>
      </c>
    </row>
    <row r="54" spans="1:19" x14ac:dyDescent="0.25">
      <c r="A54" s="57">
        <f t="shared" si="0"/>
        <v>52</v>
      </c>
      <c r="B54">
        <v>325</v>
      </c>
      <c r="C54">
        <v>20</v>
      </c>
      <c r="D54" t="s">
        <v>857</v>
      </c>
      <c r="E54">
        <v>5</v>
      </c>
      <c r="F54">
        <v>11.937814513343485</v>
      </c>
      <c r="G54">
        <v>198.94367886486918</v>
      </c>
      <c r="H54">
        <v>8</v>
      </c>
      <c r="I54">
        <v>3.9788735772973833</v>
      </c>
      <c r="J54">
        <v>159.15494309189535</v>
      </c>
      <c r="K54">
        <v>100</v>
      </c>
      <c r="L54">
        <v>50</v>
      </c>
      <c r="M54">
        <v>160</v>
      </c>
      <c r="N54">
        <v>266.64</v>
      </c>
      <c r="O54">
        <v>16</v>
      </c>
      <c r="P54">
        <v>50</v>
      </c>
      <c r="Q54">
        <v>160</v>
      </c>
      <c r="R54">
        <v>250</v>
      </c>
      <c r="S54">
        <v>6.25</v>
      </c>
    </row>
    <row r="55" spans="1:19" x14ac:dyDescent="0.25">
      <c r="A55" s="57">
        <f t="shared" si="0"/>
        <v>53</v>
      </c>
      <c r="B55">
        <v>325</v>
      </c>
      <c r="C55">
        <v>21</v>
      </c>
      <c r="D55" t="s">
        <v>858</v>
      </c>
      <c r="E55">
        <v>6</v>
      </c>
      <c r="F55">
        <v>9.9481787611195713</v>
      </c>
      <c r="G55">
        <v>331.57279810811531</v>
      </c>
      <c r="H55">
        <v>0.5</v>
      </c>
      <c r="I55">
        <v>4.2441318157838754</v>
      </c>
      <c r="J55">
        <v>127.32395447351627</v>
      </c>
      <c r="K55">
        <v>200</v>
      </c>
      <c r="L55">
        <v>30</v>
      </c>
      <c r="M55">
        <v>320</v>
      </c>
      <c r="N55">
        <v>533.28</v>
      </c>
      <c r="O55">
        <v>16</v>
      </c>
      <c r="P55">
        <v>50</v>
      </c>
      <c r="Q55">
        <v>10</v>
      </c>
      <c r="R55">
        <v>3750</v>
      </c>
      <c r="S55">
        <v>125</v>
      </c>
    </row>
    <row r="56" spans="1:19" x14ac:dyDescent="0.25">
      <c r="A56" s="57">
        <f t="shared" si="0"/>
        <v>54</v>
      </c>
      <c r="B56">
        <v>325</v>
      </c>
      <c r="C56">
        <v>22</v>
      </c>
      <c r="D56" t="s">
        <v>859</v>
      </c>
      <c r="E56">
        <v>6</v>
      </c>
      <c r="F56">
        <v>9.9481787611195713</v>
      </c>
      <c r="G56">
        <v>331.57279810811531</v>
      </c>
      <c r="H56">
        <v>1</v>
      </c>
      <c r="I56">
        <v>3.183098861837907</v>
      </c>
      <c r="J56">
        <v>127.32395447351627</v>
      </c>
      <c r="K56">
        <v>200</v>
      </c>
      <c r="L56">
        <v>30</v>
      </c>
      <c r="M56">
        <v>320</v>
      </c>
      <c r="N56">
        <v>533.28</v>
      </c>
      <c r="O56">
        <v>16</v>
      </c>
      <c r="P56">
        <v>50</v>
      </c>
      <c r="Q56">
        <v>20</v>
      </c>
      <c r="R56">
        <v>2500</v>
      </c>
      <c r="S56">
        <v>62.5</v>
      </c>
    </row>
    <row r="57" spans="1:19" x14ac:dyDescent="0.25">
      <c r="A57" s="57">
        <f t="shared" si="0"/>
        <v>55</v>
      </c>
      <c r="B57">
        <v>325</v>
      </c>
      <c r="C57">
        <v>23</v>
      </c>
      <c r="D57" t="s">
        <v>860</v>
      </c>
      <c r="E57">
        <v>6</v>
      </c>
      <c r="F57">
        <v>9.9481787611195713</v>
      </c>
      <c r="G57">
        <v>331.57279810811531</v>
      </c>
      <c r="H57">
        <v>2</v>
      </c>
      <c r="I57">
        <v>3.183098861837907</v>
      </c>
      <c r="J57">
        <v>127.32395447351627</v>
      </c>
      <c r="K57">
        <v>200</v>
      </c>
      <c r="L57">
        <v>30</v>
      </c>
      <c r="M57">
        <v>320</v>
      </c>
      <c r="N57">
        <v>533.28</v>
      </c>
      <c r="O57">
        <v>16</v>
      </c>
      <c r="P57">
        <v>50</v>
      </c>
      <c r="Q57">
        <v>40</v>
      </c>
      <c r="R57">
        <v>1250</v>
      </c>
      <c r="S57">
        <v>31.25</v>
      </c>
    </row>
    <row r="58" spans="1:19" x14ac:dyDescent="0.25">
      <c r="A58" s="57">
        <f t="shared" si="0"/>
        <v>56</v>
      </c>
      <c r="B58">
        <v>325</v>
      </c>
      <c r="C58">
        <v>24</v>
      </c>
      <c r="D58" t="s">
        <v>861</v>
      </c>
      <c r="E58">
        <v>6</v>
      </c>
      <c r="F58">
        <v>9.9481787611195713</v>
      </c>
      <c r="G58">
        <v>331.57279810811531</v>
      </c>
      <c r="H58">
        <v>4</v>
      </c>
      <c r="I58">
        <v>3.9788735772973833</v>
      </c>
      <c r="J58">
        <v>159.15494309189535</v>
      </c>
      <c r="K58">
        <v>200</v>
      </c>
      <c r="L58">
        <v>30</v>
      </c>
      <c r="M58">
        <v>320</v>
      </c>
      <c r="N58">
        <v>533.28</v>
      </c>
      <c r="O58">
        <v>16</v>
      </c>
      <c r="P58">
        <v>50</v>
      </c>
      <c r="Q58">
        <v>80</v>
      </c>
      <c r="R58">
        <v>500</v>
      </c>
      <c r="S58">
        <v>12.5</v>
      </c>
    </row>
    <row r="59" spans="1:19" x14ac:dyDescent="0.25">
      <c r="A59" s="57">
        <f t="shared" si="0"/>
        <v>57</v>
      </c>
      <c r="B59">
        <v>325</v>
      </c>
      <c r="C59">
        <v>25</v>
      </c>
      <c r="D59" t="s">
        <v>862</v>
      </c>
      <c r="E59">
        <v>6</v>
      </c>
      <c r="F59">
        <v>9.9481787611195713</v>
      </c>
      <c r="G59">
        <v>331.57279810811531</v>
      </c>
      <c r="H59">
        <v>8</v>
      </c>
      <c r="I59">
        <v>3.9788735772973833</v>
      </c>
      <c r="J59">
        <v>159.15494309189535</v>
      </c>
      <c r="K59">
        <v>200</v>
      </c>
      <c r="L59">
        <v>30</v>
      </c>
      <c r="M59">
        <v>320</v>
      </c>
      <c r="N59">
        <v>533.28</v>
      </c>
      <c r="O59">
        <v>16</v>
      </c>
      <c r="P59">
        <v>50</v>
      </c>
      <c r="Q59">
        <v>160</v>
      </c>
      <c r="R59">
        <v>250</v>
      </c>
      <c r="S59">
        <v>6.25</v>
      </c>
    </row>
    <row r="60" spans="1:19" x14ac:dyDescent="0.25">
      <c r="A60" s="57">
        <f t="shared" si="0"/>
        <v>58</v>
      </c>
      <c r="B60">
        <v>325</v>
      </c>
      <c r="C60">
        <v>26</v>
      </c>
      <c r="D60" t="s">
        <v>863</v>
      </c>
      <c r="E60">
        <v>7</v>
      </c>
      <c r="F60">
        <v>21.317525916684797</v>
      </c>
      <c r="G60">
        <v>284.20525552124161</v>
      </c>
      <c r="H60">
        <v>0.5</v>
      </c>
      <c r="I60">
        <v>4.2441318157838754</v>
      </c>
      <c r="J60">
        <v>127.32395447351627</v>
      </c>
      <c r="K60">
        <v>200</v>
      </c>
      <c r="L60">
        <v>35</v>
      </c>
      <c r="M60">
        <v>320</v>
      </c>
      <c r="N60">
        <v>213.31199999999998</v>
      </c>
      <c r="O60">
        <v>16</v>
      </c>
      <c r="P60">
        <v>50</v>
      </c>
      <c r="Q60">
        <v>10</v>
      </c>
      <c r="R60">
        <v>3750</v>
      </c>
      <c r="S60">
        <v>125</v>
      </c>
    </row>
    <row r="61" spans="1:19" x14ac:dyDescent="0.25">
      <c r="A61" s="57">
        <f t="shared" si="0"/>
        <v>59</v>
      </c>
      <c r="B61">
        <v>325</v>
      </c>
      <c r="C61">
        <v>27</v>
      </c>
      <c r="D61" t="s">
        <v>864</v>
      </c>
      <c r="E61">
        <v>7</v>
      </c>
      <c r="F61">
        <v>21.317525916684797</v>
      </c>
      <c r="G61">
        <v>284.20525552124161</v>
      </c>
      <c r="H61">
        <v>1</v>
      </c>
      <c r="I61">
        <v>3.183098861837907</v>
      </c>
      <c r="J61">
        <v>127.32395447351627</v>
      </c>
      <c r="K61">
        <v>200</v>
      </c>
      <c r="L61">
        <v>35</v>
      </c>
      <c r="M61">
        <v>320</v>
      </c>
      <c r="N61">
        <v>213.31199999999998</v>
      </c>
      <c r="O61">
        <v>16</v>
      </c>
      <c r="P61">
        <v>50</v>
      </c>
      <c r="Q61">
        <v>20</v>
      </c>
      <c r="R61">
        <v>2500</v>
      </c>
      <c r="S61">
        <v>62.5</v>
      </c>
    </row>
    <row r="62" spans="1:19" x14ac:dyDescent="0.25">
      <c r="A62" s="57">
        <f t="shared" si="0"/>
        <v>60</v>
      </c>
      <c r="B62">
        <v>325</v>
      </c>
      <c r="C62">
        <v>28</v>
      </c>
      <c r="D62" t="s">
        <v>865</v>
      </c>
      <c r="E62">
        <v>7</v>
      </c>
      <c r="F62">
        <v>21.317525916684797</v>
      </c>
      <c r="G62">
        <v>284.20525552124161</v>
      </c>
      <c r="H62">
        <v>2</v>
      </c>
      <c r="I62">
        <v>3.183098861837907</v>
      </c>
      <c r="J62">
        <v>127.32395447351627</v>
      </c>
      <c r="K62">
        <v>200</v>
      </c>
      <c r="L62">
        <v>35</v>
      </c>
      <c r="M62">
        <v>320</v>
      </c>
      <c r="N62">
        <v>213.31199999999998</v>
      </c>
      <c r="O62">
        <v>16</v>
      </c>
      <c r="P62">
        <v>50</v>
      </c>
      <c r="Q62">
        <v>40</v>
      </c>
      <c r="R62">
        <v>1250</v>
      </c>
      <c r="S62">
        <v>31.25</v>
      </c>
    </row>
    <row r="63" spans="1:19" x14ac:dyDescent="0.25">
      <c r="A63" s="57">
        <f t="shared" si="0"/>
        <v>61</v>
      </c>
      <c r="B63">
        <v>325</v>
      </c>
      <c r="C63">
        <v>29</v>
      </c>
      <c r="D63" t="s">
        <v>866</v>
      </c>
      <c r="E63">
        <v>7</v>
      </c>
      <c r="F63">
        <v>21.317525916684797</v>
      </c>
      <c r="G63">
        <v>284.20525552124161</v>
      </c>
      <c r="H63">
        <v>4</v>
      </c>
      <c r="I63">
        <v>3.9788735772973833</v>
      </c>
      <c r="J63">
        <v>159.15494309189535</v>
      </c>
      <c r="K63">
        <v>200</v>
      </c>
      <c r="L63">
        <v>35</v>
      </c>
      <c r="M63">
        <v>320</v>
      </c>
      <c r="N63">
        <v>213.31199999999998</v>
      </c>
      <c r="O63">
        <v>16</v>
      </c>
      <c r="P63">
        <v>50</v>
      </c>
      <c r="Q63">
        <v>80</v>
      </c>
      <c r="R63">
        <v>500</v>
      </c>
      <c r="S63">
        <v>12.5</v>
      </c>
    </row>
    <row r="64" spans="1:19" x14ac:dyDescent="0.25">
      <c r="A64" s="57">
        <f t="shared" si="0"/>
        <v>62</v>
      </c>
      <c r="B64">
        <v>325</v>
      </c>
      <c r="C64">
        <v>30</v>
      </c>
      <c r="D64" t="s">
        <v>867</v>
      </c>
      <c r="E64">
        <v>7</v>
      </c>
      <c r="F64">
        <v>21.317525916684797</v>
      </c>
      <c r="G64">
        <v>284.20525552124161</v>
      </c>
      <c r="H64">
        <v>8</v>
      </c>
      <c r="I64">
        <v>3.9788735772973833</v>
      </c>
      <c r="J64">
        <v>159.15494309189535</v>
      </c>
      <c r="K64">
        <v>200</v>
      </c>
      <c r="L64">
        <v>35</v>
      </c>
      <c r="M64">
        <v>320</v>
      </c>
      <c r="N64">
        <v>213.31199999999998</v>
      </c>
      <c r="O64">
        <v>16</v>
      </c>
      <c r="P64">
        <v>50</v>
      </c>
      <c r="Q64">
        <v>160</v>
      </c>
      <c r="R64">
        <v>250</v>
      </c>
      <c r="S64">
        <v>6.25</v>
      </c>
    </row>
    <row r="65" spans="1:19" x14ac:dyDescent="0.25">
      <c r="A65" s="57">
        <f t="shared" si="0"/>
        <v>63</v>
      </c>
      <c r="B65">
        <v>325</v>
      </c>
      <c r="C65">
        <v>31</v>
      </c>
      <c r="D65" t="s">
        <v>868</v>
      </c>
      <c r="E65">
        <v>10</v>
      </c>
      <c r="F65">
        <v>14.922268141679357</v>
      </c>
      <c r="G65">
        <v>198.94367886486918</v>
      </c>
      <c r="H65">
        <v>2</v>
      </c>
      <c r="I65">
        <v>3.183098861837907</v>
      </c>
      <c r="J65">
        <v>127.32395447351627</v>
      </c>
      <c r="K65">
        <v>200</v>
      </c>
      <c r="L65">
        <v>50</v>
      </c>
      <c r="M65">
        <v>320</v>
      </c>
      <c r="N65">
        <v>213.31199999999998</v>
      </c>
      <c r="O65">
        <v>16</v>
      </c>
      <c r="P65">
        <v>50</v>
      </c>
      <c r="Q65">
        <v>40</v>
      </c>
      <c r="R65">
        <v>1250</v>
      </c>
      <c r="S65">
        <v>31.25</v>
      </c>
    </row>
    <row r="66" spans="1:19" x14ac:dyDescent="0.25">
      <c r="A66" s="57">
        <f t="shared" si="0"/>
        <v>64</v>
      </c>
      <c r="B66">
        <v>450</v>
      </c>
      <c r="C66">
        <v>0</v>
      </c>
      <c r="D66" t="s">
        <v>806</v>
      </c>
    </row>
    <row r="67" spans="1:19" x14ac:dyDescent="0.25">
      <c r="A67" s="57">
        <f t="shared" si="0"/>
        <v>65</v>
      </c>
      <c r="B67">
        <v>450</v>
      </c>
      <c r="C67">
        <v>1</v>
      </c>
      <c r="D67" t="s">
        <v>869</v>
      </c>
      <c r="E67">
        <v>2</v>
      </c>
      <c r="F67">
        <v>24.870446902798921</v>
      </c>
      <c r="G67">
        <v>414.46599763514405</v>
      </c>
      <c r="H67">
        <v>0.5</v>
      </c>
      <c r="I67">
        <v>5.3051647697298447</v>
      </c>
      <c r="J67">
        <v>212.20659078919377</v>
      </c>
      <c r="K67">
        <v>100</v>
      </c>
      <c r="L67">
        <v>20</v>
      </c>
      <c r="M67">
        <v>80</v>
      </c>
      <c r="N67">
        <v>319.96800000000002</v>
      </c>
      <c r="O67">
        <v>19.200000000000003</v>
      </c>
      <c r="P67">
        <v>50</v>
      </c>
      <c r="Q67">
        <v>10</v>
      </c>
      <c r="R67">
        <v>3000</v>
      </c>
      <c r="S67">
        <v>75</v>
      </c>
    </row>
    <row r="68" spans="1:19" x14ac:dyDescent="0.25">
      <c r="A68" s="57">
        <f t="shared" ref="A68:A131" si="1">A67+1</f>
        <v>66</v>
      </c>
      <c r="B68">
        <v>450</v>
      </c>
      <c r="C68">
        <v>2</v>
      </c>
      <c r="D68" t="s">
        <v>870</v>
      </c>
      <c r="E68">
        <v>2</v>
      </c>
      <c r="F68">
        <v>24.870446902798921</v>
      </c>
      <c r="G68">
        <v>414.46599763514405</v>
      </c>
      <c r="H68">
        <v>1</v>
      </c>
      <c r="I68">
        <v>5.3051647697298447</v>
      </c>
      <c r="J68">
        <v>212.20659078919377</v>
      </c>
      <c r="K68">
        <v>100</v>
      </c>
      <c r="L68">
        <v>20</v>
      </c>
      <c r="M68">
        <v>80</v>
      </c>
      <c r="N68">
        <v>319.96800000000002</v>
      </c>
      <c r="O68">
        <v>19.200000000000003</v>
      </c>
      <c r="P68">
        <v>50</v>
      </c>
      <c r="Q68">
        <v>20</v>
      </c>
      <c r="R68">
        <v>1500</v>
      </c>
      <c r="S68">
        <v>37.5</v>
      </c>
    </row>
    <row r="69" spans="1:19" x14ac:dyDescent="0.25">
      <c r="A69" s="57">
        <f t="shared" si="1"/>
        <v>67</v>
      </c>
      <c r="B69">
        <v>450</v>
      </c>
      <c r="C69">
        <v>3</v>
      </c>
      <c r="D69" t="s">
        <v>871</v>
      </c>
      <c r="E69">
        <v>2</v>
      </c>
      <c r="F69">
        <v>24.870446902798921</v>
      </c>
      <c r="G69">
        <v>414.46599763514405</v>
      </c>
      <c r="H69">
        <v>2</v>
      </c>
      <c r="I69">
        <v>5.3051647697298447</v>
      </c>
      <c r="J69">
        <v>212.20659078919377</v>
      </c>
      <c r="K69">
        <v>100</v>
      </c>
      <c r="L69">
        <v>20</v>
      </c>
      <c r="M69">
        <v>80</v>
      </c>
      <c r="N69">
        <v>319.96800000000002</v>
      </c>
      <c r="O69">
        <v>19.200000000000003</v>
      </c>
      <c r="P69">
        <v>50</v>
      </c>
      <c r="Q69">
        <v>40</v>
      </c>
      <c r="R69">
        <v>750</v>
      </c>
      <c r="S69">
        <v>18.75</v>
      </c>
    </row>
    <row r="70" spans="1:19" x14ac:dyDescent="0.25">
      <c r="A70" s="57">
        <f t="shared" si="1"/>
        <v>68</v>
      </c>
      <c r="B70">
        <v>450</v>
      </c>
      <c r="C70">
        <v>4</v>
      </c>
      <c r="D70" t="s">
        <v>872</v>
      </c>
      <c r="E70">
        <v>2</v>
      </c>
      <c r="F70">
        <v>24.870446902798921</v>
      </c>
      <c r="G70">
        <v>414.46599763514405</v>
      </c>
      <c r="H70">
        <v>4</v>
      </c>
      <c r="I70">
        <v>7.9577471545947667</v>
      </c>
      <c r="J70">
        <v>318.3098861837907</v>
      </c>
      <c r="K70">
        <v>100</v>
      </c>
      <c r="L70">
        <v>20</v>
      </c>
      <c r="M70">
        <v>80</v>
      </c>
      <c r="N70">
        <v>319.96800000000002</v>
      </c>
      <c r="O70">
        <v>19.200000000000003</v>
      </c>
      <c r="P70">
        <v>50</v>
      </c>
      <c r="Q70">
        <v>80</v>
      </c>
      <c r="R70">
        <v>250</v>
      </c>
      <c r="S70">
        <v>6.25</v>
      </c>
    </row>
    <row r="71" spans="1:19" x14ac:dyDescent="0.25">
      <c r="A71" s="57">
        <f t="shared" si="1"/>
        <v>69</v>
      </c>
      <c r="B71">
        <v>450</v>
      </c>
      <c r="C71">
        <v>5</v>
      </c>
      <c r="D71" t="s">
        <v>873</v>
      </c>
      <c r="E71">
        <v>2</v>
      </c>
      <c r="F71">
        <v>24.870446902798921</v>
      </c>
      <c r="G71">
        <v>414.46599763514405</v>
      </c>
      <c r="H71">
        <v>8</v>
      </c>
      <c r="I71">
        <v>3.9788735772973833</v>
      </c>
      <c r="J71">
        <v>159.15494309189535</v>
      </c>
      <c r="K71">
        <v>100</v>
      </c>
      <c r="L71">
        <v>20</v>
      </c>
      <c r="M71">
        <v>80</v>
      </c>
      <c r="N71">
        <v>319.96800000000002</v>
      </c>
      <c r="O71">
        <v>19.200000000000003</v>
      </c>
      <c r="P71">
        <v>50</v>
      </c>
      <c r="Q71">
        <v>160</v>
      </c>
      <c r="R71">
        <v>250</v>
      </c>
      <c r="S71">
        <v>6.25</v>
      </c>
    </row>
    <row r="72" spans="1:19" x14ac:dyDescent="0.25">
      <c r="A72" s="57">
        <f t="shared" si="1"/>
        <v>70</v>
      </c>
      <c r="B72">
        <v>450</v>
      </c>
      <c r="C72">
        <v>6</v>
      </c>
      <c r="D72" t="s">
        <v>874</v>
      </c>
      <c r="E72">
        <v>3</v>
      </c>
      <c r="F72">
        <v>22.107063913599049</v>
      </c>
      <c r="G72">
        <v>276.31066509009599</v>
      </c>
      <c r="H72">
        <v>0.5</v>
      </c>
      <c r="I72">
        <v>5.3051647697298447</v>
      </c>
      <c r="J72">
        <v>212.20659078919377</v>
      </c>
      <c r="K72">
        <v>100</v>
      </c>
      <c r="L72">
        <v>30</v>
      </c>
      <c r="M72">
        <v>80</v>
      </c>
      <c r="N72">
        <v>239.976</v>
      </c>
      <c r="O72">
        <v>19.200000000000003</v>
      </c>
      <c r="P72">
        <v>50</v>
      </c>
      <c r="Q72">
        <v>10</v>
      </c>
      <c r="R72">
        <v>3000</v>
      </c>
      <c r="S72">
        <v>75</v>
      </c>
    </row>
    <row r="73" spans="1:19" x14ac:dyDescent="0.25">
      <c r="A73" s="57">
        <f t="shared" si="1"/>
        <v>71</v>
      </c>
      <c r="B73">
        <v>450</v>
      </c>
      <c r="C73">
        <v>7</v>
      </c>
      <c r="D73" t="s">
        <v>875</v>
      </c>
      <c r="E73">
        <v>3</v>
      </c>
      <c r="F73">
        <v>22.107063913599049</v>
      </c>
      <c r="G73">
        <v>276.31066509009599</v>
      </c>
      <c r="H73">
        <v>1</v>
      </c>
      <c r="I73">
        <v>5.3051647697298447</v>
      </c>
      <c r="J73">
        <v>212.20659078919377</v>
      </c>
      <c r="K73">
        <v>100</v>
      </c>
      <c r="L73">
        <v>30</v>
      </c>
      <c r="M73">
        <v>80</v>
      </c>
      <c r="N73">
        <v>239.976</v>
      </c>
      <c r="O73">
        <v>19.200000000000003</v>
      </c>
      <c r="P73">
        <v>50</v>
      </c>
      <c r="Q73">
        <v>20</v>
      </c>
      <c r="R73">
        <v>1500</v>
      </c>
      <c r="S73">
        <v>37.5</v>
      </c>
    </row>
    <row r="74" spans="1:19" x14ac:dyDescent="0.25">
      <c r="A74" s="57">
        <f t="shared" si="1"/>
        <v>72</v>
      </c>
      <c r="B74">
        <v>450</v>
      </c>
      <c r="C74">
        <v>8</v>
      </c>
      <c r="D74" t="s">
        <v>876</v>
      </c>
      <c r="E74">
        <v>3</v>
      </c>
      <c r="F74">
        <v>22.107063913599049</v>
      </c>
      <c r="G74">
        <v>276.31066509009599</v>
      </c>
      <c r="H74">
        <v>2</v>
      </c>
      <c r="I74">
        <v>5.3051647697298447</v>
      </c>
      <c r="J74">
        <v>212.20659078919377</v>
      </c>
      <c r="K74">
        <v>100</v>
      </c>
      <c r="L74">
        <v>30</v>
      </c>
      <c r="M74">
        <v>80</v>
      </c>
      <c r="N74">
        <v>239.976</v>
      </c>
      <c r="O74">
        <v>19.200000000000003</v>
      </c>
      <c r="P74">
        <v>50</v>
      </c>
      <c r="Q74">
        <v>40</v>
      </c>
      <c r="R74">
        <v>750</v>
      </c>
      <c r="S74">
        <v>18.75</v>
      </c>
    </row>
    <row r="75" spans="1:19" x14ac:dyDescent="0.25">
      <c r="A75" s="57">
        <f t="shared" si="1"/>
        <v>73</v>
      </c>
      <c r="B75">
        <v>450</v>
      </c>
      <c r="C75">
        <v>9</v>
      </c>
      <c r="D75" t="s">
        <v>877</v>
      </c>
      <c r="E75">
        <v>3</v>
      </c>
      <c r="F75">
        <v>22.107063913599049</v>
      </c>
      <c r="G75">
        <v>276.31066509009599</v>
      </c>
      <c r="H75">
        <v>4</v>
      </c>
      <c r="I75">
        <v>7.9577471545947667</v>
      </c>
      <c r="J75">
        <v>318.3098861837907</v>
      </c>
      <c r="K75">
        <v>100</v>
      </c>
      <c r="L75">
        <v>30</v>
      </c>
      <c r="M75">
        <v>80</v>
      </c>
      <c r="N75">
        <v>239.976</v>
      </c>
      <c r="O75">
        <v>19.200000000000003</v>
      </c>
      <c r="P75">
        <v>50</v>
      </c>
      <c r="Q75">
        <v>80</v>
      </c>
      <c r="R75">
        <v>250</v>
      </c>
      <c r="S75">
        <v>6.25</v>
      </c>
    </row>
    <row r="76" spans="1:19" x14ac:dyDescent="0.25">
      <c r="A76" s="57">
        <f t="shared" si="1"/>
        <v>74</v>
      </c>
      <c r="B76">
        <v>450</v>
      </c>
      <c r="C76">
        <v>10</v>
      </c>
      <c r="D76" t="s">
        <v>878</v>
      </c>
      <c r="E76">
        <v>3</v>
      </c>
      <c r="F76">
        <v>22.107063913599049</v>
      </c>
      <c r="G76">
        <v>276.31066509009599</v>
      </c>
      <c r="H76">
        <v>8</v>
      </c>
      <c r="I76">
        <v>3.9788735772973833</v>
      </c>
      <c r="J76">
        <v>159.15494309189535</v>
      </c>
      <c r="K76">
        <v>100</v>
      </c>
      <c r="L76">
        <v>30</v>
      </c>
      <c r="M76">
        <v>80</v>
      </c>
      <c r="N76">
        <v>239.976</v>
      </c>
      <c r="O76">
        <v>19.200000000000003</v>
      </c>
      <c r="P76">
        <v>50</v>
      </c>
      <c r="Q76">
        <v>160</v>
      </c>
      <c r="R76">
        <v>250</v>
      </c>
      <c r="S76">
        <v>6.25</v>
      </c>
    </row>
    <row r="77" spans="1:19" x14ac:dyDescent="0.25">
      <c r="A77" s="57">
        <f t="shared" si="1"/>
        <v>75</v>
      </c>
      <c r="B77">
        <v>450</v>
      </c>
      <c r="C77">
        <v>11</v>
      </c>
      <c r="D77" t="s">
        <v>879</v>
      </c>
      <c r="E77">
        <v>4</v>
      </c>
      <c r="F77">
        <v>16.580297935199283</v>
      </c>
      <c r="G77">
        <v>414.46599763514405</v>
      </c>
      <c r="H77">
        <v>0.5</v>
      </c>
      <c r="I77">
        <v>5.3051647697298447</v>
      </c>
      <c r="J77">
        <v>212.20659078919377</v>
      </c>
      <c r="K77">
        <v>100</v>
      </c>
      <c r="L77">
        <v>40</v>
      </c>
      <c r="M77">
        <v>80</v>
      </c>
      <c r="N77">
        <v>239.976</v>
      </c>
      <c r="O77">
        <v>9.6000000000000014</v>
      </c>
      <c r="P77">
        <v>50</v>
      </c>
      <c r="Q77">
        <v>10</v>
      </c>
      <c r="R77">
        <v>3000</v>
      </c>
      <c r="S77">
        <v>75</v>
      </c>
    </row>
    <row r="78" spans="1:19" x14ac:dyDescent="0.25">
      <c r="A78" s="57">
        <f t="shared" si="1"/>
        <v>76</v>
      </c>
      <c r="B78">
        <v>450</v>
      </c>
      <c r="C78">
        <v>12</v>
      </c>
      <c r="D78" t="s">
        <v>880</v>
      </c>
      <c r="E78">
        <v>4</v>
      </c>
      <c r="F78">
        <v>16.580297935199283</v>
      </c>
      <c r="G78">
        <v>414.46599763514405</v>
      </c>
      <c r="H78">
        <v>1</v>
      </c>
      <c r="I78">
        <v>5.3051647697298447</v>
      </c>
      <c r="J78">
        <v>212.20659078919377</v>
      </c>
      <c r="K78">
        <v>100</v>
      </c>
      <c r="L78">
        <v>40</v>
      </c>
      <c r="M78">
        <v>80</v>
      </c>
      <c r="N78">
        <v>239.976</v>
      </c>
      <c r="O78">
        <v>9.6000000000000014</v>
      </c>
      <c r="P78">
        <v>50</v>
      </c>
      <c r="Q78">
        <v>20</v>
      </c>
      <c r="R78">
        <v>1500</v>
      </c>
      <c r="S78">
        <v>37.5</v>
      </c>
    </row>
    <row r="79" spans="1:19" x14ac:dyDescent="0.25">
      <c r="A79" s="57">
        <f t="shared" si="1"/>
        <v>77</v>
      </c>
      <c r="B79">
        <v>450</v>
      </c>
      <c r="C79">
        <v>13</v>
      </c>
      <c r="D79" t="s">
        <v>881</v>
      </c>
      <c r="E79">
        <v>4</v>
      </c>
      <c r="F79">
        <v>16.580297935199283</v>
      </c>
      <c r="G79">
        <v>414.46599763514405</v>
      </c>
      <c r="H79">
        <v>2</v>
      </c>
      <c r="I79">
        <v>5.3051647697298447</v>
      </c>
      <c r="J79">
        <v>212.20659078919377</v>
      </c>
      <c r="K79">
        <v>100</v>
      </c>
      <c r="L79">
        <v>40</v>
      </c>
      <c r="M79">
        <v>80</v>
      </c>
      <c r="N79">
        <v>239.976</v>
      </c>
      <c r="O79">
        <v>9.6000000000000014</v>
      </c>
      <c r="P79">
        <v>50</v>
      </c>
      <c r="Q79">
        <v>40</v>
      </c>
      <c r="R79">
        <v>750</v>
      </c>
      <c r="S79">
        <v>18.75</v>
      </c>
    </row>
    <row r="80" spans="1:19" x14ac:dyDescent="0.25">
      <c r="A80" s="57">
        <f t="shared" si="1"/>
        <v>78</v>
      </c>
      <c r="B80">
        <v>450</v>
      </c>
      <c r="C80">
        <v>14</v>
      </c>
      <c r="D80" t="s">
        <v>882</v>
      </c>
      <c r="E80">
        <v>4</v>
      </c>
      <c r="F80">
        <v>16.580297935199283</v>
      </c>
      <c r="G80">
        <v>414.46599763514405</v>
      </c>
      <c r="H80">
        <v>4</v>
      </c>
      <c r="I80">
        <v>7.9577471545947667</v>
      </c>
      <c r="J80">
        <v>318.3098861837907</v>
      </c>
      <c r="K80">
        <v>100</v>
      </c>
      <c r="L80">
        <v>40</v>
      </c>
      <c r="M80">
        <v>80</v>
      </c>
      <c r="N80">
        <v>239.976</v>
      </c>
      <c r="O80">
        <v>9.6000000000000014</v>
      </c>
      <c r="P80">
        <v>50</v>
      </c>
      <c r="Q80">
        <v>80</v>
      </c>
      <c r="R80">
        <v>250</v>
      </c>
      <c r="S80">
        <v>6.25</v>
      </c>
    </row>
    <row r="81" spans="1:19" x14ac:dyDescent="0.25">
      <c r="A81" s="57">
        <f t="shared" si="1"/>
        <v>79</v>
      </c>
      <c r="B81">
        <v>450</v>
      </c>
      <c r="C81">
        <v>15</v>
      </c>
      <c r="D81" t="s">
        <v>883</v>
      </c>
      <c r="E81">
        <v>4</v>
      </c>
      <c r="F81">
        <v>16.580297935199283</v>
      </c>
      <c r="G81">
        <v>414.46599763514405</v>
      </c>
      <c r="H81">
        <v>8</v>
      </c>
      <c r="I81">
        <v>3.9788735772973833</v>
      </c>
      <c r="J81">
        <v>159.15494309189535</v>
      </c>
      <c r="K81">
        <v>100</v>
      </c>
      <c r="L81">
        <v>40</v>
      </c>
      <c r="M81">
        <v>80</v>
      </c>
      <c r="N81">
        <v>239.976</v>
      </c>
      <c r="O81">
        <v>9.6000000000000014</v>
      </c>
      <c r="P81">
        <v>50</v>
      </c>
      <c r="Q81">
        <v>160</v>
      </c>
      <c r="R81">
        <v>250</v>
      </c>
      <c r="S81">
        <v>6.25</v>
      </c>
    </row>
    <row r="82" spans="1:19" x14ac:dyDescent="0.25">
      <c r="A82" s="57">
        <f t="shared" si="1"/>
        <v>80</v>
      </c>
      <c r="B82">
        <v>450</v>
      </c>
      <c r="C82">
        <v>16</v>
      </c>
      <c r="D82" t="s">
        <v>884</v>
      </c>
      <c r="E82">
        <v>5</v>
      </c>
      <c r="F82">
        <v>19.896357522239136</v>
      </c>
      <c r="G82">
        <v>331.57279810811519</v>
      </c>
      <c r="H82">
        <v>0.5</v>
      </c>
      <c r="I82">
        <v>5.3051647697298447</v>
      </c>
      <c r="J82">
        <v>212.20659078919377</v>
      </c>
      <c r="K82">
        <v>100</v>
      </c>
      <c r="L82">
        <v>50</v>
      </c>
      <c r="M82">
        <v>80</v>
      </c>
      <c r="N82">
        <v>159.98400000000001</v>
      </c>
      <c r="O82">
        <v>9.6000000000000014</v>
      </c>
      <c r="P82">
        <v>50</v>
      </c>
      <c r="Q82">
        <v>10</v>
      </c>
      <c r="R82">
        <v>3000</v>
      </c>
      <c r="S82">
        <v>75</v>
      </c>
    </row>
    <row r="83" spans="1:19" x14ac:dyDescent="0.25">
      <c r="A83" s="57">
        <f t="shared" si="1"/>
        <v>81</v>
      </c>
      <c r="B83">
        <v>450</v>
      </c>
      <c r="C83">
        <v>17</v>
      </c>
      <c r="D83" t="s">
        <v>885</v>
      </c>
      <c r="E83">
        <v>5</v>
      </c>
      <c r="F83">
        <v>19.896357522239136</v>
      </c>
      <c r="G83">
        <v>331.57279810811519</v>
      </c>
      <c r="H83">
        <v>1</v>
      </c>
      <c r="I83">
        <v>5.3051647697298447</v>
      </c>
      <c r="J83">
        <v>212.20659078919377</v>
      </c>
      <c r="K83">
        <v>100</v>
      </c>
      <c r="L83">
        <v>50</v>
      </c>
      <c r="M83">
        <v>80</v>
      </c>
      <c r="N83">
        <v>159.98400000000001</v>
      </c>
      <c r="O83">
        <v>9.6000000000000014</v>
      </c>
      <c r="P83">
        <v>50</v>
      </c>
      <c r="Q83">
        <v>20</v>
      </c>
      <c r="R83">
        <v>1500</v>
      </c>
      <c r="S83">
        <v>37.5</v>
      </c>
    </row>
    <row r="84" spans="1:19" x14ac:dyDescent="0.25">
      <c r="A84" s="57">
        <f t="shared" si="1"/>
        <v>82</v>
      </c>
      <c r="B84">
        <v>450</v>
      </c>
      <c r="C84">
        <v>18</v>
      </c>
      <c r="D84" t="s">
        <v>886</v>
      </c>
      <c r="E84">
        <v>5</v>
      </c>
      <c r="F84">
        <v>19.896357522239136</v>
      </c>
      <c r="G84">
        <v>331.57279810811519</v>
      </c>
      <c r="H84">
        <v>2</v>
      </c>
      <c r="I84">
        <v>5.3051647697298447</v>
      </c>
      <c r="J84">
        <v>212.20659078919377</v>
      </c>
      <c r="K84">
        <v>100</v>
      </c>
      <c r="L84">
        <v>50</v>
      </c>
      <c r="M84">
        <v>80</v>
      </c>
      <c r="N84">
        <v>159.98400000000001</v>
      </c>
      <c r="O84">
        <v>9.6000000000000014</v>
      </c>
      <c r="P84">
        <v>50</v>
      </c>
      <c r="Q84">
        <v>40</v>
      </c>
      <c r="R84">
        <v>750</v>
      </c>
      <c r="S84">
        <v>18.75</v>
      </c>
    </row>
    <row r="85" spans="1:19" x14ac:dyDescent="0.25">
      <c r="A85" s="57">
        <f t="shared" si="1"/>
        <v>83</v>
      </c>
      <c r="B85">
        <v>450</v>
      </c>
      <c r="C85">
        <v>19</v>
      </c>
      <c r="D85" t="s">
        <v>887</v>
      </c>
      <c r="E85">
        <v>5</v>
      </c>
      <c r="F85">
        <v>19.896357522239136</v>
      </c>
      <c r="G85">
        <v>331.57279810811519</v>
      </c>
      <c r="H85">
        <v>4</v>
      </c>
      <c r="I85">
        <v>7.9577471545947667</v>
      </c>
      <c r="J85">
        <v>318.3098861837907</v>
      </c>
      <c r="K85">
        <v>100</v>
      </c>
      <c r="L85">
        <v>50</v>
      </c>
      <c r="M85">
        <v>80</v>
      </c>
      <c r="N85">
        <v>159.98400000000001</v>
      </c>
      <c r="O85">
        <v>9.6000000000000014</v>
      </c>
      <c r="P85">
        <v>50</v>
      </c>
      <c r="Q85">
        <v>80</v>
      </c>
      <c r="R85">
        <v>250</v>
      </c>
      <c r="S85">
        <v>6.25</v>
      </c>
    </row>
    <row r="86" spans="1:19" x14ac:dyDescent="0.25">
      <c r="A86" s="57">
        <f t="shared" si="1"/>
        <v>84</v>
      </c>
      <c r="B86">
        <v>450</v>
      </c>
      <c r="C86">
        <v>20</v>
      </c>
      <c r="D86" t="s">
        <v>888</v>
      </c>
      <c r="E86">
        <v>5</v>
      </c>
      <c r="F86">
        <v>19.896357522239136</v>
      </c>
      <c r="G86">
        <v>331.57279810811519</v>
      </c>
      <c r="H86">
        <v>8</v>
      </c>
      <c r="I86">
        <v>3.9788735772973833</v>
      </c>
      <c r="J86">
        <v>159.15494309189535</v>
      </c>
      <c r="K86">
        <v>100</v>
      </c>
      <c r="L86">
        <v>50</v>
      </c>
      <c r="M86">
        <v>80</v>
      </c>
      <c r="N86">
        <v>159.98400000000001</v>
      </c>
      <c r="O86">
        <v>9.6000000000000014</v>
      </c>
      <c r="P86">
        <v>50</v>
      </c>
      <c r="Q86">
        <v>160</v>
      </c>
      <c r="R86">
        <v>250</v>
      </c>
      <c r="S86">
        <v>6.25</v>
      </c>
    </row>
    <row r="87" spans="1:19" x14ac:dyDescent="0.25">
      <c r="A87" s="57">
        <f t="shared" si="1"/>
        <v>85</v>
      </c>
      <c r="B87">
        <v>450</v>
      </c>
      <c r="C87">
        <v>21</v>
      </c>
      <c r="D87" t="s">
        <v>889</v>
      </c>
      <c r="E87">
        <v>6</v>
      </c>
      <c r="F87">
        <v>16.580297935199283</v>
      </c>
      <c r="G87">
        <v>552.62133018019199</v>
      </c>
      <c r="H87">
        <v>0.5</v>
      </c>
      <c r="I87">
        <v>5.3051647697298447</v>
      </c>
      <c r="J87">
        <v>212.20659078919377</v>
      </c>
      <c r="K87">
        <v>200</v>
      </c>
      <c r="L87">
        <v>30</v>
      </c>
      <c r="M87">
        <v>160</v>
      </c>
      <c r="N87">
        <v>319.96800000000002</v>
      </c>
      <c r="O87">
        <v>9.6000000000000014</v>
      </c>
      <c r="P87">
        <v>50</v>
      </c>
      <c r="Q87">
        <v>10</v>
      </c>
      <c r="R87">
        <v>3000</v>
      </c>
      <c r="S87">
        <v>75</v>
      </c>
    </row>
    <row r="88" spans="1:19" x14ac:dyDescent="0.25">
      <c r="A88" s="57">
        <f t="shared" si="1"/>
        <v>86</v>
      </c>
      <c r="B88">
        <v>450</v>
      </c>
      <c r="C88">
        <v>22</v>
      </c>
      <c r="D88" t="s">
        <v>890</v>
      </c>
      <c r="E88">
        <v>6</v>
      </c>
      <c r="F88">
        <v>16.580297935199283</v>
      </c>
      <c r="G88">
        <v>552.62133018019199</v>
      </c>
      <c r="H88">
        <v>1</v>
      </c>
      <c r="I88">
        <v>5.3051647697298447</v>
      </c>
      <c r="J88">
        <v>212.20659078919377</v>
      </c>
      <c r="K88">
        <v>200</v>
      </c>
      <c r="L88">
        <v>30</v>
      </c>
      <c r="M88">
        <v>160</v>
      </c>
      <c r="N88">
        <v>319.96800000000002</v>
      </c>
      <c r="O88">
        <v>9.6000000000000014</v>
      </c>
      <c r="P88">
        <v>50</v>
      </c>
      <c r="Q88">
        <v>20</v>
      </c>
      <c r="R88">
        <v>1500</v>
      </c>
      <c r="S88">
        <v>37.5</v>
      </c>
    </row>
    <row r="89" spans="1:19" x14ac:dyDescent="0.25">
      <c r="A89" s="57">
        <f t="shared" si="1"/>
        <v>87</v>
      </c>
      <c r="B89">
        <v>450</v>
      </c>
      <c r="C89">
        <v>23</v>
      </c>
      <c r="D89" t="s">
        <v>891</v>
      </c>
      <c r="E89">
        <v>6</v>
      </c>
      <c r="F89">
        <v>16.580297935199283</v>
      </c>
      <c r="G89">
        <v>552.62133018019199</v>
      </c>
      <c r="H89">
        <v>2</v>
      </c>
      <c r="I89">
        <v>5.3051647697298447</v>
      </c>
      <c r="J89">
        <v>212.20659078919377</v>
      </c>
      <c r="K89">
        <v>200</v>
      </c>
      <c r="L89">
        <v>30</v>
      </c>
      <c r="M89">
        <v>160</v>
      </c>
      <c r="N89">
        <v>319.96800000000002</v>
      </c>
      <c r="O89">
        <v>9.6000000000000014</v>
      </c>
      <c r="P89">
        <v>50</v>
      </c>
      <c r="Q89">
        <v>40</v>
      </c>
      <c r="R89">
        <v>750</v>
      </c>
      <c r="S89">
        <v>18.75</v>
      </c>
    </row>
    <row r="90" spans="1:19" x14ac:dyDescent="0.25">
      <c r="A90" s="57">
        <f t="shared" si="1"/>
        <v>88</v>
      </c>
      <c r="B90">
        <v>450</v>
      </c>
      <c r="C90">
        <v>24</v>
      </c>
      <c r="D90" t="s">
        <v>892</v>
      </c>
      <c r="E90">
        <v>6</v>
      </c>
      <c r="F90">
        <v>16.580297935199283</v>
      </c>
      <c r="G90">
        <v>552.62133018019199</v>
      </c>
      <c r="H90">
        <v>4</v>
      </c>
      <c r="I90">
        <v>7.9577471545947667</v>
      </c>
      <c r="J90">
        <v>318.3098861837907</v>
      </c>
      <c r="K90">
        <v>200</v>
      </c>
      <c r="L90">
        <v>30</v>
      </c>
      <c r="M90">
        <v>160</v>
      </c>
      <c r="N90">
        <v>319.96800000000002</v>
      </c>
      <c r="O90">
        <v>9.6000000000000014</v>
      </c>
      <c r="P90">
        <v>50</v>
      </c>
      <c r="Q90">
        <v>80</v>
      </c>
      <c r="R90">
        <v>250</v>
      </c>
      <c r="S90">
        <v>6.25</v>
      </c>
    </row>
    <row r="91" spans="1:19" x14ac:dyDescent="0.25">
      <c r="A91" s="57">
        <f t="shared" si="1"/>
        <v>89</v>
      </c>
      <c r="B91">
        <v>450</v>
      </c>
      <c r="C91">
        <v>25</v>
      </c>
      <c r="D91" t="s">
        <v>893</v>
      </c>
      <c r="E91">
        <v>6</v>
      </c>
      <c r="F91">
        <v>16.580297935199283</v>
      </c>
      <c r="G91">
        <v>552.62133018019199</v>
      </c>
      <c r="H91">
        <v>8</v>
      </c>
      <c r="I91">
        <v>3.9788735772973833</v>
      </c>
      <c r="J91">
        <v>159.15494309189535</v>
      </c>
      <c r="K91">
        <v>200</v>
      </c>
      <c r="L91">
        <v>30</v>
      </c>
      <c r="M91">
        <v>160</v>
      </c>
      <c r="N91">
        <v>319.96800000000002</v>
      </c>
      <c r="O91">
        <v>9.6000000000000014</v>
      </c>
      <c r="P91">
        <v>50</v>
      </c>
      <c r="Q91">
        <v>160</v>
      </c>
      <c r="R91">
        <v>250</v>
      </c>
      <c r="S91">
        <v>6.25</v>
      </c>
    </row>
    <row r="92" spans="1:19" x14ac:dyDescent="0.25">
      <c r="A92" s="57">
        <f t="shared" si="1"/>
        <v>90</v>
      </c>
      <c r="B92">
        <v>450</v>
      </c>
      <c r="C92">
        <v>26</v>
      </c>
      <c r="D92" t="s">
        <v>894</v>
      </c>
      <c r="E92">
        <v>7</v>
      </c>
      <c r="F92">
        <v>28.423367888913059</v>
      </c>
      <c r="G92">
        <v>473.67542586873606</v>
      </c>
      <c r="H92">
        <v>0.5</v>
      </c>
      <c r="I92">
        <v>5.3051647697298447</v>
      </c>
      <c r="J92">
        <v>212.20659078919377</v>
      </c>
      <c r="K92">
        <v>200</v>
      </c>
      <c r="L92">
        <v>35</v>
      </c>
      <c r="M92">
        <v>160</v>
      </c>
      <c r="N92">
        <v>159.98400000000001</v>
      </c>
      <c r="O92">
        <v>9.6000000000000014</v>
      </c>
      <c r="P92">
        <v>50</v>
      </c>
      <c r="Q92">
        <v>10</v>
      </c>
      <c r="R92">
        <v>3000</v>
      </c>
      <c r="S92">
        <v>75</v>
      </c>
    </row>
    <row r="93" spans="1:19" x14ac:dyDescent="0.25">
      <c r="A93" s="57">
        <f t="shared" si="1"/>
        <v>91</v>
      </c>
      <c r="B93">
        <v>450</v>
      </c>
      <c r="C93">
        <v>27</v>
      </c>
      <c r="D93" t="s">
        <v>895</v>
      </c>
      <c r="E93">
        <v>7</v>
      </c>
      <c r="F93">
        <v>28.423367888913059</v>
      </c>
      <c r="G93">
        <v>473.67542586873606</v>
      </c>
      <c r="H93">
        <v>1</v>
      </c>
      <c r="I93">
        <v>5.3051647697298447</v>
      </c>
      <c r="J93">
        <v>212.20659078919377</v>
      </c>
      <c r="K93">
        <v>200</v>
      </c>
      <c r="L93">
        <v>35</v>
      </c>
      <c r="M93">
        <v>160</v>
      </c>
      <c r="N93">
        <v>159.98400000000001</v>
      </c>
      <c r="O93">
        <v>9.6000000000000014</v>
      </c>
      <c r="P93">
        <v>50</v>
      </c>
      <c r="Q93">
        <v>20</v>
      </c>
      <c r="R93">
        <v>1500</v>
      </c>
      <c r="S93">
        <v>37.5</v>
      </c>
    </row>
    <row r="94" spans="1:19" x14ac:dyDescent="0.25">
      <c r="A94" s="57">
        <f t="shared" si="1"/>
        <v>92</v>
      </c>
      <c r="B94">
        <v>450</v>
      </c>
      <c r="C94">
        <v>28</v>
      </c>
      <c r="D94" t="s">
        <v>896</v>
      </c>
      <c r="E94">
        <v>7</v>
      </c>
      <c r="F94">
        <v>28.423367888913059</v>
      </c>
      <c r="G94">
        <v>473.67542586873606</v>
      </c>
      <c r="H94">
        <v>2</v>
      </c>
      <c r="I94">
        <v>5.3051647697298447</v>
      </c>
      <c r="J94">
        <v>212.20659078919377</v>
      </c>
      <c r="K94">
        <v>200</v>
      </c>
      <c r="L94">
        <v>35</v>
      </c>
      <c r="M94">
        <v>160</v>
      </c>
      <c r="N94">
        <v>159.98400000000001</v>
      </c>
      <c r="O94">
        <v>9.6000000000000014</v>
      </c>
      <c r="P94">
        <v>50</v>
      </c>
      <c r="Q94">
        <v>40</v>
      </c>
      <c r="R94">
        <v>750</v>
      </c>
      <c r="S94">
        <v>18.75</v>
      </c>
    </row>
    <row r="95" spans="1:19" x14ac:dyDescent="0.25">
      <c r="A95" s="57">
        <f t="shared" si="1"/>
        <v>93</v>
      </c>
      <c r="B95">
        <v>450</v>
      </c>
      <c r="C95">
        <v>29</v>
      </c>
      <c r="D95" t="s">
        <v>897</v>
      </c>
      <c r="E95">
        <v>7</v>
      </c>
      <c r="F95">
        <v>28.423367888913059</v>
      </c>
      <c r="G95">
        <v>473.67542586873606</v>
      </c>
      <c r="H95">
        <v>4</v>
      </c>
      <c r="I95">
        <v>7.9577471545947667</v>
      </c>
      <c r="J95">
        <v>318.3098861837907</v>
      </c>
      <c r="K95">
        <v>200</v>
      </c>
      <c r="L95">
        <v>35</v>
      </c>
      <c r="M95">
        <v>160</v>
      </c>
      <c r="N95">
        <v>159.98400000000001</v>
      </c>
      <c r="O95">
        <v>9.6000000000000014</v>
      </c>
      <c r="P95">
        <v>50</v>
      </c>
      <c r="Q95">
        <v>80</v>
      </c>
      <c r="R95">
        <v>250</v>
      </c>
      <c r="S95">
        <v>6.25</v>
      </c>
    </row>
    <row r="96" spans="1:19" x14ac:dyDescent="0.25">
      <c r="A96" s="57">
        <f t="shared" si="1"/>
        <v>94</v>
      </c>
      <c r="B96">
        <v>450</v>
      </c>
      <c r="C96">
        <v>30</v>
      </c>
      <c r="D96" t="s">
        <v>898</v>
      </c>
      <c r="E96">
        <v>7</v>
      </c>
      <c r="F96">
        <v>28.423367888913059</v>
      </c>
      <c r="G96">
        <v>473.67542586873606</v>
      </c>
      <c r="H96">
        <v>8</v>
      </c>
      <c r="I96">
        <v>3.9788735772973833</v>
      </c>
      <c r="J96">
        <v>159.15494309189535</v>
      </c>
      <c r="K96">
        <v>200</v>
      </c>
      <c r="L96">
        <v>35</v>
      </c>
      <c r="M96">
        <v>160</v>
      </c>
      <c r="N96">
        <v>159.98400000000001</v>
      </c>
      <c r="O96">
        <v>9.6000000000000014</v>
      </c>
      <c r="P96">
        <v>50</v>
      </c>
      <c r="Q96">
        <v>160</v>
      </c>
      <c r="R96">
        <v>250</v>
      </c>
      <c r="S96">
        <v>6.25</v>
      </c>
    </row>
    <row r="97" spans="1:19" x14ac:dyDescent="0.25">
      <c r="A97" s="57">
        <f t="shared" si="1"/>
        <v>95</v>
      </c>
      <c r="B97">
        <v>450</v>
      </c>
      <c r="C97">
        <v>31</v>
      </c>
      <c r="D97" t="s">
        <v>899</v>
      </c>
      <c r="E97">
        <v>10</v>
      </c>
      <c r="F97">
        <v>19.896357522239136</v>
      </c>
      <c r="G97">
        <v>331.57279810811519</v>
      </c>
      <c r="H97">
        <v>2</v>
      </c>
      <c r="I97">
        <v>5.3051647697298447</v>
      </c>
      <c r="J97">
        <v>212.20659078919377</v>
      </c>
      <c r="K97">
        <v>200</v>
      </c>
      <c r="L97">
        <v>50</v>
      </c>
      <c r="M97">
        <v>160</v>
      </c>
      <c r="N97">
        <v>159.98400000000001</v>
      </c>
      <c r="O97">
        <v>9.6000000000000014</v>
      </c>
      <c r="P97">
        <v>50</v>
      </c>
      <c r="Q97">
        <v>40</v>
      </c>
      <c r="R97">
        <v>750</v>
      </c>
      <c r="S97">
        <v>18.75</v>
      </c>
    </row>
    <row r="98" spans="1:19" x14ac:dyDescent="0.25">
      <c r="A98" s="57">
        <f t="shared" si="1"/>
        <v>96</v>
      </c>
      <c r="B98">
        <v>550</v>
      </c>
      <c r="C98">
        <v>0</v>
      </c>
      <c r="D98" t="s">
        <v>806</v>
      </c>
    </row>
    <row r="99" spans="1:19" x14ac:dyDescent="0.25">
      <c r="A99" s="57">
        <f t="shared" si="1"/>
        <v>97</v>
      </c>
      <c r="B99">
        <v>550</v>
      </c>
      <c r="C99">
        <v>1</v>
      </c>
      <c r="D99" t="s">
        <v>869</v>
      </c>
      <c r="E99">
        <v>2</v>
      </c>
      <c r="F99">
        <v>24.870446902798921</v>
      </c>
      <c r="G99">
        <v>414.46599763514405</v>
      </c>
      <c r="H99">
        <v>0.5</v>
      </c>
      <c r="I99">
        <v>5.3051647697298447</v>
      </c>
      <c r="J99">
        <v>212.20659078919377</v>
      </c>
      <c r="K99">
        <v>100</v>
      </c>
      <c r="L99">
        <v>20</v>
      </c>
      <c r="M99">
        <v>80</v>
      </c>
      <c r="N99">
        <v>319.96800000000002</v>
      </c>
      <c r="O99">
        <v>19.200000000000003</v>
      </c>
      <c r="P99">
        <v>50</v>
      </c>
      <c r="Q99">
        <v>10</v>
      </c>
      <c r="R99">
        <v>3000</v>
      </c>
      <c r="S99">
        <v>75</v>
      </c>
    </row>
    <row r="100" spans="1:19" x14ac:dyDescent="0.25">
      <c r="A100" s="57">
        <f t="shared" si="1"/>
        <v>98</v>
      </c>
      <c r="B100">
        <v>550</v>
      </c>
      <c r="C100">
        <v>2</v>
      </c>
      <c r="D100" t="s">
        <v>870</v>
      </c>
      <c r="E100">
        <v>2</v>
      </c>
      <c r="F100">
        <v>24.870446902798921</v>
      </c>
      <c r="G100">
        <v>414.46599763514405</v>
      </c>
      <c r="H100">
        <v>1</v>
      </c>
      <c r="I100">
        <v>5.3051647697298447</v>
      </c>
      <c r="J100">
        <v>212.20659078919377</v>
      </c>
      <c r="K100">
        <v>100</v>
      </c>
      <c r="L100">
        <v>20</v>
      </c>
      <c r="M100">
        <v>80</v>
      </c>
      <c r="N100">
        <v>319.96800000000002</v>
      </c>
      <c r="O100">
        <v>19.200000000000003</v>
      </c>
      <c r="P100">
        <v>50</v>
      </c>
      <c r="Q100">
        <v>20</v>
      </c>
      <c r="R100">
        <v>1500</v>
      </c>
      <c r="S100">
        <v>37.5</v>
      </c>
    </row>
    <row r="101" spans="1:19" x14ac:dyDescent="0.25">
      <c r="A101" s="57">
        <f t="shared" si="1"/>
        <v>99</v>
      </c>
      <c r="B101">
        <v>550</v>
      </c>
      <c r="C101">
        <v>3</v>
      </c>
      <c r="D101" t="s">
        <v>871</v>
      </c>
      <c r="E101">
        <v>2</v>
      </c>
      <c r="F101">
        <v>24.870446902798921</v>
      </c>
      <c r="G101">
        <v>414.46599763514405</v>
      </c>
      <c r="H101">
        <v>2</v>
      </c>
      <c r="I101">
        <v>5.3051647697298447</v>
      </c>
      <c r="J101">
        <v>212.20659078919377</v>
      </c>
      <c r="K101">
        <v>100</v>
      </c>
      <c r="L101">
        <v>20</v>
      </c>
      <c r="M101">
        <v>80</v>
      </c>
      <c r="N101">
        <v>319.96800000000002</v>
      </c>
      <c r="O101">
        <v>19.200000000000003</v>
      </c>
      <c r="P101">
        <v>50</v>
      </c>
      <c r="Q101">
        <v>40</v>
      </c>
      <c r="R101">
        <v>750</v>
      </c>
      <c r="S101">
        <v>18.75</v>
      </c>
    </row>
    <row r="102" spans="1:19" x14ac:dyDescent="0.25">
      <c r="A102" s="57">
        <f t="shared" si="1"/>
        <v>100</v>
      </c>
      <c r="B102">
        <v>550</v>
      </c>
      <c r="C102">
        <v>4</v>
      </c>
      <c r="D102" t="s">
        <v>872</v>
      </c>
      <c r="E102">
        <v>2</v>
      </c>
      <c r="F102">
        <v>24.870446902798921</v>
      </c>
      <c r="G102">
        <v>414.46599763514405</v>
      </c>
      <c r="H102">
        <v>4</v>
      </c>
      <c r="I102">
        <v>7.9577471545947667</v>
      </c>
      <c r="J102">
        <v>318.3098861837907</v>
      </c>
      <c r="K102">
        <v>100</v>
      </c>
      <c r="L102">
        <v>20</v>
      </c>
      <c r="M102">
        <v>80</v>
      </c>
      <c r="N102">
        <v>319.96800000000002</v>
      </c>
      <c r="O102">
        <v>19.200000000000003</v>
      </c>
      <c r="P102">
        <v>50</v>
      </c>
      <c r="Q102">
        <v>80</v>
      </c>
      <c r="R102">
        <v>250</v>
      </c>
      <c r="S102">
        <v>6.25</v>
      </c>
    </row>
    <row r="103" spans="1:19" x14ac:dyDescent="0.25">
      <c r="A103" s="57">
        <f t="shared" si="1"/>
        <v>101</v>
      </c>
      <c r="B103">
        <v>550</v>
      </c>
      <c r="C103">
        <v>5</v>
      </c>
      <c r="D103" t="s">
        <v>873</v>
      </c>
      <c r="E103">
        <v>2</v>
      </c>
      <c r="F103">
        <v>24.870446902798921</v>
      </c>
      <c r="G103">
        <v>414.46599763514405</v>
      </c>
      <c r="H103">
        <v>8</v>
      </c>
      <c r="I103">
        <v>3.9788735772973833</v>
      </c>
      <c r="J103">
        <v>159.15494309189535</v>
      </c>
      <c r="K103">
        <v>100</v>
      </c>
      <c r="L103">
        <v>20</v>
      </c>
      <c r="M103">
        <v>80</v>
      </c>
      <c r="N103">
        <v>319.96800000000002</v>
      </c>
      <c r="O103">
        <v>19.200000000000003</v>
      </c>
      <c r="P103">
        <v>50</v>
      </c>
      <c r="Q103">
        <v>160</v>
      </c>
      <c r="R103">
        <v>250</v>
      </c>
      <c r="S103">
        <v>6.25</v>
      </c>
    </row>
    <row r="104" spans="1:19" x14ac:dyDescent="0.25">
      <c r="A104" s="57">
        <f t="shared" si="1"/>
        <v>102</v>
      </c>
      <c r="B104">
        <v>550</v>
      </c>
      <c r="C104">
        <v>6</v>
      </c>
      <c r="D104" t="s">
        <v>874</v>
      </c>
      <c r="E104">
        <v>3</v>
      </c>
      <c r="F104">
        <v>22.107063913599049</v>
      </c>
      <c r="G104">
        <v>276.31066509009599</v>
      </c>
      <c r="H104">
        <v>0.5</v>
      </c>
      <c r="I104">
        <v>5.3051647697298447</v>
      </c>
      <c r="J104">
        <v>212.20659078919377</v>
      </c>
      <c r="K104">
        <v>100</v>
      </c>
      <c r="L104">
        <v>30</v>
      </c>
      <c r="M104">
        <v>80</v>
      </c>
      <c r="N104">
        <v>239.976</v>
      </c>
      <c r="O104">
        <v>19.200000000000003</v>
      </c>
      <c r="P104">
        <v>50</v>
      </c>
      <c r="Q104">
        <v>10</v>
      </c>
      <c r="R104">
        <v>3000</v>
      </c>
      <c r="S104">
        <v>75</v>
      </c>
    </row>
    <row r="105" spans="1:19" x14ac:dyDescent="0.25">
      <c r="A105" s="57">
        <f t="shared" si="1"/>
        <v>103</v>
      </c>
      <c r="B105">
        <v>550</v>
      </c>
      <c r="C105">
        <v>7</v>
      </c>
      <c r="D105" t="s">
        <v>875</v>
      </c>
      <c r="E105">
        <v>3</v>
      </c>
      <c r="F105">
        <v>22.107063913599049</v>
      </c>
      <c r="G105">
        <v>276.31066509009599</v>
      </c>
      <c r="H105">
        <v>1</v>
      </c>
      <c r="I105">
        <v>5.3051647697298447</v>
      </c>
      <c r="J105">
        <v>212.20659078919377</v>
      </c>
      <c r="K105">
        <v>100</v>
      </c>
      <c r="L105">
        <v>30</v>
      </c>
      <c r="M105">
        <v>80</v>
      </c>
      <c r="N105">
        <v>239.976</v>
      </c>
      <c r="O105">
        <v>19.200000000000003</v>
      </c>
      <c r="P105">
        <v>50</v>
      </c>
      <c r="Q105">
        <v>20</v>
      </c>
      <c r="R105">
        <v>1500</v>
      </c>
      <c r="S105">
        <v>37.5</v>
      </c>
    </row>
    <row r="106" spans="1:19" x14ac:dyDescent="0.25">
      <c r="A106" s="57">
        <f t="shared" si="1"/>
        <v>104</v>
      </c>
      <c r="B106">
        <v>550</v>
      </c>
      <c r="C106">
        <v>8</v>
      </c>
      <c r="D106" t="s">
        <v>876</v>
      </c>
      <c r="E106">
        <v>3</v>
      </c>
      <c r="F106">
        <v>22.107063913599049</v>
      </c>
      <c r="G106">
        <v>276.31066509009599</v>
      </c>
      <c r="H106">
        <v>2</v>
      </c>
      <c r="I106">
        <v>5.3051647697298447</v>
      </c>
      <c r="J106">
        <v>212.20659078919377</v>
      </c>
      <c r="K106">
        <v>100</v>
      </c>
      <c r="L106">
        <v>30</v>
      </c>
      <c r="M106">
        <v>80</v>
      </c>
      <c r="N106">
        <v>239.976</v>
      </c>
      <c r="O106">
        <v>19.200000000000003</v>
      </c>
      <c r="P106">
        <v>50</v>
      </c>
      <c r="Q106">
        <v>40</v>
      </c>
      <c r="R106">
        <v>750</v>
      </c>
      <c r="S106">
        <v>18.75</v>
      </c>
    </row>
    <row r="107" spans="1:19" x14ac:dyDescent="0.25">
      <c r="A107" s="57">
        <f t="shared" si="1"/>
        <v>105</v>
      </c>
      <c r="B107">
        <v>550</v>
      </c>
      <c r="C107">
        <v>9</v>
      </c>
      <c r="D107" t="s">
        <v>877</v>
      </c>
      <c r="E107">
        <v>3</v>
      </c>
      <c r="F107">
        <v>22.107063913599049</v>
      </c>
      <c r="G107">
        <v>276.31066509009599</v>
      </c>
      <c r="H107">
        <v>4</v>
      </c>
      <c r="I107">
        <v>7.9577471545947667</v>
      </c>
      <c r="J107">
        <v>318.3098861837907</v>
      </c>
      <c r="K107">
        <v>100</v>
      </c>
      <c r="L107">
        <v>30</v>
      </c>
      <c r="M107">
        <v>80</v>
      </c>
      <c r="N107">
        <v>239.976</v>
      </c>
      <c r="O107">
        <v>19.200000000000003</v>
      </c>
      <c r="P107">
        <v>50</v>
      </c>
      <c r="Q107">
        <v>80</v>
      </c>
      <c r="R107">
        <v>250</v>
      </c>
      <c r="S107">
        <v>6.25</v>
      </c>
    </row>
    <row r="108" spans="1:19" x14ac:dyDescent="0.25">
      <c r="A108" s="57">
        <f t="shared" si="1"/>
        <v>106</v>
      </c>
      <c r="B108">
        <v>550</v>
      </c>
      <c r="C108">
        <v>10</v>
      </c>
      <c r="D108" t="s">
        <v>878</v>
      </c>
      <c r="E108">
        <v>3</v>
      </c>
      <c r="F108">
        <v>22.107063913599049</v>
      </c>
      <c r="G108">
        <v>276.31066509009599</v>
      </c>
      <c r="H108">
        <v>8</v>
      </c>
      <c r="I108">
        <v>3.9788735772973833</v>
      </c>
      <c r="J108">
        <v>159.15494309189535</v>
      </c>
      <c r="K108">
        <v>100</v>
      </c>
      <c r="L108">
        <v>30</v>
      </c>
      <c r="M108">
        <v>80</v>
      </c>
      <c r="N108">
        <v>239.976</v>
      </c>
      <c r="O108">
        <v>19.200000000000003</v>
      </c>
      <c r="P108">
        <v>50</v>
      </c>
      <c r="Q108">
        <v>160</v>
      </c>
      <c r="R108">
        <v>250</v>
      </c>
      <c r="S108">
        <v>6.25</v>
      </c>
    </row>
    <row r="109" spans="1:19" x14ac:dyDescent="0.25">
      <c r="A109" s="57">
        <f t="shared" si="1"/>
        <v>107</v>
      </c>
      <c r="B109">
        <v>550</v>
      </c>
      <c r="C109">
        <v>11</v>
      </c>
      <c r="D109" t="s">
        <v>879</v>
      </c>
      <c r="E109">
        <v>4</v>
      </c>
      <c r="F109">
        <v>16.580297935199283</v>
      </c>
      <c r="G109">
        <v>414.46599763514405</v>
      </c>
      <c r="H109">
        <v>0.5</v>
      </c>
      <c r="I109">
        <v>5.3051647697298447</v>
      </c>
      <c r="J109">
        <v>212.20659078919377</v>
      </c>
      <c r="K109">
        <v>100</v>
      </c>
      <c r="L109">
        <v>40</v>
      </c>
      <c r="M109">
        <v>80</v>
      </c>
      <c r="N109">
        <v>239.976</v>
      </c>
      <c r="O109">
        <v>9.6000000000000014</v>
      </c>
      <c r="P109">
        <v>50</v>
      </c>
      <c r="Q109">
        <v>10</v>
      </c>
      <c r="R109">
        <v>3000</v>
      </c>
      <c r="S109">
        <v>75</v>
      </c>
    </row>
    <row r="110" spans="1:19" x14ac:dyDescent="0.25">
      <c r="A110" s="57">
        <f t="shared" si="1"/>
        <v>108</v>
      </c>
      <c r="B110">
        <v>550</v>
      </c>
      <c r="C110">
        <v>12</v>
      </c>
      <c r="D110" t="s">
        <v>880</v>
      </c>
      <c r="E110">
        <v>4</v>
      </c>
      <c r="F110">
        <v>16.580297935199283</v>
      </c>
      <c r="G110">
        <v>414.46599763514405</v>
      </c>
      <c r="H110">
        <v>1</v>
      </c>
      <c r="I110">
        <v>5.3051647697298447</v>
      </c>
      <c r="J110">
        <v>212.20659078919377</v>
      </c>
      <c r="K110">
        <v>100</v>
      </c>
      <c r="L110">
        <v>40</v>
      </c>
      <c r="M110">
        <v>80</v>
      </c>
      <c r="N110">
        <v>239.976</v>
      </c>
      <c r="O110">
        <v>9.6000000000000014</v>
      </c>
      <c r="P110">
        <v>50</v>
      </c>
      <c r="Q110">
        <v>20</v>
      </c>
      <c r="R110">
        <v>1500</v>
      </c>
      <c r="S110">
        <v>37.5</v>
      </c>
    </row>
    <row r="111" spans="1:19" x14ac:dyDescent="0.25">
      <c r="A111" s="57">
        <f t="shared" si="1"/>
        <v>109</v>
      </c>
      <c r="B111">
        <v>550</v>
      </c>
      <c r="C111">
        <v>13</v>
      </c>
      <c r="D111" t="s">
        <v>881</v>
      </c>
      <c r="E111">
        <v>4</v>
      </c>
      <c r="F111">
        <v>16.580297935199283</v>
      </c>
      <c r="G111">
        <v>414.46599763514405</v>
      </c>
      <c r="H111">
        <v>2</v>
      </c>
      <c r="I111">
        <v>5.3051647697298447</v>
      </c>
      <c r="J111">
        <v>212.20659078919377</v>
      </c>
      <c r="K111">
        <v>100</v>
      </c>
      <c r="L111">
        <v>40</v>
      </c>
      <c r="M111">
        <v>80</v>
      </c>
      <c r="N111">
        <v>239.976</v>
      </c>
      <c r="O111">
        <v>9.6000000000000014</v>
      </c>
      <c r="P111">
        <v>50</v>
      </c>
      <c r="Q111">
        <v>40</v>
      </c>
      <c r="R111">
        <v>750</v>
      </c>
      <c r="S111">
        <v>18.75</v>
      </c>
    </row>
    <row r="112" spans="1:19" x14ac:dyDescent="0.25">
      <c r="A112" s="57">
        <f t="shared" si="1"/>
        <v>110</v>
      </c>
      <c r="B112">
        <v>550</v>
      </c>
      <c r="C112">
        <v>14</v>
      </c>
      <c r="D112" t="s">
        <v>882</v>
      </c>
      <c r="E112">
        <v>4</v>
      </c>
      <c r="F112">
        <v>16.580297935199283</v>
      </c>
      <c r="G112">
        <v>414.46599763514405</v>
      </c>
      <c r="H112">
        <v>4</v>
      </c>
      <c r="I112">
        <v>7.9577471545947667</v>
      </c>
      <c r="J112">
        <v>318.3098861837907</v>
      </c>
      <c r="K112">
        <v>100</v>
      </c>
      <c r="L112">
        <v>40</v>
      </c>
      <c r="M112">
        <v>80</v>
      </c>
      <c r="N112">
        <v>239.976</v>
      </c>
      <c r="O112">
        <v>9.6000000000000014</v>
      </c>
      <c r="P112">
        <v>50</v>
      </c>
      <c r="Q112">
        <v>80</v>
      </c>
      <c r="R112">
        <v>250</v>
      </c>
      <c r="S112">
        <v>6.25</v>
      </c>
    </row>
    <row r="113" spans="1:19" x14ac:dyDescent="0.25">
      <c r="A113" s="57">
        <f t="shared" si="1"/>
        <v>111</v>
      </c>
      <c r="B113">
        <v>550</v>
      </c>
      <c r="C113">
        <v>15</v>
      </c>
      <c r="D113" t="s">
        <v>883</v>
      </c>
      <c r="E113">
        <v>4</v>
      </c>
      <c r="F113">
        <v>16.580297935199283</v>
      </c>
      <c r="G113">
        <v>414.46599763514405</v>
      </c>
      <c r="H113">
        <v>8</v>
      </c>
      <c r="I113">
        <v>3.9788735772973833</v>
      </c>
      <c r="J113">
        <v>159.15494309189535</v>
      </c>
      <c r="K113">
        <v>100</v>
      </c>
      <c r="L113">
        <v>40</v>
      </c>
      <c r="M113">
        <v>80</v>
      </c>
      <c r="N113">
        <v>239.976</v>
      </c>
      <c r="O113">
        <v>9.6000000000000014</v>
      </c>
      <c r="P113">
        <v>50</v>
      </c>
      <c r="Q113">
        <v>160</v>
      </c>
      <c r="R113">
        <v>250</v>
      </c>
      <c r="S113">
        <v>6.25</v>
      </c>
    </row>
    <row r="114" spans="1:19" x14ac:dyDescent="0.25">
      <c r="A114" s="57">
        <f t="shared" si="1"/>
        <v>112</v>
      </c>
      <c r="B114">
        <v>550</v>
      </c>
      <c r="C114">
        <v>16</v>
      </c>
      <c r="D114" t="s">
        <v>884</v>
      </c>
      <c r="E114">
        <v>5</v>
      </c>
      <c r="F114">
        <v>19.896357522239136</v>
      </c>
      <c r="G114">
        <v>331.57279810811519</v>
      </c>
      <c r="H114">
        <v>0.5</v>
      </c>
      <c r="I114">
        <v>5.3051647697298447</v>
      </c>
      <c r="J114">
        <v>212.20659078919377</v>
      </c>
      <c r="K114">
        <v>100</v>
      </c>
      <c r="L114">
        <v>50</v>
      </c>
      <c r="M114">
        <v>80</v>
      </c>
      <c r="N114">
        <v>159.98400000000001</v>
      </c>
      <c r="O114">
        <v>9.6000000000000014</v>
      </c>
      <c r="P114">
        <v>50</v>
      </c>
      <c r="Q114">
        <v>10</v>
      </c>
      <c r="R114">
        <v>3000</v>
      </c>
      <c r="S114">
        <v>75</v>
      </c>
    </row>
    <row r="115" spans="1:19" x14ac:dyDescent="0.25">
      <c r="A115" s="57">
        <f t="shared" si="1"/>
        <v>113</v>
      </c>
      <c r="B115">
        <v>550</v>
      </c>
      <c r="C115">
        <v>17</v>
      </c>
      <c r="D115" t="s">
        <v>885</v>
      </c>
      <c r="E115">
        <v>5</v>
      </c>
      <c r="F115">
        <v>19.896357522239136</v>
      </c>
      <c r="G115">
        <v>331.57279810811519</v>
      </c>
      <c r="H115">
        <v>1</v>
      </c>
      <c r="I115">
        <v>5.3051647697298447</v>
      </c>
      <c r="J115">
        <v>212.20659078919377</v>
      </c>
      <c r="K115">
        <v>100</v>
      </c>
      <c r="L115">
        <v>50</v>
      </c>
      <c r="M115">
        <v>80</v>
      </c>
      <c r="N115">
        <v>159.98400000000001</v>
      </c>
      <c r="O115">
        <v>9.6000000000000014</v>
      </c>
      <c r="P115">
        <v>50</v>
      </c>
      <c r="Q115">
        <v>20</v>
      </c>
      <c r="R115">
        <v>1500</v>
      </c>
      <c r="S115">
        <v>37.5</v>
      </c>
    </row>
    <row r="116" spans="1:19" x14ac:dyDescent="0.25">
      <c r="A116" s="57">
        <f t="shared" si="1"/>
        <v>114</v>
      </c>
      <c r="B116">
        <v>550</v>
      </c>
      <c r="C116">
        <v>18</v>
      </c>
      <c r="D116" t="s">
        <v>886</v>
      </c>
      <c r="E116">
        <v>5</v>
      </c>
      <c r="F116">
        <v>19.896357522239136</v>
      </c>
      <c r="G116">
        <v>331.57279810811519</v>
      </c>
      <c r="H116">
        <v>2</v>
      </c>
      <c r="I116">
        <v>5.3051647697298447</v>
      </c>
      <c r="J116">
        <v>212.20659078919377</v>
      </c>
      <c r="K116">
        <v>100</v>
      </c>
      <c r="L116">
        <v>50</v>
      </c>
      <c r="M116">
        <v>80</v>
      </c>
      <c r="N116">
        <v>159.98400000000001</v>
      </c>
      <c r="O116">
        <v>9.6000000000000014</v>
      </c>
      <c r="P116">
        <v>50</v>
      </c>
      <c r="Q116">
        <v>40</v>
      </c>
      <c r="R116">
        <v>750</v>
      </c>
      <c r="S116">
        <v>18.75</v>
      </c>
    </row>
    <row r="117" spans="1:19" x14ac:dyDescent="0.25">
      <c r="A117" s="57">
        <f t="shared" si="1"/>
        <v>115</v>
      </c>
      <c r="B117">
        <v>550</v>
      </c>
      <c r="C117">
        <v>19</v>
      </c>
      <c r="D117" t="s">
        <v>887</v>
      </c>
      <c r="E117">
        <v>5</v>
      </c>
      <c r="F117">
        <v>19.896357522239136</v>
      </c>
      <c r="G117">
        <v>331.57279810811519</v>
      </c>
      <c r="H117">
        <v>4</v>
      </c>
      <c r="I117">
        <v>7.9577471545947667</v>
      </c>
      <c r="J117">
        <v>318.3098861837907</v>
      </c>
      <c r="K117">
        <v>100</v>
      </c>
      <c r="L117">
        <v>50</v>
      </c>
      <c r="M117">
        <v>80</v>
      </c>
      <c r="N117">
        <v>159.98400000000001</v>
      </c>
      <c r="O117">
        <v>9.6000000000000014</v>
      </c>
      <c r="P117">
        <v>50</v>
      </c>
      <c r="Q117">
        <v>80</v>
      </c>
      <c r="R117">
        <v>250</v>
      </c>
      <c r="S117">
        <v>6.25</v>
      </c>
    </row>
    <row r="118" spans="1:19" x14ac:dyDescent="0.25">
      <c r="A118" s="57">
        <f t="shared" si="1"/>
        <v>116</v>
      </c>
      <c r="B118">
        <v>550</v>
      </c>
      <c r="C118">
        <v>20</v>
      </c>
      <c r="D118" t="s">
        <v>888</v>
      </c>
      <c r="E118">
        <v>5</v>
      </c>
      <c r="F118">
        <v>19.896357522239136</v>
      </c>
      <c r="G118">
        <v>331.57279810811519</v>
      </c>
      <c r="H118">
        <v>8</v>
      </c>
      <c r="I118">
        <v>3.9788735772973833</v>
      </c>
      <c r="J118">
        <v>159.15494309189535</v>
      </c>
      <c r="K118">
        <v>100</v>
      </c>
      <c r="L118">
        <v>50</v>
      </c>
      <c r="M118">
        <v>80</v>
      </c>
      <c r="N118">
        <v>159.98400000000001</v>
      </c>
      <c r="O118">
        <v>9.6000000000000014</v>
      </c>
      <c r="P118">
        <v>50</v>
      </c>
      <c r="Q118">
        <v>160</v>
      </c>
      <c r="R118">
        <v>250</v>
      </c>
      <c r="S118">
        <v>6.25</v>
      </c>
    </row>
    <row r="119" spans="1:19" x14ac:dyDescent="0.25">
      <c r="A119" s="57">
        <f t="shared" si="1"/>
        <v>117</v>
      </c>
      <c r="B119">
        <v>550</v>
      </c>
      <c r="C119">
        <v>21</v>
      </c>
      <c r="D119" t="s">
        <v>889</v>
      </c>
      <c r="E119">
        <v>6</v>
      </c>
      <c r="F119">
        <v>16.580297935199283</v>
      </c>
      <c r="G119">
        <v>552.62133018019199</v>
      </c>
      <c r="H119">
        <v>0.5</v>
      </c>
      <c r="I119">
        <v>5.3051647697298447</v>
      </c>
      <c r="J119">
        <v>212.20659078919377</v>
      </c>
      <c r="K119">
        <v>200</v>
      </c>
      <c r="L119">
        <v>30</v>
      </c>
      <c r="M119">
        <v>160</v>
      </c>
      <c r="N119">
        <v>319.96800000000002</v>
      </c>
      <c r="O119">
        <v>9.6000000000000014</v>
      </c>
      <c r="P119">
        <v>50</v>
      </c>
      <c r="Q119">
        <v>10</v>
      </c>
      <c r="R119">
        <v>3000</v>
      </c>
      <c r="S119">
        <v>75</v>
      </c>
    </row>
    <row r="120" spans="1:19" x14ac:dyDescent="0.25">
      <c r="A120" s="57">
        <f t="shared" si="1"/>
        <v>118</v>
      </c>
      <c r="B120">
        <v>550</v>
      </c>
      <c r="C120">
        <v>22</v>
      </c>
      <c r="D120" t="s">
        <v>890</v>
      </c>
      <c r="E120">
        <v>6</v>
      </c>
      <c r="F120">
        <v>16.580297935199283</v>
      </c>
      <c r="G120">
        <v>552.62133018019199</v>
      </c>
      <c r="H120">
        <v>1</v>
      </c>
      <c r="I120">
        <v>5.3051647697298447</v>
      </c>
      <c r="J120">
        <v>212.20659078919377</v>
      </c>
      <c r="K120">
        <v>200</v>
      </c>
      <c r="L120">
        <v>30</v>
      </c>
      <c r="M120">
        <v>160</v>
      </c>
      <c r="N120">
        <v>319.96800000000002</v>
      </c>
      <c r="O120">
        <v>9.6000000000000014</v>
      </c>
      <c r="P120">
        <v>50</v>
      </c>
      <c r="Q120">
        <v>20</v>
      </c>
      <c r="R120">
        <v>1500</v>
      </c>
      <c r="S120">
        <v>37.5</v>
      </c>
    </row>
    <row r="121" spans="1:19" x14ac:dyDescent="0.25">
      <c r="A121" s="57">
        <f t="shared" si="1"/>
        <v>119</v>
      </c>
      <c r="B121">
        <v>550</v>
      </c>
      <c r="C121">
        <v>23</v>
      </c>
      <c r="D121" t="s">
        <v>891</v>
      </c>
      <c r="E121">
        <v>6</v>
      </c>
      <c r="F121">
        <v>16.580297935199283</v>
      </c>
      <c r="G121">
        <v>552.62133018019199</v>
      </c>
      <c r="H121">
        <v>2</v>
      </c>
      <c r="I121">
        <v>5.3051647697298447</v>
      </c>
      <c r="J121">
        <v>212.20659078919377</v>
      </c>
      <c r="K121">
        <v>200</v>
      </c>
      <c r="L121">
        <v>30</v>
      </c>
      <c r="M121">
        <v>160</v>
      </c>
      <c r="N121">
        <v>319.96800000000002</v>
      </c>
      <c r="O121">
        <v>9.6000000000000014</v>
      </c>
      <c r="P121">
        <v>50</v>
      </c>
      <c r="Q121">
        <v>40</v>
      </c>
      <c r="R121">
        <v>750</v>
      </c>
      <c r="S121">
        <v>18.75</v>
      </c>
    </row>
    <row r="122" spans="1:19" x14ac:dyDescent="0.25">
      <c r="A122" s="57">
        <f t="shared" si="1"/>
        <v>120</v>
      </c>
      <c r="B122">
        <v>550</v>
      </c>
      <c r="C122">
        <v>24</v>
      </c>
      <c r="D122" t="s">
        <v>892</v>
      </c>
      <c r="E122">
        <v>6</v>
      </c>
      <c r="F122">
        <v>16.580297935199283</v>
      </c>
      <c r="G122">
        <v>552.62133018019199</v>
      </c>
      <c r="H122">
        <v>4</v>
      </c>
      <c r="I122">
        <v>7.9577471545947667</v>
      </c>
      <c r="J122">
        <v>318.3098861837907</v>
      </c>
      <c r="K122">
        <v>200</v>
      </c>
      <c r="L122">
        <v>30</v>
      </c>
      <c r="M122">
        <v>160</v>
      </c>
      <c r="N122">
        <v>319.96800000000002</v>
      </c>
      <c r="O122">
        <v>9.6000000000000014</v>
      </c>
      <c r="P122">
        <v>50</v>
      </c>
      <c r="Q122">
        <v>80</v>
      </c>
      <c r="R122">
        <v>250</v>
      </c>
      <c r="S122">
        <v>6.25</v>
      </c>
    </row>
    <row r="123" spans="1:19" x14ac:dyDescent="0.25">
      <c r="A123" s="57">
        <f t="shared" si="1"/>
        <v>121</v>
      </c>
      <c r="B123">
        <v>550</v>
      </c>
      <c r="C123">
        <v>25</v>
      </c>
      <c r="D123" t="s">
        <v>893</v>
      </c>
      <c r="E123">
        <v>6</v>
      </c>
      <c r="F123">
        <v>16.580297935199283</v>
      </c>
      <c r="G123">
        <v>552.62133018019199</v>
      </c>
      <c r="H123">
        <v>8</v>
      </c>
      <c r="I123">
        <v>3.9788735772973833</v>
      </c>
      <c r="J123">
        <v>159.15494309189535</v>
      </c>
      <c r="K123">
        <v>200</v>
      </c>
      <c r="L123">
        <v>30</v>
      </c>
      <c r="M123">
        <v>160</v>
      </c>
      <c r="N123">
        <v>319.96800000000002</v>
      </c>
      <c r="O123">
        <v>9.6000000000000014</v>
      </c>
      <c r="P123">
        <v>50</v>
      </c>
      <c r="Q123">
        <v>160</v>
      </c>
      <c r="R123">
        <v>250</v>
      </c>
      <c r="S123">
        <v>6.25</v>
      </c>
    </row>
    <row r="124" spans="1:19" x14ac:dyDescent="0.25">
      <c r="A124" s="57">
        <f t="shared" si="1"/>
        <v>122</v>
      </c>
      <c r="B124">
        <v>550</v>
      </c>
      <c r="C124">
        <v>26</v>
      </c>
      <c r="D124" t="s">
        <v>894</v>
      </c>
      <c r="E124">
        <v>7</v>
      </c>
      <c r="F124">
        <v>28.423367888913059</v>
      </c>
      <c r="G124">
        <v>473.67542586873606</v>
      </c>
      <c r="H124">
        <v>0.5</v>
      </c>
      <c r="I124">
        <v>5.3051647697298447</v>
      </c>
      <c r="J124">
        <v>212.20659078919377</v>
      </c>
      <c r="K124">
        <v>200</v>
      </c>
      <c r="L124">
        <v>35</v>
      </c>
      <c r="M124">
        <v>160</v>
      </c>
      <c r="N124">
        <v>159.98400000000001</v>
      </c>
      <c r="O124">
        <v>9.6000000000000014</v>
      </c>
      <c r="P124">
        <v>50</v>
      </c>
      <c r="Q124">
        <v>10</v>
      </c>
      <c r="R124">
        <v>3000</v>
      </c>
      <c r="S124">
        <v>75</v>
      </c>
    </row>
    <row r="125" spans="1:19" x14ac:dyDescent="0.25">
      <c r="A125" s="57">
        <f t="shared" si="1"/>
        <v>123</v>
      </c>
      <c r="B125">
        <v>550</v>
      </c>
      <c r="C125">
        <v>27</v>
      </c>
      <c r="D125" t="s">
        <v>895</v>
      </c>
      <c r="E125">
        <v>7</v>
      </c>
      <c r="F125">
        <v>28.423367888913059</v>
      </c>
      <c r="G125">
        <v>473.67542586873606</v>
      </c>
      <c r="H125">
        <v>1</v>
      </c>
      <c r="I125">
        <v>5.3051647697298447</v>
      </c>
      <c r="J125">
        <v>212.20659078919377</v>
      </c>
      <c r="K125">
        <v>200</v>
      </c>
      <c r="L125">
        <v>35</v>
      </c>
      <c r="M125">
        <v>160</v>
      </c>
      <c r="N125">
        <v>159.98400000000001</v>
      </c>
      <c r="O125">
        <v>9.6000000000000014</v>
      </c>
      <c r="P125">
        <v>50</v>
      </c>
      <c r="Q125">
        <v>20</v>
      </c>
      <c r="R125">
        <v>1500</v>
      </c>
      <c r="S125">
        <v>37.5</v>
      </c>
    </row>
    <row r="126" spans="1:19" x14ac:dyDescent="0.25">
      <c r="A126" s="57">
        <f t="shared" si="1"/>
        <v>124</v>
      </c>
      <c r="B126">
        <v>550</v>
      </c>
      <c r="C126">
        <v>28</v>
      </c>
      <c r="D126" t="s">
        <v>896</v>
      </c>
      <c r="E126">
        <v>7</v>
      </c>
      <c r="F126">
        <v>28.423367888913059</v>
      </c>
      <c r="G126">
        <v>473.67542586873606</v>
      </c>
      <c r="H126">
        <v>2</v>
      </c>
      <c r="I126">
        <v>5.3051647697298447</v>
      </c>
      <c r="J126">
        <v>212.20659078919377</v>
      </c>
      <c r="K126">
        <v>200</v>
      </c>
      <c r="L126">
        <v>35</v>
      </c>
      <c r="M126">
        <v>160</v>
      </c>
      <c r="N126">
        <v>159.98400000000001</v>
      </c>
      <c r="O126">
        <v>9.6000000000000014</v>
      </c>
      <c r="P126">
        <v>50</v>
      </c>
      <c r="Q126">
        <v>40</v>
      </c>
      <c r="R126">
        <v>750</v>
      </c>
      <c r="S126">
        <v>18.75</v>
      </c>
    </row>
    <row r="127" spans="1:19" x14ac:dyDescent="0.25">
      <c r="A127" s="57">
        <f t="shared" si="1"/>
        <v>125</v>
      </c>
      <c r="B127">
        <v>550</v>
      </c>
      <c r="C127">
        <v>29</v>
      </c>
      <c r="D127" t="s">
        <v>897</v>
      </c>
      <c r="E127">
        <v>7</v>
      </c>
      <c r="F127">
        <v>28.423367888913059</v>
      </c>
      <c r="G127">
        <v>473.67542586873606</v>
      </c>
      <c r="H127">
        <v>4</v>
      </c>
      <c r="I127">
        <v>7.9577471545947667</v>
      </c>
      <c r="J127">
        <v>318.3098861837907</v>
      </c>
      <c r="K127">
        <v>200</v>
      </c>
      <c r="L127">
        <v>35</v>
      </c>
      <c r="M127">
        <v>160</v>
      </c>
      <c r="N127">
        <v>159.98400000000001</v>
      </c>
      <c r="O127">
        <v>9.6000000000000014</v>
      </c>
      <c r="P127">
        <v>50</v>
      </c>
      <c r="Q127">
        <v>80</v>
      </c>
      <c r="R127">
        <v>250</v>
      </c>
      <c r="S127">
        <v>6.25</v>
      </c>
    </row>
    <row r="128" spans="1:19" x14ac:dyDescent="0.25">
      <c r="A128" s="57">
        <f t="shared" si="1"/>
        <v>126</v>
      </c>
      <c r="B128">
        <v>550</v>
      </c>
      <c r="C128">
        <v>30</v>
      </c>
      <c r="D128" t="s">
        <v>898</v>
      </c>
      <c r="E128">
        <v>7</v>
      </c>
      <c r="F128">
        <v>28.423367888913059</v>
      </c>
      <c r="G128">
        <v>473.67542586873606</v>
      </c>
      <c r="H128">
        <v>8</v>
      </c>
      <c r="I128">
        <v>3.9788735772973833</v>
      </c>
      <c r="J128">
        <v>159.15494309189535</v>
      </c>
      <c r="K128">
        <v>200</v>
      </c>
      <c r="L128">
        <v>35</v>
      </c>
      <c r="M128">
        <v>160</v>
      </c>
      <c r="N128">
        <v>159.98400000000001</v>
      </c>
      <c r="O128">
        <v>9.6000000000000014</v>
      </c>
      <c r="P128">
        <v>50</v>
      </c>
      <c r="Q128">
        <v>160</v>
      </c>
      <c r="R128">
        <v>250</v>
      </c>
      <c r="S128">
        <v>6.25</v>
      </c>
    </row>
    <row r="129" spans="1:19" x14ac:dyDescent="0.25">
      <c r="A129" s="57">
        <f t="shared" si="1"/>
        <v>127</v>
      </c>
      <c r="B129">
        <v>550</v>
      </c>
      <c r="C129">
        <v>31</v>
      </c>
      <c r="D129" t="s">
        <v>899</v>
      </c>
      <c r="E129">
        <v>10</v>
      </c>
      <c r="F129">
        <v>19.896357522239136</v>
      </c>
      <c r="G129">
        <v>331.57279810811519</v>
      </c>
      <c r="H129">
        <v>2</v>
      </c>
      <c r="I129">
        <v>5.3051647697298447</v>
      </c>
      <c r="J129">
        <v>212.20659078919377</v>
      </c>
      <c r="K129">
        <v>200</v>
      </c>
      <c r="L129">
        <v>50</v>
      </c>
      <c r="M129">
        <v>160</v>
      </c>
      <c r="N129">
        <v>159.98400000000001</v>
      </c>
      <c r="O129">
        <v>9.6000000000000014</v>
      </c>
      <c r="P129">
        <v>50</v>
      </c>
      <c r="Q129">
        <v>40</v>
      </c>
      <c r="R129">
        <v>750</v>
      </c>
      <c r="S129">
        <v>18.75</v>
      </c>
    </row>
    <row r="130" spans="1:19" x14ac:dyDescent="0.25">
      <c r="A130" s="57">
        <f t="shared" si="1"/>
        <v>128</v>
      </c>
      <c r="B130">
        <v>650</v>
      </c>
      <c r="C130">
        <v>0</v>
      </c>
      <c r="D130" t="s">
        <v>806</v>
      </c>
    </row>
    <row r="131" spans="1:19" x14ac:dyDescent="0.25">
      <c r="A131" s="57">
        <f t="shared" si="1"/>
        <v>129</v>
      </c>
      <c r="B131">
        <v>650</v>
      </c>
      <c r="C131">
        <v>1</v>
      </c>
      <c r="D131" t="s">
        <v>900</v>
      </c>
      <c r="E131">
        <v>2</v>
      </c>
      <c r="F131">
        <v>37.305670354198398</v>
      </c>
      <c r="G131">
        <v>621.69899645271619</v>
      </c>
      <c r="H131">
        <v>0.5</v>
      </c>
      <c r="I131">
        <v>7.9577471545947667</v>
      </c>
      <c r="J131">
        <v>318.3098861837907</v>
      </c>
      <c r="K131">
        <v>100</v>
      </c>
      <c r="L131">
        <v>20</v>
      </c>
      <c r="M131">
        <v>80</v>
      </c>
      <c r="N131">
        <v>213.31199999999998</v>
      </c>
      <c r="O131">
        <v>12.8</v>
      </c>
      <c r="P131">
        <v>50</v>
      </c>
      <c r="Q131">
        <v>10</v>
      </c>
      <c r="R131">
        <v>2000</v>
      </c>
      <c r="S131">
        <v>50</v>
      </c>
    </row>
    <row r="132" spans="1:19" x14ac:dyDescent="0.25">
      <c r="A132" s="57">
        <f t="shared" ref="A132:A195" si="2">A131+1</f>
        <v>130</v>
      </c>
      <c r="B132">
        <v>650</v>
      </c>
      <c r="C132">
        <v>2</v>
      </c>
      <c r="D132" t="s">
        <v>901</v>
      </c>
      <c r="E132">
        <v>2</v>
      </c>
      <c r="F132">
        <v>37.305670354198398</v>
      </c>
      <c r="G132">
        <v>621.69899645271619</v>
      </c>
      <c r="H132">
        <v>1</v>
      </c>
      <c r="I132">
        <v>7.9577471545947667</v>
      </c>
      <c r="J132">
        <v>318.3098861837907</v>
      </c>
      <c r="K132">
        <v>100</v>
      </c>
      <c r="L132">
        <v>20</v>
      </c>
      <c r="M132">
        <v>80</v>
      </c>
      <c r="N132">
        <v>213.31199999999998</v>
      </c>
      <c r="O132">
        <v>12.8</v>
      </c>
      <c r="P132">
        <v>50</v>
      </c>
      <c r="Q132">
        <v>20</v>
      </c>
      <c r="R132">
        <v>1000</v>
      </c>
      <c r="S132">
        <v>25</v>
      </c>
    </row>
    <row r="133" spans="1:19" x14ac:dyDescent="0.25">
      <c r="A133" s="57">
        <f t="shared" si="2"/>
        <v>131</v>
      </c>
      <c r="B133">
        <v>650</v>
      </c>
      <c r="C133">
        <v>3</v>
      </c>
      <c r="D133" t="s">
        <v>902</v>
      </c>
      <c r="E133">
        <v>2</v>
      </c>
      <c r="F133">
        <v>37.305670354198398</v>
      </c>
      <c r="G133">
        <v>621.69899645271619</v>
      </c>
      <c r="H133">
        <v>2</v>
      </c>
      <c r="I133">
        <v>7.9577471545947667</v>
      </c>
      <c r="J133">
        <v>318.3098861837907</v>
      </c>
      <c r="K133">
        <v>100</v>
      </c>
      <c r="L133">
        <v>20</v>
      </c>
      <c r="M133">
        <v>80</v>
      </c>
      <c r="N133">
        <v>213.31199999999998</v>
      </c>
      <c r="O133">
        <v>12.8</v>
      </c>
      <c r="P133">
        <v>50</v>
      </c>
      <c r="Q133">
        <v>40</v>
      </c>
      <c r="R133">
        <v>500</v>
      </c>
      <c r="S133">
        <v>12.5</v>
      </c>
    </row>
    <row r="134" spans="1:19" x14ac:dyDescent="0.25">
      <c r="A134" s="57">
        <f t="shared" si="2"/>
        <v>132</v>
      </c>
      <c r="B134">
        <v>650</v>
      </c>
      <c r="C134">
        <v>4</v>
      </c>
      <c r="D134" t="s">
        <v>903</v>
      </c>
      <c r="E134">
        <v>2</v>
      </c>
      <c r="F134">
        <v>37.305670354198398</v>
      </c>
      <c r="G134">
        <v>621.69899645271619</v>
      </c>
      <c r="H134">
        <v>4</v>
      </c>
      <c r="I134">
        <v>7.9577471545947667</v>
      </c>
      <c r="J134">
        <v>318.3098861837907</v>
      </c>
      <c r="K134">
        <v>100</v>
      </c>
      <c r="L134">
        <v>20</v>
      </c>
      <c r="M134">
        <v>80</v>
      </c>
      <c r="N134">
        <v>213.31199999999998</v>
      </c>
      <c r="O134">
        <v>12.8</v>
      </c>
      <c r="P134">
        <v>50</v>
      </c>
      <c r="Q134">
        <v>80</v>
      </c>
      <c r="R134">
        <v>250</v>
      </c>
      <c r="S134">
        <v>6.25</v>
      </c>
    </row>
    <row r="135" spans="1:19" x14ac:dyDescent="0.25">
      <c r="A135" s="57">
        <f t="shared" si="2"/>
        <v>133</v>
      </c>
      <c r="B135">
        <v>650</v>
      </c>
      <c r="C135">
        <v>5</v>
      </c>
      <c r="D135" t="s">
        <v>904</v>
      </c>
      <c r="E135">
        <v>2</v>
      </c>
      <c r="F135">
        <v>37.305670354198398</v>
      </c>
      <c r="G135">
        <v>621.69899645271619</v>
      </c>
      <c r="H135">
        <v>8</v>
      </c>
      <c r="I135">
        <v>3.9788735772973833</v>
      </c>
      <c r="J135">
        <v>159.15494309189535</v>
      </c>
      <c r="K135">
        <v>100</v>
      </c>
      <c r="L135">
        <v>20</v>
      </c>
      <c r="M135">
        <v>80</v>
      </c>
      <c r="N135">
        <v>213.31199999999998</v>
      </c>
      <c r="O135">
        <v>12.8</v>
      </c>
      <c r="P135">
        <v>50</v>
      </c>
      <c r="Q135">
        <v>160</v>
      </c>
      <c r="R135">
        <v>250</v>
      </c>
      <c r="S135">
        <v>6.25</v>
      </c>
    </row>
    <row r="136" spans="1:19" x14ac:dyDescent="0.25">
      <c r="A136" s="57">
        <f t="shared" si="2"/>
        <v>134</v>
      </c>
      <c r="B136">
        <v>650</v>
      </c>
      <c r="C136">
        <v>6</v>
      </c>
      <c r="D136" t="s">
        <v>905</v>
      </c>
      <c r="E136">
        <v>3</v>
      </c>
      <c r="F136">
        <v>33.160595870398566</v>
      </c>
      <c r="G136">
        <v>414.46599763514411</v>
      </c>
      <c r="H136">
        <v>0.5</v>
      </c>
      <c r="I136">
        <v>7.9577471545947667</v>
      </c>
      <c r="J136">
        <v>318.3098861837907</v>
      </c>
      <c r="K136">
        <v>100</v>
      </c>
      <c r="L136">
        <v>30</v>
      </c>
      <c r="M136">
        <v>80</v>
      </c>
      <c r="N136">
        <v>159.98400000000001</v>
      </c>
      <c r="O136">
        <v>12.8</v>
      </c>
      <c r="P136">
        <v>50</v>
      </c>
      <c r="Q136">
        <v>10</v>
      </c>
      <c r="R136">
        <v>2000</v>
      </c>
      <c r="S136">
        <v>50</v>
      </c>
    </row>
    <row r="137" spans="1:19" x14ac:dyDescent="0.25">
      <c r="A137" s="57">
        <f t="shared" si="2"/>
        <v>135</v>
      </c>
      <c r="B137">
        <v>650</v>
      </c>
      <c r="C137">
        <v>7</v>
      </c>
      <c r="D137" t="s">
        <v>906</v>
      </c>
      <c r="E137">
        <v>3</v>
      </c>
      <c r="F137">
        <v>33.160595870398566</v>
      </c>
      <c r="G137">
        <v>414.46599763514411</v>
      </c>
      <c r="H137">
        <v>1</v>
      </c>
      <c r="I137">
        <v>7.9577471545947667</v>
      </c>
      <c r="J137">
        <v>318.3098861837907</v>
      </c>
      <c r="K137">
        <v>100</v>
      </c>
      <c r="L137">
        <v>30</v>
      </c>
      <c r="M137">
        <v>80</v>
      </c>
      <c r="N137">
        <v>159.98400000000001</v>
      </c>
      <c r="O137">
        <v>12.8</v>
      </c>
      <c r="P137">
        <v>50</v>
      </c>
      <c r="Q137">
        <v>20</v>
      </c>
      <c r="R137">
        <v>1000</v>
      </c>
      <c r="S137">
        <v>25</v>
      </c>
    </row>
    <row r="138" spans="1:19" x14ac:dyDescent="0.25">
      <c r="A138" s="57">
        <f t="shared" si="2"/>
        <v>136</v>
      </c>
      <c r="B138">
        <v>650</v>
      </c>
      <c r="C138">
        <v>8</v>
      </c>
      <c r="D138" t="s">
        <v>907</v>
      </c>
      <c r="E138">
        <v>3</v>
      </c>
      <c r="F138">
        <v>33.160595870398566</v>
      </c>
      <c r="G138">
        <v>414.46599763514411</v>
      </c>
      <c r="H138">
        <v>2</v>
      </c>
      <c r="I138">
        <v>7.9577471545947667</v>
      </c>
      <c r="J138">
        <v>318.3098861837907</v>
      </c>
      <c r="K138">
        <v>100</v>
      </c>
      <c r="L138">
        <v>30</v>
      </c>
      <c r="M138">
        <v>80</v>
      </c>
      <c r="N138">
        <v>159.98400000000001</v>
      </c>
      <c r="O138">
        <v>12.8</v>
      </c>
      <c r="P138">
        <v>50</v>
      </c>
      <c r="Q138">
        <v>40</v>
      </c>
      <c r="R138">
        <v>500</v>
      </c>
      <c r="S138">
        <v>12.5</v>
      </c>
    </row>
    <row r="139" spans="1:19" x14ac:dyDescent="0.25">
      <c r="A139" s="57">
        <f t="shared" si="2"/>
        <v>137</v>
      </c>
      <c r="B139">
        <v>650</v>
      </c>
      <c r="C139">
        <v>9</v>
      </c>
      <c r="D139" t="s">
        <v>908</v>
      </c>
      <c r="E139">
        <v>3</v>
      </c>
      <c r="F139">
        <v>33.160595870398566</v>
      </c>
      <c r="G139">
        <v>414.46599763514411</v>
      </c>
      <c r="H139">
        <v>4</v>
      </c>
      <c r="I139">
        <v>7.9577471545947667</v>
      </c>
      <c r="J139">
        <v>318.3098861837907</v>
      </c>
      <c r="K139">
        <v>100</v>
      </c>
      <c r="L139">
        <v>30</v>
      </c>
      <c r="M139">
        <v>80</v>
      </c>
      <c r="N139">
        <v>159.98400000000001</v>
      </c>
      <c r="O139">
        <v>12.8</v>
      </c>
      <c r="P139">
        <v>50</v>
      </c>
      <c r="Q139">
        <v>80</v>
      </c>
      <c r="R139">
        <v>250</v>
      </c>
      <c r="S139">
        <v>6.25</v>
      </c>
    </row>
    <row r="140" spans="1:19" x14ac:dyDescent="0.25">
      <c r="A140" s="57">
        <f t="shared" si="2"/>
        <v>138</v>
      </c>
      <c r="B140">
        <v>650</v>
      </c>
      <c r="C140">
        <v>10</v>
      </c>
      <c r="D140" t="s">
        <v>909</v>
      </c>
      <c r="E140">
        <v>3</v>
      </c>
      <c r="F140">
        <v>33.160595870398566</v>
      </c>
      <c r="G140">
        <v>414.46599763514411</v>
      </c>
      <c r="H140">
        <v>8</v>
      </c>
      <c r="I140">
        <v>3.9788735772973833</v>
      </c>
      <c r="J140">
        <v>159.15494309189535</v>
      </c>
      <c r="K140">
        <v>100</v>
      </c>
      <c r="L140">
        <v>30</v>
      </c>
      <c r="M140">
        <v>80</v>
      </c>
      <c r="N140">
        <v>159.98400000000001</v>
      </c>
      <c r="O140">
        <v>12.8</v>
      </c>
      <c r="P140">
        <v>50</v>
      </c>
      <c r="Q140">
        <v>160</v>
      </c>
      <c r="R140">
        <v>250</v>
      </c>
      <c r="S140">
        <v>6.25</v>
      </c>
    </row>
    <row r="141" spans="1:19" x14ac:dyDescent="0.25">
      <c r="A141" s="57">
        <f t="shared" si="2"/>
        <v>139</v>
      </c>
      <c r="B141">
        <v>650</v>
      </c>
      <c r="C141">
        <v>11</v>
      </c>
      <c r="D141" t="s">
        <v>910</v>
      </c>
      <c r="E141">
        <v>4</v>
      </c>
      <c r="F141">
        <v>24.870446902798921</v>
      </c>
      <c r="G141">
        <v>621.69899645271619</v>
      </c>
      <c r="H141">
        <v>0.5</v>
      </c>
      <c r="I141">
        <v>7.9577471545947667</v>
      </c>
      <c r="J141">
        <v>318.3098861837907</v>
      </c>
      <c r="K141">
        <v>100</v>
      </c>
      <c r="L141">
        <v>40</v>
      </c>
      <c r="M141">
        <v>80</v>
      </c>
      <c r="N141">
        <v>159.98400000000001</v>
      </c>
      <c r="O141">
        <v>6.4</v>
      </c>
      <c r="P141">
        <v>50</v>
      </c>
      <c r="Q141">
        <v>10</v>
      </c>
      <c r="R141">
        <v>2000</v>
      </c>
      <c r="S141">
        <v>50</v>
      </c>
    </row>
    <row r="142" spans="1:19" x14ac:dyDescent="0.25">
      <c r="A142" s="57">
        <f t="shared" si="2"/>
        <v>140</v>
      </c>
      <c r="B142">
        <v>650</v>
      </c>
      <c r="C142">
        <v>12</v>
      </c>
      <c r="D142" t="s">
        <v>911</v>
      </c>
      <c r="E142">
        <v>4</v>
      </c>
      <c r="F142">
        <v>24.870446902798921</v>
      </c>
      <c r="G142">
        <v>621.69899645271619</v>
      </c>
      <c r="H142">
        <v>1</v>
      </c>
      <c r="I142">
        <v>7.9577471545947667</v>
      </c>
      <c r="J142">
        <v>318.3098861837907</v>
      </c>
      <c r="K142">
        <v>100</v>
      </c>
      <c r="L142">
        <v>40</v>
      </c>
      <c r="M142">
        <v>80</v>
      </c>
      <c r="N142">
        <v>159.98400000000001</v>
      </c>
      <c r="O142">
        <v>6.4</v>
      </c>
      <c r="P142">
        <v>50</v>
      </c>
      <c r="Q142">
        <v>20</v>
      </c>
      <c r="R142">
        <v>1000</v>
      </c>
      <c r="S142">
        <v>25</v>
      </c>
    </row>
    <row r="143" spans="1:19" x14ac:dyDescent="0.25">
      <c r="A143" s="57">
        <f t="shared" si="2"/>
        <v>141</v>
      </c>
      <c r="B143">
        <v>650</v>
      </c>
      <c r="C143">
        <v>13</v>
      </c>
      <c r="D143" t="s">
        <v>912</v>
      </c>
      <c r="E143">
        <v>4</v>
      </c>
      <c r="F143">
        <v>24.870446902798921</v>
      </c>
      <c r="G143">
        <v>621.69899645271619</v>
      </c>
      <c r="H143">
        <v>2</v>
      </c>
      <c r="I143">
        <v>7.9577471545947667</v>
      </c>
      <c r="J143">
        <v>318.3098861837907</v>
      </c>
      <c r="K143">
        <v>100</v>
      </c>
      <c r="L143">
        <v>40</v>
      </c>
      <c r="M143">
        <v>80</v>
      </c>
      <c r="N143">
        <v>159.98400000000001</v>
      </c>
      <c r="O143">
        <v>6.4</v>
      </c>
      <c r="P143">
        <v>50</v>
      </c>
      <c r="Q143">
        <v>40</v>
      </c>
      <c r="R143">
        <v>500</v>
      </c>
      <c r="S143">
        <v>12.5</v>
      </c>
    </row>
    <row r="144" spans="1:19" x14ac:dyDescent="0.25">
      <c r="A144" s="57">
        <f t="shared" si="2"/>
        <v>142</v>
      </c>
      <c r="B144">
        <v>650</v>
      </c>
      <c r="C144">
        <v>14</v>
      </c>
      <c r="D144" t="s">
        <v>913</v>
      </c>
      <c r="E144">
        <v>4</v>
      </c>
      <c r="F144">
        <v>24.870446902798921</v>
      </c>
      <c r="G144">
        <v>621.69899645271619</v>
      </c>
      <c r="H144">
        <v>4</v>
      </c>
      <c r="I144">
        <v>7.9577471545947667</v>
      </c>
      <c r="J144">
        <v>318.3098861837907</v>
      </c>
      <c r="K144">
        <v>100</v>
      </c>
      <c r="L144">
        <v>40</v>
      </c>
      <c r="M144">
        <v>80</v>
      </c>
      <c r="N144">
        <v>159.98400000000001</v>
      </c>
      <c r="O144">
        <v>6.4</v>
      </c>
      <c r="P144">
        <v>50</v>
      </c>
      <c r="Q144">
        <v>80</v>
      </c>
      <c r="R144">
        <v>250</v>
      </c>
      <c r="S144">
        <v>6.25</v>
      </c>
    </row>
    <row r="145" spans="1:19" x14ac:dyDescent="0.25">
      <c r="A145" s="57">
        <f t="shared" si="2"/>
        <v>143</v>
      </c>
      <c r="B145">
        <v>650</v>
      </c>
      <c r="C145">
        <v>15</v>
      </c>
      <c r="D145" t="s">
        <v>914</v>
      </c>
      <c r="E145">
        <v>4</v>
      </c>
      <c r="F145">
        <v>24.870446902798921</v>
      </c>
      <c r="G145">
        <v>621.69899645271619</v>
      </c>
      <c r="H145">
        <v>8</v>
      </c>
      <c r="I145">
        <v>3.9788735772973833</v>
      </c>
      <c r="J145">
        <v>159.15494309189535</v>
      </c>
      <c r="K145">
        <v>100</v>
      </c>
      <c r="L145">
        <v>40</v>
      </c>
      <c r="M145">
        <v>80</v>
      </c>
      <c r="N145">
        <v>159.98400000000001</v>
      </c>
      <c r="O145">
        <v>6.4</v>
      </c>
      <c r="P145">
        <v>50</v>
      </c>
      <c r="Q145">
        <v>160</v>
      </c>
      <c r="R145">
        <v>250</v>
      </c>
      <c r="S145">
        <v>6.25</v>
      </c>
    </row>
    <row r="146" spans="1:19" x14ac:dyDescent="0.25">
      <c r="A146" s="57">
        <f t="shared" si="2"/>
        <v>144</v>
      </c>
      <c r="B146">
        <v>650</v>
      </c>
      <c r="C146">
        <v>16</v>
      </c>
      <c r="D146" t="s">
        <v>915</v>
      </c>
      <c r="E146">
        <v>5</v>
      </c>
      <c r="F146">
        <v>29.844536283358714</v>
      </c>
      <c r="G146">
        <v>497.35919716217279</v>
      </c>
      <c r="H146">
        <v>0.5</v>
      </c>
      <c r="I146">
        <v>7.9577471545947667</v>
      </c>
      <c r="J146">
        <v>318.3098861837907</v>
      </c>
      <c r="K146">
        <v>100</v>
      </c>
      <c r="L146">
        <v>50</v>
      </c>
      <c r="M146">
        <v>80</v>
      </c>
      <c r="N146">
        <v>106.65599999999999</v>
      </c>
      <c r="O146">
        <v>6.4</v>
      </c>
      <c r="P146">
        <v>50</v>
      </c>
      <c r="Q146">
        <v>10</v>
      </c>
      <c r="R146">
        <v>2000</v>
      </c>
      <c r="S146">
        <v>50</v>
      </c>
    </row>
    <row r="147" spans="1:19" x14ac:dyDescent="0.25">
      <c r="A147" s="57">
        <f t="shared" si="2"/>
        <v>145</v>
      </c>
      <c r="B147">
        <v>650</v>
      </c>
      <c r="C147">
        <v>17</v>
      </c>
      <c r="D147" t="s">
        <v>916</v>
      </c>
      <c r="E147">
        <v>5</v>
      </c>
      <c r="F147">
        <v>29.844536283358714</v>
      </c>
      <c r="G147">
        <v>497.35919716217279</v>
      </c>
      <c r="H147">
        <v>1</v>
      </c>
      <c r="I147">
        <v>7.9577471545947667</v>
      </c>
      <c r="J147">
        <v>318.3098861837907</v>
      </c>
      <c r="K147">
        <v>100</v>
      </c>
      <c r="L147">
        <v>50</v>
      </c>
      <c r="M147">
        <v>80</v>
      </c>
      <c r="N147">
        <v>106.65599999999999</v>
      </c>
      <c r="O147">
        <v>6.4</v>
      </c>
      <c r="P147">
        <v>50</v>
      </c>
      <c r="Q147">
        <v>20</v>
      </c>
      <c r="R147">
        <v>1000</v>
      </c>
      <c r="S147">
        <v>25</v>
      </c>
    </row>
    <row r="148" spans="1:19" x14ac:dyDescent="0.25">
      <c r="A148" s="57">
        <f t="shared" si="2"/>
        <v>146</v>
      </c>
      <c r="B148">
        <v>650</v>
      </c>
      <c r="C148">
        <v>18</v>
      </c>
      <c r="D148" t="s">
        <v>917</v>
      </c>
      <c r="E148">
        <v>5</v>
      </c>
      <c r="F148">
        <v>29.844536283358714</v>
      </c>
      <c r="G148">
        <v>497.35919716217279</v>
      </c>
      <c r="H148">
        <v>2</v>
      </c>
      <c r="I148">
        <v>7.9577471545947667</v>
      </c>
      <c r="J148">
        <v>318.3098861837907</v>
      </c>
      <c r="K148">
        <v>100</v>
      </c>
      <c r="L148">
        <v>50</v>
      </c>
      <c r="M148">
        <v>80</v>
      </c>
      <c r="N148">
        <v>106.65599999999999</v>
      </c>
      <c r="O148">
        <v>6.4</v>
      </c>
      <c r="P148">
        <v>50</v>
      </c>
      <c r="Q148">
        <v>40</v>
      </c>
      <c r="R148">
        <v>500</v>
      </c>
      <c r="S148">
        <v>12.5</v>
      </c>
    </row>
    <row r="149" spans="1:19" x14ac:dyDescent="0.25">
      <c r="A149" s="57">
        <f t="shared" si="2"/>
        <v>147</v>
      </c>
      <c r="B149">
        <v>650</v>
      </c>
      <c r="C149">
        <v>19</v>
      </c>
      <c r="D149" t="s">
        <v>918</v>
      </c>
      <c r="E149">
        <v>5</v>
      </c>
      <c r="F149">
        <v>29.844536283358714</v>
      </c>
      <c r="G149">
        <v>497.35919716217279</v>
      </c>
      <c r="H149">
        <v>4</v>
      </c>
      <c r="I149">
        <v>7.9577471545947667</v>
      </c>
      <c r="J149">
        <v>318.3098861837907</v>
      </c>
      <c r="K149">
        <v>100</v>
      </c>
      <c r="L149">
        <v>50</v>
      </c>
      <c r="M149">
        <v>80</v>
      </c>
      <c r="N149">
        <v>106.65599999999999</v>
      </c>
      <c r="O149">
        <v>6.4</v>
      </c>
      <c r="P149">
        <v>50</v>
      </c>
      <c r="Q149">
        <v>80</v>
      </c>
      <c r="R149">
        <v>250</v>
      </c>
      <c r="S149">
        <v>6.25</v>
      </c>
    </row>
    <row r="150" spans="1:19" x14ac:dyDescent="0.25">
      <c r="A150" s="57">
        <f t="shared" si="2"/>
        <v>148</v>
      </c>
      <c r="B150">
        <v>650</v>
      </c>
      <c r="C150">
        <v>20</v>
      </c>
      <c r="D150" t="s">
        <v>919</v>
      </c>
      <c r="E150">
        <v>5</v>
      </c>
      <c r="F150">
        <v>29.844536283358714</v>
      </c>
      <c r="G150">
        <v>497.35919716217279</v>
      </c>
      <c r="H150">
        <v>8</v>
      </c>
      <c r="I150">
        <v>3.9788735772973833</v>
      </c>
      <c r="J150">
        <v>159.15494309189535</v>
      </c>
      <c r="K150">
        <v>100</v>
      </c>
      <c r="L150">
        <v>50</v>
      </c>
      <c r="M150">
        <v>80</v>
      </c>
      <c r="N150">
        <v>106.65599999999999</v>
      </c>
      <c r="O150">
        <v>6.4</v>
      </c>
      <c r="P150">
        <v>50</v>
      </c>
      <c r="Q150">
        <v>160</v>
      </c>
      <c r="R150">
        <v>250</v>
      </c>
      <c r="S150">
        <v>6.25</v>
      </c>
    </row>
    <row r="151" spans="1:19" x14ac:dyDescent="0.25">
      <c r="A151" s="57">
        <f t="shared" si="2"/>
        <v>149</v>
      </c>
      <c r="B151">
        <v>650</v>
      </c>
      <c r="C151">
        <v>21</v>
      </c>
      <c r="D151" t="s">
        <v>920</v>
      </c>
      <c r="E151">
        <v>6</v>
      </c>
      <c r="F151">
        <v>24.870446902798928</v>
      </c>
      <c r="G151">
        <v>828.93199527028821</v>
      </c>
      <c r="H151">
        <v>0.5</v>
      </c>
      <c r="I151">
        <v>7.9577471545947667</v>
      </c>
      <c r="J151">
        <v>318.3098861837907</v>
      </c>
      <c r="K151">
        <v>200</v>
      </c>
      <c r="L151">
        <v>30</v>
      </c>
      <c r="M151">
        <v>160</v>
      </c>
      <c r="N151">
        <v>213.31199999999998</v>
      </c>
      <c r="O151">
        <v>6.4</v>
      </c>
      <c r="P151">
        <v>50</v>
      </c>
      <c r="Q151">
        <v>10</v>
      </c>
      <c r="R151">
        <v>2000</v>
      </c>
      <c r="S151">
        <v>50</v>
      </c>
    </row>
    <row r="152" spans="1:19" x14ac:dyDescent="0.25">
      <c r="A152" s="57">
        <f t="shared" si="2"/>
        <v>150</v>
      </c>
      <c r="B152">
        <v>650</v>
      </c>
      <c r="C152">
        <v>22</v>
      </c>
      <c r="D152" t="s">
        <v>921</v>
      </c>
      <c r="E152">
        <v>6</v>
      </c>
      <c r="F152">
        <v>24.870446902798928</v>
      </c>
      <c r="G152">
        <v>828.93199527028821</v>
      </c>
      <c r="H152">
        <v>1</v>
      </c>
      <c r="I152">
        <v>7.9577471545947667</v>
      </c>
      <c r="J152">
        <v>318.3098861837907</v>
      </c>
      <c r="K152">
        <v>200</v>
      </c>
      <c r="L152">
        <v>30</v>
      </c>
      <c r="M152">
        <v>160</v>
      </c>
      <c r="N152">
        <v>213.31199999999998</v>
      </c>
      <c r="O152">
        <v>6.4</v>
      </c>
      <c r="P152">
        <v>50</v>
      </c>
      <c r="Q152">
        <v>20</v>
      </c>
      <c r="R152">
        <v>1000</v>
      </c>
      <c r="S152">
        <v>25</v>
      </c>
    </row>
    <row r="153" spans="1:19" x14ac:dyDescent="0.25">
      <c r="A153" s="57">
        <f t="shared" si="2"/>
        <v>151</v>
      </c>
      <c r="B153">
        <v>650</v>
      </c>
      <c r="C153">
        <v>23</v>
      </c>
      <c r="D153" t="s">
        <v>922</v>
      </c>
      <c r="E153">
        <v>6</v>
      </c>
      <c r="F153">
        <v>24.870446902798928</v>
      </c>
      <c r="G153">
        <v>828.93199527028821</v>
      </c>
      <c r="H153">
        <v>2</v>
      </c>
      <c r="I153">
        <v>7.9577471545947667</v>
      </c>
      <c r="J153">
        <v>318.3098861837907</v>
      </c>
      <c r="K153">
        <v>200</v>
      </c>
      <c r="L153">
        <v>30</v>
      </c>
      <c r="M153">
        <v>160</v>
      </c>
      <c r="N153">
        <v>213.31199999999998</v>
      </c>
      <c r="O153">
        <v>6.4</v>
      </c>
      <c r="P153">
        <v>50</v>
      </c>
      <c r="Q153">
        <v>40</v>
      </c>
      <c r="R153">
        <v>500</v>
      </c>
      <c r="S153">
        <v>12.5</v>
      </c>
    </row>
    <row r="154" spans="1:19" x14ac:dyDescent="0.25">
      <c r="A154" s="57">
        <f t="shared" si="2"/>
        <v>152</v>
      </c>
      <c r="B154">
        <v>650</v>
      </c>
      <c r="C154">
        <v>24</v>
      </c>
      <c r="D154" t="s">
        <v>923</v>
      </c>
      <c r="E154">
        <v>6</v>
      </c>
      <c r="F154">
        <v>24.870446902798928</v>
      </c>
      <c r="G154">
        <v>828.93199527028821</v>
      </c>
      <c r="H154">
        <v>4</v>
      </c>
      <c r="I154">
        <v>7.9577471545947667</v>
      </c>
      <c r="J154">
        <v>318.3098861837907</v>
      </c>
      <c r="K154">
        <v>200</v>
      </c>
      <c r="L154">
        <v>30</v>
      </c>
      <c r="M154">
        <v>160</v>
      </c>
      <c r="N154">
        <v>213.31199999999998</v>
      </c>
      <c r="O154">
        <v>6.4</v>
      </c>
      <c r="P154">
        <v>50</v>
      </c>
      <c r="Q154">
        <v>80</v>
      </c>
      <c r="R154">
        <v>250</v>
      </c>
      <c r="S154">
        <v>6.25</v>
      </c>
    </row>
    <row r="155" spans="1:19" x14ac:dyDescent="0.25">
      <c r="A155" s="57">
        <f t="shared" si="2"/>
        <v>153</v>
      </c>
      <c r="B155">
        <v>650</v>
      </c>
      <c r="C155">
        <v>25</v>
      </c>
      <c r="D155" t="s">
        <v>924</v>
      </c>
      <c r="E155">
        <v>6</v>
      </c>
      <c r="F155">
        <v>24.870446902798928</v>
      </c>
      <c r="G155">
        <v>828.93199527028821</v>
      </c>
      <c r="H155">
        <v>8</v>
      </c>
      <c r="I155">
        <v>3.9788735772973833</v>
      </c>
      <c r="J155">
        <v>159.15494309189535</v>
      </c>
      <c r="K155">
        <v>200</v>
      </c>
      <c r="L155">
        <v>30</v>
      </c>
      <c r="M155">
        <v>160</v>
      </c>
      <c r="N155">
        <v>213.31199999999998</v>
      </c>
      <c r="O155">
        <v>6.4</v>
      </c>
      <c r="P155">
        <v>50</v>
      </c>
      <c r="Q155">
        <v>160</v>
      </c>
      <c r="R155">
        <v>250</v>
      </c>
      <c r="S155">
        <v>6.25</v>
      </c>
    </row>
    <row r="156" spans="1:19" x14ac:dyDescent="0.25">
      <c r="A156" s="57">
        <f t="shared" si="2"/>
        <v>154</v>
      </c>
      <c r="B156">
        <v>650</v>
      </c>
      <c r="C156">
        <v>26</v>
      </c>
      <c r="D156" t="s">
        <v>925</v>
      </c>
      <c r="E156">
        <v>7</v>
      </c>
      <c r="F156">
        <v>42.635051833369594</v>
      </c>
      <c r="G156">
        <v>710.5131388031042</v>
      </c>
      <c r="H156">
        <v>0.5</v>
      </c>
      <c r="I156">
        <v>7.9577471545947667</v>
      </c>
      <c r="J156">
        <v>318.3098861837907</v>
      </c>
      <c r="K156">
        <v>200</v>
      </c>
      <c r="L156">
        <v>35</v>
      </c>
      <c r="M156">
        <v>160</v>
      </c>
      <c r="N156">
        <v>106.65599999999999</v>
      </c>
      <c r="O156">
        <v>6.4</v>
      </c>
      <c r="P156">
        <v>50</v>
      </c>
      <c r="Q156">
        <v>10</v>
      </c>
      <c r="R156">
        <v>2000</v>
      </c>
      <c r="S156">
        <v>50</v>
      </c>
    </row>
    <row r="157" spans="1:19" x14ac:dyDescent="0.25">
      <c r="A157" s="57">
        <f t="shared" si="2"/>
        <v>155</v>
      </c>
      <c r="B157">
        <v>650</v>
      </c>
      <c r="C157">
        <v>27</v>
      </c>
      <c r="D157" t="s">
        <v>926</v>
      </c>
      <c r="E157">
        <v>7</v>
      </c>
      <c r="F157">
        <v>42.635051833369594</v>
      </c>
      <c r="G157">
        <v>710.5131388031042</v>
      </c>
      <c r="H157">
        <v>1</v>
      </c>
      <c r="I157">
        <v>7.9577471545947667</v>
      </c>
      <c r="J157">
        <v>318.3098861837907</v>
      </c>
      <c r="K157">
        <v>200</v>
      </c>
      <c r="L157">
        <v>35</v>
      </c>
      <c r="M157">
        <v>160</v>
      </c>
      <c r="N157">
        <v>106.65599999999999</v>
      </c>
      <c r="O157">
        <v>6.4</v>
      </c>
      <c r="P157">
        <v>50</v>
      </c>
      <c r="Q157">
        <v>20</v>
      </c>
      <c r="R157">
        <v>1000</v>
      </c>
      <c r="S157">
        <v>25</v>
      </c>
    </row>
    <row r="158" spans="1:19" x14ac:dyDescent="0.25">
      <c r="A158" s="57">
        <f t="shared" si="2"/>
        <v>156</v>
      </c>
      <c r="B158">
        <v>650</v>
      </c>
      <c r="C158">
        <v>28</v>
      </c>
      <c r="D158" t="s">
        <v>927</v>
      </c>
      <c r="E158">
        <v>7</v>
      </c>
      <c r="F158">
        <v>42.635051833369594</v>
      </c>
      <c r="G158">
        <v>710.5131388031042</v>
      </c>
      <c r="H158">
        <v>2</v>
      </c>
      <c r="I158">
        <v>7.9577471545947667</v>
      </c>
      <c r="J158">
        <v>318.3098861837907</v>
      </c>
      <c r="K158">
        <v>200</v>
      </c>
      <c r="L158">
        <v>35</v>
      </c>
      <c r="M158">
        <v>160</v>
      </c>
      <c r="N158">
        <v>106.65599999999999</v>
      </c>
      <c r="O158">
        <v>6.4</v>
      </c>
      <c r="P158">
        <v>50</v>
      </c>
      <c r="Q158">
        <v>40</v>
      </c>
      <c r="R158">
        <v>500</v>
      </c>
      <c r="S158">
        <v>12.5</v>
      </c>
    </row>
    <row r="159" spans="1:19" x14ac:dyDescent="0.25">
      <c r="A159" s="57">
        <f t="shared" si="2"/>
        <v>157</v>
      </c>
      <c r="B159">
        <v>650</v>
      </c>
      <c r="C159">
        <v>29</v>
      </c>
      <c r="D159" t="s">
        <v>928</v>
      </c>
      <c r="E159">
        <v>7</v>
      </c>
      <c r="F159">
        <v>42.635051833369594</v>
      </c>
      <c r="G159">
        <v>710.5131388031042</v>
      </c>
      <c r="H159">
        <v>4</v>
      </c>
      <c r="I159">
        <v>7.9577471545947667</v>
      </c>
      <c r="J159">
        <v>318.3098861837907</v>
      </c>
      <c r="K159">
        <v>200</v>
      </c>
      <c r="L159">
        <v>35</v>
      </c>
      <c r="M159">
        <v>160</v>
      </c>
      <c r="N159">
        <v>106.65599999999999</v>
      </c>
      <c r="O159">
        <v>6.4</v>
      </c>
      <c r="P159">
        <v>50</v>
      </c>
      <c r="Q159">
        <v>80</v>
      </c>
      <c r="R159">
        <v>250</v>
      </c>
      <c r="S159">
        <v>6.25</v>
      </c>
    </row>
    <row r="160" spans="1:19" x14ac:dyDescent="0.25">
      <c r="A160" s="57">
        <f t="shared" si="2"/>
        <v>158</v>
      </c>
      <c r="B160">
        <v>650</v>
      </c>
      <c r="C160">
        <v>30</v>
      </c>
      <c r="D160" t="s">
        <v>929</v>
      </c>
      <c r="E160">
        <v>7</v>
      </c>
      <c r="F160">
        <v>42.635051833369594</v>
      </c>
      <c r="G160">
        <v>710.5131388031042</v>
      </c>
      <c r="H160">
        <v>8</v>
      </c>
      <c r="I160">
        <v>3.9788735772973833</v>
      </c>
      <c r="J160">
        <v>159.15494309189535</v>
      </c>
      <c r="K160">
        <v>200</v>
      </c>
      <c r="L160">
        <v>35</v>
      </c>
      <c r="M160">
        <v>160</v>
      </c>
      <c r="N160">
        <v>106.65599999999999</v>
      </c>
      <c r="O160">
        <v>6.4</v>
      </c>
      <c r="P160">
        <v>50</v>
      </c>
      <c r="Q160">
        <v>160</v>
      </c>
      <c r="R160">
        <v>250</v>
      </c>
      <c r="S160">
        <v>6.25</v>
      </c>
    </row>
    <row r="161" spans="1:19" x14ac:dyDescent="0.25">
      <c r="A161" s="57">
        <f t="shared" si="2"/>
        <v>159</v>
      </c>
      <c r="B161">
        <v>650</v>
      </c>
      <c r="C161">
        <v>31</v>
      </c>
      <c r="D161" t="s">
        <v>930</v>
      </c>
      <c r="E161">
        <v>10</v>
      </c>
      <c r="F161">
        <v>29.844536283358714</v>
      </c>
      <c r="G161">
        <v>497.35919716217279</v>
      </c>
      <c r="H161">
        <v>2</v>
      </c>
      <c r="I161">
        <v>7.9577471545947667</v>
      </c>
      <c r="J161">
        <v>318.3098861837907</v>
      </c>
      <c r="K161">
        <v>200</v>
      </c>
      <c r="L161">
        <v>50</v>
      </c>
      <c r="M161">
        <v>160</v>
      </c>
      <c r="N161">
        <v>106.65599999999999</v>
      </c>
      <c r="O161">
        <v>6.4</v>
      </c>
      <c r="P161">
        <v>50</v>
      </c>
      <c r="Q161">
        <v>40</v>
      </c>
      <c r="R161">
        <v>500</v>
      </c>
      <c r="S161">
        <v>12.5</v>
      </c>
    </row>
    <row r="162" spans="1:19" x14ac:dyDescent="0.25">
      <c r="A162" s="57">
        <f t="shared" si="2"/>
        <v>160</v>
      </c>
      <c r="B162">
        <v>900</v>
      </c>
      <c r="C162">
        <v>0</v>
      </c>
      <c r="D162" t="s">
        <v>806</v>
      </c>
    </row>
    <row r="163" spans="1:19" x14ac:dyDescent="0.25">
      <c r="A163" s="57">
        <f t="shared" si="2"/>
        <v>161</v>
      </c>
      <c r="B163">
        <v>900</v>
      </c>
      <c r="C163">
        <v>1</v>
      </c>
      <c r="D163" t="s">
        <v>900</v>
      </c>
      <c r="E163">
        <v>2</v>
      </c>
      <c r="F163">
        <v>37.305670354198398</v>
      </c>
      <c r="G163">
        <v>621.69899645271619</v>
      </c>
      <c r="H163">
        <v>0.5</v>
      </c>
      <c r="I163">
        <v>7.9577471545947667</v>
      </c>
      <c r="J163">
        <v>318.3098861837907</v>
      </c>
      <c r="K163">
        <v>100</v>
      </c>
      <c r="L163">
        <v>20</v>
      </c>
      <c r="M163">
        <v>80</v>
      </c>
      <c r="N163">
        <v>213.31199999999998</v>
      </c>
      <c r="O163">
        <v>12.8</v>
      </c>
      <c r="P163">
        <v>50</v>
      </c>
      <c r="Q163">
        <v>10</v>
      </c>
      <c r="R163">
        <v>2000</v>
      </c>
      <c r="S163">
        <v>50</v>
      </c>
    </row>
    <row r="164" spans="1:19" x14ac:dyDescent="0.25">
      <c r="A164" s="57">
        <f t="shared" si="2"/>
        <v>162</v>
      </c>
      <c r="B164">
        <v>900</v>
      </c>
      <c r="C164">
        <v>2</v>
      </c>
      <c r="D164" t="s">
        <v>901</v>
      </c>
      <c r="E164">
        <v>2</v>
      </c>
      <c r="F164">
        <v>37.305670354198398</v>
      </c>
      <c r="G164">
        <v>621.69899645271619</v>
      </c>
      <c r="H164">
        <v>1</v>
      </c>
      <c r="I164">
        <v>7.9577471545947667</v>
      </c>
      <c r="J164">
        <v>318.3098861837907</v>
      </c>
      <c r="K164">
        <v>100</v>
      </c>
      <c r="L164">
        <v>20</v>
      </c>
      <c r="M164">
        <v>80</v>
      </c>
      <c r="N164">
        <v>213.31199999999998</v>
      </c>
      <c r="O164">
        <v>12.8</v>
      </c>
      <c r="P164">
        <v>50</v>
      </c>
      <c r="Q164">
        <v>20</v>
      </c>
      <c r="R164">
        <v>1000</v>
      </c>
      <c r="S164">
        <v>25</v>
      </c>
    </row>
    <row r="165" spans="1:19" x14ac:dyDescent="0.25">
      <c r="A165" s="57">
        <f t="shared" si="2"/>
        <v>163</v>
      </c>
      <c r="B165">
        <v>900</v>
      </c>
      <c r="C165">
        <v>3</v>
      </c>
      <c r="D165" t="s">
        <v>902</v>
      </c>
      <c r="E165">
        <v>2</v>
      </c>
      <c r="F165">
        <v>37.305670354198398</v>
      </c>
      <c r="G165">
        <v>621.69899645271619</v>
      </c>
      <c r="H165">
        <v>2</v>
      </c>
      <c r="I165">
        <v>7.9577471545947667</v>
      </c>
      <c r="J165">
        <v>318.3098861837907</v>
      </c>
      <c r="K165">
        <v>100</v>
      </c>
      <c r="L165">
        <v>20</v>
      </c>
      <c r="M165">
        <v>80</v>
      </c>
      <c r="N165">
        <v>213.31199999999998</v>
      </c>
      <c r="O165">
        <v>12.8</v>
      </c>
      <c r="P165">
        <v>50</v>
      </c>
      <c r="Q165">
        <v>40</v>
      </c>
      <c r="R165">
        <v>500</v>
      </c>
      <c r="S165">
        <v>12.5</v>
      </c>
    </row>
    <row r="166" spans="1:19" x14ac:dyDescent="0.25">
      <c r="A166" s="57">
        <f t="shared" si="2"/>
        <v>164</v>
      </c>
      <c r="B166">
        <v>900</v>
      </c>
      <c r="C166">
        <v>4</v>
      </c>
      <c r="D166" t="s">
        <v>903</v>
      </c>
      <c r="E166">
        <v>2</v>
      </c>
      <c r="F166">
        <v>37.305670354198398</v>
      </c>
      <c r="G166">
        <v>621.69899645271619</v>
      </c>
      <c r="H166">
        <v>4</v>
      </c>
      <c r="I166">
        <v>7.9577471545947667</v>
      </c>
      <c r="J166">
        <v>318.3098861837907</v>
      </c>
      <c r="K166">
        <v>100</v>
      </c>
      <c r="L166">
        <v>20</v>
      </c>
      <c r="M166">
        <v>80</v>
      </c>
      <c r="N166">
        <v>213.31199999999998</v>
      </c>
      <c r="O166">
        <v>12.8</v>
      </c>
      <c r="P166">
        <v>50</v>
      </c>
      <c r="Q166">
        <v>80</v>
      </c>
      <c r="R166">
        <v>250</v>
      </c>
      <c r="S166">
        <v>6.25</v>
      </c>
    </row>
    <row r="167" spans="1:19" x14ac:dyDescent="0.25">
      <c r="A167" s="57">
        <f t="shared" si="2"/>
        <v>165</v>
      </c>
      <c r="B167">
        <v>900</v>
      </c>
      <c r="C167">
        <v>5</v>
      </c>
      <c r="D167" t="s">
        <v>904</v>
      </c>
      <c r="E167">
        <v>2</v>
      </c>
      <c r="F167">
        <v>37.305670354198398</v>
      </c>
      <c r="G167">
        <v>621.69899645271619</v>
      </c>
      <c r="H167">
        <v>8</v>
      </c>
      <c r="I167">
        <v>3.9788735772973833</v>
      </c>
      <c r="J167">
        <v>159.15494309189535</v>
      </c>
      <c r="K167">
        <v>100</v>
      </c>
      <c r="L167">
        <v>20</v>
      </c>
      <c r="M167">
        <v>80</v>
      </c>
      <c r="N167">
        <v>213.31199999999998</v>
      </c>
      <c r="O167">
        <v>12.8</v>
      </c>
      <c r="P167">
        <v>50</v>
      </c>
      <c r="Q167">
        <v>160</v>
      </c>
      <c r="R167">
        <v>250</v>
      </c>
      <c r="S167">
        <v>6.25</v>
      </c>
    </row>
    <row r="168" spans="1:19" x14ac:dyDescent="0.25">
      <c r="A168" s="57">
        <f t="shared" si="2"/>
        <v>166</v>
      </c>
      <c r="B168">
        <v>900</v>
      </c>
      <c r="C168">
        <v>6</v>
      </c>
      <c r="D168" t="s">
        <v>905</v>
      </c>
      <c r="E168">
        <v>3</v>
      </c>
      <c r="F168">
        <v>33.160595870398566</v>
      </c>
      <c r="G168">
        <v>414.46599763514411</v>
      </c>
      <c r="H168">
        <v>0.5</v>
      </c>
      <c r="I168">
        <v>7.9577471545947667</v>
      </c>
      <c r="J168">
        <v>318.3098861837907</v>
      </c>
      <c r="K168">
        <v>100</v>
      </c>
      <c r="L168">
        <v>30</v>
      </c>
      <c r="M168">
        <v>80</v>
      </c>
      <c r="N168">
        <v>159.98400000000001</v>
      </c>
      <c r="O168">
        <v>12.8</v>
      </c>
      <c r="P168">
        <v>50</v>
      </c>
      <c r="Q168">
        <v>10</v>
      </c>
      <c r="R168">
        <v>2000</v>
      </c>
      <c r="S168">
        <v>50</v>
      </c>
    </row>
    <row r="169" spans="1:19" x14ac:dyDescent="0.25">
      <c r="A169" s="57">
        <f t="shared" si="2"/>
        <v>167</v>
      </c>
      <c r="B169">
        <v>900</v>
      </c>
      <c r="C169">
        <v>7</v>
      </c>
      <c r="D169" t="s">
        <v>906</v>
      </c>
      <c r="E169">
        <v>3</v>
      </c>
      <c r="F169">
        <v>33.160595870398566</v>
      </c>
      <c r="G169">
        <v>414.46599763514411</v>
      </c>
      <c r="H169">
        <v>1</v>
      </c>
      <c r="I169">
        <v>7.9577471545947667</v>
      </c>
      <c r="J169">
        <v>318.3098861837907</v>
      </c>
      <c r="K169">
        <v>100</v>
      </c>
      <c r="L169">
        <v>30</v>
      </c>
      <c r="M169">
        <v>80</v>
      </c>
      <c r="N169">
        <v>159.98400000000001</v>
      </c>
      <c r="O169">
        <v>12.8</v>
      </c>
      <c r="P169">
        <v>50</v>
      </c>
      <c r="Q169">
        <v>20</v>
      </c>
      <c r="R169">
        <v>1000</v>
      </c>
      <c r="S169">
        <v>25</v>
      </c>
    </row>
    <row r="170" spans="1:19" x14ac:dyDescent="0.25">
      <c r="A170" s="57">
        <f t="shared" si="2"/>
        <v>168</v>
      </c>
      <c r="B170">
        <v>900</v>
      </c>
      <c r="C170">
        <v>8</v>
      </c>
      <c r="D170" t="s">
        <v>907</v>
      </c>
      <c r="E170">
        <v>3</v>
      </c>
      <c r="F170">
        <v>33.160595870398566</v>
      </c>
      <c r="G170">
        <v>414.46599763514411</v>
      </c>
      <c r="H170">
        <v>2</v>
      </c>
      <c r="I170">
        <v>7.9577471545947667</v>
      </c>
      <c r="J170">
        <v>318.3098861837907</v>
      </c>
      <c r="K170">
        <v>100</v>
      </c>
      <c r="L170">
        <v>30</v>
      </c>
      <c r="M170">
        <v>80</v>
      </c>
      <c r="N170">
        <v>159.98400000000001</v>
      </c>
      <c r="O170">
        <v>12.8</v>
      </c>
      <c r="P170">
        <v>50</v>
      </c>
      <c r="Q170">
        <v>40</v>
      </c>
      <c r="R170">
        <v>500</v>
      </c>
      <c r="S170">
        <v>12.5</v>
      </c>
    </row>
    <row r="171" spans="1:19" x14ac:dyDescent="0.25">
      <c r="A171" s="57">
        <f t="shared" si="2"/>
        <v>169</v>
      </c>
      <c r="B171">
        <v>900</v>
      </c>
      <c r="C171">
        <v>9</v>
      </c>
      <c r="D171" t="s">
        <v>908</v>
      </c>
      <c r="E171">
        <v>3</v>
      </c>
      <c r="F171">
        <v>33.160595870398566</v>
      </c>
      <c r="G171">
        <v>414.46599763514411</v>
      </c>
      <c r="H171">
        <v>4</v>
      </c>
      <c r="I171">
        <v>7.9577471545947667</v>
      </c>
      <c r="J171">
        <v>318.3098861837907</v>
      </c>
      <c r="K171">
        <v>100</v>
      </c>
      <c r="L171">
        <v>30</v>
      </c>
      <c r="M171">
        <v>80</v>
      </c>
      <c r="N171">
        <v>159.98400000000001</v>
      </c>
      <c r="O171">
        <v>12.8</v>
      </c>
      <c r="P171">
        <v>50</v>
      </c>
      <c r="Q171">
        <v>80</v>
      </c>
      <c r="R171">
        <v>250</v>
      </c>
      <c r="S171">
        <v>6.25</v>
      </c>
    </row>
    <row r="172" spans="1:19" x14ac:dyDescent="0.25">
      <c r="A172" s="57">
        <f t="shared" si="2"/>
        <v>170</v>
      </c>
      <c r="B172">
        <v>900</v>
      </c>
      <c r="C172">
        <v>10</v>
      </c>
      <c r="D172" t="s">
        <v>909</v>
      </c>
      <c r="E172">
        <v>3</v>
      </c>
      <c r="F172">
        <v>33.160595870398566</v>
      </c>
      <c r="G172">
        <v>414.46599763514411</v>
      </c>
      <c r="H172">
        <v>8</v>
      </c>
      <c r="I172">
        <v>3.9788735772973833</v>
      </c>
      <c r="J172">
        <v>159.15494309189535</v>
      </c>
      <c r="K172">
        <v>100</v>
      </c>
      <c r="L172">
        <v>30</v>
      </c>
      <c r="M172">
        <v>80</v>
      </c>
      <c r="N172">
        <v>159.98400000000001</v>
      </c>
      <c r="O172">
        <v>12.8</v>
      </c>
      <c r="P172">
        <v>50</v>
      </c>
      <c r="Q172">
        <v>160</v>
      </c>
      <c r="R172">
        <v>250</v>
      </c>
      <c r="S172">
        <v>6.25</v>
      </c>
    </row>
    <row r="173" spans="1:19" x14ac:dyDescent="0.25">
      <c r="A173" s="57">
        <f t="shared" si="2"/>
        <v>171</v>
      </c>
      <c r="B173">
        <v>900</v>
      </c>
      <c r="C173">
        <v>11</v>
      </c>
      <c r="D173" t="s">
        <v>910</v>
      </c>
      <c r="E173">
        <v>4</v>
      </c>
      <c r="F173">
        <v>24.870446902798921</v>
      </c>
      <c r="G173">
        <v>621.69899645271619</v>
      </c>
      <c r="H173">
        <v>0.5</v>
      </c>
      <c r="I173">
        <v>7.9577471545947667</v>
      </c>
      <c r="J173">
        <v>318.3098861837907</v>
      </c>
      <c r="K173">
        <v>100</v>
      </c>
      <c r="L173">
        <v>40</v>
      </c>
      <c r="M173">
        <v>80</v>
      </c>
      <c r="N173">
        <v>159.98400000000001</v>
      </c>
      <c r="O173">
        <v>6.4</v>
      </c>
      <c r="P173">
        <v>50</v>
      </c>
      <c r="Q173">
        <v>10</v>
      </c>
      <c r="R173">
        <v>2000</v>
      </c>
      <c r="S173">
        <v>50</v>
      </c>
    </row>
    <row r="174" spans="1:19" x14ac:dyDescent="0.25">
      <c r="A174" s="57">
        <f t="shared" si="2"/>
        <v>172</v>
      </c>
      <c r="B174">
        <v>900</v>
      </c>
      <c r="C174">
        <v>12</v>
      </c>
      <c r="D174" t="s">
        <v>911</v>
      </c>
      <c r="E174">
        <v>4</v>
      </c>
      <c r="F174">
        <v>24.870446902798921</v>
      </c>
      <c r="G174">
        <v>621.69899645271619</v>
      </c>
      <c r="H174">
        <v>1</v>
      </c>
      <c r="I174">
        <v>7.9577471545947667</v>
      </c>
      <c r="J174">
        <v>318.3098861837907</v>
      </c>
      <c r="K174">
        <v>100</v>
      </c>
      <c r="L174">
        <v>40</v>
      </c>
      <c r="M174">
        <v>80</v>
      </c>
      <c r="N174">
        <v>159.98400000000001</v>
      </c>
      <c r="O174">
        <v>6.4</v>
      </c>
      <c r="P174">
        <v>50</v>
      </c>
      <c r="Q174">
        <v>20</v>
      </c>
      <c r="R174">
        <v>1000</v>
      </c>
      <c r="S174">
        <v>25</v>
      </c>
    </row>
    <row r="175" spans="1:19" x14ac:dyDescent="0.25">
      <c r="A175" s="57">
        <f t="shared" si="2"/>
        <v>173</v>
      </c>
      <c r="B175">
        <v>900</v>
      </c>
      <c r="C175">
        <v>13</v>
      </c>
      <c r="D175" t="s">
        <v>912</v>
      </c>
      <c r="E175">
        <v>4</v>
      </c>
      <c r="F175">
        <v>24.870446902798921</v>
      </c>
      <c r="G175">
        <v>621.69899645271619</v>
      </c>
      <c r="H175">
        <v>2</v>
      </c>
      <c r="I175">
        <v>7.9577471545947667</v>
      </c>
      <c r="J175">
        <v>318.3098861837907</v>
      </c>
      <c r="K175">
        <v>100</v>
      </c>
      <c r="L175">
        <v>40</v>
      </c>
      <c r="M175">
        <v>80</v>
      </c>
      <c r="N175">
        <v>159.98400000000001</v>
      </c>
      <c r="O175">
        <v>6.4</v>
      </c>
      <c r="P175">
        <v>50</v>
      </c>
      <c r="Q175">
        <v>40</v>
      </c>
      <c r="R175">
        <v>500</v>
      </c>
      <c r="S175">
        <v>12.5</v>
      </c>
    </row>
    <row r="176" spans="1:19" x14ac:dyDescent="0.25">
      <c r="A176" s="57">
        <f t="shared" si="2"/>
        <v>174</v>
      </c>
      <c r="B176">
        <v>900</v>
      </c>
      <c r="C176">
        <v>14</v>
      </c>
      <c r="D176" t="s">
        <v>913</v>
      </c>
      <c r="E176">
        <v>4</v>
      </c>
      <c r="F176">
        <v>24.870446902798921</v>
      </c>
      <c r="G176">
        <v>621.69899645271619</v>
      </c>
      <c r="H176">
        <v>4</v>
      </c>
      <c r="I176">
        <v>7.9577471545947667</v>
      </c>
      <c r="J176">
        <v>318.3098861837907</v>
      </c>
      <c r="K176">
        <v>100</v>
      </c>
      <c r="L176">
        <v>40</v>
      </c>
      <c r="M176">
        <v>80</v>
      </c>
      <c r="N176">
        <v>159.98400000000001</v>
      </c>
      <c r="O176">
        <v>6.4</v>
      </c>
      <c r="P176">
        <v>50</v>
      </c>
      <c r="Q176">
        <v>80</v>
      </c>
      <c r="R176">
        <v>250</v>
      </c>
      <c r="S176">
        <v>6.25</v>
      </c>
    </row>
    <row r="177" spans="1:19" x14ac:dyDescent="0.25">
      <c r="A177" s="57">
        <f t="shared" si="2"/>
        <v>175</v>
      </c>
      <c r="B177">
        <v>900</v>
      </c>
      <c r="C177">
        <v>15</v>
      </c>
      <c r="D177" t="s">
        <v>914</v>
      </c>
      <c r="E177">
        <v>4</v>
      </c>
      <c r="F177">
        <v>24.870446902798921</v>
      </c>
      <c r="G177">
        <v>621.69899645271619</v>
      </c>
      <c r="H177">
        <v>8</v>
      </c>
      <c r="I177">
        <v>3.9788735772973833</v>
      </c>
      <c r="J177">
        <v>159.15494309189535</v>
      </c>
      <c r="K177">
        <v>100</v>
      </c>
      <c r="L177">
        <v>40</v>
      </c>
      <c r="M177">
        <v>80</v>
      </c>
      <c r="N177">
        <v>159.98400000000001</v>
      </c>
      <c r="O177">
        <v>6.4</v>
      </c>
      <c r="P177">
        <v>50</v>
      </c>
      <c r="Q177">
        <v>160</v>
      </c>
      <c r="R177">
        <v>250</v>
      </c>
      <c r="S177">
        <v>6.25</v>
      </c>
    </row>
    <row r="178" spans="1:19" x14ac:dyDescent="0.25">
      <c r="A178" s="57">
        <f t="shared" si="2"/>
        <v>176</v>
      </c>
      <c r="B178">
        <v>900</v>
      </c>
      <c r="C178">
        <v>16</v>
      </c>
      <c r="D178" t="s">
        <v>915</v>
      </c>
      <c r="E178">
        <v>5</v>
      </c>
      <c r="F178">
        <v>29.844536283358714</v>
      </c>
      <c r="G178">
        <v>497.35919716217279</v>
      </c>
      <c r="H178">
        <v>0.5</v>
      </c>
      <c r="I178">
        <v>7.9577471545947667</v>
      </c>
      <c r="J178">
        <v>318.3098861837907</v>
      </c>
      <c r="K178">
        <v>100</v>
      </c>
      <c r="L178">
        <v>50</v>
      </c>
      <c r="M178">
        <v>80</v>
      </c>
      <c r="N178">
        <v>106.65599999999999</v>
      </c>
      <c r="O178">
        <v>6.4</v>
      </c>
      <c r="P178">
        <v>50</v>
      </c>
      <c r="Q178">
        <v>10</v>
      </c>
      <c r="R178">
        <v>2000</v>
      </c>
      <c r="S178">
        <v>50</v>
      </c>
    </row>
    <row r="179" spans="1:19" x14ac:dyDescent="0.25">
      <c r="A179" s="57">
        <f t="shared" si="2"/>
        <v>177</v>
      </c>
      <c r="B179">
        <v>900</v>
      </c>
      <c r="C179">
        <v>17</v>
      </c>
      <c r="D179" t="s">
        <v>916</v>
      </c>
      <c r="E179">
        <v>5</v>
      </c>
      <c r="F179">
        <v>29.844536283358714</v>
      </c>
      <c r="G179">
        <v>497.35919716217279</v>
      </c>
      <c r="H179">
        <v>1</v>
      </c>
      <c r="I179">
        <v>7.9577471545947667</v>
      </c>
      <c r="J179">
        <v>318.3098861837907</v>
      </c>
      <c r="K179">
        <v>100</v>
      </c>
      <c r="L179">
        <v>50</v>
      </c>
      <c r="M179">
        <v>80</v>
      </c>
      <c r="N179">
        <v>106.65599999999999</v>
      </c>
      <c r="O179">
        <v>6.4</v>
      </c>
      <c r="P179">
        <v>50</v>
      </c>
      <c r="Q179">
        <v>20</v>
      </c>
      <c r="R179">
        <v>1000</v>
      </c>
      <c r="S179">
        <v>25</v>
      </c>
    </row>
    <row r="180" spans="1:19" x14ac:dyDescent="0.25">
      <c r="A180" s="57">
        <f t="shared" si="2"/>
        <v>178</v>
      </c>
      <c r="B180">
        <v>900</v>
      </c>
      <c r="C180">
        <v>18</v>
      </c>
      <c r="D180" t="s">
        <v>917</v>
      </c>
      <c r="E180">
        <v>5</v>
      </c>
      <c r="F180">
        <v>29.844536283358714</v>
      </c>
      <c r="G180">
        <v>497.35919716217279</v>
      </c>
      <c r="H180">
        <v>2</v>
      </c>
      <c r="I180">
        <v>7.9577471545947667</v>
      </c>
      <c r="J180">
        <v>318.3098861837907</v>
      </c>
      <c r="K180">
        <v>100</v>
      </c>
      <c r="L180">
        <v>50</v>
      </c>
      <c r="M180">
        <v>80</v>
      </c>
      <c r="N180">
        <v>106.65599999999999</v>
      </c>
      <c r="O180">
        <v>6.4</v>
      </c>
      <c r="P180">
        <v>50</v>
      </c>
      <c r="Q180">
        <v>40</v>
      </c>
      <c r="R180">
        <v>500</v>
      </c>
      <c r="S180">
        <v>12.5</v>
      </c>
    </row>
    <row r="181" spans="1:19" x14ac:dyDescent="0.25">
      <c r="A181" s="57">
        <f t="shared" si="2"/>
        <v>179</v>
      </c>
      <c r="B181">
        <v>900</v>
      </c>
      <c r="C181">
        <v>19</v>
      </c>
      <c r="D181" t="s">
        <v>918</v>
      </c>
      <c r="E181">
        <v>5</v>
      </c>
      <c r="F181">
        <v>29.844536283358714</v>
      </c>
      <c r="G181">
        <v>497.35919716217279</v>
      </c>
      <c r="H181">
        <v>4</v>
      </c>
      <c r="I181">
        <v>7.9577471545947667</v>
      </c>
      <c r="J181">
        <v>318.3098861837907</v>
      </c>
      <c r="K181">
        <v>100</v>
      </c>
      <c r="L181">
        <v>50</v>
      </c>
      <c r="M181">
        <v>80</v>
      </c>
      <c r="N181">
        <v>106.65599999999999</v>
      </c>
      <c r="O181">
        <v>6.4</v>
      </c>
      <c r="P181">
        <v>50</v>
      </c>
      <c r="Q181">
        <v>80</v>
      </c>
      <c r="R181">
        <v>250</v>
      </c>
      <c r="S181">
        <v>6.25</v>
      </c>
    </row>
    <row r="182" spans="1:19" x14ac:dyDescent="0.25">
      <c r="A182" s="57">
        <f t="shared" si="2"/>
        <v>180</v>
      </c>
      <c r="B182">
        <v>900</v>
      </c>
      <c r="C182">
        <v>20</v>
      </c>
      <c r="D182" t="s">
        <v>919</v>
      </c>
      <c r="E182">
        <v>5</v>
      </c>
      <c r="F182">
        <v>29.844536283358714</v>
      </c>
      <c r="G182">
        <v>497.35919716217279</v>
      </c>
      <c r="H182">
        <v>8</v>
      </c>
      <c r="I182">
        <v>3.9788735772973833</v>
      </c>
      <c r="J182">
        <v>159.15494309189535</v>
      </c>
      <c r="K182">
        <v>100</v>
      </c>
      <c r="L182">
        <v>50</v>
      </c>
      <c r="M182">
        <v>80</v>
      </c>
      <c r="N182">
        <v>106.65599999999999</v>
      </c>
      <c r="O182">
        <v>6.4</v>
      </c>
      <c r="P182">
        <v>50</v>
      </c>
      <c r="Q182">
        <v>160</v>
      </c>
      <c r="R182">
        <v>250</v>
      </c>
      <c r="S182">
        <v>6.25</v>
      </c>
    </row>
    <row r="183" spans="1:19" x14ac:dyDescent="0.25">
      <c r="A183" s="57">
        <f t="shared" si="2"/>
        <v>181</v>
      </c>
      <c r="B183">
        <v>900</v>
      </c>
      <c r="C183">
        <v>21</v>
      </c>
      <c r="D183" t="s">
        <v>920</v>
      </c>
      <c r="E183">
        <v>6</v>
      </c>
      <c r="F183">
        <v>24.870446902798928</v>
      </c>
      <c r="G183">
        <v>828.93199527028821</v>
      </c>
      <c r="H183">
        <v>0.5</v>
      </c>
      <c r="I183">
        <v>7.9577471545947667</v>
      </c>
      <c r="J183">
        <v>318.3098861837907</v>
      </c>
      <c r="K183">
        <v>200</v>
      </c>
      <c r="L183">
        <v>30</v>
      </c>
      <c r="M183">
        <v>160</v>
      </c>
      <c r="N183">
        <v>213.31199999999998</v>
      </c>
      <c r="O183">
        <v>6.4</v>
      </c>
      <c r="P183">
        <v>50</v>
      </c>
      <c r="Q183">
        <v>10</v>
      </c>
      <c r="R183">
        <v>2000</v>
      </c>
      <c r="S183">
        <v>50</v>
      </c>
    </row>
    <row r="184" spans="1:19" x14ac:dyDescent="0.25">
      <c r="A184" s="57">
        <f t="shared" si="2"/>
        <v>182</v>
      </c>
      <c r="B184">
        <v>900</v>
      </c>
      <c r="C184">
        <v>22</v>
      </c>
      <c r="D184" t="s">
        <v>921</v>
      </c>
      <c r="E184">
        <v>6</v>
      </c>
      <c r="F184">
        <v>24.870446902798928</v>
      </c>
      <c r="G184">
        <v>828.93199527028821</v>
      </c>
      <c r="H184">
        <v>1</v>
      </c>
      <c r="I184">
        <v>7.9577471545947667</v>
      </c>
      <c r="J184">
        <v>318.3098861837907</v>
      </c>
      <c r="K184">
        <v>200</v>
      </c>
      <c r="L184">
        <v>30</v>
      </c>
      <c r="M184">
        <v>160</v>
      </c>
      <c r="N184">
        <v>213.31199999999998</v>
      </c>
      <c r="O184">
        <v>6.4</v>
      </c>
      <c r="P184">
        <v>50</v>
      </c>
      <c r="Q184">
        <v>20</v>
      </c>
      <c r="R184">
        <v>1000</v>
      </c>
      <c r="S184">
        <v>25</v>
      </c>
    </row>
    <row r="185" spans="1:19" x14ac:dyDescent="0.25">
      <c r="A185" s="57">
        <f t="shared" si="2"/>
        <v>183</v>
      </c>
      <c r="B185">
        <v>900</v>
      </c>
      <c r="C185">
        <v>23</v>
      </c>
      <c r="D185" t="s">
        <v>922</v>
      </c>
      <c r="E185">
        <v>6</v>
      </c>
      <c r="F185">
        <v>24.870446902798928</v>
      </c>
      <c r="G185">
        <v>828.93199527028821</v>
      </c>
      <c r="H185">
        <v>2</v>
      </c>
      <c r="I185">
        <v>7.9577471545947667</v>
      </c>
      <c r="J185">
        <v>318.3098861837907</v>
      </c>
      <c r="K185">
        <v>200</v>
      </c>
      <c r="L185">
        <v>30</v>
      </c>
      <c r="M185">
        <v>160</v>
      </c>
      <c r="N185">
        <v>213.31199999999998</v>
      </c>
      <c r="O185">
        <v>6.4</v>
      </c>
      <c r="P185">
        <v>50</v>
      </c>
      <c r="Q185">
        <v>40</v>
      </c>
      <c r="R185">
        <v>500</v>
      </c>
      <c r="S185">
        <v>12.5</v>
      </c>
    </row>
    <row r="186" spans="1:19" x14ac:dyDescent="0.25">
      <c r="A186" s="57">
        <f t="shared" si="2"/>
        <v>184</v>
      </c>
      <c r="B186">
        <v>900</v>
      </c>
      <c r="C186">
        <v>24</v>
      </c>
      <c r="D186" t="s">
        <v>923</v>
      </c>
      <c r="E186">
        <v>6</v>
      </c>
      <c r="F186">
        <v>24.870446902798928</v>
      </c>
      <c r="G186">
        <v>828.93199527028821</v>
      </c>
      <c r="H186">
        <v>4</v>
      </c>
      <c r="I186">
        <v>7.9577471545947667</v>
      </c>
      <c r="J186">
        <v>318.3098861837907</v>
      </c>
      <c r="K186">
        <v>200</v>
      </c>
      <c r="L186">
        <v>30</v>
      </c>
      <c r="M186">
        <v>160</v>
      </c>
      <c r="N186">
        <v>213.31199999999998</v>
      </c>
      <c r="O186">
        <v>6.4</v>
      </c>
      <c r="P186">
        <v>50</v>
      </c>
      <c r="Q186">
        <v>80</v>
      </c>
      <c r="R186">
        <v>250</v>
      </c>
      <c r="S186">
        <v>6.25</v>
      </c>
    </row>
    <row r="187" spans="1:19" x14ac:dyDescent="0.25">
      <c r="A187" s="57">
        <f t="shared" si="2"/>
        <v>185</v>
      </c>
      <c r="B187">
        <v>900</v>
      </c>
      <c r="C187">
        <v>25</v>
      </c>
      <c r="D187" t="s">
        <v>924</v>
      </c>
      <c r="E187">
        <v>6</v>
      </c>
      <c r="F187">
        <v>24.870446902798928</v>
      </c>
      <c r="G187">
        <v>828.93199527028821</v>
      </c>
      <c r="H187">
        <v>8</v>
      </c>
      <c r="I187">
        <v>3.9788735772973833</v>
      </c>
      <c r="J187">
        <v>159.15494309189535</v>
      </c>
      <c r="K187">
        <v>200</v>
      </c>
      <c r="L187">
        <v>30</v>
      </c>
      <c r="M187">
        <v>160</v>
      </c>
      <c r="N187">
        <v>213.31199999999998</v>
      </c>
      <c r="O187">
        <v>6.4</v>
      </c>
      <c r="P187">
        <v>50</v>
      </c>
      <c r="Q187">
        <v>160</v>
      </c>
      <c r="R187">
        <v>250</v>
      </c>
      <c r="S187">
        <v>6.25</v>
      </c>
    </row>
    <row r="188" spans="1:19" x14ac:dyDescent="0.25">
      <c r="A188" s="57">
        <f t="shared" si="2"/>
        <v>186</v>
      </c>
      <c r="B188">
        <v>900</v>
      </c>
      <c r="C188">
        <v>26</v>
      </c>
      <c r="D188" t="s">
        <v>925</v>
      </c>
      <c r="E188">
        <v>7</v>
      </c>
      <c r="F188">
        <v>42.635051833369594</v>
      </c>
      <c r="G188">
        <v>710.5131388031042</v>
      </c>
      <c r="H188">
        <v>0.5</v>
      </c>
      <c r="I188">
        <v>7.9577471545947667</v>
      </c>
      <c r="J188">
        <v>318.3098861837907</v>
      </c>
      <c r="K188">
        <v>200</v>
      </c>
      <c r="L188">
        <v>35</v>
      </c>
      <c r="M188">
        <v>160</v>
      </c>
      <c r="N188">
        <v>106.65599999999999</v>
      </c>
      <c r="O188">
        <v>6.4</v>
      </c>
      <c r="P188">
        <v>50</v>
      </c>
      <c r="Q188">
        <v>10</v>
      </c>
      <c r="R188">
        <v>2000</v>
      </c>
      <c r="S188">
        <v>50</v>
      </c>
    </row>
    <row r="189" spans="1:19" x14ac:dyDescent="0.25">
      <c r="A189" s="57">
        <f t="shared" si="2"/>
        <v>187</v>
      </c>
      <c r="B189">
        <v>900</v>
      </c>
      <c r="C189">
        <v>27</v>
      </c>
      <c r="D189" t="s">
        <v>926</v>
      </c>
      <c r="E189">
        <v>7</v>
      </c>
      <c r="F189">
        <v>42.635051833369594</v>
      </c>
      <c r="G189">
        <v>710.5131388031042</v>
      </c>
      <c r="H189">
        <v>1</v>
      </c>
      <c r="I189">
        <v>7.9577471545947667</v>
      </c>
      <c r="J189">
        <v>318.3098861837907</v>
      </c>
      <c r="K189">
        <v>200</v>
      </c>
      <c r="L189">
        <v>35</v>
      </c>
      <c r="M189">
        <v>160</v>
      </c>
      <c r="N189">
        <v>106.65599999999999</v>
      </c>
      <c r="O189">
        <v>6.4</v>
      </c>
      <c r="P189">
        <v>50</v>
      </c>
      <c r="Q189">
        <v>20</v>
      </c>
      <c r="R189">
        <v>1000</v>
      </c>
      <c r="S189">
        <v>25</v>
      </c>
    </row>
    <row r="190" spans="1:19" x14ac:dyDescent="0.25">
      <c r="A190" s="57">
        <f t="shared" si="2"/>
        <v>188</v>
      </c>
      <c r="B190">
        <v>900</v>
      </c>
      <c r="C190">
        <v>28</v>
      </c>
      <c r="D190" t="s">
        <v>927</v>
      </c>
      <c r="E190">
        <v>7</v>
      </c>
      <c r="F190">
        <v>42.635051833369594</v>
      </c>
      <c r="G190">
        <v>710.5131388031042</v>
      </c>
      <c r="H190">
        <v>2</v>
      </c>
      <c r="I190">
        <v>7.9577471545947667</v>
      </c>
      <c r="J190">
        <v>318.3098861837907</v>
      </c>
      <c r="K190">
        <v>200</v>
      </c>
      <c r="L190">
        <v>35</v>
      </c>
      <c r="M190">
        <v>160</v>
      </c>
      <c r="N190">
        <v>106.65599999999999</v>
      </c>
      <c r="O190">
        <v>6.4</v>
      </c>
      <c r="P190">
        <v>50</v>
      </c>
      <c r="Q190">
        <v>40</v>
      </c>
      <c r="R190">
        <v>500</v>
      </c>
      <c r="S190">
        <v>12.5</v>
      </c>
    </row>
    <row r="191" spans="1:19" x14ac:dyDescent="0.25">
      <c r="A191" s="57">
        <f t="shared" si="2"/>
        <v>189</v>
      </c>
      <c r="B191">
        <v>900</v>
      </c>
      <c r="C191">
        <v>29</v>
      </c>
      <c r="D191" t="s">
        <v>928</v>
      </c>
      <c r="E191">
        <v>7</v>
      </c>
      <c r="F191">
        <v>42.635051833369594</v>
      </c>
      <c r="G191">
        <v>710.5131388031042</v>
      </c>
      <c r="H191">
        <v>4</v>
      </c>
      <c r="I191">
        <v>7.9577471545947667</v>
      </c>
      <c r="J191">
        <v>318.3098861837907</v>
      </c>
      <c r="K191">
        <v>200</v>
      </c>
      <c r="L191">
        <v>35</v>
      </c>
      <c r="M191">
        <v>160</v>
      </c>
      <c r="N191">
        <v>106.65599999999999</v>
      </c>
      <c r="O191">
        <v>6.4</v>
      </c>
      <c r="P191">
        <v>50</v>
      </c>
      <c r="Q191">
        <v>80</v>
      </c>
      <c r="R191">
        <v>250</v>
      </c>
      <c r="S191">
        <v>6.25</v>
      </c>
    </row>
    <row r="192" spans="1:19" x14ac:dyDescent="0.25">
      <c r="A192" s="57">
        <f t="shared" si="2"/>
        <v>190</v>
      </c>
      <c r="B192">
        <v>900</v>
      </c>
      <c r="C192">
        <v>30</v>
      </c>
      <c r="D192" t="s">
        <v>929</v>
      </c>
      <c r="E192">
        <v>7</v>
      </c>
      <c r="F192">
        <v>42.635051833369594</v>
      </c>
      <c r="G192">
        <v>710.5131388031042</v>
      </c>
      <c r="H192">
        <v>8</v>
      </c>
      <c r="I192">
        <v>3.9788735772973833</v>
      </c>
      <c r="J192">
        <v>159.15494309189535</v>
      </c>
      <c r="K192">
        <v>200</v>
      </c>
      <c r="L192">
        <v>35</v>
      </c>
      <c r="M192">
        <v>160</v>
      </c>
      <c r="N192">
        <v>106.65599999999999</v>
      </c>
      <c r="O192">
        <v>6.4</v>
      </c>
      <c r="P192">
        <v>50</v>
      </c>
      <c r="Q192">
        <v>160</v>
      </c>
      <c r="R192">
        <v>250</v>
      </c>
      <c r="S192">
        <v>6.25</v>
      </c>
    </row>
    <row r="193" spans="1:19" x14ac:dyDescent="0.25">
      <c r="A193" s="57">
        <f t="shared" si="2"/>
        <v>191</v>
      </c>
      <c r="B193">
        <v>900</v>
      </c>
      <c r="C193">
        <v>31</v>
      </c>
      <c r="D193" t="s">
        <v>930</v>
      </c>
      <c r="E193">
        <v>10</v>
      </c>
      <c r="F193">
        <v>29.844536283358714</v>
      </c>
      <c r="G193">
        <v>497.35919716217279</v>
      </c>
      <c r="H193">
        <v>2</v>
      </c>
      <c r="I193">
        <v>7.9577471545947667</v>
      </c>
      <c r="J193">
        <v>318.3098861837907</v>
      </c>
      <c r="K193">
        <v>200</v>
      </c>
      <c r="L193">
        <v>50</v>
      </c>
      <c r="M193">
        <v>160</v>
      </c>
      <c r="N193">
        <v>106.65599999999999</v>
      </c>
      <c r="O193">
        <v>6.4</v>
      </c>
      <c r="P193">
        <v>50</v>
      </c>
      <c r="Q193">
        <v>40</v>
      </c>
      <c r="R193">
        <v>500</v>
      </c>
      <c r="S193">
        <v>12.5</v>
      </c>
    </row>
    <row r="194" spans="1:19" x14ac:dyDescent="0.25">
      <c r="A194" s="57">
        <f t="shared" si="2"/>
        <v>192</v>
      </c>
      <c r="B194">
        <v>1100</v>
      </c>
      <c r="C194">
        <v>0</v>
      </c>
      <c r="D194" t="s">
        <v>806</v>
      </c>
    </row>
    <row r="195" spans="1:19" x14ac:dyDescent="0.25">
      <c r="A195" s="57">
        <f t="shared" si="2"/>
        <v>193</v>
      </c>
      <c r="B195">
        <v>1100</v>
      </c>
      <c r="C195">
        <v>1</v>
      </c>
      <c r="D195" t="s">
        <v>931</v>
      </c>
      <c r="E195">
        <v>2</v>
      </c>
      <c r="F195">
        <v>49.740893805597842</v>
      </c>
      <c r="G195">
        <v>828.9319952702881</v>
      </c>
      <c r="H195">
        <v>0.5</v>
      </c>
      <c r="I195">
        <v>10.610329539459689</v>
      </c>
      <c r="J195">
        <v>424.41318157838754</v>
      </c>
      <c r="K195">
        <v>100</v>
      </c>
      <c r="L195">
        <v>20</v>
      </c>
      <c r="M195">
        <v>80</v>
      </c>
      <c r="N195">
        <v>159.98400000000001</v>
      </c>
      <c r="O195">
        <v>9.6000000000000014</v>
      </c>
      <c r="P195">
        <v>50</v>
      </c>
      <c r="Q195">
        <v>10</v>
      </c>
      <c r="R195">
        <v>1500</v>
      </c>
      <c r="S195">
        <v>37.5</v>
      </c>
    </row>
    <row r="196" spans="1:19" x14ac:dyDescent="0.25">
      <c r="A196" s="57">
        <f t="shared" ref="A196:A257" si="3">A195+1</f>
        <v>194</v>
      </c>
      <c r="B196">
        <v>1100</v>
      </c>
      <c r="C196">
        <v>2</v>
      </c>
      <c r="D196" t="s">
        <v>932</v>
      </c>
      <c r="E196">
        <v>2</v>
      </c>
      <c r="F196">
        <v>49.740893805597842</v>
      </c>
      <c r="G196">
        <v>828.9319952702881</v>
      </c>
      <c r="H196">
        <v>1</v>
      </c>
      <c r="I196">
        <v>10.610329539459689</v>
      </c>
      <c r="J196">
        <v>424.41318157838754</v>
      </c>
      <c r="K196">
        <v>100</v>
      </c>
      <c r="L196">
        <v>20</v>
      </c>
      <c r="M196">
        <v>80</v>
      </c>
      <c r="N196">
        <v>159.98400000000001</v>
      </c>
      <c r="O196">
        <v>9.6000000000000014</v>
      </c>
      <c r="P196">
        <v>50</v>
      </c>
      <c r="Q196">
        <v>20</v>
      </c>
      <c r="R196">
        <v>750</v>
      </c>
      <c r="S196">
        <v>18.75</v>
      </c>
    </row>
    <row r="197" spans="1:19" x14ac:dyDescent="0.25">
      <c r="A197" s="57">
        <f t="shared" si="3"/>
        <v>195</v>
      </c>
      <c r="B197">
        <v>1100</v>
      </c>
      <c r="C197">
        <v>3</v>
      </c>
      <c r="D197" t="s">
        <v>933</v>
      </c>
      <c r="E197">
        <v>2</v>
      </c>
      <c r="F197">
        <v>49.740893805597842</v>
      </c>
      <c r="G197">
        <v>828.9319952702881</v>
      </c>
      <c r="H197">
        <v>2</v>
      </c>
      <c r="I197">
        <v>15.915494309189533</v>
      </c>
      <c r="J197">
        <v>636.61977236758139</v>
      </c>
      <c r="K197">
        <v>100</v>
      </c>
      <c r="L197">
        <v>20</v>
      </c>
      <c r="M197">
        <v>80</v>
      </c>
      <c r="N197">
        <v>159.98400000000001</v>
      </c>
      <c r="O197">
        <v>9.6000000000000014</v>
      </c>
      <c r="P197">
        <v>50</v>
      </c>
      <c r="Q197">
        <v>40</v>
      </c>
      <c r="R197">
        <v>250</v>
      </c>
      <c r="S197">
        <v>6.25</v>
      </c>
    </row>
    <row r="198" spans="1:19" x14ac:dyDescent="0.25">
      <c r="A198" s="57">
        <f t="shared" si="3"/>
        <v>196</v>
      </c>
      <c r="B198">
        <v>1100</v>
      </c>
      <c r="C198">
        <v>4</v>
      </c>
      <c r="D198" t="s">
        <v>934</v>
      </c>
      <c r="E198">
        <v>2</v>
      </c>
      <c r="F198">
        <v>49.740893805597842</v>
      </c>
      <c r="G198">
        <v>828.9319952702881</v>
      </c>
      <c r="H198">
        <v>4</v>
      </c>
      <c r="I198">
        <v>7.9577471545947667</v>
      </c>
      <c r="J198">
        <v>318.3098861837907</v>
      </c>
      <c r="K198">
        <v>100</v>
      </c>
      <c r="L198">
        <v>20</v>
      </c>
      <c r="M198">
        <v>80</v>
      </c>
      <c r="N198">
        <v>159.98400000000001</v>
      </c>
      <c r="O198">
        <v>9.6000000000000014</v>
      </c>
      <c r="P198">
        <v>50</v>
      </c>
      <c r="Q198">
        <v>80</v>
      </c>
      <c r="R198">
        <v>250</v>
      </c>
      <c r="S198">
        <v>6.25</v>
      </c>
    </row>
    <row r="199" spans="1:19" x14ac:dyDescent="0.25">
      <c r="A199" s="57">
        <f t="shared" si="3"/>
        <v>197</v>
      </c>
      <c r="B199">
        <v>1100</v>
      </c>
      <c r="C199">
        <v>5</v>
      </c>
      <c r="D199" t="s">
        <v>935</v>
      </c>
      <c r="E199">
        <v>2</v>
      </c>
      <c r="F199">
        <v>49.740893805597842</v>
      </c>
      <c r="G199">
        <v>828.9319952702881</v>
      </c>
      <c r="H199">
        <v>8</v>
      </c>
      <c r="I199">
        <v>3.9788735772973833</v>
      </c>
      <c r="J199">
        <v>159.15494309189535</v>
      </c>
      <c r="K199">
        <v>100</v>
      </c>
      <c r="L199">
        <v>20</v>
      </c>
      <c r="M199">
        <v>80</v>
      </c>
      <c r="N199">
        <v>159.98400000000001</v>
      </c>
      <c r="O199">
        <v>9.6000000000000014</v>
      </c>
      <c r="P199">
        <v>50</v>
      </c>
      <c r="Q199">
        <v>160</v>
      </c>
      <c r="R199">
        <v>250</v>
      </c>
      <c r="S199">
        <v>6.25</v>
      </c>
    </row>
    <row r="200" spans="1:19" x14ac:dyDescent="0.25">
      <c r="A200" s="57">
        <f t="shared" si="3"/>
        <v>198</v>
      </c>
      <c r="B200">
        <v>1100</v>
      </c>
      <c r="C200">
        <v>6</v>
      </c>
      <c r="D200" t="s">
        <v>936</v>
      </c>
      <c r="E200">
        <v>3</v>
      </c>
      <c r="F200">
        <v>49.740893805597857</v>
      </c>
      <c r="G200">
        <v>552.62133018019199</v>
      </c>
      <c r="H200">
        <v>0.5</v>
      </c>
      <c r="I200">
        <v>10.610329539459689</v>
      </c>
      <c r="J200">
        <v>424.41318157838754</v>
      </c>
      <c r="K200">
        <v>100</v>
      </c>
      <c r="L200">
        <v>30</v>
      </c>
      <c r="M200">
        <v>80</v>
      </c>
      <c r="N200">
        <v>106.65599999999999</v>
      </c>
      <c r="O200">
        <v>9.6000000000000014</v>
      </c>
      <c r="P200">
        <v>50</v>
      </c>
      <c r="Q200">
        <v>10</v>
      </c>
      <c r="R200">
        <v>1500</v>
      </c>
      <c r="S200">
        <v>37.5</v>
      </c>
    </row>
    <row r="201" spans="1:19" x14ac:dyDescent="0.25">
      <c r="A201" s="57">
        <f t="shared" si="3"/>
        <v>199</v>
      </c>
      <c r="B201">
        <v>1100</v>
      </c>
      <c r="C201">
        <v>7</v>
      </c>
      <c r="D201" t="s">
        <v>937</v>
      </c>
      <c r="E201">
        <v>3</v>
      </c>
      <c r="F201">
        <v>49.740893805597857</v>
      </c>
      <c r="G201">
        <v>552.62133018019199</v>
      </c>
      <c r="H201">
        <v>1</v>
      </c>
      <c r="I201">
        <v>10.610329539459689</v>
      </c>
      <c r="J201">
        <v>424.41318157838754</v>
      </c>
      <c r="K201">
        <v>100</v>
      </c>
      <c r="L201">
        <v>30</v>
      </c>
      <c r="M201">
        <v>80</v>
      </c>
      <c r="N201">
        <v>106.65599999999999</v>
      </c>
      <c r="O201">
        <v>9.6000000000000014</v>
      </c>
      <c r="P201">
        <v>50</v>
      </c>
      <c r="Q201">
        <v>20</v>
      </c>
      <c r="R201">
        <v>750</v>
      </c>
      <c r="S201">
        <v>18.75</v>
      </c>
    </row>
    <row r="202" spans="1:19" x14ac:dyDescent="0.25">
      <c r="A202" s="57">
        <f t="shared" si="3"/>
        <v>200</v>
      </c>
      <c r="B202">
        <v>1100</v>
      </c>
      <c r="C202">
        <v>8</v>
      </c>
      <c r="D202" t="s">
        <v>938</v>
      </c>
      <c r="E202">
        <v>3</v>
      </c>
      <c r="F202">
        <v>49.740893805597857</v>
      </c>
      <c r="G202">
        <v>552.62133018019199</v>
      </c>
      <c r="H202">
        <v>2</v>
      </c>
      <c r="I202">
        <v>15.915494309189533</v>
      </c>
      <c r="J202">
        <v>636.61977236758139</v>
      </c>
      <c r="K202">
        <v>100</v>
      </c>
      <c r="L202">
        <v>30</v>
      </c>
      <c r="M202">
        <v>80</v>
      </c>
      <c r="N202">
        <v>106.65599999999999</v>
      </c>
      <c r="O202">
        <v>9.6000000000000014</v>
      </c>
      <c r="P202">
        <v>50</v>
      </c>
      <c r="Q202">
        <v>40</v>
      </c>
      <c r="R202">
        <v>250</v>
      </c>
      <c r="S202">
        <v>6.25</v>
      </c>
    </row>
    <row r="203" spans="1:19" x14ac:dyDescent="0.25">
      <c r="A203" s="57">
        <f t="shared" si="3"/>
        <v>201</v>
      </c>
      <c r="B203">
        <v>1100</v>
      </c>
      <c r="C203">
        <v>9</v>
      </c>
      <c r="D203" t="s">
        <v>939</v>
      </c>
      <c r="E203">
        <v>3</v>
      </c>
      <c r="F203">
        <v>49.740893805597857</v>
      </c>
      <c r="G203">
        <v>552.62133018019199</v>
      </c>
      <c r="H203">
        <v>4</v>
      </c>
      <c r="I203">
        <v>7.9577471545947667</v>
      </c>
      <c r="J203">
        <v>318.3098861837907</v>
      </c>
      <c r="K203">
        <v>100</v>
      </c>
      <c r="L203">
        <v>30</v>
      </c>
      <c r="M203">
        <v>80</v>
      </c>
      <c r="N203">
        <v>106.65599999999999</v>
      </c>
      <c r="O203">
        <v>9.6000000000000014</v>
      </c>
      <c r="P203">
        <v>50</v>
      </c>
      <c r="Q203">
        <v>80</v>
      </c>
      <c r="R203">
        <v>250</v>
      </c>
      <c r="S203">
        <v>6.25</v>
      </c>
    </row>
    <row r="204" spans="1:19" x14ac:dyDescent="0.25">
      <c r="A204" s="57">
        <f t="shared" si="3"/>
        <v>202</v>
      </c>
      <c r="B204">
        <v>1100</v>
      </c>
      <c r="C204">
        <v>10</v>
      </c>
      <c r="D204" t="s">
        <v>940</v>
      </c>
      <c r="E204">
        <v>3</v>
      </c>
      <c r="F204">
        <v>49.740893805597857</v>
      </c>
      <c r="G204">
        <v>552.62133018019199</v>
      </c>
      <c r="H204">
        <v>8</v>
      </c>
      <c r="I204">
        <v>3.9788735772973833</v>
      </c>
      <c r="J204">
        <v>159.15494309189535</v>
      </c>
      <c r="K204">
        <v>100</v>
      </c>
      <c r="L204">
        <v>30</v>
      </c>
      <c r="M204">
        <v>80</v>
      </c>
      <c r="N204">
        <v>106.65599999999999</v>
      </c>
      <c r="O204">
        <v>9.6000000000000014</v>
      </c>
      <c r="P204">
        <v>50</v>
      </c>
      <c r="Q204">
        <v>160</v>
      </c>
      <c r="R204">
        <v>250</v>
      </c>
      <c r="S204">
        <v>6.25</v>
      </c>
    </row>
    <row r="205" spans="1:19" x14ac:dyDescent="0.25">
      <c r="A205" s="57">
        <f t="shared" si="3"/>
        <v>203</v>
      </c>
      <c r="B205">
        <v>1100</v>
      </c>
      <c r="C205">
        <v>11</v>
      </c>
      <c r="D205" t="s">
        <v>941</v>
      </c>
      <c r="E205">
        <v>4</v>
      </c>
      <c r="F205">
        <v>37.305670354198398</v>
      </c>
      <c r="G205">
        <v>1243.3979929054324</v>
      </c>
      <c r="H205">
        <v>0.5</v>
      </c>
      <c r="I205">
        <v>10.610329539459689</v>
      </c>
      <c r="J205">
        <v>424.41318157838754</v>
      </c>
      <c r="K205">
        <v>100</v>
      </c>
      <c r="L205">
        <v>40</v>
      </c>
      <c r="M205">
        <v>80</v>
      </c>
      <c r="N205">
        <v>106.65599999999999</v>
      </c>
      <c r="O205">
        <v>3.2</v>
      </c>
      <c r="P205">
        <v>50</v>
      </c>
      <c r="Q205">
        <v>10</v>
      </c>
      <c r="R205">
        <v>1500</v>
      </c>
      <c r="S205">
        <v>37.5</v>
      </c>
    </row>
    <row r="206" spans="1:19" x14ac:dyDescent="0.25">
      <c r="A206" s="57">
        <f t="shared" si="3"/>
        <v>204</v>
      </c>
      <c r="B206">
        <v>1100</v>
      </c>
      <c r="C206">
        <v>12</v>
      </c>
      <c r="D206" t="s">
        <v>942</v>
      </c>
      <c r="E206">
        <v>4</v>
      </c>
      <c r="F206">
        <v>37.305670354198398</v>
      </c>
      <c r="G206">
        <v>1243.3979929054324</v>
      </c>
      <c r="H206">
        <v>1</v>
      </c>
      <c r="I206">
        <v>10.610329539459689</v>
      </c>
      <c r="J206">
        <v>424.41318157838754</v>
      </c>
      <c r="K206">
        <v>100</v>
      </c>
      <c r="L206">
        <v>40</v>
      </c>
      <c r="M206">
        <v>80</v>
      </c>
      <c r="N206">
        <v>106.65599999999999</v>
      </c>
      <c r="O206">
        <v>3.2</v>
      </c>
      <c r="P206">
        <v>50</v>
      </c>
      <c r="Q206">
        <v>20</v>
      </c>
      <c r="R206">
        <v>750</v>
      </c>
      <c r="S206">
        <v>18.75</v>
      </c>
    </row>
    <row r="207" spans="1:19" x14ac:dyDescent="0.25">
      <c r="A207" s="57">
        <f t="shared" si="3"/>
        <v>205</v>
      </c>
      <c r="B207">
        <v>1100</v>
      </c>
      <c r="C207">
        <v>13</v>
      </c>
      <c r="D207" t="s">
        <v>943</v>
      </c>
      <c r="E207">
        <v>4</v>
      </c>
      <c r="F207">
        <v>37.305670354198398</v>
      </c>
      <c r="G207">
        <v>1243.3979929054324</v>
      </c>
      <c r="H207">
        <v>2</v>
      </c>
      <c r="I207">
        <v>15.915494309189533</v>
      </c>
      <c r="J207">
        <v>636.61977236758139</v>
      </c>
      <c r="K207">
        <v>100</v>
      </c>
      <c r="L207">
        <v>40</v>
      </c>
      <c r="M207">
        <v>80</v>
      </c>
      <c r="N207">
        <v>106.65599999999999</v>
      </c>
      <c r="O207">
        <v>3.2</v>
      </c>
      <c r="P207">
        <v>50</v>
      </c>
      <c r="Q207">
        <v>40</v>
      </c>
      <c r="R207">
        <v>250</v>
      </c>
      <c r="S207">
        <v>6.25</v>
      </c>
    </row>
    <row r="208" spans="1:19" x14ac:dyDescent="0.25">
      <c r="A208" s="57">
        <f t="shared" si="3"/>
        <v>206</v>
      </c>
      <c r="B208">
        <v>1100</v>
      </c>
      <c r="C208">
        <v>14</v>
      </c>
      <c r="D208" t="s">
        <v>944</v>
      </c>
      <c r="E208">
        <v>4</v>
      </c>
      <c r="F208">
        <v>37.305670354198398</v>
      </c>
      <c r="G208">
        <v>1243.3979929054324</v>
      </c>
      <c r="H208">
        <v>4</v>
      </c>
      <c r="I208">
        <v>7.9577471545947667</v>
      </c>
      <c r="J208">
        <v>318.3098861837907</v>
      </c>
      <c r="K208">
        <v>100</v>
      </c>
      <c r="L208">
        <v>40</v>
      </c>
      <c r="M208">
        <v>80</v>
      </c>
      <c r="N208">
        <v>106.65599999999999</v>
      </c>
      <c r="O208">
        <v>3.2</v>
      </c>
      <c r="P208">
        <v>50</v>
      </c>
      <c r="Q208">
        <v>80</v>
      </c>
      <c r="R208">
        <v>250</v>
      </c>
      <c r="S208">
        <v>6.25</v>
      </c>
    </row>
    <row r="209" spans="1:19" x14ac:dyDescent="0.25">
      <c r="A209" s="57">
        <f t="shared" si="3"/>
        <v>207</v>
      </c>
      <c r="B209">
        <v>1100</v>
      </c>
      <c r="C209">
        <v>15</v>
      </c>
      <c r="D209" t="s">
        <v>945</v>
      </c>
      <c r="E209">
        <v>4</v>
      </c>
      <c r="F209">
        <v>37.305670354198398</v>
      </c>
      <c r="G209">
        <v>1243.3979929054324</v>
      </c>
      <c r="H209">
        <v>8</v>
      </c>
      <c r="I209">
        <v>3.9788735772973833</v>
      </c>
      <c r="J209">
        <v>159.15494309189535</v>
      </c>
      <c r="K209">
        <v>100</v>
      </c>
      <c r="L209">
        <v>40</v>
      </c>
      <c r="M209">
        <v>80</v>
      </c>
      <c r="N209">
        <v>106.65599999999999</v>
      </c>
      <c r="O209">
        <v>3.2</v>
      </c>
      <c r="P209">
        <v>50</v>
      </c>
      <c r="Q209">
        <v>160</v>
      </c>
      <c r="R209">
        <v>250</v>
      </c>
      <c r="S209">
        <v>6.25</v>
      </c>
    </row>
    <row r="210" spans="1:19" x14ac:dyDescent="0.25">
      <c r="A210" s="57">
        <f t="shared" si="3"/>
        <v>208</v>
      </c>
      <c r="B210">
        <v>1100</v>
      </c>
      <c r="C210">
        <v>16</v>
      </c>
      <c r="D210" t="s">
        <v>946</v>
      </c>
      <c r="E210">
        <v>5</v>
      </c>
      <c r="F210">
        <v>39.792715044478271</v>
      </c>
      <c r="G210">
        <v>994.71839432434558</v>
      </c>
      <c r="H210">
        <v>0.5</v>
      </c>
      <c r="I210">
        <v>10.610329539459689</v>
      </c>
      <c r="J210">
        <v>424.41318157838754</v>
      </c>
      <c r="K210">
        <v>100</v>
      </c>
      <c r="L210">
        <v>50</v>
      </c>
      <c r="M210">
        <v>80</v>
      </c>
      <c r="N210">
        <v>79.992000000000004</v>
      </c>
      <c r="O210">
        <v>3.2</v>
      </c>
      <c r="P210">
        <v>50</v>
      </c>
      <c r="Q210">
        <v>10</v>
      </c>
      <c r="R210">
        <v>1500</v>
      </c>
      <c r="S210">
        <v>37.5</v>
      </c>
    </row>
    <row r="211" spans="1:19" x14ac:dyDescent="0.25">
      <c r="A211" s="57">
        <f t="shared" si="3"/>
        <v>209</v>
      </c>
      <c r="B211">
        <v>1100</v>
      </c>
      <c r="C211">
        <v>17</v>
      </c>
      <c r="D211" t="s">
        <v>947</v>
      </c>
      <c r="E211">
        <v>5</v>
      </c>
      <c r="F211">
        <v>39.792715044478271</v>
      </c>
      <c r="G211">
        <v>994.71839432434558</v>
      </c>
      <c r="H211">
        <v>1</v>
      </c>
      <c r="I211">
        <v>10.610329539459689</v>
      </c>
      <c r="J211">
        <v>424.41318157838754</v>
      </c>
      <c r="K211">
        <v>100</v>
      </c>
      <c r="L211">
        <v>50</v>
      </c>
      <c r="M211">
        <v>80</v>
      </c>
      <c r="N211">
        <v>79.992000000000004</v>
      </c>
      <c r="O211">
        <v>3.2</v>
      </c>
      <c r="P211">
        <v>50</v>
      </c>
      <c r="Q211">
        <v>20</v>
      </c>
      <c r="R211">
        <v>750</v>
      </c>
      <c r="S211">
        <v>18.75</v>
      </c>
    </row>
    <row r="212" spans="1:19" x14ac:dyDescent="0.25">
      <c r="A212" s="57">
        <f t="shared" si="3"/>
        <v>210</v>
      </c>
      <c r="B212">
        <v>1100</v>
      </c>
      <c r="C212">
        <v>18</v>
      </c>
      <c r="D212" t="s">
        <v>948</v>
      </c>
      <c r="E212">
        <v>5</v>
      </c>
      <c r="F212">
        <v>39.792715044478271</v>
      </c>
      <c r="G212">
        <v>994.71839432434558</v>
      </c>
      <c r="H212">
        <v>2</v>
      </c>
      <c r="I212">
        <v>15.915494309189533</v>
      </c>
      <c r="J212">
        <v>636.61977236758139</v>
      </c>
      <c r="K212">
        <v>100</v>
      </c>
      <c r="L212">
        <v>50</v>
      </c>
      <c r="M212">
        <v>80</v>
      </c>
      <c r="N212">
        <v>79.992000000000004</v>
      </c>
      <c r="O212">
        <v>3.2</v>
      </c>
      <c r="P212">
        <v>50</v>
      </c>
      <c r="Q212">
        <v>40</v>
      </c>
      <c r="R212">
        <v>250</v>
      </c>
      <c r="S212">
        <v>6.25</v>
      </c>
    </row>
    <row r="213" spans="1:19" x14ac:dyDescent="0.25">
      <c r="A213" s="57">
        <f t="shared" si="3"/>
        <v>211</v>
      </c>
      <c r="B213">
        <v>1100</v>
      </c>
      <c r="C213">
        <v>19</v>
      </c>
      <c r="D213" t="s">
        <v>949</v>
      </c>
      <c r="E213">
        <v>5</v>
      </c>
      <c r="F213">
        <v>39.792715044478271</v>
      </c>
      <c r="G213">
        <v>994.71839432434558</v>
      </c>
      <c r="H213">
        <v>4</v>
      </c>
      <c r="I213">
        <v>7.9577471545947667</v>
      </c>
      <c r="J213">
        <v>318.3098861837907</v>
      </c>
      <c r="K213">
        <v>100</v>
      </c>
      <c r="L213">
        <v>50</v>
      </c>
      <c r="M213">
        <v>80</v>
      </c>
      <c r="N213">
        <v>79.992000000000004</v>
      </c>
      <c r="O213">
        <v>3.2</v>
      </c>
      <c r="P213">
        <v>50</v>
      </c>
      <c r="Q213">
        <v>80</v>
      </c>
      <c r="R213">
        <v>250</v>
      </c>
      <c r="S213">
        <v>6.25</v>
      </c>
    </row>
    <row r="214" spans="1:19" x14ac:dyDescent="0.25">
      <c r="A214" s="57">
        <f t="shared" si="3"/>
        <v>212</v>
      </c>
      <c r="B214">
        <v>1100</v>
      </c>
      <c r="C214">
        <v>20</v>
      </c>
      <c r="D214" t="s">
        <v>950</v>
      </c>
      <c r="E214">
        <v>5</v>
      </c>
      <c r="F214">
        <v>39.792715044478271</v>
      </c>
      <c r="G214">
        <v>994.71839432434558</v>
      </c>
      <c r="H214">
        <v>8</v>
      </c>
      <c r="I214">
        <v>3.9788735772973833</v>
      </c>
      <c r="J214">
        <v>159.15494309189535</v>
      </c>
      <c r="K214">
        <v>100</v>
      </c>
      <c r="L214">
        <v>50</v>
      </c>
      <c r="M214">
        <v>80</v>
      </c>
      <c r="N214">
        <v>79.992000000000004</v>
      </c>
      <c r="O214">
        <v>3.2</v>
      </c>
      <c r="P214">
        <v>50</v>
      </c>
      <c r="Q214">
        <v>160</v>
      </c>
      <c r="R214">
        <v>250</v>
      </c>
      <c r="S214">
        <v>6.25</v>
      </c>
    </row>
    <row r="215" spans="1:19" x14ac:dyDescent="0.25">
      <c r="A215" s="57">
        <f t="shared" si="3"/>
        <v>213</v>
      </c>
      <c r="B215">
        <v>1100</v>
      </c>
      <c r="C215">
        <v>21</v>
      </c>
      <c r="D215" t="s">
        <v>951</v>
      </c>
      <c r="E215">
        <v>6</v>
      </c>
      <c r="F215">
        <v>33.160595870398566</v>
      </c>
      <c r="G215">
        <v>1657.8639905405764</v>
      </c>
      <c r="H215">
        <v>0.5</v>
      </c>
      <c r="I215">
        <v>10.610329539459689</v>
      </c>
      <c r="J215">
        <v>424.41318157838754</v>
      </c>
      <c r="K215">
        <v>200</v>
      </c>
      <c r="L215">
        <v>30</v>
      </c>
      <c r="M215">
        <v>160</v>
      </c>
      <c r="N215">
        <v>159.98400000000001</v>
      </c>
      <c r="O215">
        <v>3.2</v>
      </c>
      <c r="P215">
        <v>50</v>
      </c>
      <c r="Q215">
        <v>10</v>
      </c>
      <c r="R215">
        <v>1500</v>
      </c>
      <c r="S215">
        <v>37.5</v>
      </c>
    </row>
    <row r="216" spans="1:19" x14ac:dyDescent="0.25">
      <c r="A216" s="57">
        <f t="shared" si="3"/>
        <v>214</v>
      </c>
      <c r="B216">
        <v>1100</v>
      </c>
      <c r="C216">
        <v>22</v>
      </c>
      <c r="D216" t="s">
        <v>952</v>
      </c>
      <c r="E216">
        <v>6</v>
      </c>
      <c r="F216">
        <v>33.160595870398566</v>
      </c>
      <c r="G216">
        <v>1657.8639905405764</v>
      </c>
      <c r="H216">
        <v>1</v>
      </c>
      <c r="I216">
        <v>10.610329539459689</v>
      </c>
      <c r="J216">
        <v>424.41318157838754</v>
      </c>
      <c r="K216">
        <v>200</v>
      </c>
      <c r="L216">
        <v>30</v>
      </c>
      <c r="M216">
        <v>160</v>
      </c>
      <c r="N216">
        <v>159.98400000000001</v>
      </c>
      <c r="O216">
        <v>3.2</v>
      </c>
      <c r="P216">
        <v>50</v>
      </c>
      <c r="Q216">
        <v>20</v>
      </c>
      <c r="R216">
        <v>750</v>
      </c>
      <c r="S216">
        <v>18.75</v>
      </c>
    </row>
    <row r="217" spans="1:19" x14ac:dyDescent="0.25">
      <c r="A217" s="57">
        <f t="shared" si="3"/>
        <v>215</v>
      </c>
      <c r="B217">
        <v>1100</v>
      </c>
      <c r="C217">
        <v>23</v>
      </c>
      <c r="D217" t="s">
        <v>953</v>
      </c>
      <c r="E217">
        <v>6</v>
      </c>
      <c r="F217">
        <v>33.160595870398566</v>
      </c>
      <c r="G217">
        <v>1657.8639905405764</v>
      </c>
      <c r="H217">
        <v>2</v>
      </c>
      <c r="I217">
        <v>15.915494309189533</v>
      </c>
      <c r="J217">
        <v>636.61977236758139</v>
      </c>
      <c r="K217">
        <v>200</v>
      </c>
      <c r="L217">
        <v>30</v>
      </c>
      <c r="M217">
        <v>160</v>
      </c>
      <c r="N217">
        <v>159.98400000000001</v>
      </c>
      <c r="O217">
        <v>3.2</v>
      </c>
      <c r="P217">
        <v>50</v>
      </c>
      <c r="Q217">
        <v>40</v>
      </c>
      <c r="R217">
        <v>250</v>
      </c>
      <c r="S217">
        <v>6.25</v>
      </c>
    </row>
    <row r="218" spans="1:19" x14ac:dyDescent="0.25">
      <c r="A218" s="57">
        <f t="shared" si="3"/>
        <v>216</v>
      </c>
      <c r="B218">
        <v>1100</v>
      </c>
      <c r="C218">
        <v>24</v>
      </c>
      <c r="D218" t="s">
        <v>954</v>
      </c>
      <c r="E218">
        <v>6</v>
      </c>
      <c r="F218">
        <v>33.160595870398566</v>
      </c>
      <c r="G218">
        <v>1657.8639905405764</v>
      </c>
      <c r="H218">
        <v>4</v>
      </c>
      <c r="I218">
        <v>7.9577471545947667</v>
      </c>
      <c r="J218">
        <v>318.3098861837907</v>
      </c>
      <c r="K218">
        <v>200</v>
      </c>
      <c r="L218">
        <v>30</v>
      </c>
      <c r="M218">
        <v>160</v>
      </c>
      <c r="N218">
        <v>159.98400000000001</v>
      </c>
      <c r="O218">
        <v>3.2</v>
      </c>
      <c r="P218">
        <v>50</v>
      </c>
      <c r="Q218">
        <v>80</v>
      </c>
      <c r="R218">
        <v>250</v>
      </c>
      <c r="S218">
        <v>6.25</v>
      </c>
    </row>
    <row r="219" spans="1:19" x14ac:dyDescent="0.25">
      <c r="A219" s="57">
        <f t="shared" si="3"/>
        <v>217</v>
      </c>
      <c r="B219">
        <v>1100</v>
      </c>
      <c r="C219">
        <v>25</v>
      </c>
      <c r="D219" t="s">
        <v>955</v>
      </c>
      <c r="E219">
        <v>6</v>
      </c>
      <c r="F219">
        <v>33.160595870398566</v>
      </c>
      <c r="G219">
        <v>1657.8639905405764</v>
      </c>
      <c r="H219">
        <v>8</v>
      </c>
      <c r="I219">
        <v>3.9788735772973833</v>
      </c>
      <c r="J219">
        <v>159.15494309189535</v>
      </c>
      <c r="K219">
        <v>200</v>
      </c>
      <c r="L219">
        <v>30</v>
      </c>
      <c r="M219">
        <v>160</v>
      </c>
      <c r="N219">
        <v>159.98400000000001</v>
      </c>
      <c r="O219">
        <v>3.2</v>
      </c>
      <c r="P219">
        <v>50</v>
      </c>
      <c r="Q219">
        <v>160</v>
      </c>
      <c r="R219">
        <v>250</v>
      </c>
      <c r="S219">
        <v>6.25</v>
      </c>
    </row>
    <row r="220" spans="1:19" x14ac:dyDescent="0.25">
      <c r="A220" s="57">
        <f t="shared" si="3"/>
        <v>218</v>
      </c>
      <c r="B220">
        <v>1100</v>
      </c>
      <c r="C220">
        <v>26</v>
      </c>
      <c r="D220" t="s">
        <v>956</v>
      </c>
      <c r="E220">
        <v>7</v>
      </c>
      <c r="F220">
        <v>85.270103666739189</v>
      </c>
      <c r="G220">
        <v>1421.0262776062084</v>
      </c>
      <c r="H220">
        <v>0.5</v>
      </c>
      <c r="I220">
        <v>10.610329539459689</v>
      </c>
      <c r="J220">
        <v>424.41318157838754</v>
      </c>
      <c r="K220">
        <v>200</v>
      </c>
      <c r="L220">
        <v>35</v>
      </c>
      <c r="M220">
        <v>160</v>
      </c>
      <c r="N220">
        <v>53.327999999999996</v>
      </c>
      <c r="O220">
        <v>3.2</v>
      </c>
      <c r="P220">
        <v>50</v>
      </c>
      <c r="Q220">
        <v>10</v>
      </c>
      <c r="R220">
        <v>1500</v>
      </c>
      <c r="S220">
        <v>37.5</v>
      </c>
    </row>
    <row r="221" spans="1:19" x14ac:dyDescent="0.25">
      <c r="A221" s="57">
        <f t="shared" si="3"/>
        <v>219</v>
      </c>
      <c r="B221">
        <v>1100</v>
      </c>
      <c r="C221">
        <v>27</v>
      </c>
      <c r="D221" t="s">
        <v>957</v>
      </c>
      <c r="E221">
        <v>7</v>
      </c>
      <c r="F221">
        <v>85.270103666739189</v>
      </c>
      <c r="G221">
        <v>1421.0262776062084</v>
      </c>
      <c r="H221">
        <v>1</v>
      </c>
      <c r="I221">
        <v>10.610329539459689</v>
      </c>
      <c r="J221">
        <v>424.41318157838754</v>
      </c>
      <c r="K221">
        <v>200</v>
      </c>
      <c r="L221">
        <v>35</v>
      </c>
      <c r="M221">
        <v>160</v>
      </c>
      <c r="N221">
        <v>53.327999999999996</v>
      </c>
      <c r="O221">
        <v>3.2</v>
      </c>
      <c r="P221">
        <v>50</v>
      </c>
      <c r="Q221">
        <v>20</v>
      </c>
      <c r="R221">
        <v>750</v>
      </c>
      <c r="S221">
        <v>18.75</v>
      </c>
    </row>
    <row r="222" spans="1:19" x14ac:dyDescent="0.25">
      <c r="A222" s="57">
        <f t="shared" si="3"/>
        <v>220</v>
      </c>
      <c r="B222">
        <v>1100</v>
      </c>
      <c r="C222">
        <v>28</v>
      </c>
      <c r="D222" t="s">
        <v>958</v>
      </c>
      <c r="E222">
        <v>7</v>
      </c>
      <c r="F222">
        <v>85.270103666739189</v>
      </c>
      <c r="G222">
        <v>1421.0262776062084</v>
      </c>
      <c r="H222">
        <v>2</v>
      </c>
      <c r="I222">
        <v>15.915494309189533</v>
      </c>
      <c r="J222">
        <v>636.61977236758139</v>
      </c>
      <c r="K222">
        <v>200</v>
      </c>
      <c r="L222">
        <v>35</v>
      </c>
      <c r="M222">
        <v>160</v>
      </c>
      <c r="N222">
        <v>53.327999999999996</v>
      </c>
      <c r="O222">
        <v>3.2</v>
      </c>
      <c r="P222">
        <v>50</v>
      </c>
      <c r="Q222">
        <v>40</v>
      </c>
      <c r="R222">
        <v>250</v>
      </c>
      <c r="S222">
        <v>6.25</v>
      </c>
    </row>
    <row r="223" spans="1:19" x14ac:dyDescent="0.25">
      <c r="A223" s="57">
        <f t="shared" si="3"/>
        <v>221</v>
      </c>
      <c r="B223">
        <v>1100</v>
      </c>
      <c r="C223">
        <v>29</v>
      </c>
      <c r="D223" t="s">
        <v>959</v>
      </c>
      <c r="E223">
        <v>7</v>
      </c>
      <c r="F223">
        <v>85.270103666739189</v>
      </c>
      <c r="G223">
        <v>1421.0262776062084</v>
      </c>
      <c r="H223">
        <v>4</v>
      </c>
      <c r="I223">
        <v>7.9577471545947667</v>
      </c>
      <c r="J223">
        <v>318.3098861837907</v>
      </c>
      <c r="K223">
        <v>200</v>
      </c>
      <c r="L223">
        <v>35</v>
      </c>
      <c r="M223">
        <v>160</v>
      </c>
      <c r="N223">
        <v>53.327999999999996</v>
      </c>
      <c r="O223">
        <v>3.2</v>
      </c>
      <c r="P223">
        <v>50</v>
      </c>
      <c r="Q223">
        <v>80</v>
      </c>
      <c r="R223">
        <v>250</v>
      </c>
      <c r="S223">
        <v>6.25</v>
      </c>
    </row>
    <row r="224" spans="1:19" x14ac:dyDescent="0.25">
      <c r="A224" s="57">
        <f t="shared" si="3"/>
        <v>222</v>
      </c>
      <c r="B224">
        <v>1100</v>
      </c>
      <c r="C224">
        <v>30</v>
      </c>
      <c r="D224" t="s">
        <v>960</v>
      </c>
      <c r="E224">
        <v>7</v>
      </c>
      <c r="F224">
        <v>85.270103666739189</v>
      </c>
      <c r="G224">
        <v>1421.0262776062084</v>
      </c>
      <c r="H224">
        <v>8</v>
      </c>
      <c r="I224">
        <v>3.9788735772973833</v>
      </c>
      <c r="J224">
        <v>159.15494309189535</v>
      </c>
      <c r="K224">
        <v>200</v>
      </c>
      <c r="L224">
        <v>35</v>
      </c>
      <c r="M224">
        <v>160</v>
      </c>
      <c r="N224">
        <v>53.327999999999996</v>
      </c>
      <c r="O224">
        <v>3.2</v>
      </c>
      <c r="P224">
        <v>50</v>
      </c>
      <c r="Q224">
        <v>160</v>
      </c>
      <c r="R224">
        <v>250</v>
      </c>
      <c r="S224">
        <v>6.25</v>
      </c>
    </row>
    <row r="225" spans="1:19" x14ac:dyDescent="0.25">
      <c r="A225" s="57">
        <f t="shared" si="3"/>
        <v>223</v>
      </c>
      <c r="B225">
        <v>1100</v>
      </c>
      <c r="C225">
        <v>31</v>
      </c>
      <c r="D225" t="s">
        <v>961</v>
      </c>
      <c r="E225">
        <v>10</v>
      </c>
      <c r="F225">
        <v>59.689072566717428</v>
      </c>
      <c r="G225">
        <v>994.71839432434558</v>
      </c>
      <c r="H225">
        <v>2</v>
      </c>
      <c r="I225">
        <v>15.915494309189533</v>
      </c>
      <c r="J225">
        <v>636.61977236758139</v>
      </c>
      <c r="K225">
        <v>200</v>
      </c>
      <c r="L225">
        <v>50</v>
      </c>
      <c r="M225">
        <v>160</v>
      </c>
      <c r="N225">
        <v>53.327999999999996</v>
      </c>
      <c r="O225">
        <v>3.2</v>
      </c>
      <c r="P225">
        <v>50</v>
      </c>
      <c r="Q225">
        <v>40</v>
      </c>
      <c r="R225">
        <v>250</v>
      </c>
      <c r="S225">
        <v>6.25</v>
      </c>
    </row>
    <row r="226" spans="1:19" x14ac:dyDescent="0.25">
      <c r="A226" s="57">
        <f t="shared" si="3"/>
        <v>224</v>
      </c>
      <c r="B226">
        <v>1500</v>
      </c>
      <c r="C226">
        <v>0</v>
      </c>
      <c r="D226" t="s">
        <v>806</v>
      </c>
    </row>
    <row r="227" spans="1:19" x14ac:dyDescent="0.25">
      <c r="A227" s="57">
        <f t="shared" si="3"/>
        <v>225</v>
      </c>
      <c r="B227">
        <v>1500</v>
      </c>
      <c r="C227">
        <v>1</v>
      </c>
      <c r="D227" t="s">
        <v>962</v>
      </c>
      <c r="E227">
        <v>2</v>
      </c>
      <c r="F227">
        <v>74.611340708396796</v>
      </c>
      <c r="G227">
        <v>1243.3979929054324</v>
      </c>
      <c r="H227">
        <v>0.5</v>
      </c>
      <c r="I227">
        <v>15.915494309189533</v>
      </c>
      <c r="J227">
        <v>636.61977236758139</v>
      </c>
      <c r="K227">
        <v>100</v>
      </c>
      <c r="L227">
        <v>20</v>
      </c>
      <c r="M227">
        <v>80</v>
      </c>
      <c r="N227">
        <v>106.65599999999999</v>
      </c>
      <c r="O227">
        <v>6.4</v>
      </c>
      <c r="P227">
        <v>50</v>
      </c>
      <c r="Q227">
        <v>10</v>
      </c>
      <c r="R227">
        <v>1000</v>
      </c>
      <c r="S227">
        <v>25</v>
      </c>
    </row>
    <row r="228" spans="1:19" x14ac:dyDescent="0.25">
      <c r="A228" s="57">
        <f t="shared" si="3"/>
        <v>226</v>
      </c>
      <c r="B228">
        <v>1500</v>
      </c>
      <c r="C228">
        <v>2</v>
      </c>
      <c r="D228" t="s">
        <v>963</v>
      </c>
      <c r="E228">
        <v>2</v>
      </c>
      <c r="F228">
        <v>74.611340708396796</v>
      </c>
      <c r="G228">
        <v>1243.3979929054324</v>
      </c>
      <c r="H228">
        <v>1</v>
      </c>
      <c r="I228">
        <v>15.915494309189533</v>
      </c>
      <c r="J228">
        <v>636.61977236758139</v>
      </c>
      <c r="K228">
        <v>100</v>
      </c>
      <c r="L228">
        <v>20</v>
      </c>
      <c r="M228">
        <v>80</v>
      </c>
      <c r="N228">
        <v>106.65599999999999</v>
      </c>
      <c r="O228">
        <v>6.4</v>
      </c>
      <c r="P228">
        <v>50</v>
      </c>
      <c r="Q228">
        <v>20</v>
      </c>
      <c r="R228">
        <v>500</v>
      </c>
      <c r="S228">
        <v>12.5</v>
      </c>
    </row>
    <row r="229" spans="1:19" x14ac:dyDescent="0.25">
      <c r="A229" s="57">
        <f t="shared" si="3"/>
        <v>227</v>
      </c>
      <c r="B229">
        <v>1500</v>
      </c>
      <c r="C229">
        <v>3</v>
      </c>
      <c r="D229" t="s">
        <v>964</v>
      </c>
      <c r="E229">
        <v>2</v>
      </c>
      <c r="F229">
        <v>74.611340708396796</v>
      </c>
      <c r="G229">
        <v>1243.3979929054324</v>
      </c>
      <c r="H229">
        <v>2</v>
      </c>
      <c r="I229">
        <v>15.915494309189533</v>
      </c>
      <c r="J229">
        <v>636.61977236758139</v>
      </c>
      <c r="K229">
        <v>100</v>
      </c>
      <c r="L229">
        <v>20</v>
      </c>
      <c r="M229">
        <v>80</v>
      </c>
      <c r="N229">
        <v>106.65599999999999</v>
      </c>
      <c r="O229">
        <v>6.4</v>
      </c>
      <c r="P229">
        <v>50</v>
      </c>
      <c r="Q229">
        <v>40</v>
      </c>
      <c r="R229">
        <v>250</v>
      </c>
      <c r="S229">
        <v>6.25</v>
      </c>
    </row>
    <row r="230" spans="1:19" x14ac:dyDescent="0.25">
      <c r="A230" s="57">
        <f t="shared" si="3"/>
        <v>228</v>
      </c>
      <c r="B230">
        <v>1500</v>
      </c>
      <c r="C230">
        <v>4</v>
      </c>
      <c r="D230" t="s">
        <v>965</v>
      </c>
      <c r="E230">
        <v>2</v>
      </c>
      <c r="F230">
        <v>74.611340708396796</v>
      </c>
      <c r="G230">
        <v>1243.3979929054324</v>
      </c>
      <c r="H230">
        <v>4</v>
      </c>
      <c r="I230">
        <v>7.9577471545947667</v>
      </c>
      <c r="J230">
        <v>318.3098861837907</v>
      </c>
      <c r="K230">
        <v>100</v>
      </c>
      <c r="L230">
        <v>20</v>
      </c>
      <c r="M230">
        <v>80</v>
      </c>
      <c r="N230">
        <v>106.65599999999999</v>
      </c>
      <c r="O230">
        <v>6.4</v>
      </c>
      <c r="P230">
        <v>50</v>
      </c>
      <c r="Q230">
        <v>80</v>
      </c>
      <c r="R230">
        <v>250</v>
      </c>
      <c r="S230">
        <v>6.25</v>
      </c>
    </row>
    <row r="231" spans="1:19" x14ac:dyDescent="0.25">
      <c r="A231" s="57">
        <f t="shared" si="3"/>
        <v>229</v>
      </c>
      <c r="B231">
        <v>1500</v>
      </c>
      <c r="C231">
        <v>5</v>
      </c>
      <c r="D231" t="s">
        <v>966</v>
      </c>
      <c r="E231">
        <v>2</v>
      </c>
      <c r="F231">
        <v>74.611340708396796</v>
      </c>
      <c r="G231">
        <v>1243.3979929054324</v>
      </c>
      <c r="H231">
        <v>8</v>
      </c>
      <c r="I231">
        <v>3.9788735772973833</v>
      </c>
      <c r="J231">
        <v>159.15494309189535</v>
      </c>
      <c r="K231">
        <v>100</v>
      </c>
      <c r="L231">
        <v>20</v>
      </c>
      <c r="M231">
        <v>80</v>
      </c>
      <c r="N231">
        <v>106.65599999999999</v>
      </c>
      <c r="O231">
        <v>6.4</v>
      </c>
      <c r="P231">
        <v>50</v>
      </c>
      <c r="Q231">
        <v>160</v>
      </c>
      <c r="R231">
        <v>250</v>
      </c>
      <c r="S231">
        <v>6.25</v>
      </c>
    </row>
    <row r="232" spans="1:19" x14ac:dyDescent="0.25">
      <c r="A232" s="57">
        <f t="shared" si="3"/>
        <v>230</v>
      </c>
      <c r="B232">
        <v>1500</v>
      </c>
      <c r="C232">
        <v>6</v>
      </c>
      <c r="D232" t="s">
        <v>967</v>
      </c>
      <c r="E232">
        <v>3</v>
      </c>
      <c r="F232">
        <v>66.321191740797133</v>
      </c>
      <c r="G232">
        <v>828.93199527028821</v>
      </c>
      <c r="H232">
        <v>0.5</v>
      </c>
      <c r="I232">
        <v>15.915494309189533</v>
      </c>
      <c r="J232">
        <v>636.61977236758139</v>
      </c>
      <c r="K232">
        <v>100</v>
      </c>
      <c r="L232">
        <v>30</v>
      </c>
      <c r="M232">
        <v>80</v>
      </c>
      <c r="N232">
        <v>79.992000000000004</v>
      </c>
      <c r="O232">
        <v>6.4</v>
      </c>
      <c r="P232">
        <v>50</v>
      </c>
      <c r="Q232">
        <v>10</v>
      </c>
      <c r="R232">
        <v>1000</v>
      </c>
      <c r="S232">
        <v>25</v>
      </c>
    </row>
    <row r="233" spans="1:19" x14ac:dyDescent="0.25">
      <c r="A233" s="57">
        <f t="shared" si="3"/>
        <v>231</v>
      </c>
      <c r="B233">
        <v>1500</v>
      </c>
      <c r="C233">
        <v>7</v>
      </c>
      <c r="D233" t="s">
        <v>968</v>
      </c>
      <c r="E233">
        <v>3</v>
      </c>
      <c r="F233">
        <v>66.321191740797133</v>
      </c>
      <c r="G233">
        <v>828.93199527028821</v>
      </c>
      <c r="H233">
        <v>1</v>
      </c>
      <c r="I233">
        <v>15.915494309189533</v>
      </c>
      <c r="J233">
        <v>636.61977236758139</v>
      </c>
      <c r="K233">
        <v>100</v>
      </c>
      <c r="L233">
        <v>30</v>
      </c>
      <c r="M233">
        <v>80</v>
      </c>
      <c r="N233">
        <v>79.992000000000004</v>
      </c>
      <c r="O233">
        <v>6.4</v>
      </c>
      <c r="P233">
        <v>50</v>
      </c>
      <c r="Q233">
        <v>20</v>
      </c>
      <c r="R233">
        <v>500</v>
      </c>
      <c r="S233">
        <v>12.5</v>
      </c>
    </row>
    <row r="234" spans="1:19" x14ac:dyDescent="0.25">
      <c r="A234" s="57">
        <f t="shared" si="3"/>
        <v>232</v>
      </c>
      <c r="B234">
        <v>1500</v>
      </c>
      <c r="C234">
        <v>8</v>
      </c>
      <c r="D234" t="s">
        <v>969</v>
      </c>
      <c r="E234">
        <v>3</v>
      </c>
      <c r="F234">
        <v>66.321191740797133</v>
      </c>
      <c r="G234">
        <v>828.93199527028821</v>
      </c>
      <c r="H234">
        <v>2</v>
      </c>
      <c r="I234">
        <v>15.915494309189533</v>
      </c>
      <c r="J234">
        <v>636.61977236758139</v>
      </c>
      <c r="K234">
        <v>100</v>
      </c>
      <c r="L234">
        <v>30</v>
      </c>
      <c r="M234">
        <v>80</v>
      </c>
      <c r="N234">
        <v>79.992000000000004</v>
      </c>
      <c r="O234">
        <v>6.4</v>
      </c>
      <c r="P234">
        <v>50</v>
      </c>
      <c r="Q234">
        <v>40</v>
      </c>
      <c r="R234">
        <v>250</v>
      </c>
      <c r="S234">
        <v>6.25</v>
      </c>
    </row>
    <row r="235" spans="1:19" x14ac:dyDescent="0.25">
      <c r="A235" s="57">
        <f t="shared" si="3"/>
        <v>233</v>
      </c>
      <c r="B235">
        <v>1500</v>
      </c>
      <c r="C235">
        <v>9</v>
      </c>
      <c r="D235" t="s">
        <v>970</v>
      </c>
      <c r="E235">
        <v>3</v>
      </c>
      <c r="F235">
        <v>66.321191740797133</v>
      </c>
      <c r="G235">
        <v>828.93199527028821</v>
      </c>
      <c r="H235">
        <v>4</v>
      </c>
      <c r="I235">
        <v>7.9577471545947667</v>
      </c>
      <c r="J235">
        <v>318.3098861837907</v>
      </c>
      <c r="K235">
        <v>100</v>
      </c>
      <c r="L235">
        <v>30</v>
      </c>
      <c r="M235">
        <v>80</v>
      </c>
      <c r="N235">
        <v>79.992000000000004</v>
      </c>
      <c r="O235">
        <v>6.4</v>
      </c>
      <c r="P235">
        <v>50</v>
      </c>
      <c r="Q235">
        <v>80</v>
      </c>
      <c r="R235">
        <v>250</v>
      </c>
      <c r="S235">
        <v>6.25</v>
      </c>
    </row>
    <row r="236" spans="1:19" x14ac:dyDescent="0.25">
      <c r="A236" s="57">
        <f t="shared" si="3"/>
        <v>234</v>
      </c>
      <c r="B236">
        <v>1500</v>
      </c>
      <c r="C236">
        <v>10</v>
      </c>
      <c r="D236" t="s">
        <v>971</v>
      </c>
      <c r="E236">
        <v>3</v>
      </c>
      <c r="F236">
        <v>66.321191740797133</v>
      </c>
      <c r="G236">
        <v>828.93199527028821</v>
      </c>
      <c r="H236">
        <v>8</v>
      </c>
      <c r="I236">
        <v>3.9788735772973833</v>
      </c>
      <c r="J236">
        <v>159.15494309189535</v>
      </c>
      <c r="K236">
        <v>100</v>
      </c>
      <c r="L236">
        <v>30</v>
      </c>
      <c r="M236">
        <v>80</v>
      </c>
      <c r="N236">
        <v>79.992000000000004</v>
      </c>
      <c r="O236">
        <v>6.4</v>
      </c>
      <c r="P236">
        <v>50</v>
      </c>
      <c r="Q236">
        <v>160</v>
      </c>
      <c r="R236">
        <v>250</v>
      </c>
      <c r="S236">
        <v>6.25</v>
      </c>
    </row>
    <row r="237" spans="1:19" x14ac:dyDescent="0.25">
      <c r="A237" s="57">
        <f t="shared" si="3"/>
        <v>235</v>
      </c>
      <c r="B237">
        <v>1500</v>
      </c>
      <c r="C237">
        <v>11</v>
      </c>
      <c r="D237" t="s">
        <v>972</v>
      </c>
      <c r="E237">
        <v>4</v>
      </c>
      <c r="F237">
        <v>49.740893805597842</v>
      </c>
      <c r="G237">
        <v>1243.3979929054324</v>
      </c>
      <c r="H237">
        <v>0.5</v>
      </c>
      <c r="I237">
        <v>15.915494309189533</v>
      </c>
      <c r="J237">
        <v>636.61977236758139</v>
      </c>
      <c r="K237">
        <v>100</v>
      </c>
      <c r="L237">
        <v>40</v>
      </c>
      <c r="M237">
        <v>80</v>
      </c>
      <c r="N237">
        <v>79.992000000000004</v>
      </c>
      <c r="O237">
        <v>3.2</v>
      </c>
      <c r="P237">
        <v>50</v>
      </c>
      <c r="Q237">
        <v>10</v>
      </c>
      <c r="R237">
        <v>1000</v>
      </c>
      <c r="S237">
        <v>25</v>
      </c>
    </row>
    <row r="238" spans="1:19" x14ac:dyDescent="0.25">
      <c r="A238" s="57">
        <f t="shared" si="3"/>
        <v>236</v>
      </c>
      <c r="B238">
        <v>1500</v>
      </c>
      <c r="C238">
        <v>12</v>
      </c>
      <c r="D238" t="s">
        <v>973</v>
      </c>
      <c r="E238">
        <v>4</v>
      </c>
      <c r="F238">
        <v>49.740893805597842</v>
      </c>
      <c r="G238">
        <v>1243.3979929054324</v>
      </c>
      <c r="H238">
        <v>1</v>
      </c>
      <c r="I238">
        <v>15.915494309189533</v>
      </c>
      <c r="J238">
        <v>636.61977236758139</v>
      </c>
      <c r="K238">
        <v>100</v>
      </c>
      <c r="L238">
        <v>40</v>
      </c>
      <c r="M238">
        <v>80</v>
      </c>
      <c r="N238">
        <v>79.992000000000004</v>
      </c>
      <c r="O238">
        <v>3.2</v>
      </c>
      <c r="P238">
        <v>50</v>
      </c>
      <c r="Q238">
        <v>20</v>
      </c>
      <c r="R238">
        <v>500</v>
      </c>
      <c r="S238">
        <v>12.5</v>
      </c>
    </row>
    <row r="239" spans="1:19" x14ac:dyDescent="0.25">
      <c r="A239" s="57">
        <f t="shared" si="3"/>
        <v>237</v>
      </c>
      <c r="B239">
        <v>1500</v>
      </c>
      <c r="C239">
        <v>13</v>
      </c>
      <c r="D239" t="s">
        <v>974</v>
      </c>
      <c r="E239">
        <v>4</v>
      </c>
      <c r="F239">
        <v>49.740893805597842</v>
      </c>
      <c r="G239">
        <v>1243.3979929054324</v>
      </c>
      <c r="H239">
        <v>2</v>
      </c>
      <c r="I239">
        <v>15.915494309189533</v>
      </c>
      <c r="J239">
        <v>636.61977236758139</v>
      </c>
      <c r="K239">
        <v>100</v>
      </c>
      <c r="L239">
        <v>40</v>
      </c>
      <c r="M239">
        <v>80</v>
      </c>
      <c r="N239">
        <v>79.992000000000004</v>
      </c>
      <c r="O239">
        <v>3.2</v>
      </c>
      <c r="P239">
        <v>50</v>
      </c>
      <c r="Q239">
        <v>40</v>
      </c>
      <c r="R239">
        <v>250</v>
      </c>
      <c r="S239">
        <v>6.25</v>
      </c>
    </row>
    <row r="240" spans="1:19" x14ac:dyDescent="0.25">
      <c r="A240" s="57">
        <f t="shared" si="3"/>
        <v>238</v>
      </c>
      <c r="B240">
        <v>1500</v>
      </c>
      <c r="C240">
        <v>14</v>
      </c>
      <c r="D240" t="s">
        <v>975</v>
      </c>
      <c r="E240">
        <v>4</v>
      </c>
      <c r="F240">
        <v>49.740893805597842</v>
      </c>
      <c r="G240">
        <v>1243.3979929054324</v>
      </c>
      <c r="H240">
        <v>4</v>
      </c>
      <c r="I240">
        <v>7.9577471545947667</v>
      </c>
      <c r="J240">
        <v>318.3098861837907</v>
      </c>
      <c r="K240">
        <v>100</v>
      </c>
      <c r="L240">
        <v>40</v>
      </c>
      <c r="M240">
        <v>80</v>
      </c>
      <c r="N240">
        <v>79.992000000000004</v>
      </c>
      <c r="O240">
        <v>3.2</v>
      </c>
      <c r="P240">
        <v>50</v>
      </c>
      <c r="Q240">
        <v>80</v>
      </c>
      <c r="R240">
        <v>250</v>
      </c>
      <c r="S240">
        <v>6.25</v>
      </c>
    </row>
    <row r="241" spans="1:19" x14ac:dyDescent="0.25">
      <c r="A241" s="57">
        <f t="shared" si="3"/>
        <v>239</v>
      </c>
      <c r="B241">
        <v>1500</v>
      </c>
      <c r="C241">
        <v>15</v>
      </c>
      <c r="D241" t="s">
        <v>976</v>
      </c>
      <c r="E241">
        <v>4</v>
      </c>
      <c r="F241">
        <v>49.740893805597842</v>
      </c>
      <c r="G241">
        <v>1243.3979929054324</v>
      </c>
      <c r="H241">
        <v>8</v>
      </c>
      <c r="I241">
        <v>3.9788735772973833</v>
      </c>
      <c r="J241">
        <v>159.15494309189535</v>
      </c>
      <c r="K241">
        <v>100</v>
      </c>
      <c r="L241">
        <v>40</v>
      </c>
      <c r="M241">
        <v>80</v>
      </c>
      <c r="N241">
        <v>79.992000000000004</v>
      </c>
      <c r="O241">
        <v>3.2</v>
      </c>
      <c r="P241">
        <v>50</v>
      </c>
      <c r="Q241">
        <v>160</v>
      </c>
      <c r="R241">
        <v>250</v>
      </c>
      <c r="S241">
        <v>6.25</v>
      </c>
    </row>
    <row r="242" spans="1:19" x14ac:dyDescent="0.25">
      <c r="A242" s="57">
        <f t="shared" si="3"/>
        <v>240</v>
      </c>
      <c r="B242">
        <v>1500</v>
      </c>
      <c r="C242">
        <v>16</v>
      </c>
      <c r="D242" t="s">
        <v>977</v>
      </c>
      <c r="E242">
        <v>5</v>
      </c>
      <c r="F242">
        <v>59.689072566717428</v>
      </c>
      <c r="G242">
        <v>994.71839432434558</v>
      </c>
      <c r="H242">
        <v>0.5</v>
      </c>
      <c r="I242">
        <v>15.915494309189533</v>
      </c>
      <c r="J242">
        <v>636.61977236758139</v>
      </c>
      <c r="K242">
        <v>100</v>
      </c>
      <c r="L242">
        <v>50</v>
      </c>
      <c r="M242">
        <v>80</v>
      </c>
      <c r="N242">
        <v>53.327999999999996</v>
      </c>
      <c r="O242">
        <v>3.2</v>
      </c>
      <c r="P242">
        <v>50</v>
      </c>
      <c r="Q242">
        <v>10</v>
      </c>
      <c r="R242">
        <v>1000</v>
      </c>
      <c r="S242">
        <v>25</v>
      </c>
    </row>
    <row r="243" spans="1:19" x14ac:dyDescent="0.25">
      <c r="A243" s="57">
        <f t="shared" si="3"/>
        <v>241</v>
      </c>
      <c r="B243">
        <v>1500</v>
      </c>
      <c r="C243">
        <v>17</v>
      </c>
      <c r="D243" t="s">
        <v>978</v>
      </c>
      <c r="E243">
        <v>5</v>
      </c>
      <c r="F243">
        <v>59.689072566717428</v>
      </c>
      <c r="G243">
        <v>994.71839432434558</v>
      </c>
      <c r="H243">
        <v>1</v>
      </c>
      <c r="I243">
        <v>15.915494309189533</v>
      </c>
      <c r="J243">
        <v>636.61977236758139</v>
      </c>
      <c r="K243">
        <v>100</v>
      </c>
      <c r="L243">
        <v>50</v>
      </c>
      <c r="M243">
        <v>80</v>
      </c>
      <c r="N243">
        <v>53.327999999999996</v>
      </c>
      <c r="O243">
        <v>3.2</v>
      </c>
      <c r="P243">
        <v>50</v>
      </c>
      <c r="Q243">
        <v>20</v>
      </c>
      <c r="R243">
        <v>500</v>
      </c>
      <c r="S243">
        <v>12.5</v>
      </c>
    </row>
    <row r="244" spans="1:19" x14ac:dyDescent="0.25">
      <c r="A244" s="57">
        <f t="shared" si="3"/>
        <v>242</v>
      </c>
      <c r="B244">
        <v>1500</v>
      </c>
      <c r="C244">
        <v>18</v>
      </c>
      <c r="D244" t="s">
        <v>979</v>
      </c>
      <c r="E244">
        <v>5</v>
      </c>
      <c r="F244">
        <v>59.689072566717428</v>
      </c>
      <c r="G244">
        <v>994.71839432434558</v>
      </c>
      <c r="H244">
        <v>2</v>
      </c>
      <c r="I244">
        <v>15.915494309189533</v>
      </c>
      <c r="J244">
        <v>636.61977236758139</v>
      </c>
      <c r="K244">
        <v>100</v>
      </c>
      <c r="L244">
        <v>50</v>
      </c>
      <c r="M244">
        <v>80</v>
      </c>
      <c r="N244">
        <v>53.327999999999996</v>
      </c>
      <c r="O244">
        <v>3.2</v>
      </c>
      <c r="P244">
        <v>50</v>
      </c>
      <c r="Q244">
        <v>40</v>
      </c>
      <c r="R244">
        <v>250</v>
      </c>
      <c r="S244">
        <v>6.25</v>
      </c>
    </row>
    <row r="245" spans="1:19" x14ac:dyDescent="0.25">
      <c r="A245" s="57">
        <f t="shared" si="3"/>
        <v>243</v>
      </c>
      <c r="B245">
        <v>1500</v>
      </c>
      <c r="C245">
        <v>19</v>
      </c>
      <c r="D245" t="s">
        <v>980</v>
      </c>
      <c r="E245">
        <v>5</v>
      </c>
      <c r="F245">
        <v>59.689072566717428</v>
      </c>
      <c r="G245">
        <v>994.71839432434558</v>
      </c>
      <c r="H245">
        <v>4</v>
      </c>
      <c r="I245">
        <v>7.9577471545947667</v>
      </c>
      <c r="J245">
        <v>318.3098861837907</v>
      </c>
      <c r="K245">
        <v>100</v>
      </c>
      <c r="L245">
        <v>50</v>
      </c>
      <c r="M245">
        <v>80</v>
      </c>
      <c r="N245">
        <v>53.327999999999996</v>
      </c>
      <c r="O245">
        <v>3.2</v>
      </c>
      <c r="P245">
        <v>50</v>
      </c>
      <c r="Q245">
        <v>80</v>
      </c>
      <c r="R245">
        <v>250</v>
      </c>
      <c r="S245">
        <v>6.25</v>
      </c>
    </row>
    <row r="246" spans="1:19" x14ac:dyDescent="0.25">
      <c r="A246" s="57">
        <f t="shared" si="3"/>
        <v>244</v>
      </c>
      <c r="B246">
        <v>1500</v>
      </c>
      <c r="C246">
        <v>20</v>
      </c>
      <c r="D246" t="s">
        <v>981</v>
      </c>
      <c r="E246">
        <v>5</v>
      </c>
      <c r="F246">
        <v>59.689072566717428</v>
      </c>
      <c r="G246">
        <v>994.71839432434558</v>
      </c>
      <c r="H246">
        <v>8</v>
      </c>
      <c r="I246">
        <v>3.9788735772973833</v>
      </c>
      <c r="J246">
        <v>159.15494309189535</v>
      </c>
      <c r="K246">
        <v>100</v>
      </c>
      <c r="L246">
        <v>50</v>
      </c>
      <c r="M246">
        <v>80</v>
      </c>
      <c r="N246">
        <v>53.327999999999996</v>
      </c>
      <c r="O246">
        <v>3.2</v>
      </c>
      <c r="P246">
        <v>50</v>
      </c>
      <c r="Q246">
        <v>160</v>
      </c>
      <c r="R246">
        <v>250</v>
      </c>
      <c r="S246">
        <v>6.25</v>
      </c>
    </row>
    <row r="247" spans="1:19" x14ac:dyDescent="0.25">
      <c r="A247" s="57">
        <f t="shared" si="3"/>
        <v>245</v>
      </c>
      <c r="B247">
        <v>1500</v>
      </c>
      <c r="C247">
        <v>21</v>
      </c>
      <c r="D247" t="s">
        <v>982</v>
      </c>
      <c r="E247">
        <v>6</v>
      </c>
      <c r="F247">
        <v>49.740893805597857</v>
      </c>
      <c r="G247">
        <v>1657.8639905405764</v>
      </c>
      <c r="H247">
        <v>0.5</v>
      </c>
      <c r="I247">
        <v>15.915494309189533</v>
      </c>
      <c r="J247">
        <v>636.61977236758139</v>
      </c>
      <c r="K247">
        <v>200</v>
      </c>
      <c r="L247">
        <v>30</v>
      </c>
      <c r="M247">
        <v>160</v>
      </c>
      <c r="N247">
        <v>106.65599999999999</v>
      </c>
      <c r="O247">
        <v>3.2</v>
      </c>
      <c r="P247">
        <v>50</v>
      </c>
      <c r="Q247">
        <v>10</v>
      </c>
      <c r="R247">
        <v>1000</v>
      </c>
      <c r="S247">
        <v>25</v>
      </c>
    </row>
    <row r="248" spans="1:19" x14ac:dyDescent="0.25">
      <c r="A248" s="57">
        <f t="shared" si="3"/>
        <v>246</v>
      </c>
      <c r="B248">
        <v>1500</v>
      </c>
      <c r="C248">
        <v>22</v>
      </c>
      <c r="D248" t="s">
        <v>983</v>
      </c>
      <c r="E248">
        <v>6</v>
      </c>
      <c r="F248">
        <v>49.740893805597857</v>
      </c>
      <c r="G248">
        <v>1657.8639905405764</v>
      </c>
      <c r="H248">
        <v>1</v>
      </c>
      <c r="I248">
        <v>15.915494309189533</v>
      </c>
      <c r="J248">
        <v>636.61977236758139</v>
      </c>
      <c r="K248">
        <v>200</v>
      </c>
      <c r="L248">
        <v>30</v>
      </c>
      <c r="M248">
        <v>160</v>
      </c>
      <c r="N248">
        <v>106.65599999999999</v>
      </c>
      <c r="O248">
        <v>3.2</v>
      </c>
      <c r="P248">
        <v>50</v>
      </c>
      <c r="Q248">
        <v>20</v>
      </c>
      <c r="R248">
        <v>500</v>
      </c>
      <c r="S248">
        <v>12.5</v>
      </c>
    </row>
    <row r="249" spans="1:19" x14ac:dyDescent="0.25">
      <c r="A249" s="57">
        <f t="shared" si="3"/>
        <v>247</v>
      </c>
      <c r="B249">
        <v>1500</v>
      </c>
      <c r="C249">
        <v>23</v>
      </c>
      <c r="D249" t="s">
        <v>984</v>
      </c>
      <c r="E249">
        <v>6</v>
      </c>
      <c r="F249">
        <v>49.740893805597857</v>
      </c>
      <c r="G249">
        <v>1657.8639905405764</v>
      </c>
      <c r="H249">
        <v>2</v>
      </c>
      <c r="I249">
        <v>15.915494309189533</v>
      </c>
      <c r="J249">
        <v>636.61977236758139</v>
      </c>
      <c r="K249">
        <v>200</v>
      </c>
      <c r="L249">
        <v>30</v>
      </c>
      <c r="M249">
        <v>160</v>
      </c>
      <c r="N249">
        <v>106.65599999999999</v>
      </c>
      <c r="O249">
        <v>3.2</v>
      </c>
      <c r="P249">
        <v>50</v>
      </c>
      <c r="Q249">
        <v>40</v>
      </c>
      <c r="R249">
        <v>250</v>
      </c>
      <c r="S249">
        <v>6.25</v>
      </c>
    </row>
    <row r="250" spans="1:19" x14ac:dyDescent="0.25">
      <c r="A250" s="57">
        <f t="shared" si="3"/>
        <v>248</v>
      </c>
      <c r="B250">
        <v>1500</v>
      </c>
      <c r="C250">
        <v>24</v>
      </c>
      <c r="D250" t="s">
        <v>985</v>
      </c>
      <c r="E250">
        <v>6</v>
      </c>
      <c r="F250">
        <v>49.740893805597857</v>
      </c>
      <c r="G250">
        <v>1657.8639905405764</v>
      </c>
      <c r="H250">
        <v>4</v>
      </c>
      <c r="I250">
        <v>7.9577471545947667</v>
      </c>
      <c r="J250">
        <v>318.3098861837907</v>
      </c>
      <c r="K250">
        <v>200</v>
      </c>
      <c r="L250">
        <v>30</v>
      </c>
      <c r="M250">
        <v>160</v>
      </c>
      <c r="N250">
        <v>106.65599999999999</v>
      </c>
      <c r="O250">
        <v>3.2</v>
      </c>
      <c r="P250">
        <v>50</v>
      </c>
      <c r="Q250">
        <v>80</v>
      </c>
      <c r="R250">
        <v>250</v>
      </c>
      <c r="S250">
        <v>6.25</v>
      </c>
    </row>
    <row r="251" spans="1:19" x14ac:dyDescent="0.25">
      <c r="A251" s="57">
        <f t="shared" si="3"/>
        <v>249</v>
      </c>
      <c r="B251">
        <v>1500</v>
      </c>
      <c r="C251">
        <v>25</v>
      </c>
      <c r="D251" t="s">
        <v>986</v>
      </c>
      <c r="E251">
        <v>6</v>
      </c>
      <c r="F251">
        <v>49.740893805597857</v>
      </c>
      <c r="G251">
        <v>1657.8639905405764</v>
      </c>
      <c r="H251">
        <v>8</v>
      </c>
      <c r="I251">
        <v>3.9788735772973833</v>
      </c>
      <c r="J251">
        <v>159.15494309189535</v>
      </c>
      <c r="K251">
        <v>200</v>
      </c>
      <c r="L251">
        <v>30</v>
      </c>
      <c r="M251">
        <v>160</v>
      </c>
      <c r="N251">
        <v>106.65599999999999</v>
      </c>
      <c r="O251">
        <v>3.2</v>
      </c>
      <c r="P251">
        <v>50</v>
      </c>
      <c r="Q251">
        <v>160</v>
      </c>
      <c r="R251">
        <v>250</v>
      </c>
      <c r="S251">
        <v>6.25</v>
      </c>
    </row>
    <row r="252" spans="1:19" x14ac:dyDescent="0.25">
      <c r="A252" s="57">
        <f t="shared" si="3"/>
        <v>250</v>
      </c>
      <c r="B252">
        <v>1500</v>
      </c>
      <c r="C252">
        <v>26</v>
      </c>
      <c r="D252" t="s">
        <v>987</v>
      </c>
      <c r="E252">
        <v>7</v>
      </c>
      <c r="F252">
        <v>85.270103666739189</v>
      </c>
      <c r="G252">
        <v>1421.0262776062084</v>
      </c>
      <c r="H252">
        <v>0.5</v>
      </c>
      <c r="I252">
        <v>15.915494309189533</v>
      </c>
      <c r="J252">
        <v>636.61977236758139</v>
      </c>
      <c r="K252">
        <v>200</v>
      </c>
      <c r="L252">
        <v>35</v>
      </c>
      <c r="M252">
        <v>160</v>
      </c>
      <c r="N252">
        <v>53.327999999999996</v>
      </c>
      <c r="O252">
        <v>3.2</v>
      </c>
      <c r="P252">
        <v>50</v>
      </c>
      <c r="Q252">
        <v>10</v>
      </c>
      <c r="R252">
        <v>1000</v>
      </c>
      <c r="S252">
        <v>25</v>
      </c>
    </row>
    <row r="253" spans="1:19" x14ac:dyDescent="0.25">
      <c r="A253" s="57">
        <f t="shared" si="3"/>
        <v>251</v>
      </c>
      <c r="B253">
        <v>1500</v>
      </c>
      <c r="C253">
        <v>27</v>
      </c>
      <c r="D253" t="s">
        <v>988</v>
      </c>
      <c r="E253">
        <v>7</v>
      </c>
      <c r="F253">
        <v>85.270103666739189</v>
      </c>
      <c r="G253">
        <v>1421.0262776062084</v>
      </c>
      <c r="H253">
        <v>1</v>
      </c>
      <c r="I253">
        <v>15.915494309189533</v>
      </c>
      <c r="J253">
        <v>636.61977236758139</v>
      </c>
      <c r="K253">
        <v>200</v>
      </c>
      <c r="L253">
        <v>35</v>
      </c>
      <c r="M253">
        <v>160</v>
      </c>
      <c r="N253">
        <v>53.327999999999996</v>
      </c>
      <c r="O253">
        <v>3.2</v>
      </c>
      <c r="P253">
        <v>50</v>
      </c>
      <c r="Q253">
        <v>20</v>
      </c>
      <c r="R253">
        <v>500</v>
      </c>
      <c r="S253">
        <v>12.5</v>
      </c>
    </row>
    <row r="254" spans="1:19" x14ac:dyDescent="0.25">
      <c r="A254" s="57">
        <f t="shared" si="3"/>
        <v>252</v>
      </c>
      <c r="B254">
        <v>1500</v>
      </c>
      <c r="C254">
        <v>28</v>
      </c>
      <c r="D254" t="s">
        <v>958</v>
      </c>
      <c r="E254">
        <v>7</v>
      </c>
      <c r="F254">
        <v>85.270103666739189</v>
      </c>
      <c r="G254">
        <v>1421.0262776062084</v>
      </c>
      <c r="H254">
        <v>2</v>
      </c>
      <c r="I254">
        <v>15.915494309189533</v>
      </c>
      <c r="J254">
        <v>636.61977236758139</v>
      </c>
      <c r="K254">
        <v>200</v>
      </c>
      <c r="L254">
        <v>35</v>
      </c>
      <c r="M254">
        <v>160</v>
      </c>
      <c r="N254">
        <v>53.327999999999996</v>
      </c>
      <c r="O254">
        <v>3.2</v>
      </c>
      <c r="P254">
        <v>50</v>
      </c>
      <c r="Q254">
        <v>40</v>
      </c>
      <c r="R254">
        <v>250</v>
      </c>
      <c r="S254">
        <v>6.25</v>
      </c>
    </row>
    <row r="255" spans="1:19" x14ac:dyDescent="0.25">
      <c r="A255" s="57">
        <f t="shared" si="3"/>
        <v>253</v>
      </c>
      <c r="B255">
        <v>1500</v>
      </c>
      <c r="C255">
        <v>29</v>
      </c>
      <c r="D255" t="s">
        <v>959</v>
      </c>
      <c r="E255">
        <v>7</v>
      </c>
      <c r="F255">
        <v>85.270103666739189</v>
      </c>
      <c r="G255">
        <v>1421.0262776062084</v>
      </c>
      <c r="H255">
        <v>4</v>
      </c>
      <c r="I255">
        <v>7.9577471545947667</v>
      </c>
      <c r="J255">
        <v>318.3098861837907</v>
      </c>
      <c r="K255">
        <v>200</v>
      </c>
      <c r="L255">
        <v>35</v>
      </c>
      <c r="M255">
        <v>160</v>
      </c>
      <c r="N255">
        <v>53.327999999999996</v>
      </c>
      <c r="O255">
        <v>3.2</v>
      </c>
      <c r="P255">
        <v>50</v>
      </c>
      <c r="Q255">
        <v>80</v>
      </c>
      <c r="R255">
        <v>250</v>
      </c>
      <c r="S255">
        <v>6.25</v>
      </c>
    </row>
    <row r="256" spans="1:19" x14ac:dyDescent="0.25">
      <c r="A256" s="57">
        <f t="shared" si="3"/>
        <v>254</v>
      </c>
      <c r="B256">
        <v>1500</v>
      </c>
      <c r="C256">
        <v>30</v>
      </c>
      <c r="D256" t="s">
        <v>960</v>
      </c>
      <c r="E256">
        <v>7</v>
      </c>
      <c r="F256">
        <v>85.270103666739189</v>
      </c>
      <c r="G256">
        <v>1421.0262776062084</v>
      </c>
      <c r="H256">
        <v>8</v>
      </c>
      <c r="I256">
        <v>3.9788735772973833</v>
      </c>
      <c r="J256">
        <v>159.15494309189535</v>
      </c>
      <c r="K256">
        <v>200</v>
      </c>
      <c r="L256">
        <v>35</v>
      </c>
      <c r="M256">
        <v>160</v>
      </c>
      <c r="N256">
        <v>53.327999999999996</v>
      </c>
      <c r="O256">
        <v>3.2</v>
      </c>
      <c r="P256">
        <v>50</v>
      </c>
      <c r="Q256">
        <v>160</v>
      </c>
      <c r="R256">
        <v>250</v>
      </c>
      <c r="S256">
        <v>6.25</v>
      </c>
    </row>
    <row r="257" spans="1:19" x14ac:dyDescent="0.25">
      <c r="A257" s="57">
        <f t="shared" si="3"/>
        <v>255</v>
      </c>
      <c r="B257">
        <v>1500</v>
      </c>
      <c r="C257">
        <v>31</v>
      </c>
      <c r="D257" t="s">
        <v>961</v>
      </c>
      <c r="E257">
        <v>10</v>
      </c>
      <c r="F257">
        <v>59.689072566717428</v>
      </c>
      <c r="G257">
        <v>994.71839432434558</v>
      </c>
      <c r="H257">
        <v>2</v>
      </c>
      <c r="I257">
        <v>15.915494309189533</v>
      </c>
      <c r="J257">
        <v>636.61977236758139</v>
      </c>
      <c r="K257">
        <v>200</v>
      </c>
      <c r="L257">
        <v>50</v>
      </c>
      <c r="M257">
        <v>160</v>
      </c>
      <c r="N257">
        <v>53.327999999999996</v>
      </c>
      <c r="O257">
        <v>3.2</v>
      </c>
      <c r="P257">
        <v>50</v>
      </c>
      <c r="Q257">
        <v>40</v>
      </c>
      <c r="R257">
        <v>250</v>
      </c>
      <c r="S257">
        <v>6.25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845"/>
  <sheetViews>
    <sheetView zoomScaleNormal="100" workbookViewId="0">
      <selection activeCell="C2" sqref="C2"/>
    </sheetView>
  </sheetViews>
  <sheetFormatPr defaultColWidth="9.140625" defaultRowHeight="15" x14ac:dyDescent="0.25"/>
  <cols>
    <col min="1" max="1" width="14.28515625" style="57" bestFit="1" customWidth="1"/>
    <col min="2" max="2" width="17.5703125" style="57" customWidth="1"/>
    <col min="3" max="3" width="55.85546875" style="57" bestFit="1" customWidth="1"/>
    <col min="4" max="4" width="102" style="57" bestFit="1" customWidth="1"/>
    <col min="5" max="5" width="58.7109375" style="57" bestFit="1" customWidth="1"/>
    <col min="6" max="6" width="51.5703125" style="57" bestFit="1" customWidth="1"/>
    <col min="7" max="7" width="48.140625" style="57" bestFit="1" customWidth="1"/>
    <col min="8" max="8" width="41" style="57" bestFit="1" customWidth="1"/>
    <col min="9" max="9" width="53.140625" style="57" bestFit="1" customWidth="1"/>
    <col min="10" max="10" width="0.28515625" style="57" customWidth="1"/>
    <col min="11" max="11" width="46.85546875" style="57" customWidth="1"/>
    <col min="12" max="12" width="44.85546875" style="57" customWidth="1"/>
    <col min="13" max="13" width="35.28515625" style="57" bestFit="1" customWidth="1"/>
    <col min="14" max="14" width="8.28515625" style="57" customWidth="1"/>
    <col min="15" max="15" width="9.140625" style="57"/>
    <col min="16" max="18" width="15.85546875" style="57" bestFit="1" customWidth="1"/>
    <col min="19" max="19" width="13.42578125" style="57" bestFit="1" customWidth="1"/>
    <col min="20" max="20" width="16.7109375" style="57" bestFit="1" customWidth="1"/>
    <col min="21" max="16384" width="9.140625" style="57"/>
  </cols>
  <sheetData>
    <row r="1" spans="1:5" x14ac:dyDescent="0.25">
      <c r="A1" s="375"/>
      <c r="B1" s="375"/>
      <c r="C1" s="375" t="s">
        <v>700</v>
      </c>
      <c r="D1" s="375"/>
      <c r="E1" s="375"/>
    </row>
    <row r="2" spans="1:5" x14ac:dyDescent="0.25">
      <c r="A2" s="375"/>
      <c r="B2" s="375" t="s">
        <v>701</v>
      </c>
      <c r="C2" s="375">
        <f>'Device Calculator'!D4</f>
        <v>40</v>
      </c>
      <c r="D2" s="375" t="s">
        <v>702</v>
      </c>
      <c r="E2" s="375"/>
    </row>
    <row r="3" spans="1:5" x14ac:dyDescent="0.25">
      <c r="A3" s="375"/>
      <c r="B3" s="375" t="s">
        <v>182</v>
      </c>
      <c r="C3" s="375">
        <f>Pvin</f>
        <v>12</v>
      </c>
      <c r="D3" s="375"/>
      <c r="E3" s="375"/>
    </row>
    <row r="4" spans="1:5" x14ac:dyDescent="0.25">
      <c r="A4" s="375"/>
      <c r="B4" s="375" t="s">
        <v>25</v>
      </c>
      <c r="C4" s="375">
        <f>Iout</f>
        <v>30</v>
      </c>
      <c r="D4" s="375"/>
      <c r="E4" s="375"/>
    </row>
    <row r="5" spans="1:5" x14ac:dyDescent="0.25">
      <c r="A5" s="375"/>
      <c r="B5" s="375" t="s">
        <v>23</v>
      </c>
      <c r="C5" s="375">
        <f>Vout</f>
        <v>3.3</v>
      </c>
      <c r="D5" s="375"/>
      <c r="E5" s="375"/>
    </row>
    <row r="6" spans="1:5" x14ac:dyDescent="0.25">
      <c r="A6" s="375"/>
      <c r="B6" s="375" t="s">
        <v>703</v>
      </c>
      <c r="C6" s="375">
        <f>Phases</f>
        <v>1</v>
      </c>
      <c r="D6" s="376" t="s">
        <v>129</v>
      </c>
      <c r="E6" s="375"/>
    </row>
    <row r="7" spans="1:5" x14ac:dyDescent="0.25">
      <c r="A7" s="375"/>
      <c r="B7" s="375"/>
      <c r="C7" s="375"/>
      <c r="D7" s="375"/>
      <c r="E7" s="375"/>
    </row>
    <row r="8" spans="1:5" x14ac:dyDescent="0.25">
      <c r="A8" s="375"/>
      <c r="B8" s="375" t="s">
        <v>704</v>
      </c>
      <c r="C8" s="377">
        <f>'Device Calculator'!E122*0.000001</f>
        <v>9.9999999999999991E-5</v>
      </c>
      <c r="D8" s="376" t="s">
        <v>93</v>
      </c>
      <c r="E8" s="377"/>
    </row>
    <row r="9" spans="1:5" x14ac:dyDescent="0.25">
      <c r="A9" s="375"/>
      <c r="B9" s="375" t="s">
        <v>705</v>
      </c>
      <c r="C9" s="377">
        <f>'Device Calculator'!E124*1000</f>
        <v>40000</v>
      </c>
      <c r="D9" s="376" t="s">
        <v>317</v>
      </c>
      <c r="E9" s="377"/>
    </row>
    <row r="10" spans="1:5" x14ac:dyDescent="0.25">
      <c r="A10" s="375"/>
      <c r="B10" s="375" t="s">
        <v>706</v>
      </c>
      <c r="C10" s="377">
        <f>'Device Calculator'!E129*0.000000000001</f>
        <v>9.6000000000000011E-12</v>
      </c>
      <c r="D10" s="376" t="s">
        <v>319</v>
      </c>
      <c r="E10" s="377"/>
    </row>
    <row r="11" spans="1:5" x14ac:dyDescent="0.25">
      <c r="A11" s="375"/>
      <c r="B11" s="375" t="s">
        <v>707</v>
      </c>
      <c r="C11" s="377">
        <f>'Device Calculator'!E126/'BODE PLOT'!C8</f>
        <v>800000.00000000012</v>
      </c>
      <c r="D11" s="375"/>
      <c r="E11" s="377"/>
    </row>
    <row r="12" spans="1:5" x14ac:dyDescent="0.25">
      <c r="A12" s="375"/>
      <c r="B12" s="375" t="s">
        <v>708</v>
      </c>
      <c r="C12" s="377">
        <f>'Device Calculator'!E127*0.000000000001/'Device Calculator'!E126</f>
        <v>2.9970000000000003E-12</v>
      </c>
      <c r="D12" s="375"/>
      <c r="E12" s="377"/>
    </row>
    <row r="13" spans="1:5" x14ac:dyDescent="0.25">
      <c r="A13" s="375"/>
      <c r="B13" s="375"/>
      <c r="C13" s="375"/>
      <c r="D13" s="375"/>
      <c r="E13" s="375"/>
    </row>
    <row r="14" spans="1:5" x14ac:dyDescent="0.25">
      <c r="A14" s="375"/>
      <c r="B14" s="375" t="s">
        <v>709</v>
      </c>
      <c r="C14" s="377">
        <f>(C8)*(C9)</f>
        <v>3.9999999999999996</v>
      </c>
      <c r="D14" s="376" t="s">
        <v>710</v>
      </c>
      <c r="E14" s="375" t="s">
        <v>711</v>
      </c>
    </row>
    <row r="15" spans="1:5" x14ac:dyDescent="0.25">
      <c r="A15" s="375"/>
      <c r="B15" s="375" t="s">
        <v>712</v>
      </c>
      <c r="C15" s="377">
        <f>1/(C14*(C11)*(C12))</f>
        <v>104270.93760427093</v>
      </c>
      <c r="D15" s="376" t="s">
        <v>713</v>
      </c>
      <c r="E15" s="375" t="s">
        <v>714</v>
      </c>
    </row>
    <row r="16" spans="1:5" x14ac:dyDescent="0.25">
      <c r="A16" s="375"/>
      <c r="B16" s="375" t="s">
        <v>715</v>
      </c>
      <c r="C16" s="377">
        <f>1/((C9)*(C10))</f>
        <v>2604166.6666666665</v>
      </c>
      <c r="D16" s="376" t="s">
        <v>716</v>
      </c>
      <c r="E16" s="375" t="s">
        <v>717</v>
      </c>
    </row>
    <row r="17" spans="1:6" ht="14.25" customHeight="1" x14ac:dyDescent="0.25">
      <c r="A17" s="375"/>
      <c r="B17" s="375"/>
      <c r="C17" s="375"/>
      <c r="D17" s="375"/>
      <c r="E17" s="375"/>
    </row>
    <row r="18" spans="1:6" x14ac:dyDescent="0.25">
      <c r="A18" s="375"/>
      <c r="B18" s="375" t="s">
        <v>718</v>
      </c>
      <c r="C18" s="375">
        <f>C5/C4</f>
        <v>0.11</v>
      </c>
      <c r="D18" s="375"/>
      <c r="E18" s="375"/>
    </row>
    <row r="19" spans="1:6" x14ac:dyDescent="0.25">
      <c r="A19" s="375"/>
      <c r="B19" s="375" t="s">
        <v>782</v>
      </c>
      <c r="C19" s="375"/>
      <c r="D19" s="375"/>
      <c r="E19" s="375"/>
    </row>
    <row r="20" spans="1:6" x14ac:dyDescent="0.25">
      <c r="A20" s="375"/>
      <c r="B20" s="375" t="s">
        <v>719</v>
      </c>
      <c r="C20" s="377">
        <f>'Device Calculator'!F47*0.000001</f>
        <v>3.9649999999999995E-5</v>
      </c>
      <c r="D20" s="375" t="s">
        <v>720</v>
      </c>
      <c r="E20" s="375"/>
    </row>
    <row r="21" spans="1:6" x14ac:dyDescent="0.25">
      <c r="A21" s="375"/>
      <c r="B21" s="375" t="s">
        <v>721</v>
      </c>
      <c r="C21" s="377">
        <f>'Device Calculator'!E45*0.001</f>
        <v>1E-3</v>
      </c>
      <c r="D21" s="375" t="s">
        <v>722</v>
      </c>
      <c r="E21" s="375"/>
    </row>
    <row r="22" spans="1:6" x14ac:dyDescent="0.25">
      <c r="A22" s="375"/>
      <c r="B22" s="375" t="s">
        <v>723</v>
      </c>
      <c r="C22" s="375">
        <f>'Device Calculator'!E46</f>
        <v>8</v>
      </c>
      <c r="D22" s="375" t="s">
        <v>724</v>
      </c>
      <c r="E22" s="375"/>
    </row>
    <row r="23" spans="1:6" x14ac:dyDescent="0.25">
      <c r="A23" s="375"/>
      <c r="B23" s="375"/>
      <c r="C23" s="375"/>
      <c r="D23" s="375"/>
      <c r="E23" s="375"/>
    </row>
    <row r="24" spans="1:6" x14ac:dyDescent="0.25">
      <c r="A24" s="375"/>
      <c r="B24" s="375" t="s">
        <v>725</v>
      </c>
      <c r="C24" s="377">
        <f>'Device Calculator'!F38*0.000001</f>
        <v>3.2899999999999997E-4</v>
      </c>
      <c r="D24" s="375" t="s">
        <v>726</v>
      </c>
      <c r="E24" s="375"/>
    </row>
    <row r="25" spans="1:6" x14ac:dyDescent="0.25">
      <c r="A25" s="375"/>
      <c r="B25" s="375" t="s">
        <v>727</v>
      </c>
      <c r="C25" s="377">
        <f>'Device Calculator'!E39*0.001</f>
        <v>3.0000000000000001E-3</v>
      </c>
      <c r="D25" s="375" t="s">
        <v>728</v>
      </c>
      <c r="E25" s="375"/>
    </row>
    <row r="26" spans="1:6" x14ac:dyDescent="0.25">
      <c r="A26" s="375"/>
      <c r="B26" s="375" t="s">
        <v>729</v>
      </c>
      <c r="C26" s="375">
        <f>'Device Calculator'!E40</f>
        <v>2</v>
      </c>
      <c r="D26" s="375" t="s">
        <v>730</v>
      </c>
      <c r="E26" s="375"/>
    </row>
    <row r="27" spans="1:6" x14ac:dyDescent="0.25">
      <c r="A27" s="375"/>
      <c r="B27" s="375"/>
      <c r="C27" s="375"/>
      <c r="D27" s="375"/>
      <c r="E27" s="375"/>
    </row>
    <row r="28" spans="1:6" x14ac:dyDescent="0.25">
      <c r="A28" s="375"/>
      <c r="B28" s="375" t="s">
        <v>731</v>
      </c>
      <c r="C28" s="377">
        <f>Lout*0.000001</f>
        <v>1.4000000000000001E-7</v>
      </c>
      <c r="D28" s="375" t="s">
        <v>39</v>
      </c>
      <c r="E28" s="375"/>
    </row>
    <row r="29" spans="1:6" x14ac:dyDescent="0.25">
      <c r="A29" s="375"/>
      <c r="B29" s="375" t="s">
        <v>732</v>
      </c>
      <c r="C29" s="375">
        <f>5.5/Pvin</f>
        <v>0.45833333333333331</v>
      </c>
      <c r="D29" s="375" t="s">
        <v>733</v>
      </c>
      <c r="E29" s="375"/>
    </row>
    <row r="30" spans="1:6" x14ac:dyDescent="0.25">
      <c r="A30" s="375"/>
      <c r="B30" s="375" t="s">
        <v>734</v>
      </c>
      <c r="C30" s="375">
        <f>IF(C2&gt;20,1,2)</f>
        <v>1</v>
      </c>
      <c r="D30" s="375" t="s">
        <v>735</v>
      </c>
      <c r="E30" s="375"/>
      <c r="F30" s="365"/>
    </row>
    <row r="31" spans="1:6" x14ac:dyDescent="0.25">
      <c r="A31" s="375"/>
      <c r="B31" s="375" t="s">
        <v>736</v>
      </c>
      <c r="C31" s="375">
        <f>0.006155*C30</f>
        <v>6.1549999999999999E-3</v>
      </c>
      <c r="D31" s="378" t="s">
        <v>737</v>
      </c>
      <c r="E31" s="375"/>
      <c r="F31" s="365"/>
    </row>
    <row r="32" spans="1:6" x14ac:dyDescent="0.25">
      <c r="A32" s="375"/>
      <c r="B32" s="375" t="s">
        <v>738</v>
      </c>
      <c r="C32" s="375">
        <f>'Device Calculator'!E138*0.000001</f>
        <v>4.9999999999999996E-5</v>
      </c>
      <c r="D32" s="375" t="s">
        <v>104</v>
      </c>
      <c r="E32" s="375"/>
      <c r="F32" s="365" t="s">
        <v>739</v>
      </c>
    </row>
    <row r="33" spans="1:20" x14ac:dyDescent="0.25">
      <c r="A33" s="375"/>
      <c r="B33" s="375" t="s">
        <v>740</v>
      </c>
      <c r="C33" s="377">
        <f>'Device Calculator'!E140*1000</f>
        <v>160000</v>
      </c>
      <c r="D33" s="375" t="s">
        <v>320</v>
      </c>
      <c r="E33" s="375"/>
      <c r="F33" s="365"/>
    </row>
    <row r="34" spans="1:20" x14ac:dyDescent="0.25">
      <c r="A34" s="375"/>
      <c r="B34" s="375" t="s">
        <v>741</v>
      </c>
      <c r="C34" s="377">
        <f>'Device Calculator'!E144*0.000000000001</f>
        <v>6.2500000000000002E-12</v>
      </c>
      <c r="D34" s="375" t="s">
        <v>322</v>
      </c>
      <c r="E34" s="375"/>
      <c r="F34" s="365"/>
    </row>
    <row r="35" spans="1:20" x14ac:dyDescent="0.25">
      <c r="A35" s="375"/>
      <c r="B35" s="375" t="s">
        <v>742</v>
      </c>
      <c r="C35" s="377">
        <v>4000000</v>
      </c>
      <c r="D35" s="375" t="s">
        <v>743</v>
      </c>
      <c r="E35" s="375"/>
      <c r="F35" s="365"/>
    </row>
    <row r="36" spans="1:20" x14ac:dyDescent="0.25">
      <c r="A36" s="375"/>
      <c r="B36" s="375" t="s">
        <v>744</v>
      </c>
      <c r="C36" s="377">
        <f>'Device Calculator'!E142*0.000000000001/(C32*'BODE PLOT'!C35)</f>
        <v>1.2500000000000003E-12</v>
      </c>
      <c r="D36" s="375" t="s">
        <v>745</v>
      </c>
      <c r="E36" s="375"/>
      <c r="F36" s="365"/>
    </row>
    <row r="37" spans="1:20" x14ac:dyDescent="0.25">
      <c r="A37" s="375"/>
      <c r="B37" s="375" t="s">
        <v>746</v>
      </c>
      <c r="C37" s="375">
        <f>C32*C33</f>
        <v>7.9999999999999991</v>
      </c>
      <c r="D37" s="375" t="s">
        <v>747</v>
      </c>
      <c r="E37" s="379" t="s">
        <v>748</v>
      </c>
    </row>
    <row r="38" spans="1:20" x14ac:dyDescent="0.25">
      <c r="A38" s="375"/>
      <c r="B38" s="375" t="s">
        <v>749</v>
      </c>
      <c r="C38" s="377">
        <f>1/(C37*C35*C36)</f>
        <v>24999.999999999996</v>
      </c>
      <c r="D38" s="375" t="s">
        <v>750</v>
      </c>
      <c r="E38" s="379" t="s">
        <v>751</v>
      </c>
      <c r="H38" s="57" t="str">
        <f>IMSUM(K44,COMPLEX(0,$C$28*A44))</f>
        <v>0.109999949711961-0.0000732614039171807i</v>
      </c>
      <c r="N38" s="57" t="s">
        <v>788</v>
      </c>
      <c r="O38" s="57" t="s">
        <v>787</v>
      </c>
    </row>
    <row r="39" spans="1:20" x14ac:dyDescent="0.25">
      <c r="A39" s="375"/>
      <c r="B39" s="375" t="s">
        <v>752</v>
      </c>
      <c r="C39" s="377">
        <f>1/(C33*C34)</f>
        <v>1000000</v>
      </c>
      <c r="D39" s="375" t="s">
        <v>753</v>
      </c>
      <c r="E39" s="379" t="s">
        <v>754</v>
      </c>
      <c r="N39" s="57">
        <f>MIN(N44:N3845)</f>
        <v>4.7421546067823783E-2</v>
      </c>
      <c r="O39" s="57">
        <f>MIN(O44:O3845)</f>
        <v>6.251710279377173E-3</v>
      </c>
      <c r="P39" s="57" t="s">
        <v>785</v>
      </c>
      <c r="Q39" s="57" t="s">
        <v>783</v>
      </c>
      <c r="R39" s="57" t="s">
        <v>789</v>
      </c>
    </row>
    <row r="40" spans="1:20" x14ac:dyDescent="0.25">
      <c r="A40" s="375"/>
      <c r="B40" s="375" t="s">
        <v>703</v>
      </c>
      <c r="C40" s="375">
        <f>C6</f>
        <v>1</v>
      </c>
      <c r="D40" s="375"/>
      <c r="N40" s="57">
        <f>VLOOKUP(N39,N44:R3845,5,FALSE)</f>
        <v>4.7421546067823783E-2</v>
      </c>
      <c r="O40" s="57">
        <f>VLOOKUP(O39,O44:P3845,2,FALSE)</f>
        <v>-6.251710279377173E-3</v>
      </c>
      <c r="P40" s="57">
        <f>VLOOKUP(O40,P44:S3845,4,FALSE)</f>
        <v>34.254511276912737</v>
      </c>
      <c r="Q40" s="57">
        <f>VLOOKUP(O40,P44:R3845,3,FALSE)</f>
        <v>77.380594537007283</v>
      </c>
      <c r="R40" s="57">
        <f>VLOOKUP(N40,R44:T3845,3,FALSE)</f>
        <v>-17.001646356172401</v>
      </c>
    </row>
    <row r="41" spans="1:20" x14ac:dyDescent="0.25">
      <c r="A41" s="375"/>
      <c r="B41" s="375" t="s">
        <v>755</v>
      </c>
      <c r="C41" s="375">
        <f>VOSL</f>
        <v>0.125</v>
      </c>
      <c r="D41" s="375"/>
      <c r="I41" s="364" t="s">
        <v>756</v>
      </c>
    </row>
    <row r="42" spans="1:20" x14ac:dyDescent="0.25">
      <c r="A42" s="374">
        <f>B3845</f>
        <v>1823787.8002829247</v>
      </c>
      <c r="B42" s="375">
        <f>0.0038</f>
        <v>3.8E-3</v>
      </c>
      <c r="C42" s="375" t="s">
        <v>757</v>
      </c>
      <c r="D42" s="375" t="s">
        <v>758</v>
      </c>
      <c r="E42" s="375" t="s">
        <v>759</v>
      </c>
      <c r="F42" s="375" t="s">
        <v>760</v>
      </c>
      <c r="G42" s="375" t="s">
        <v>761</v>
      </c>
      <c r="H42" s="375" t="s">
        <v>762</v>
      </c>
      <c r="I42" s="375" t="s">
        <v>763</v>
      </c>
      <c r="J42" s="375"/>
      <c r="K42" s="375" t="s">
        <v>764</v>
      </c>
      <c r="L42" s="375" t="s">
        <v>765</v>
      </c>
      <c r="M42" s="375" t="s">
        <v>766</v>
      </c>
      <c r="N42" s="367"/>
    </row>
    <row r="43" spans="1:20" ht="45" x14ac:dyDescent="0.25">
      <c r="A43" s="368" t="s">
        <v>767</v>
      </c>
      <c r="B43" s="368" t="s">
        <v>768</v>
      </c>
      <c r="C43" s="366" t="s">
        <v>769</v>
      </c>
      <c r="D43" s="366" t="s">
        <v>770</v>
      </c>
      <c r="E43" s="369" t="s">
        <v>771</v>
      </c>
      <c r="F43" s="369" t="s">
        <v>772</v>
      </c>
      <c r="G43" s="369" t="s">
        <v>773</v>
      </c>
      <c r="H43" s="369" t="s">
        <v>774</v>
      </c>
      <c r="I43" s="57" t="s">
        <v>775</v>
      </c>
      <c r="J43" s="57" t="s">
        <v>776</v>
      </c>
      <c r="K43" s="369" t="s">
        <v>777</v>
      </c>
      <c r="L43" s="57" t="s">
        <v>778</v>
      </c>
      <c r="M43" s="57" t="s">
        <v>779</v>
      </c>
      <c r="P43" s="370" t="s">
        <v>780</v>
      </c>
      <c r="Q43" s="370" t="s">
        <v>781</v>
      </c>
      <c r="R43" s="370" t="s">
        <v>786</v>
      </c>
      <c r="S43" s="372" t="s">
        <v>784</v>
      </c>
      <c r="T43" s="12" t="str">
        <f>P43</f>
        <v>Total_gain</v>
      </c>
    </row>
    <row r="44" spans="1:20" x14ac:dyDescent="0.25">
      <c r="A44" s="57">
        <f>2*PI()*B44</f>
        <v>6.2831853071795862</v>
      </c>
      <c r="B44" s="12">
        <v>1</v>
      </c>
      <c r="C44" s="57" t="str">
        <f>IMPRODUCT(D44,E44,$C$40,,K44,$C$41)</f>
        <v>-32.9129201621951-71109.0079894902i</v>
      </c>
      <c r="D44" s="57" t="str">
        <f>IMDIV(IMPRODUCT($C$37,$C$38,COMPLEX(1,A44/$C$38)),IMSUM(-1*A44*A44/$C$39,COMPLEX(0,1*A44)))</f>
        <v>7.79999999969205-31830.9886673879i</v>
      </c>
      <c r="E44" s="57" t="str">
        <f>IMDIV(IMPRODUCT(IMSUM(F44,G44),$C$29,H44),IMSUM(1,I44))</f>
        <v>162.46953108297-0.00550545342932046i</v>
      </c>
      <c r="F44" s="57" t="str">
        <f>IMDIV(IMPRODUCT($C$14,$C$15,COMPLEX(1,A44/$C$15)),IMSUM(-1*A44*A44/$C$16,COMPLEX(0,A44)))</f>
        <v>3.83983983981748-66380.9405714498i</v>
      </c>
      <c r="G44" s="57" t="str">
        <f>IMDIV(1,COMPLEX(1,A44*$C$9*$C$10))</f>
        <v>0.999999999994179-2.41274315794291E-06i</v>
      </c>
      <c r="H44" s="57" t="str">
        <f>IMDIV($C$3,IMSUM(K44,COMPLEX(0,$C$28*A44)))</f>
        <v>109.09091057354+0.0726559719722504i</v>
      </c>
      <c r="I44" s="57" t="str">
        <f>IMPRODUCT(F44,$C$29,H44,$C$31)</f>
        <v>14.7875150122539-20428.7339514714i</v>
      </c>
      <c r="K44" s="57" t="str">
        <f>IF($C$26&lt;=0,IMDIV(1,IMSUM(IMDIV(1,L44),1/$C$18)),IMDIV(1,IMSUM(IMDIV(1,L44),1/$C$18,IMDIV(1,M44))))</f>
        <v>0.109999949711961-0.0000741410498601858i</v>
      </c>
      <c r="L44" s="57" t="str">
        <f>IMSUM($C$21/$C$22,IMDIV(1,COMPLEX(0,$C$20*$C$22*A44)))</f>
        <v>0.000125-501.749505333845i</v>
      </c>
      <c r="M44" s="57" t="str">
        <f>IMSUM($C$25/$C$26,IMDIV(1,COMPLEX(0,$C$24*$C$26*A44)))</f>
        <v>0.0015-241.876813209567i</v>
      </c>
      <c r="N44" s="57">
        <f>ABS(R44)</f>
        <v>89.973480557029291</v>
      </c>
      <c r="O44" s="57">
        <f>ABS(P44)</f>
        <v>97.038493331018728</v>
      </c>
      <c r="P44" s="371">
        <f>20*LOG10(IMABS(C44))</f>
        <v>97.038493331018728</v>
      </c>
      <c r="Q44" s="371">
        <f>IMARGUMENT(C44)*180/PI()</f>
        <v>-90.026519442970709</v>
      </c>
      <c r="R44" s="12">
        <f>IF(Q44&lt;0,Q44+180,Q44-180)</f>
        <v>89.973480557029291</v>
      </c>
      <c r="S44" s="57">
        <f>B44/1000</f>
        <v>1E-3</v>
      </c>
      <c r="T44" s="12">
        <f t="shared" ref="T44:T107" si="0">P44</f>
        <v>97.038493331018728</v>
      </c>
    </row>
    <row r="45" spans="1:20" x14ac:dyDescent="0.25">
      <c r="A45" s="57">
        <f t="shared" ref="A45:A108" si="1">2*PI()*B45</f>
        <v>6.3070614113468686</v>
      </c>
      <c r="B45" s="12">
        <f>B44*(1+B$42)</f>
        <v>1.0038</v>
      </c>
      <c r="C45" s="57" t="str">
        <f t="shared" ref="C45:C108" si="2">IMPRODUCT(D45,E45,$C$40,,K45,$C$41)</f>
        <v>-32.9129200269768-70839.8165020479i</v>
      </c>
      <c r="D45" s="57" t="str">
        <f t="shared" ref="D45:D108" si="3">IMDIV(IMPRODUCT($C$37,$C$38,COMPLEX(1,A45/$C$38)),IMSUM(-1*A45*A45/$C$39,COMPLEX(0,1*A45)))</f>
        <v>7.79999999968973-31710.488810282i</v>
      </c>
      <c r="E45" s="57" t="str">
        <f t="shared" ref="E45:E108" si="4">IMDIV(IMPRODUCT(IMSUM(F45,G45),$C$29,H45),IMSUM(1,I45))</f>
        <v>162.469531038207-0.00552637411838616i</v>
      </c>
      <c r="F45" s="57" t="str">
        <f t="shared" ref="F45:F108" si="5">IMDIV(IMPRODUCT($C$14,$C$15,COMPLEX(1,A45/$C$15)),IMSUM(-1*A45*A45/$C$16,COMPLEX(0,A45)))</f>
        <v>3.83983983981732-66129.6479094644i</v>
      </c>
      <c r="G45" s="57" t="str">
        <f t="shared" ref="G45:G108" si="6">IMDIV(1,COMPLEX(1,A45*$C$9*$C$10))</f>
        <v>0.999999999994134-2.42191158194299E-06i</v>
      </c>
      <c r="H45" s="57" t="str">
        <f t="shared" ref="H45:H108" si="7">IMDIV($C$3,IMSUM(K45,COMPLEX(0,$C$28*A45)))</f>
        <v>109.09091058483+0.0729320646686136i</v>
      </c>
      <c r="I45" s="57" t="str">
        <f t="shared" ref="I45:I108" si="8">IMPRODUCT(F45,$C$29,H45,$C$31)</f>
        <v>14.7875150129258-20351.3986328098i</v>
      </c>
      <c r="K45" s="57" t="str">
        <f t="shared" ref="K45:K108" si="9">IF($C$26&lt;=0,IMDIV(1,IMSUM(IMDIV(1,L45),1/$C$18)),IMDIV(1,IMSUM(IMDIV(1,L45),1/$C$18,IMDIV(1,M45))))</f>
        <v>0.109999949329046-0.0000744227855889414i</v>
      </c>
      <c r="L45" s="57" t="str">
        <f t="shared" ref="L45:L108" si="10">IMSUM($C$21/$C$22,IMDIV(1,COMPLEX(0,$C$20*$C$22*A45)))</f>
        <v>0.000125-499.850075048658i</v>
      </c>
      <c r="M45" s="57" t="str">
        <f t="shared" ref="M45:M108" si="11">IMSUM($C$25/$C$26,IMDIV(1,COMPLEX(0,$C$24*$C$26*A45)))</f>
        <v>0.0015-240.961160798533i</v>
      </c>
      <c r="N45" s="57">
        <f t="shared" ref="N45:N108" si="12">ABS(R45)</f>
        <v>89.973379783200699</v>
      </c>
      <c r="O45" s="57">
        <f t="shared" ref="O45:O108" si="13">ABS(P45)</f>
        <v>97.005549488617277</v>
      </c>
      <c r="P45" s="371">
        <f t="shared" ref="P45:P108" si="14">20*LOG10(IMABS(C45))</f>
        <v>97.005549488617277</v>
      </c>
      <c r="Q45" s="371">
        <f t="shared" ref="Q45:Q108" si="15">IMARGUMENT(C45)*180/PI()</f>
        <v>-90.026620216799301</v>
      </c>
      <c r="R45" s="12">
        <f t="shared" ref="R45:R108" si="16">IF(Q45&lt;0,Q45+180,Q45-180)</f>
        <v>89.973379783200699</v>
      </c>
      <c r="S45" s="57">
        <f t="shared" ref="S45:S108" si="17">B45/1000</f>
        <v>1.0038E-3</v>
      </c>
      <c r="T45" s="12">
        <f t="shared" si="0"/>
        <v>97.005549488617277</v>
      </c>
    </row>
    <row r="46" spans="1:20" x14ac:dyDescent="0.25">
      <c r="A46" s="57">
        <f t="shared" si="1"/>
        <v>6.3310282447099864</v>
      </c>
      <c r="B46" s="12">
        <f t="shared" ref="B46:B109" si="18">B45*(1+B$42)</f>
        <v>1.00761444</v>
      </c>
      <c r="C46" s="57" t="str">
        <f t="shared" si="2"/>
        <v>-32.9129198907282-70571.644069148i</v>
      </c>
      <c r="D46" s="57" t="str">
        <f t="shared" si="3"/>
        <v>7.79999999968737-31590.4451192036i</v>
      </c>
      <c r="E46" s="57" t="str">
        <f t="shared" si="4"/>
        <v>162.469530993102-0.00554737430568047i</v>
      </c>
      <c r="F46" s="57" t="str">
        <f t="shared" si="5"/>
        <v>3.83983983981715-65879.3065446655i</v>
      </c>
      <c r="G46" s="57" t="str">
        <f t="shared" si="6"/>
        <v>0.99999999999409-2.43111484595426E-06i</v>
      </c>
      <c r="H46" s="57" t="str">
        <f t="shared" si="7"/>
        <v>109.090910596205+0.0732092065172563i</v>
      </c>
      <c r="I46" s="57" t="str">
        <f t="shared" si="8"/>
        <v>14.7875150136028-20274.3560758498i</v>
      </c>
      <c r="K46" s="57" t="str">
        <f t="shared" si="9"/>
        <v>0.109999948943215-0.0000747055919104827i</v>
      </c>
      <c r="L46" s="57" t="str">
        <f t="shared" si="10"/>
        <v>0.000125-497.957835274615i</v>
      </c>
      <c r="M46" s="57" t="str">
        <f t="shared" si="11"/>
        <v>0.0015-240.048974694693i</v>
      </c>
      <c r="N46" s="57">
        <f t="shared" si="12"/>
        <v>89.973278626432162</v>
      </c>
      <c r="O46" s="57">
        <f t="shared" si="13"/>
        <v>96.97260564609789</v>
      </c>
      <c r="P46" s="371">
        <f t="shared" si="14"/>
        <v>96.97260564609789</v>
      </c>
      <c r="Q46" s="371">
        <f t="shared" si="15"/>
        <v>-90.026721373567838</v>
      </c>
      <c r="R46" s="12">
        <f t="shared" si="16"/>
        <v>89.973278626432162</v>
      </c>
      <c r="S46" s="57">
        <f t="shared" si="17"/>
        <v>1.00761444E-3</v>
      </c>
      <c r="T46" s="12">
        <f t="shared" si="0"/>
        <v>96.97260564609789</v>
      </c>
    </row>
    <row r="47" spans="1:20" x14ac:dyDescent="0.25">
      <c r="A47" s="57">
        <f t="shared" si="1"/>
        <v>6.3550861520398847</v>
      </c>
      <c r="B47" s="12">
        <f t="shared" si="18"/>
        <v>1.011443374872</v>
      </c>
      <c r="C47" s="57" t="str">
        <f t="shared" si="2"/>
        <v>-32.9129197534424-70304.4868330404i</v>
      </c>
      <c r="D47" s="57" t="str">
        <f t="shared" si="3"/>
        <v>7.79999999968497-31470.855867284i</v>
      </c>
      <c r="E47" s="57" t="str">
        <f t="shared" si="4"/>
        <v>162.469530947653-0.00556845429329381i</v>
      </c>
      <c r="F47" s="57" t="str">
        <f t="shared" si="5"/>
        <v>3.83983983981697-65629.9128758086i</v>
      </c>
      <c r="G47" s="57" t="str">
        <f t="shared" si="6"/>
        <v>0.999999999994045-2.44035308236879E-06i</v>
      </c>
      <c r="H47" s="57" t="str">
        <f t="shared" si="7"/>
        <v>109.090910607668+0.0734874015049571i</v>
      </c>
      <c r="I47" s="57" t="str">
        <f t="shared" si="8"/>
        <v>14.7875150142851-20197.6051723089i</v>
      </c>
      <c r="K47" s="57" t="str">
        <f t="shared" si="9"/>
        <v>0.109999948554446-0.0000749894728930282i</v>
      </c>
      <c r="L47" s="57" t="str">
        <f t="shared" si="10"/>
        <v>0.000125-496.072758791209i</v>
      </c>
      <c r="M47" s="57" t="str">
        <f t="shared" si="11"/>
        <v>0.0015-239.140241775945i</v>
      </c>
      <c r="N47" s="57">
        <f t="shared" si="12"/>
        <v>89.973177085268546</v>
      </c>
      <c r="O47" s="57">
        <f t="shared" si="13"/>
        <v>96.939661803459671</v>
      </c>
      <c r="P47" s="371">
        <f t="shared" si="14"/>
        <v>96.939661803459671</v>
      </c>
      <c r="Q47" s="371">
        <f t="shared" si="15"/>
        <v>-90.026822914731454</v>
      </c>
      <c r="R47" s="12">
        <f t="shared" si="16"/>
        <v>89.973177085268546</v>
      </c>
      <c r="S47" s="57">
        <f t="shared" si="17"/>
        <v>1.0114433748720001E-3</v>
      </c>
      <c r="T47" s="12">
        <f t="shared" si="0"/>
        <v>96.939661803459671</v>
      </c>
    </row>
    <row r="48" spans="1:20" x14ac:dyDescent="0.25">
      <c r="A48" s="57">
        <f t="shared" si="1"/>
        <v>6.3792354794176367</v>
      </c>
      <c r="B48" s="12">
        <f t="shared" si="18"/>
        <v>1.0152868596965137</v>
      </c>
      <c r="C48" s="57" t="str">
        <f t="shared" si="2"/>
        <v>-32.912919615111-70038.3409505796i</v>
      </c>
      <c r="D48" s="57" t="str">
        <f t="shared" si="3"/>
        <v>7.79999999968259-31351.7193341915i</v>
      </c>
      <c r="E48" s="57" t="str">
        <f t="shared" si="4"/>
        <v>162.469530901858-0.00558961438446236i</v>
      </c>
      <c r="F48" s="57" t="str">
        <f t="shared" si="5"/>
        <v>3.83983983981679-65381.4633152818i</v>
      </c>
      <c r="G48" s="57" t="str">
        <f t="shared" si="6"/>
        <v>0.999999999993999-2.44962642408167E-06i</v>
      </c>
      <c r="H48" s="57" t="str">
        <f t="shared" si="7"/>
        <v>109.090910619216+0.0737666536336432i</v>
      </c>
      <c r="I48" s="57" t="str">
        <f t="shared" si="8"/>
        <v>14.7875150149722-20121.1448180987i</v>
      </c>
      <c r="K48" s="57" t="str">
        <f t="shared" si="9"/>
        <v>0.109999948162718-0.0000752744326202555i</v>
      </c>
      <c r="L48" s="57" t="str">
        <f t="shared" si="10"/>
        <v>0.000125-494.194818480982i</v>
      </c>
      <c r="M48" s="57" t="str">
        <f t="shared" si="11"/>
        <v>0.0015-238.234948969859i</v>
      </c>
      <c r="N48" s="57">
        <f t="shared" si="12"/>
        <v>89.973075158249145</v>
      </c>
      <c r="O48" s="57">
        <f t="shared" si="13"/>
        <v>96.906717960701883</v>
      </c>
      <c r="P48" s="371">
        <f t="shared" si="14"/>
        <v>96.906717960701883</v>
      </c>
      <c r="Q48" s="371">
        <f t="shared" si="15"/>
        <v>-90.026924841750855</v>
      </c>
      <c r="R48" s="12">
        <f t="shared" si="16"/>
        <v>89.973075158249145</v>
      </c>
      <c r="S48" s="57">
        <f t="shared" si="17"/>
        <v>1.0152868596965136E-3</v>
      </c>
      <c r="T48" s="12">
        <f t="shared" si="0"/>
        <v>96.906717960701883</v>
      </c>
    </row>
    <row r="49" spans="1:20" x14ac:dyDescent="0.25">
      <c r="A49" s="57">
        <f t="shared" si="1"/>
        <v>6.4034765742394235</v>
      </c>
      <c r="B49" s="12">
        <f t="shared" si="18"/>
        <v>1.0191449497633605</v>
      </c>
      <c r="C49" s="57" t="str">
        <f t="shared" si="2"/>
        <v>-32.912919475727-69773.2025931669i</v>
      </c>
      <c r="D49" s="57" t="str">
        <f t="shared" si="3"/>
        <v>7.79999999968017-31233.0338061072i</v>
      </c>
      <c r="E49" s="57" t="str">
        <f t="shared" si="4"/>
        <v>162.469530855716-0.00561085488357568i</v>
      </c>
      <c r="F49" s="57" t="str">
        <f t="shared" si="5"/>
        <v>3.83983983981663-65133.954289055i</v>
      </c>
      <c r="G49" s="57" t="str">
        <f t="shared" si="6"/>
        <v>0.999999999993954-2.45893500449307E-06i</v>
      </c>
      <c r="H49" s="57" t="str">
        <f t="shared" si="7"/>
        <v>109.090910630854+0.074046966920454i</v>
      </c>
      <c r="I49" s="57" t="str">
        <f t="shared" si="8"/>
        <v>14.7875150156649-20044.9739133122i</v>
      </c>
      <c r="K49" s="57" t="str">
        <f t="shared" si="9"/>
        <v>0.109999947768006-0.0000755604751913592i</v>
      </c>
      <c r="L49" s="57" t="str">
        <f t="shared" si="10"/>
        <v>0.000125-492.323987329132i</v>
      </c>
      <c r="M49" s="57" t="str">
        <f t="shared" si="11"/>
        <v>0.0015-237.333083253496i</v>
      </c>
      <c r="N49" s="57">
        <f t="shared" si="12"/>
        <v>89.972972843907726</v>
      </c>
      <c r="O49" s="57">
        <f t="shared" si="13"/>
        <v>96.873774117823501</v>
      </c>
      <c r="P49" s="371">
        <f t="shared" si="14"/>
        <v>96.873774117823501</v>
      </c>
      <c r="Q49" s="371">
        <f t="shared" si="15"/>
        <v>-90.027027156092274</v>
      </c>
      <c r="R49" s="12">
        <f t="shared" si="16"/>
        <v>89.972972843907726</v>
      </c>
      <c r="S49" s="57">
        <f t="shared" si="17"/>
        <v>1.0191449497633604E-3</v>
      </c>
      <c r="T49" s="12">
        <f t="shared" si="0"/>
        <v>96.873774117823501</v>
      </c>
    </row>
    <row r="50" spans="1:20" x14ac:dyDescent="0.25">
      <c r="A50" s="57">
        <f t="shared" si="1"/>
        <v>6.4278097852215339</v>
      </c>
      <c r="B50" s="12">
        <f t="shared" si="18"/>
        <v>1.0230177005724612</v>
      </c>
      <c r="C50" s="57" t="str">
        <f t="shared" si="2"/>
        <v>-32.9129193352805-69509.0679466971i</v>
      </c>
      <c r="D50" s="57" t="str">
        <f t="shared" si="3"/>
        <v>7.79999999967772-31114.7975756998i</v>
      </c>
      <c r="E50" s="57" t="str">
        <f t="shared" si="4"/>
        <v>162.46953080922-0.00563217609617766i</v>
      </c>
      <c r="F50" s="57" t="str">
        <f t="shared" si="5"/>
        <v>3.83983983981644-64887.3822366277i</v>
      </c>
      <c r="G50" s="57" t="str">
        <f t="shared" si="6"/>
        <v>0.999999999993908-2.46827895751003E-06i</v>
      </c>
      <c r="H50" s="57" t="str">
        <f t="shared" si="7"/>
        <v>109.090910642579+0.0743283453977883i</v>
      </c>
      <c r="I50" s="57" t="str">
        <f t="shared" si="8"/>
        <v>14.7875150163627-19969.0913622049i</v>
      </c>
      <c r="K50" s="57" t="str">
        <f t="shared" si="9"/>
        <v>0.109999947370289-0.0000758476047211107i</v>
      </c>
      <c r="L50" s="57" t="str">
        <f t="shared" si="10"/>
        <v>0.000125-490.460238423123i</v>
      </c>
      <c r="M50" s="57" t="str">
        <f t="shared" si="11"/>
        <v>0.0015-236.434631653214i</v>
      </c>
      <c r="N50" s="57">
        <f t="shared" si="12"/>
        <v>89.972870140772457</v>
      </c>
      <c r="O50" s="57">
        <f t="shared" si="13"/>
        <v>96.840830274823475</v>
      </c>
      <c r="P50" s="371">
        <f t="shared" si="14"/>
        <v>96.840830274823475</v>
      </c>
      <c r="Q50" s="371">
        <f t="shared" si="15"/>
        <v>-90.027129859227543</v>
      </c>
      <c r="R50" s="12">
        <f t="shared" si="16"/>
        <v>89.972870140772457</v>
      </c>
      <c r="S50" s="57">
        <f t="shared" si="17"/>
        <v>1.0230177005724611E-3</v>
      </c>
      <c r="T50" s="12">
        <f t="shared" si="0"/>
        <v>96.840830274823475</v>
      </c>
    </row>
    <row r="51" spans="1:20" x14ac:dyDescent="0.25">
      <c r="A51" s="57">
        <f t="shared" si="1"/>
        <v>6.4522354624053753</v>
      </c>
      <c r="B51" s="12">
        <f t="shared" si="18"/>
        <v>1.0269051678346366</v>
      </c>
      <c r="C51" s="57" t="str">
        <f t="shared" si="2"/>
        <v>-32.9129191937654-69245.9332115062i</v>
      </c>
      <c r="D51" s="57" t="str">
        <f t="shared" si="3"/>
        <v>7.79999999967527-30997.0089421016i</v>
      </c>
      <c r="E51" s="57" t="str">
        <f t="shared" si="4"/>
        <v>162.469530762372-0.00565357832897679i</v>
      </c>
      <c r="F51" s="57" t="str">
        <f t="shared" si="5"/>
        <v>3.83983983981626-64641.7436109781i</v>
      </c>
      <c r="G51" s="57" t="str">
        <f t="shared" si="6"/>
        <v>0.999999999993861-2.47765841754845E-06i</v>
      </c>
      <c r="H51" s="57" t="str">
        <f t="shared" si="7"/>
        <v>109.090910654395+0.0746107931133718i</v>
      </c>
      <c r="I51" s="57" t="str">
        <f t="shared" si="8"/>
        <v>14.7875150170659-19893.4960731811i</v>
      </c>
      <c r="K51" s="57" t="str">
        <f t="shared" si="9"/>
        <v>0.109999946969543-0.0000761358253399171i</v>
      </c>
      <c r="L51" s="57" t="str">
        <f t="shared" si="10"/>
        <v>0.000125-488.603544952305i</v>
      </c>
      <c r="M51" s="57" t="str">
        <f t="shared" si="11"/>
        <v>0.0015-235.539581244484i</v>
      </c>
      <c r="N51" s="57">
        <f t="shared" si="12"/>
        <v>89.972767047365949</v>
      </c>
      <c r="O51" s="57">
        <f t="shared" si="13"/>
        <v>96.807886431701121</v>
      </c>
      <c r="P51" s="371">
        <f t="shared" si="14"/>
        <v>96.807886431701121</v>
      </c>
      <c r="Q51" s="371">
        <f t="shared" si="15"/>
        <v>-90.027232952634051</v>
      </c>
      <c r="R51" s="12">
        <f t="shared" si="16"/>
        <v>89.972767047365949</v>
      </c>
      <c r="S51" s="57">
        <f t="shared" si="17"/>
        <v>1.0269051678346366E-3</v>
      </c>
      <c r="T51" s="12">
        <f t="shared" si="0"/>
        <v>96.807886431701121</v>
      </c>
    </row>
    <row r="52" spans="1:20" x14ac:dyDescent="0.25">
      <c r="A52" s="57">
        <f t="shared" si="1"/>
        <v>6.4767539571625168</v>
      </c>
      <c r="B52" s="12">
        <f t="shared" si="18"/>
        <v>1.0308074074724083</v>
      </c>
      <c r="C52" s="57" t="str">
        <f t="shared" si="2"/>
        <v>-32.9129190511731-68983.7946023121i</v>
      </c>
      <c r="D52" s="57" t="str">
        <f t="shared" si="3"/>
        <v>7.79999999967281-30879.6662108834i</v>
      </c>
      <c r="E52" s="57" t="str">
        <f t="shared" si="4"/>
        <v>162.469530715167-0.00567506188984569i</v>
      </c>
      <c r="F52" s="57" t="str">
        <f t="shared" si="5"/>
        <v>3.83983983981609-64397.0348785122i</v>
      </c>
      <c r="G52" s="57" t="str">
        <f t="shared" si="6"/>
        <v>0.999999999993815-2.48707351953503E-06i</v>
      </c>
      <c r="H52" s="57" t="str">
        <f t="shared" si="7"/>
        <v>109.0909106663+0.0748943141303093i</v>
      </c>
      <c r="I52" s="57" t="str">
        <f t="shared" si="8"/>
        <v>14.7875150177745-19818.1869587769i</v>
      </c>
      <c r="K52" s="57" t="str">
        <f t="shared" si="9"/>
        <v>0.109999946565746-0.0000764251411938808i</v>
      </c>
      <c r="L52" s="57" t="str">
        <f t="shared" si="10"/>
        <v>0.000125-486.753880207515i</v>
      </c>
      <c r="M52" s="57" t="str">
        <f t="shared" si="11"/>
        <v>0.0015-234.647919151708i</v>
      </c>
      <c r="N52" s="57">
        <f t="shared" si="12"/>
        <v>89.972663562205142</v>
      </c>
      <c r="O52" s="57">
        <f t="shared" si="13"/>
        <v>96.774942588455389</v>
      </c>
      <c r="P52" s="371">
        <f t="shared" si="14"/>
        <v>96.774942588455389</v>
      </c>
      <c r="Q52" s="371">
        <f t="shared" si="15"/>
        <v>-90.027336437794858</v>
      </c>
      <c r="R52" s="12">
        <f t="shared" si="16"/>
        <v>89.972663562205142</v>
      </c>
      <c r="S52" s="57">
        <f t="shared" si="17"/>
        <v>1.0308074074724084E-3</v>
      </c>
      <c r="T52" s="12">
        <f t="shared" si="0"/>
        <v>96.774942588455389</v>
      </c>
    </row>
    <row r="53" spans="1:20" x14ac:dyDescent="0.25">
      <c r="A53" s="57">
        <f t="shared" si="1"/>
        <v>6.5013656221997342</v>
      </c>
      <c r="B53" s="12">
        <f t="shared" si="18"/>
        <v>1.0347244756208034</v>
      </c>
      <c r="C53" s="57" t="str">
        <f t="shared" si="2"/>
        <v>-32.9129189074943-68722.6483481627i</v>
      </c>
      <c r="D53" s="57" t="str">
        <f t="shared" si="3"/>
        <v>7.79999999967031-30762.7676940308i</v>
      </c>
      <c r="E53" s="57" t="str">
        <f t="shared" si="4"/>
        <v>162.469530667602-0.00569662708782321i</v>
      </c>
      <c r="F53" s="57" t="str">
        <f t="shared" si="5"/>
        <v>3.8398398398159-64153.2525190128i</v>
      </c>
      <c r="G53" s="57" t="str">
        <f t="shared" si="6"/>
        <v>0.999999999993767-2.49652439890914E-06i</v>
      </c>
      <c r="H53" s="57" t="str">
        <f t="shared" si="7"/>
        <v>109.090910678296+0.0751789125271469i</v>
      </c>
      <c r="I53" s="57" t="str">
        <f t="shared" si="8"/>
        <v>14.7875150184885-19743.1629356457i</v>
      </c>
      <c r="K53" s="57" t="str">
        <f t="shared" si="9"/>
        <v>0.109999946158874-0.0000767155564448586i</v>
      </c>
      <c r="L53" s="57" t="str">
        <f t="shared" si="10"/>
        <v>0.000125-484.911217580708i</v>
      </c>
      <c r="M53" s="57" t="str">
        <f t="shared" si="11"/>
        <v>0.0015-233.759632548026i</v>
      </c>
      <c r="N53" s="57">
        <f t="shared" si="12"/>
        <v>89.972559683801421</v>
      </c>
      <c r="O53" s="57">
        <f t="shared" si="13"/>
        <v>96.741998745085311</v>
      </c>
      <c r="P53" s="371">
        <f t="shared" si="14"/>
        <v>96.741998745085311</v>
      </c>
      <c r="Q53" s="371">
        <f t="shared" si="15"/>
        <v>-90.027440316198579</v>
      </c>
      <c r="R53" s="12">
        <f t="shared" si="16"/>
        <v>89.972559683801421</v>
      </c>
      <c r="S53" s="57">
        <f t="shared" si="17"/>
        <v>1.0347244756208035E-3</v>
      </c>
      <c r="T53" s="12">
        <f t="shared" si="0"/>
        <v>96.741998745085311</v>
      </c>
    </row>
    <row r="54" spans="1:20" x14ac:dyDescent="0.25">
      <c r="A54" s="57">
        <f t="shared" si="1"/>
        <v>6.5260708115640931</v>
      </c>
      <c r="B54" s="12">
        <f t="shared" si="18"/>
        <v>1.0386564286281625</v>
      </c>
      <c r="C54" s="57" t="str">
        <f t="shared" si="2"/>
        <v>-32.912918762722-68462.4906923825i</v>
      </c>
      <c r="D54" s="57" t="str">
        <f t="shared" si="3"/>
        <v>7.79999999966781-30646.3117099193i</v>
      </c>
      <c r="E54" s="57" t="str">
        <f t="shared" si="4"/>
        <v>162.469530619675-0.00571827423312817i</v>
      </c>
      <c r="F54" s="57" t="str">
        <f t="shared" si="5"/>
        <v>3.83983983981573-63910.3930255885i</v>
      </c>
      <c r="G54" s="57" t="str">
        <f t="shared" si="6"/>
        <v>0.99999999999372-2.50601119162487E-06i</v>
      </c>
      <c r="H54" s="57" t="str">
        <f t="shared" si="7"/>
        <v>109.090910690382+0.0754645923979275i</v>
      </c>
      <c r="I54" s="57" t="str">
        <f t="shared" si="8"/>
        <v>14.7875150192077-19668.4229245413i</v>
      </c>
      <c r="K54" s="57" t="str">
        <f t="shared" si="9"/>
        <v>0.109999945748905-0.0000770070752705228i</v>
      </c>
      <c r="L54" s="57" t="str">
        <f t="shared" si="10"/>
        <v>0.000125-483.075530564563i</v>
      </c>
      <c r="M54" s="57" t="str">
        <f t="shared" si="11"/>
        <v>0.0015-232.874708655136i</v>
      </c>
      <c r="N54" s="57">
        <f t="shared" si="12"/>
        <v>89.972455410660444</v>
      </c>
      <c r="O54" s="57">
        <f t="shared" si="13"/>
        <v>96.709054901590122</v>
      </c>
      <c r="P54" s="371">
        <f t="shared" si="14"/>
        <v>96.709054901590122</v>
      </c>
      <c r="Q54" s="371">
        <f t="shared" si="15"/>
        <v>-90.027544589339556</v>
      </c>
      <c r="R54" s="12">
        <f t="shared" si="16"/>
        <v>89.972455410660444</v>
      </c>
      <c r="S54" s="57">
        <f t="shared" si="17"/>
        <v>1.0386564286281625E-3</v>
      </c>
      <c r="T54" s="12">
        <f t="shared" si="0"/>
        <v>96.709054901590122</v>
      </c>
    </row>
    <row r="55" spans="1:20" x14ac:dyDescent="0.25">
      <c r="A55" s="57">
        <f t="shared" si="1"/>
        <v>6.5508698806480368</v>
      </c>
      <c r="B55" s="12">
        <f t="shared" si="18"/>
        <v>1.0426033230569496</v>
      </c>
      <c r="C55" s="57" t="str">
        <f t="shared" si="2"/>
        <v>-32.9129186168466-68203.3178925141i</v>
      </c>
      <c r="D55" s="57" t="str">
        <f t="shared" si="3"/>
        <v>7.79999999966528-30530.2965832903i</v>
      </c>
      <c r="E55" s="57" t="str">
        <f t="shared" si="4"/>
        <v>162.469530571383-0.00574000363715366i</v>
      </c>
      <c r="F55" s="57" t="str">
        <f t="shared" si="5"/>
        <v>3.83983983981553-63668.4529046241i</v>
      </c>
      <c r="G55" s="57" t="str">
        <f t="shared" si="6"/>
        <v>0.999999999993672-2.51553403415293E-06i</v>
      </c>
      <c r="H55" s="57" t="str">
        <f t="shared" si="7"/>
        <v>109.090910702562+0.0757513578522548i</v>
      </c>
      <c r="I55" s="57" t="str">
        <f t="shared" si="8"/>
        <v>14.7875150199326-19593.9658503042i</v>
      </c>
      <c r="K55" s="57" t="str">
        <f t="shared" si="9"/>
        <v>0.109999945335813-0.000077299701864419i</v>
      </c>
      <c r="L55" s="57" t="str">
        <f t="shared" si="10"/>
        <v>0.000125-481.246792752105i</v>
      </c>
      <c r="M55" s="57" t="str">
        <f t="shared" si="11"/>
        <v>0.0015-231.993134743112i</v>
      </c>
      <c r="N55" s="57">
        <f t="shared" si="12"/>
        <v>89.972350741282241</v>
      </c>
      <c r="O55" s="57">
        <f t="shared" si="13"/>
        <v>96.676111057968527</v>
      </c>
      <c r="P55" s="371">
        <f t="shared" si="14"/>
        <v>96.676111057968527</v>
      </c>
      <c r="Q55" s="371">
        <f t="shared" si="15"/>
        <v>-90.027649258717759</v>
      </c>
      <c r="R55" s="12">
        <f t="shared" si="16"/>
        <v>89.972350741282241</v>
      </c>
      <c r="S55" s="57">
        <f t="shared" si="17"/>
        <v>1.0426033230569495E-3</v>
      </c>
      <c r="T55" s="12">
        <f t="shared" si="0"/>
        <v>96.676111057968527</v>
      </c>
    </row>
    <row r="56" spans="1:20" x14ac:dyDescent="0.25">
      <c r="A56" s="57">
        <f t="shared" si="1"/>
        <v>6.5757631861944992</v>
      </c>
      <c r="B56" s="12">
        <f t="shared" si="18"/>
        <v>1.046565215684566</v>
      </c>
      <c r="C56" s="57" t="str">
        <f t="shared" si="2"/>
        <v>-32.9129184698616-67945.1262202722i</v>
      </c>
      <c r="D56" s="57" t="str">
        <f t="shared" si="3"/>
        <v>7.79999999966272-30414.7206452276i</v>
      </c>
      <c r="E56" s="57" t="str">
        <f t="shared" si="4"/>
        <v>162.469530522724-0.00576181561248045i</v>
      </c>
      <c r="F56" s="57" t="str">
        <f t="shared" si="5"/>
        <v>3.83983983981536-63427.4286757299i</v>
      </c>
      <c r="G56" s="57" t="str">
        <f t="shared" si="6"/>
        <v>0.999999999993624-2.52509306348259E-06i</v>
      </c>
      <c r="H56" s="57" t="str">
        <f t="shared" si="7"/>
        <v>109.090910714834+0.0760392130153448i</v>
      </c>
      <c r="I56" s="57" t="str">
        <f t="shared" si="8"/>
        <v>14.787515020663-19519.7906418438i</v>
      </c>
      <c r="K56" s="57" t="str">
        <f t="shared" si="9"/>
        <v>0.109999944919576-0.0000775934404360292i</v>
      </c>
      <c r="L56" s="57" t="str">
        <f t="shared" si="10"/>
        <v>0.000125-479.424977836328i</v>
      </c>
      <c r="M56" s="57" t="str">
        <f t="shared" si="11"/>
        <v>0.0015-231.114898130217i</v>
      </c>
      <c r="N56" s="57">
        <f t="shared" si="12"/>
        <v>89.972245674161087</v>
      </c>
      <c r="O56" s="57">
        <f t="shared" si="13"/>
        <v>96.643167214219915</v>
      </c>
      <c r="P56" s="371">
        <f t="shared" si="14"/>
        <v>96.643167214219915</v>
      </c>
      <c r="Q56" s="371">
        <f t="shared" si="15"/>
        <v>-90.027754325838913</v>
      </c>
      <c r="R56" s="12">
        <f t="shared" si="16"/>
        <v>89.972245674161087</v>
      </c>
      <c r="S56" s="57">
        <f t="shared" si="17"/>
        <v>1.0465652156845659E-3</v>
      </c>
      <c r="T56" s="12">
        <f t="shared" si="0"/>
        <v>96.643167214219915</v>
      </c>
    </row>
    <row r="57" spans="1:20" x14ac:dyDescent="0.25">
      <c r="A57" s="57">
        <f t="shared" si="1"/>
        <v>6.6007510863020391</v>
      </c>
      <c r="B57" s="12">
        <f t="shared" si="18"/>
        <v>1.0505421635041674</v>
      </c>
      <c r="C57" s="57" t="str">
        <f t="shared" si="2"/>
        <v>-32.9129183217564-67687.9119614816i</v>
      </c>
      <c r="D57" s="57" t="str">
        <f t="shared" si="3"/>
        <v>7.79999999966017-30299.5822331322i</v>
      </c>
      <c r="E57" s="57" t="str">
        <f t="shared" si="4"/>
        <v>162.469530473694-0.00578371047287192i</v>
      </c>
      <c r="F57" s="57" t="str">
        <f t="shared" si="5"/>
        <v>3.83983983981518-63187.3168716913i</v>
      </c>
      <c r="G57" s="57" t="str">
        <f t="shared" si="6"/>
        <v>0.999999999993575-0.0000025346884171237i</v>
      </c>
      <c r="H57" s="57" t="str">
        <f t="shared" si="7"/>
        <v>109.090910727198+0.076328162028091i</v>
      </c>
      <c r="I57" s="57" t="str">
        <f t="shared" si="8"/>
        <v>14.7875150213988-19445.8962321249i</v>
      </c>
      <c r="K57" s="57" t="str">
        <f t="shared" si="9"/>
        <v>0.10999994450017-0.0000778882952108301i</v>
      </c>
      <c r="L57" s="57" t="str">
        <f t="shared" si="10"/>
        <v>0.000125-477.610059609809i</v>
      </c>
      <c r="M57" s="57" t="str">
        <f t="shared" si="11"/>
        <v>0.0015-230.239986182723i</v>
      </c>
      <c r="N57" s="57">
        <f t="shared" si="12"/>
        <v>89.972140207785586</v>
      </c>
      <c r="O57" s="57">
        <f t="shared" si="13"/>
        <v>96.610223370343135</v>
      </c>
      <c r="P57" s="371">
        <f t="shared" si="14"/>
        <v>96.610223370343135</v>
      </c>
      <c r="Q57" s="371">
        <f t="shared" si="15"/>
        <v>-90.027859792214414</v>
      </c>
      <c r="R57" s="12">
        <f t="shared" si="16"/>
        <v>89.972140207785586</v>
      </c>
      <c r="S57" s="57">
        <f t="shared" si="17"/>
        <v>1.0505421635041675E-3</v>
      </c>
      <c r="T57" s="12">
        <f t="shared" si="0"/>
        <v>96.610223370343135</v>
      </c>
    </row>
    <row r="58" spans="1:20" x14ac:dyDescent="0.25">
      <c r="A58" s="57">
        <f t="shared" si="1"/>
        <v>6.6258339404299873</v>
      </c>
      <c r="B58" s="12">
        <f t="shared" si="18"/>
        <v>1.0545342237254833</v>
      </c>
      <c r="C58" s="57" t="str">
        <f t="shared" si="2"/>
        <v>-32.9129181725234-67431.6714160285i</v>
      </c>
      <c r="D58" s="57" t="str">
        <f t="shared" si="3"/>
        <v>7.79999999965758-30184.8796906996i</v>
      </c>
      <c r="E58" s="57" t="str">
        <f t="shared" si="4"/>
        <v>162.46953042429-0.00580568853328693i</v>
      </c>
      <c r="F58" s="57" t="str">
        <f t="shared" si="5"/>
        <v>3.83983983981497-62948.1140384194i</v>
      </c>
      <c r="G58" s="57" t="str">
        <f t="shared" si="6"/>
        <v>0.999999999993527-2.54432023310865E-06i</v>
      </c>
      <c r="H58" s="57" t="str">
        <f t="shared" si="7"/>
        <v>109.090910739658+0.076618209047124i</v>
      </c>
      <c r="I58" s="57" t="str">
        <f t="shared" si="8"/>
        <v>14.7875150221403-19372.2815581521i</v>
      </c>
      <c r="K58" s="57" t="str">
        <f t="shared" si="9"/>
        <v>0.10999994407757-0.0000781842704303554i</v>
      </c>
      <c r="L58" s="57" t="str">
        <f t="shared" si="10"/>
        <v>0.000125-475.802011964346i</v>
      </c>
      <c r="M58" s="57" t="str">
        <f t="shared" si="11"/>
        <v>0.0015-229.368386314727i</v>
      </c>
      <c r="N58" s="57">
        <f t="shared" si="12"/>
        <v>89.972034340638572</v>
      </c>
      <c r="O58" s="57">
        <f t="shared" si="13"/>
        <v>96.577279526337207</v>
      </c>
      <c r="P58" s="371">
        <f t="shared" si="14"/>
        <v>96.577279526337207</v>
      </c>
      <c r="Q58" s="371">
        <f t="shared" si="15"/>
        <v>-90.027965659361428</v>
      </c>
      <c r="R58" s="12">
        <f t="shared" si="16"/>
        <v>89.972034340638572</v>
      </c>
      <c r="S58" s="57">
        <f t="shared" si="17"/>
        <v>1.0545342237254834E-3</v>
      </c>
      <c r="T58" s="12">
        <f t="shared" si="0"/>
        <v>96.577279526337207</v>
      </c>
    </row>
    <row r="59" spans="1:20" x14ac:dyDescent="0.25">
      <c r="A59" s="57">
        <f t="shared" si="1"/>
        <v>6.651012109403621</v>
      </c>
      <c r="B59" s="12">
        <f t="shared" si="18"/>
        <v>1.0585414537756401</v>
      </c>
      <c r="C59" s="57" t="str">
        <f t="shared" si="2"/>
        <v>-32.9129180221548-67176.4008978076i</v>
      </c>
      <c r="D59" s="57" t="str">
        <f t="shared" si="3"/>
        <v>7.79999999965497-30070.6113678951i</v>
      </c>
      <c r="E59" s="57" t="str">
        <f t="shared" si="4"/>
        <v>162.469530374511-0.00582775010988209i</v>
      </c>
      <c r="F59" s="57" t="str">
        <f t="shared" si="5"/>
        <v>3.8398398398148-62709.8167349012i</v>
      </c>
      <c r="G59" s="57" t="str">
        <f t="shared" si="6"/>
        <v>0.999999999993477-2.55398864999433E-06i</v>
      </c>
      <c r="H59" s="57" t="str">
        <f t="shared" si="7"/>
        <v>109.090910752213+0.0769093582448677i</v>
      </c>
      <c r="I59" s="57" t="str">
        <f t="shared" si="8"/>
        <v>14.7875150228876-19298.9455609532i</v>
      </c>
      <c r="K59" s="57" t="str">
        <f t="shared" si="9"/>
        <v>0.109999943651752-0.000078481370352256i</v>
      </c>
      <c r="L59" s="57" t="str">
        <f t="shared" si="10"/>
        <v>0.000125-474.000808890561i</v>
      </c>
      <c r="M59" s="57" t="str">
        <f t="shared" si="11"/>
        <v>0.0015-228.500085987973i</v>
      </c>
      <c r="N59" s="57">
        <f t="shared" si="12"/>
        <v>89.971928071197127</v>
      </c>
      <c r="O59" s="57">
        <f t="shared" si="13"/>
        <v>96.544335682201208</v>
      </c>
      <c r="P59" s="371">
        <f t="shared" si="14"/>
        <v>96.544335682201208</v>
      </c>
      <c r="Q59" s="371">
        <f t="shared" si="15"/>
        <v>-90.028071928802873</v>
      </c>
      <c r="R59" s="12">
        <f t="shared" si="16"/>
        <v>89.971928071197127</v>
      </c>
      <c r="S59" s="57">
        <f t="shared" si="17"/>
        <v>1.0585414537756402E-3</v>
      </c>
      <c r="T59" s="12">
        <f t="shared" si="0"/>
        <v>96.544335682201208</v>
      </c>
    </row>
    <row r="60" spans="1:20" x14ac:dyDescent="0.25">
      <c r="A60" s="57">
        <f t="shared" si="1"/>
        <v>6.6762859554193552</v>
      </c>
      <c r="B60" s="12">
        <f t="shared" si="18"/>
        <v>1.0625639112999876</v>
      </c>
      <c r="C60" s="57" t="str">
        <f t="shared" si="2"/>
        <v>-32.9129178706412-66922.0967346666i</v>
      </c>
      <c r="D60" s="57" t="str">
        <f t="shared" si="3"/>
        <v>7.79999999965232-29956.7756209306i</v>
      </c>
      <c r="E60" s="57" t="str">
        <f t="shared" si="4"/>
        <v>162.469530324353-0.00584989552001227i</v>
      </c>
      <c r="F60" s="57" t="str">
        <f t="shared" si="5"/>
        <v>3.8398398398146-62472.4215331498i</v>
      </c>
      <c r="G60" s="57" t="str">
        <f t="shared" si="6"/>
        <v>0.999999999993427-2.56369380686418E-06i</v>
      </c>
      <c r="H60" s="57" t="str">
        <f t="shared" si="7"/>
        <v>109.090910764862+0.0772016138096007i</v>
      </c>
      <c r="I60" s="57" t="str">
        <f t="shared" si="8"/>
        <v>14.7875150236404-19225.887185565i</v>
      </c>
      <c r="K60" s="57" t="str">
        <f t="shared" si="9"/>
        <v>0.109999943222692-0.000078779599250361i</v>
      </c>
      <c r="L60" s="57" t="str">
        <f t="shared" si="10"/>
        <v>0.000125-472.206424477546i</v>
      </c>
      <c r="M60" s="57" t="str">
        <f t="shared" si="11"/>
        <v>0.0015-227.635072711668i</v>
      </c>
      <c r="N60" s="57">
        <f t="shared" si="12"/>
        <v>89.97182139793253</v>
      </c>
      <c r="O60" s="57">
        <f t="shared" si="13"/>
        <v>96.51139183793417</v>
      </c>
      <c r="P60" s="371">
        <f t="shared" si="14"/>
        <v>96.51139183793417</v>
      </c>
      <c r="Q60" s="371">
        <f t="shared" si="15"/>
        <v>-90.02817860206747</v>
      </c>
      <c r="R60" s="12">
        <f t="shared" si="16"/>
        <v>89.97182139793253</v>
      </c>
      <c r="S60" s="57">
        <f t="shared" si="17"/>
        <v>1.0625639112999876E-3</v>
      </c>
      <c r="T60" s="12">
        <f t="shared" si="0"/>
        <v>96.51139183793417</v>
      </c>
    </row>
    <row r="61" spans="1:20" x14ac:dyDescent="0.25">
      <c r="A61" s="57">
        <f t="shared" si="1"/>
        <v>6.7016558420499486</v>
      </c>
      <c r="B61" s="12">
        <f t="shared" si="18"/>
        <v>1.0666016541629275</v>
      </c>
      <c r="C61" s="57" t="str">
        <f t="shared" si="2"/>
        <v>-32.9129177179735-66668.755268354i</v>
      </c>
      <c r="D61" s="57" t="str">
        <f t="shared" si="3"/>
        <v>7.79999999964969-29843.3708122406i</v>
      </c>
      <c r="E61" s="57" t="str">
        <f t="shared" si="4"/>
        <v>162.469530273812-0.00587212508223956i</v>
      </c>
      <c r="F61" s="57" t="str">
        <f t="shared" si="5"/>
        <v>3.83983983981441-62235.9250181559i</v>
      </c>
      <c r="G61" s="57" t="str">
        <f t="shared" si="6"/>
        <v>0.999999999993378-2.57343584333014E-06i</v>
      </c>
      <c r="H61" s="57" t="str">
        <f t="shared" si="7"/>
        <v>109.090910777608+0.0774949799455187i</v>
      </c>
      <c r="I61" s="57" t="str">
        <f t="shared" si="8"/>
        <v>14.787515024399-19153.1053810188i</v>
      </c>
      <c r="K61" s="57" t="str">
        <f t="shared" si="9"/>
        <v>0.109999942790365-0.0000790789614147403i</v>
      </c>
      <c r="L61" s="57" t="str">
        <f t="shared" si="10"/>
        <v>0.000125-470.41883291248i</v>
      </c>
      <c r="M61" s="57" t="str">
        <f t="shared" si="11"/>
        <v>0.0015-226.773334042307i</v>
      </c>
      <c r="N61" s="57">
        <f t="shared" si="12"/>
        <v>89.97171431931028</v>
      </c>
      <c r="O61" s="57">
        <f t="shared" si="13"/>
        <v>96.478447993534985</v>
      </c>
      <c r="P61" s="371">
        <f t="shared" si="14"/>
        <v>96.478447993534985</v>
      </c>
      <c r="Q61" s="371">
        <f t="shared" si="15"/>
        <v>-90.02828568068972</v>
      </c>
      <c r="R61" s="12">
        <f t="shared" si="16"/>
        <v>89.97171431931028</v>
      </c>
      <c r="S61" s="57">
        <f t="shared" si="17"/>
        <v>1.0666016541629275E-3</v>
      </c>
      <c r="T61" s="12">
        <f t="shared" si="0"/>
        <v>96.478447993534985</v>
      </c>
    </row>
    <row r="62" spans="1:20" x14ac:dyDescent="0.25">
      <c r="A62" s="57">
        <f t="shared" si="1"/>
        <v>6.7271221342497389</v>
      </c>
      <c r="B62" s="12">
        <f t="shared" si="18"/>
        <v>1.0706547404487468</v>
      </c>
      <c r="C62" s="57" t="str">
        <f t="shared" si="2"/>
        <v>-32.9129175641431-66416.3728544683i</v>
      </c>
      <c r="D62" s="57" t="str">
        <f t="shared" si="3"/>
        <v>7.79999999964703-29730.3953104589i</v>
      </c>
      <c r="E62" s="57" t="str">
        <f t="shared" si="4"/>
        <v>162.469530222886-0.00589443911633646i</v>
      </c>
      <c r="F62" s="57" t="str">
        <f t="shared" si="5"/>
        <v>3.83983983981422-62000.3237878373i</v>
      </c>
      <c r="G62" s="57" t="str">
        <f t="shared" si="6"/>
        <v>0.999999999993327-2.58321489953466E-06i</v>
      </c>
      <c r="H62" s="57" t="str">
        <f t="shared" si="7"/>
        <v>109.090910790451+0.0777894608727927i</v>
      </c>
      <c r="I62" s="57" t="str">
        <f t="shared" si="8"/>
        <v>14.7875150251633-19080.5991003236i</v>
      </c>
      <c r="K62" s="57" t="str">
        <f t="shared" si="9"/>
        <v>0.109999942354746-0.0000793794611517651i</v>
      </c>
      <c r="L62" s="57" t="str">
        <f t="shared" si="10"/>
        <v>0.000125-468.638008480254i</v>
      </c>
      <c r="M62" s="57" t="str">
        <f t="shared" si="11"/>
        <v>0.0015-225.91485758349i</v>
      </c>
      <c r="N62" s="57">
        <f t="shared" si="12"/>
        <v>89.971606833790005</v>
      </c>
      <c r="O62" s="57">
        <f t="shared" si="13"/>
        <v>96.445504149002716</v>
      </c>
      <c r="P62" s="371">
        <f t="shared" si="14"/>
        <v>96.445504149002716</v>
      </c>
      <c r="Q62" s="371">
        <f t="shared" si="15"/>
        <v>-90.028393166209995</v>
      </c>
      <c r="R62" s="12">
        <f t="shared" si="16"/>
        <v>89.971606833790005</v>
      </c>
      <c r="S62" s="57">
        <f t="shared" si="17"/>
        <v>1.0706547404487467E-3</v>
      </c>
      <c r="T62" s="12">
        <f t="shared" si="0"/>
        <v>96.445504149002716</v>
      </c>
    </row>
    <row r="63" spans="1:20" x14ac:dyDescent="0.25">
      <c r="A63" s="57">
        <f t="shared" si="1"/>
        <v>6.7526851983598881</v>
      </c>
      <c r="B63" s="12">
        <f t="shared" si="18"/>
        <v>1.0747232284624519</v>
      </c>
      <c r="C63" s="57" t="str">
        <f t="shared" si="2"/>
        <v>-32.9129174091418-66164.9458624032i</v>
      </c>
      <c r="D63" s="57" t="str">
        <f t="shared" si="3"/>
        <v>7.79999999964434-29617.8474903949i</v>
      </c>
      <c r="E63" s="57" t="str">
        <f t="shared" si="4"/>
        <v>162.469530171573-0.00591683794329208i</v>
      </c>
      <c r="F63" s="57" t="str">
        <f t="shared" si="5"/>
        <v>3.83983983981403-61765.6144529915i</v>
      </c>
      <c r="G63" s="57" t="str">
        <f t="shared" si="6"/>
        <v>0.999999999993276-2.59303111615277E-06i</v>
      </c>
      <c r="H63" s="57" t="str">
        <f t="shared" si="7"/>
        <v>109.090910803393+0.0780850608276313i</v>
      </c>
      <c r="I63" s="57" t="str">
        <f t="shared" si="8"/>
        <v>14.7875150259337-19008.3673004525i</v>
      </c>
      <c r="K63" s="57" t="str">
        <f t="shared" si="9"/>
        <v>0.109999941915809-0.0000796811027841702i</v>
      </c>
      <c r="L63" s="57" t="str">
        <f t="shared" si="10"/>
        <v>0.000125-466.863925563114i</v>
      </c>
      <c r="M63" s="57" t="str">
        <f t="shared" si="11"/>
        <v>0.0015-225.059630985744i</v>
      </c>
      <c r="N63" s="57">
        <f t="shared" si="12"/>
        <v>89.971498939825523</v>
      </c>
      <c r="O63" s="57">
        <f t="shared" si="13"/>
        <v>96.412560304336267</v>
      </c>
      <c r="P63" s="371">
        <f t="shared" si="14"/>
        <v>96.412560304336267</v>
      </c>
      <c r="Q63" s="371">
        <f t="shared" si="15"/>
        <v>-90.028501060174477</v>
      </c>
      <c r="R63" s="12">
        <f t="shared" si="16"/>
        <v>89.971498939825523</v>
      </c>
      <c r="S63" s="57">
        <f t="shared" si="17"/>
        <v>1.0747232284624519E-3</v>
      </c>
      <c r="T63" s="12">
        <f t="shared" si="0"/>
        <v>96.412560304336267</v>
      </c>
    </row>
    <row r="64" spans="1:20" x14ac:dyDescent="0.25">
      <c r="A64" s="57">
        <f t="shared" si="1"/>
        <v>6.778345402113656</v>
      </c>
      <c r="B64" s="12">
        <f t="shared" si="18"/>
        <v>1.0788071767306093</v>
      </c>
      <c r="C64" s="57" t="str">
        <f t="shared" si="2"/>
        <v>-32.9129172529597-65914.4706752982i</v>
      </c>
      <c r="D64" s="57" t="str">
        <f t="shared" si="3"/>
        <v>7.79999999964161-29505.7257330105i</v>
      </c>
      <c r="E64" s="57" t="str">
        <f t="shared" si="4"/>
        <v>162.469530119869-0.00593932188531229i</v>
      </c>
      <c r="F64" s="57" t="str">
        <f t="shared" si="5"/>
        <v>3.83983983981382-61531.7936372457i</v>
      </c>
      <c r="G64" s="57" t="str">
        <f t="shared" si="6"/>
        <v>0.999999999993225-2.60288463439401E-06i</v>
      </c>
      <c r="H64" s="57" t="str">
        <f t="shared" si="7"/>
        <v>109.090910816433+0.0783817840623368i</v>
      </c>
      <c r="I64" s="57" t="str">
        <f t="shared" si="8"/>
        <v>14.7875150267096-18936.4089423265i</v>
      </c>
      <c r="K64" s="57" t="str">
        <f t="shared" si="9"/>
        <v>0.109999941473531-0.0000799838906511168i</v>
      </c>
      <c r="L64" s="57" t="str">
        <f t="shared" si="10"/>
        <v>0.000125-465.096558640282i</v>
      </c>
      <c r="M64" s="57" t="str">
        <f t="shared" si="11"/>
        <v>0.0015-224.207641946349i</v>
      </c>
      <c r="N64" s="57">
        <f t="shared" si="12"/>
        <v>89.971390635864736</v>
      </c>
      <c r="O64" s="57">
        <f t="shared" si="13"/>
        <v>96.379616459534802</v>
      </c>
      <c r="P64" s="371">
        <f t="shared" si="14"/>
        <v>96.379616459534802</v>
      </c>
      <c r="Q64" s="371">
        <f t="shared" si="15"/>
        <v>-90.028609364135264</v>
      </c>
      <c r="R64" s="12">
        <f t="shared" si="16"/>
        <v>89.971390635864736</v>
      </c>
      <c r="S64" s="57">
        <f t="shared" si="17"/>
        <v>1.0788071767306093E-3</v>
      </c>
      <c r="T64" s="12">
        <f t="shared" si="0"/>
        <v>96.379616459534802</v>
      </c>
    </row>
    <row r="65" spans="1:20" x14ac:dyDescent="0.25">
      <c r="A65" s="57">
        <f t="shared" si="1"/>
        <v>6.8041031146416877</v>
      </c>
      <c r="B65" s="12">
        <f t="shared" si="18"/>
        <v>1.0829066440021857</v>
      </c>
      <c r="C65" s="57" t="str">
        <f t="shared" si="2"/>
        <v>-32.9129170955891-65664.9436899832i</v>
      </c>
      <c r="D65" s="57" t="str">
        <f t="shared" si="3"/>
        <v>7.7999999996389-29394.0284253966i</v>
      </c>
      <c r="E65" s="57" t="str">
        <f t="shared" si="4"/>
        <v>162.469530067772-0.00596189126583081i</v>
      </c>
      <c r="F65" s="57" t="str">
        <f t="shared" si="5"/>
        <v>3.83983983981362-61298.8579770092i</v>
      </c>
      <c r="G65" s="57" t="str">
        <f t="shared" si="6"/>
        <v>0.999999999993173-2.61277559600457E-06i</v>
      </c>
      <c r="H65" s="57" t="str">
        <f t="shared" si="7"/>
        <v>109.090910829572+0.0786796348453755i</v>
      </c>
      <c r="I65" s="57" t="str">
        <f t="shared" si="8"/>
        <v>14.7875150274916-18864.7229908005i</v>
      </c>
      <c r="K65" s="57" t="str">
        <f t="shared" si="9"/>
        <v>0.109999941027885-0.0000802878291082545i</v>
      </c>
      <c r="L65" s="57" t="str">
        <f t="shared" si="10"/>
        <v>0.000125-463.335882287589i</v>
      </c>
      <c r="M65" s="57" t="str">
        <f t="shared" si="11"/>
        <v>0.0015-223.358878209154i</v>
      </c>
      <c r="N65" s="57">
        <f t="shared" si="12"/>
        <v>89.971281920349682</v>
      </c>
      <c r="O65" s="57">
        <f t="shared" si="13"/>
        <v>96.346672614597225</v>
      </c>
      <c r="P65" s="371">
        <f t="shared" si="14"/>
        <v>96.346672614597225</v>
      </c>
      <c r="Q65" s="371">
        <f t="shared" si="15"/>
        <v>-90.028718079650318</v>
      </c>
      <c r="R65" s="12">
        <f t="shared" si="16"/>
        <v>89.971281920349682</v>
      </c>
      <c r="S65" s="57">
        <f t="shared" si="17"/>
        <v>1.0829066440021858E-3</v>
      </c>
      <c r="T65" s="12">
        <f t="shared" si="0"/>
        <v>96.346672614597225</v>
      </c>
    </row>
    <row r="66" spans="1:20" x14ac:dyDescent="0.25">
      <c r="A66" s="57">
        <f t="shared" si="1"/>
        <v>6.8299587064773268</v>
      </c>
      <c r="B66" s="12">
        <f t="shared" si="18"/>
        <v>1.087021689249394</v>
      </c>
      <c r="C66" s="57" t="str">
        <f t="shared" si="2"/>
        <v>-32.91291693702-65416.3613169282i</v>
      </c>
      <c r="D66" s="57" t="str">
        <f t="shared" si="3"/>
        <v>7.79999999963614-29282.7539607499i</v>
      </c>
      <c r="E66" s="57" t="str">
        <f t="shared" si="4"/>
        <v>162.469530015277-0.00598454640950665i</v>
      </c>
      <c r="F66" s="57" t="str">
        <f t="shared" si="5"/>
        <v>3.83983983981342-61066.8041214242i</v>
      </c>
      <c r="G66" s="57" t="str">
        <f t="shared" si="6"/>
        <v>0.999999999993122-2.62270414326925E-06i</v>
      </c>
      <c r="H66" s="57" t="str">
        <f t="shared" si="7"/>
        <v>109.09091084281+0.0789786174614309i</v>
      </c>
      <c r="I66" s="57" t="str">
        <f t="shared" si="8"/>
        <v>14.7875150282795-18793.3084146479i</v>
      </c>
      <c r="K66" s="57" t="str">
        <f t="shared" si="9"/>
        <v>0.109999940578846-0.0000805929225277839i</v>
      </c>
      <c r="L66" s="57" t="str">
        <f t="shared" si="10"/>
        <v>0.000125-461.581871177115i</v>
      </c>
      <c r="M66" s="57" t="str">
        <f t="shared" si="11"/>
        <v>0.0015-222.513327564409i</v>
      </c>
      <c r="N66" s="57">
        <f t="shared" si="12"/>
        <v>89.971172791716455</v>
      </c>
      <c r="O66" s="57">
        <f t="shared" si="13"/>
        <v>96.313728769522399</v>
      </c>
      <c r="P66" s="371">
        <f t="shared" si="14"/>
        <v>96.313728769522399</v>
      </c>
      <c r="Q66" s="371">
        <f t="shared" si="15"/>
        <v>-90.028827208283545</v>
      </c>
      <c r="R66" s="12">
        <f t="shared" si="16"/>
        <v>89.971172791716455</v>
      </c>
      <c r="S66" s="57">
        <f t="shared" si="17"/>
        <v>1.087021689249394E-3</v>
      </c>
      <c r="T66" s="12">
        <f t="shared" si="0"/>
        <v>96.313728769522399</v>
      </c>
    </row>
    <row r="67" spans="1:20" x14ac:dyDescent="0.25">
      <c r="A67" s="57">
        <f t="shared" si="1"/>
        <v>6.8559125495619408</v>
      </c>
      <c r="B67" s="12">
        <f t="shared" si="18"/>
        <v>1.0911523716685418</v>
      </c>
      <c r="C67" s="57" t="str">
        <f t="shared" si="2"/>
        <v>-32.9129167772432-65168.7199801922i</v>
      </c>
      <c r="D67" s="57" t="str">
        <f t="shared" si="3"/>
        <v>7.79999999963338-29171.9007383498i</v>
      </c>
      <c r="E67" s="57" t="str">
        <f t="shared" si="4"/>
        <v>162.469529962383-0.00600728764223422i</v>
      </c>
      <c r="F67" s="57" t="str">
        <f t="shared" si="5"/>
        <v>3.83983983981322-60835.6287323181i</v>
      </c>
      <c r="G67" s="57" t="str">
        <f t="shared" si="6"/>
        <v>0.999999999993069-2.63267041901354E-06i</v>
      </c>
      <c r="H67" s="57" t="str">
        <f t="shared" si="7"/>
        <v>109.09091085615+0.0792787362114699i</v>
      </c>
      <c r="I67" s="57" t="str">
        <f t="shared" si="8"/>
        <v>14.7875150290735-18722.1641865464i</v>
      </c>
      <c r="K67" s="57" t="str">
        <f t="shared" si="9"/>
        <v>0.109999940126387-0.0000808991752985187i</v>
      </c>
      <c r="L67" s="57" t="str">
        <f t="shared" si="10"/>
        <v>0.000125-459.834500076823i</v>
      </c>
      <c r="M67" s="57" t="str">
        <f t="shared" si="11"/>
        <v>0.0015-221.670977848584i</v>
      </c>
      <c r="N67" s="57">
        <f t="shared" si="12"/>
        <v>89.971063248395211</v>
      </c>
      <c r="O67" s="57">
        <f t="shared" si="13"/>
        <v>96.280784924309287</v>
      </c>
      <c r="P67" s="371">
        <f t="shared" si="14"/>
        <v>96.280784924309287</v>
      </c>
      <c r="Q67" s="371">
        <f t="shared" si="15"/>
        <v>-90.028936751604789</v>
      </c>
      <c r="R67" s="12">
        <f t="shared" si="16"/>
        <v>89.971063248395211</v>
      </c>
      <c r="S67" s="57">
        <f t="shared" si="17"/>
        <v>1.0911523716685418E-3</v>
      </c>
      <c r="T67" s="12">
        <f t="shared" si="0"/>
        <v>96.280784924309287</v>
      </c>
    </row>
    <row r="68" spans="1:20" x14ac:dyDescent="0.25">
      <c r="A68" s="57">
        <f t="shared" si="1"/>
        <v>6.881965017250276</v>
      </c>
      <c r="B68" s="12">
        <f t="shared" si="18"/>
        <v>1.0952987506808822</v>
      </c>
      <c r="C68" s="57" t="str">
        <f t="shared" si="2"/>
        <v>-32.9129166162501-64922.0161173719i</v>
      </c>
      <c r="D68" s="57" t="str">
        <f t="shared" si="3"/>
        <v>7.79999999963057-29061.4671635355i</v>
      </c>
      <c r="E68" s="57" t="str">
        <f t="shared" si="4"/>
        <v>162.469529909086-0.00603011529114811i</v>
      </c>
      <c r="F68" s="57" t="str">
        <f t="shared" si="5"/>
        <v>3.83983983981302-60605.3284841553i</v>
      </c>
      <c r="G68" s="57" t="str">
        <f t="shared" si="6"/>
        <v>0.999999999993016-2.64267456660565E-06i</v>
      </c>
      <c r="H68" s="57" t="str">
        <f t="shared" si="7"/>
        <v>109.090910869592+0.0795799954128009i</v>
      </c>
      <c r="I68" s="57" t="str">
        <f t="shared" si="8"/>
        <v>14.7875150298736-18651.2892830623i</v>
      </c>
      <c r="K68" s="57" t="str">
        <f t="shared" si="9"/>
        <v>0.109999939670483-0.00008120659182595i</v>
      </c>
      <c r="L68" s="57" t="str">
        <f t="shared" si="10"/>
        <v>0.000125-458.093743850192i</v>
      </c>
      <c r="M68" s="57" t="str">
        <f t="shared" si="11"/>
        <v>0.0015-220.831816944196i</v>
      </c>
      <c r="N68" s="57">
        <f t="shared" si="12"/>
        <v>89.970953288810165</v>
      </c>
      <c r="O68" s="57">
        <f t="shared" si="13"/>
        <v>96.24784107895691</v>
      </c>
      <c r="P68" s="371">
        <f t="shared" si="14"/>
        <v>96.24784107895691</v>
      </c>
      <c r="Q68" s="371">
        <f t="shared" si="15"/>
        <v>-90.029046711189835</v>
      </c>
      <c r="R68" s="12">
        <f t="shared" si="16"/>
        <v>89.970953288810165</v>
      </c>
      <c r="S68" s="57">
        <f t="shared" si="17"/>
        <v>1.0952987506808822E-3</v>
      </c>
      <c r="T68" s="12">
        <f t="shared" si="0"/>
        <v>96.24784107895691</v>
      </c>
    </row>
    <row r="69" spans="1:20" x14ac:dyDescent="0.25">
      <c r="A69" s="57">
        <f t="shared" si="1"/>
        <v>6.9081164843158271</v>
      </c>
      <c r="B69" s="12">
        <f t="shared" si="18"/>
        <v>1.0994608859334696</v>
      </c>
      <c r="C69" s="57" t="str">
        <f t="shared" si="2"/>
        <v>-32.9129164540311-64676.2461795501i</v>
      </c>
      <c r="D69" s="57" t="str">
        <f t="shared" si="3"/>
        <v>7.79999999962776-28951.4516476831i</v>
      </c>
      <c r="E69" s="57" t="str">
        <f t="shared" si="4"/>
        <v>162.469529855384-0.00605302968462239i</v>
      </c>
      <c r="F69" s="57" t="str">
        <f t="shared" si="5"/>
        <v>3.83983983981282-60375.9000639894i</v>
      </c>
      <c r="G69" s="57" t="str">
        <f t="shared" si="6"/>
        <v>0.999999999992963-2.65271672995861E-06i</v>
      </c>
      <c r="H69" s="57" t="str">
        <f t="shared" si="7"/>
        <v>109.090910883135+0.0798823993991387i</v>
      </c>
      <c r="I69" s="57" t="str">
        <f t="shared" si="8"/>
        <v>14.7875150306795-18580.6826846359i</v>
      </c>
      <c r="K69" s="57" t="str">
        <f t="shared" si="9"/>
        <v>0.109999939211108-0.0000815151765323095i</v>
      </c>
      <c r="L69" s="57" t="str">
        <f t="shared" si="10"/>
        <v>0.000125-456.35957745586i</v>
      </c>
      <c r="M69" s="57" t="str">
        <f t="shared" si="11"/>
        <v>0.0015-219.995832779634i</v>
      </c>
      <c r="N69" s="57">
        <f t="shared" si="12"/>
        <v>89.970842911379492</v>
      </c>
      <c r="O69" s="57">
        <f t="shared" si="13"/>
        <v>96.214897233464285</v>
      </c>
      <c r="P69" s="371">
        <f t="shared" si="14"/>
        <v>96.214897233464285</v>
      </c>
      <c r="Q69" s="371">
        <f t="shared" si="15"/>
        <v>-90.029157088620508</v>
      </c>
      <c r="R69" s="12">
        <f t="shared" si="16"/>
        <v>89.970842911379492</v>
      </c>
      <c r="S69" s="57">
        <f t="shared" si="17"/>
        <v>1.0994608859334696E-3</v>
      </c>
      <c r="T69" s="12">
        <f t="shared" si="0"/>
        <v>96.214897233464285</v>
      </c>
    </row>
    <row r="70" spans="1:20" x14ac:dyDescent="0.25">
      <c r="A70" s="57">
        <f t="shared" si="1"/>
        <v>6.9343673269562274</v>
      </c>
      <c r="B70" s="12">
        <f t="shared" si="18"/>
        <v>1.1036388373000168</v>
      </c>
      <c r="C70" s="57" t="str">
        <f t="shared" si="2"/>
        <v>-32.9129162905761-64431.4066312424i</v>
      </c>
      <c r="D70" s="57" t="str">
        <f t="shared" si="3"/>
        <v>7.79999999962493-28841.8526081823i</v>
      </c>
      <c r="E70" s="57" t="str">
        <f t="shared" si="4"/>
        <v>162.469529801272-0.00607603115228012i</v>
      </c>
      <c r="F70" s="57" t="str">
        <f t="shared" si="5"/>
        <v>3.83983983981261-60147.3401714156i</v>
      </c>
      <c r="G70" s="57" t="str">
        <f t="shared" si="6"/>
        <v>0.999999999992909-2.66279705353231E-06i</v>
      </c>
      <c r="H70" s="57" t="str">
        <f t="shared" si="7"/>
        <v>109.090910896782+0.0801859525206678i</v>
      </c>
      <c r="I70" s="57" t="str">
        <f t="shared" si="8"/>
        <v>14.7875150314916-18510.3433755682i</v>
      </c>
      <c r="K70" s="57" t="str">
        <f t="shared" si="9"/>
        <v>0.109999938748235-0.0000818249338566329i</v>
      </c>
      <c r="L70" s="57" t="str">
        <f t="shared" si="10"/>
        <v>0.000125-454.631975947262i</v>
      </c>
      <c r="M70" s="57" t="str">
        <f t="shared" si="11"/>
        <v>0.0015-219.163013328983i</v>
      </c>
      <c r="N70" s="57">
        <f t="shared" si="12"/>
        <v>89.9707321145154</v>
      </c>
      <c r="O70" s="57">
        <f t="shared" si="13"/>
        <v>96.181953387830163</v>
      </c>
      <c r="P70" s="371">
        <f t="shared" si="14"/>
        <v>96.181953387830163</v>
      </c>
      <c r="Q70" s="371">
        <f t="shared" si="15"/>
        <v>-90.0292678854846</v>
      </c>
      <c r="R70" s="12">
        <f t="shared" si="16"/>
        <v>89.9707321145154</v>
      </c>
      <c r="S70" s="57">
        <f t="shared" si="17"/>
        <v>1.1036388373000167E-3</v>
      </c>
      <c r="T70" s="12">
        <f t="shared" si="0"/>
        <v>96.181953387830163</v>
      </c>
    </row>
    <row r="71" spans="1:20" x14ac:dyDescent="0.25">
      <c r="A71" s="57">
        <f t="shared" si="1"/>
        <v>6.9607179227986613</v>
      </c>
      <c r="B71" s="12">
        <f t="shared" si="18"/>
        <v>1.1078326648817569</v>
      </c>
      <c r="C71" s="57" t="str">
        <f t="shared" si="2"/>
        <v>-32.9129161258778-64187.4939503504i</v>
      </c>
      <c r="D71" s="57" t="str">
        <f t="shared" si="3"/>
        <v>7.79999999962206-28732.6684684142i</v>
      </c>
      <c r="E71" s="57" t="str">
        <f t="shared" si="4"/>
        <v>162.469529746749-0.00609912002500005i</v>
      </c>
      <c r="F71" s="57" t="str">
        <f t="shared" si="5"/>
        <v>3.8398398398124-59919.645518523i</v>
      </c>
      <c r="G71" s="57" t="str">
        <f t="shared" si="6"/>
        <v>0.999999999992855-2.67291568233559E-06i</v>
      </c>
      <c r="H71" s="57" t="str">
        <f t="shared" si="7"/>
        <v>109.090910910533+0.0804906591441035i</v>
      </c>
      <c r="I71" s="57" t="str">
        <f t="shared" si="8"/>
        <v>14.7875150323101-18440.2703440042i</v>
      </c>
      <c r="K71" s="57" t="str">
        <f t="shared" si="9"/>
        <v>0.109999938281837-0.0000821358682548239i</v>
      </c>
      <c r="L71" s="57" t="str">
        <f t="shared" si="10"/>
        <v>0.000125-452.910914472267i</v>
      </c>
      <c r="M71" s="57" t="str">
        <f t="shared" si="11"/>
        <v>0.0015-218.333346611858i</v>
      </c>
      <c r="N71" s="57">
        <f t="shared" si="12"/>
        <v>89.970620896624084</v>
      </c>
      <c r="O71" s="57">
        <f t="shared" si="13"/>
        <v>96.149009542053562</v>
      </c>
      <c r="P71" s="371">
        <f t="shared" si="14"/>
        <v>96.149009542053562</v>
      </c>
      <c r="Q71" s="371">
        <f t="shared" si="15"/>
        <v>-90.029379103375916</v>
      </c>
      <c r="R71" s="12">
        <f t="shared" si="16"/>
        <v>89.970620896624084</v>
      </c>
      <c r="S71" s="57">
        <f t="shared" si="17"/>
        <v>1.1078326648817569E-3</v>
      </c>
      <c r="T71" s="12">
        <f t="shared" si="0"/>
        <v>96.149009542053562</v>
      </c>
    </row>
    <row r="72" spans="1:20" x14ac:dyDescent="0.25">
      <c r="A72" s="57">
        <f t="shared" si="1"/>
        <v>6.9871686509052955</v>
      </c>
      <c r="B72" s="12">
        <f t="shared" si="18"/>
        <v>1.1120424290083075</v>
      </c>
      <c r="C72" s="57" t="str">
        <f t="shared" si="2"/>
        <v>-32.912915959925-63944.5046281084i</v>
      </c>
      <c r="D72" s="57" t="str">
        <f t="shared" si="3"/>
        <v>7.7999999996192-28623.8976577282i</v>
      </c>
      <c r="E72" s="57" t="str">
        <f t="shared" si="4"/>
        <v>162.469529691811-0.00612229663491355i</v>
      </c>
      <c r="F72" s="57" t="str">
        <f t="shared" si="5"/>
        <v>3.8398398398122-59692.8128298477i</v>
      </c>
      <c r="G72" s="57" t="str">
        <f t="shared" si="6"/>
        <v>0.999999999992801-2.68307276192831E-06i</v>
      </c>
      <c r="H72" s="57" t="str">
        <f t="shared" si="7"/>
        <v>109.090910924388+0.0807965236527518i</v>
      </c>
      <c r="I72" s="57" t="str">
        <f t="shared" si="8"/>
        <v>14.7875150331347-18370.4625819199i</v>
      </c>
      <c r="K72" s="57" t="str">
        <f t="shared" si="9"/>
        <v>0.109999937811888-0.0000824479841997175i</v>
      </c>
      <c r="L72" s="57" t="str">
        <f t="shared" si="10"/>
        <v>0.000125-451.196368272829i</v>
      </c>
      <c r="M72" s="57" t="str">
        <f t="shared" si="11"/>
        <v>0.0015-217.506820693224i</v>
      </c>
      <c r="N72" s="57">
        <f t="shared" si="12"/>
        <v>89.970509256105601</v>
      </c>
      <c r="O72" s="57">
        <f t="shared" si="13"/>
        <v>96.116065696133433</v>
      </c>
      <c r="P72" s="371">
        <f t="shared" si="14"/>
        <v>96.116065696133433</v>
      </c>
      <c r="Q72" s="371">
        <f t="shared" si="15"/>
        <v>-90.029490743894399</v>
      </c>
      <c r="R72" s="12">
        <f t="shared" si="16"/>
        <v>89.970509256105601</v>
      </c>
      <c r="S72" s="57">
        <f t="shared" si="17"/>
        <v>1.1120424290083075E-3</v>
      </c>
      <c r="T72" s="12">
        <f t="shared" si="0"/>
        <v>96.116065696133433</v>
      </c>
    </row>
    <row r="73" spans="1:20" x14ac:dyDescent="0.25">
      <c r="A73" s="57">
        <f t="shared" si="1"/>
        <v>7.0137198917787362</v>
      </c>
      <c r="B73" s="12">
        <f t="shared" si="18"/>
        <v>1.1162681902385392</v>
      </c>
      <c r="C73" s="57" t="str">
        <f t="shared" si="2"/>
        <v>-32.9129157927083-63702.4351690332i</v>
      </c>
      <c r="D73" s="57" t="str">
        <f t="shared" si="3"/>
        <v>7.79999999961631-28515.5386114198i</v>
      </c>
      <c r="E73" s="57" t="str">
        <f t="shared" si="4"/>
        <v>162.469529636454-0.00614556131541598i</v>
      </c>
      <c r="F73" s="57" t="str">
        <f t="shared" si="5"/>
        <v>3.83983983981198-59466.8388423253i</v>
      </c>
      <c r="G73" s="57" t="str">
        <f t="shared" si="6"/>
        <v>0.999999999992746-2.69326843842349E-06i</v>
      </c>
      <c r="H73" s="57" t="str">
        <f t="shared" si="7"/>
        <v>109.090910938349+0.0811035504465768i</v>
      </c>
      <c r="I73" s="57" t="str">
        <f t="shared" si="8"/>
        <v>14.7875150339655-18300.9190851073i</v>
      </c>
      <c r="K73" s="57" t="str">
        <f t="shared" si="9"/>
        <v>0.109999937338361-0.0000827612861811452i</v>
      </c>
      <c r="L73" s="57" t="str">
        <f t="shared" si="10"/>
        <v>0.000125-449.488312684629i</v>
      </c>
      <c r="M73" s="57" t="str">
        <f t="shared" si="11"/>
        <v>0.0015-216.683423683228i</v>
      </c>
      <c r="N73" s="57">
        <f t="shared" si="12"/>
        <v>89.97039719135401</v>
      </c>
      <c r="O73" s="57">
        <f t="shared" si="13"/>
        <v>96.083121850068636</v>
      </c>
      <c r="P73" s="371">
        <f t="shared" si="14"/>
        <v>96.083121850068636</v>
      </c>
      <c r="Q73" s="371">
        <f t="shared" si="15"/>
        <v>-90.02960280864599</v>
      </c>
      <c r="R73" s="12">
        <f t="shared" si="16"/>
        <v>89.97039719135401</v>
      </c>
      <c r="S73" s="57">
        <f t="shared" si="17"/>
        <v>1.1162681902385392E-3</v>
      </c>
      <c r="T73" s="12">
        <f t="shared" si="0"/>
        <v>96.083121850068636</v>
      </c>
    </row>
    <row r="74" spans="1:20" x14ac:dyDescent="0.25">
      <c r="A74" s="57">
        <f t="shared" si="1"/>
        <v>7.0403720273674963</v>
      </c>
      <c r="B74" s="12">
        <f t="shared" si="18"/>
        <v>1.1205100093614457</v>
      </c>
      <c r="C74" s="57" t="str">
        <f t="shared" si="2"/>
        <v>-32.9129156242186-63461.282090874i</v>
      </c>
      <c r="D74" s="57" t="str">
        <f t="shared" si="3"/>
        <v>7.79999999961338-28407.5897707077i</v>
      </c>
      <c r="E74" s="57" t="str">
        <f t="shared" si="4"/>
        <v>162.469529580675-0.00616891440116991i</v>
      </c>
      <c r="F74" s="57" t="str">
        <f t="shared" si="5"/>
        <v>3.83983983981177-59241.7203052442i</v>
      </c>
      <c r="G74" s="57" t="str">
        <f t="shared" si="6"/>
        <v>0.999999999992691-2.70350285848936E-06i</v>
      </c>
      <c r="H74" s="57" t="str">
        <f t="shared" si="7"/>
        <v>109.090910952416+0.0814117439422643i</v>
      </c>
      <c r="I74" s="57" t="str">
        <f t="shared" si="8"/>
        <v>14.7875150348028-18231.6388531598i</v>
      </c>
      <c r="K74" s="57" t="str">
        <f t="shared" si="9"/>
        <v>0.109999936861228-0.0000830757787059997i</v>
      </c>
      <c r="L74" s="57" t="str">
        <f t="shared" si="10"/>
        <v>0.000125-447.786723136708i</v>
      </c>
      <c r="M74" s="57" t="str">
        <f t="shared" si="11"/>
        <v>0.0015-215.863143737027i</v>
      </c>
      <c r="N74" s="57">
        <f t="shared" si="12"/>
        <v>89.970284700757219</v>
      </c>
      <c r="O74" s="57">
        <f t="shared" si="13"/>
        <v>96.05017800385798</v>
      </c>
      <c r="P74" s="371">
        <f t="shared" si="14"/>
        <v>96.05017800385798</v>
      </c>
      <c r="Q74" s="371">
        <f t="shared" si="15"/>
        <v>-90.029715299242781</v>
      </c>
      <c r="R74" s="12">
        <f t="shared" si="16"/>
        <v>89.970284700757219</v>
      </c>
      <c r="S74" s="57">
        <f t="shared" si="17"/>
        <v>1.1205100093614458E-3</v>
      </c>
      <c r="T74" s="12">
        <f t="shared" si="0"/>
        <v>96.05017800385798</v>
      </c>
    </row>
    <row r="75" spans="1:20" x14ac:dyDescent="0.25">
      <c r="A75" s="57">
        <f t="shared" si="1"/>
        <v>7.0671254410714939</v>
      </c>
      <c r="B75" s="12">
        <f t="shared" si="18"/>
        <v>1.1247679473970194</v>
      </c>
      <c r="C75" s="57" t="str">
        <f t="shared" si="2"/>
        <v>-32.9129154544454-63221.0419245634i</v>
      </c>
      <c r="D75" s="57" t="str">
        <f t="shared" si="3"/>
        <v>7.79999999961045-28300.0495827115i</v>
      </c>
      <c r="E75" s="57" t="str">
        <f t="shared" si="4"/>
        <v>162.469529524472-0.0061923562281084i</v>
      </c>
      <c r="F75" s="57" t="str">
        <f t="shared" si="5"/>
        <v>3.83983983981157-59017.4539801985i</v>
      </c>
      <c r="G75" s="57" t="str">
        <f t="shared" si="6"/>
        <v>0.999999999992635-2.71377616935146E-06i</v>
      </c>
      <c r="H75" s="57" t="str">
        <f t="shared" si="7"/>
        <v>109.09091096659+0.0817211085732806i</v>
      </c>
      <c r="I75" s="57" t="str">
        <f t="shared" si="8"/>
        <v>14.7875150356463-18162.620889458i</v>
      </c>
      <c r="K75" s="57" t="str">
        <f t="shared" si="9"/>
        <v>0.109999936380462-0.0000833914662982986i</v>
      </c>
      <c r="L75" s="57" t="str">
        <f t="shared" si="10"/>
        <v>0.000125-446.091575151133i</v>
      </c>
      <c r="M75" s="57" t="str">
        <f t="shared" si="11"/>
        <v>0.0015-215.04596905462i</v>
      </c>
      <c r="N75" s="57">
        <f t="shared" si="12"/>
        <v>89.970171782697022</v>
      </c>
      <c r="O75" s="57">
        <f t="shared" si="13"/>
        <v>96.017234157500511</v>
      </c>
      <c r="P75" s="371">
        <f t="shared" si="14"/>
        <v>96.017234157500511</v>
      </c>
      <c r="Q75" s="371">
        <f t="shared" si="15"/>
        <v>-90.029828217302978</v>
      </c>
      <c r="R75" s="12">
        <f t="shared" si="16"/>
        <v>89.970171782697022</v>
      </c>
      <c r="S75" s="57">
        <f t="shared" si="17"/>
        <v>1.1247679473970194E-3</v>
      </c>
      <c r="T75" s="12">
        <f t="shared" si="0"/>
        <v>96.017234157500511</v>
      </c>
    </row>
    <row r="76" spans="1:20" x14ac:dyDescent="0.25">
      <c r="A76" s="57">
        <f t="shared" si="1"/>
        <v>7.0939805177475659</v>
      </c>
      <c r="B76" s="12">
        <f t="shared" si="18"/>
        <v>1.1290420655971281</v>
      </c>
      <c r="C76" s="57" t="str">
        <f t="shared" si="2"/>
        <v>-32.9129152833794-62981.7112141652i</v>
      </c>
      <c r="D76" s="57" t="str">
        <f t="shared" si="3"/>
        <v>7.79999999960747-28192.9165004296i</v>
      </c>
      <c r="E76" s="57" t="str">
        <f t="shared" si="4"/>
        <v>162.46952946784-0.00621588713344218i</v>
      </c>
      <c r="F76" s="57" t="str">
        <f t="shared" si="5"/>
        <v>3.83983983981135-58794.0366410418i</v>
      </c>
      <c r="G76" s="57" t="str">
        <f t="shared" si="6"/>
        <v>0.999999999992579-2.72408851879486E-06i</v>
      </c>
      <c r="H76" s="57" t="str">
        <f t="shared" si="7"/>
        <v>109.090910980873+0.0820316487899413i</v>
      </c>
      <c r="I76" s="57" t="str">
        <f t="shared" si="8"/>
        <v>14.7875150364963-18093.8642011555i</v>
      </c>
      <c r="K76" s="57" t="str">
        <f t="shared" si="9"/>
        <v>0.109999935896035-0.0000837083534992511i</v>
      </c>
      <c r="L76" s="57" t="str">
        <f t="shared" si="10"/>
        <v>0.000125-444.402844342631i</v>
      </c>
      <c r="M76" s="57" t="str">
        <f t="shared" si="11"/>
        <v>0.0015-214.231887880673i</v>
      </c>
      <c r="N76" s="57">
        <f t="shared" si="12"/>
        <v>89.970058435549078</v>
      </c>
      <c r="O76" s="57">
        <f t="shared" si="13"/>
        <v>95.984290310994965</v>
      </c>
      <c r="P76" s="371">
        <f t="shared" si="14"/>
        <v>95.984290310994965</v>
      </c>
      <c r="Q76" s="371">
        <f t="shared" si="15"/>
        <v>-90.029941564450922</v>
      </c>
      <c r="R76" s="12">
        <f t="shared" si="16"/>
        <v>89.970058435549078</v>
      </c>
      <c r="S76" s="57">
        <f t="shared" si="17"/>
        <v>1.129042065597128E-3</v>
      </c>
      <c r="T76" s="12">
        <f t="shared" si="0"/>
        <v>95.984290310994965</v>
      </c>
    </row>
    <row r="77" spans="1:20" x14ac:dyDescent="0.25">
      <c r="A77" s="57">
        <f t="shared" si="1"/>
        <v>7.1209376437150071</v>
      </c>
      <c r="B77" s="12">
        <f t="shared" si="18"/>
        <v>1.1333324254463972</v>
      </c>
      <c r="C77" s="57" t="str">
        <f t="shared" si="2"/>
        <v>-32.9129151110116-62743.2865168282i</v>
      </c>
      <c r="D77" s="57" t="str">
        <f t="shared" si="3"/>
        <v>7.79999999960447-28086.1889827166i</v>
      </c>
      <c r="E77" s="57" t="str">
        <f t="shared" si="4"/>
        <v>162.469529410778-0.0062395074556648i</v>
      </c>
      <c r="F77" s="57" t="str">
        <f t="shared" si="5"/>
        <v>3.83983983981112-58571.4650738409i</v>
      </c>
      <c r="G77" s="57" t="str">
        <f t="shared" si="6"/>
        <v>0.999999999992523-2.73444005516611E-06i</v>
      </c>
      <c r="H77" s="57" t="str">
        <f t="shared" si="7"/>
        <v>109.090910995263+0.0823433690594711i</v>
      </c>
      <c r="I77" s="57" t="str">
        <f t="shared" si="8"/>
        <v>14.7875150373526-18025.3677991637i</v>
      </c>
      <c r="K77" s="57" t="str">
        <f t="shared" si="9"/>
        <v>0.10999993540792-0.0000840264448673218i</v>
      </c>
      <c r="L77" s="57" t="str">
        <f t="shared" si="10"/>
        <v>0.000125-442.720506418243i</v>
      </c>
      <c r="M77" s="57" t="str">
        <f t="shared" si="11"/>
        <v>0.0015-213.420888504357i</v>
      </c>
      <c r="N77" s="57">
        <f t="shared" si="12"/>
        <v>89.969944657682859</v>
      </c>
      <c r="O77" s="57">
        <f t="shared" si="13"/>
        <v>95.951346464340403</v>
      </c>
      <c r="P77" s="371">
        <f t="shared" si="14"/>
        <v>95.951346464340403</v>
      </c>
      <c r="Q77" s="371">
        <f t="shared" si="15"/>
        <v>-90.030055342317141</v>
      </c>
      <c r="R77" s="12">
        <f t="shared" si="16"/>
        <v>89.969944657682859</v>
      </c>
      <c r="S77" s="57">
        <f t="shared" si="17"/>
        <v>1.1333324254463972E-3</v>
      </c>
      <c r="T77" s="12">
        <f t="shared" si="0"/>
        <v>95.951346464340403</v>
      </c>
    </row>
    <row r="78" spans="1:20" x14ac:dyDescent="0.25">
      <c r="A78" s="57">
        <f t="shared" si="1"/>
        <v>7.1479972067611239</v>
      </c>
      <c r="B78" s="12">
        <f t="shared" si="18"/>
        <v>1.1376390886630936</v>
      </c>
      <c r="C78" s="57" t="str">
        <f t="shared" si="2"/>
        <v>-32.9129149373312-62505.7644027314i</v>
      </c>
      <c r="D78" s="57" t="str">
        <f t="shared" si="3"/>
        <v>7.79999999960147-27979.8654942614i</v>
      </c>
      <c r="E78" s="57" t="str">
        <f t="shared" si="4"/>
        <v>162.469529353281-0.00626321753455142i</v>
      </c>
      <c r="F78" s="57" t="str">
        <f t="shared" si="5"/>
        <v>3.83983983981091-58349.7360768289i</v>
      </c>
      <c r="G78" s="57" t="str">
        <f t="shared" si="6"/>
        <v>0.999999999992466-2.74483092737559E-06i</v>
      </c>
      <c r="H78" s="57" t="str">
        <f t="shared" si="7"/>
        <v>109.090911009765+0.0826562738660746i</v>
      </c>
      <c r="I78" s="57" t="str">
        <f t="shared" si="8"/>
        <v>14.7875150382159-17957.1306981397i</v>
      </c>
      <c r="K78" s="57" t="str">
        <f t="shared" si="9"/>
        <v>0.109999934916087-0.0000843457449782977i</v>
      </c>
      <c r="L78" s="57" t="str">
        <f t="shared" si="10"/>
        <v>0.000125-441.04453717697i</v>
      </c>
      <c r="M78" s="57" t="str">
        <f t="shared" si="11"/>
        <v>0.0015-212.612959259172i</v>
      </c>
      <c r="N78" s="57">
        <f t="shared" si="12"/>
        <v>89.969830447461675</v>
      </c>
      <c r="O78" s="57">
        <f t="shared" si="13"/>
        <v>95.918402617535477</v>
      </c>
      <c r="P78" s="371">
        <f t="shared" si="14"/>
        <v>95.918402617535477</v>
      </c>
      <c r="Q78" s="371">
        <f t="shared" si="15"/>
        <v>-90.030169552538325</v>
      </c>
      <c r="R78" s="12">
        <f t="shared" si="16"/>
        <v>89.969830447461675</v>
      </c>
      <c r="S78" s="57">
        <f t="shared" si="17"/>
        <v>1.1376390886630935E-3</v>
      </c>
      <c r="T78" s="12">
        <f t="shared" si="0"/>
        <v>95.918402617535477</v>
      </c>
    </row>
    <row r="79" spans="1:20" x14ac:dyDescent="0.25">
      <c r="A79" s="57">
        <f t="shared" si="1"/>
        <v>7.1751595961468171</v>
      </c>
      <c r="B79" s="12">
        <f t="shared" si="18"/>
        <v>1.1419621172000134</v>
      </c>
      <c r="C79" s="57" t="str">
        <f t="shared" si="2"/>
        <v>-32.9129147623277-62269.1414550403i</v>
      </c>
      <c r="D79" s="57" t="str">
        <f t="shared" si="3"/>
        <v>7.79999999959844-27873.9445055647i</v>
      </c>
      <c r="E79" s="57" t="str">
        <f t="shared" si="4"/>
        <v>162.469529295346-0.00628701771117171i</v>
      </c>
      <c r="F79" s="57" t="str">
        <f t="shared" si="5"/>
        <v>3.83983983981068-58128.8464603598i</v>
      </c>
      <c r="G79" s="57" t="str">
        <f t="shared" si="6"/>
        <v>0.999999999992409-2.75526128489946E-06i</v>
      </c>
      <c r="H79" s="57" t="str">
        <f t="shared" si="7"/>
        <v>109.090911024375+0.0829703677109892i</v>
      </c>
      <c r="I79" s="57" t="str">
        <f t="shared" si="8"/>
        <v>14.7875150390854-17889.1519164691i</v>
      </c>
      <c r="K79" s="57" t="str">
        <f t="shared" si="9"/>
        <v>0.10999993442051-0.0000846662584253521i</v>
      </c>
      <c r="L79" s="57" t="str">
        <f t="shared" si="10"/>
        <v>0.000125-439.374912509434i</v>
      </c>
      <c r="M79" s="57" t="str">
        <f t="shared" si="11"/>
        <v>0.0015-211.808088522785i</v>
      </c>
      <c r="N79" s="57">
        <f t="shared" si="12"/>
        <v>89.969715803242551</v>
      </c>
      <c r="O79" s="57">
        <f t="shared" si="13"/>
        <v>95.885458770579163</v>
      </c>
      <c r="P79" s="371">
        <f t="shared" si="14"/>
        <v>95.885458770579163</v>
      </c>
      <c r="Q79" s="371">
        <f t="shared" si="15"/>
        <v>-90.030284196757449</v>
      </c>
      <c r="R79" s="12">
        <f t="shared" si="16"/>
        <v>89.969715803242551</v>
      </c>
      <c r="S79" s="57">
        <f t="shared" si="17"/>
        <v>1.1419621172000134E-3</v>
      </c>
      <c r="T79" s="12">
        <f t="shared" si="0"/>
        <v>95.885458770579163</v>
      </c>
    </row>
    <row r="80" spans="1:20" x14ac:dyDescent="0.25">
      <c r="A80" s="57">
        <f t="shared" si="1"/>
        <v>7.2024252026121749</v>
      </c>
      <c r="B80" s="12">
        <f t="shared" si="18"/>
        <v>1.1463015732453734</v>
      </c>
      <c r="C80" s="57" t="str">
        <f t="shared" si="2"/>
        <v>-32.9129145859919-62033.4142698545i</v>
      </c>
      <c r="D80" s="57" t="str">
        <f t="shared" si="3"/>
        <v>7.79999999959538-27768.4244929178i</v>
      </c>
      <c r="E80" s="57" t="str">
        <f t="shared" si="4"/>
        <v>162.46952923697-0.00631090832789066i</v>
      </c>
      <c r="F80" s="57" t="str">
        <f t="shared" si="5"/>
        <v>3.83983983981047-57908.7930468623i</v>
      </c>
      <c r="G80" s="57" t="str">
        <f t="shared" si="6"/>
        <v>0.999999999992351-2.76573127778192E-06i</v>
      </c>
      <c r="H80" s="57" t="str">
        <f t="shared" si="7"/>
        <v>109.090911039098+0.0832856551125634i</v>
      </c>
      <c r="I80" s="57" t="str">
        <f t="shared" si="8"/>
        <v>14.7875150399616-17821.4304762549i</v>
      </c>
      <c r="K80" s="57" t="str">
        <f t="shared" si="9"/>
        <v>0.109999933921159-0.0000849879898191125i</v>
      </c>
      <c r="L80" s="57" t="str">
        <f t="shared" si="10"/>
        <v>0.000125-437.711608397524i</v>
      </c>
      <c r="M80" s="57" t="str">
        <f t="shared" si="11"/>
        <v>0.0015-211.006264716861i</v>
      </c>
      <c r="N80" s="57">
        <f t="shared" si="12"/>
        <v>89.969600723376288</v>
      </c>
      <c r="O80" s="57">
        <f t="shared" si="13"/>
        <v>95.852514923470295</v>
      </c>
      <c r="P80" s="371">
        <f t="shared" si="14"/>
        <v>95.852514923470295</v>
      </c>
      <c r="Q80" s="371">
        <f t="shared" si="15"/>
        <v>-90.030399276623712</v>
      </c>
      <c r="R80" s="12">
        <f t="shared" si="16"/>
        <v>89.969600723376288</v>
      </c>
      <c r="S80" s="57">
        <f t="shared" si="17"/>
        <v>1.1463015732453734E-3</v>
      </c>
      <c r="T80" s="12">
        <f t="shared" si="0"/>
        <v>95.852514923470295</v>
      </c>
    </row>
    <row r="81" spans="1:20" x14ac:dyDescent="0.25">
      <c r="A81" s="57">
        <f t="shared" si="1"/>
        <v>7.2297944183821006</v>
      </c>
      <c r="B81" s="12">
        <f t="shared" si="18"/>
        <v>1.1506575192237058</v>
      </c>
      <c r="C81" s="57" t="str">
        <f t="shared" si="2"/>
        <v>-32.912914408314-61798.5794561593i</v>
      </c>
      <c r="D81" s="57" t="str">
        <f t="shared" si="3"/>
        <v>7.79999999959229-27663.3039383797i</v>
      </c>
      <c r="E81" s="57" t="str">
        <f t="shared" si="4"/>
        <v>162.46952917815-0.00633488972837575i</v>
      </c>
      <c r="F81" s="57" t="str">
        <f t="shared" si="5"/>
        <v>3.83983983981024-57689.5726707941i</v>
      </c>
      <c r="G81" s="57" t="str">
        <f t="shared" si="6"/>
        <v>0.999999999992292-2.77624105663733E-06i</v>
      </c>
      <c r="H81" s="57" t="str">
        <f t="shared" si="7"/>
        <v>109.090911053932+0.0836021406063125i</v>
      </c>
      <c r="I81" s="57" t="str">
        <f t="shared" si="8"/>
        <v>14.7875150408445-17753.9654033009i</v>
      </c>
      <c r="K81" s="57" t="str">
        <f t="shared" si="9"/>
        <v>0.109999933418006-0.0000853109437877266i</v>
      </c>
      <c r="L81" s="57" t="str">
        <f t="shared" si="10"/>
        <v>0.000125-436.054600914051i</v>
      </c>
      <c r="M81" s="57" t="str">
        <f t="shared" si="11"/>
        <v>0.0015-210.207476306895i</v>
      </c>
      <c r="N81" s="57">
        <f t="shared" si="12"/>
        <v>89.969485206207494</v>
      </c>
      <c r="O81" s="57">
        <f t="shared" si="13"/>
        <v>95.819571076207751</v>
      </c>
      <c r="P81" s="371">
        <f t="shared" si="14"/>
        <v>95.819571076207751</v>
      </c>
      <c r="Q81" s="371">
        <f t="shared" si="15"/>
        <v>-90.030514793792506</v>
      </c>
      <c r="R81" s="12">
        <f t="shared" si="16"/>
        <v>89.969485206207494</v>
      </c>
      <c r="S81" s="57">
        <f t="shared" si="17"/>
        <v>1.1506575192237059E-3</v>
      </c>
      <c r="T81" s="12">
        <f t="shared" si="0"/>
        <v>95.819571076207751</v>
      </c>
    </row>
    <row r="82" spans="1:20" x14ac:dyDescent="0.25">
      <c r="A82" s="57">
        <f t="shared" si="1"/>
        <v>7.257267637171954</v>
      </c>
      <c r="B82" s="12">
        <f t="shared" si="18"/>
        <v>1.1550300177967561</v>
      </c>
      <c r="C82" s="57" t="str">
        <f t="shared" si="2"/>
        <v>-32.9129142292829-61564.6336357771i</v>
      </c>
      <c r="D82" s="57" t="str">
        <f t="shared" si="3"/>
        <v>7.79999999958919-27558.5813297561i</v>
      </c>
      <c r="E82" s="57" t="str">
        <f t="shared" si="4"/>
        <v>162.469529118882-0.00635896225759615i</v>
      </c>
      <c r="F82" s="57" t="str">
        <f t="shared" si="5"/>
        <v>3.83983983981002-57471.1821785967i</v>
      </c>
      <c r="G82" s="57" t="str">
        <f t="shared" si="6"/>
        <v>0.999999999992234-2.78679077265239E-06i</v>
      </c>
      <c r="H82" s="57" t="str">
        <f t="shared" si="7"/>
        <v>109.090911068879+0.0839198287449867i</v>
      </c>
      <c r="I82" s="57" t="str">
        <f t="shared" si="8"/>
        <v>14.7875150417341-17686.7557270998i</v>
      </c>
      <c r="K82" s="57" t="str">
        <f t="shared" si="9"/>
        <v>0.109999932911022-0.0000856351249769275i</v>
      </c>
      <c r="L82" s="57" t="str">
        <f t="shared" si="10"/>
        <v>0.000125-434.403866222406i</v>
      </c>
      <c r="M82" s="57" t="str">
        <f t="shared" si="11"/>
        <v>0.0015-209.411711802047i</v>
      </c>
      <c r="N82" s="57">
        <f t="shared" si="12"/>
        <v>89.969369250074379</v>
      </c>
      <c r="O82" s="57">
        <f t="shared" si="13"/>
        <v>95.786627228790366</v>
      </c>
      <c r="P82" s="371">
        <f t="shared" si="14"/>
        <v>95.786627228790366</v>
      </c>
      <c r="Q82" s="371">
        <f t="shared" si="15"/>
        <v>-90.030630749925621</v>
      </c>
      <c r="R82" s="12">
        <f t="shared" si="16"/>
        <v>89.969369250074379</v>
      </c>
      <c r="S82" s="57">
        <f t="shared" si="17"/>
        <v>1.1550300177967561E-3</v>
      </c>
      <c r="T82" s="12">
        <f t="shared" si="0"/>
        <v>95.786627228790366</v>
      </c>
    </row>
    <row r="83" spans="1:20" x14ac:dyDescent="0.25">
      <c r="A83" s="57">
        <f t="shared" si="1"/>
        <v>7.2848452541932076</v>
      </c>
      <c r="B83" s="12">
        <f t="shared" si="18"/>
        <v>1.1594191318643838</v>
      </c>
      <c r="C83" s="57" t="str">
        <f t="shared" si="2"/>
        <v>-32.9129140488886-61331.573443318i</v>
      </c>
      <c r="D83" s="57" t="str">
        <f t="shared" si="3"/>
        <v>7.79999999958605-27454.2551605769i</v>
      </c>
      <c r="E83" s="57" t="str">
        <f t="shared" si="4"/>
        <v>162.469529059163-0.00638312626183583i</v>
      </c>
      <c r="F83" s="57" t="str">
        <f t="shared" si="5"/>
        <v>3.83983983980979-57253.6184286492i</v>
      </c>
      <c r="G83" s="57" t="str">
        <f t="shared" si="6"/>
        <v>0.999999999992175-0.0000027973805775883i</v>
      </c>
      <c r="H83" s="57" t="str">
        <f t="shared" si="7"/>
        <v>109.090911083941+0.0842387240986388i</v>
      </c>
      <c r="I83" s="57" t="str">
        <f t="shared" si="8"/>
        <v>14.7875150426305-17619.8004808178i</v>
      </c>
      <c r="K83" s="57" t="str">
        <f t="shared" si="9"/>
        <v>0.109999932400177-0.0000859605380501021i</v>
      </c>
      <c r="L83" s="57" t="str">
        <f t="shared" si="10"/>
        <v>0.000125-432.759380576214i</v>
      </c>
      <c r="M83" s="57" t="str">
        <f t="shared" si="11"/>
        <v>0.0015-208.618959754978i</v>
      </c>
      <c r="N83" s="57">
        <f t="shared" si="12"/>
        <v>89.969252853308944</v>
      </c>
      <c r="O83" s="57">
        <f t="shared" si="13"/>
        <v>95.753683381216803</v>
      </c>
      <c r="P83" s="371">
        <f t="shared" si="14"/>
        <v>95.753683381216803</v>
      </c>
      <c r="Q83" s="371">
        <f t="shared" si="15"/>
        <v>-90.030747146691056</v>
      </c>
      <c r="R83" s="12">
        <f t="shared" si="16"/>
        <v>89.969252853308944</v>
      </c>
      <c r="S83" s="57">
        <f t="shared" si="17"/>
        <v>1.1594191318643839E-3</v>
      </c>
      <c r="T83" s="12">
        <f t="shared" si="0"/>
        <v>95.753683381216803</v>
      </c>
    </row>
    <row r="84" spans="1:20" x14ac:dyDescent="0.25">
      <c r="A84" s="57">
        <f t="shared" si="1"/>
        <v>7.3125276661591423</v>
      </c>
      <c r="B84" s="12">
        <f t="shared" si="18"/>
        <v>1.1638249245654686</v>
      </c>
      <c r="C84" s="57" t="str">
        <f t="shared" si="2"/>
        <v>-32.9129138671205-61099.3955261336i</v>
      </c>
      <c r="D84" s="57" t="str">
        <f t="shared" si="3"/>
        <v>7.79999999958292-27350.3239300753i</v>
      </c>
      <c r="E84" s="57" t="str">
        <f t="shared" si="4"/>
        <v>162.469528998988-0.00640738208869283i</v>
      </c>
      <c r="F84" s="57" t="str">
        <f t="shared" si="5"/>
        <v>3.83983983980955-57036.8782912244i</v>
      </c>
      <c r="G84" s="57" t="str">
        <f t="shared" si="6"/>
        <v>0.999999999992115-2.80801062378297E-06i</v>
      </c>
      <c r="H84" s="57" t="str">
        <f t="shared" si="7"/>
        <v>109.090911099116+0.0845588312546842i</v>
      </c>
      <c r="I84" s="57" t="str">
        <f t="shared" si="8"/>
        <v>14.7875150435336-17553.0987012809i</v>
      </c>
      <c r="K84" s="57" t="str">
        <f t="shared" si="9"/>
        <v>0.109999931885443-0.0000862871876883576i</v>
      </c>
      <c r="L84" s="57" t="str">
        <f t="shared" si="10"/>
        <v>0.000125-431.121120319003i</v>
      </c>
      <c r="M84" s="57" t="str">
        <f t="shared" si="11"/>
        <v>0.0015-207.829208761683i</v>
      </c>
      <c r="N84" s="57">
        <f t="shared" si="12"/>
        <v>89.969136014236739</v>
      </c>
      <c r="O84" s="57">
        <f t="shared" si="13"/>
        <v>95.720739533486054</v>
      </c>
      <c r="P84" s="371">
        <f t="shared" si="14"/>
        <v>95.720739533486054</v>
      </c>
      <c r="Q84" s="371">
        <f t="shared" si="15"/>
        <v>-90.030863985763261</v>
      </c>
      <c r="R84" s="12">
        <f t="shared" si="16"/>
        <v>89.969136014236739</v>
      </c>
      <c r="S84" s="57">
        <f t="shared" si="17"/>
        <v>1.1638249245654686E-3</v>
      </c>
      <c r="T84" s="12">
        <f t="shared" si="0"/>
        <v>95.720739533486054</v>
      </c>
    </row>
    <row r="85" spans="1:20" x14ac:dyDescent="0.25">
      <c r="A85" s="57">
        <f t="shared" si="1"/>
        <v>7.3403152712905477</v>
      </c>
      <c r="B85" s="12">
        <f t="shared" si="18"/>
        <v>1.1682474592788175</v>
      </c>
      <c r="C85" s="57" t="str">
        <f t="shared" si="2"/>
        <v>-32.9129136839677-60868.0965442658i</v>
      </c>
      <c r="D85" s="57" t="str">
        <f t="shared" si="3"/>
        <v>7.79999999957973-27246.7861431655i</v>
      </c>
      <c r="E85" s="57" t="str">
        <f t="shared" si="4"/>
        <v>162.469528938355-0.0064317300870849i</v>
      </c>
      <c r="F85" s="57" t="str">
        <f t="shared" si="5"/>
        <v>3.83983983980933-56820.9586484424i</v>
      </c>
      <c r="G85" s="57" t="str">
        <f t="shared" si="6"/>
        <v>0.999999999992055-2.81868106415318E-06i</v>
      </c>
      <c r="H85" s="57" t="str">
        <f t="shared" si="7"/>
        <v>109.090911114408+0.0848801548179742i</v>
      </c>
      <c r="I85" s="57" t="str">
        <f t="shared" si="8"/>
        <v>14.7875150444436-17486.6494289621i</v>
      </c>
      <c r="K85" s="57" t="str">
        <f t="shared" si="9"/>
        <v>0.109999931366789-0.0000866150785905882i</v>
      </c>
      <c r="L85" s="57" t="str">
        <f t="shared" si="10"/>
        <v>0.000125-429.489061883845i</v>
      </c>
      <c r="M85" s="57" t="str">
        <f t="shared" si="11"/>
        <v>0.0015-207.042447461331i</v>
      </c>
      <c r="N85" s="57">
        <f t="shared" si="12"/>
        <v>89.969018731177044</v>
      </c>
      <c r="O85" s="57">
        <f t="shared" si="13"/>
        <v>95.68779568559674</v>
      </c>
      <c r="P85" s="371">
        <f t="shared" si="14"/>
        <v>95.68779568559674</v>
      </c>
      <c r="Q85" s="371">
        <f t="shared" si="15"/>
        <v>-90.030981268822956</v>
      </c>
      <c r="R85" s="12">
        <f t="shared" si="16"/>
        <v>89.969018731177044</v>
      </c>
      <c r="S85" s="57">
        <f t="shared" si="17"/>
        <v>1.1682474592788175E-3</v>
      </c>
      <c r="T85" s="12">
        <f t="shared" si="0"/>
        <v>95.68779568559674</v>
      </c>
    </row>
    <row r="86" spans="1:20" x14ac:dyDescent="0.25">
      <c r="A86" s="57">
        <f t="shared" si="1"/>
        <v>7.3682084693214529</v>
      </c>
      <c r="B86" s="12">
        <f t="shared" si="18"/>
        <v>1.1726867996240771</v>
      </c>
      <c r="C86" s="57" t="str">
        <f t="shared" si="2"/>
        <v>-32.9129134994215-60637.6731704027i</v>
      </c>
      <c r="D86" s="57" t="str">
        <f t="shared" si="3"/>
        <v>7.79999999957653-27143.6403104219i</v>
      </c>
      <c r="E86" s="57" t="str">
        <f t="shared" si="4"/>
        <v>162.469528877262-0.00645617060725941i</v>
      </c>
      <c r="F86" s="57" t="str">
        <f t="shared" si="5"/>
        <v>3.8398398398091-56605.8563942268i</v>
      </c>
      <c r="G86" s="57" t="str">
        <f t="shared" si="6"/>
        <v>0.999999999991995-2.82939205219679E-06i</v>
      </c>
      <c r="H86" s="57" t="str">
        <f t="shared" si="7"/>
        <v>109.090911129815+0.0852026994108567i</v>
      </c>
      <c r="I86" s="57" t="str">
        <f t="shared" si="8"/>
        <v>14.7875150453606-17420.4517079657i</v>
      </c>
      <c r="K86" s="57" t="str">
        <f t="shared" si="9"/>
        <v>0.109999930844186-0.0000869442154735448i</v>
      </c>
      <c r="L86" s="57" t="str">
        <f t="shared" si="10"/>
        <v>0.000125-427.863181793032i</v>
      </c>
      <c r="M86" s="57" t="str">
        <f t="shared" si="11"/>
        <v>0.0015-206.258664536093i</v>
      </c>
      <c r="N86" s="57">
        <f t="shared" si="12"/>
        <v>89.968901002442692</v>
      </c>
      <c r="O86" s="57">
        <f t="shared" si="13"/>
        <v>95.654851837547895</v>
      </c>
      <c r="P86" s="371">
        <f t="shared" si="14"/>
        <v>95.654851837547895</v>
      </c>
      <c r="Q86" s="371">
        <f t="shared" si="15"/>
        <v>-90.031098997557308</v>
      </c>
      <c r="R86" s="12">
        <f t="shared" si="16"/>
        <v>89.968901002442692</v>
      </c>
      <c r="S86" s="57">
        <f t="shared" si="17"/>
        <v>1.1726867996240771E-3</v>
      </c>
      <c r="T86" s="12">
        <f t="shared" si="0"/>
        <v>95.654851837547895</v>
      </c>
    </row>
    <row r="87" spans="1:20" x14ac:dyDescent="0.25">
      <c r="A87" s="57">
        <f t="shared" si="1"/>
        <v>7.3962076615048735</v>
      </c>
      <c r="B87" s="12">
        <f t="shared" si="18"/>
        <v>1.1771430094626485</v>
      </c>
      <c r="C87" s="57" t="str">
        <f t="shared" si="2"/>
        <v>-32.9129133134695-60408.1220898247i</v>
      </c>
      <c r="D87" s="57" t="str">
        <f t="shared" si="3"/>
        <v>7.79999999957332-27040.8849480569i</v>
      </c>
      <c r="E87" s="57" t="str">
        <f t="shared" si="4"/>
        <v>162.469528815702-0.00648070400079008i</v>
      </c>
      <c r="F87" s="57" t="str">
        <f t="shared" si="5"/>
        <v>3.83983983980887-56391.5684342593i</v>
      </c>
      <c r="G87" s="57" t="str">
        <f t="shared" si="6"/>
        <v>0.999999999991934-2.84014374199496E-06i</v>
      </c>
      <c r="H87" s="57" t="str">
        <f t="shared" si="7"/>
        <v>109.090911145341+0.0855264696732456i</v>
      </c>
      <c r="I87" s="57" t="str">
        <f t="shared" si="8"/>
        <v>14.7875150462848-17354.5045860159i</v>
      </c>
      <c r="K87" s="57" t="str">
        <f t="shared" si="9"/>
        <v>0.109999930317603-0.0000872746030718998i</v>
      </c>
      <c r="L87" s="57" t="str">
        <f t="shared" si="10"/>
        <v>0.000125-426.243456657731i</v>
      </c>
      <c r="M87" s="57" t="str">
        <f t="shared" si="11"/>
        <v>0.0015-205.477848710991i</v>
      </c>
      <c r="N87" s="57">
        <f t="shared" si="12"/>
        <v>89.968782826340174</v>
      </c>
      <c r="O87" s="57">
        <f t="shared" si="13"/>
        <v>95.621907989338055</v>
      </c>
      <c r="P87" s="371">
        <f t="shared" si="14"/>
        <v>95.621907989338055</v>
      </c>
      <c r="Q87" s="371">
        <f t="shared" si="15"/>
        <v>-90.031217173659826</v>
      </c>
      <c r="R87" s="12">
        <f t="shared" si="16"/>
        <v>89.968782826340174</v>
      </c>
      <c r="S87" s="57">
        <f t="shared" si="17"/>
        <v>1.1771430094626484E-3</v>
      </c>
      <c r="T87" s="12">
        <f t="shared" si="0"/>
        <v>95.621907989338055</v>
      </c>
    </row>
    <row r="88" spans="1:20" x14ac:dyDescent="0.25">
      <c r="A88" s="57">
        <f t="shared" si="1"/>
        <v>7.4243132506185932</v>
      </c>
      <c r="B88" s="12">
        <f t="shared" si="18"/>
        <v>1.1816161528986067</v>
      </c>
      <c r="C88" s="57" t="str">
        <f t="shared" si="2"/>
        <v>-32.9129131261013-60179.440000364i</v>
      </c>
      <c r="D88" s="57" t="str">
        <f t="shared" si="3"/>
        <v>7.79999999957007-26938.5185779002i</v>
      </c>
      <c r="E88" s="57" t="str">
        <f t="shared" si="4"/>
        <v>162.469528753674-0.00650533062058912i</v>
      </c>
      <c r="F88" s="57" t="str">
        <f t="shared" si="5"/>
        <v>3.83983983980864-56178.0916859358i</v>
      </c>
      <c r="G88" s="57" t="str">
        <f t="shared" si="6"/>
        <v>0.999999999991872-2.85093628821437E-06i</v>
      </c>
      <c r="H88" s="57" t="str">
        <f t="shared" si="7"/>
        <v>109.090911160984+0.0858514702626828i</v>
      </c>
      <c r="I88" s="57" t="str">
        <f t="shared" si="8"/>
        <v>14.7875150472157-17288.8071144407i</v>
      </c>
      <c r="K88" s="57" t="str">
        <f t="shared" si="9"/>
        <v>0.109999929787011-0.0000876062461383166i</v>
      </c>
      <c r="L88" s="57" t="str">
        <f t="shared" si="10"/>
        <v>0.000125-424.629863177656i</v>
      </c>
      <c r="M88" s="57" t="str">
        <f t="shared" si="11"/>
        <v>0.0015-204.699988753728i</v>
      </c>
      <c r="N88" s="57">
        <f t="shared" si="12"/>
        <v>89.96866420116946</v>
      </c>
      <c r="O88" s="57">
        <f t="shared" si="13"/>
        <v>95.588964140966169</v>
      </c>
      <c r="P88" s="371">
        <f t="shared" si="14"/>
        <v>95.588964140966169</v>
      </c>
      <c r="Q88" s="371">
        <f t="shared" si="15"/>
        <v>-90.03133579883054</v>
      </c>
      <c r="R88" s="12">
        <f t="shared" si="16"/>
        <v>89.96866420116946</v>
      </c>
      <c r="S88" s="57">
        <f t="shared" si="17"/>
        <v>1.1816161528986067E-3</v>
      </c>
      <c r="T88" s="12">
        <f t="shared" si="0"/>
        <v>95.588964140966169</v>
      </c>
    </row>
    <row r="89" spans="1:20" x14ac:dyDescent="0.25">
      <c r="A89" s="57">
        <f t="shared" si="1"/>
        <v>7.4525256409709444</v>
      </c>
      <c r="B89" s="12">
        <f t="shared" si="18"/>
        <v>1.1861062942796214</v>
      </c>
      <c r="C89" s="57" t="str">
        <f t="shared" si="2"/>
        <v>-32.912912937307-59951.6236123516i</v>
      </c>
      <c r="D89" s="57" t="str">
        <f t="shared" si="3"/>
        <v>7.7999999995668-26836.5397273771i</v>
      </c>
      <c r="E89" s="57" t="str">
        <f t="shared" si="4"/>
        <v>162.469528691174-0.00653005082091065i</v>
      </c>
      <c r="F89" s="57" t="str">
        <f t="shared" si="5"/>
        <v>3.8398398398084-55965.4230783215i</v>
      </c>
      <c r="G89" s="57" t="str">
        <f t="shared" si="6"/>
        <v>0.99999999999181-0.0000028617698461094i</v>
      </c>
      <c r="H89" s="57" t="str">
        <f t="shared" si="7"/>
        <v>109.090911176746+0.0861777058544136i</v>
      </c>
      <c r="I89" s="57" t="str">
        <f t="shared" si="8"/>
        <v>14.7875150481538-17223.3583481601i</v>
      </c>
      <c r="K89" s="57" t="str">
        <f t="shared" si="9"/>
        <v>0.109999929252379-0.0000879391494435198i</v>
      </c>
      <c r="L89" s="57" t="str">
        <f t="shared" si="10"/>
        <v>0.000125-423.022378140722i</v>
      </c>
      <c r="M89" s="57" t="str">
        <f t="shared" si="11"/>
        <v>0.0015-203.925073474524i</v>
      </c>
      <c r="N89" s="57">
        <f t="shared" si="12"/>
        <v>89.968545125224111</v>
      </c>
      <c r="O89" s="57">
        <f t="shared" si="13"/>
        <v>95.556020292430986</v>
      </c>
      <c r="P89" s="371">
        <f t="shared" si="14"/>
        <v>95.556020292430986</v>
      </c>
      <c r="Q89" s="371">
        <f t="shared" si="15"/>
        <v>-90.031454874775889</v>
      </c>
      <c r="R89" s="12">
        <f t="shared" si="16"/>
        <v>89.968545125224111</v>
      </c>
      <c r="S89" s="57">
        <f t="shared" si="17"/>
        <v>1.1861062942796214E-3</v>
      </c>
      <c r="T89" s="12">
        <f t="shared" si="0"/>
        <v>95.556020292430986</v>
      </c>
    </row>
    <row r="90" spans="1:20" x14ac:dyDescent="0.25">
      <c r="A90" s="57">
        <f t="shared" si="1"/>
        <v>7.4808452384066335</v>
      </c>
      <c r="B90" s="12">
        <f t="shared" si="18"/>
        <v>1.190613498197884</v>
      </c>
      <c r="C90" s="57" t="str">
        <f t="shared" si="2"/>
        <v>-32.9129127470746-59724.6696485716i</v>
      </c>
      <c r="D90" s="57" t="str">
        <f t="shared" si="3"/>
        <v>7.79999999956348-26734.9469294877i</v>
      </c>
      <c r="E90" s="57" t="str">
        <f t="shared" si="4"/>
        <v>162.469528628197-0.00655486495735103i</v>
      </c>
      <c r="F90" s="57" t="str">
        <f t="shared" si="5"/>
        <v>3.83983983980815-55753.5595521072i</v>
      </c>
      <c r="G90" s="57" t="str">
        <f t="shared" si="6"/>
        <v>0.999999999991748-2.87264457152444E-06i</v>
      </c>
      <c r="H90" s="57" t="str">
        <f t="shared" si="7"/>
        <v>109.090911192629+0.0865051811414472i</v>
      </c>
      <c r="I90" s="57" t="str">
        <f t="shared" si="8"/>
        <v>14.787515049099-17158.1573456718i</v>
      </c>
      <c r="K90" s="57" t="str">
        <f t="shared" si="9"/>
        <v>0.109999928713676-0.0000882733177763607i</v>
      </c>
      <c r="L90" s="57" t="str">
        <f t="shared" si="10"/>
        <v>0.000125-421.420978422716i</v>
      </c>
      <c r="M90" s="57" t="str">
        <f t="shared" si="11"/>
        <v>0.0015-203.153091725966i</v>
      </c>
      <c r="N90" s="57">
        <f t="shared" si="12"/>
        <v>89.968425596791221</v>
      </c>
      <c r="O90" s="57">
        <f t="shared" si="13"/>
        <v>95.523076443731156</v>
      </c>
      <c r="P90" s="371">
        <f t="shared" si="14"/>
        <v>95.523076443731156</v>
      </c>
      <c r="Q90" s="371">
        <f t="shared" si="15"/>
        <v>-90.031574403208779</v>
      </c>
      <c r="R90" s="12">
        <f t="shared" si="16"/>
        <v>89.968425596791221</v>
      </c>
      <c r="S90" s="57">
        <f t="shared" si="17"/>
        <v>1.1906134981978841E-3</v>
      </c>
      <c r="T90" s="12">
        <f t="shared" si="0"/>
        <v>95.523076443731156</v>
      </c>
    </row>
    <row r="91" spans="1:20" x14ac:dyDescent="0.25">
      <c r="A91" s="57">
        <f t="shared" si="1"/>
        <v>7.5092724503125785</v>
      </c>
      <c r="B91" s="12">
        <f t="shared" si="18"/>
        <v>1.195137829491036</v>
      </c>
      <c r="C91" s="57" t="str">
        <f t="shared" si="2"/>
        <v>-32.9129125553937-59498.5748442157i</v>
      </c>
      <c r="D91" s="57" t="str">
        <f t="shared" si="3"/>
        <v>7.79999999956016-26633.7387227854i</v>
      </c>
      <c r="E91" s="57" t="str">
        <f t="shared" si="4"/>
        <v>162.469528564741-0.00657977338686121i</v>
      </c>
      <c r="F91" s="57" t="str">
        <f t="shared" si="5"/>
        <v>3.83983983980791-55542.4980595648i</v>
      </c>
      <c r="G91" s="57" t="str">
        <f t="shared" si="6"/>
        <v>0.999999999991685-2.88356062089605E-06i</v>
      </c>
      <c r="H91" s="57" t="str">
        <f t="shared" si="7"/>
        <v>109.090911208632+0.0868339008346264i</v>
      </c>
      <c r="I91" s="57" t="str">
        <f t="shared" si="8"/>
        <v>14.7875150500514-17093.2031690372i</v>
      </c>
      <c r="K91" s="57" t="str">
        <f t="shared" si="9"/>
        <v>0.109999928170871-0.000088608755943888i</v>
      </c>
      <c r="L91" s="57" t="str">
        <f t="shared" si="10"/>
        <v>0.000125-419.825640986965i</v>
      </c>
      <c r="M91" s="57" t="str">
        <f t="shared" si="11"/>
        <v>0.0015-202.384032402835i</v>
      </c>
      <c r="N91" s="57">
        <f t="shared" si="12"/>
        <v>89.968305614151319</v>
      </c>
      <c r="O91" s="57">
        <f t="shared" si="13"/>
        <v>95.4901325948655</v>
      </c>
      <c r="P91" s="371">
        <f t="shared" si="14"/>
        <v>95.4901325948655</v>
      </c>
      <c r="Q91" s="371">
        <f t="shared" si="15"/>
        <v>-90.031694385848681</v>
      </c>
      <c r="R91" s="12">
        <f t="shared" si="16"/>
        <v>89.968305614151319</v>
      </c>
      <c r="S91" s="57">
        <f t="shared" si="17"/>
        <v>1.195137829491036E-3</v>
      </c>
      <c r="T91" s="12">
        <f t="shared" si="0"/>
        <v>95.4901325948655</v>
      </c>
    </row>
    <row r="92" spans="1:20" x14ac:dyDescent="0.25">
      <c r="A92" s="57">
        <f t="shared" si="1"/>
        <v>7.5378076856237675</v>
      </c>
      <c r="B92" s="12">
        <f t="shared" si="18"/>
        <v>1.199679353243102</v>
      </c>
      <c r="C92" s="57" t="str">
        <f t="shared" si="2"/>
        <v>-32.9129123622542-59273.3359468344i</v>
      </c>
      <c r="D92" s="57" t="str">
        <f t="shared" si="3"/>
        <v>7.79999999955682-26532.9136513562i</v>
      </c>
      <c r="E92" s="57" t="str">
        <f t="shared" si="4"/>
        <v>162.469528500803-0.00660477646774915i</v>
      </c>
      <c r="F92" s="57" t="str">
        <f t="shared" si="5"/>
        <v>3.83983983980767-55332.235564504i</v>
      </c>
      <c r="G92" s="57" t="str">
        <f t="shared" si="6"/>
        <v>0.999999999991622-2.89451815125528E-06i</v>
      </c>
      <c r="H92" s="57" t="str">
        <f t="shared" si="7"/>
        <v>109.090911224757+0.0871638696626953i</v>
      </c>
      <c r="I92" s="57" t="str">
        <f t="shared" si="8"/>
        <v>14.7875150510111-17028.4948838687i</v>
      </c>
      <c r="K92" s="57" t="str">
        <f t="shared" si="9"/>
        <v>0.109999927623933-0.0000889454687714169i</v>
      </c>
      <c r="L92" s="57" t="str">
        <f t="shared" si="10"/>
        <v>0.000125-418.236342884005i</v>
      </c>
      <c r="M92" s="57" t="str">
        <f t="shared" si="11"/>
        <v>0.0015-201.617884441955i</v>
      </c>
      <c r="N92" s="57">
        <f t="shared" si="12"/>
        <v>89.968185175578441</v>
      </c>
      <c r="O92" s="57">
        <f t="shared" si="13"/>
        <v>95.457188745832809</v>
      </c>
      <c r="P92" s="371">
        <f t="shared" si="14"/>
        <v>95.457188745832809</v>
      </c>
      <c r="Q92" s="371">
        <f t="shared" si="15"/>
        <v>-90.031814824421559</v>
      </c>
      <c r="R92" s="12">
        <f t="shared" si="16"/>
        <v>89.968185175578441</v>
      </c>
      <c r="S92" s="57">
        <f t="shared" si="17"/>
        <v>1.199679353243102E-3</v>
      </c>
      <c r="T92" s="12">
        <f t="shared" si="0"/>
        <v>95.457188745832809</v>
      </c>
    </row>
    <row r="93" spans="1:20" x14ac:dyDescent="0.25">
      <c r="A93" s="57">
        <f t="shared" si="1"/>
        <v>7.5664513548291383</v>
      </c>
      <c r="B93" s="12">
        <f t="shared" si="18"/>
        <v>1.2042381347854259</v>
      </c>
      <c r="C93" s="57" t="str">
        <f t="shared" si="2"/>
        <v>-32.9129121676432-59048.9497162898i</v>
      </c>
      <c r="D93" s="57" t="str">
        <f t="shared" si="3"/>
        <v>7.79999999955345-26432.4702647977i</v>
      </c>
      <c r="E93" s="57" t="str">
        <f t="shared" si="4"/>
        <v>162.469528436377-0.00662987455967939i</v>
      </c>
      <c r="F93" s="57" t="str">
        <f t="shared" si="5"/>
        <v>3.83983983980743-55122.7690422281i</v>
      </c>
      <c r="G93" s="57" t="str">
        <f t="shared" si="6"/>
        <v>0.999999999991558-2.90551732022986E-06i</v>
      </c>
      <c r="H93" s="57" t="str">
        <f t="shared" si="7"/>
        <v>109.090911241005+0.0874950923723669i</v>
      </c>
      <c r="I93" s="57" t="str">
        <f t="shared" si="8"/>
        <v>14.7875150519781-16964.0315593161i</v>
      </c>
      <c r="K93" s="57" t="str">
        <f t="shared" si="9"/>
        <v>0.10999992707283-0.000089283461102597i</v>
      </c>
      <c r="L93" s="57" t="str">
        <f t="shared" si="10"/>
        <v>0.000125-416.653061251251i</v>
      </c>
      <c r="M93" s="57" t="str">
        <f t="shared" si="11"/>
        <v>0.0015-200.854636822032i</v>
      </c>
      <c r="N93" s="57">
        <f t="shared" si="12"/>
        <v>89.968064279340055</v>
      </c>
      <c r="O93" s="57">
        <f t="shared" si="13"/>
        <v>95.424244896631691</v>
      </c>
      <c r="P93" s="371">
        <f t="shared" si="14"/>
        <v>95.424244896631691</v>
      </c>
      <c r="Q93" s="371">
        <f t="shared" si="15"/>
        <v>-90.031935720659945</v>
      </c>
      <c r="R93" s="12">
        <f t="shared" si="16"/>
        <v>89.968064279340055</v>
      </c>
      <c r="S93" s="57">
        <f t="shared" si="17"/>
        <v>1.2042381347854259E-3</v>
      </c>
      <c r="T93" s="12">
        <f t="shared" si="0"/>
        <v>95.424244896631691</v>
      </c>
    </row>
    <row r="94" spans="1:20" x14ac:dyDescent="0.25">
      <c r="A94" s="57">
        <f t="shared" si="1"/>
        <v>7.5952038699774889</v>
      </c>
      <c r="B94" s="12">
        <f t="shared" si="18"/>
        <v>1.2088142396976105</v>
      </c>
      <c r="C94" s="57" t="str">
        <f t="shared" si="2"/>
        <v>-32.9129119715505-58825.4129247104i</v>
      </c>
      <c r="D94" s="57" t="str">
        <f t="shared" si="3"/>
        <v>7.79999999955005-26332.4071181979i</v>
      </c>
      <c r="E94" s="57" t="str">
        <f t="shared" si="4"/>
        <v>162.46952837146-0.00665506802368836i</v>
      </c>
      <c r="F94" s="57" t="str">
        <f t="shared" si="5"/>
        <v>3.83983983980717-54914.095479491i</v>
      </c>
      <c r="G94" s="57" t="str">
        <f t="shared" si="6"/>
        <v>0.999999999991494-2.91655828604655E-06i</v>
      </c>
      <c r="H94" s="57" t="str">
        <f t="shared" si="7"/>
        <v>109.090911257378+0.0878275737283934i</v>
      </c>
      <c r="I94" s="57" t="str">
        <f t="shared" si="8"/>
        <v>14.7875150529527-16899.8122680529i</v>
      </c>
      <c r="K94" s="57" t="str">
        <f t="shared" si="9"/>
        <v>0.10999992651753-0.0000896227377994846i</v>
      </c>
      <c r="L94" s="57" t="str">
        <f t="shared" si="10"/>
        <v>0.000125-415.075773312663i</v>
      </c>
      <c r="M94" s="57" t="str">
        <f t="shared" si="11"/>
        <v>0.0015-200.09427856349i</v>
      </c>
      <c r="N94" s="57">
        <f t="shared" si="12"/>
        <v>89.967942923697052</v>
      </c>
      <c r="O94" s="57">
        <f t="shared" si="13"/>
        <v>95.391301047260825</v>
      </c>
      <c r="P94" s="371">
        <f t="shared" si="14"/>
        <v>95.391301047260825</v>
      </c>
      <c r="Q94" s="371">
        <f t="shared" si="15"/>
        <v>-90.032057076302948</v>
      </c>
      <c r="R94" s="12">
        <f t="shared" si="16"/>
        <v>89.967942923697052</v>
      </c>
      <c r="S94" s="57">
        <f t="shared" si="17"/>
        <v>1.2088142396976104E-3</v>
      </c>
      <c r="T94" s="12">
        <f t="shared" si="0"/>
        <v>95.391301047260825</v>
      </c>
    </row>
    <row r="95" spans="1:20" x14ac:dyDescent="0.25">
      <c r="A95" s="57">
        <f t="shared" si="1"/>
        <v>7.6240656446834034</v>
      </c>
      <c r="B95" s="12">
        <f t="shared" si="18"/>
        <v>1.2134077338084615</v>
      </c>
      <c r="C95" s="57" t="str">
        <f t="shared" si="2"/>
        <v>-32.9129117739643-58602.7223564459i</v>
      </c>
      <c r="D95" s="57" t="str">
        <f t="shared" si="3"/>
        <v>7.79999999954661-26232.722772115i</v>
      </c>
      <c r="E95" s="57" t="str">
        <f t="shared" si="4"/>
        <v>162.469528306049-0.00668035722218102i</v>
      </c>
      <c r="F95" s="57" t="str">
        <f t="shared" si="5"/>
        <v>3.83983983980693-54706.2118744534i</v>
      </c>
      <c r="G95" s="57" t="str">
        <f t="shared" si="6"/>
        <v>0.999999999991429-2.92764120753334E-06i</v>
      </c>
      <c r="H95" s="57" t="str">
        <f t="shared" si="7"/>
        <v>109.090911273874+0.0881613185136277i</v>
      </c>
      <c r="I95" s="57" t="str">
        <f t="shared" si="8"/>
        <v>14.7875150539343-16835.8360862626i</v>
      </c>
      <c r="K95" s="57" t="str">
        <f t="shared" si="9"/>
        <v>0.109999925958003-0.0000899633037426098i</v>
      </c>
      <c r="L95" s="57" t="str">
        <f t="shared" si="10"/>
        <v>0.000125-413.504456378424i</v>
      </c>
      <c r="M95" s="57" t="str">
        <f t="shared" si="11"/>
        <v>0.0015-199.336798728323i</v>
      </c>
      <c r="N95" s="57">
        <f t="shared" si="12"/>
        <v>89.967821106903685</v>
      </c>
      <c r="O95" s="57">
        <f t="shared" si="13"/>
        <v>95.35835719771913</v>
      </c>
      <c r="P95" s="371">
        <f t="shared" si="14"/>
        <v>95.35835719771913</v>
      </c>
      <c r="Q95" s="371">
        <f t="shared" si="15"/>
        <v>-90.032178893096315</v>
      </c>
      <c r="R95" s="12">
        <f t="shared" si="16"/>
        <v>89.967821106903685</v>
      </c>
      <c r="S95" s="57">
        <f t="shared" si="17"/>
        <v>1.2134077338084614E-3</v>
      </c>
      <c r="T95" s="12">
        <f t="shared" si="0"/>
        <v>95.35835719771913</v>
      </c>
    </row>
    <row r="96" spans="1:20" x14ac:dyDescent="0.25">
      <c r="A96" s="57">
        <f t="shared" si="1"/>
        <v>7.6530370941332011</v>
      </c>
      <c r="B96" s="12">
        <f t="shared" si="18"/>
        <v>1.2180186831969337</v>
      </c>
      <c r="C96" s="57" t="str">
        <f t="shared" si="2"/>
        <v>-32.9129115748742-58380.874808017i</v>
      </c>
      <c r="D96" s="57" t="str">
        <f t="shared" si="3"/>
        <v>7.79999999954316-26133.4157925561i</v>
      </c>
      <c r="E96" s="57" t="str">
        <f t="shared" si="4"/>
        <v>162.469528240141-0.00670574251894204i</v>
      </c>
      <c r="F96" s="57" t="str">
        <f t="shared" si="5"/>
        <v>3.83983983980668-54499.1152366398i</v>
      </c>
      <c r="G96" s="57" t="str">
        <f t="shared" si="6"/>
        <v>0.999999999991364-2.93876624412177E-06i</v>
      </c>
      <c r="H96" s="57" t="str">
        <f t="shared" si="7"/>
        <v>109.090911290496+0.088496331529105i</v>
      </c>
      <c r="I96" s="57" t="str">
        <f t="shared" si="8"/>
        <v>14.7875150549236-16772.1020936267i</v>
      </c>
      <c r="K96" s="57" t="str">
        <f t="shared" si="9"/>
        <v>0.109999925394215-0.0000903051638310495i</v>
      </c>
      <c r="L96" s="57" t="str">
        <f t="shared" si="10"/>
        <v>0.000125-411.939087844615i</v>
      </c>
      <c r="M96" s="57" t="str">
        <f t="shared" si="11"/>
        <v>0.0015-198.582186419927i</v>
      </c>
      <c r="N96" s="57">
        <f t="shared" si="12"/>
        <v>89.967698827207613</v>
      </c>
      <c r="O96" s="57">
        <f t="shared" si="13"/>
        <v>95.325413348005242</v>
      </c>
      <c r="P96" s="371">
        <f t="shared" si="14"/>
        <v>95.325413348005242</v>
      </c>
      <c r="Q96" s="371">
        <f t="shared" si="15"/>
        <v>-90.032301172792387</v>
      </c>
      <c r="R96" s="12">
        <f t="shared" si="16"/>
        <v>89.967698827207613</v>
      </c>
      <c r="S96" s="57">
        <f t="shared" si="17"/>
        <v>1.2180186831969337E-3</v>
      </c>
      <c r="T96" s="12">
        <f t="shared" si="0"/>
        <v>95.325413348005242</v>
      </c>
    </row>
    <row r="97" spans="1:20" x14ac:dyDescent="0.25">
      <c r="A97" s="57">
        <f t="shared" si="1"/>
        <v>7.6821186350909079</v>
      </c>
      <c r="B97" s="12">
        <f t="shared" si="18"/>
        <v>1.2226471541930821</v>
      </c>
      <c r="C97" s="57" t="str">
        <f t="shared" si="2"/>
        <v>-32.9129113742674-58159.8670880712i</v>
      </c>
      <c r="D97" s="57" t="str">
        <f t="shared" si="3"/>
        <v>7.79999999953967-26034.484750957i</v>
      </c>
      <c r="E97" s="57" t="str">
        <f t="shared" si="4"/>
        <v>162.469528173729-0.00673122427913532i</v>
      </c>
      <c r="F97" s="57" t="str">
        <f t="shared" si="5"/>
        <v>3.83983983980642-54292.8025868955i</v>
      </c>
      <c r="G97" s="57" t="str">
        <f t="shared" si="6"/>
        <v>0.999999999991298-2.94993355584924E-06i</v>
      </c>
      <c r="H97" s="57" t="str">
        <f t="shared" si="7"/>
        <v>109.090911307245+0.0888326175940999i</v>
      </c>
      <c r="I97" s="57" t="str">
        <f t="shared" si="8"/>
        <v>14.7875150559204-16708.6093733103i</v>
      </c>
      <c r="K97" s="57" t="str">
        <f t="shared" si="9"/>
        <v>0.109999924826134-0.000090648322982495i</v>
      </c>
      <c r="L97" s="57" t="str">
        <f t="shared" si="10"/>
        <v>0.000125-410.379645192881i</v>
      </c>
      <c r="M97" s="57" t="str">
        <f t="shared" si="11"/>
        <v>0.0015-197.830430782952i</v>
      </c>
      <c r="N97" s="57">
        <f t="shared" si="12"/>
        <v>89.967576082849817</v>
      </c>
      <c r="O97" s="57">
        <f t="shared" si="13"/>
        <v>95.29246949811764</v>
      </c>
      <c r="P97" s="371">
        <f t="shared" si="14"/>
        <v>95.29246949811764</v>
      </c>
      <c r="Q97" s="371">
        <f t="shared" si="15"/>
        <v>-90.032423917150183</v>
      </c>
      <c r="R97" s="12">
        <f t="shared" si="16"/>
        <v>89.967576082849817</v>
      </c>
      <c r="S97" s="57">
        <f t="shared" si="17"/>
        <v>1.222647154193082E-3</v>
      </c>
      <c r="T97" s="12">
        <f t="shared" si="0"/>
        <v>95.29246949811764</v>
      </c>
    </row>
    <row r="98" spans="1:20" x14ac:dyDescent="0.25">
      <c r="A98" s="57">
        <f t="shared" si="1"/>
        <v>7.7113106859042526</v>
      </c>
      <c r="B98" s="12">
        <f t="shared" si="18"/>
        <v>1.2272932133790158</v>
      </c>
      <c r="C98" s="57" t="str">
        <f t="shared" si="2"/>
        <v>-32.9129111721339-57939.6960173399i</v>
      </c>
      <c r="D98" s="57" t="str">
        <f t="shared" si="3"/>
        <v>7.79999999953618-25935.9282241614i</v>
      </c>
      <c r="E98" s="57" t="str">
        <f t="shared" si="4"/>
        <v>162.469528106813-0.00675680286931714i</v>
      </c>
      <c r="F98" s="57" t="str">
        <f t="shared" si="5"/>
        <v>3.83983983980617-54087.2709573438i</v>
      </c>
      <c r="G98" s="57" t="str">
        <f t="shared" si="6"/>
        <v>0.999999999991232-2.96114330336127E-06i</v>
      </c>
      <c r="H98" s="57" t="str">
        <f t="shared" si="7"/>
        <v>109.09091132412+0.0891701815461999i</v>
      </c>
      <c r="I98" s="57" t="str">
        <f t="shared" si="8"/>
        <v>14.7875150569247-16645.3570119489i</v>
      </c>
      <c r="K98" s="57" t="str">
        <f t="shared" si="9"/>
        <v>0.109999924253728-0.0000909927861333248i</v>
      </c>
      <c r="L98" s="57" t="str">
        <f t="shared" si="10"/>
        <v>0.000125-408.82610599012i</v>
      </c>
      <c r="M98" s="57" t="str">
        <f t="shared" si="11"/>
        <v>0.0015-197.08152100314i</v>
      </c>
      <c r="N98" s="57">
        <f t="shared" si="12"/>
        <v>89.967452872064598</v>
      </c>
      <c r="O98" s="57">
        <f t="shared" si="13"/>
        <v>95.259525648055273</v>
      </c>
      <c r="P98" s="371">
        <f t="shared" si="14"/>
        <v>95.259525648055273</v>
      </c>
      <c r="Q98" s="371">
        <f t="shared" si="15"/>
        <v>-90.032547127935402</v>
      </c>
      <c r="R98" s="12">
        <f t="shared" si="16"/>
        <v>89.967452872064598</v>
      </c>
      <c r="S98" s="57">
        <f t="shared" si="17"/>
        <v>1.2272932133790158E-3</v>
      </c>
      <c r="T98" s="12">
        <f t="shared" si="0"/>
        <v>95.259525648055273</v>
      </c>
    </row>
    <row r="99" spans="1:20" x14ac:dyDescent="0.25">
      <c r="A99" s="57">
        <f t="shared" si="1"/>
        <v>7.7406136665106891</v>
      </c>
      <c r="B99" s="12">
        <f t="shared" si="18"/>
        <v>1.2319569275898561</v>
      </c>
      <c r="C99" s="57" t="str">
        <f t="shared" si="2"/>
        <v>-32.9129109684611-57720.3584285878i</v>
      </c>
      <c r="D99" s="57" t="str">
        <f t="shared" si="3"/>
        <v>7.79999999953266-25837.7447944007i</v>
      </c>
      <c r="E99" s="57" t="str">
        <f t="shared" si="4"/>
        <v>162.469528039388-0.0067824786574299i</v>
      </c>
      <c r="F99" s="57" t="str">
        <f t="shared" si="5"/>
        <v>3.83983983980591-53882.5173913433i</v>
      </c>
      <c r="G99" s="57" t="str">
        <f t="shared" si="6"/>
        <v>0.999999999991165-2.97239564791385E-06i</v>
      </c>
      <c r="H99" s="57" t="str">
        <f t="shared" si="7"/>
        <v>109.090911341125+0.0895090282413787i</v>
      </c>
      <c r="I99" s="57" t="str">
        <f t="shared" si="8"/>
        <v>14.7875150579367-16582.3440996366i</v>
      </c>
      <c r="K99" s="57" t="str">
        <f t="shared" si="9"/>
        <v>0.109999923676963-0.000091338558238675i</v>
      </c>
      <c r="L99" s="57" t="str">
        <f t="shared" si="10"/>
        <v>0.000125-407.278447888145i</v>
      </c>
      <c r="M99" s="57" t="str">
        <f t="shared" si="11"/>
        <v>0.0015-196.335446307173i</v>
      </c>
      <c r="N99" s="57">
        <f t="shared" si="12"/>
        <v>89.967329193079536</v>
      </c>
      <c r="O99" s="57">
        <f t="shared" si="13"/>
        <v>95.226581797816735</v>
      </c>
      <c r="P99" s="371">
        <f t="shared" si="14"/>
        <v>95.226581797816735</v>
      </c>
      <c r="Q99" s="371">
        <f t="shared" si="15"/>
        <v>-90.032670806920464</v>
      </c>
      <c r="R99" s="12">
        <f t="shared" si="16"/>
        <v>89.967329193079536</v>
      </c>
      <c r="S99" s="57">
        <f t="shared" si="17"/>
        <v>1.231956927589856E-3</v>
      </c>
      <c r="T99" s="12">
        <f t="shared" si="0"/>
        <v>95.226581797816735</v>
      </c>
    </row>
    <row r="100" spans="1:20" x14ac:dyDescent="0.25">
      <c r="A100" s="57">
        <f t="shared" si="1"/>
        <v>7.77002799844343</v>
      </c>
      <c r="B100" s="12">
        <f t="shared" si="18"/>
        <v>1.2366383639146976</v>
      </c>
      <c r="C100" s="57" t="str">
        <f t="shared" si="2"/>
        <v>-32.9129107632377-57501.8511665694i</v>
      </c>
      <c r="D100" s="57" t="str">
        <f t="shared" si="3"/>
        <v>7.79999999952908-25739.9330492732i</v>
      </c>
      <c r="E100" s="57" t="str">
        <f t="shared" si="4"/>
        <v>162.469527971449-0.00680825201281975i</v>
      </c>
      <c r="F100" s="57" t="str">
        <f t="shared" si="5"/>
        <v>3.83983983980565-53678.5389434451i</v>
      </c>
      <c r="G100" s="57" t="str">
        <f t="shared" si="6"/>
        <v>0.999999999991098-2.98369075137572E-06i</v>
      </c>
      <c r="H100" s="57" t="str">
        <f t="shared" si="7"/>
        <v>109.090911358259+0.0898491625540604i</v>
      </c>
      <c r="I100" s="57" t="str">
        <f t="shared" si="8"/>
        <v>14.7875150589565-16519.5697299112i</v>
      </c>
      <c r="K100" s="57" t="str">
        <f t="shared" si="9"/>
        <v>0.109999923095806-0.0000916856442725104i</v>
      </c>
      <c r="L100" s="57" t="str">
        <f t="shared" si="10"/>
        <v>0.000125-405.736648623375i</v>
      </c>
      <c r="M100" s="57" t="str">
        <f t="shared" si="11"/>
        <v>0.0015-195.592195962515i</v>
      </c>
      <c r="N100" s="57">
        <f t="shared" si="12"/>
        <v>89.967205044115488</v>
      </c>
      <c r="O100" s="57">
        <f t="shared" si="13"/>
        <v>95.193637947400575</v>
      </c>
      <c r="P100" s="371">
        <f t="shared" si="14"/>
        <v>95.193637947400575</v>
      </c>
      <c r="Q100" s="371">
        <f t="shared" si="15"/>
        <v>-90.032794955884512</v>
      </c>
      <c r="R100" s="12">
        <f t="shared" si="16"/>
        <v>89.967205044115488</v>
      </c>
      <c r="S100" s="57">
        <f t="shared" si="17"/>
        <v>1.2366383639146976E-3</v>
      </c>
      <c r="T100" s="12">
        <f t="shared" si="0"/>
        <v>95.193637947400575</v>
      </c>
    </row>
    <row r="101" spans="1:20" x14ac:dyDescent="0.25">
      <c r="A101" s="57">
        <f t="shared" si="1"/>
        <v>7.7995541048375161</v>
      </c>
      <c r="B101" s="12">
        <f t="shared" si="18"/>
        <v>1.2413375896975736</v>
      </c>
      <c r="C101" s="57" t="str">
        <f t="shared" si="2"/>
        <v>-32.912910556451-57284.1710879846i</v>
      </c>
      <c r="D101" s="57" t="str">
        <f t="shared" si="3"/>
        <v>7.79999999952551-25642.4915817241i</v>
      </c>
      <c r="E101" s="57" t="str">
        <f t="shared" si="4"/>
        <v>162.469527902992-0.00683412330623193i</v>
      </c>
      <c r="F101" s="57" t="str">
        <f t="shared" si="5"/>
        <v>3.8398398398054-53475.3326793508i</v>
      </c>
      <c r="G101" s="57" t="str">
        <f t="shared" si="6"/>
        <v>0.99999999999103-2.99502877623074E-06i</v>
      </c>
      <c r="H101" s="57" t="str">
        <f t="shared" si="7"/>
        <v>109.090911375524+0.0901905893771915i</v>
      </c>
      <c r="I101" s="57" t="str">
        <f t="shared" si="8"/>
        <v>14.787515059984-16457.0329997425i</v>
      </c>
      <c r="K101" s="57" t="str">
        <f t="shared" si="9"/>
        <v>0.109999922510224-0.0000920340492276963i</v>
      </c>
      <c r="L101" s="57" t="str">
        <f t="shared" si="10"/>
        <v>0.000125-404.200686016513i</v>
      </c>
      <c r="M101" s="57" t="str">
        <f t="shared" si="11"/>
        <v>0.0015-194.851759277261i</v>
      </c>
      <c r="N101" s="57">
        <f t="shared" si="12"/>
        <v>89.967080423386534</v>
      </c>
      <c r="O101" s="57">
        <f t="shared" si="13"/>
        <v>95.160694096805486</v>
      </c>
      <c r="P101" s="371">
        <f t="shared" si="14"/>
        <v>95.160694096805486</v>
      </c>
      <c r="Q101" s="371">
        <f t="shared" si="15"/>
        <v>-90.032919576613466</v>
      </c>
      <c r="R101" s="12">
        <f t="shared" si="16"/>
        <v>89.967080423386534</v>
      </c>
      <c r="S101" s="57">
        <f t="shared" si="17"/>
        <v>1.2413375896975737E-3</v>
      </c>
      <c r="T101" s="12">
        <f t="shared" si="0"/>
        <v>95.160694096805486</v>
      </c>
    </row>
    <row r="102" spans="1:20" x14ac:dyDescent="0.25">
      <c r="A102" s="57">
        <f t="shared" si="1"/>
        <v>7.8291924104358985</v>
      </c>
      <c r="B102" s="12">
        <f t="shared" si="18"/>
        <v>1.2460546725384243</v>
      </c>
      <c r="C102" s="57" t="str">
        <f t="shared" si="2"/>
        <v>-32.9129103480897-57067.3150614325i</v>
      </c>
      <c r="D102" s="57" t="str">
        <f t="shared" si="3"/>
        <v>7.79999999952189-25545.4189900252i</v>
      </c>
      <c r="E102" s="57" t="str">
        <f t="shared" si="4"/>
        <v>162.469527834014-0.00686009290982447i</v>
      </c>
      <c r="F102" s="57" t="str">
        <f t="shared" si="5"/>
        <v>3.83983983980513-53272.8956758701i</v>
      </c>
      <c r="G102" s="57" t="str">
        <f t="shared" si="6"/>
        <v>0.999999999990961-3.00640988558022E-06i</v>
      </c>
      <c r="H102" s="57" t="str">
        <f t="shared" si="7"/>
        <v>109.09091139292+0.0905333136223126i</v>
      </c>
      <c r="I102" s="57" t="str">
        <f t="shared" si="8"/>
        <v>14.7875150610194-16394.7330095185i</v>
      </c>
      <c r="K102" s="57" t="str">
        <f t="shared" si="9"/>
        <v>0.109999921920183-0.0000923837781160693i</v>
      </c>
      <c r="L102" s="57" t="str">
        <f t="shared" si="10"/>
        <v>0.000125-402.670537972218i</v>
      </c>
      <c r="M102" s="57" t="str">
        <f t="shared" si="11"/>
        <v>0.0015-194.114125599981i</v>
      </c>
      <c r="N102" s="57">
        <f t="shared" si="12"/>
        <v>89.966955329100003</v>
      </c>
      <c r="O102" s="57">
        <f t="shared" si="13"/>
        <v>95.127750246030132</v>
      </c>
      <c r="P102" s="371">
        <f t="shared" si="14"/>
        <v>95.127750246030132</v>
      </c>
      <c r="Q102" s="371">
        <f t="shared" si="15"/>
        <v>-90.033044670899997</v>
      </c>
      <c r="R102" s="12">
        <f t="shared" si="16"/>
        <v>89.966955329100003</v>
      </c>
      <c r="S102" s="57">
        <f t="shared" si="17"/>
        <v>1.2460546725384244E-3</v>
      </c>
      <c r="T102" s="12">
        <f t="shared" si="0"/>
        <v>95.127750246030132</v>
      </c>
    </row>
    <row r="103" spans="1:20" x14ac:dyDescent="0.25">
      <c r="A103" s="57">
        <f t="shared" si="1"/>
        <v>7.8589433415955545</v>
      </c>
      <c r="B103" s="12">
        <f t="shared" si="18"/>
        <v>1.2507896802940703</v>
      </c>
      <c r="C103" s="57" t="str">
        <f t="shared" si="2"/>
        <v>-32.9129101381422-56851.2799673668i</v>
      </c>
      <c r="D103" s="57" t="str">
        <f t="shared" si="3"/>
        <v>7.79999999951825-25448.7138777548i</v>
      </c>
      <c r="E103" s="57" t="str">
        <f t="shared" si="4"/>
        <v>162.469527764511-0.0068861611971669i</v>
      </c>
      <c r="F103" s="57" t="str">
        <f t="shared" si="5"/>
        <v>3.83983983980487-53071.2250208787i</v>
      </c>
      <c r="G103" s="57" t="str">
        <f t="shared" si="6"/>
        <v>0.999999999990893-3.01783424314521E-06i</v>
      </c>
      <c r="H103" s="57" t="str">
        <f t="shared" si="7"/>
        <v>109.090911410449+0.0908773402196282i</v>
      </c>
      <c r="I103" s="57" t="str">
        <f t="shared" si="8"/>
        <v>14.7875150620627-16332.668863033i</v>
      </c>
      <c r="K103" s="57" t="str">
        <f t="shared" si="9"/>
        <v>0.109999921325649-0.0000927348359685116i</v>
      </c>
      <c r="L103" s="57" t="str">
        <f t="shared" si="10"/>
        <v>0.000125-401.146182478799i</v>
      </c>
      <c r="M103" s="57" t="str">
        <f t="shared" si="11"/>
        <v>0.0015-193.379284319567i</v>
      </c>
      <c r="N103" s="57">
        <f t="shared" si="12"/>
        <v>89.966829759456388</v>
      </c>
      <c r="O103" s="57">
        <f t="shared" si="13"/>
        <v>95.094806395073164</v>
      </c>
      <c r="P103" s="371">
        <f t="shared" si="14"/>
        <v>95.094806395073164</v>
      </c>
      <c r="Q103" s="371">
        <f t="shared" si="15"/>
        <v>-90.033170240543612</v>
      </c>
      <c r="R103" s="12">
        <f t="shared" si="16"/>
        <v>89.966829759456388</v>
      </c>
      <c r="S103" s="57">
        <f t="shared" si="17"/>
        <v>1.2507896802940704E-3</v>
      </c>
      <c r="T103" s="12">
        <f t="shared" si="0"/>
        <v>95.094806395073164</v>
      </c>
    </row>
    <row r="104" spans="1:20" x14ac:dyDescent="0.25">
      <c r="A104" s="57">
        <f t="shared" si="1"/>
        <v>7.8888073262936187</v>
      </c>
      <c r="B104" s="12">
        <f t="shared" si="18"/>
        <v>1.2555426810791879</v>
      </c>
      <c r="C104" s="57" t="str">
        <f t="shared" si="2"/>
        <v>-32.9129099265962-56636.0626980502i</v>
      </c>
      <c r="D104" s="57" t="str">
        <f t="shared" si="3"/>
        <v>7.79999999951459-25352.3748537772i</v>
      </c>
      <c r="E104" s="57" t="str">
        <f t="shared" si="4"/>
        <v>162.469527694479-0.00691232854325043i</v>
      </c>
      <c r="F104" s="57" t="str">
        <f t="shared" si="5"/>
        <v>3.83983983980461-52870.3178132764i</v>
      </c>
      <c r="G104" s="57" t="str">
        <f t="shared" si="6"/>
        <v>0.999999999990823-3.02930201326895E-06i</v>
      </c>
      <c r="H104" s="57" t="str">
        <f t="shared" si="7"/>
        <v>109.09091142811+0.0912226741180754i</v>
      </c>
      <c r="I104" s="57" t="str">
        <f t="shared" si="8"/>
        <v>14.7875150631137-16270.8396674721i</v>
      </c>
      <c r="K104" s="57" t="str">
        <f t="shared" si="9"/>
        <v>0.109999920726589-0.0000930872278350211i</v>
      </c>
      <c r="L104" s="57" t="str">
        <f t="shared" si="10"/>
        <v>0.000125-399.627597607889i</v>
      </c>
      <c r="M104" s="57" t="str">
        <f t="shared" si="11"/>
        <v>0.0015-192.64722486508i</v>
      </c>
      <c r="N104" s="57">
        <f t="shared" si="12"/>
        <v>89.96670371264932</v>
      </c>
      <c r="O104" s="57">
        <f t="shared" si="13"/>
        <v>95.061862543933259</v>
      </c>
      <c r="P104" s="371">
        <f t="shared" si="14"/>
        <v>95.061862543933259</v>
      </c>
      <c r="Q104" s="371">
        <f t="shared" si="15"/>
        <v>-90.03329628735068</v>
      </c>
      <c r="R104" s="12">
        <f t="shared" si="16"/>
        <v>89.96670371264932</v>
      </c>
      <c r="S104" s="57">
        <f t="shared" si="17"/>
        <v>1.255542681079188E-3</v>
      </c>
      <c r="T104" s="12">
        <f t="shared" si="0"/>
        <v>95.061862543933259</v>
      </c>
    </row>
    <row r="105" spans="1:20" x14ac:dyDescent="0.25">
      <c r="A105" s="57">
        <f t="shared" si="1"/>
        <v>7.9187847941335345</v>
      </c>
      <c r="B105" s="12">
        <f t="shared" si="18"/>
        <v>1.2603137432672888</v>
      </c>
      <c r="C105" s="57" t="str">
        <f t="shared" si="2"/>
        <v>-32.9129097134398-56421.6601575089i</v>
      </c>
      <c r="D105" s="57" t="str">
        <f t="shared" si="3"/>
        <v>7.79999999951088-25256.4005322233i</v>
      </c>
      <c r="E105" s="57" t="str">
        <f t="shared" si="4"/>
        <v>162.469527623914-0.00693859532448889i</v>
      </c>
      <c r="F105" s="57" t="str">
        <f t="shared" si="5"/>
        <v>3.83983983980434-52670.1711629458i</v>
      </c>
      <c r="G105" s="57" t="str">
        <f t="shared" si="6"/>
        <v>0.999999999990753-3.04081336091916E-06i</v>
      </c>
      <c r="H105" s="57" t="str">
        <f t="shared" si="7"/>
        <v>109.090911445908+0.0915693202854035i</v>
      </c>
      <c r="I105" s="57" t="str">
        <f t="shared" si="8"/>
        <v>14.7875150641731-16209.2445334027i</v>
      </c>
      <c r="K105" s="57" t="str">
        <f t="shared" si="9"/>
        <v>0.109999920122966-0.0000934409587847853i</v>
      </c>
      <c r="L105" s="57" t="str">
        <f t="shared" si="10"/>
        <v>0.000125-398.114761514135i</v>
      </c>
      <c r="M105" s="57" t="str">
        <f t="shared" si="11"/>
        <v>0.0015-191.917936705598i</v>
      </c>
      <c r="N105" s="57">
        <f t="shared" si="12"/>
        <v>89.966577186865607</v>
      </c>
      <c r="O105" s="57">
        <f t="shared" si="13"/>
        <v>95.028918692608812</v>
      </c>
      <c r="P105" s="371">
        <f t="shared" si="14"/>
        <v>95.028918692608812</v>
      </c>
      <c r="Q105" s="371">
        <f t="shared" si="15"/>
        <v>-90.033422813134393</v>
      </c>
      <c r="R105" s="12">
        <f t="shared" si="16"/>
        <v>89.966577186865607</v>
      </c>
      <c r="S105" s="57">
        <f t="shared" si="17"/>
        <v>1.2603137432672887E-3</v>
      </c>
      <c r="T105" s="12">
        <f t="shared" si="0"/>
        <v>95.028918692608812</v>
      </c>
    </row>
    <row r="106" spans="1:20" x14ac:dyDescent="0.25">
      <c r="A106" s="57">
        <f t="shared" si="1"/>
        <v>7.9488761763512414</v>
      </c>
      <c r="B106" s="12">
        <f t="shared" si="18"/>
        <v>1.2651029354917045</v>
      </c>
      <c r="C106" s="57" t="str">
        <f t="shared" si="2"/>
        <v>-32.9129094986595-56208.0692614914i</v>
      </c>
      <c r="D106" s="57" t="str">
        <f t="shared" si="3"/>
        <v>7.79999999950717-25160.7895324702i</v>
      </c>
      <c r="E106" s="57" t="str">
        <f t="shared" si="4"/>
        <v>162.469527552811-0.00696496191872548i</v>
      </c>
      <c r="F106" s="57" t="str">
        <f t="shared" si="5"/>
        <v>3.83983983980407-52470.78219071i</v>
      </c>
      <c r="G106" s="57" t="str">
        <f t="shared" si="6"/>
        <v>0.999999999990683-3.05236845169044E-06i</v>
      </c>
      <c r="H106" s="57" t="str">
        <f t="shared" si="7"/>
        <v>109.090911463839+0.0919172837082303i</v>
      </c>
      <c r="I106" s="57" t="str">
        <f t="shared" si="8"/>
        <v>14.7875150652402-16147.8825747574i</v>
      </c>
      <c r="K106" s="57" t="str">
        <f t="shared" si="9"/>
        <v>0.109999919514748-0.0000937960339062537i</v>
      </c>
      <c r="L106" s="57" t="str">
        <f t="shared" si="10"/>
        <v>0.000125-396.607652434884i</v>
      </c>
      <c r="M106" s="57" t="str">
        <f t="shared" si="11"/>
        <v>0.0015-191.191409350068i</v>
      </c>
      <c r="N106" s="57">
        <f t="shared" si="12"/>
        <v>89.966450180285165</v>
      </c>
      <c r="O106" s="57">
        <f t="shared" si="13"/>
        <v>94.995974841098615</v>
      </c>
      <c r="P106" s="371">
        <f t="shared" si="14"/>
        <v>94.995974841098615</v>
      </c>
      <c r="Q106" s="371">
        <f t="shared" si="15"/>
        <v>-90.033549819714835</v>
      </c>
      <c r="R106" s="12">
        <f t="shared" si="16"/>
        <v>89.966450180285165</v>
      </c>
      <c r="S106" s="57">
        <f t="shared" si="17"/>
        <v>1.2651029354917044E-3</v>
      </c>
      <c r="T106" s="12">
        <f t="shared" si="0"/>
        <v>94.995974841098615</v>
      </c>
    </row>
    <row r="107" spans="1:20" x14ac:dyDescent="0.25">
      <c r="A107" s="57">
        <f t="shared" si="1"/>
        <v>7.979081905821376</v>
      </c>
      <c r="B107" s="12">
        <f t="shared" si="18"/>
        <v>1.269910326646573</v>
      </c>
      <c r="C107" s="57" t="str">
        <f t="shared" si="2"/>
        <v>-32.9129092822441-55995.2869374204i</v>
      </c>
      <c r="D107" s="57" t="str">
        <f t="shared" si="3"/>
        <v>7.7999999995034-25065.5404791216i</v>
      </c>
      <c r="E107" s="57" t="str">
        <f t="shared" si="4"/>
        <v>162.469527481167-0.00699142870524233i</v>
      </c>
      <c r="F107" s="57" t="str">
        <f t="shared" si="5"/>
        <v>3.83983983980379-52272.1480282917i</v>
      </c>
      <c r="G107" s="57" t="str">
        <f t="shared" si="6"/>
        <v>0.999999999990612-3.06396745180665E-06i</v>
      </c>
      <c r="H107" s="57" t="str">
        <f t="shared" si="7"/>
        <v>109.090911481908+0.0922665693921308i</v>
      </c>
      <c r="I107" s="57" t="str">
        <f t="shared" si="8"/>
        <v>14.7875150663156-16086.7529088244i</v>
      </c>
      <c r="K107" s="57" t="str">
        <f t="shared" si="9"/>
        <v>0.109999918901898-0.0000941524583072111i</v>
      </c>
      <c r="L107" s="57" t="str">
        <f t="shared" si="10"/>
        <v>0.000125-395.106248689862i</v>
      </c>
      <c r="M107" s="57" t="str">
        <f t="shared" si="11"/>
        <v>0.0015-190.467632347149i</v>
      </c>
      <c r="N107" s="57">
        <f t="shared" si="12"/>
        <v>89.96632269108099</v>
      </c>
      <c r="O107" s="57">
        <f t="shared" si="13"/>
        <v>94.963030989401119</v>
      </c>
      <c r="P107" s="371">
        <f t="shared" si="14"/>
        <v>94.963030989401119</v>
      </c>
      <c r="Q107" s="371">
        <f t="shared" si="15"/>
        <v>-90.03367730891901</v>
      </c>
      <c r="R107" s="12">
        <f t="shared" si="16"/>
        <v>89.96632269108099</v>
      </c>
      <c r="S107" s="57">
        <f t="shared" si="17"/>
        <v>1.269910326646573E-3</v>
      </c>
      <c r="T107" s="12">
        <f t="shared" si="0"/>
        <v>94.963030989401119</v>
      </c>
    </row>
    <row r="108" spans="1:20" x14ac:dyDescent="0.25">
      <c r="A108" s="57">
        <f t="shared" si="1"/>
        <v>8.0094024170634981</v>
      </c>
      <c r="B108" s="12">
        <f t="shared" si="18"/>
        <v>1.27473598588783</v>
      </c>
      <c r="C108" s="57" t="str">
        <f t="shared" si="2"/>
        <v>-32.9129090641802-55783.310124351i</v>
      </c>
      <c r="D108" s="57" t="str">
        <f t="shared" si="3"/>
        <v>7.79999999949963-24970.652001988i</v>
      </c>
      <c r="E108" s="57" t="str">
        <f t="shared" si="4"/>
        <v>162.469527408976-0.00701799606476001i</v>
      </c>
      <c r="F108" s="57" t="str">
        <f t="shared" si="5"/>
        <v>3.83983983980352-52074.2658182719i</v>
      </c>
      <c r="G108" s="57" t="str">
        <f t="shared" si="6"/>
        <v>0.999999999990541-3.07561052812329E-06i</v>
      </c>
      <c r="H108" s="57" t="str">
        <f t="shared" si="7"/>
        <v>109.090911500114+0.0926171823616957i</v>
      </c>
      <c r="I108" s="57" t="str">
        <f t="shared" si="8"/>
        <v>14.7875150673991-16025.8546562327i</v>
      </c>
      <c r="K108" s="57" t="str">
        <f t="shared" si="9"/>
        <v>0.109999918284382-0.0000945102371148514i</v>
      </c>
      <c r="L108" s="57" t="str">
        <f t="shared" si="10"/>
        <v>0.000125-393.610528680874i</v>
      </c>
      <c r="M108" s="57" t="str">
        <f t="shared" si="11"/>
        <v>0.0015-189.746595285066i</v>
      </c>
      <c r="N108" s="57">
        <f t="shared" si="12"/>
        <v>89.966194717419057</v>
      </c>
      <c r="O108" s="57">
        <f t="shared" si="13"/>
        <v>94.930087137514988</v>
      </c>
      <c r="P108" s="371">
        <f t="shared" si="14"/>
        <v>94.930087137514988</v>
      </c>
      <c r="Q108" s="371">
        <f t="shared" si="15"/>
        <v>-90.033805282580943</v>
      </c>
      <c r="R108" s="12">
        <f t="shared" si="16"/>
        <v>89.966194717419057</v>
      </c>
      <c r="S108" s="57">
        <f t="shared" si="17"/>
        <v>1.2747359858878301E-3</v>
      </c>
      <c r="T108" s="12">
        <f t="shared" ref="T108:T171" si="19">P108</f>
        <v>94.930087137514988</v>
      </c>
    </row>
    <row r="109" spans="1:20" x14ac:dyDescent="0.25">
      <c r="A109" s="57">
        <f t="shared" ref="A109:A172" si="20">2*PI()*B109</f>
        <v>8.0398381462483393</v>
      </c>
      <c r="B109" s="12">
        <f t="shared" si="18"/>
        <v>1.2795799826342038</v>
      </c>
      <c r="C109" s="57" t="str">
        <f t="shared" ref="C109:C172" si="21">IMPRODUCT(D109,E109,$C$40,,K109,$C$41)</f>
        <v>-32.9129088444563-55572.1357729258i</v>
      </c>
      <c r="D109" s="57" t="str">
        <f t="shared" ref="D109:D172" si="22">IMDIV(IMPRODUCT($C$37,$C$38,COMPLEX(1,A109/$C$38)),IMSUM(-1*A109*A109/$C$39,COMPLEX(0,1*A109)))</f>
        <v>7.79999999949583-24876.1227360666i</v>
      </c>
      <c r="E109" s="57" t="str">
        <f t="shared" ref="E109:E172" si="23">IMDIV(IMPRODUCT(IMSUM(F109,G109),$C$29,H109),IMSUM(1,I109))</f>
        <v>162.469527336237-0.00704466437944818i</v>
      </c>
      <c r="F109" s="57" t="str">
        <f t="shared" ref="F109:F172" si="24">IMDIV(IMPRODUCT($C$14,$C$15,COMPLEX(1,A109/$C$15)),IMSUM(-1*A109*A109/$C$16,COMPLEX(0,A109)))</f>
        <v>3.83983983980325-51877.1327140484i</v>
      </c>
      <c r="G109" s="57" t="str">
        <f t="shared" ref="G109:G172" si="25">IMDIV(1,COMPLEX(1,A109*$C$9*$C$10))</f>
        <v>0.999999999990469-3.08729784812993E-06i</v>
      </c>
      <c r="H109" s="57" t="str">
        <f t="shared" ref="H109:H172" si="26">IMDIV($C$3,IMSUM(K109,COMPLEX(0,$C$28*A109)))</f>
        <v>109.090911518459+0.0929691276606125i</v>
      </c>
      <c r="I109" s="57" t="str">
        <f t="shared" ref="I109:I172" si="27">IMPRODUCT(F109,$C$29,H109,$C$31)</f>
        <v>14.7875150684908-15965.1869409404i</v>
      </c>
      <c r="K109" s="57" t="str">
        <f t="shared" ref="K109:K172" si="28">IF($C$26&lt;=0,IMDIV(1,IMSUM(IMDIV(1,L109),1/$C$18)),IMDIV(1,IMSUM(IMDIV(1,L109),1/$C$18,IMDIV(1,M109))))</f>
        <v>0.109999917662164-0.0000948693754758512i</v>
      </c>
      <c r="L109" s="57" t="str">
        <f t="shared" ref="L109:L172" si="29">IMSUM($C$21/$C$22,IMDIV(1,COMPLEX(0,$C$20*$C$22*A109)))</f>
        <v>0.000125-392.120470891487i</v>
      </c>
      <c r="M109" s="57" t="str">
        <f t="shared" ref="M109:M172" si="30">IMSUM($C$25/$C$26,IMDIV(1,COMPLEX(0,$C$24*$C$26*A109)))</f>
        <v>0.0015-189.028287791458i</v>
      </c>
      <c r="N109" s="57">
        <f t="shared" ref="N109:N172" si="31">ABS(R109)</f>
        <v>89.96606625745855</v>
      </c>
      <c r="O109" s="57">
        <f t="shared" ref="O109:O172" si="32">ABS(P109)</f>
        <v>94.897143285438801</v>
      </c>
      <c r="P109" s="371">
        <f t="shared" ref="P109:P172" si="33">20*LOG10(IMABS(C109))</f>
        <v>94.897143285438801</v>
      </c>
      <c r="Q109" s="371">
        <f t="shared" ref="Q109:Q172" si="34">IMARGUMENT(C109)*180/PI()</f>
        <v>-90.03393374254145</v>
      </c>
      <c r="R109" s="12">
        <f t="shared" ref="R109:R172" si="35">IF(Q109&lt;0,Q109+180,Q109-180)</f>
        <v>89.96606625745855</v>
      </c>
      <c r="S109" s="57">
        <f t="shared" ref="S109:S172" si="36">B109/1000</f>
        <v>1.2795799826342039E-3</v>
      </c>
      <c r="T109" s="12">
        <f t="shared" si="19"/>
        <v>94.897143285438801</v>
      </c>
    </row>
    <row r="110" spans="1:20" x14ac:dyDescent="0.25">
      <c r="A110" s="57">
        <f t="shared" si="20"/>
        <v>8.0703895312040821</v>
      </c>
      <c r="B110" s="12">
        <f t="shared" ref="B110:B173" si="37">B109*(1+B$42)</f>
        <v>1.2844423865682137</v>
      </c>
      <c r="C110" s="57" t="str">
        <f t="shared" si="21"/>
        <v>-32.9129086230595-55361.7608453305i</v>
      </c>
      <c r="D110" s="57" t="str">
        <f t="shared" si="22"/>
        <v>7.79999999949197-24781.9513215224i</v>
      </c>
      <c r="E110" s="57" t="str">
        <f t="shared" si="23"/>
        <v>162.469527262943-0.0070714340329275i</v>
      </c>
      <c r="F110" s="57" t="str">
        <f t="shared" si="24"/>
        <v>3.83983983980296-51680.7458797955i</v>
      </c>
      <c r="G110" s="57" t="str">
        <f t="shared" si="25"/>
        <v>0.999999999990396-3.09902957995261E-06i</v>
      </c>
      <c r="H110" s="57" t="str">
        <f t="shared" si="26"/>
        <v>109.090911536943+0.0933224103517332i</v>
      </c>
      <c r="I110" s="57" t="str">
        <f t="shared" si="27"/>
        <v>14.7875150695909-15904.7488902222i</v>
      </c>
      <c r="K110" s="57" t="str">
        <f t="shared" si="28"/>
        <v>0.109999917035208-0.0000952298785564426i</v>
      </c>
      <c r="L110" s="57" t="str">
        <f t="shared" si="29"/>
        <v>0.000125-390.636053886718i</v>
      </c>
      <c r="M110" s="57" t="str">
        <f t="shared" si="30"/>
        <v>0.0015-188.312699533232i</v>
      </c>
      <c r="N110" s="57">
        <f t="shared" si="31"/>
        <v>89.96593730935146</v>
      </c>
      <c r="O110" s="57">
        <f t="shared" si="32"/>
        <v>94.864199433171024</v>
      </c>
      <c r="P110" s="371">
        <f t="shared" si="33"/>
        <v>94.864199433171024</v>
      </c>
      <c r="Q110" s="371">
        <f t="shared" si="34"/>
        <v>-90.03406269064854</v>
      </c>
      <c r="R110" s="12">
        <f t="shared" si="35"/>
        <v>89.96593730935146</v>
      </c>
      <c r="S110" s="57">
        <f t="shared" si="36"/>
        <v>1.2844423865682136E-3</v>
      </c>
      <c r="T110" s="12">
        <f t="shared" si="19"/>
        <v>94.864199433171024</v>
      </c>
    </row>
    <row r="111" spans="1:20" x14ac:dyDescent="0.25">
      <c r="A111" s="57">
        <f t="shared" si="20"/>
        <v>8.1010570114226592</v>
      </c>
      <c r="B111" s="12">
        <f t="shared" si="37"/>
        <v>1.2893232676371731</v>
      </c>
      <c r="C111" s="57" t="str">
        <f t="shared" si="21"/>
        <v>-32.912908399977-55152.1823152512i</v>
      </c>
      <c r="D111" s="57" t="str">
        <f t="shared" si="22"/>
        <v>7.7999999994881-24688.1364036677i</v>
      </c>
      <c r="E111" s="57" t="str">
        <f t="shared" si="23"/>
        <v>162.469527189092-0.0070983054102767i</v>
      </c>
      <c r="F111" s="57" t="str">
        <f t="shared" si="24"/>
        <v>3.83983983980268-51485.1024904225i</v>
      </c>
      <c r="G111" s="57" t="str">
        <f t="shared" si="25"/>
        <v>0.999999999990323-0.0000031108058923562i</v>
      </c>
      <c r="H111" s="57" t="str">
        <f t="shared" si="26"/>
        <v>109.090911555568+0.0936770355171489i</v>
      </c>
      <c r="I111" s="57" t="str">
        <f t="shared" si="27"/>
        <v>14.7875150706994-15844.5396346563i</v>
      </c>
      <c r="K111" s="57" t="str">
        <f t="shared" si="28"/>
        <v>0.109999916403478-0.0000955917515424896i</v>
      </c>
      <c r="L111" s="57" t="str">
        <f t="shared" si="29"/>
        <v>0.000125-389.157256312728i</v>
      </c>
      <c r="M111" s="57" t="str">
        <f t="shared" si="30"/>
        <v>0.0015-187.59982021641i</v>
      </c>
      <c r="N111" s="57">
        <f t="shared" si="31"/>
        <v>89.965807871242873</v>
      </c>
      <c r="O111" s="57">
        <f t="shared" si="32"/>
        <v>94.831255580710263</v>
      </c>
      <c r="P111" s="371">
        <f t="shared" si="33"/>
        <v>94.831255580710263</v>
      </c>
      <c r="Q111" s="371">
        <f t="shared" si="34"/>
        <v>-90.034192128757127</v>
      </c>
      <c r="R111" s="12">
        <f t="shared" si="35"/>
        <v>89.965807871242873</v>
      </c>
      <c r="S111" s="57">
        <f t="shared" si="36"/>
        <v>1.289323267637173E-3</v>
      </c>
      <c r="T111" s="12">
        <f t="shared" si="19"/>
        <v>94.831255580710263</v>
      </c>
    </row>
    <row r="112" spans="1:20" x14ac:dyDescent="0.25">
      <c r="A112" s="57">
        <f t="shared" si="20"/>
        <v>8.1318410280660665</v>
      </c>
      <c r="B112" s="12">
        <f t="shared" si="37"/>
        <v>1.2942226960541945</v>
      </c>
      <c r="C112" s="57" t="str">
        <f t="shared" si="21"/>
        <v>-32.9129081751957-54943.3971678306i</v>
      </c>
      <c r="D112" s="57" t="str">
        <f t="shared" si="22"/>
        <v>7.79999999948422-24594.6766329437i</v>
      </c>
      <c r="E112" s="57" t="str">
        <f t="shared" si="23"/>
        <v>162.469527114678-0.00712527889803507i</v>
      </c>
      <c r="F112" s="57" t="str">
        <f t="shared" si="24"/>
        <v>3.8398398398024-51290.1997315336i</v>
      </c>
      <c r="G112" s="57" t="str">
        <f t="shared" si="25"/>
        <v>0.999999999990249-3.12262695474692E-06i</v>
      </c>
      <c r="H112" s="57" t="str">
        <f t="shared" si="26"/>
        <v>109.090911574335+0.0940330082582626i</v>
      </c>
      <c r="I112" s="57" t="str">
        <f t="shared" si="27"/>
        <v>14.7875150718163-15784.5583081125i</v>
      </c>
      <c r="K112" s="57" t="str">
        <f t="shared" si="28"/>
        <v>0.109999915766938-0.0000959549996395618i</v>
      </c>
      <c r="L112" s="57" t="str">
        <f t="shared" si="29"/>
        <v>0.000125-387.684056896521i</v>
      </c>
      <c r="M112" s="57" t="str">
        <f t="shared" si="30"/>
        <v>0.0015-186.889639585983i</v>
      </c>
      <c r="N112" s="57">
        <f t="shared" si="31"/>
        <v>89.965677941270783</v>
      </c>
      <c r="O112" s="57">
        <f t="shared" si="32"/>
        <v>94.79831172805504</v>
      </c>
      <c r="P112" s="371">
        <f t="shared" si="33"/>
        <v>94.79831172805504</v>
      </c>
      <c r="Q112" s="371">
        <f t="shared" si="34"/>
        <v>-90.034322058729217</v>
      </c>
      <c r="R112" s="12">
        <f t="shared" si="35"/>
        <v>89.965677941270783</v>
      </c>
      <c r="S112" s="57">
        <f t="shared" si="36"/>
        <v>1.2942226960541946E-3</v>
      </c>
      <c r="T112" s="12">
        <f t="shared" si="19"/>
        <v>94.79831172805504</v>
      </c>
    </row>
    <row r="113" spans="1:20" x14ac:dyDescent="0.25">
      <c r="A113" s="57">
        <f t="shared" si="20"/>
        <v>8.1627420239727186</v>
      </c>
      <c r="B113" s="12">
        <f t="shared" si="37"/>
        <v>1.2991407422992005</v>
      </c>
      <c r="C113" s="57" t="str">
        <f t="shared" si="21"/>
        <v>-32.9129079487023-54735.4023996237i</v>
      </c>
      <c r="D113" s="57" t="str">
        <f t="shared" si="22"/>
        <v>7.79999999948029-24501.5706649i</v>
      </c>
      <c r="E113" s="57" t="str">
        <f t="shared" si="23"/>
        <v>162.469527039697-0.00715235488421345i</v>
      </c>
      <c r="F113" s="57" t="str">
        <f t="shared" si="24"/>
        <v>3.83983983980212-51096.0347993872i</v>
      </c>
      <c r="G113" s="57" t="str">
        <f t="shared" si="25"/>
        <v>0.999999999990175-3.13449293717472E-06i</v>
      </c>
      <c r="H113" s="57" t="str">
        <f t="shared" si="26"/>
        <v>109.090911593245+0.094390333695863i</v>
      </c>
      <c r="I113" s="57" t="str">
        <f t="shared" si="27"/>
        <v>14.7875150729417-15724.8040477393i</v>
      </c>
      <c r="K113" s="57" t="str">
        <f t="shared" si="28"/>
        <v>0.109999915125551-0.0000963196280730082i</v>
      </c>
      <c r="L113" s="57" t="str">
        <f t="shared" si="29"/>
        <v>0.000125-386.216434445628i</v>
      </c>
      <c r="M113" s="57" t="str">
        <f t="shared" si="30"/>
        <v>0.0015-186.182147425765i</v>
      </c>
      <c r="N113" s="57">
        <f t="shared" si="31"/>
        <v>89.965547517566165</v>
      </c>
      <c r="O113" s="57">
        <f t="shared" si="32"/>
        <v>94.765367875203808</v>
      </c>
      <c r="P113" s="371">
        <f t="shared" si="33"/>
        <v>94.765367875203808</v>
      </c>
      <c r="Q113" s="371">
        <f t="shared" si="34"/>
        <v>-90.034452482433835</v>
      </c>
      <c r="R113" s="12">
        <f t="shared" si="35"/>
        <v>89.965547517566165</v>
      </c>
      <c r="S113" s="57">
        <f t="shared" si="36"/>
        <v>1.2991407422992005E-3</v>
      </c>
      <c r="T113" s="12">
        <f t="shared" si="19"/>
        <v>94.765367875203808</v>
      </c>
    </row>
    <row r="114" spans="1:20" x14ac:dyDescent="0.25">
      <c r="A114" s="57">
        <f t="shared" si="20"/>
        <v>8.1937604436638143</v>
      </c>
      <c r="B114" s="12">
        <f t="shared" si="37"/>
        <v>1.3040774771199375</v>
      </c>
      <c r="C114" s="57" t="str">
        <f t="shared" si="21"/>
        <v>-32.9129077204856-54528.1950185571i</v>
      </c>
      <c r="D114" s="57" t="str">
        <f t="shared" si="22"/>
        <v>7.79999999947634-24408.8171601762i</v>
      </c>
      <c r="E114" s="57" t="str">
        <f t="shared" si="23"/>
        <v>162.469526964147-0.00717953375829866i</v>
      </c>
      <c r="F114" s="57" t="str">
        <f t="shared" si="24"/>
        <v>3.83983983980183-50902.6049008556i</v>
      </c>
      <c r="G114" s="57" t="str">
        <f t="shared" si="25"/>
        <v>0.9999999999901-3.14640401033576E-06i</v>
      </c>
      <c r="H114" s="57" t="str">
        <f t="shared" si="26"/>
        <v>109.090911612299+0.0947490169701977i</v>
      </c>
      <c r="I114" s="57" t="str">
        <f t="shared" si="27"/>
        <v>14.7875150740757-15665.2759939514i</v>
      </c>
      <c r="K114" s="57" t="str">
        <f t="shared" si="28"/>
        <v>0.10999991447928-0.0000966856420880341i</v>
      </c>
      <c r="L114" s="57" t="str">
        <f t="shared" si="29"/>
        <v>0.000125-384.754367847807i</v>
      </c>
      <c r="M114" s="57" t="str">
        <f t="shared" si="30"/>
        <v>0.0015-185.477333558244i</v>
      </c>
      <c r="N114" s="57">
        <f t="shared" si="31"/>
        <v>89.965416598252816</v>
      </c>
      <c r="O114" s="57">
        <f t="shared" si="32"/>
        <v>94.732424022155257</v>
      </c>
      <c r="P114" s="371">
        <f t="shared" si="33"/>
        <v>94.732424022155257</v>
      </c>
      <c r="Q114" s="371">
        <f t="shared" si="34"/>
        <v>-90.034583401747184</v>
      </c>
      <c r="R114" s="12">
        <f t="shared" si="35"/>
        <v>89.965416598252816</v>
      </c>
      <c r="S114" s="57">
        <f t="shared" si="36"/>
        <v>1.3040774771199376E-3</v>
      </c>
      <c r="T114" s="12">
        <f t="shared" si="19"/>
        <v>94.732424022155257</v>
      </c>
    </row>
    <row r="115" spans="1:20" x14ac:dyDescent="0.25">
      <c r="A115" s="57">
        <f t="shared" si="20"/>
        <v>8.2248967333497376</v>
      </c>
      <c r="B115" s="12">
        <f t="shared" si="37"/>
        <v>1.3090329715329934</v>
      </c>
      <c r="C115" s="57" t="str">
        <f t="shared" si="21"/>
        <v>-32.9129074905297-54321.7720438816i</v>
      </c>
      <c r="D115" s="57" t="str">
        <f t="shared" si="22"/>
        <v>7.79999999947235-24316.4147844818i</v>
      </c>
      <c r="E115" s="57" t="str">
        <f t="shared" si="23"/>
        <v>162.46952688802-0.00720681591124996i</v>
      </c>
      <c r="F115" s="57" t="str">
        <f t="shared" si="24"/>
        <v>3.83983983980153-50709.9072533847i</v>
      </c>
      <c r="G115" s="57" t="str">
        <f t="shared" si="25"/>
        <v>0.999999999990025-0.0000031583603455748i</v>
      </c>
      <c r="H115" s="57" t="str">
        <f t="shared" si="26"/>
        <v>109.090911631498+0.095109063241047i</v>
      </c>
      <c r="I115" s="57" t="str">
        <f t="shared" si="27"/>
        <v>14.7875150752183-15605.973290418i</v>
      </c>
      <c r="K115" s="57" t="str">
        <f t="shared" si="28"/>
        <v>0.109999913828088-0.0000970530469497757i</v>
      </c>
      <c r="L115" s="57" t="str">
        <f t="shared" si="29"/>
        <v>0.000125-383.297836070737i</v>
      </c>
      <c r="M115" s="57" t="str">
        <f t="shared" si="30"/>
        <v>0.0015-184.775187844435i</v>
      </c>
      <c r="N115" s="57">
        <f t="shared" si="31"/>
        <v>89.965285181447442</v>
      </c>
      <c r="O115" s="57">
        <f t="shared" si="32"/>
        <v>94.699480168907655</v>
      </c>
      <c r="P115" s="371">
        <f t="shared" si="33"/>
        <v>94.699480168907655</v>
      </c>
      <c r="Q115" s="371">
        <f t="shared" si="34"/>
        <v>-90.034714818552558</v>
      </c>
      <c r="R115" s="12">
        <f t="shared" si="35"/>
        <v>89.965285181447442</v>
      </c>
      <c r="S115" s="57">
        <f t="shared" si="36"/>
        <v>1.3090329715329933E-3</v>
      </c>
      <c r="T115" s="12">
        <f t="shared" si="19"/>
        <v>94.699480168907655</v>
      </c>
    </row>
    <row r="116" spans="1:20" x14ac:dyDescent="0.25">
      <c r="A116" s="57">
        <f t="shared" si="20"/>
        <v>8.2561513409364675</v>
      </c>
      <c r="B116" s="12">
        <f t="shared" si="37"/>
        <v>1.3140072968248189</v>
      </c>
      <c r="C116" s="57" t="str">
        <f t="shared" si="21"/>
        <v>-32.9129072588239-54116.1305061345i</v>
      </c>
      <c r="D116" s="57" t="str">
        <f t="shared" si="22"/>
        <v>7.79999999946833-24224.3622085777i</v>
      </c>
      <c r="E116" s="57" t="str">
        <f t="shared" si="23"/>
        <v>162.469526811314-0.00723420173552288i</v>
      </c>
      <c r="F116" s="57" t="str">
        <f t="shared" si="24"/>
        <v>3.83983983980125-50517.9390849542i</v>
      </c>
      <c r="G116" s="57" t="str">
        <f t="shared" si="25"/>
        <v>0.999999999989949-3.17036211488773E-06i</v>
      </c>
      <c r="H116" s="57" t="str">
        <f t="shared" si="26"/>
        <v>109.090911650843+0.0954704776877979i</v>
      </c>
      <c r="I116" s="57" t="str">
        <f t="shared" si="27"/>
        <v>14.7875150763696-15546.8950840496i</v>
      </c>
      <c r="K116" s="57" t="str">
        <f t="shared" si="28"/>
        <v>0.109999913171938-0.0000974218479433756i</v>
      </c>
      <c r="L116" s="57" t="str">
        <f t="shared" si="29"/>
        <v>0.000125-381.846818161723i</v>
      </c>
      <c r="M116" s="57" t="str">
        <f t="shared" si="30"/>
        <v>0.0015-184.075700183736i</v>
      </c>
      <c r="N116" s="57">
        <f t="shared" si="31"/>
        <v>89.965153265259616</v>
      </c>
      <c r="O116" s="57">
        <f t="shared" si="32"/>
        <v>94.666536315459652</v>
      </c>
      <c r="P116" s="371">
        <f t="shared" si="33"/>
        <v>94.666536315459652</v>
      </c>
      <c r="Q116" s="371">
        <f t="shared" si="34"/>
        <v>-90.034846734740384</v>
      </c>
      <c r="R116" s="12">
        <f t="shared" si="35"/>
        <v>89.965153265259616</v>
      </c>
      <c r="S116" s="57">
        <f t="shared" si="36"/>
        <v>1.3140072968248189E-3</v>
      </c>
      <c r="T116" s="12">
        <f t="shared" si="19"/>
        <v>94.666536315459652</v>
      </c>
    </row>
    <row r="117" spans="1:20" x14ac:dyDescent="0.25">
      <c r="A117" s="57">
        <f t="shared" si="20"/>
        <v>8.287524716032026</v>
      </c>
      <c r="B117" s="12">
        <f t="shared" si="37"/>
        <v>1.3190005245527532</v>
      </c>
      <c r="C117" s="57" t="str">
        <f t="shared" si="21"/>
        <v>-32.9129070253532-53911.2674470922i</v>
      </c>
      <c r="D117" s="57" t="str">
        <f t="shared" si="22"/>
        <v>7.79999999946427-24132.6581082567i</v>
      </c>
      <c r="E117" s="57" t="str">
        <f t="shared" si="23"/>
        <v>162.469526734023-0.00726169162505522i</v>
      </c>
      <c r="F117" s="57" t="str">
        <f t="shared" si="24"/>
        <v>3.83983983980095-50326.6976340376i</v>
      </c>
      <c r="G117" s="57" t="str">
        <f t="shared" si="25"/>
        <v>0.999999999989872-3.18240949092407E-06i</v>
      </c>
      <c r="H117" s="57" t="str">
        <f t="shared" si="26"/>
        <v>109.090911670336+0.0958332655095209i</v>
      </c>
      <c r="I117" s="57" t="str">
        <f t="shared" si="27"/>
        <v>14.7875150775298-15488.0405249866i</v>
      </c>
      <c r="K117" s="57" t="str">
        <f t="shared" si="28"/>
        <v>0.109999912510791-0.0000977920503740586i</v>
      </c>
      <c r="L117" s="57" t="str">
        <f t="shared" si="29"/>
        <v>0.000125-380.401293247383i</v>
      </c>
      <c r="M117" s="57" t="str">
        <f t="shared" si="30"/>
        <v>0.0015-183.378860513784i</v>
      </c>
      <c r="N117" s="57">
        <f t="shared" si="31"/>
        <v>89.965020847791649</v>
      </c>
      <c r="O117" s="57">
        <f t="shared" si="32"/>
        <v>94.633592461809542</v>
      </c>
      <c r="P117" s="371">
        <f t="shared" si="33"/>
        <v>94.633592461809542</v>
      </c>
      <c r="Q117" s="371">
        <f t="shared" si="34"/>
        <v>-90.034979152208351</v>
      </c>
      <c r="R117" s="12">
        <f t="shared" si="35"/>
        <v>89.965020847791649</v>
      </c>
      <c r="S117" s="57">
        <f t="shared" si="36"/>
        <v>1.3190005245527531E-3</v>
      </c>
      <c r="T117" s="12">
        <f t="shared" si="19"/>
        <v>94.633592461809542</v>
      </c>
    </row>
    <row r="118" spans="1:20" x14ac:dyDescent="0.25">
      <c r="A118" s="57">
        <f t="shared" si="20"/>
        <v>8.3190173099529474</v>
      </c>
      <c r="B118" s="12">
        <f t="shared" si="37"/>
        <v>1.3240127265460537</v>
      </c>
      <c r="C118" s="57" t="str">
        <f t="shared" si="21"/>
        <v>-32.9129067901055-53707.1799197321i</v>
      </c>
      <c r="D118" s="57" t="str">
        <f t="shared" si="22"/>
        <v>7.79999999946019-24041.3011643245i</v>
      </c>
      <c r="E118" s="57" t="str">
        <f t="shared" si="23"/>
        <v>162.469526656145-0.00728928597528763i</v>
      </c>
      <c r="F118" s="57" t="str">
        <f t="shared" si="24"/>
        <v>3.83983983980065-50136.1801495623i</v>
      </c>
      <c r="G118" s="57" t="str">
        <f t="shared" si="25"/>
        <v>0.999999999989795-3.19450264698933E-06i</v>
      </c>
      <c r="H118" s="57" t="str">
        <f t="shared" si="26"/>
        <v>109.090911689977+0.0961974319250405i</v>
      </c>
      <c r="I118" s="57" t="str">
        <f t="shared" si="27"/>
        <v>14.7875150786988-15429.4087665861i</v>
      </c>
      <c r="K118" s="57" t="str">
        <f t="shared" si="28"/>
        <v>0.10999991184461-0.0000981636595672093i</v>
      </c>
      <c r="L118" s="57" t="str">
        <f t="shared" si="29"/>
        <v>0.000125-378.961240533357i</v>
      </c>
      <c r="M118" s="57" t="str">
        <f t="shared" si="30"/>
        <v>0.0015-182.684658810305i</v>
      </c>
      <c r="N118" s="57">
        <f t="shared" si="31"/>
        <v>89.964887927138776</v>
      </c>
      <c r="O118" s="57">
        <f t="shared" si="32"/>
        <v>94.600648607956003</v>
      </c>
      <c r="P118" s="371">
        <f t="shared" si="33"/>
        <v>94.600648607956003</v>
      </c>
      <c r="Q118" s="371">
        <f t="shared" si="34"/>
        <v>-90.035112072861224</v>
      </c>
      <c r="R118" s="12">
        <f t="shared" si="35"/>
        <v>89.964887927138776</v>
      </c>
      <c r="S118" s="57">
        <f t="shared" si="36"/>
        <v>1.3240127265460536E-3</v>
      </c>
      <c r="T118" s="12">
        <f t="shared" si="19"/>
        <v>94.600648607956003</v>
      </c>
    </row>
    <row r="119" spans="1:20" x14ac:dyDescent="0.25">
      <c r="A119" s="57">
        <f t="shared" si="20"/>
        <v>8.3506295757307694</v>
      </c>
      <c r="B119" s="12">
        <f t="shared" si="37"/>
        <v>1.3290439749069287</v>
      </c>
      <c r="C119" s="57" t="str">
        <f t="shared" si="21"/>
        <v>-32.9129065530649-53503.8649881853i</v>
      </c>
      <c r="D119" s="57" t="str">
        <f t="shared" si="22"/>
        <v>7.79999999945609-23950.2900625807i</v>
      </c>
      <c r="E119" s="57" t="str">
        <f t="shared" si="23"/>
        <v>162.469526577672-0.00731698518315552i</v>
      </c>
      <c r="F119" s="57" t="str">
        <f t="shared" si="24"/>
        <v>3.83983983980036-49946.3838908704i</v>
      </c>
      <c r="G119" s="57" t="str">
        <f t="shared" si="25"/>
        <v>0.999999999989718-3.20664175704765E-06i</v>
      </c>
      <c r="H119" s="57" t="str">
        <f t="shared" si="26"/>
        <v>109.090911709767+0.0965629821730137i</v>
      </c>
      <c r="I119" s="57" t="str">
        <f t="shared" si="27"/>
        <v>14.7875150798765-15370.9989654108i</v>
      </c>
      <c r="K119" s="57" t="str">
        <f t="shared" si="28"/>
        <v>0.109999911173357-0.0000985366808684482i</v>
      </c>
      <c r="L119" s="57" t="str">
        <f t="shared" si="29"/>
        <v>0.000125-377.526639304001i</v>
      </c>
      <c r="M119" s="57" t="str">
        <f t="shared" si="30"/>
        <v>0.0015-181.993085086974i</v>
      </c>
      <c r="N119" s="57">
        <f t="shared" si="31"/>
        <v>89.964754501388796</v>
      </c>
      <c r="O119" s="57">
        <f t="shared" si="32"/>
        <v>94.567704753897317</v>
      </c>
      <c r="P119" s="371">
        <f t="shared" si="33"/>
        <v>94.567704753897317</v>
      </c>
      <c r="Q119" s="371">
        <f t="shared" si="34"/>
        <v>-90.035245498611204</v>
      </c>
      <c r="R119" s="12">
        <f t="shared" si="35"/>
        <v>89.964754501388796</v>
      </c>
      <c r="S119" s="57">
        <f t="shared" si="36"/>
        <v>1.3290439749069286E-3</v>
      </c>
      <c r="T119" s="12">
        <f t="shared" si="19"/>
        <v>94.567704753897317</v>
      </c>
    </row>
    <row r="120" spans="1:20" x14ac:dyDescent="0.25">
      <c r="A120" s="57">
        <f t="shared" si="20"/>
        <v>8.3823619681185466</v>
      </c>
      <c r="B120" s="12">
        <f t="shared" si="37"/>
        <v>1.3340943420115752</v>
      </c>
      <c r="C120" s="57" t="str">
        <f t="shared" si="21"/>
        <v>-32.9129063142209-53301.3197276994i</v>
      </c>
      <c r="D120" s="57" t="str">
        <f t="shared" si="22"/>
        <v>7.79999999945194-23859.6234938003i</v>
      </c>
      <c r="E120" s="57" t="str">
        <f t="shared" si="23"/>
        <v>162.469526498603-0.00734478964711384i</v>
      </c>
      <c r="F120" s="57" t="str">
        <f t="shared" si="24"/>
        <v>3.83983983980006-49757.306127679i</v>
      </c>
      <c r="G120" s="57" t="str">
        <f t="shared" si="25"/>
        <v>0.999999999989639-3.21882699572417E-06i</v>
      </c>
      <c r="H120" s="57" t="str">
        <f t="shared" si="26"/>
        <v>109.090911729708+0.0969299215120067i</v>
      </c>
      <c r="I120" s="57" t="str">
        <f t="shared" si="27"/>
        <v>14.7875150810634-15312.810281216i</v>
      </c>
      <c r="K120" s="57" t="str">
        <f t="shared" si="28"/>
        <v>0.109999910496992-0.000098911119643707i</v>
      </c>
      <c r="L120" s="57" t="str">
        <f t="shared" si="29"/>
        <v>0.000125-376.097468922098i</v>
      </c>
      <c r="M120" s="57" t="str">
        <f t="shared" si="30"/>
        <v>0.0015-181.304129395272i</v>
      </c>
      <c r="N120" s="57">
        <f t="shared" si="31"/>
        <v>89.96462056862245</v>
      </c>
      <c r="O120" s="57">
        <f t="shared" si="32"/>
        <v>94.534760899632047</v>
      </c>
      <c r="P120" s="371">
        <f t="shared" si="33"/>
        <v>94.534760899632047</v>
      </c>
      <c r="Q120" s="371">
        <f t="shared" si="34"/>
        <v>-90.03537943137755</v>
      </c>
      <c r="R120" s="12">
        <f t="shared" si="35"/>
        <v>89.96462056862245</v>
      </c>
      <c r="S120" s="57">
        <f t="shared" si="36"/>
        <v>1.3340943420115752E-3</v>
      </c>
      <c r="T120" s="12">
        <f t="shared" si="19"/>
        <v>94.534760899632047</v>
      </c>
    </row>
    <row r="121" spans="1:20" x14ac:dyDescent="0.25">
      <c r="A121" s="57">
        <f t="shared" si="20"/>
        <v>8.4142149435973987</v>
      </c>
      <c r="B121" s="12">
        <f t="shared" si="37"/>
        <v>1.3391639005112193</v>
      </c>
      <c r="C121" s="57" t="str">
        <f t="shared" si="21"/>
        <v>-32.9129060735575-53099.5412245924i</v>
      </c>
      <c r="D121" s="57" t="str">
        <f t="shared" si="22"/>
        <v>7.79999999944777-23769.300153714i</v>
      </c>
      <c r="E121" s="57" t="str">
        <f t="shared" si="23"/>
        <v>162.469526418931-0.00737269976712203i</v>
      </c>
      <c r="F121" s="57" t="str">
        <f t="shared" si="24"/>
        <v>3.83983983979975-49568.9441400409i</v>
      </c>
      <c r="G121" s="57" t="str">
        <f t="shared" si="25"/>
        <v>0.99999999998956-3.23105853830767E-06i</v>
      </c>
      <c r="H121" s="57" t="str">
        <f t="shared" si="26"/>
        <v>109.090911749801+0.097298255220563i</v>
      </c>
      <c r="I121" s="57" t="str">
        <f t="shared" si="27"/>
        <v>14.7875150822591-15254.841876938i</v>
      </c>
      <c r="K121" s="57" t="str">
        <f t="shared" si="28"/>
        <v>0.109999909815478-0.0000992869812793081i</v>
      </c>
      <c r="L121" s="57" t="str">
        <f t="shared" si="29"/>
        <v>0.000125-374.673708828549i</v>
      </c>
      <c r="M121" s="57" t="str">
        <f t="shared" si="30"/>
        <v>0.0015-180.61778182434i</v>
      </c>
      <c r="N121" s="57">
        <f t="shared" si="31"/>
        <v>89.964486126913073</v>
      </c>
      <c r="O121" s="57">
        <f t="shared" si="32"/>
        <v>94.501817045158575</v>
      </c>
      <c r="P121" s="371">
        <f t="shared" si="33"/>
        <v>94.501817045158575</v>
      </c>
      <c r="Q121" s="371">
        <f t="shared" si="34"/>
        <v>-90.035513873086927</v>
      </c>
      <c r="R121" s="12">
        <f t="shared" si="35"/>
        <v>89.964486126913073</v>
      </c>
      <c r="S121" s="57">
        <f t="shared" si="36"/>
        <v>1.3391639005112192E-3</v>
      </c>
      <c r="T121" s="12">
        <f t="shared" si="19"/>
        <v>94.501817045158575</v>
      </c>
    </row>
    <row r="122" spans="1:20" x14ac:dyDescent="0.25">
      <c r="A122" s="57">
        <f t="shared" si="20"/>
        <v>8.4461889603830684</v>
      </c>
      <c r="B122" s="12">
        <f t="shared" si="37"/>
        <v>1.3442527233331618</v>
      </c>
      <c r="C122" s="57" t="str">
        <f t="shared" si="21"/>
        <v>-32.912905831062-52898.5265762125i</v>
      </c>
      <c r="D122" s="57" t="str">
        <f t="shared" si="22"/>
        <v>7.79999999944357-23679.3187429904i</v>
      </c>
      <c r="E122" s="57" t="str">
        <f t="shared" si="23"/>
        <v>162.469526338654-0.00740071594466324i</v>
      </c>
      <c r="F122" s="57" t="str">
        <f t="shared" si="24"/>
        <v>3.83983983979945-49381.2952183058i</v>
      </c>
      <c r="G122" s="57" t="str">
        <f t="shared" si="25"/>
        <v>0.999999999989481-3.24333656075298E-06i</v>
      </c>
      <c r="H122" s="57" t="str">
        <f t="shared" si="26"/>
        <v>109.090911770048+0.0976679885972923i</v>
      </c>
      <c r="I122" s="57" t="str">
        <f t="shared" si="27"/>
        <v>14.7875150834642-15197.0929186819i</v>
      </c>
      <c r="K122" s="57" t="str">
        <f t="shared" si="28"/>
        <v>0.109999909128773-0.0000996642711820401i</v>
      </c>
      <c r="L122" s="57" t="str">
        <f t="shared" si="29"/>
        <v>0.000125-373.255338542089i</v>
      </c>
      <c r="M122" s="57" t="str">
        <f t="shared" si="30"/>
        <v>0.0015-179.934032500837i</v>
      </c>
      <c r="N122" s="57">
        <f t="shared" si="31"/>
        <v>89.964351174326666</v>
      </c>
      <c r="O122" s="57">
        <f t="shared" si="32"/>
        <v>94.468873190475279</v>
      </c>
      <c r="P122" s="371">
        <f t="shared" si="33"/>
        <v>94.468873190475279</v>
      </c>
      <c r="Q122" s="371">
        <f t="shared" si="34"/>
        <v>-90.035648825673334</v>
      </c>
      <c r="R122" s="12">
        <f t="shared" si="35"/>
        <v>89.964351174326666</v>
      </c>
      <c r="S122" s="57">
        <f t="shared" si="36"/>
        <v>1.3442527233331618E-3</v>
      </c>
      <c r="T122" s="12">
        <f t="shared" si="19"/>
        <v>94.468873190475279</v>
      </c>
    </row>
    <row r="123" spans="1:20" x14ac:dyDescent="0.25">
      <c r="A123" s="57">
        <f t="shared" si="20"/>
        <v>8.4782844784325224</v>
      </c>
      <c r="B123" s="12">
        <f t="shared" si="37"/>
        <v>1.3493608836818278</v>
      </c>
      <c r="C123" s="57" t="str">
        <f t="shared" si="21"/>
        <v>-32.91290558672-52698.272890897i</v>
      </c>
      <c r="D123" s="57" t="str">
        <f t="shared" si="22"/>
        <v>7.79999999943933-23589.6779672166i</v>
      </c>
      <c r="E123" s="57" t="str">
        <f t="shared" si="23"/>
        <v>162.469526257764-0.00742883858274664i</v>
      </c>
      <c r="F123" s="57" t="str">
        <f t="shared" si="24"/>
        <v>3.83983983979914-49194.356663081i</v>
      </c>
      <c r="G123" s="57" t="str">
        <f t="shared" si="25"/>
        <v>0.999999999989401-3.25566123968358E-06i</v>
      </c>
      <c r="H123" s="57" t="str">
        <f t="shared" si="26"/>
        <v>109.090911790447+0.0980391269609292i</v>
      </c>
      <c r="I123" s="57" t="str">
        <f t="shared" si="27"/>
        <v>14.7875150846782-15139.5625757093i</v>
      </c>
      <c r="K123" s="57" t="str">
        <f t="shared" si="28"/>
        <v>0.109999908436841-0.000100042994779238i</v>
      </c>
      <c r="L123" s="57" t="str">
        <f t="shared" si="29"/>
        <v>0.000125-371.842337658984i</v>
      </c>
      <c r="M123" s="57" t="str">
        <f t="shared" si="30"/>
        <v>0.0015-179.252871588799i</v>
      </c>
      <c r="N123" s="57">
        <f t="shared" si="31"/>
        <v>89.964215708921941</v>
      </c>
      <c r="O123" s="57">
        <f t="shared" si="32"/>
        <v>94.435929335580624</v>
      </c>
      <c r="P123" s="371">
        <f t="shared" si="33"/>
        <v>94.435929335580624</v>
      </c>
      <c r="Q123" s="371">
        <f t="shared" si="34"/>
        <v>-90.035784291078059</v>
      </c>
      <c r="R123" s="12">
        <f t="shared" si="35"/>
        <v>89.964215708921941</v>
      </c>
      <c r="S123" s="57">
        <f t="shared" si="36"/>
        <v>1.3493608836818278E-3</v>
      </c>
      <c r="T123" s="12">
        <f t="shared" si="19"/>
        <v>94.435929335580624</v>
      </c>
    </row>
    <row r="124" spans="1:20" x14ac:dyDescent="0.25">
      <c r="A124" s="57">
        <f t="shared" si="20"/>
        <v>8.5105019594505666</v>
      </c>
      <c r="B124" s="12">
        <f t="shared" si="37"/>
        <v>1.3544884550398189</v>
      </c>
      <c r="C124" s="57" t="str">
        <f t="shared" si="21"/>
        <v>-32.9129053405172-52498.7772879288i</v>
      </c>
      <c r="D124" s="57" t="str">
        <f t="shared" si="22"/>
        <v>7.79999999943506-23500.37653688i</v>
      </c>
      <c r="E124" s="57" t="str">
        <f t="shared" si="23"/>
        <v>162.469526176259-0.00745706808590904i</v>
      </c>
      <c r="F124" s="57" t="str">
        <f t="shared" si="24"/>
        <v>3.83983983979883-49008.1257851924i</v>
      </c>
      <c r="G124" s="57" t="str">
        <f t="shared" si="25"/>
        <v>0.99999999998932-3.26803275239412E-06i</v>
      </c>
      <c r="H124" s="57" t="str">
        <f t="shared" si="26"/>
        <v>109.090911811003+0.0984116756504297i</v>
      </c>
      <c r="I124" s="57" t="str">
        <f t="shared" si="27"/>
        <v>14.7875150859016-15082.2500204272i</v>
      </c>
      <c r="K124" s="57" t="str">
        <f t="shared" si="28"/>
        <v>0.109999907739639-0.000100423157518858i</v>
      </c>
      <c r="L124" s="57" t="str">
        <f t="shared" si="29"/>
        <v>0.000125-370.434685852744i</v>
      </c>
      <c r="M124" s="57" t="str">
        <f t="shared" si="30"/>
        <v>0.0015-178.574289289499i</v>
      </c>
      <c r="N124" s="57">
        <f t="shared" si="31"/>
        <v>89.964079728750193</v>
      </c>
      <c r="O124" s="57">
        <f t="shared" si="32"/>
        <v>94.402985480472921</v>
      </c>
      <c r="P124" s="371">
        <f t="shared" si="33"/>
        <v>94.402985480472921</v>
      </c>
      <c r="Q124" s="371">
        <f t="shared" si="34"/>
        <v>-90.035920271249807</v>
      </c>
      <c r="R124" s="12">
        <f t="shared" si="35"/>
        <v>89.964079728750193</v>
      </c>
      <c r="S124" s="57">
        <f t="shared" si="36"/>
        <v>1.3544884550398188E-3</v>
      </c>
      <c r="T124" s="12">
        <f t="shared" si="19"/>
        <v>94.402985480472921</v>
      </c>
    </row>
    <row r="125" spans="1:20" x14ac:dyDescent="0.25">
      <c r="A125" s="57">
        <f t="shared" si="20"/>
        <v>8.5428418668964792</v>
      </c>
      <c r="B125" s="12">
        <f t="shared" si="37"/>
        <v>1.3596355111689702</v>
      </c>
      <c r="C125" s="57" t="str">
        <f t="shared" si="21"/>
        <v>-32.9129050924399-52300.0368974972i</v>
      </c>
      <c r="D125" s="57" t="str">
        <f t="shared" si="22"/>
        <v>7.79999999943075-23411.4131673495i</v>
      </c>
      <c r="E125" s="57" t="str">
        <f t="shared" si="23"/>
        <v>162.469526094133-0.00748540486022921i</v>
      </c>
      <c r="F125" s="57" t="str">
        <f t="shared" si="24"/>
        <v>3.83983983979852-48822.5999056465i</v>
      </c>
      <c r="G125" s="57" t="str">
        <f t="shared" si="25"/>
        <v>0.999999999989239-3.28045127685295E-06i</v>
      </c>
      <c r="H125" s="57" t="str">
        <f t="shared" si="26"/>
        <v>109.090911831714+0.0987856400250301i</v>
      </c>
      <c r="I125" s="57" t="str">
        <f t="shared" si="27"/>
        <v>14.7875150871342-15025.1544283749i</v>
      </c>
      <c r="K125" s="57" t="str">
        <f t="shared" si="28"/>
        <v>0.109999907037129-0.000100804764869559i</v>
      </c>
      <c r="L125" s="57" t="str">
        <f t="shared" si="29"/>
        <v>0.000125-369.032362873824i</v>
      </c>
      <c r="M125" s="57" t="str">
        <f t="shared" si="30"/>
        <v>0.0015-177.898275841302i</v>
      </c>
      <c r="N125" s="57">
        <f t="shared" si="31"/>
        <v>89.963943231855339</v>
      </c>
      <c r="O125" s="57">
        <f t="shared" si="32"/>
        <v>94.370041625150606</v>
      </c>
      <c r="P125" s="371">
        <f t="shared" si="33"/>
        <v>94.370041625150606</v>
      </c>
      <c r="Q125" s="371">
        <f t="shared" si="34"/>
        <v>-90.036056768144661</v>
      </c>
      <c r="R125" s="12">
        <f t="shared" si="35"/>
        <v>89.963943231855339</v>
      </c>
      <c r="S125" s="57">
        <f t="shared" si="36"/>
        <v>1.3596355111689701E-3</v>
      </c>
      <c r="T125" s="12">
        <f t="shared" si="19"/>
        <v>94.370041625150606</v>
      </c>
    </row>
    <row r="126" spans="1:20" x14ac:dyDescent="0.25">
      <c r="A126" s="57">
        <f t="shared" si="20"/>
        <v>8.5753046659906857</v>
      </c>
      <c r="B126" s="12">
        <f t="shared" si="37"/>
        <v>1.3648021261114123</v>
      </c>
      <c r="C126" s="57" t="str">
        <f t="shared" si="21"/>
        <v>-32.9129048424738-52102.0488606547i</v>
      </c>
      <c r="D126" s="57" t="str">
        <f t="shared" si="22"/>
        <v>7.79999999942641-23322.7865788573i</v>
      </c>
      <c r="E126" s="57" t="str">
        <f t="shared" si="23"/>
        <v>162.469526011382-0.00751384931332614i</v>
      </c>
      <c r="F126" s="57" t="str">
        <f t="shared" si="24"/>
        <v>3.8398398397982-48637.7763555912i</v>
      </c>
      <c r="G126" s="57" t="str">
        <f t="shared" si="25"/>
        <v>0.999999999989157-3.29291699170471E-06i</v>
      </c>
      <c r="H126" s="57" t="str">
        <f t="shared" si="26"/>
        <v>109.090911852584+0.0991610254643361i</v>
      </c>
      <c r="I126" s="57" t="str">
        <f t="shared" si="27"/>
        <v>14.7875150883763-14968.2749782136i</v>
      </c>
      <c r="K126" s="57" t="str">
        <f t="shared" si="28"/>
        <v>0.109999906329269-0.000101187822320778i</v>
      </c>
      <c r="L126" s="57" t="str">
        <f t="shared" si="29"/>
        <v>0.000125-367.635348549336i</v>
      </c>
      <c r="M126" s="57" t="str">
        <f t="shared" si="30"/>
        <v>0.0015-177.224821519528i</v>
      </c>
      <c r="N126" s="57">
        <f t="shared" si="31"/>
        <v>89.963806216273824</v>
      </c>
      <c r="O126" s="57">
        <f t="shared" si="32"/>
        <v>94.337097769612015</v>
      </c>
      <c r="P126" s="371">
        <f t="shared" si="33"/>
        <v>94.337097769612015</v>
      </c>
      <c r="Q126" s="371">
        <f t="shared" si="34"/>
        <v>-90.036193783726176</v>
      </c>
      <c r="R126" s="12">
        <f t="shared" si="35"/>
        <v>89.963806216273824</v>
      </c>
      <c r="S126" s="57">
        <f t="shared" si="36"/>
        <v>1.3648021261114124E-3</v>
      </c>
      <c r="T126" s="12">
        <f t="shared" si="19"/>
        <v>94.337097769612015</v>
      </c>
    </row>
    <row r="127" spans="1:20" x14ac:dyDescent="0.25">
      <c r="A127" s="57">
        <f t="shared" si="20"/>
        <v>8.6078908237214513</v>
      </c>
      <c r="B127" s="12">
        <f t="shared" si="37"/>
        <v>1.3699883741906356</v>
      </c>
      <c r="C127" s="57" t="str">
        <f t="shared" si="21"/>
        <v>-32.9129045906044-51904.8103292766i</v>
      </c>
      <c r="D127" s="57" t="str">
        <f t="shared" si="22"/>
        <v>7.79999999942205-23234.49549648i</v>
      </c>
      <c r="E127" s="57" t="str">
        <f t="shared" si="23"/>
        <v>162.469525928-0.00754240185436787i</v>
      </c>
      <c r="F127" s="57" t="str">
        <f t="shared" si="24"/>
        <v>3.83983983979789-48453.6524762776i</v>
      </c>
      <c r="G127" s="57" t="str">
        <f t="shared" si="25"/>
        <v>0.999999999989074-3.30543007627293E-06i</v>
      </c>
      <c r="H127" s="57" t="str">
        <f t="shared" si="26"/>
        <v>109.090911873613+0.0995378373683951i</v>
      </c>
      <c r="I127" s="57" t="str">
        <f t="shared" si="27"/>
        <v>14.7875150896281-14911.6108517131i</v>
      </c>
      <c r="K127" s="57" t="str">
        <f t="shared" si="28"/>
        <v>0.109999905616019-0.000101572335382814i</v>
      </c>
      <c r="L127" s="57" t="str">
        <f t="shared" si="29"/>
        <v>0.000125-366.243622782762i</v>
      </c>
      <c r="M127" s="57" t="str">
        <f t="shared" si="30"/>
        <v>0.0015-176.55391663631i</v>
      </c>
      <c r="N127" s="57">
        <f t="shared" si="31"/>
        <v>89.963668680034672</v>
      </c>
      <c r="O127" s="57">
        <f t="shared" si="32"/>
        <v>94.304153913855458</v>
      </c>
      <c r="P127" s="371">
        <f t="shared" si="33"/>
        <v>94.304153913855458</v>
      </c>
      <c r="Q127" s="371">
        <f t="shared" si="34"/>
        <v>-90.036331319965328</v>
      </c>
      <c r="R127" s="12">
        <f t="shared" si="35"/>
        <v>89.963668680034672</v>
      </c>
      <c r="S127" s="57">
        <f t="shared" si="36"/>
        <v>1.3699883741906357E-3</v>
      </c>
      <c r="T127" s="12">
        <f t="shared" si="19"/>
        <v>94.304153913855458</v>
      </c>
    </row>
    <row r="128" spans="1:20" x14ac:dyDescent="0.25">
      <c r="A128" s="57">
        <f t="shared" si="20"/>
        <v>8.6406008088515911</v>
      </c>
      <c r="B128" s="12">
        <f t="shared" si="37"/>
        <v>1.37519433001256</v>
      </c>
      <c r="C128" s="57" t="str">
        <f t="shared" si="21"/>
        <v>-32.9129043368166-51708.3184660216i</v>
      </c>
      <c r="D128" s="57" t="str">
        <f t="shared" si="22"/>
        <v>7.79999999941766-23146.5386501207i</v>
      </c>
      <c r="E128" s="57" t="str">
        <f t="shared" si="23"/>
        <v>162.469525843985-0.00757106289407745i</v>
      </c>
      <c r="F128" s="57" t="str">
        <f t="shared" si="24"/>
        <v>3.83983983979757-48270.225619022i</v>
      </c>
      <c r="G128" s="57" t="str">
        <f t="shared" si="25"/>
        <v>0.999999999988991-3.31799071056248E-06i</v>
      </c>
      <c r="H128" s="57" t="str">
        <f t="shared" si="26"/>
        <v>109.090911894802+0.0999160811577701i</v>
      </c>
      <c r="I128" s="57" t="str">
        <f t="shared" si="27"/>
        <v>14.7875150908889-14855.1612337408i</v>
      </c>
      <c r="K128" s="57" t="str">
        <f t="shared" si="28"/>
        <v>0.109999904897339-0.0001019583095869i</v>
      </c>
      <c r="L128" s="57" t="str">
        <f t="shared" si="29"/>
        <v>0.000125-364.857165553658i</v>
      </c>
      <c r="M128" s="57" t="str">
        <f t="shared" si="30"/>
        <v>0.0015-175.885551540456i</v>
      </c>
      <c r="N128" s="57">
        <f t="shared" si="31"/>
        <v>89.963530621159421</v>
      </c>
      <c r="O128" s="57">
        <f t="shared" si="32"/>
        <v>94.2712100578795</v>
      </c>
      <c r="P128" s="371">
        <f t="shared" si="33"/>
        <v>94.2712100578795</v>
      </c>
      <c r="Q128" s="371">
        <f t="shared" si="34"/>
        <v>-90.036469378840579</v>
      </c>
      <c r="R128" s="12">
        <f t="shared" si="35"/>
        <v>89.963530621159421</v>
      </c>
      <c r="S128" s="57">
        <f t="shared" si="36"/>
        <v>1.37519433001256E-3</v>
      </c>
      <c r="T128" s="12">
        <f t="shared" si="19"/>
        <v>94.2712100578795</v>
      </c>
    </row>
    <row r="129" spans="1:20" x14ac:dyDescent="0.25">
      <c r="A129" s="57">
        <f t="shared" si="20"/>
        <v>8.6734350919252279</v>
      </c>
      <c r="B129" s="12">
        <f t="shared" si="37"/>
        <v>1.3804200684666077</v>
      </c>
      <c r="C129" s="57" t="str">
        <f t="shared" si="21"/>
        <v>-32.9129040810966-51512.5704442868i</v>
      </c>
      <c r="D129" s="57" t="str">
        <f t="shared" si="22"/>
        <v>7.79999999941321-23058.9147744909i</v>
      </c>
      <c r="E129" s="57" t="str">
        <f t="shared" si="23"/>
        <v>162.469525759328-0.00759983284473799i</v>
      </c>
      <c r="F129" s="57" t="str">
        <f t="shared" si="24"/>
        <v>3.83983983979724-48087.4931451673i</v>
      </c>
      <c r="G129" s="57" t="str">
        <f t="shared" si="25"/>
        <v>0.999999999988907-3.33059907526234E-06i</v>
      </c>
      <c r="H129" s="57" t="str">
        <f t="shared" si="26"/>
        <v>109.090911916152+0.10029576227363i</v>
      </c>
      <c r="I129" s="57" t="str">
        <f t="shared" si="27"/>
        <v>14.7875150921595-14798.9253122501i</v>
      </c>
      <c r="K129" s="57" t="str">
        <f t="shared" si="28"/>
        <v>0.109999904173186-0.000102345750485291i</v>
      </c>
      <c r="L129" s="57" t="str">
        <f t="shared" si="29"/>
        <v>0.000125-363.475956917372i</v>
      </c>
      <c r="M129" s="57" t="str">
        <f t="shared" si="30"/>
        <v>0.0015-175.219716617311i</v>
      </c>
      <c r="N129" s="57">
        <f t="shared" si="31"/>
        <v>89.963392037662061</v>
      </c>
      <c r="O129" s="57">
        <f t="shared" si="32"/>
        <v>94.238266201682151</v>
      </c>
      <c r="P129" s="371">
        <f t="shared" si="33"/>
        <v>94.238266201682151</v>
      </c>
      <c r="Q129" s="371">
        <f t="shared" si="34"/>
        <v>-90.036607962337939</v>
      </c>
      <c r="R129" s="12">
        <f t="shared" si="35"/>
        <v>89.963392037662061</v>
      </c>
      <c r="S129" s="57">
        <f t="shared" si="36"/>
        <v>1.3804200684666076E-3</v>
      </c>
      <c r="T129" s="12">
        <f t="shared" si="19"/>
        <v>94.238266201682151</v>
      </c>
    </row>
    <row r="130" spans="1:20" x14ac:dyDescent="0.25">
      <c r="A130" s="57">
        <f t="shared" si="20"/>
        <v>8.7063941452745439</v>
      </c>
      <c r="B130" s="12">
        <f t="shared" si="37"/>
        <v>1.3856656647267809</v>
      </c>
      <c r="C130" s="57" t="str">
        <f t="shared" si="21"/>
        <v>-32.91290382343-51317.5634481723i</v>
      </c>
      <c r="D130" s="57" t="str">
        <f t="shared" si="22"/>
        <v>7.79999999940876-22971.6226090915i</v>
      </c>
      <c r="E130" s="57" t="str">
        <f t="shared" si="23"/>
        <v>162.469525674028-0.00762871212020124i</v>
      </c>
      <c r="F130" s="57" t="str">
        <f t="shared" si="24"/>
        <v>3.83983983979692-47905.4524260458i</v>
      </c>
      <c r="G130" s="57" t="str">
        <f t="shared" si="25"/>
        <v>0.999999999988823-3.34325535174806E-06i</v>
      </c>
      <c r="H130" s="57" t="str">
        <f t="shared" si="26"/>
        <v>109.090911937665+0.100676886177818i</v>
      </c>
      <c r="I130" s="57" t="str">
        <f t="shared" si="27"/>
        <v>14.7875150934401-14742.9022782684i</v>
      </c>
      <c r="K130" s="57" t="str">
        <f t="shared" si="28"/>
        <v>0.109999903443519-0.000102734663651337i</v>
      </c>
      <c r="L130" s="57" t="str">
        <f t="shared" si="29"/>
        <v>0.000125-362.099977004754i</v>
      </c>
      <c r="M130" s="57" t="str">
        <f t="shared" si="30"/>
        <v>0.0015-174.556402288614i</v>
      </c>
      <c r="N130" s="57">
        <f t="shared" si="31"/>
        <v>89.963252927549007</v>
      </c>
      <c r="O130" s="57">
        <f t="shared" si="32"/>
        <v>94.205322345261948</v>
      </c>
      <c r="P130" s="371">
        <f t="shared" si="33"/>
        <v>94.205322345261948</v>
      </c>
      <c r="Q130" s="371">
        <f t="shared" si="34"/>
        <v>-90.036747072450993</v>
      </c>
      <c r="R130" s="12">
        <f t="shared" si="35"/>
        <v>89.963252927549007</v>
      </c>
      <c r="S130" s="57">
        <f t="shared" si="36"/>
        <v>1.3856656647267809E-3</v>
      </c>
      <c r="T130" s="12">
        <f t="shared" si="19"/>
        <v>94.205322345261948</v>
      </c>
    </row>
    <row r="131" spans="1:20" x14ac:dyDescent="0.25">
      <c r="A131" s="57">
        <f t="shared" si="20"/>
        <v>8.7394784430265879</v>
      </c>
      <c r="B131" s="12">
        <f t="shared" si="37"/>
        <v>1.3909311942527427</v>
      </c>
      <c r="C131" s="57" t="str">
        <f t="shared" si="21"/>
        <v>-32.912903563801-51123.2946724362i</v>
      </c>
      <c r="D131" s="57" t="str">
        <f t="shared" si="22"/>
        <v>7.79999999940426-22884.6608981954i</v>
      </c>
      <c r="E131" s="57" t="str">
        <f t="shared" si="23"/>
        <v>162.469525588078-0.00765770113588855i</v>
      </c>
      <c r="F131" s="57" t="str">
        <f t="shared" si="24"/>
        <v>3.8398398397966-47724.1008429403i</v>
      </c>
      <c r="G131" s="57" t="str">
        <f t="shared" si="25"/>
        <v>0.999999999988737-3.35595972208441E-06i</v>
      </c>
      <c r="H131" s="57" t="str">
        <f t="shared" si="26"/>
        <v>109.090911959341+0.101059458352926i</v>
      </c>
      <c r="I131" s="57" t="str">
        <f t="shared" si="27"/>
        <v>14.7875150947301-14687.0913258854i</v>
      </c>
      <c r="K131" s="57" t="str">
        <f t="shared" si="28"/>
        <v>0.109999902708296-0.000103125054679566i</v>
      </c>
      <c r="L131" s="57" t="str">
        <f t="shared" si="29"/>
        <v>0.000125-360.729206021871i</v>
      </c>
      <c r="M131" s="57" t="str">
        <f t="shared" si="30"/>
        <v>0.0015-173.895599012367i</v>
      </c>
      <c r="N131" s="57">
        <f t="shared" si="31"/>
        <v>89.963113288819187</v>
      </c>
      <c r="O131" s="57">
        <f t="shared" si="32"/>
        <v>94.172378488617085</v>
      </c>
      <c r="P131" s="371">
        <f t="shared" si="33"/>
        <v>94.172378488617085</v>
      </c>
      <c r="Q131" s="371">
        <f t="shared" si="34"/>
        <v>-90.036886711180813</v>
      </c>
      <c r="R131" s="12">
        <f t="shared" si="35"/>
        <v>89.963113288819187</v>
      </c>
      <c r="S131" s="57">
        <f t="shared" si="36"/>
        <v>1.3909311942527428E-3</v>
      </c>
      <c r="T131" s="12">
        <f t="shared" si="19"/>
        <v>94.172378488617085</v>
      </c>
    </row>
    <row r="132" spans="1:20" x14ac:dyDescent="0.25">
      <c r="A132" s="57">
        <f t="shared" si="20"/>
        <v>8.7726884611100893</v>
      </c>
      <c r="B132" s="12">
        <f t="shared" si="37"/>
        <v>1.3962167327909032</v>
      </c>
      <c r="C132" s="57" t="str">
        <f t="shared" si="21"/>
        <v>-32.912903302194-50929.7613224574i</v>
      </c>
      <c r="D132" s="57" t="str">
        <f t="shared" si="22"/>
        <v>7.79999999939972-22798.0283908293i</v>
      </c>
      <c r="E132" s="57" t="str">
        <f t="shared" si="23"/>
        <v>162.469525501473-0.00768680030879889i</v>
      </c>
      <c r="F132" s="57" t="str">
        <f t="shared" si="24"/>
        <v>3.83983983979626-47543.4357870477i</v>
      </c>
      <c r="G132" s="57" t="str">
        <f t="shared" si="25"/>
        <v>0.999999999988652-3.36871236902804E-06i</v>
      </c>
      <c r="H132" s="57" t="str">
        <f t="shared" si="26"/>
        <v>109.090911981182+0.101443484302387i</v>
      </c>
      <c r="I132" s="57" t="str">
        <f t="shared" si="27"/>
        <v>14.7875150960299-14631.491652242i</v>
      </c>
      <c r="K132" s="57" t="str">
        <f t="shared" si="28"/>
        <v>0.109999901967475-0.000103516929185764i</v>
      </c>
      <c r="L132" s="57" t="str">
        <f t="shared" si="29"/>
        <v>0.000125-359.363624249722i</v>
      </c>
      <c r="M132" s="57" t="str">
        <f t="shared" si="30"/>
        <v>0.0015-173.237297282693i</v>
      </c>
      <c r="N132" s="57">
        <f t="shared" si="31"/>
        <v>89.962973119463854</v>
      </c>
      <c r="O132" s="57">
        <f t="shared" si="32"/>
        <v>94.1394346317459</v>
      </c>
      <c r="P132" s="371">
        <f t="shared" si="33"/>
        <v>94.1394346317459</v>
      </c>
      <c r="Q132" s="371">
        <f t="shared" si="34"/>
        <v>-90.037026880536146</v>
      </c>
      <c r="R132" s="12">
        <f t="shared" si="35"/>
        <v>89.962973119463854</v>
      </c>
      <c r="S132" s="57">
        <f t="shared" si="36"/>
        <v>1.3962167327909033E-3</v>
      </c>
      <c r="T132" s="12">
        <f t="shared" si="19"/>
        <v>94.1394346317459</v>
      </c>
    </row>
    <row r="133" spans="1:20" x14ac:dyDescent="0.25">
      <c r="A133" s="57">
        <f t="shared" si="20"/>
        <v>8.8060246772623074</v>
      </c>
      <c r="B133" s="12">
        <f t="shared" si="37"/>
        <v>1.4015223563755086</v>
      </c>
      <c r="C133" s="57" t="str">
        <f t="shared" si="21"/>
        <v>-32.9129030385966-50736.9606141938i</v>
      </c>
      <c r="D133" s="57" t="str">
        <f t="shared" si="22"/>
        <v>7.79999999939513-22711.7238407555i</v>
      </c>
      <c r="E133" s="57" t="str">
        <f t="shared" si="23"/>
        <v>162.469525414209-0.00771601005752315i</v>
      </c>
      <c r="F133" s="57" t="str">
        <f t="shared" si="24"/>
        <v>3.83983983979593-47363.4546594403i</v>
      </c>
      <c r="G133" s="57" t="str">
        <f t="shared" si="25"/>
        <v>0.999999999988565-3.38151347603006E-06i</v>
      </c>
      <c r="H133" s="57" t="str">
        <f t="shared" si="26"/>
        <v>109.09091200319+0.101828969550544i</v>
      </c>
      <c r="I133" s="57" t="str">
        <f t="shared" si="27"/>
        <v>14.7875150973397-14576.1024575182i</v>
      </c>
      <c r="K133" s="57" t="str">
        <f t="shared" si="28"/>
        <v>0.109999901221013-0.000103910292807058i</v>
      </c>
      <c r="L133" s="57" t="str">
        <f t="shared" si="29"/>
        <v>0.000125-358.003212043955i</v>
      </c>
      <c r="M133" s="57" t="str">
        <f t="shared" si="30"/>
        <v>0.0015-172.5814876297i</v>
      </c>
      <c r="N133" s="57">
        <f t="shared" si="31"/>
        <v>89.962832417466657</v>
      </c>
      <c r="O133" s="57">
        <f t="shared" si="32"/>
        <v>94.106490774646701</v>
      </c>
      <c r="P133" s="371">
        <f t="shared" si="33"/>
        <v>94.106490774646701</v>
      </c>
      <c r="Q133" s="371">
        <f t="shared" si="34"/>
        <v>-90.037167582533343</v>
      </c>
      <c r="R133" s="12">
        <f t="shared" si="35"/>
        <v>89.962832417466657</v>
      </c>
      <c r="S133" s="57">
        <f t="shared" si="36"/>
        <v>1.4015223563755086E-3</v>
      </c>
      <c r="T133" s="12">
        <f t="shared" si="19"/>
        <v>94.106490774646701</v>
      </c>
    </row>
    <row r="134" spans="1:20" x14ac:dyDescent="0.25">
      <c r="A134" s="57">
        <f t="shared" si="20"/>
        <v>8.8394875710359049</v>
      </c>
      <c r="B134" s="12">
        <f t="shared" si="37"/>
        <v>1.4068481413297356</v>
      </c>
      <c r="C134" s="57" t="str">
        <f t="shared" si="21"/>
        <v>-32.9129027729915-50544.8897741419i</v>
      </c>
      <c r="D134" s="57" t="str">
        <f t="shared" si="22"/>
        <v>7.79999999939054-22625.746006454i</v>
      </c>
      <c r="E134" s="57" t="str">
        <f t="shared" si="23"/>
        <v>162.46952532628-0.00774533080223319i</v>
      </c>
      <c r="F134" s="57" t="str">
        <f t="shared" si="24"/>
        <v>3.8398398397956-47184.1548710293i</v>
      </c>
      <c r="G134" s="57" t="str">
        <f t="shared" si="25"/>
        <v>0.999999999988478-3.39436322723868E-06i</v>
      </c>
      <c r="H134" s="57" t="str">
        <f t="shared" si="26"/>
        <v>109.090912025366+0.102215919642735i</v>
      </c>
      <c r="I134" s="57" t="str">
        <f t="shared" si="27"/>
        <v>14.7875150986596-14520.9229449219i</v>
      </c>
      <c r="K134" s="57" t="str">
        <f t="shared" si="28"/>
        <v>0.109999900468867-0.000104305151201993i</v>
      </c>
      <c r="L134" s="57" t="str">
        <f t="shared" si="29"/>
        <v>0.000125-356.647949834583i</v>
      </c>
      <c r="M134" s="57" t="str">
        <f t="shared" si="30"/>
        <v>0.0015-171.928160619346i</v>
      </c>
      <c r="N134" s="57">
        <f t="shared" si="31"/>
        <v>89.96269118080356</v>
      </c>
      <c r="O134" s="57">
        <f t="shared" si="32"/>
        <v>94.073546917317657</v>
      </c>
      <c r="P134" s="371">
        <f t="shared" si="33"/>
        <v>94.073546917317657</v>
      </c>
      <c r="Q134" s="371">
        <f t="shared" si="34"/>
        <v>-90.03730881919644</v>
      </c>
      <c r="R134" s="12">
        <f t="shared" si="35"/>
        <v>89.96269118080356</v>
      </c>
      <c r="S134" s="57">
        <f t="shared" si="36"/>
        <v>1.4068481413297355E-3</v>
      </c>
      <c r="T134" s="12">
        <f t="shared" si="19"/>
        <v>94.073546917317657</v>
      </c>
    </row>
    <row r="135" spans="1:20" x14ac:dyDescent="0.25">
      <c r="A135" s="57">
        <f t="shared" si="20"/>
        <v>8.8730776238058411</v>
      </c>
      <c r="B135" s="12">
        <f t="shared" si="37"/>
        <v>1.4121941642667886</v>
      </c>
      <c r="C135" s="57" t="str">
        <f t="shared" si="21"/>
        <v>-32.9129025053636-50353.5460392988i</v>
      </c>
      <c r="D135" s="57" t="str">
        <f t="shared" si="22"/>
        <v>7.7999999993859-22540.0936511048i</v>
      </c>
      <c r="E135" s="57" t="str">
        <f t="shared" si="23"/>
        <v>162.469525237682-0.00777476296470356i</v>
      </c>
      <c r="F135" s="57" t="str">
        <f t="shared" si="24"/>
        <v>3.83983983979526-47005.5338425269i</v>
      </c>
      <c r="G135" s="57" t="str">
        <f t="shared" si="25"/>
        <v>0.999999999988391-3.40726180750188E-06i</v>
      </c>
      <c r="H135" s="57" t="str">
        <f t="shared" si="26"/>
        <v>109.09091204771+0.102604340145364i</v>
      </c>
      <c r="I135" s="57" t="str">
        <f t="shared" si="27"/>
        <v>14.7875150999892-14465.952320677i</v>
      </c>
      <c r="K135" s="57" t="str">
        <f t="shared" si="28"/>
        <v>0.109999899710994-0.000104701510050614i</v>
      </c>
      <c r="L135" s="57" t="str">
        <f t="shared" si="29"/>
        <v>0.000125-355.297818125706i</v>
      </c>
      <c r="M135" s="57" t="str">
        <f t="shared" si="30"/>
        <v>0.0015-171.277306853304i</v>
      </c>
      <c r="N135" s="57">
        <f t="shared" si="31"/>
        <v>89.962549407442893</v>
      </c>
      <c r="O135" s="57">
        <f t="shared" si="32"/>
        <v>94.040603059757075</v>
      </c>
      <c r="P135" s="371">
        <f t="shared" si="33"/>
        <v>94.040603059757075</v>
      </c>
      <c r="Q135" s="371">
        <f t="shared" si="34"/>
        <v>-90.037450592557107</v>
      </c>
      <c r="R135" s="12">
        <f t="shared" si="35"/>
        <v>89.962549407442893</v>
      </c>
      <c r="S135" s="57">
        <f t="shared" si="36"/>
        <v>1.4121941642667886E-3</v>
      </c>
      <c r="T135" s="12">
        <f t="shared" si="19"/>
        <v>94.040603059757075</v>
      </c>
    </row>
    <row r="136" spans="1:20" x14ac:dyDescent="0.25">
      <c r="A136" s="57">
        <f t="shared" si="20"/>
        <v>8.9067953187763038</v>
      </c>
      <c r="B136" s="12">
        <f t="shared" si="37"/>
        <v>1.4175605020910025</v>
      </c>
      <c r="C136" s="57" t="str">
        <f t="shared" si="21"/>
        <v>-32.9129022356981-50162.9266571202i</v>
      </c>
      <c r="D136" s="57" t="str">
        <f t="shared" si="22"/>
        <v>7.79999999938122-22454.76554257i</v>
      </c>
      <c r="E136" s="57" t="str">
        <f t="shared" si="23"/>
        <v>162.469525148409-0.00780430696830933i</v>
      </c>
      <c r="F136" s="57" t="str">
        <f t="shared" si="24"/>
        <v>3.83983983979492-46827.5890044098i</v>
      </c>
      <c r="G136" s="57" t="str">
        <f t="shared" si="25"/>
        <v>0.999999999988302-3.42020940237009E-06i</v>
      </c>
      <c r="H136" s="57" t="str">
        <f t="shared" si="26"/>
        <v>109.090912070224+0.102994236645996i</v>
      </c>
      <c r="I136" s="57" t="str">
        <f t="shared" si="27"/>
        <v>14.7875151013292-14411.1897940129i</v>
      </c>
      <c r="K136" s="57" t="str">
        <f t="shared" si="28"/>
        <v>0.10999989894735-0.000105099375054553i</v>
      </c>
      <c r="L136" s="57" t="str">
        <f t="shared" si="29"/>
        <v>0.000125-353.952797495224i</v>
      </c>
      <c r="M136" s="57" t="str">
        <f t="shared" si="30"/>
        <v>0.0015-170.628916968822i</v>
      </c>
      <c r="N136" s="57">
        <f t="shared" si="31"/>
        <v>89.962407095345171</v>
      </c>
      <c r="O136" s="57">
        <f t="shared" si="32"/>
        <v>94.007659201963193</v>
      </c>
      <c r="P136" s="371">
        <f t="shared" si="33"/>
        <v>94.007659201963193</v>
      </c>
      <c r="Q136" s="371">
        <f t="shared" si="34"/>
        <v>-90.037592904654829</v>
      </c>
      <c r="R136" s="12">
        <f t="shared" si="35"/>
        <v>89.962407095345171</v>
      </c>
      <c r="S136" s="57">
        <f t="shared" si="36"/>
        <v>1.4175605020910025E-3</v>
      </c>
      <c r="T136" s="12">
        <f t="shared" si="19"/>
        <v>94.007659201963193</v>
      </c>
    </row>
    <row r="137" spans="1:20" x14ac:dyDescent="0.25">
      <c r="A137" s="57">
        <f t="shared" si="20"/>
        <v>8.9406411409876529</v>
      </c>
      <c r="B137" s="12">
        <f t="shared" si="37"/>
        <v>1.4229472319989482</v>
      </c>
      <c r="C137" s="57" t="str">
        <f t="shared" si="21"/>
        <v>-32.9129019639797-49973.0288854826i</v>
      </c>
      <c r="D137" s="57" t="str">
        <f t="shared" si="22"/>
        <v>7.79999999937651-22369.7604533762i</v>
      </c>
      <c r="E137" s="57" t="str">
        <f t="shared" si="23"/>
        <v>162.469525058457-0.00783396323803414i</v>
      </c>
      <c r="F137" s="57" t="str">
        <f t="shared" si="24"/>
        <v>3.83983983979458-46650.3177968816i</v>
      </c>
      <c r="G137" s="57" t="str">
        <f t="shared" si="25"/>
        <v>0.999999999988213-3.43320619809879E-06i</v>
      </c>
      <c r="H137" s="57" t="str">
        <f t="shared" si="26"/>
        <v>109.09091209291+0.103385614753424i</v>
      </c>
      <c r="I137" s="57" t="str">
        <f t="shared" si="27"/>
        <v>14.7875151026795-14356.6345771521i</v>
      </c>
      <c r="K137" s="57" t="str">
        <f t="shared" si="28"/>
        <v>0.109999898177891-0.000105498751937105i</v>
      </c>
      <c r="L137" s="57" t="str">
        <f t="shared" si="29"/>
        <v>0.000125-352.612868594565i</v>
      </c>
      <c r="M137" s="57" t="str">
        <f t="shared" si="30"/>
        <v>0.0015-169.982981638595i</v>
      </c>
      <c r="N137" s="57">
        <f t="shared" si="31"/>
        <v>89.962264242463263</v>
      </c>
      <c r="O137" s="57">
        <f t="shared" si="32"/>
        <v>93.974715343934236</v>
      </c>
      <c r="P137" s="371">
        <f t="shared" si="33"/>
        <v>93.974715343934236</v>
      </c>
      <c r="Q137" s="371">
        <f t="shared" si="34"/>
        <v>-90.037735757536737</v>
      </c>
      <c r="R137" s="12">
        <f t="shared" si="35"/>
        <v>89.962264242463263</v>
      </c>
      <c r="S137" s="57">
        <f t="shared" si="36"/>
        <v>1.4229472319989482E-3</v>
      </c>
      <c r="T137" s="12">
        <f t="shared" si="19"/>
        <v>93.974715343934236</v>
      </c>
    </row>
    <row r="138" spans="1:20" x14ac:dyDescent="0.25">
      <c r="A138" s="57">
        <f t="shared" si="20"/>
        <v>8.9746155773234069</v>
      </c>
      <c r="B138" s="12">
        <f t="shared" si="37"/>
        <v>1.4283544314805443</v>
      </c>
      <c r="C138" s="57" t="str">
        <f t="shared" si="21"/>
        <v>-32.9129016901915-49783.8499926427i</v>
      </c>
      <c r="D138" s="57" t="str">
        <f t="shared" si="22"/>
        <v>7.79999999937175-22285.0771606964i</v>
      </c>
      <c r="E138" s="57" t="str">
        <f t="shared" si="23"/>
        <v>162.46952496782-0.00786373220047638i</v>
      </c>
      <c r="F138" s="57" t="str">
        <f t="shared" si="24"/>
        <v>3.83983983979423-46473.7176698366i</v>
      </c>
      <c r="G138" s="57" t="str">
        <f t="shared" si="25"/>
        <v>0.999999999988123-3.44625238165126E-06i</v>
      </c>
      <c r="H138" s="57" t="str">
        <f t="shared" si="26"/>
        <v>109.090912115768+0.103778480097751i</v>
      </c>
      <c r="I138" s="57" t="str">
        <f t="shared" si="27"/>
        <v>14.7875151040397-14302.2858852996i</v>
      </c>
      <c r="K138" s="57" t="str">
        <f t="shared" si="28"/>
        <v>0.109999897402574-0.000105899646443312i</v>
      </c>
      <c r="L138" s="57" t="str">
        <f t="shared" si="29"/>
        <v>0.000125-351.278012148401i</v>
      </c>
      <c r="M138" s="57" t="str">
        <f t="shared" si="30"/>
        <v>0.0015-169.339491570627i</v>
      </c>
      <c r="N138" s="57">
        <f t="shared" si="31"/>
        <v>89.962120846742167</v>
      </c>
      <c r="O138" s="57">
        <f t="shared" si="32"/>
        <v>93.941771485668411</v>
      </c>
      <c r="P138" s="371">
        <f t="shared" si="33"/>
        <v>93.941771485668411</v>
      </c>
      <c r="Q138" s="371">
        <f t="shared" si="34"/>
        <v>-90.037879153257833</v>
      </c>
      <c r="R138" s="12">
        <f t="shared" si="35"/>
        <v>89.962120846742167</v>
      </c>
      <c r="S138" s="57">
        <f t="shared" si="36"/>
        <v>1.4283544314805444E-3</v>
      </c>
      <c r="T138" s="12">
        <f t="shared" si="19"/>
        <v>93.941771485668411</v>
      </c>
    </row>
    <row r="139" spans="1:20" x14ac:dyDescent="0.25">
      <c r="A139" s="57">
        <f t="shared" si="20"/>
        <v>9.008719116517236</v>
      </c>
      <c r="B139" s="12">
        <f t="shared" si="37"/>
        <v>1.4337821783201705</v>
      </c>
      <c r="C139" s="57" t="str">
        <f t="shared" si="21"/>
        <v>-32.9129014143194-49595.3872571984i</v>
      </c>
      <c r="D139" s="57" t="str">
        <f t="shared" si="22"/>
        <v>7.79999999936699-22200.7144463335i</v>
      </c>
      <c r="E139" s="57" t="str">
        <f t="shared" si="23"/>
        <v>162.469524876492-0.00789361428385607i</v>
      </c>
      <c r="F139" s="57" t="str">
        <f t="shared" si="24"/>
        <v>3.83983983979388-46297.7860828225i</v>
      </c>
      <c r="G139" s="57" t="str">
        <f t="shared" si="25"/>
        <v>0.999999999988033-3.45934814070122E-06i</v>
      </c>
      <c r="H139" s="57" t="str">
        <f t="shared" si="26"/>
        <v>109.090912138802+0.104172838330485i</v>
      </c>
      <c r="I139" s="57" t="str">
        <f t="shared" si="27"/>
        <v>14.7875151054108-14248.1429366313i</v>
      </c>
      <c r="K139" s="57" t="str">
        <f t="shared" si="28"/>
        <v>0.109999896621352-0.000106302064340047i</v>
      </c>
      <c r="L139" s="57" t="str">
        <f t="shared" si="29"/>
        <v>0.000125-349.948208954373i</v>
      </c>
      <c r="M139" s="57" t="str">
        <f t="shared" si="30"/>
        <v>0.0015-168.698437508096i</v>
      </c>
      <c r="N139" s="57">
        <f t="shared" si="31"/>
        <v>89.961976906119148</v>
      </c>
      <c r="O139" s="57">
        <f t="shared" si="32"/>
        <v>93.908827627163888</v>
      </c>
      <c r="P139" s="371">
        <f t="shared" si="33"/>
        <v>93.908827627163888</v>
      </c>
      <c r="Q139" s="371">
        <f t="shared" si="34"/>
        <v>-90.038023093880852</v>
      </c>
      <c r="R139" s="12">
        <f t="shared" si="35"/>
        <v>89.961976906119148</v>
      </c>
      <c r="S139" s="57">
        <f t="shared" si="36"/>
        <v>1.4337821783201705E-3</v>
      </c>
      <c r="T139" s="12">
        <f t="shared" si="19"/>
        <v>93.908827627163888</v>
      </c>
    </row>
    <row r="140" spans="1:20" x14ac:dyDescent="0.25">
      <c r="A140" s="57">
        <f t="shared" si="20"/>
        <v>9.0429522491600025</v>
      </c>
      <c r="B140" s="12">
        <f t="shared" si="37"/>
        <v>1.4392305505977872</v>
      </c>
      <c r="C140" s="57" t="str">
        <f t="shared" si="21"/>
        <v>-32.9129011363467-49407.637968051i</v>
      </c>
      <c r="D140" s="57" t="str">
        <f t="shared" si="22"/>
        <v>7.79999999936216-22116.6710967011i</v>
      </c>
      <c r="E140" s="57" t="str">
        <f t="shared" si="23"/>
        <v>162.46952478447-0.00792360991801985i</v>
      </c>
      <c r="F140" s="57" t="str">
        <f t="shared" si="24"/>
        <v>3.83983983979354-46122.5205050048i</v>
      </c>
      <c r="G140" s="57" t="str">
        <f t="shared" si="25"/>
        <v>0.999999999987942-3.47249366363557E-06i</v>
      </c>
      <c r="H140" s="57" t="str">
        <f t="shared" si="26"/>
        <v>109.090912162009+0.104568695124595i</v>
      </c>
      <c r="I140" s="57" t="str">
        <f t="shared" si="27"/>
        <v>14.7875151067918-14194.2049522824i</v>
      </c>
      <c r="K140" s="57" t="str">
        <f t="shared" si="28"/>
        <v>0.109999895834183-0.000106706011416096i</v>
      </c>
      <c r="L140" s="57" t="str">
        <f t="shared" si="29"/>
        <v>0.000125-348.623439882819i</v>
      </c>
      <c r="M140" s="57" t="str">
        <f t="shared" si="30"/>
        <v>0.0015-168.059810229225i</v>
      </c>
      <c r="N140" s="57">
        <f t="shared" si="31"/>
        <v>89.961832418523571</v>
      </c>
      <c r="O140" s="57">
        <f t="shared" si="32"/>
        <v>93.875883768419015</v>
      </c>
      <c r="P140" s="371">
        <f t="shared" si="33"/>
        <v>93.875883768419015</v>
      </c>
      <c r="Q140" s="371">
        <f t="shared" si="34"/>
        <v>-90.038167581476429</v>
      </c>
      <c r="R140" s="12">
        <f t="shared" si="35"/>
        <v>89.961832418523571</v>
      </c>
      <c r="S140" s="57">
        <f t="shared" si="36"/>
        <v>1.4392305505977871E-3</v>
      </c>
      <c r="T140" s="12">
        <f t="shared" si="19"/>
        <v>93.875883768419015</v>
      </c>
    </row>
    <row r="141" spans="1:20" x14ac:dyDescent="0.25">
      <c r="A141" s="57">
        <f t="shared" si="20"/>
        <v>9.0773154677068106</v>
      </c>
      <c r="B141" s="12">
        <f t="shared" si="37"/>
        <v>1.4446996266900587</v>
      </c>
      <c r="C141" s="57" t="str">
        <f t="shared" si="21"/>
        <v>-32.9129008562571-49220.5994243621i</v>
      </c>
      <c r="D141" s="57" t="str">
        <f t="shared" si="22"/>
        <v>7.79999999935729-22032.9459028075i</v>
      </c>
      <c r="E141" s="57" t="str">
        <f t="shared" si="23"/>
        <v>162.469524691746-0.00795371953444808i</v>
      </c>
      <c r="F141" s="57" t="str">
        <f t="shared" si="24"/>
        <v>3.83983983979318-45947.9184151288i</v>
      </c>
      <c r="G141" s="57" t="str">
        <f t="shared" si="25"/>
        <v>0.99999999998785-3.48568913955707E-06i</v>
      </c>
      <c r="H141" s="57" t="str">
        <f t="shared" si="26"/>
        <v>109.090912185394+0.104966056174622i</v>
      </c>
      <c r="I141" s="57" t="str">
        <f t="shared" si="27"/>
        <v>14.7875151081837-14140.4711563372i</v>
      </c>
      <c r="K141" s="57" t="str">
        <f t="shared" si="28"/>
        <v>0.109999895041019-0.00010711149348224i</v>
      </c>
      <c r="L141" s="57" t="str">
        <f t="shared" si="29"/>
        <v>0.000125-347.303685876488i</v>
      </c>
      <c r="M141" s="57" t="str">
        <f t="shared" si="30"/>
        <v>0.0015-167.423600547146i</v>
      </c>
      <c r="N141" s="57">
        <f t="shared" si="31"/>
        <v>89.961687381876985</v>
      </c>
      <c r="O141" s="57">
        <f t="shared" si="32"/>
        <v>93.842939909431635</v>
      </c>
      <c r="P141" s="371">
        <f t="shared" si="33"/>
        <v>93.842939909431635</v>
      </c>
      <c r="Q141" s="371">
        <f t="shared" si="34"/>
        <v>-90.038312618123015</v>
      </c>
      <c r="R141" s="12">
        <f t="shared" si="35"/>
        <v>89.961687381876985</v>
      </c>
      <c r="S141" s="57">
        <f t="shared" si="36"/>
        <v>1.4446996266900586E-3</v>
      </c>
      <c r="T141" s="12">
        <f t="shared" si="19"/>
        <v>93.842939909431635</v>
      </c>
    </row>
    <row r="142" spans="1:20" x14ac:dyDescent="0.25">
      <c r="A142" s="57">
        <f t="shared" si="20"/>
        <v>9.1118092664840962</v>
      </c>
      <c r="B142" s="12">
        <f t="shared" si="37"/>
        <v>1.4501894852714809</v>
      </c>
      <c r="C142" s="57" t="str">
        <f t="shared" si="21"/>
        <v>-32.9129005740344-49034.2689355208i</v>
      </c>
      <c r="D142" s="57" t="str">
        <f t="shared" si="22"/>
        <v>7.79999999935241-21949.5376602377i</v>
      </c>
      <c r="E142" s="57" t="str">
        <f t="shared" si="23"/>
        <v>162.469524598316-0.00798394356625926i</v>
      </c>
      <c r="F142" s="57" t="str">
        <f t="shared" si="24"/>
        <v>3.83983983979283-45773.9773014851i</v>
      </c>
      <c r="G142" s="57" t="str">
        <f t="shared" si="25"/>
        <v>0.999999999987757-3.49893475828705E-06i</v>
      </c>
      <c r="H142" s="57" t="str">
        <f t="shared" si="26"/>
        <v>109.090912208957+0.105364927196735i</v>
      </c>
      <c r="I142" s="57" t="str">
        <f t="shared" si="27"/>
        <v>14.7875151095859-14086.9407758169i</v>
      </c>
      <c r="K142" s="57" t="str">
        <f t="shared" si="28"/>
        <v>0.109999894241816-0.000107518516371341i</v>
      </c>
      <c r="L142" s="57" t="str">
        <f t="shared" si="29"/>
        <v>0.000125-345.988927950277i</v>
      </c>
      <c r="M142" s="57" t="str">
        <f t="shared" si="30"/>
        <v>0.0015-166.789799309769i</v>
      </c>
      <c r="N142" s="57">
        <f t="shared" si="31"/>
        <v>89.961541794093009</v>
      </c>
      <c r="O142" s="57">
        <f t="shared" si="32"/>
        <v>93.809996050200141</v>
      </c>
      <c r="P142" s="371">
        <f t="shared" si="33"/>
        <v>93.809996050200141</v>
      </c>
      <c r="Q142" s="371">
        <f t="shared" si="34"/>
        <v>-90.038458205906991</v>
      </c>
      <c r="R142" s="12">
        <f t="shared" si="35"/>
        <v>89.961541794093009</v>
      </c>
      <c r="S142" s="57">
        <f t="shared" si="36"/>
        <v>1.4501894852714809E-3</v>
      </c>
      <c r="T142" s="12">
        <f t="shared" si="19"/>
        <v>93.809996050200141</v>
      </c>
    </row>
    <row r="143" spans="1:20" x14ac:dyDescent="0.25">
      <c r="A143" s="57">
        <f t="shared" si="20"/>
        <v>9.1464341416967354</v>
      </c>
      <c r="B143" s="12">
        <f t="shared" si="37"/>
        <v>1.4557002053155126</v>
      </c>
      <c r="C143" s="57" t="str">
        <f t="shared" si="21"/>
        <v>-32.9129002896627-48848.6438210999i</v>
      </c>
      <c r="D143" s="57" t="str">
        <f t="shared" si="22"/>
        <v>7.79999999934746-21866.4451691361i</v>
      </c>
      <c r="E143" s="57" t="str">
        <f t="shared" si="23"/>
        <v>162.469524504175-0.00801428244821955i</v>
      </c>
      <c r="F143" s="57" t="str">
        <f t="shared" si="24"/>
        <v>3.83983983979247-45600.6946618722i</v>
      </c>
      <c r="G143" s="57" t="str">
        <f t="shared" si="25"/>
        <v>0.999999999987664-3.51223071036822E-06i</v>
      </c>
      <c r="H143" s="57" t="str">
        <f t="shared" si="26"/>
        <v>109.090912232699+0.105765313928832i</v>
      </c>
      <c r="I143" s="57" t="str">
        <f t="shared" si="27"/>
        <v>14.7875151109989-14033.6130406689i</v>
      </c>
      <c r="K143" s="57" t="str">
        <f t="shared" si="28"/>
        <v>0.109999893436527-0.000107927085938424i</v>
      </c>
      <c r="L143" s="57" t="str">
        <f t="shared" si="29"/>
        <v>0.000125-344.679147190952i</v>
      </c>
      <c r="M143" s="57" t="str">
        <f t="shared" si="30"/>
        <v>0.0015-166.15839739965i</v>
      </c>
      <c r="N143" s="57">
        <f t="shared" si="31"/>
        <v>89.961395653077332</v>
      </c>
      <c r="O143" s="57">
        <f t="shared" si="32"/>
        <v>93.777052190722571</v>
      </c>
      <c r="P143" s="371">
        <f t="shared" si="33"/>
        <v>93.777052190722571</v>
      </c>
      <c r="Q143" s="371">
        <f t="shared" si="34"/>
        <v>-90.038604346922668</v>
      </c>
      <c r="R143" s="12">
        <f t="shared" si="35"/>
        <v>89.961395653077332</v>
      </c>
      <c r="S143" s="57">
        <f t="shared" si="36"/>
        <v>1.4557002053155125E-3</v>
      </c>
      <c r="T143" s="12">
        <f t="shared" si="19"/>
        <v>93.777052190722571</v>
      </c>
    </row>
    <row r="144" spans="1:20" x14ac:dyDescent="0.25">
      <c r="A144" s="57">
        <f t="shared" si="20"/>
        <v>9.1811905914351826</v>
      </c>
      <c r="B144" s="12">
        <f t="shared" si="37"/>
        <v>1.4612318660957115</v>
      </c>
      <c r="C144" s="57" t="str">
        <f t="shared" si="21"/>
        <v>-32.9129000031258-48663.7214108206i</v>
      </c>
      <c r="D144" s="57" t="str">
        <f t="shared" si="22"/>
        <v>7.7999999993425-21783.6672341895i</v>
      </c>
      <c r="E144" s="57" t="str">
        <f t="shared" si="23"/>
        <v>162.469524409317-0.00804473661674608i</v>
      </c>
      <c r="F144" s="57" t="str">
        <f t="shared" si="24"/>
        <v>3.83983983979211-45428.0680035614i</v>
      </c>
      <c r="G144" s="57" t="str">
        <f t="shared" si="25"/>
        <v>0.99999999998757-3.52557718706729E-06i</v>
      </c>
      <c r="H144" s="57" t="str">
        <f t="shared" si="26"/>
        <v>109.090912256622+0.106167222130611i</v>
      </c>
      <c r="I144" s="57" t="str">
        <f t="shared" si="27"/>
        <v>14.7875151124227-13980.487183756i</v>
      </c>
      <c r="K144" s="57" t="str">
        <f t="shared" si="28"/>
        <v>0.109999892625107-0.000108337208060763i</v>
      </c>
      <c r="L144" s="57" t="str">
        <f t="shared" si="29"/>
        <v>0.000125-343.374324756876i</v>
      </c>
      <c r="M144" s="57" t="str">
        <f t="shared" si="30"/>
        <v>0.0015-165.529385733862i</v>
      </c>
      <c r="N144" s="57">
        <f t="shared" si="31"/>
        <v>89.961248956727715</v>
      </c>
      <c r="O144" s="57">
        <f t="shared" si="32"/>
        <v>93.744108330997221</v>
      </c>
      <c r="P144" s="371">
        <f t="shared" si="33"/>
        <v>93.744108330997221</v>
      </c>
      <c r="Q144" s="371">
        <f t="shared" si="34"/>
        <v>-90.038751043272285</v>
      </c>
      <c r="R144" s="12">
        <f t="shared" si="35"/>
        <v>89.961248956727715</v>
      </c>
      <c r="S144" s="57">
        <f t="shared" si="36"/>
        <v>1.4612318660957115E-3</v>
      </c>
      <c r="T144" s="12">
        <f t="shared" si="19"/>
        <v>93.744108330997221</v>
      </c>
    </row>
    <row r="145" spans="1:20" x14ac:dyDescent="0.25">
      <c r="A145" s="57">
        <f t="shared" si="20"/>
        <v>9.2160791156826374</v>
      </c>
      <c r="B145" s="12">
        <f t="shared" si="37"/>
        <v>1.4667845471868752</v>
      </c>
      <c r="C145" s="57" t="str">
        <f t="shared" si="21"/>
        <v>-32.9128997144078-48479.4990445113i</v>
      </c>
      <c r="D145" s="57" t="str">
        <f t="shared" si="22"/>
        <v>7.79999999933751-21701.2026646092i</v>
      </c>
      <c r="E145" s="57" t="str">
        <f t="shared" si="23"/>
        <v>162.469524313738-0.00807530650991484i</v>
      </c>
      <c r="F145" s="57" t="str">
        <f t="shared" si="24"/>
        <v>3.83983983979175-45256.0948432601i</v>
      </c>
      <c r="G145" s="57" t="str">
        <f t="shared" si="25"/>
        <v>0.999999999987476-3.53897438037781E-06i</v>
      </c>
      <c r="H145" s="57" t="str">
        <f t="shared" si="26"/>
        <v>109.090912280727+0.106570657583658i</v>
      </c>
      <c r="I145" s="57" t="str">
        <f t="shared" si="27"/>
        <v>14.7875151138573-13927.5624408447i</v>
      </c>
      <c r="K145" s="57" t="str">
        <f t="shared" si="28"/>
        <v>0.109999891807508-0.000108748888637965i</v>
      </c>
      <c r="L145" s="57" t="str">
        <f t="shared" si="29"/>
        <v>0.000125-342.07444187774i</v>
      </c>
      <c r="M145" s="57" t="str">
        <f t="shared" si="30"/>
        <v>0.0015-164.902755263859i</v>
      </c>
      <c r="N145" s="57">
        <f t="shared" si="31"/>
        <v>89.961101702933902</v>
      </c>
      <c r="O145" s="57">
        <f t="shared" si="32"/>
        <v>93.711164471022045</v>
      </c>
      <c r="P145" s="371">
        <f t="shared" si="33"/>
        <v>93.711164471022045</v>
      </c>
      <c r="Q145" s="371">
        <f t="shared" si="34"/>
        <v>-90.038898297066098</v>
      </c>
      <c r="R145" s="12">
        <f t="shared" si="35"/>
        <v>89.961101702933902</v>
      </c>
      <c r="S145" s="57">
        <f t="shared" si="36"/>
        <v>1.4667845471868753E-3</v>
      </c>
      <c r="T145" s="12">
        <f t="shared" si="19"/>
        <v>93.711164471022045</v>
      </c>
    </row>
    <row r="146" spans="1:20" x14ac:dyDescent="0.25">
      <c r="A146" s="57">
        <f t="shared" si="20"/>
        <v>9.2511002163222322</v>
      </c>
      <c r="B146" s="12">
        <f t="shared" si="37"/>
        <v>1.4723583284661854</v>
      </c>
      <c r="C146" s="57" t="str">
        <f t="shared" si="21"/>
        <v>-32.9128994234906-48295.9740720713i</v>
      </c>
      <c r="D146" s="57" t="str">
        <f t="shared" si="22"/>
        <v>7.79999999933245-21619.050274115i</v>
      </c>
      <c r="E146" s="57" t="str">
        <f t="shared" si="23"/>
        <v>162.469524217429-0.00810599256746363i</v>
      </c>
      <c r="F146" s="57" t="str">
        <f t="shared" si="24"/>
        <v>3.83983983979138-45084.7727070767i</v>
      </c>
      <c r="G146" s="57" t="str">
        <f t="shared" si="25"/>
        <v>0.99999999998738-3.55242248302291E-06i</v>
      </c>
      <c r="H146" s="57" t="str">
        <f t="shared" si="26"/>
        <v>109.090912305015+0.106975626091529i</v>
      </c>
      <c r="I146" s="57" t="str">
        <f t="shared" si="27"/>
        <v>14.7875151153028-13874.838050595i</v>
      </c>
      <c r="K146" s="57" t="str">
        <f t="shared" si="28"/>
        <v>0.109999890983684-0.000109162133592051i</v>
      </c>
      <c r="L146" s="57" t="str">
        <f t="shared" si="29"/>
        <v>0.000125-340.779479854294i</v>
      </c>
      <c r="M146" s="57" t="str">
        <f t="shared" si="30"/>
        <v>0.0015-164.278496975353i</v>
      </c>
      <c r="N146" s="57">
        <f t="shared" si="31"/>
        <v>89.96095388957761</v>
      </c>
      <c r="O146" s="57">
        <f t="shared" si="32"/>
        <v>93.678220610795165</v>
      </c>
      <c r="P146" s="371">
        <f t="shared" si="33"/>
        <v>93.678220610795165</v>
      </c>
      <c r="Q146" s="371">
        <f t="shared" si="34"/>
        <v>-90.03904611042239</v>
      </c>
      <c r="R146" s="12">
        <f t="shared" si="35"/>
        <v>89.96095388957761</v>
      </c>
      <c r="S146" s="57">
        <f t="shared" si="36"/>
        <v>1.4723583284661855E-3</v>
      </c>
      <c r="T146" s="12">
        <f t="shared" si="19"/>
        <v>93.678220610795165</v>
      </c>
    </row>
    <row r="147" spans="1:20" x14ac:dyDescent="0.25">
      <c r="A147" s="57">
        <f t="shared" si="20"/>
        <v>9.2862543971442566</v>
      </c>
      <c r="B147" s="12">
        <f t="shared" si="37"/>
        <v>1.4779532901143571</v>
      </c>
      <c r="C147" s="57" t="str">
        <f t="shared" si="21"/>
        <v>-32.9128991303585-48113.1438534322i</v>
      </c>
      <c r="D147" s="57" t="str">
        <f t="shared" si="22"/>
        <v>7.79999999932736-21537.2088809169i</v>
      </c>
      <c r="E147" s="57" t="str">
        <f t="shared" si="23"/>
        <v>162.469524120388-0.00813679523080522i</v>
      </c>
      <c r="F147" s="57" t="str">
        <f t="shared" si="24"/>
        <v>3.83983983979101-44914.0991304847i</v>
      </c>
      <c r="G147" s="57" t="str">
        <f t="shared" si="25"/>
        <v>0.999999999987284-3.56592168845805E-06i</v>
      </c>
      <c r="H147" s="57" t="str">
        <f t="shared" si="26"/>
        <v>109.09091232949+0.107382133479835i</v>
      </c>
      <c r="I147" s="57" t="str">
        <f t="shared" si="27"/>
        <v>14.7875151167595-13822.3132545489i</v>
      </c>
      <c r="K147" s="57" t="str">
        <f t="shared" si="28"/>
        <v>0.109999890153586-0.000109576948867548i</v>
      </c>
      <c r="L147" s="57" t="str">
        <f t="shared" si="29"/>
        <v>0.000125-339.489420058073i</v>
      </c>
      <c r="M147" s="57" t="str">
        <f t="shared" si="30"/>
        <v>0.0015-163.656601888178i</v>
      </c>
      <c r="N147" s="57">
        <f t="shared" si="31"/>
        <v>89.960805514532538</v>
      </c>
      <c r="O147" s="57">
        <f t="shared" si="32"/>
        <v>93.645276750314608</v>
      </c>
      <c r="P147" s="371">
        <f t="shared" si="33"/>
        <v>93.645276750314608</v>
      </c>
      <c r="Q147" s="371">
        <f t="shared" si="34"/>
        <v>-90.039194485467462</v>
      </c>
      <c r="R147" s="12">
        <f t="shared" si="35"/>
        <v>89.960805514532538</v>
      </c>
      <c r="S147" s="57">
        <f t="shared" si="36"/>
        <v>1.477953290114357E-3</v>
      </c>
      <c r="T147" s="12">
        <f t="shared" si="19"/>
        <v>93.645276750314608</v>
      </c>
    </row>
    <row r="148" spans="1:20" x14ac:dyDescent="0.25">
      <c r="A148" s="57">
        <f t="shared" si="20"/>
        <v>9.3215421638534046</v>
      </c>
      <c r="B148" s="12">
        <f t="shared" si="37"/>
        <v>1.4835695126167916</v>
      </c>
      <c r="C148" s="57" t="str">
        <f t="shared" si="21"/>
        <v>-32.9128988349947-47931.0057585206i</v>
      </c>
      <c r="D148" s="57" t="str">
        <f t="shared" si="22"/>
        <v>7.79999999932225-21455.6773076992i</v>
      </c>
      <c r="E148" s="57" t="str">
        <f t="shared" si="23"/>
        <v>162.469524022608-0.00816771494302672i</v>
      </c>
      <c r="F148" s="57" t="str">
        <f t="shared" si="24"/>
        <v>3.83983983979064-44744.0716582875i</v>
      </c>
      <c r="G148" s="57" t="str">
        <f t="shared" si="25"/>
        <v>0.999999999987187-3.57947219087385E-06i</v>
      </c>
      <c r="H148" s="57" t="str">
        <f t="shared" si="26"/>
        <v>109.09091235415+0.10779018559632i</v>
      </c>
      <c r="I148" s="57" t="str">
        <f t="shared" si="27"/>
        <v>14.7875151182272-13769.9872971194i</v>
      </c>
      <c r="K148" s="57" t="str">
        <f t="shared" si="28"/>
        <v>0.109999889317168-0.00010999334043157i</v>
      </c>
      <c r="L148" s="57" t="str">
        <f t="shared" si="29"/>
        <v>0.000125-338.204243931135i</v>
      </c>
      <c r="M148" s="57" t="str">
        <f t="shared" si="30"/>
        <v>0.0015-163.037061056164i</v>
      </c>
      <c r="N148" s="57">
        <f t="shared" si="31"/>
        <v>89.960656575664302</v>
      </c>
      <c r="O148" s="57">
        <f t="shared" si="32"/>
        <v>93.61233288957861</v>
      </c>
      <c r="P148" s="371">
        <f t="shared" si="33"/>
        <v>93.61233288957861</v>
      </c>
      <c r="Q148" s="371">
        <f t="shared" si="34"/>
        <v>-90.039343424335698</v>
      </c>
      <c r="R148" s="12">
        <f t="shared" si="35"/>
        <v>89.960656575664302</v>
      </c>
      <c r="S148" s="57">
        <f t="shared" si="36"/>
        <v>1.4835695126167916E-3</v>
      </c>
      <c r="T148" s="12">
        <f t="shared" si="19"/>
        <v>93.61233288957861</v>
      </c>
    </row>
    <row r="149" spans="1:20" x14ac:dyDescent="0.25">
      <c r="A149" s="57">
        <f t="shared" si="20"/>
        <v>9.3569640240760474</v>
      </c>
      <c r="B149" s="12">
        <f t="shared" si="37"/>
        <v>1.4892070767647354</v>
      </c>
      <c r="C149" s="57" t="str">
        <f t="shared" si="21"/>
        <v>-32.9128985373815-47749.5571672187i</v>
      </c>
      <c r="D149" s="57" t="str">
        <f t="shared" si="22"/>
        <v>7.79999999931709-21374.4543816028i</v>
      </c>
      <c r="E149" s="57" t="str">
        <f t="shared" si="23"/>
        <v>162.469523924083-0.00819875214889944i</v>
      </c>
      <c r="F149" s="57" t="str">
        <f t="shared" si="24"/>
        <v>3.83983983979027-44574.6878445827i</v>
      </c>
      <c r="G149" s="57" t="str">
        <f t="shared" si="25"/>
        <v>0.99999999998709-3.59307418519881E-06i</v>
      </c>
      <c r="H149" s="57" t="str">
        <f t="shared" si="26"/>
        <v>109.090912378996+0.108199788310951i</v>
      </c>
      <c r="I149" s="57" t="str">
        <f t="shared" si="27"/>
        <v>14.7875151197056-13717.8594255798i</v>
      </c>
      <c r="K149" s="57" t="str">
        <f t="shared" si="28"/>
        <v>0.109999888474382-0.000110411314273903i</v>
      </c>
      <c r="L149" s="57" t="str">
        <f t="shared" si="29"/>
        <v>0.000125-336.923932985789i</v>
      </c>
      <c r="M149" s="57" t="str">
        <f t="shared" si="30"/>
        <v>0.0015-162.419865567009i</v>
      </c>
      <c r="N149" s="57">
        <f t="shared" si="31"/>
        <v>89.960507070830403</v>
      </c>
      <c r="O149" s="57">
        <f t="shared" si="32"/>
        <v>93.579389028585155</v>
      </c>
      <c r="P149" s="371">
        <f t="shared" si="33"/>
        <v>93.579389028585155</v>
      </c>
      <c r="Q149" s="371">
        <f t="shared" si="34"/>
        <v>-90.039492929169597</v>
      </c>
      <c r="R149" s="12">
        <f t="shared" si="35"/>
        <v>89.960507070830403</v>
      </c>
      <c r="S149" s="57">
        <f t="shared" si="36"/>
        <v>1.4892070767647354E-3</v>
      </c>
      <c r="T149" s="12">
        <f t="shared" si="19"/>
        <v>93.579389028585155</v>
      </c>
    </row>
    <row r="150" spans="1:20" x14ac:dyDescent="0.25">
      <c r="A150" s="57">
        <f t="shared" si="20"/>
        <v>9.3925204873675376</v>
      </c>
      <c r="B150" s="12">
        <f t="shared" si="37"/>
        <v>1.4948660636564415</v>
      </c>
      <c r="C150" s="57" t="str">
        <f t="shared" si="21"/>
        <v>-32.9128982375018-47568.7954693265i</v>
      </c>
      <c r="D150" s="57" t="str">
        <f t="shared" si="22"/>
        <v>7.7999999993119-21293.5389342085i</v>
      </c>
      <c r="E150" s="57" t="str">
        <f t="shared" si="23"/>
        <v>162.469523824808-0.00822990729488444i</v>
      </c>
      <c r="F150" s="57" t="str">
        <f t="shared" si="24"/>
        <v>3.83983983978988-44405.9452527274i</v>
      </c>
      <c r="G150" s="57" t="str">
        <f t="shared" si="25"/>
        <v>0.999999999986992-3.60672786710222E-06i</v>
      </c>
      <c r="H150" s="57" t="str">
        <f t="shared" si="26"/>
        <v>109.090912404034+0.10861094751601i</v>
      </c>
      <c r="I150" s="57" t="str">
        <f t="shared" si="27"/>
        <v>14.787515121196-13665.9288900538i</v>
      </c>
      <c r="K150" s="57" t="str">
        <f t="shared" si="28"/>
        <v>0.109999887625177-0.000110830876407095i</v>
      </c>
      <c r="L150" s="57" t="str">
        <f t="shared" si="29"/>
        <v>0.000125-335.648468804333i</v>
      </c>
      <c r="M150" s="57" t="str">
        <f t="shared" si="30"/>
        <v>0.0015-161.805006542149i</v>
      </c>
      <c r="N150" s="57">
        <f t="shared" si="31"/>
        <v>89.960356997880154</v>
      </c>
      <c r="O150" s="57">
        <f t="shared" si="32"/>
        <v>93.546445167332109</v>
      </c>
      <c r="P150" s="371">
        <f t="shared" si="33"/>
        <v>93.546445167332109</v>
      </c>
      <c r="Q150" s="371">
        <f t="shared" si="34"/>
        <v>-90.039643002119846</v>
      </c>
      <c r="R150" s="12">
        <f t="shared" si="35"/>
        <v>89.960356997880154</v>
      </c>
      <c r="S150" s="57">
        <f t="shared" si="36"/>
        <v>1.4948660636564415E-3</v>
      </c>
      <c r="T150" s="12">
        <f t="shared" si="19"/>
        <v>93.546445167332109</v>
      </c>
    </row>
    <row r="151" spans="1:20" x14ac:dyDescent="0.25">
      <c r="A151" s="57">
        <f t="shared" si="20"/>
        <v>9.4282120652195349</v>
      </c>
      <c r="B151" s="12">
        <f t="shared" si="37"/>
        <v>1.5005465546983361</v>
      </c>
      <c r="C151" s="57" t="str">
        <f t="shared" si="21"/>
        <v>-32.912897935339-47388.7180645276i</v>
      </c>
      <c r="D151" s="57" t="str">
        <f t="shared" si="22"/>
        <v>7.79999999930664-21212.9298015206i</v>
      </c>
      <c r="E151" s="57" t="str">
        <f t="shared" si="23"/>
        <v>162.469523724776-0.00826118082914191i</v>
      </c>
      <c r="F151" s="57" t="str">
        <f t="shared" si="24"/>
        <v>3.83983983978951-44237.8414553027i</v>
      </c>
      <c r="G151" s="57" t="str">
        <f t="shared" si="25"/>
        <v>0.999999999986892-3.62043343299684E-06i</v>
      </c>
      <c r="H151" s="57" t="str">
        <f t="shared" si="26"/>
        <v>109.090912429261+0.109023669126153i</v>
      </c>
      <c r="I151" s="57" t="str">
        <f t="shared" si="27"/>
        <v>14.7875151226973-13614.1949435027i</v>
      </c>
      <c r="K151" s="57" t="str">
        <f t="shared" si="28"/>
        <v>0.109999886769507-0.00011125203286654i</v>
      </c>
      <c r="L151" s="57" t="str">
        <f t="shared" si="29"/>
        <v>0.000125-334.377833038784i</v>
      </c>
      <c r="M151" s="57" t="str">
        <f t="shared" si="30"/>
        <v>0.0015-161.19247513663i</v>
      </c>
      <c r="N151" s="57">
        <f t="shared" si="31"/>
        <v>89.960206354654758</v>
      </c>
      <c r="O151" s="57">
        <f t="shared" si="32"/>
        <v>93.513501305817726</v>
      </c>
      <c r="P151" s="371">
        <f t="shared" si="33"/>
        <v>93.513501305817726</v>
      </c>
      <c r="Q151" s="371">
        <f t="shared" si="34"/>
        <v>-90.039793645345242</v>
      </c>
      <c r="R151" s="12">
        <f t="shared" si="35"/>
        <v>89.960206354654758</v>
      </c>
      <c r="S151" s="57">
        <f t="shared" si="36"/>
        <v>1.500546554698336E-3</v>
      </c>
      <c r="T151" s="12">
        <f t="shared" si="19"/>
        <v>93.513501305817726</v>
      </c>
    </row>
    <row r="152" spans="1:20" x14ac:dyDescent="0.25">
      <c r="A152" s="57">
        <f t="shared" si="20"/>
        <v>9.4640392710673691</v>
      </c>
      <c r="B152" s="12">
        <f t="shared" si="37"/>
        <v>1.5062486316061898</v>
      </c>
      <c r="C152" s="57" t="str">
        <f t="shared" si="21"/>
        <v>-32.9128976308753-47209.3223623476i</v>
      </c>
      <c r="D152" s="57" t="str">
        <f t="shared" si="22"/>
        <v>7.79999999930137-21132.6258239495i</v>
      </c>
      <c r="E152" s="57" t="str">
        <f t="shared" si="23"/>
        <v>162.469523623984-0.00829257320153143i</v>
      </c>
      <c r="F152" s="57" t="str">
        <f t="shared" si="24"/>
        <v>3.83983983978913-44070.3740340791i</v>
      </c>
      <c r="G152" s="57" t="str">
        <f t="shared" si="25"/>
        <v>0.999999999986793-3.63419108004187E-06i</v>
      </c>
      <c r="H152" s="57" t="str">
        <f t="shared" si="26"/>
        <v>109.090912454681+0.109437959078525i</v>
      </c>
      <c r="I152" s="57" t="str">
        <f t="shared" si="27"/>
        <v>14.7875151242102-13562.6568417166i</v>
      </c>
      <c r="K152" s="57" t="str">
        <f t="shared" si="28"/>
        <v>0.109999885907321-0.000111674789710564i</v>
      </c>
      <c r="L152" s="57" t="str">
        <f t="shared" si="29"/>
        <v>0.000125-333.112007410624i</v>
      </c>
      <c r="M152" s="57" t="str">
        <f t="shared" si="30"/>
        <v>0.0015-160.582262538982i</v>
      </c>
      <c r="N152" s="57">
        <f t="shared" si="31"/>
        <v>89.960055138987215</v>
      </c>
      <c r="O152" s="57">
        <f t="shared" si="32"/>
        <v>93.480557444039931</v>
      </c>
      <c r="P152" s="371">
        <f t="shared" si="33"/>
        <v>93.480557444039931</v>
      </c>
      <c r="Q152" s="371">
        <f t="shared" si="34"/>
        <v>-90.039944861012785</v>
      </c>
      <c r="R152" s="12">
        <f t="shared" si="35"/>
        <v>89.960055138987215</v>
      </c>
      <c r="S152" s="57">
        <f t="shared" si="36"/>
        <v>1.5062486316061898E-3</v>
      </c>
      <c r="T152" s="12">
        <f t="shared" si="19"/>
        <v>93.480557444039931</v>
      </c>
    </row>
    <row r="153" spans="1:20" x14ac:dyDescent="0.25">
      <c r="A153" s="57">
        <f t="shared" si="20"/>
        <v>9.5000026202974244</v>
      </c>
      <c r="B153" s="12">
        <f t="shared" si="37"/>
        <v>1.5119723764062933</v>
      </c>
      <c r="C153" s="57" t="str">
        <f t="shared" si="21"/>
        <v>-32.9128973240939-47030.6057821194i</v>
      </c>
      <c r="D153" s="57" t="str">
        <f t="shared" si="22"/>
        <v>7.79999999929605-21052.6258462957i</v>
      </c>
      <c r="E153" s="57" t="str">
        <f t="shared" si="23"/>
        <v>162.469523522425-0.00832408486362252i</v>
      </c>
      <c r="F153" s="57" t="str">
        <f t="shared" si="24"/>
        <v>3.83983983978874-43903.5405799814i</v>
      </c>
      <c r="G153" s="57" t="str">
        <f t="shared" si="25"/>
        <v>0.999999999986692-3.64800100614566E-06i</v>
      </c>
      <c r="H153" s="57" t="str">
        <f t="shared" si="26"/>
        <v>109.090912480294+0.109853823332827i</v>
      </c>
      <c r="I153" s="57" t="str">
        <f t="shared" si="27"/>
        <v>14.7875151257345-13511.3138433023i</v>
      </c>
      <c r="K153" s="57" t="str">
        <f t="shared" si="28"/>
        <v>0.10999988503857-0.000112099153020516i</v>
      </c>
      <c r="L153" s="57" t="str">
        <f t="shared" si="29"/>
        <v>0.000125-331.850973710525i</v>
      </c>
      <c r="M153" s="57" t="str">
        <f t="shared" si="30"/>
        <v>0.0015-159.974359971092i</v>
      </c>
      <c r="N153" s="57">
        <f t="shared" si="31"/>
        <v>89.959903348702241</v>
      </c>
      <c r="O153" s="57">
        <f t="shared" si="32"/>
        <v>93.447613581996777</v>
      </c>
      <c r="P153" s="371">
        <f t="shared" si="33"/>
        <v>93.447613581996777</v>
      </c>
      <c r="Q153" s="371">
        <f t="shared" si="34"/>
        <v>-90.040096651297759</v>
      </c>
      <c r="R153" s="12">
        <f t="shared" si="35"/>
        <v>89.959903348702241</v>
      </c>
      <c r="S153" s="57">
        <f t="shared" si="36"/>
        <v>1.5119723764062934E-3</v>
      </c>
      <c r="T153" s="12">
        <f t="shared" si="19"/>
        <v>93.447613581996777</v>
      </c>
    </row>
    <row r="154" spans="1:20" x14ac:dyDescent="0.25">
      <c r="A154" s="57">
        <f t="shared" si="20"/>
        <v>9.5361026302545557</v>
      </c>
      <c r="B154" s="12">
        <f t="shared" si="37"/>
        <v>1.5177178714366373</v>
      </c>
      <c r="C154" s="57" t="str">
        <f t="shared" si="21"/>
        <v>-32.9128970149761-46852.5657529441i</v>
      </c>
      <c r="D154" s="57" t="str">
        <f t="shared" si="22"/>
        <v>7.79999999929068-20972.9287177325i</v>
      </c>
      <c r="E154" s="57" t="str">
        <f t="shared" si="23"/>
        <v>162.469523420091-0.00835571626870071i</v>
      </c>
      <c r="F154" s="57" t="str">
        <f t="shared" si="24"/>
        <v>3.83983983978835-43737.3386930544i</v>
      </c>
      <c r="G154" s="57" t="str">
        <f t="shared" si="25"/>
        <v>0.999999999986591-3.66186340996865E-06i</v>
      </c>
      <c r="H154" s="57" t="str">
        <f t="shared" si="26"/>
        <v>109.090912506103+0.110271267871408i</v>
      </c>
      <c r="I154" s="57" t="str">
        <f t="shared" si="27"/>
        <v>14.7875151272705-13460.1652096739i</v>
      </c>
      <c r="K154" s="57" t="str">
        <f t="shared" si="28"/>
        <v>0.109999884163204-0.000112525128900851i</v>
      </c>
      <c r="L154" s="57" t="str">
        <f t="shared" si="29"/>
        <v>0.000125-330.594713798092i</v>
      </c>
      <c r="M154" s="57" t="str">
        <f t="shared" si="30"/>
        <v>0.0015-159.368758688077i</v>
      </c>
      <c r="N154" s="57">
        <f t="shared" si="31"/>
        <v>89.95975098161631</v>
      </c>
      <c r="O154" s="57">
        <f t="shared" si="32"/>
        <v>93.414669719686074</v>
      </c>
      <c r="P154" s="371">
        <f t="shared" si="33"/>
        <v>93.414669719686074</v>
      </c>
      <c r="Q154" s="371">
        <f t="shared" si="34"/>
        <v>-90.04024901838369</v>
      </c>
      <c r="R154" s="12">
        <f t="shared" si="35"/>
        <v>89.95975098161631</v>
      </c>
      <c r="S154" s="57">
        <f t="shared" si="36"/>
        <v>1.5177178714366373E-3</v>
      </c>
      <c r="T154" s="12">
        <f t="shared" si="19"/>
        <v>93.414669719686074</v>
      </c>
    </row>
    <row r="155" spans="1:20" x14ac:dyDescent="0.25">
      <c r="A155" s="57">
        <f t="shared" si="20"/>
        <v>9.5723398202495229</v>
      </c>
      <c r="B155" s="12">
        <f t="shared" si="37"/>
        <v>1.5234851993480965</v>
      </c>
      <c r="C155" s="57" t="str">
        <f t="shared" si="21"/>
        <v>-32.9128967035047-46675.1997136573i</v>
      </c>
      <c r="D155" s="57" t="str">
        <f t="shared" si="22"/>
        <v>7.79999999928529-20893.5332917901i</v>
      </c>
      <c r="E155" s="57" t="str">
        <f t="shared" si="23"/>
        <v>162.469523316979-0.00838746787177573i</v>
      </c>
      <c r="F155" s="57" t="str">
        <f t="shared" si="24"/>
        <v>3.83983983978796-43571.7659824283i</v>
      </c>
      <c r="G155" s="57" t="str">
        <f t="shared" si="25"/>
        <v>0.999999999986489-3.67577849092616E-06i</v>
      </c>
      <c r="H155" s="57" t="str">
        <f t="shared" si="26"/>
        <v>109.090912532107+0.110690298699348i</v>
      </c>
      <c r="I155" s="57" t="str">
        <f t="shared" si="27"/>
        <v>14.7875151288181-13409.2102050408i</v>
      </c>
      <c r="K155" s="57" t="str">
        <f t="shared" si="28"/>
        <v>0.109999883281173-0.000112952723479218i</v>
      </c>
      <c r="L155" s="57" t="str">
        <f t="shared" si="29"/>
        <v>0.000125-329.343209601606i</v>
      </c>
      <c r="M155" s="57" t="str">
        <f t="shared" si="30"/>
        <v>0.0015-158.76544997816i</v>
      </c>
      <c r="N155" s="57">
        <f t="shared" si="31"/>
        <v>89.959598035537624</v>
      </c>
      <c r="O155" s="57">
        <f t="shared" si="32"/>
        <v>93.381725857106019</v>
      </c>
      <c r="P155" s="371">
        <f t="shared" si="33"/>
        <v>93.381725857106019</v>
      </c>
      <c r="Q155" s="371">
        <f t="shared" si="34"/>
        <v>-90.040401964462376</v>
      </c>
      <c r="R155" s="12">
        <f t="shared" si="35"/>
        <v>89.959598035537624</v>
      </c>
      <c r="S155" s="57">
        <f t="shared" si="36"/>
        <v>1.5234851993480964E-3</v>
      </c>
      <c r="T155" s="12">
        <f t="shared" si="19"/>
        <v>93.381725857106019</v>
      </c>
    </row>
    <row r="156" spans="1:20" x14ac:dyDescent="0.25">
      <c r="A156" s="57">
        <f t="shared" si="20"/>
        <v>9.6087147115664706</v>
      </c>
      <c r="B156" s="12">
        <f t="shared" si="37"/>
        <v>1.5292744431056193</v>
      </c>
      <c r="C156" s="57" t="str">
        <f t="shared" si="21"/>
        <v>-32.9128963896614-46498.505112788i</v>
      </c>
      <c r="D156" s="57" t="str">
        <f t="shared" si="22"/>
        <v>7.79999999927985-20814.4384263386i</v>
      </c>
      <c r="E156" s="57" t="str">
        <f t="shared" si="23"/>
        <v>162.469523213081-0.00841934012958237i</v>
      </c>
      <c r="F156" s="57" t="str">
        <f t="shared" si="24"/>
        <v>3.83983983978757-43406.8200662839i</v>
      </c>
      <c r="G156" s="57" t="str">
        <f t="shared" si="25"/>
        <v>0.999999999986386-3.68974644919129E-06i</v>
      </c>
      <c r="H156" s="57" t="str">
        <f t="shared" si="26"/>
        <v>109.09091255831+0.111110921844551i</v>
      </c>
      <c r="I156" s="57" t="str">
        <f t="shared" si="27"/>
        <v>14.7875151303777-13358.4480963984i</v>
      </c>
      <c r="K156" s="57" t="str">
        <f t="shared" si="28"/>
        <v>0.109999882392425-0.000113381942906553i</v>
      </c>
      <c r="L156" s="57" t="str">
        <f t="shared" si="29"/>
        <v>0.000125-328.096443117759i</v>
      </c>
      <c r="M156" s="57" t="str">
        <f t="shared" si="30"/>
        <v>0.0015-158.164425162542i</v>
      </c>
      <c r="N156" s="57">
        <f t="shared" si="31"/>
        <v>89.959444508266031</v>
      </c>
      <c r="O156" s="57">
        <f t="shared" si="32"/>
        <v>93.348781994254352</v>
      </c>
      <c r="P156" s="371">
        <f t="shared" si="33"/>
        <v>93.348781994254352</v>
      </c>
      <c r="Q156" s="371">
        <f t="shared" si="34"/>
        <v>-90.040555491733969</v>
      </c>
      <c r="R156" s="12">
        <f t="shared" si="35"/>
        <v>89.959444508266031</v>
      </c>
      <c r="S156" s="57">
        <f t="shared" si="36"/>
        <v>1.5292744431056194E-3</v>
      </c>
      <c r="T156" s="12">
        <f t="shared" si="19"/>
        <v>93.348781994254352</v>
      </c>
    </row>
    <row r="157" spans="1:20" x14ac:dyDescent="0.25">
      <c r="A157" s="57">
        <f t="shared" si="20"/>
        <v>9.6452278274704231</v>
      </c>
      <c r="B157" s="12">
        <f t="shared" si="37"/>
        <v>1.5350856859894206</v>
      </c>
      <c r="C157" s="57" t="str">
        <f t="shared" si="21"/>
        <v>-32.9128960734284-46322.4794085253i</v>
      </c>
      <c r="D157" s="57" t="str">
        <f t="shared" si="22"/>
        <v>7.79999999927437-20735.6429835717i</v>
      </c>
      <c r="E157" s="57" t="str">
        <f t="shared" si="23"/>
        <v>162.469523108392-0.00845133350059412i</v>
      </c>
      <c r="F157" s="57" t="str">
        <f t="shared" si="24"/>
        <v>3.83983983978717-43242.4985718189i</v>
      </c>
      <c r="G157" s="57" t="str">
        <f t="shared" si="25"/>
        <v>0.999999999986282-3.70376748569783E-06i</v>
      </c>
      <c r="H157" s="57" t="str">
        <f t="shared" si="26"/>
        <v>109.090912584713+0.111533143357821i</v>
      </c>
      <c r="I157" s="57" t="str">
        <f t="shared" si="27"/>
        <v>14.7875151319491-13307.8781535167i</v>
      </c>
      <c r="K157" s="57" t="str">
        <f t="shared" si="28"/>
        <v>0.10999988149691-0.000113812793357163i</v>
      </c>
      <c r="L157" s="57" t="str">
        <f t="shared" si="29"/>
        <v>0.000125-326.854396411395i</v>
      </c>
      <c r="M157" s="57" t="str">
        <f t="shared" si="30"/>
        <v>0.0015-157.56567559528i</v>
      </c>
      <c r="N157" s="57">
        <f t="shared" si="31"/>
        <v>89.959290397593023</v>
      </c>
      <c r="O157" s="57">
        <f t="shared" si="32"/>
        <v>93.315838131129084</v>
      </c>
      <c r="P157" s="371">
        <f t="shared" si="33"/>
        <v>93.315838131129084</v>
      </c>
      <c r="Q157" s="371">
        <f t="shared" si="34"/>
        <v>-90.040709602406977</v>
      </c>
      <c r="R157" s="12">
        <f t="shared" si="35"/>
        <v>89.959290397593023</v>
      </c>
      <c r="S157" s="57">
        <f t="shared" si="36"/>
        <v>1.5350856859894207E-3</v>
      </c>
      <c r="T157" s="12">
        <f t="shared" si="19"/>
        <v>93.315838131129084</v>
      </c>
    </row>
    <row r="158" spans="1:20" x14ac:dyDescent="0.25">
      <c r="A158" s="57">
        <f t="shared" si="20"/>
        <v>9.6818796932148103</v>
      </c>
      <c r="B158" s="12">
        <f t="shared" si="37"/>
        <v>1.5409190115961804</v>
      </c>
      <c r="C158" s="57" t="str">
        <f t="shared" si="21"/>
        <v>-32.9128957547881-46147.1200686806i</v>
      </c>
      <c r="D158" s="57" t="str">
        <f t="shared" si="22"/>
        <v>7.79999999926883-20657.1458299906i</v>
      </c>
      <c r="E158" s="57" t="str">
        <f t="shared" si="23"/>
        <v>162.469523002906-0.0084834484450275i</v>
      </c>
      <c r="F158" s="57" t="str">
        <f t="shared" si="24"/>
        <v>3.83983983978676-43078.7991352133i</v>
      </c>
      <c r="G158" s="57" t="str">
        <f t="shared" si="25"/>
        <v>0.999999999986178-0.0000037178418021431i</v>
      </c>
      <c r="H158" s="57" t="str">
        <f t="shared" si="26"/>
        <v>109.090912611316+0.111956969312959i</v>
      </c>
      <c r="I158" s="57" t="str">
        <f t="shared" si="27"/>
        <v>14.7875151335325-13257.4996489298i</v>
      </c>
      <c r="K158" s="57" t="str">
        <f t="shared" si="28"/>
        <v>0.109999880594576-0.000114245281028815i</v>
      </c>
      <c r="L158" s="57" t="str">
        <f t="shared" si="29"/>
        <v>0.000125-325.617051615257i</v>
      </c>
      <c r="M158" s="57" t="str">
        <f t="shared" si="30"/>
        <v>0.0015-156.96919266316i</v>
      </c>
      <c r="N158" s="57">
        <f t="shared" si="31"/>
        <v>89.959135701301676</v>
      </c>
      <c r="O158" s="57">
        <f t="shared" si="32"/>
        <v>93.282894267728139</v>
      </c>
      <c r="P158" s="371">
        <f t="shared" si="33"/>
        <v>93.282894267728139</v>
      </c>
      <c r="Q158" s="371">
        <f t="shared" si="34"/>
        <v>-90.040864298698324</v>
      </c>
      <c r="R158" s="12">
        <f t="shared" si="35"/>
        <v>89.959135701301676</v>
      </c>
      <c r="S158" s="57">
        <f t="shared" si="36"/>
        <v>1.5409190115961804E-3</v>
      </c>
      <c r="T158" s="12">
        <f t="shared" si="19"/>
        <v>93.282894267728139</v>
      </c>
    </row>
    <row r="159" spans="1:20" x14ac:dyDescent="0.25">
      <c r="A159" s="57">
        <f t="shared" si="20"/>
        <v>9.7186708360490268</v>
      </c>
      <c r="B159" s="12">
        <f t="shared" si="37"/>
        <v>1.5467745038402458</v>
      </c>
      <c r="C159" s="57" t="str">
        <f t="shared" si="21"/>
        <v>-32.9128954337199-45972.4245706509i</v>
      </c>
      <c r="D159" s="57" t="str">
        <f t="shared" si="22"/>
        <v>7.79999999926326-20578.9458363873i</v>
      </c>
      <c r="E159" s="57" t="str">
        <f t="shared" si="23"/>
        <v>162.469522896617-0.00851568542484019i</v>
      </c>
      <c r="F159" s="57" t="str">
        <f t="shared" si="24"/>
        <v>3.83983983978636-42915.719401596i</v>
      </c>
      <c r="G159" s="57" t="str">
        <f t="shared" si="25"/>
        <v>0.999999999986072-3.73196960099085E-06i</v>
      </c>
      <c r="H159" s="57" t="str">
        <f t="shared" si="26"/>
        <v>109.090912638122+0.112382405806843i</v>
      </c>
      <c r="I159" s="57" t="str">
        <f t="shared" si="27"/>
        <v>14.7875151351276-13207.3118579264i</v>
      </c>
      <c r="K159" s="57" t="str">
        <f t="shared" si="28"/>
        <v>0.109999879685372-0.000114679412142826i</v>
      </c>
      <c r="L159" s="57" t="str">
        <f t="shared" si="29"/>
        <v>0.000125-324.384390929724i</v>
      </c>
      <c r="M159" s="57" t="str">
        <f t="shared" si="30"/>
        <v>0.0015-156.374967785575i</v>
      </c>
      <c r="N159" s="57">
        <f t="shared" si="31"/>
        <v>89.9589804171667</v>
      </c>
      <c r="O159" s="57">
        <f t="shared" si="32"/>
        <v>93.249950404049457</v>
      </c>
      <c r="P159" s="371">
        <f t="shared" si="33"/>
        <v>93.249950404049457</v>
      </c>
      <c r="Q159" s="371">
        <f t="shared" si="34"/>
        <v>-90.0410195828333</v>
      </c>
      <c r="R159" s="12">
        <f t="shared" si="35"/>
        <v>89.9589804171667</v>
      </c>
      <c r="S159" s="57">
        <f t="shared" si="36"/>
        <v>1.5467745038402459E-3</v>
      </c>
      <c r="T159" s="12">
        <f t="shared" si="19"/>
        <v>93.249950404049457</v>
      </c>
    </row>
    <row r="160" spans="1:20" x14ac:dyDescent="0.25">
      <c r="A160" s="57">
        <f t="shared" si="20"/>
        <v>9.7556017852260126</v>
      </c>
      <c r="B160" s="12">
        <f t="shared" si="37"/>
        <v>1.5526522469548387</v>
      </c>
      <c r="C160" s="57" t="str">
        <f t="shared" si="21"/>
        <v>-32.9128951102093-45798.3904013831i</v>
      </c>
      <c r="D160" s="57" t="str">
        <f t="shared" si="22"/>
        <v>7.79999999925767-20501.0418778288i</v>
      </c>
      <c r="E160" s="57" t="str">
        <f t="shared" si="23"/>
        <v>162.469522789519-0.00854804490375902i</v>
      </c>
      <c r="F160" s="57" t="str">
        <f t="shared" si="24"/>
        <v>3.83983983978596-42753.2570250101i</v>
      </c>
      <c r="G160" s="57" t="str">
        <f t="shared" si="25"/>
        <v>0.999999999985966-3.74615108547422E-06i</v>
      </c>
      <c r="H160" s="57" t="str">
        <f t="shared" si="26"/>
        <v>109.090912665131+0.112809458959526i</v>
      </c>
      <c r="I160" s="57" t="str">
        <f t="shared" si="27"/>
        <v>14.7875151367352-13157.3140585378i</v>
      </c>
      <c r="K160" s="57" t="str">
        <f t="shared" si="28"/>
        <v>0.109999878769245-0.000115115192944156i</v>
      </c>
      <c r="L160" s="57" t="str">
        <f t="shared" si="29"/>
        <v>0.000125-323.156396622558i</v>
      </c>
      <c r="M160" s="57" t="str">
        <f t="shared" si="30"/>
        <v>0.0015-155.7829924144i</v>
      </c>
      <c r="N160" s="57">
        <f t="shared" si="31"/>
        <v>89.958824542954318</v>
      </c>
      <c r="O160" s="57">
        <f t="shared" si="32"/>
        <v>93.217006540090949</v>
      </c>
      <c r="P160" s="371">
        <f t="shared" si="33"/>
        <v>93.217006540090949</v>
      </c>
      <c r="Q160" s="371">
        <f t="shared" si="34"/>
        <v>-90.041175457045682</v>
      </c>
      <c r="R160" s="12">
        <f t="shared" si="35"/>
        <v>89.958824542954318</v>
      </c>
      <c r="S160" s="57">
        <f t="shared" si="36"/>
        <v>1.5526522469548388E-3</v>
      </c>
      <c r="T160" s="12">
        <f t="shared" si="19"/>
        <v>93.217006540090949</v>
      </c>
    </row>
    <row r="161" spans="1:20" x14ac:dyDescent="0.25">
      <c r="A161" s="57">
        <f t="shared" si="20"/>
        <v>9.7926730720098725</v>
      </c>
      <c r="B161" s="12">
        <f t="shared" si="37"/>
        <v>1.5585523254932672</v>
      </c>
      <c r="C161" s="57" t="str">
        <f t="shared" si="21"/>
        <v>-32.9128947842336-45625.0150573362i</v>
      </c>
      <c r="D161" s="57" t="str">
        <f t="shared" si="22"/>
        <v>7.79999999925201-20423.4328336404i</v>
      </c>
      <c r="E161" s="57" t="str">
        <f t="shared" si="23"/>
        <v>162.469522681605-0.00858052734725507i</v>
      </c>
      <c r="F161" s="57" t="str">
        <f t="shared" si="24"/>
        <v>3.83983983978554-42591.4096683797i</v>
      </c>
      <c r="G161" s="57" t="str">
        <f t="shared" si="25"/>
        <v>0.99999999998586-3.76038645959862E-06i</v>
      </c>
      <c r="H161" s="57" t="str">
        <f t="shared" si="26"/>
        <v>109.090912692348+0.113238134914312i</v>
      </c>
      <c r="I161" s="57" t="str">
        <f t="shared" si="27"/>
        <v>14.7875151383551-13107.5055315295i</v>
      </c>
      <c r="K161" s="57" t="str">
        <f t="shared" si="28"/>
        <v>0.109999877846141-0.000115552629701489i</v>
      </c>
      <c r="L161" s="57" t="str">
        <f t="shared" si="29"/>
        <v>0.000125-321.93305102865i</v>
      </c>
      <c r="M161" s="57" t="str">
        <f t="shared" si="30"/>
        <v>0.0015-155.193258033872i</v>
      </c>
      <c r="N161" s="57">
        <f t="shared" si="31"/>
        <v>89.958668076422228</v>
      </c>
      <c r="O161" s="57">
        <f t="shared" si="32"/>
        <v>93.184062675850313</v>
      </c>
      <c r="P161" s="371">
        <f t="shared" si="33"/>
        <v>93.184062675850313</v>
      </c>
      <c r="Q161" s="371">
        <f t="shared" si="34"/>
        <v>-90.041331923577772</v>
      </c>
      <c r="R161" s="12">
        <f t="shared" si="35"/>
        <v>89.958668076422228</v>
      </c>
      <c r="S161" s="57">
        <f t="shared" si="36"/>
        <v>1.5585523254932673E-3</v>
      </c>
      <c r="T161" s="12">
        <f t="shared" si="19"/>
        <v>93.184062675850313</v>
      </c>
    </row>
    <row r="162" spans="1:20" x14ac:dyDescent="0.25">
      <c r="A162" s="57">
        <f t="shared" si="20"/>
        <v>9.8298852296835104</v>
      </c>
      <c r="B162" s="12">
        <f t="shared" si="37"/>
        <v>1.5644748243301416</v>
      </c>
      <c r="C162" s="57" t="str">
        <f t="shared" si="21"/>
        <v>-32.9128944557765-45452.2960444488i</v>
      </c>
      <c r="D162" s="57" t="str">
        <f t="shared" si="22"/>
        <v>7.7999999992463-20346.1175873899i</v>
      </c>
      <c r="E162" s="57" t="str">
        <f t="shared" si="23"/>
        <v>162.46952257287-0.00861313322258398i</v>
      </c>
      <c r="F162" s="57" t="str">
        <f t="shared" si="24"/>
        <v>3.83983983978512-42430.1750034765i</v>
      </c>
      <c r="G162" s="57" t="str">
        <f t="shared" si="25"/>
        <v>0.999999999985752-3.77467592814469E-06i</v>
      </c>
      <c r="H162" s="57" t="str">
        <f t="shared" si="26"/>
        <v>109.090912719771+0.113668439837846i</v>
      </c>
      <c r="I162" s="57" t="str">
        <f t="shared" si="27"/>
        <v>14.7875151399871-13057.8855603887i</v>
      </c>
      <c r="K162" s="57" t="str">
        <f t="shared" si="28"/>
        <v>0.109999876916009-0.000115991728707333i</v>
      </c>
      <c r="L162" s="57" t="str">
        <f t="shared" si="29"/>
        <v>0.000125-320.71433654976i</v>
      </c>
      <c r="M162" s="57" t="str">
        <f t="shared" si="30"/>
        <v>0.0015-154.605756160462i</v>
      </c>
      <c r="N162" s="57">
        <f t="shared" si="31"/>
        <v>89.958511015319644</v>
      </c>
      <c r="O162" s="57">
        <f t="shared" si="32"/>
        <v>93.151118811325574</v>
      </c>
      <c r="P162" s="371">
        <f t="shared" si="33"/>
        <v>93.151118811325574</v>
      </c>
      <c r="Q162" s="371">
        <f t="shared" si="34"/>
        <v>-90.041488984680356</v>
      </c>
      <c r="R162" s="12">
        <f t="shared" si="35"/>
        <v>89.958511015319644</v>
      </c>
      <c r="S162" s="57">
        <f t="shared" si="36"/>
        <v>1.5644748243301416E-3</v>
      </c>
      <c r="T162" s="12">
        <f t="shared" si="19"/>
        <v>93.151118811325574</v>
      </c>
    </row>
    <row r="163" spans="1:20" x14ac:dyDescent="0.25">
      <c r="A163" s="57">
        <f t="shared" si="20"/>
        <v>9.8672387935563073</v>
      </c>
      <c r="B163" s="12">
        <f t="shared" si="37"/>
        <v>1.5704198286625961</v>
      </c>
      <c r="C163" s="57" t="str">
        <f t="shared" si="21"/>
        <v>-32.9128941248182-45280.2308780989i</v>
      </c>
      <c r="D163" s="57" t="str">
        <f t="shared" si="22"/>
        <v>7.79999999924056-20269.0950268716i</v>
      </c>
      <c r="E163" s="57" t="str">
        <f t="shared" si="23"/>
        <v>162.469522463306-0.00864586299876645i</v>
      </c>
      <c r="F163" s="57" t="str">
        <f t="shared" si="24"/>
        <v>3.83983983978471-42269.5507108855i</v>
      </c>
      <c r="G163" s="57" t="str">
        <f t="shared" si="25"/>
        <v>0.999999999985643-3.78901969667122E-06i</v>
      </c>
      <c r="H163" s="57" t="str">
        <f t="shared" si="26"/>
        <v>109.090912747403+0.114100379920216i</v>
      </c>
      <c r="I163" s="57" t="str">
        <f t="shared" si="27"/>
        <v>14.7875151416317-13008.4534313155i</v>
      </c>
      <c r="K163" s="57" t="str">
        <f t="shared" si="28"/>
        <v>0.109999875978794-0.000116432496278105i</v>
      </c>
      <c r="L163" s="57" t="str">
        <f t="shared" si="29"/>
        <v>0.000125-319.500235654274i</v>
      </c>
      <c r="M163" s="57" t="str">
        <f t="shared" si="30"/>
        <v>0.0015-154.020478342759i</v>
      </c>
      <c r="N163" s="57">
        <f t="shared" si="31"/>
        <v>89.958353357387253</v>
      </c>
      <c r="O163" s="57">
        <f t="shared" si="32"/>
        <v>93.118174946514387</v>
      </c>
      <c r="P163" s="371">
        <f t="shared" si="33"/>
        <v>93.118174946514387</v>
      </c>
      <c r="Q163" s="371">
        <f t="shared" si="34"/>
        <v>-90.041646642612747</v>
      </c>
      <c r="R163" s="12">
        <f t="shared" si="35"/>
        <v>89.958353357387253</v>
      </c>
      <c r="S163" s="57">
        <f t="shared" si="36"/>
        <v>1.5704198286625962E-3</v>
      </c>
      <c r="T163" s="12">
        <f t="shared" si="19"/>
        <v>93.118174946514387</v>
      </c>
    </row>
    <row r="164" spans="1:20" x14ac:dyDescent="0.25">
      <c r="A164" s="57">
        <f t="shared" si="20"/>
        <v>9.9047343009718212</v>
      </c>
      <c r="B164" s="12">
        <f t="shared" si="37"/>
        <v>1.5763874240115141</v>
      </c>
      <c r="C164" s="57" t="str">
        <f t="shared" si="21"/>
        <v>-32.9128937913389-45108.8170830719i</v>
      </c>
      <c r="D164" s="57" t="str">
        <f t="shared" si="22"/>
        <v>7.79999999923479-20192.3640440901i</v>
      </c>
      <c r="E164" s="57" t="str">
        <f t="shared" si="23"/>
        <v>162.469522352907-0.00867871714660855i</v>
      </c>
      <c r="F164" s="57" t="str">
        <f t="shared" si="24"/>
        <v>3.8398398397843-42109.5344799724i</v>
      </c>
      <c r="G164" s="57" t="str">
        <f t="shared" si="25"/>
        <v>0.999999999985534-3.80341797151816E-06i</v>
      </c>
      <c r="H164" s="57" t="str">
        <f t="shared" si="26"/>
        <v>109.090912775245+0.114533961375024i</v>
      </c>
      <c r="I164" s="57" t="str">
        <f t="shared" si="27"/>
        <v>14.7875151432887-12959.2084332122i</v>
      </c>
      <c r="K164" s="57" t="str">
        <f t="shared" si="28"/>
        <v>0.109999875034443-0.000116874938754221i</v>
      </c>
      <c r="L164" s="57" t="str">
        <f t="shared" si="29"/>
        <v>0.000125-318.290730876942i</v>
      </c>
      <c r="M164" s="57" t="str">
        <f t="shared" si="30"/>
        <v>0.0015-153.437416161346i</v>
      </c>
      <c r="N164" s="57">
        <f t="shared" si="31"/>
        <v>89.958195100357116</v>
      </c>
      <c r="O164" s="57">
        <f t="shared" si="32"/>
        <v>93.085231081414719</v>
      </c>
      <c r="P164" s="371">
        <f t="shared" si="33"/>
        <v>93.085231081414719</v>
      </c>
      <c r="Q164" s="371">
        <f t="shared" si="34"/>
        <v>-90.041804899642884</v>
      </c>
      <c r="R164" s="12">
        <f t="shared" si="35"/>
        <v>89.958195100357116</v>
      </c>
      <c r="S164" s="57">
        <f t="shared" si="36"/>
        <v>1.5763874240115141E-3</v>
      </c>
      <c r="T164" s="12">
        <f t="shared" si="19"/>
        <v>93.085231081414719</v>
      </c>
    </row>
    <row r="165" spans="1:20" x14ac:dyDescent="0.25">
      <c r="A165" s="57">
        <f t="shared" si="20"/>
        <v>9.9423722913155146</v>
      </c>
      <c r="B165" s="12">
        <f t="shared" si="37"/>
        <v>1.5823776962227578</v>
      </c>
      <c r="C165" s="57" t="str">
        <f t="shared" si="21"/>
        <v>-32.9128934553217-44938.0521935236i</v>
      </c>
      <c r="D165" s="57" t="str">
        <f t="shared" si="22"/>
        <v>7.79999999922898-20115.9235352445i</v>
      </c>
      <c r="E165" s="57" t="str">
        <f t="shared" si="23"/>
        <v>162.469522241669-0.00871169613870991i</v>
      </c>
      <c r="F165" s="57" t="str">
        <f t="shared" si="24"/>
        <v>3.83983983978387-41950.12400885i</v>
      </c>
      <c r="G165" s="57" t="str">
        <f t="shared" si="25"/>
        <v>0.999999999985424-3.81787095980951E-06i</v>
      </c>
      <c r="H165" s="57" t="str">
        <f t="shared" si="26"/>
        <v>109.090912803298+0.114969190439486i</v>
      </c>
      <c r="I165" s="57" t="str">
        <f t="shared" si="27"/>
        <v>14.7875151449582-12910.1498576727i</v>
      </c>
      <c r="K165" s="57" t="str">
        <f t="shared" si="28"/>
        <v>0.109999874082902-0.000117319062500192i</v>
      </c>
      <c r="L165" s="57" t="str">
        <f t="shared" si="29"/>
        <v>0.000125-317.085804818631i</v>
      </c>
      <c r="M165" s="57" t="str">
        <f t="shared" si="30"/>
        <v>0.0015-152.856561228677i</v>
      </c>
      <c r="N165" s="57">
        <f t="shared" si="31"/>
        <v>89.958036241952698</v>
      </c>
      <c r="O165" s="57">
        <f t="shared" si="32"/>
        <v>93.052287216024496</v>
      </c>
      <c r="P165" s="371">
        <f t="shared" si="33"/>
        <v>93.052287216024496</v>
      </c>
      <c r="Q165" s="371">
        <f t="shared" si="34"/>
        <v>-90.041963758047302</v>
      </c>
      <c r="R165" s="12">
        <f t="shared" si="35"/>
        <v>89.958036241952698</v>
      </c>
      <c r="S165" s="57">
        <f t="shared" si="36"/>
        <v>1.5823776962227579E-3</v>
      </c>
      <c r="T165" s="12">
        <f t="shared" si="19"/>
        <v>93.052287216024496</v>
      </c>
    </row>
    <row r="166" spans="1:20" x14ac:dyDescent="0.25">
      <c r="A166" s="57">
        <f t="shared" si="20"/>
        <v>9.9801533060225136</v>
      </c>
      <c r="B166" s="12">
        <f t="shared" si="37"/>
        <v>1.5883907314684043</v>
      </c>
      <c r="C166" s="57" t="str">
        <f t="shared" si="21"/>
        <v>-32.9128931167451-44767.9337529421i</v>
      </c>
      <c r="D166" s="57" t="str">
        <f t="shared" si="22"/>
        <v>7.7999999992231-20039.7724007122i</v>
      </c>
      <c r="E166" s="57" t="str">
        <f t="shared" si="23"/>
        <v>162.469522129583-0.00874480044945635i</v>
      </c>
      <c r="F166" s="57" t="str">
        <f t="shared" si="24"/>
        <v>3.83983983978344-41791.3170043451i</v>
      </c>
      <c r="G166" s="57" t="str">
        <f t="shared" si="25"/>
        <v>0.999999999985313-3.83237886945636E-06i</v>
      </c>
      <c r="H166" s="57" t="str">
        <f t="shared" si="26"/>
        <v>109.090912831566+0.115406073374523i</v>
      </c>
      <c r="I166" s="57" t="str">
        <f t="shared" si="27"/>
        <v>14.7875151466406-12861.2769989734i</v>
      </c>
      <c r="K166" s="57" t="str">
        <f t="shared" si="28"/>
        <v>0.109999873124115-0.000117764873904711i</v>
      </c>
      <c r="L166" s="57" t="str">
        <f t="shared" si="29"/>
        <v>0.000125-315.885440146076i</v>
      </c>
      <c r="M166" s="57" t="str">
        <f t="shared" si="30"/>
        <v>0.0015-152.277905188959i</v>
      </c>
      <c r="N166" s="57">
        <f t="shared" si="31"/>
        <v>89.957876779888778</v>
      </c>
      <c r="O166" s="57">
        <f t="shared" si="32"/>
        <v>93.019343350341202</v>
      </c>
      <c r="P166" s="371">
        <f t="shared" si="33"/>
        <v>93.019343350341202</v>
      </c>
      <c r="Q166" s="371">
        <f t="shared" si="34"/>
        <v>-90.042123220111222</v>
      </c>
      <c r="R166" s="12">
        <f t="shared" si="35"/>
        <v>89.957876779888778</v>
      </c>
      <c r="S166" s="57">
        <f t="shared" si="36"/>
        <v>1.5883907314684044E-3</v>
      </c>
      <c r="T166" s="12">
        <f t="shared" si="19"/>
        <v>93.019343350341202</v>
      </c>
    </row>
    <row r="167" spans="1:20" x14ac:dyDescent="0.25">
      <c r="A167" s="57">
        <f t="shared" si="20"/>
        <v>10.018077888585399</v>
      </c>
      <c r="B167" s="12">
        <f t="shared" si="37"/>
        <v>1.5944266162479843</v>
      </c>
      <c r="C167" s="57" t="str">
        <f t="shared" si="21"/>
        <v>-32.9128927755918-44598.4593141179i</v>
      </c>
      <c r="D167" s="57" t="str">
        <f t="shared" si="22"/>
        <v>7.79999999921718-19963.9095450339i</v>
      </c>
      <c r="E167" s="57" t="str">
        <f t="shared" si="23"/>
        <v>162.469522016645-0.0087780305550468i</v>
      </c>
      <c r="F167" s="57" t="str">
        <f t="shared" si="24"/>
        <v>3.83983983978301-41633.1111819656i</v>
      </c>
      <c r="G167" s="57" t="str">
        <f t="shared" si="25"/>
        <v>0.999999999985201-3.84694190915986E-06i</v>
      </c>
      <c r="H167" s="57" t="str">
        <f t="shared" si="26"/>
        <v>109.090912860049+0.115844616464843i</v>
      </c>
      <c r="I167" s="57" t="str">
        <f t="shared" si="27"/>
        <v>14.7875151483358-12812.5891540614i</v>
      </c>
      <c r="K167" s="57" t="str">
        <f t="shared" si="28"/>
        <v>0.109999872158027-0.000118212379380746i</v>
      </c>
      <c r="L167" s="57" t="str">
        <f t="shared" si="29"/>
        <v>0.000125-314.689619591627i</v>
      </c>
      <c r="M167" s="57" t="str">
        <f t="shared" si="30"/>
        <v>0.0015-151.701439718031i</v>
      </c>
      <c r="N167" s="57">
        <f t="shared" si="31"/>
        <v>89.957716711871498</v>
      </c>
      <c r="O167" s="57">
        <f t="shared" si="32"/>
        <v>92.986399484362863</v>
      </c>
      <c r="P167" s="371">
        <f t="shared" si="33"/>
        <v>92.986399484362863</v>
      </c>
      <c r="Q167" s="371">
        <f t="shared" si="34"/>
        <v>-90.042283288128502</v>
      </c>
      <c r="R167" s="12">
        <f t="shared" si="35"/>
        <v>89.957716711871498</v>
      </c>
      <c r="S167" s="57">
        <f t="shared" si="36"/>
        <v>1.5944266162479844E-3</v>
      </c>
      <c r="T167" s="12">
        <f t="shared" si="19"/>
        <v>92.986399484362863</v>
      </c>
    </row>
    <row r="168" spans="1:20" x14ac:dyDescent="0.25">
      <c r="A168" s="57">
        <f t="shared" si="20"/>
        <v>10.056146584562024</v>
      </c>
      <c r="B168" s="12">
        <f t="shared" si="37"/>
        <v>1.6004854373897266</v>
      </c>
      <c r="C168" s="57" t="str">
        <f t="shared" si="21"/>
        <v>-32.9128924318393-44429.6264391031i</v>
      </c>
      <c r="D168" s="57" t="str">
        <f t="shared" si="22"/>
        <v>7.79999999921124-19888.3338768967i</v>
      </c>
      <c r="E168" s="57" t="str">
        <f t="shared" si="23"/>
        <v>162.469521902845-0.0088113869334773i</v>
      </c>
      <c r="F168" s="57" t="str">
        <f t="shared" si="24"/>
        <v>3.83983983978259-41475.5042658679i</v>
      </c>
      <c r="G168" s="57" t="str">
        <f t="shared" si="25"/>
        <v>0.999999999985088-3.86156028841424E-06i</v>
      </c>
      <c r="H168" s="57" t="str">
        <f t="shared" si="26"/>
        <v>109.090912888749+0.116284826019038i</v>
      </c>
      <c r="I168" s="57" t="str">
        <f t="shared" si="27"/>
        <v>14.7875151500439-12764.0856225461i</v>
      </c>
      <c r="K168" s="57" t="str">
        <f t="shared" si="28"/>
        <v>0.109999871184583-0.000118661585365634i</v>
      </c>
      <c r="L168" s="57" t="str">
        <f t="shared" si="29"/>
        <v>0.000125-313.498325953006i</v>
      </c>
      <c r="M168" s="57" t="str">
        <f t="shared" si="30"/>
        <v>0.0015-151.127156523242i</v>
      </c>
      <c r="N168" s="57">
        <f t="shared" si="31"/>
        <v>89.957556035598273</v>
      </c>
      <c r="O168" s="57">
        <f t="shared" si="32"/>
        <v>92.953455618086991</v>
      </c>
      <c r="P168" s="371">
        <f t="shared" si="33"/>
        <v>92.953455618086991</v>
      </c>
      <c r="Q168" s="371">
        <f t="shared" si="34"/>
        <v>-90.042443964401727</v>
      </c>
      <c r="R168" s="12">
        <f t="shared" si="35"/>
        <v>89.957556035598273</v>
      </c>
      <c r="S168" s="57">
        <f t="shared" si="36"/>
        <v>1.6004854373897267E-3</v>
      </c>
      <c r="T168" s="12">
        <f t="shared" si="19"/>
        <v>92.953455618086991</v>
      </c>
    </row>
    <row r="169" spans="1:20" x14ac:dyDescent="0.25">
      <c r="A169" s="57">
        <f t="shared" si="20"/>
        <v>10.09435994158336</v>
      </c>
      <c r="B169" s="12">
        <f t="shared" si="37"/>
        <v>1.6065672820518075</v>
      </c>
      <c r="C169" s="57" t="str">
        <f t="shared" si="21"/>
        <v>-32.9128920854697-44261.4326991809i</v>
      </c>
      <c r="D169" s="57" t="str">
        <f t="shared" si="22"/>
        <v>7.79999999920517-19813.0443091192i</v>
      </c>
      <c r="E169" s="57" t="str">
        <f t="shared" si="23"/>
        <v>162.46952178818-0.00884487006457241i</v>
      </c>
      <c r="F169" s="57" t="str">
        <f t="shared" si="24"/>
        <v>3.83983983978214-41318.493988823i</v>
      </c>
      <c r="G169" s="57" t="str">
        <f t="shared" si="25"/>
        <v>0.999999999984975-3.87623421750977E-06i</v>
      </c>
      <c r="H169" s="57" t="str">
        <f t="shared" si="26"/>
        <v>109.090912917668+0.116726708369671i</v>
      </c>
      <c r="I169" s="57" t="str">
        <f t="shared" si="27"/>
        <v>14.7875151517648-12715.7657066875i</v>
      </c>
      <c r="K169" s="57" t="str">
        <f t="shared" si="28"/>
        <v>0.109999870203727-0.000119112498321171i</v>
      </c>
      <c r="L169" s="57" t="str">
        <f t="shared" si="29"/>
        <v>0.000125-312.311542093053i</v>
      </c>
      <c r="M169" s="57" t="str">
        <f t="shared" si="30"/>
        <v>0.0015-150.555047343338i</v>
      </c>
      <c r="N169" s="57">
        <f t="shared" si="31"/>
        <v>89.957394748757721</v>
      </c>
      <c r="O169" s="57">
        <f t="shared" si="32"/>
        <v>92.920511751511469</v>
      </c>
      <c r="P169" s="371">
        <f t="shared" si="33"/>
        <v>92.920511751511469</v>
      </c>
      <c r="Q169" s="371">
        <f t="shared" si="34"/>
        <v>-90.042605251242279</v>
      </c>
      <c r="R169" s="12">
        <f t="shared" si="35"/>
        <v>89.957394748757721</v>
      </c>
      <c r="S169" s="57">
        <f t="shared" si="36"/>
        <v>1.6065672820518076E-3</v>
      </c>
      <c r="T169" s="12">
        <f t="shared" si="19"/>
        <v>92.920511751511469</v>
      </c>
    </row>
    <row r="170" spans="1:20" x14ac:dyDescent="0.25">
      <c r="A170" s="57">
        <f t="shared" si="20"/>
        <v>10.132718509361377</v>
      </c>
      <c r="B170" s="12">
        <f t="shared" si="37"/>
        <v>1.6126722377236045</v>
      </c>
      <c r="C170" s="57" t="str">
        <f t="shared" si="21"/>
        <v>-32.9128917364634-44093.8756748279i</v>
      </c>
      <c r="D170" s="57" t="str">
        <f t="shared" si="22"/>
        <v>7.79999999919914-19738.0397586359i</v>
      </c>
      <c r="E170" s="57" t="str">
        <f t="shared" si="23"/>
        <v>162.469521672642-0.00887848042997236i</v>
      </c>
      <c r="F170" s="57" t="str">
        <f t="shared" si="24"/>
        <v>3.8398398397817-41162.0780921861i</v>
      </c>
      <c r="G170" s="57" t="str">
        <f t="shared" si="25"/>
        <v>0.99999999998486-3.89096390753586E-06i</v>
      </c>
      <c r="H170" s="57" t="str">
        <f t="shared" si="26"/>
        <v>109.090912946807+0.117170269873373i</v>
      </c>
      <c r="I170" s="57" t="str">
        <f t="shared" si="27"/>
        <v>14.7875151534992-12667.6287113877i</v>
      </c>
      <c r="K170" s="57" t="str">
        <f t="shared" si="28"/>
        <v>0.109999869215402-0.000119565124733709i</v>
      </c>
      <c r="L170" s="57" t="str">
        <f t="shared" si="29"/>
        <v>0.000125-311.129250939482i</v>
      </c>
      <c r="M170" s="57" t="str">
        <f t="shared" si="30"/>
        <v>0.0015-149.985103948334i</v>
      </c>
      <c r="N170" s="57">
        <f t="shared" si="31"/>
        <v>89.957232849029737</v>
      </c>
      <c r="O170" s="57">
        <f t="shared" si="32"/>
        <v>92.887567884634052</v>
      </c>
      <c r="P170" s="371">
        <f t="shared" si="33"/>
        <v>92.887567884634052</v>
      </c>
      <c r="Q170" s="371">
        <f t="shared" si="34"/>
        <v>-90.042767150970263</v>
      </c>
      <c r="R170" s="12">
        <f t="shared" si="35"/>
        <v>89.957232849029737</v>
      </c>
      <c r="S170" s="57">
        <f t="shared" si="36"/>
        <v>1.6126722377236044E-3</v>
      </c>
      <c r="T170" s="12">
        <f t="shared" si="19"/>
        <v>92.887567884634052</v>
      </c>
    </row>
    <row r="171" spans="1:20" x14ac:dyDescent="0.25">
      <c r="A171" s="57">
        <f t="shared" si="20"/>
        <v>10.17122283969695</v>
      </c>
      <c r="B171" s="12">
        <f t="shared" si="37"/>
        <v>1.6188003922269543</v>
      </c>
      <c r="C171" s="57" t="str">
        <f t="shared" si="21"/>
        <v>-32.9128913847986-43926.9529556798i</v>
      </c>
      <c r="D171" s="57" t="str">
        <f t="shared" si="22"/>
        <v>7.79999999919302-19663.3191464811i</v>
      </c>
      <c r="E171" s="57" t="str">
        <f t="shared" si="23"/>
        <v>162.469521556223-0.00891221851314768i</v>
      </c>
      <c r="F171" s="57" t="str">
        <f t="shared" si="24"/>
        <v>3.83983983978125-41006.2543258615i</v>
      </c>
      <c r="G171" s="57" t="str">
        <f t="shared" si="25"/>
        <v>0.999999999984745-3.90574957038405E-06i</v>
      </c>
      <c r="H171" s="57" t="str">
        <f t="shared" si="26"/>
        <v>109.090912976167+0.117615516910923i</v>
      </c>
      <c r="I171" s="57" t="str">
        <f t="shared" si="27"/>
        <v>14.7875151552464-12619.6739441796i</v>
      </c>
      <c r="K171" s="57" t="str">
        <f t="shared" si="28"/>
        <v>0.109999868219552-0.000120019471114242i</v>
      </c>
      <c r="L171" s="57" t="str">
        <f t="shared" si="29"/>
        <v>0.000125-309.951435484641i</v>
      </c>
      <c r="M171" s="57" t="str">
        <f t="shared" si="30"/>
        <v>0.0015-149.417318139404i</v>
      </c>
      <c r="N171" s="57">
        <f t="shared" si="31"/>
        <v>89.957070334085429</v>
      </c>
      <c r="O171" s="57">
        <f t="shared" si="32"/>
        <v>92.85462401745238</v>
      </c>
      <c r="P171" s="371">
        <f t="shared" si="33"/>
        <v>92.85462401745238</v>
      </c>
      <c r="Q171" s="371">
        <f t="shared" si="34"/>
        <v>-90.042929665914571</v>
      </c>
      <c r="R171" s="12">
        <f t="shared" si="35"/>
        <v>89.957070334085429</v>
      </c>
      <c r="S171" s="57">
        <f t="shared" si="36"/>
        <v>1.6188003922269544E-3</v>
      </c>
      <c r="T171" s="12">
        <f t="shared" si="19"/>
        <v>92.85462401745238</v>
      </c>
    </row>
    <row r="172" spans="1:20" x14ac:dyDescent="0.25">
      <c r="A172" s="57">
        <f t="shared" si="20"/>
        <v>10.209873486487799</v>
      </c>
      <c r="B172" s="12">
        <f t="shared" si="37"/>
        <v>1.6249518337174167</v>
      </c>
      <c r="C172" s="57" t="str">
        <f t="shared" si="21"/>
        <v>-32.9128910304565-43760.6621404975i</v>
      </c>
      <c r="D172" s="57" t="str">
        <f t="shared" si="22"/>
        <v>7.79999999918691-19588.8813977737i</v>
      </c>
      <c r="E172" s="57" t="str">
        <f t="shared" si="23"/>
        <v>162.469521438918-0.00894608479940943i</v>
      </c>
      <c r="F172" s="57" t="str">
        <f t="shared" si="24"/>
        <v>3.83983983978082-40851.0204482725i</v>
      </c>
      <c r="G172" s="57" t="str">
        <f t="shared" si="25"/>
        <v>0.999999999984629-3.92059141875106E-06i</v>
      </c>
      <c r="H172" s="57" t="str">
        <f t="shared" si="26"/>
        <v>109.090913005751+0.118062455887355i</v>
      </c>
      <c r="I172" s="57" t="str">
        <f t="shared" si="27"/>
        <v>14.7875151570073-12571.9007152181i</v>
      </c>
      <c r="K172" s="57" t="str">
        <f t="shared" si="28"/>
        <v>0.109999867216119-0.000120475543998509i</v>
      </c>
      <c r="L172" s="57" t="str">
        <f t="shared" si="29"/>
        <v>0.000125-308.778078785257i</v>
      </c>
      <c r="M172" s="57" t="str">
        <f t="shared" si="30"/>
        <v>0.0015-148.851681748759i</v>
      </c>
      <c r="N172" s="57">
        <f t="shared" si="31"/>
        <v>89.956907201586915</v>
      </c>
      <c r="O172" s="57">
        <f t="shared" si="32"/>
        <v>92.82168014996418</v>
      </c>
      <c r="P172" s="371">
        <f t="shared" si="33"/>
        <v>92.82168014996418</v>
      </c>
      <c r="Q172" s="371">
        <f t="shared" si="34"/>
        <v>-90.043092798413085</v>
      </c>
      <c r="R172" s="12">
        <f t="shared" si="35"/>
        <v>89.956907201586915</v>
      </c>
      <c r="S172" s="57">
        <f t="shared" si="36"/>
        <v>1.6249518337174166E-3</v>
      </c>
      <c r="T172" s="12">
        <f t="shared" ref="T172:T235" si="38">P172</f>
        <v>92.82168014996418</v>
      </c>
    </row>
    <row r="173" spans="1:20" x14ac:dyDescent="0.25">
      <c r="A173" s="57">
        <f t="shared" ref="A173:A236" si="39">2*PI()*B173</f>
        <v>10.248671005736453</v>
      </c>
      <c r="B173" s="12">
        <f t="shared" si="37"/>
        <v>1.6311266506855429</v>
      </c>
      <c r="C173" s="57" t="str">
        <f t="shared" ref="C173:C236" si="40">IMPRODUCT(D173,E173,$C$40,,K173,$C$41)</f>
        <v>-32.9128906734161-43595.0008371313i</v>
      </c>
      <c r="D173" s="57" t="str">
        <f t="shared" ref="D173:D236" si="41">IMDIV(IMPRODUCT($C$37,$C$38,COMPLEX(1,A173/$C$38)),IMSUM(-1*A173*A173/$C$39,COMPLEX(0,1*A173)))</f>
        <v>7.79999999918069-19514.7254417015i</v>
      </c>
      <c r="E173" s="57" t="str">
        <f t="shared" ref="E173:E236" si="42">IMDIV(IMPRODUCT(IMSUM(F173,G173),$C$29,H173),IMSUM(1,I173))</f>
        <v>162.469521320721-0.00898007977590979i</v>
      </c>
      <c r="F173" s="57" t="str">
        <f t="shared" ref="F173:F236" si="43">IMDIV(IMPRODUCT($C$14,$C$15,COMPLEX(1,A173/$C$15)),IMSUM(-1*A173*A173/$C$16,COMPLEX(0,A173)))</f>
        <v>3.83983983978035-40696.3742263269i</v>
      </c>
      <c r="G173" s="57" t="str">
        <f t="shared" ref="G173:G236" si="44">IMDIV(1,COMPLEX(1,A173*$C$9*$C$10))</f>
        <v>0.999999999984512-3.93548966614185E-06i</v>
      </c>
      <c r="H173" s="57" t="str">
        <f t="shared" ref="H173:H236" si="45">IMDIV($C$3,IMSUM(K173,COMPLEX(0,$C$28*A173)))</f>
        <v>109.090913035561+0.118511093232036i</v>
      </c>
      <c r="I173" s="57" t="str">
        <f t="shared" ref="I173:I236" si="46">IMPRODUCT(F173,$C$29,H173,$C$31)</f>
        <v>14.7875151587813-12524.308337269i</v>
      </c>
      <c r="K173" s="57" t="str">
        <f t="shared" ref="K173:K236" si="47">IF($C$26&lt;=0,IMDIV(1,IMSUM(IMDIV(1,L173),1/$C$18)),IMDIV(1,IMSUM(IMDIV(1,L173),1/$C$18,IMDIV(1,M173))))</f>
        <v>0.109999866205045-0.00012093334994708i</v>
      </c>
      <c r="L173" s="57" t="str">
        <f t="shared" ref="L173:L236" si="48">IMSUM($C$21/$C$22,IMDIV(1,COMPLEX(0,$C$20*$C$22*A173)))</f>
        <v>0.000125-307.609163962201i</v>
      </c>
      <c r="M173" s="57" t="str">
        <f t="shared" ref="M173:M236" si="49">IMSUM($C$25/$C$26,IMDIV(1,COMPLEX(0,$C$24*$C$26*A173)))</f>
        <v>0.0015-148.288186639529i</v>
      </c>
      <c r="N173" s="57">
        <f t="shared" ref="N173:N236" si="50">ABS(R173)</f>
        <v>89.95674344918757</v>
      </c>
      <c r="O173" s="57">
        <f t="shared" ref="O173:O236" si="51">ABS(P173)</f>
        <v>92.788736282167022</v>
      </c>
      <c r="P173" s="371">
        <f t="shared" ref="P173:P236" si="52">20*LOG10(IMABS(C173))</f>
        <v>92.788736282167022</v>
      </c>
      <c r="Q173" s="371">
        <f t="shared" ref="Q173:Q236" si="53">IMARGUMENT(C173)*180/PI()</f>
        <v>-90.04325655081243</v>
      </c>
      <c r="R173" s="12">
        <f t="shared" ref="R173:R236" si="54">IF(Q173&lt;0,Q173+180,Q173-180)</f>
        <v>89.95674344918757</v>
      </c>
      <c r="S173" s="57">
        <f t="shared" ref="S173:S236" si="55">B173/1000</f>
        <v>1.6311266506855429E-3</v>
      </c>
      <c r="T173" s="12">
        <f t="shared" si="38"/>
        <v>92.788736282167022</v>
      </c>
    </row>
    <row r="174" spans="1:20" x14ac:dyDescent="0.25">
      <c r="A174" s="57">
        <f t="shared" si="39"/>
        <v>10.287615955558252</v>
      </c>
      <c r="B174" s="12">
        <f t="shared" ref="B174:B237" si="56">B173*(1+B$42)</f>
        <v>1.637324931958148</v>
      </c>
      <c r="C174" s="57" t="str">
        <f t="shared" si="40"/>
        <v>-32.9128903136578-43429.9666624881i</v>
      </c>
      <c r="D174" s="57" t="str">
        <f t="shared" si="41"/>
        <v>7.79999999917445-19440.8502115065i</v>
      </c>
      <c r="E174" s="57" t="str">
        <f t="shared" si="42"/>
        <v>162.469521201622-0.00901420393165447i</v>
      </c>
      <c r="F174" s="57" t="str">
        <f t="shared" si="43"/>
        <v>3.8398398397799-40542.3134353875i</v>
      </c>
      <c r="G174" s="57" t="str">
        <f t="shared" si="44"/>
        <v>0.999999999984394-3.95044452687272E-06i</v>
      </c>
      <c r="H174" s="57" t="str">
        <f t="shared" si="45"/>
        <v>109.090913065596+0.118961435398768i</v>
      </c>
      <c r="I174" s="57" t="str">
        <f t="shared" si="46"/>
        <v>14.787515160569-12476.8961256999i</v>
      </c>
      <c r="K174" s="57" t="str">
        <f t="shared" si="47"/>
        <v>0.109999865186273-0.000121392895545456i</v>
      </c>
      <c r="L174" s="57" t="str">
        <f t="shared" si="48"/>
        <v>0.000125-306.444674200239i</v>
      </c>
      <c r="M174" s="57" t="str">
        <f t="shared" si="49"/>
        <v>0.0015-147.726824705647i</v>
      </c>
      <c r="N174" s="57">
        <f t="shared" si="50"/>
        <v>89.956579074531788</v>
      </c>
      <c r="O174" s="57">
        <f t="shared" si="51"/>
        <v>92.755792414058618</v>
      </c>
      <c r="P174" s="371">
        <f t="shared" si="52"/>
        <v>92.755792414058618</v>
      </c>
      <c r="Q174" s="371">
        <f t="shared" si="53"/>
        <v>-90.043420925468212</v>
      </c>
      <c r="R174" s="12">
        <f t="shared" si="54"/>
        <v>89.956579074531788</v>
      </c>
      <c r="S174" s="57">
        <f t="shared" si="55"/>
        <v>1.6373249319581479E-3</v>
      </c>
      <c r="T174" s="12">
        <f t="shared" si="38"/>
        <v>92.755792414058618</v>
      </c>
    </row>
    <row r="175" spans="1:20" x14ac:dyDescent="0.25">
      <c r="A175" s="57">
        <f t="shared" si="39"/>
        <v>10.326708896189373</v>
      </c>
      <c r="B175" s="12">
        <f t="shared" si="56"/>
        <v>1.6435467666995891</v>
      </c>
      <c r="C175" s="57" t="str">
        <f t="shared" si="40"/>
        <v>-32.9128899511591-43265.557242496i</v>
      </c>
      <c r="D175" s="57" t="str">
        <f t="shared" si="41"/>
        <v>7.79999999916818-19367.2546444686i</v>
      </c>
      <c r="E175" s="57" t="str">
        <f t="shared" si="42"/>
        <v>162.469521081617-0.00904845775750138i</v>
      </c>
      <c r="F175" s="57" t="str">
        <f t="shared" si="43"/>
        <v>3.83983983977945-40388.8358592379i</v>
      </c>
      <c r="G175" s="57" t="str">
        <f t="shared" si="44"/>
        <v>0.999999999984275-3.96545621607436E-06i</v>
      </c>
      <c r="H175" s="57" t="str">
        <f t="shared" si="45"/>
        <v>109.090913095862+0.119413488865875i</v>
      </c>
      <c r="I175" s="57" t="str">
        <f t="shared" si="46"/>
        <v>14.7875151623701-12429.6633984707i</v>
      </c>
      <c r="K175" s="57" t="str">
        <f t="shared" si="47"/>
        <v>0.109999864159743-0.000121854187404157i</v>
      </c>
      <c r="L175" s="57" t="str">
        <f t="shared" si="48"/>
        <v>0.000125-305.284592747798i</v>
      </c>
      <c r="M175" s="57" t="str">
        <f t="shared" si="49"/>
        <v>0.0015-147.167587871735i</v>
      </c>
      <c r="N175" s="57">
        <f t="shared" si="50"/>
        <v>89.956414075255054</v>
      </c>
      <c r="O175" s="57">
        <f t="shared" si="51"/>
        <v>92.722848545636623</v>
      </c>
      <c r="P175" s="371">
        <f t="shared" si="52"/>
        <v>92.722848545636623</v>
      </c>
      <c r="Q175" s="371">
        <f t="shared" si="53"/>
        <v>-90.043585924744946</v>
      </c>
      <c r="R175" s="12">
        <f t="shared" si="54"/>
        <v>89.956414075255054</v>
      </c>
      <c r="S175" s="57">
        <f t="shared" si="55"/>
        <v>1.6435467666995891E-3</v>
      </c>
      <c r="T175" s="12">
        <f t="shared" si="38"/>
        <v>92.722848545636623</v>
      </c>
    </row>
    <row r="176" spans="1:20" x14ac:dyDescent="0.25">
      <c r="A176" s="57">
        <f t="shared" si="39"/>
        <v>10.365950389994893</v>
      </c>
      <c r="B176" s="12">
        <f t="shared" si="56"/>
        <v>1.6497922444130475</v>
      </c>
      <c r="C176" s="57" t="str">
        <f t="shared" si="40"/>
        <v>-32.9128895859007-43101.7702120702i</v>
      </c>
      <c r="D176" s="57" t="str">
        <f t="shared" si="41"/>
        <v>7.79999999916187-19293.9376818908i</v>
      </c>
      <c r="E176" s="57" t="str">
        <f t="shared" si="42"/>
        <v>162.469520960698-0.00908284174618225i</v>
      </c>
      <c r="F176" s="57" t="str">
        <f t="shared" si="43"/>
        <v>3.839839839779-40235.9392900518i</v>
      </c>
      <c r="G176" s="57" t="str">
        <f t="shared" si="44"/>
        <v>0.999999999984155-3.98052494969497E-06i</v>
      </c>
      <c r="H176" s="57" t="str">
        <f t="shared" si="45"/>
        <v>109.090913126357+0.119867260136302i</v>
      </c>
      <c r="I176" s="57" t="str">
        <f t="shared" si="46"/>
        <v>14.7875151641851-12382.6094761222i</v>
      </c>
      <c r="K176" s="57" t="str">
        <f t="shared" si="47"/>
        <v>0.109999863125397-0.000122317232158826i</v>
      </c>
      <c r="L176" s="57" t="str">
        <f t="shared" si="48"/>
        <v>0.000125-304.128902916714i</v>
      </c>
      <c r="M176" s="57" t="str">
        <f t="shared" si="49"/>
        <v>0.0015-146.610468092981i</v>
      </c>
      <c r="N176" s="57">
        <f t="shared" si="50"/>
        <v>89.9562484489838</v>
      </c>
      <c r="O176" s="57">
        <f t="shared" si="51"/>
        <v>92.689904676898635</v>
      </c>
      <c r="P176" s="371">
        <f t="shared" si="52"/>
        <v>92.689904676898635</v>
      </c>
      <c r="Q176" s="371">
        <f t="shared" si="53"/>
        <v>-90.0437515510162</v>
      </c>
      <c r="R176" s="12">
        <f t="shared" si="54"/>
        <v>89.9562484489838</v>
      </c>
      <c r="S176" s="57">
        <f t="shared" si="55"/>
        <v>1.6497922444130475E-3</v>
      </c>
      <c r="T176" s="12">
        <f t="shared" si="38"/>
        <v>92.689904676898635</v>
      </c>
    </row>
    <row r="177" spans="1:20" x14ac:dyDescent="0.25">
      <c r="A177" s="57">
        <f t="shared" si="39"/>
        <v>10.405341001476874</v>
      </c>
      <c r="B177" s="12">
        <f t="shared" si="56"/>
        <v>1.6560614549418171</v>
      </c>
      <c r="C177" s="57" t="str">
        <f t="shared" si="40"/>
        <v>-32.912889217861-42938.6032150792i</v>
      </c>
      <c r="D177" s="57" t="str">
        <f t="shared" si="41"/>
        <v>7.79999999915547-19220.8982690839i</v>
      </c>
      <c r="E177" s="57" t="str">
        <f t="shared" si="42"/>
        <v>162.469520838859-0.00911735639229388i</v>
      </c>
      <c r="F177" s="57" t="str">
        <f t="shared" si="43"/>
        <v>3.83983983977853-40083.6215283603i</v>
      </c>
      <c r="G177" s="57" t="str">
        <f t="shared" si="44"/>
        <v>0.999999999984035-3.99565094450333E-06i</v>
      </c>
      <c r="H177" s="57" t="str">
        <f t="shared" si="45"/>
        <v>109.090913157085+0.120322755737702i</v>
      </c>
      <c r="I177" s="57" t="str">
        <f t="shared" si="46"/>
        <v>14.7875151660138-12335.7336817682i</v>
      </c>
      <c r="K177" s="57" t="str">
        <f t="shared" si="47"/>
        <v>0.109999862083175-0.000122782036470318i</v>
      </c>
      <c r="L177" s="57" t="str">
        <f t="shared" si="48"/>
        <v>0.000125-302.977588082003i</v>
      </c>
      <c r="M177" s="57" t="str">
        <f t="shared" si="49"/>
        <v>0.0015-146.055457355032i</v>
      </c>
      <c r="N177" s="57">
        <f t="shared" si="50"/>
        <v>89.95608219333549</v>
      </c>
      <c r="O177" s="57">
        <f t="shared" si="51"/>
        <v>92.656960807842225</v>
      </c>
      <c r="P177" s="371">
        <f t="shared" si="52"/>
        <v>92.656960807842225</v>
      </c>
      <c r="Q177" s="371">
        <f t="shared" si="53"/>
        <v>-90.04391780666451</v>
      </c>
      <c r="R177" s="12">
        <f t="shared" si="54"/>
        <v>89.95608219333549</v>
      </c>
      <c r="S177" s="57">
        <f t="shared" si="55"/>
        <v>1.6560614549418172E-3</v>
      </c>
      <c r="T177" s="12">
        <f t="shared" si="38"/>
        <v>92.656960807842225</v>
      </c>
    </row>
    <row r="178" spans="1:20" x14ac:dyDescent="0.25">
      <c r="A178" s="57">
        <f t="shared" si="39"/>
        <v>10.444881297282485</v>
      </c>
      <c r="B178" s="12">
        <f t="shared" si="56"/>
        <v>1.6623544884705961</v>
      </c>
      <c r="C178" s="57" t="str">
        <f t="shared" si="40"/>
        <v>-32.9128888470194-42776.053904311i</v>
      </c>
      <c r="D178" s="57" t="str">
        <f t="shared" si="41"/>
        <v>7.79999999914904-19148.1353553516i</v>
      </c>
      <c r="E178" s="57" t="str">
        <f t="shared" si="42"/>
        <v>162.469520716092-0.00915200219231762i</v>
      </c>
      <c r="F178" s="57" t="str">
        <f t="shared" si="43"/>
        <v>3.83983983977807-39931.8803830217i</v>
      </c>
      <c r="G178" s="57" t="str">
        <f t="shared" si="44"/>
        <v>0.999999999983913-4.01083441809195E-06i</v>
      </c>
      <c r="H178" s="57" t="str">
        <f t="shared" si="45"/>
        <v>109.090913188046+0.120779982222534i</v>
      </c>
      <c r="I178" s="57" t="str">
        <f t="shared" si="46"/>
        <v>14.7875151678564-12289.0353410845i</v>
      </c>
      <c r="K178" s="57" t="str">
        <f t="shared" si="47"/>
        <v>0.109999861033017-0.000123248607024796i</v>
      </c>
      <c r="L178" s="57" t="str">
        <f t="shared" si="48"/>
        <v>0.000125-301.830631681613i</v>
      </c>
      <c r="M178" s="57" t="str">
        <f t="shared" si="49"/>
        <v>0.0015-145.502547673872i</v>
      </c>
      <c r="N178" s="57">
        <f t="shared" si="50"/>
        <v>89.955915305918509</v>
      </c>
      <c r="O178" s="57">
        <f t="shared" si="51"/>
        <v>92.62401693846499</v>
      </c>
      <c r="P178" s="371">
        <f t="shared" si="52"/>
        <v>92.62401693846499</v>
      </c>
      <c r="Q178" s="371">
        <f t="shared" si="53"/>
        <v>-90.044084694081491</v>
      </c>
      <c r="R178" s="12">
        <f t="shared" si="54"/>
        <v>89.955915305918509</v>
      </c>
      <c r="S178" s="57">
        <f t="shared" si="55"/>
        <v>1.662354488470596E-3</v>
      </c>
      <c r="T178" s="12">
        <f t="shared" si="38"/>
        <v>92.62401693846499</v>
      </c>
    </row>
    <row r="179" spans="1:20" x14ac:dyDescent="0.25">
      <c r="A179" s="57">
        <f t="shared" si="39"/>
        <v>10.484571846212161</v>
      </c>
      <c r="B179" s="12">
        <f t="shared" si="56"/>
        <v>1.6686714355267844</v>
      </c>
      <c r="C179" s="57" t="str">
        <f t="shared" si="40"/>
        <v>-32.9128884733534-42614.1199414391i</v>
      </c>
      <c r="D179" s="57" t="str">
        <f t="shared" si="41"/>
        <v>7.79999999914256-19075.6478939748i</v>
      </c>
      <c r="E179" s="57" t="str">
        <f t="shared" si="42"/>
        <v>162.46952059239-0.00918677964461456i</v>
      </c>
      <c r="F179" s="57" t="str">
        <f t="shared" si="43"/>
        <v>3.83983983977758-39780.7136711883i</v>
      </c>
      <c r="G179" s="57" t="str">
        <f t="shared" si="44"/>
        <v>0.999999999983791-4.02607558888021E-06i</v>
      </c>
      <c r="H179" s="57" t="str">
        <f t="shared" si="45"/>
        <v>109.090913219243+0.121238946168157i</v>
      </c>
      <c r="I179" s="57" t="str">
        <f t="shared" si="46"/>
        <v>14.7875151697129-12242.5137822999i</v>
      </c>
      <c r="K179" s="57" t="str">
        <f t="shared" si="47"/>
        <v>0.109999859974863-0.000123716950533831i</v>
      </c>
      <c r="L179" s="57" t="str">
        <f t="shared" si="48"/>
        <v>0.000125-300.688017216191i</v>
      </c>
      <c r="M179" s="57" t="str">
        <f t="shared" si="49"/>
        <v>0.0015-144.951731095708i</v>
      </c>
      <c r="N179" s="57">
        <f t="shared" si="50"/>
        <v>89.955747784332203</v>
      </c>
      <c r="O179" s="57">
        <f t="shared" si="51"/>
        <v>92.591073068764445</v>
      </c>
      <c r="P179" s="371">
        <f t="shared" si="52"/>
        <v>92.591073068764445</v>
      </c>
      <c r="Q179" s="371">
        <f t="shared" si="53"/>
        <v>-90.044252215667797</v>
      </c>
      <c r="R179" s="12">
        <f t="shared" si="54"/>
        <v>89.955747784332203</v>
      </c>
      <c r="S179" s="57">
        <f t="shared" si="55"/>
        <v>1.6686714355267844E-3</v>
      </c>
      <c r="T179" s="12">
        <f t="shared" si="38"/>
        <v>92.591073068764445</v>
      </c>
    </row>
    <row r="180" spans="1:20" x14ac:dyDescent="0.25">
      <c r="A180" s="57">
        <f t="shared" si="39"/>
        <v>10.524413219227768</v>
      </c>
      <c r="B180" s="12">
        <f t="shared" si="56"/>
        <v>1.6750123869817863</v>
      </c>
      <c r="C180" s="57" t="str">
        <f t="shared" si="40"/>
        <v>-32.9128880968423-42452.7989969888i</v>
      </c>
      <c r="D180" s="57" t="str">
        <f t="shared" si="41"/>
        <v>7.79999999913603-19003.4348421971i</v>
      </c>
      <c r="E180" s="57" t="str">
        <f t="shared" si="42"/>
        <v>162.469520467746-0.00922168924944364i</v>
      </c>
      <c r="F180" s="57" t="str">
        <f t="shared" si="43"/>
        <v>3.83983983977712-39630.1192182766i</v>
      </c>
      <c r="G180" s="57" t="str">
        <f t="shared" si="44"/>
        <v>0.999999999983667-4.04137467611745E-06i</v>
      </c>
      <c r="H180" s="57" t="str">
        <f t="shared" si="45"/>
        <v>109.090913250678+0.121699654176928i</v>
      </c>
      <c r="I180" s="57" t="str">
        <f t="shared" si="46"/>
        <v>14.787515171584-12196.1683361863i</v>
      </c>
      <c r="K180" s="57" t="str">
        <f t="shared" si="47"/>
        <v>0.109999858908651-0.000124187073734496i</v>
      </c>
      <c r="L180" s="57" t="str">
        <f t="shared" si="48"/>
        <v>0.000125-299.549728248845i</v>
      </c>
      <c r="M180" s="57" t="str">
        <f t="shared" si="49"/>
        <v>0.0015-144.40299969686i</v>
      </c>
      <c r="N180" s="57">
        <f t="shared" si="50"/>
        <v>89.955579626166752</v>
      </c>
      <c r="O180" s="57">
        <f t="shared" si="51"/>
        <v>92.558129198738101</v>
      </c>
      <c r="P180" s="371">
        <f t="shared" si="52"/>
        <v>92.558129198738101</v>
      </c>
      <c r="Q180" s="371">
        <f t="shared" si="53"/>
        <v>-90.044420373833248</v>
      </c>
      <c r="R180" s="12">
        <f t="shared" si="54"/>
        <v>89.955579626166752</v>
      </c>
      <c r="S180" s="57">
        <f t="shared" si="55"/>
        <v>1.6750123869817863E-3</v>
      </c>
      <c r="T180" s="12">
        <f t="shared" si="38"/>
        <v>92.558129198738101</v>
      </c>
    </row>
    <row r="181" spans="1:20" x14ac:dyDescent="0.25">
      <c r="A181" s="57">
        <f t="shared" si="39"/>
        <v>10.564405989460832</v>
      </c>
      <c r="B181" s="12">
        <f t="shared" si="56"/>
        <v>1.6813774340523171</v>
      </c>
      <c r="C181" s="57" t="str">
        <f t="shared" si="40"/>
        <v>-32.9128877174639-42292.0887503049i</v>
      </c>
      <c r="D181" s="57" t="str">
        <f t="shared" si="41"/>
        <v>7.79999999912948-18931.4951612097i</v>
      </c>
      <c r="E181" s="57" t="str">
        <f t="shared" si="42"/>
        <v>162.469520342152-0.00925673150896504i</v>
      </c>
      <c r="F181" s="57" t="str">
        <f t="shared" si="43"/>
        <v>3.83983983977666-39480.0948579349i</v>
      </c>
      <c r="G181" s="57" t="str">
        <f t="shared" si="44"/>
        <v>0.999999999983543-0.0000040567318998862i</v>
      </c>
      <c r="H181" s="57" t="str">
        <f t="shared" si="45"/>
        <v>109.090913282353+0.122162112876281i</v>
      </c>
      <c r="I181" s="57" t="str">
        <f t="shared" si="46"/>
        <v>14.7875151734691-12149.998336049i</v>
      </c>
      <c r="K181" s="57" t="str">
        <f t="shared" si="47"/>
        <v>0.109999857834321-0.00012465898338946i</v>
      </c>
      <c r="L181" s="57" t="str">
        <f t="shared" si="48"/>
        <v>0.000125-298.415748404906i</v>
      </c>
      <c r="M181" s="57" t="str">
        <f t="shared" si="49"/>
        <v>0.0015-143.856345583642i</v>
      </c>
      <c r="N181" s="57">
        <f t="shared" si="50"/>
        <v>89.955410829003185</v>
      </c>
      <c r="O181" s="57">
        <f t="shared" si="51"/>
        <v>92.525185328383586</v>
      </c>
      <c r="P181" s="371">
        <f t="shared" si="52"/>
        <v>92.525185328383586</v>
      </c>
      <c r="Q181" s="371">
        <f t="shared" si="53"/>
        <v>-90.044589170996815</v>
      </c>
      <c r="R181" s="12">
        <f t="shared" si="54"/>
        <v>89.955410829003185</v>
      </c>
      <c r="S181" s="57">
        <f t="shared" si="55"/>
        <v>1.6813774340523171E-3</v>
      </c>
      <c r="T181" s="12">
        <f t="shared" si="38"/>
        <v>92.525185328383586</v>
      </c>
    </row>
    <row r="182" spans="1:20" x14ac:dyDescent="0.25">
      <c r="A182" s="57">
        <f t="shared" si="39"/>
        <v>10.604550732220783</v>
      </c>
      <c r="B182" s="12">
        <f t="shared" si="56"/>
        <v>1.6877666683017158</v>
      </c>
      <c r="C182" s="57" t="str">
        <f t="shared" si="40"/>
        <v>-32.9128873351972-42131.9868895162i</v>
      </c>
      <c r="D182" s="57" t="str">
        <f t="shared" si="41"/>
        <v>7.79999999912282-18859.8278161358i</v>
      </c>
      <c r="E182" s="57" t="str">
        <f t="shared" si="42"/>
        <v>162.469520215604-0.00929190692724725i</v>
      </c>
      <c r="F182" s="57" t="str">
        <f t="shared" si="43"/>
        <v>3.83983983977615-39330.6384320117i</v>
      </c>
      <c r="G182" s="57" t="str">
        <f t="shared" si="44"/>
        <v>0.999999999983418-4.07214748110525E-06i</v>
      </c>
      <c r="H182" s="57" t="str">
        <f t="shared" si="45"/>
        <v>109.090913314268+0.122626328918847i</v>
      </c>
      <c r="I182" s="57" t="str">
        <f t="shared" si="46"/>
        <v>14.7875151753684-12104.0031177164i</v>
      </c>
      <c r="K182" s="57" t="str">
        <f t="shared" si="47"/>
        <v>0.10999985675181-0.000125132686287092i</v>
      </c>
      <c r="L182" s="57" t="str">
        <f t="shared" si="48"/>
        <v>0.000125-297.286061371695i</v>
      </c>
      <c r="M182" s="57" t="str">
        <f t="shared" si="49"/>
        <v>0.0015-143.311760892252i</v>
      </c>
      <c r="N182" s="57">
        <f t="shared" si="50"/>
        <v>89.955241390413306</v>
      </c>
      <c r="O182" s="57">
        <f t="shared" si="51"/>
        <v>92.49224145769837</v>
      </c>
      <c r="P182" s="371">
        <f t="shared" si="52"/>
        <v>92.49224145769837</v>
      </c>
      <c r="Q182" s="371">
        <f t="shared" si="53"/>
        <v>-90.044758609586694</v>
      </c>
      <c r="R182" s="12">
        <f t="shared" si="54"/>
        <v>89.955241390413306</v>
      </c>
      <c r="S182" s="57">
        <f t="shared" si="55"/>
        <v>1.6877666683017159E-3</v>
      </c>
      <c r="T182" s="12">
        <f t="shared" si="38"/>
        <v>92.49224145769837</v>
      </c>
    </row>
    <row r="183" spans="1:20" x14ac:dyDescent="0.25">
      <c r="A183" s="57">
        <f t="shared" si="39"/>
        <v>10.644848025003222</v>
      </c>
      <c r="B183" s="12">
        <f t="shared" si="56"/>
        <v>1.6941801816412625</v>
      </c>
      <c r="C183" s="57" t="str">
        <f t="shared" si="40"/>
        <v>-32.9128869500198-41972.4911115037i</v>
      </c>
      <c r="D183" s="57" t="str">
        <f t="shared" si="41"/>
        <v>7.79999999911618-18788.4317760168i</v>
      </c>
      <c r="E183" s="57" t="str">
        <f t="shared" si="42"/>
        <v>162.469520088091-0.00932721601027115i</v>
      </c>
      <c r="F183" s="57" t="str">
        <f t="shared" si="43"/>
        <v>3.83983983977569-39181.7477905269i</v>
      </c>
      <c r="G183" s="57" t="str">
        <f t="shared" si="44"/>
        <v>0.999999999983291-4.08762164153294E-06i</v>
      </c>
      <c r="H183" s="57" t="str">
        <f t="shared" si="45"/>
        <v>109.090913346427+0.123092308982531i</v>
      </c>
      <c r="I183" s="57" t="str">
        <f t="shared" si="46"/>
        <v>14.7875151772824-12058.1820195325i</v>
      </c>
      <c r="K183" s="57" t="str">
        <f t="shared" si="47"/>
        <v>0.109999855661057-0.000125608189241555i</v>
      </c>
      <c r="L183" s="57" t="str">
        <f t="shared" si="48"/>
        <v>0.000125-296.160650898281i</v>
      </c>
      <c r="M183" s="57" t="str">
        <f t="shared" si="49"/>
        <v>0.0015-142.769237788655i</v>
      </c>
      <c r="N183" s="57">
        <f t="shared" si="50"/>
        <v>89.955071307959784</v>
      </c>
      <c r="O183" s="57">
        <f t="shared" si="51"/>
        <v>92.459297586679924</v>
      </c>
      <c r="P183" s="371">
        <f t="shared" si="52"/>
        <v>92.459297586679924</v>
      </c>
      <c r="Q183" s="371">
        <f t="shared" si="53"/>
        <v>-90.044928692040216</v>
      </c>
      <c r="R183" s="12">
        <f t="shared" si="54"/>
        <v>89.955071307959784</v>
      </c>
      <c r="S183" s="57">
        <f t="shared" si="55"/>
        <v>1.6941801816412626E-3</v>
      </c>
      <c r="T183" s="12">
        <f t="shared" si="38"/>
        <v>92.459297586679924</v>
      </c>
    </row>
    <row r="184" spans="1:20" x14ac:dyDescent="0.25">
      <c r="A184" s="57">
        <f t="shared" si="39"/>
        <v>10.685298447498235</v>
      </c>
      <c r="B184" s="12">
        <f t="shared" si="56"/>
        <v>1.7006180663314994</v>
      </c>
      <c r="C184" s="57" t="str">
        <f t="shared" si="40"/>
        <v>-32.91288656191-41813.5991218667i</v>
      </c>
      <c r="D184" s="57" t="str">
        <f t="shared" si="41"/>
        <v>7.79999999910945-18717.3060137966i</v>
      </c>
      <c r="E184" s="57" t="str">
        <f t="shared" si="42"/>
        <v>162.469519959607-0.00936265926594109i</v>
      </c>
      <c r="F184" s="57" t="str">
        <f t="shared" si="43"/>
        <v>3.8398398397752-39033.4207916382i</v>
      </c>
      <c r="G184" s="57" t="str">
        <f t="shared" si="44"/>
        <v>0.999999999983164-4.10315460377024E-06i</v>
      </c>
      <c r="H184" s="57" t="str">
        <f t="shared" si="45"/>
        <v>109.09091337883+0.123560059770617i</v>
      </c>
      <c r="I184" s="57" t="str">
        <f t="shared" si="46"/>
        <v>14.7875151792111-12012.5343823451i</v>
      </c>
      <c r="K184" s="57" t="str">
        <f t="shared" si="47"/>
        <v>0.109999854561998-0.000126085499092903i</v>
      </c>
      <c r="L184" s="57" t="str">
        <f t="shared" si="48"/>
        <v>0.000125-295.039500795259i</v>
      </c>
      <c r="M184" s="57" t="str">
        <f t="shared" si="49"/>
        <v>0.0015-142.228768468474i</v>
      </c>
      <c r="N184" s="57">
        <f t="shared" si="50"/>
        <v>89.954900579195936</v>
      </c>
      <c r="O184" s="57">
        <f t="shared" si="51"/>
        <v>92.426353715325632</v>
      </c>
      <c r="P184" s="371">
        <f t="shared" si="52"/>
        <v>92.426353715325632</v>
      </c>
      <c r="Q184" s="371">
        <f t="shared" si="53"/>
        <v>-90.045099420804064</v>
      </c>
      <c r="R184" s="12">
        <f t="shared" si="54"/>
        <v>89.954900579195936</v>
      </c>
      <c r="S184" s="57">
        <f t="shared" si="55"/>
        <v>1.7006180663314994E-3</v>
      </c>
      <c r="T184" s="12">
        <f t="shared" si="38"/>
        <v>92.426353715325632</v>
      </c>
    </row>
    <row r="185" spans="1:20" x14ac:dyDescent="0.25">
      <c r="A185" s="57">
        <f t="shared" si="39"/>
        <v>10.725902581598728</v>
      </c>
      <c r="B185" s="12">
        <f t="shared" si="56"/>
        <v>1.707080414983559</v>
      </c>
      <c r="C185" s="57" t="str">
        <f t="shared" si="40"/>
        <v>-32.9128861708448-41655.308634891i</v>
      </c>
      <c r="D185" s="57" t="str">
        <f t="shared" si="41"/>
        <v>7.79999999910267-18646.4495063073i</v>
      </c>
      <c r="E185" s="57" t="str">
        <f t="shared" si="42"/>
        <v>162.469519830145-0.00939823720409503i</v>
      </c>
      <c r="F185" s="57" t="str">
        <f t="shared" si="43"/>
        <v>3.83983983977469-38885.655301612i</v>
      </c>
      <c r="G185" s="57" t="str">
        <f t="shared" si="44"/>
        <v>0.999999999983036-4.11874659126404E-06i</v>
      </c>
      <c r="H185" s="57" t="str">
        <f t="shared" si="45"/>
        <v>109.090913411481+0.124029588011855i</v>
      </c>
      <c r="I185" s="57" t="str">
        <f t="shared" si="46"/>
        <v>14.7875151811543-11967.0595494977i</v>
      </c>
      <c r="K185" s="57" t="str">
        <f t="shared" si="47"/>
        <v>0.10999985345457-0.000126564622707176i</v>
      </c>
      <c r="L185" s="57" t="str">
        <f t="shared" si="48"/>
        <v>0.000125-293.922594934508i</v>
      </c>
      <c r="M185" s="57" t="str">
        <f t="shared" si="49"/>
        <v>0.0015-141.690345156878i</v>
      </c>
      <c r="N185" s="57">
        <f t="shared" si="50"/>
        <v>89.954729201665842</v>
      </c>
      <c r="O185" s="57">
        <f t="shared" si="51"/>
        <v>92.393409843633023</v>
      </c>
      <c r="P185" s="371">
        <f t="shared" si="52"/>
        <v>92.393409843633023</v>
      </c>
      <c r="Q185" s="371">
        <f t="shared" si="53"/>
        <v>-90.045270798334158</v>
      </c>
      <c r="R185" s="12">
        <f t="shared" si="54"/>
        <v>89.954729201665842</v>
      </c>
      <c r="S185" s="57">
        <f t="shared" si="55"/>
        <v>1.7070804149835589E-3</v>
      </c>
      <c r="T185" s="12">
        <f t="shared" si="38"/>
        <v>92.393409843633023</v>
      </c>
    </row>
    <row r="186" spans="1:20" x14ac:dyDescent="0.25">
      <c r="A186" s="57">
        <f t="shared" si="39"/>
        <v>10.766661011408805</v>
      </c>
      <c r="B186" s="12">
        <f t="shared" si="56"/>
        <v>1.7135673205604967</v>
      </c>
      <c r="C186" s="57" t="str">
        <f t="shared" si="40"/>
        <v>-32.912885776801-41497.6173735149i</v>
      </c>
      <c r="D186" s="57" t="str">
        <f t="shared" si="41"/>
        <v>7.79999999909582-18575.8612342541i</v>
      </c>
      <c r="E186" s="57" t="str">
        <f t="shared" si="42"/>
        <v>162.469519699697-0.00943395033649886i</v>
      </c>
      <c r="F186" s="57" t="str">
        <f t="shared" si="43"/>
        <v>3.8398398397742-38738.4491947922i</v>
      </c>
      <c r="G186" s="57" t="str">
        <f t="shared" si="44"/>
        <v>0.999999999982907-4.13439782831031E-06i</v>
      </c>
      <c r="H186" s="57" t="str">
        <f t="shared" si="45"/>
        <v>109.090913444379+0.124500900460571i</v>
      </c>
      <c r="I186" s="57" t="str">
        <f t="shared" si="46"/>
        <v>14.7875151831122-11921.7568668195i</v>
      </c>
      <c r="K186" s="57" t="str">
        <f t="shared" si="47"/>
        <v>0.109999852338711-0.000127045566976511i</v>
      </c>
      <c r="L186" s="57" t="str">
        <f t="shared" si="48"/>
        <v>0.000125-292.809917248962i</v>
      </c>
      <c r="M186" s="57" t="str">
        <f t="shared" si="49"/>
        <v>0.0015-141.153960108466i</v>
      </c>
      <c r="N186" s="57">
        <f t="shared" si="50"/>
        <v>89.954557172904202</v>
      </c>
      <c r="O186" s="57">
        <f t="shared" si="51"/>
        <v>92.360465971599538</v>
      </c>
      <c r="P186" s="371">
        <f t="shared" si="52"/>
        <v>92.360465971599538</v>
      </c>
      <c r="Q186" s="371">
        <f t="shared" si="53"/>
        <v>-90.045442827095798</v>
      </c>
      <c r="R186" s="12">
        <f t="shared" si="54"/>
        <v>89.954557172904202</v>
      </c>
      <c r="S186" s="57">
        <f t="shared" si="55"/>
        <v>1.7135673205604966E-3</v>
      </c>
      <c r="T186" s="12">
        <f t="shared" si="38"/>
        <v>92.360465971599538</v>
      </c>
    </row>
    <row r="187" spans="1:20" x14ac:dyDescent="0.25">
      <c r="A187" s="57">
        <f t="shared" si="39"/>
        <v>10.807574323252158</v>
      </c>
      <c r="B187" s="12">
        <f t="shared" si="56"/>
        <v>1.7200788763786266</v>
      </c>
      <c r="C187" s="57" t="str">
        <f t="shared" si="40"/>
        <v>-32.912885379757-41340.5230692961i</v>
      </c>
      <c r="D187" s="57" t="str">
        <f t="shared" si="41"/>
        <v>7.7999999990889-18505.5401822011i</v>
      </c>
      <c r="E187" s="57" t="str">
        <f t="shared" si="42"/>
        <v>162.469519568256-0.00946979917687378i</v>
      </c>
      <c r="F187" s="57" t="str">
        <f t="shared" si="43"/>
        <v>3.83983983977371-38591.8003535693i</v>
      </c>
      <c r="G187" s="57" t="str">
        <f t="shared" si="44"/>
        <v>0.999999999982777-4.15010854005735E-06i</v>
      </c>
      <c r="H187" s="57" t="str">
        <f t="shared" si="45"/>
        <v>109.090913477529+0.124974003896756i</v>
      </c>
      <c r="I187" s="57" t="str">
        <f t="shared" si="46"/>
        <v>14.787515185085-11876.6256826163i</v>
      </c>
      <c r="K187" s="57" t="str">
        <f t="shared" si="47"/>
        <v>0.109999851214354-0.000127528338819227i</v>
      </c>
      <c r="L187" s="57" t="str">
        <f t="shared" si="48"/>
        <v>0.000125-291.701451732379i</v>
      </c>
      <c r="M187" s="57" t="str">
        <f t="shared" si="49"/>
        <v>0.0015-140.619605607159i</v>
      </c>
      <c r="N187" s="57">
        <f t="shared" si="50"/>
        <v>89.954384490436397</v>
      </c>
      <c r="O187" s="57">
        <f t="shared" si="51"/>
        <v>92.327522099222463</v>
      </c>
      <c r="P187" s="371">
        <f t="shared" si="52"/>
        <v>92.327522099222463</v>
      </c>
      <c r="Q187" s="371">
        <f t="shared" si="53"/>
        <v>-90.045615509563603</v>
      </c>
      <c r="R187" s="12">
        <f t="shared" si="54"/>
        <v>89.954384490436397</v>
      </c>
      <c r="S187" s="57">
        <f t="shared" si="55"/>
        <v>1.7200788763786265E-3</v>
      </c>
      <c r="T187" s="12">
        <f t="shared" si="38"/>
        <v>92.327522099222463</v>
      </c>
    </row>
    <row r="188" spans="1:20" x14ac:dyDescent="0.25">
      <c r="A188" s="57">
        <f t="shared" si="39"/>
        <v>10.848643105680516</v>
      </c>
      <c r="B188" s="12">
        <f t="shared" si="56"/>
        <v>1.7266151761088653</v>
      </c>
      <c r="C188" s="57" t="str">
        <f t="shared" si="40"/>
        <v>-32.9128849796901-41184.0234623809i</v>
      </c>
      <c r="D188" s="57" t="str">
        <f t="shared" si="41"/>
        <v>7.79999999908201-18435.4853385566i</v>
      </c>
      <c r="E188" s="57" t="str">
        <f t="shared" si="42"/>
        <v>162.469519435813-0.00950578424088532i</v>
      </c>
      <c r="F188" s="57" t="str">
        <f t="shared" si="43"/>
        <v>3.83983983977319-38445.7066683511i</v>
      </c>
      <c r="G188" s="57" t="str">
        <f t="shared" si="44"/>
        <v>0.999999999982645-4.16587895250902E-06i</v>
      </c>
      <c r="H188" s="57" t="str">
        <f t="shared" si="45"/>
        <v>109.09091351093+0.125448905126165i</v>
      </c>
      <c r="I188" s="57" t="str">
        <f t="shared" si="46"/>
        <v>14.7875151870731-11831.6653476608i</v>
      </c>
      <c r="K188" s="57" t="str">
        <f t="shared" si="47"/>
        <v>0.109999850081436-0.000128012945179935i</v>
      </c>
      <c r="L188" s="57" t="str">
        <f t="shared" si="48"/>
        <v>0.000125-290.59718243911i</v>
      </c>
      <c r="M188" s="57" t="str">
        <f t="shared" si="49"/>
        <v>0.0015-140.087273966088i</v>
      </c>
      <c r="N188" s="57">
        <f t="shared" si="50"/>
        <v>89.954211151778338</v>
      </c>
      <c r="O188" s="57">
        <f t="shared" si="51"/>
        <v>92.294578226499326</v>
      </c>
      <c r="P188" s="371">
        <f t="shared" si="52"/>
        <v>92.294578226499326</v>
      </c>
      <c r="Q188" s="371">
        <f t="shared" si="53"/>
        <v>-90.045788848221662</v>
      </c>
      <c r="R188" s="12">
        <f t="shared" si="54"/>
        <v>89.954211151778338</v>
      </c>
      <c r="S188" s="57">
        <f t="shared" si="55"/>
        <v>1.7266151761088653E-3</v>
      </c>
      <c r="T188" s="12">
        <f t="shared" si="38"/>
        <v>92.294578226499326</v>
      </c>
    </row>
    <row r="189" spans="1:20" x14ac:dyDescent="0.25">
      <c r="A189" s="57">
        <f t="shared" si="39"/>
        <v>10.889867949482102</v>
      </c>
      <c r="B189" s="12">
        <f t="shared" si="56"/>
        <v>1.7331763137780789</v>
      </c>
      <c r="C189" s="57" t="str">
        <f t="shared" si="40"/>
        <v>-32.9128845765772-41028.11630147i</v>
      </c>
      <c r="D189" s="57" t="str">
        <f t="shared" si="41"/>
        <v>7.799999999075-18365.6956955578i</v>
      </c>
      <c r="E189" s="57" t="str">
        <f t="shared" si="42"/>
        <v>162.469519302363-0.0095419060461641i</v>
      </c>
      <c r="F189" s="57" t="str">
        <f t="shared" si="43"/>
        <v>3.83983983977268-38300.1660375303i</v>
      </c>
      <c r="G189" s="57" t="str">
        <f t="shared" si="44"/>
        <v>0.999999999982513-4.18170929252801E-06i</v>
      </c>
      <c r="H189" s="57" t="str">
        <f t="shared" si="45"/>
        <v>109.090913544586+0.125925610980409i</v>
      </c>
      <c r="I189" s="57" t="str">
        <f t="shared" si="46"/>
        <v>14.7875151890759-11786.8752151835i</v>
      </c>
      <c r="K189" s="57" t="str">
        <f t="shared" si="47"/>
        <v>0.109999848939892-0.00012849939302963i</v>
      </c>
      <c r="L189" s="57" t="str">
        <f t="shared" si="48"/>
        <v>0.000125-289.497093483872i</v>
      </c>
      <c r="M189" s="57" t="str">
        <f t="shared" si="49"/>
        <v>0.0015-139.556957527483i</v>
      </c>
      <c r="N189" s="57">
        <f t="shared" si="50"/>
        <v>89.954037154436577</v>
      </c>
      <c r="O189" s="57">
        <f t="shared" si="51"/>
        <v>92.261634353427482</v>
      </c>
      <c r="P189" s="371">
        <f t="shared" si="52"/>
        <v>92.261634353427482</v>
      </c>
      <c r="Q189" s="371">
        <f t="shared" si="53"/>
        <v>-90.045962845563423</v>
      </c>
      <c r="R189" s="12">
        <f t="shared" si="54"/>
        <v>89.954037154436577</v>
      </c>
      <c r="S189" s="57">
        <f t="shared" si="55"/>
        <v>1.7331763137780789E-3</v>
      </c>
      <c r="T189" s="12">
        <f t="shared" si="38"/>
        <v>92.261634353427482</v>
      </c>
    </row>
    <row r="190" spans="1:20" x14ac:dyDescent="0.25">
      <c r="A190" s="57">
        <f t="shared" si="39"/>
        <v>10.931249447690135</v>
      </c>
      <c r="B190" s="12">
        <f t="shared" si="56"/>
        <v>1.7397623837704357</v>
      </c>
      <c r="C190" s="57" t="str">
        <f t="shared" si="40"/>
        <v>-32.9128841703946-40872.7993437859i</v>
      </c>
      <c r="D190" s="57" t="str">
        <f t="shared" si="41"/>
        <v>7.79999999906798-18296.1702492574i</v>
      </c>
      <c r="E190" s="57" t="str">
        <f t="shared" si="42"/>
        <v>162.469519167897-0.00957816511230125i</v>
      </c>
      <c r="F190" s="57" t="str">
        <f t="shared" si="43"/>
        <v>3.83983983977217-38155.1763674563i</v>
      </c>
      <c r="G190" s="57" t="str">
        <f t="shared" si="44"/>
        <v>0.99999999998238-4.19759978783905E-06i</v>
      </c>
      <c r="H190" s="57" t="str">
        <f t="shared" si="45"/>
        <v>109.090913578499+0.126404128317072i</v>
      </c>
      <c r="I190" s="57" t="str">
        <f t="shared" si="46"/>
        <v>14.7875151910944-11742.2546408634i</v>
      </c>
      <c r="K190" s="57" t="str">
        <f t="shared" si="47"/>
        <v>0.109999847789655-0.000128987689365797i</v>
      </c>
      <c r="L190" s="57" t="str">
        <f t="shared" si="48"/>
        <v>0.000125-288.401169041514i</v>
      </c>
      <c r="M190" s="57" t="str">
        <f t="shared" si="49"/>
        <v>0.0015-139.028648662565i</v>
      </c>
      <c r="N190" s="57">
        <f t="shared" si="50"/>
        <v>89.95386249590814</v>
      </c>
      <c r="O190" s="57">
        <f t="shared" si="51"/>
        <v>92.228690480004161</v>
      </c>
      <c r="P190" s="371">
        <f t="shared" si="52"/>
        <v>92.228690480004161</v>
      </c>
      <c r="Q190" s="371">
        <f t="shared" si="53"/>
        <v>-90.04613750409186</v>
      </c>
      <c r="R190" s="12">
        <f t="shared" si="54"/>
        <v>89.95386249590814</v>
      </c>
      <c r="S190" s="57">
        <f t="shared" si="55"/>
        <v>1.7397623837704357E-3</v>
      </c>
      <c r="T190" s="12">
        <f t="shared" si="38"/>
        <v>92.228690480004161</v>
      </c>
    </row>
    <row r="191" spans="1:20" x14ac:dyDescent="0.25">
      <c r="A191" s="57">
        <f t="shared" si="39"/>
        <v>10.972788195591358</v>
      </c>
      <c r="B191" s="12">
        <f t="shared" si="56"/>
        <v>1.7463734808287634</v>
      </c>
      <c r="C191" s="57" t="str">
        <f t="shared" si="40"/>
        <v>-32.9128837611193-40718.0703550423i</v>
      </c>
      <c r="D191" s="57" t="str">
        <f t="shared" si="41"/>
        <v>7.79999999906083-18226.9079995084i</v>
      </c>
      <c r="E191" s="57" t="str">
        <f t="shared" si="42"/>
        <v>162.469519032407-0.00961456196086713i</v>
      </c>
      <c r="F191" s="57" t="str">
        <f t="shared" si="43"/>
        <v>3.83983983977164-38010.7355724036i</v>
      </c>
      <c r="G191" s="57" t="str">
        <f t="shared" si="44"/>
        <v>0.999999999982246-4.21355066703227E-06i</v>
      </c>
      <c r="H191" s="57" t="str">
        <f t="shared" si="45"/>
        <v>109.090913612669+0.126884464019784i</v>
      </c>
      <c r="I191" s="57" t="str">
        <f t="shared" si="46"/>
        <v>14.787515193128-11697.8029828182i</v>
      </c>
      <c r="K191" s="57" t="str">
        <f t="shared" si="47"/>
        <v>0.10999984663066-0.000129477841212509i</v>
      </c>
      <c r="L191" s="57" t="str">
        <f t="shared" si="48"/>
        <v>0.000125-287.309393346796i</v>
      </c>
      <c r="M191" s="57" t="str">
        <f t="shared" si="49"/>
        <v>0.0015-138.502339771434i</v>
      </c>
      <c r="N191" s="57">
        <f t="shared" si="50"/>
        <v>89.953687173680535</v>
      </c>
      <c r="O191" s="57">
        <f t="shared" si="51"/>
        <v>92.19574660622672</v>
      </c>
      <c r="P191" s="371">
        <f t="shared" si="52"/>
        <v>92.19574660622672</v>
      </c>
      <c r="Q191" s="371">
        <f t="shared" si="53"/>
        <v>-90.046312826319465</v>
      </c>
      <c r="R191" s="12">
        <f t="shared" si="54"/>
        <v>89.953687173680535</v>
      </c>
      <c r="S191" s="57">
        <f t="shared" si="55"/>
        <v>1.7463734808287634E-3</v>
      </c>
      <c r="T191" s="12">
        <f t="shared" si="38"/>
        <v>92.19574660622672</v>
      </c>
    </row>
    <row r="192" spans="1:20" x14ac:dyDescent="0.25">
      <c r="A192" s="57">
        <f t="shared" si="39"/>
        <v>11.014484790734604</v>
      </c>
      <c r="B192" s="12">
        <f t="shared" si="56"/>
        <v>1.7530097000559128</v>
      </c>
      <c r="C192" s="57" t="str">
        <f t="shared" si="40"/>
        <v>-32.9128833487274-40563.9271094113i</v>
      </c>
      <c r="D192" s="57" t="str">
        <f t="shared" si="41"/>
        <v>7.79999999905371-18157.9079499504i</v>
      </c>
      <c r="E192" s="57" t="str">
        <f t="shared" si="42"/>
        <v>162.469518895885-0.0096510971154088i</v>
      </c>
      <c r="F192" s="57" t="str">
        <f t="shared" si="43"/>
        <v>3.83983983977114-37866.8415745437i</v>
      </c>
      <c r="G192" s="57" t="str">
        <f t="shared" si="44"/>
        <v>0.999999999982111-4.22956215956643E-06i</v>
      </c>
      <c r="H192" s="57" t="str">
        <f t="shared" si="45"/>
        <v>109.0909136471+0.127366624998339i</v>
      </c>
      <c r="I192" s="57" t="str">
        <f t="shared" si="46"/>
        <v>14.7875151951772-11653.5196015964i</v>
      </c>
      <c r="K192" s="57" t="str">
        <f t="shared" si="47"/>
        <v>0.10999984546284-0.000129969855620528i</v>
      </c>
      <c r="L192" s="57" t="str">
        <f t="shared" si="48"/>
        <v>0.000125-286.221750694158i</v>
      </c>
      <c r="M192" s="57" t="str">
        <f t="shared" si="49"/>
        <v>0.0015-137.978023282959i</v>
      </c>
      <c r="N192" s="57">
        <f t="shared" si="50"/>
        <v>89.953511185231761</v>
      </c>
      <c r="O192" s="57">
        <f t="shared" si="51"/>
        <v>92.162802732092615</v>
      </c>
      <c r="P192" s="371">
        <f t="shared" si="52"/>
        <v>92.162802732092615</v>
      </c>
      <c r="Q192" s="371">
        <f t="shared" si="53"/>
        <v>-90.046488814768239</v>
      </c>
      <c r="R192" s="12">
        <f t="shared" si="54"/>
        <v>89.953511185231761</v>
      </c>
      <c r="S192" s="57">
        <f t="shared" si="55"/>
        <v>1.7530097000559128E-3</v>
      </c>
      <c r="T192" s="12">
        <f t="shared" si="38"/>
        <v>92.162802732092615</v>
      </c>
    </row>
    <row r="193" spans="1:20" x14ac:dyDescent="0.25">
      <c r="A193" s="57">
        <f t="shared" si="39"/>
        <v>11.056339832939397</v>
      </c>
      <c r="B193" s="12">
        <f t="shared" si="56"/>
        <v>1.7596711369161253</v>
      </c>
      <c r="C193" s="57" t="str">
        <f t="shared" si="40"/>
        <v>-32.9128829331951-40410.3673894895i</v>
      </c>
      <c r="D193" s="57" t="str">
        <f t="shared" si="41"/>
        <v>7.79999999904651-18089.1691079942i</v>
      </c>
      <c r="E193" s="57" t="str">
        <f t="shared" si="42"/>
        <v>162.469518758322-0.0096877711014679i</v>
      </c>
      <c r="F193" s="57" t="str">
        <f t="shared" si="43"/>
        <v>3.83983983977063-37723.4923039125i</v>
      </c>
      <c r="G193" s="57" t="str">
        <f t="shared" si="44"/>
        <v>0.999999999981975-0.0000042456344957722i</v>
      </c>
      <c r="H193" s="57" t="str">
        <f t="shared" si="45"/>
        <v>109.090913681793+0.127850618188788i</v>
      </c>
      <c r="I193" s="57" t="str">
        <f t="shared" si="46"/>
        <v>14.787515197242-11609.4038601664i</v>
      </c>
      <c r="K193" s="57" t="str">
        <f t="shared" si="47"/>
        <v>0.109999844286128-0.000130463739667408i</v>
      </c>
      <c r="L193" s="57" t="str">
        <f t="shared" si="48"/>
        <v>0.000125-285.138225437495i</v>
      </c>
      <c r="M193" s="57" t="str">
        <f t="shared" si="49"/>
        <v>0.0015-137.455691654671i</v>
      </c>
      <c r="N193" s="57">
        <f t="shared" si="50"/>
        <v>89.95333452803024</v>
      </c>
      <c r="O193" s="57">
        <f t="shared" si="51"/>
        <v>92.12985885759889</v>
      </c>
      <c r="P193" s="371">
        <f t="shared" si="52"/>
        <v>92.12985885759889</v>
      </c>
      <c r="Q193" s="371">
        <f t="shared" si="53"/>
        <v>-90.04666547196976</v>
      </c>
      <c r="R193" s="12">
        <f t="shared" si="54"/>
        <v>89.95333452803024</v>
      </c>
      <c r="S193" s="57">
        <f t="shared" si="55"/>
        <v>1.7596711369161253E-3</v>
      </c>
      <c r="T193" s="12">
        <f t="shared" si="38"/>
        <v>92.12985885759889</v>
      </c>
    </row>
    <row r="194" spans="1:20" x14ac:dyDescent="0.25">
      <c r="A194" s="57">
        <f t="shared" si="39"/>
        <v>11.098353924304567</v>
      </c>
      <c r="B194" s="12">
        <f t="shared" si="56"/>
        <v>1.7663578872364067</v>
      </c>
      <c r="C194" s="57" t="str">
        <f t="shared" si="40"/>
        <v>-32.9128825144994-40257.3889862697i</v>
      </c>
      <c r="D194" s="57" t="str">
        <f t="shared" si="41"/>
        <v>7.79999999903923-18020.6904848085i</v>
      </c>
      <c r="E194" s="57" t="str">
        <f t="shared" si="42"/>
        <v>162.469518619714-0.00972458444658172i</v>
      </c>
      <c r="F194" s="57" t="str">
        <f t="shared" si="43"/>
        <v>3.83983983977011-37580.6856983827i</v>
      </c>
      <c r="G194" s="57" t="str">
        <f t="shared" si="44"/>
        <v>0.999999999981837-4.26176790685555E-06i</v>
      </c>
      <c r="H194" s="57" t="str">
        <f t="shared" si="45"/>
        <v>109.090913716749+0.128336450553536i</v>
      </c>
      <c r="I194" s="57" t="str">
        <f t="shared" si="46"/>
        <v>14.7875151993224-11565.4551239083i</v>
      </c>
      <c r="K194" s="57" t="str">
        <f t="shared" si="47"/>
        <v>0.109999843100456-0.000130959500457594i</v>
      </c>
      <c r="L194" s="57" t="str">
        <f t="shared" si="48"/>
        <v>0.000125-284.058801989934i</v>
      </c>
      <c r="M194" s="57" t="str">
        <f t="shared" si="49"/>
        <v>0.0015-136.935337372655i</v>
      </c>
      <c r="N194" s="57">
        <f t="shared" si="50"/>
        <v>89.953157199534715</v>
      </c>
      <c r="O194" s="57">
        <f t="shared" si="51"/>
        <v>92.096914982742973</v>
      </c>
      <c r="P194" s="371">
        <f t="shared" si="52"/>
        <v>92.096914982742973</v>
      </c>
      <c r="Q194" s="371">
        <f t="shared" si="53"/>
        <v>-90.046842800465285</v>
      </c>
      <c r="R194" s="12">
        <f t="shared" si="54"/>
        <v>89.953157199534715</v>
      </c>
      <c r="S194" s="57">
        <f t="shared" si="55"/>
        <v>1.7663578872364068E-3</v>
      </c>
      <c r="T194" s="12">
        <f t="shared" si="38"/>
        <v>92.096914982742973</v>
      </c>
    </row>
    <row r="195" spans="1:20" x14ac:dyDescent="0.25">
      <c r="A195" s="57">
        <f t="shared" si="39"/>
        <v>11.140527669216924</v>
      </c>
      <c r="B195" s="12">
        <f t="shared" si="56"/>
        <v>1.7730700472079051</v>
      </c>
      <c r="C195" s="57" t="str">
        <f t="shared" si="40"/>
        <v>-32.9128820926152-40104.989699106i</v>
      </c>
      <c r="D195" s="57" t="str">
        <f t="shared" si="41"/>
        <v>7.79999999903195-17952.4710953056i</v>
      </c>
      <c r="E195" s="57" t="str">
        <f t="shared" si="42"/>
        <v>162.469518480049-0.00976153768028739i</v>
      </c>
      <c r="F195" s="57" t="str">
        <f t="shared" si="43"/>
        <v>3.83983983976958-37438.4197036337i</v>
      </c>
      <c r="G195" s="57" t="str">
        <f t="shared" si="44"/>
        <v>0.999999999981699-4.27796262490101E-06i</v>
      </c>
      <c r="H195" s="57" t="str">
        <f t="shared" si="45"/>
        <v>109.090913751972+0.12882412908145i</v>
      </c>
      <c r="I195" s="57" t="str">
        <f t="shared" si="46"/>
        <v>14.7875152014188-11521.6727606052i</v>
      </c>
      <c r="K195" s="57" t="str">
        <f t="shared" si="47"/>
        <v>0.109999841905756-0.000131457145122527i</v>
      </c>
      <c r="L195" s="57" t="str">
        <f t="shared" si="48"/>
        <v>0.000125-282.983464823604i</v>
      </c>
      <c r="M195" s="57" t="str">
        <f t="shared" si="49"/>
        <v>0.0015-136.416952951439i</v>
      </c>
      <c r="N195" s="57">
        <f t="shared" si="50"/>
        <v>89.95297919719431</v>
      </c>
      <c r="O195" s="57">
        <f t="shared" si="51"/>
        <v>92.063971107522093</v>
      </c>
      <c r="P195" s="371">
        <f t="shared" si="52"/>
        <v>92.063971107522093</v>
      </c>
      <c r="Q195" s="371">
        <f t="shared" si="53"/>
        <v>-90.04702080280569</v>
      </c>
      <c r="R195" s="12">
        <f t="shared" si="54"/>
        <v>89.95297919719431</v>
      </c>
      <c r="S195" s="57">
        <f t="shared" si="55"/>
        <v>1.773070047207905E-3</v>
      </c>
      <c r="T195" s="12">
        <f t="shared" si="38"/>
        <v>92.063971107522093</v>
      </c>
    </row>
    <row r="196" spans="1:20" x14ac:dyDescent="0.25">
      <c r="A196" s="57">
        <f t="shared" si="39"/>
        <v>11.182861674359948</v>
      </c>
      <c r="B196" s="12">
        <f t="shared" si="56"/>
        <v>1.7798077133872952</v>
      </c>
      <c r="C196" s="57" t="str">
        <f t="shared" si="40"/>
        <v>-32.912881667518-39953.1673356827i</v>
      </c>
      <c r="D196" s="57" t="str">
        <f t="shared" si="41"/>
        <v>7.79999999902459-17884.5099581264i</v>
      </c>
      <c r="E196" s="57" t="str">
        <f t="shared" si="42"/>
        <v>162.46951833932-0.00979863133413801i</v>
      </c>
      <c r="F196" s="57" t="str">
        <f t="shared" si="43"/>
        <v>3.83983983976906-37296.692273121i</v>
      </c>
      <c r="G196" s="57" t="str">
        <f t="shared" si="44"/>
        <v>0.99999999998156-4.29421888287503E-06i</v>
      </c>
      <c r="H196" s="57" t="str">
        <f t="shared" si="45"/>
        <v>109.090913787464+0.129313660787951i</v>
      </c>
      <c r="I196" s="57" t="str">
        <f t="shared" si="46"/>
        <v>14.7875152035311-11478.0561404329i</v>
      </c>
      <c r="K196" s="57" t="str">
        <f t="shared" si="47"/>
        <v>0.109999840701958-0.000131956680820744i</v>
      </c>
      <c r="L196" s="57" t="str">
        <f t="shared" si="48"/>
        <v>0.000125-281.912198469421i</v>
      </c>
      <c r="M196" s="57" t="str">
        <f t="shared" si="49"/>
        <v>0.0015-135.900530933891i</v>
      </c>
      <c r="N196" s="57">
        <f t="shared" si="50"/>
        <v>89.95280051844847</v>
      </c>
      <c r="O196" s="57">
        <f t="shared" si="51"/>
        <v>92.031027231933322</v>
      </c>
      <c r="P196" s="371">
        <f t="shared" si="52"/>
        <v>92.031027231933322</v>
      </c>
      <c r="Q196" s="371">
        <f t="shared" si="53"/>
        <v>-90.04719948155153</v>
      </c>
      <c r="R196" s="12">
        <f t="shared" si="54"/>
        <v>89.95280051844847</v>
      </c>
      <c r="S196" s="57">
        <f t="shared" si="55"/>
        <v>1.7798077133872952E-3</v>
      </c>
      <c r="T196" s="12">
        <f t="shared" si="38"/>
        <v>92.031027231933322</v>
      </c>
    </row>
    <row r="197" spans="1:20" x14ac:dyDescent="0.25">
      <c r="A197" s="57">
        <f t="shared" si="39"/>
        <v>11.225356548722516</v>
      </c>
      <c r="B197" s="12">
        <f t="shared" si="56"/>
        <v>1.7865709826981668</v>
      </c>
      <c r="C197" s="57" t="str">
        <f t="shared" si="40"/>
        <v>-32.9128812391842-39801.9197119853i</v>
      </c>
      <c r="D197" s="57" t="str">
        <f t="shared" si="41"/>
        <v>7.79999999901715-17816.8060956272i</v>
      </c>
      <c r="E197" s="57" t="str">
        <f t="shared" si="42"/>
        <v>162.46951819752-0.00983586594170854i</v>
      </c>
      <c r="F197" s="57" t="str">
        <f t="shared" si="43"/>
        <v>3.83983983976848-37155.5013680478i</v>
      </c>
      <c r="G197" s="57" t="str">
        <f t="shared" si="44"/>
        <v>0.999999999981419-4.31053691462936E-06i</v>
      </c>
      <c r="H197" s="57" t="str">
        <f t="shared" si="45"/>
        <v>109.090913823225+0.129805052715118i</v>
      </c>
      <c r="I197" s="57" t="str">
        <f t="shared" si="46"/>
        <v>14.7875152056592-11434.6046359514i</v>
      </c>
      <c r="K197" s="57" t="str">
        <f t="shared" si="47"/>
        <v>0.109999839488995-0.000132458114737984i</v>
      </c>
      <c r="L197" s="57" t="str">
        <f t="shared" si="48"/>
        <v>0.000125-280.844987516856i</v>
      </c>
      <c r="M197" s="57" t="str">
        <f t="shared" si="49"/>
        <v>0.0015-135.386063891105i</v>
      </c>
      <c r="N197" s="57">
        <f t="shared" si="50"/>
        <v>89.952621160726878</v>
      </c>
      <c r="O197" s="57">
        <f t="shared" si="51"/>
        <v>91.998083355974074</v>
      </c>
      <c r="P197" s="371">
        <f t="shared" si="52"/>
        <v>91.998083355974074</v>
      </c>
      <c r="Q197" s="371">
        <f t="shared" si="53"/>
        <v>-90.047378839273122</v>
      </c>
      <c r="R197" s="12">
        <f t="shared" si="54"/>
        <v>89.952621160726878</v>
      </c>
      <c r="S197" s="57">
        <f t="shared" si="55"/>
        <v>1.7865709826981669E-3</v>
      </c>
      <c r="T197" s="12">
        <f t="shared" si="38"/>
        <v>91.998083355974074</v>
      </c>
    </row>
    <row r="198" spans="1:20" x14ac:dyDescent="0.25">
      <c r="A198" s="57">
        <f t="shared" si="39"/>
        <v>11.268012903607662</v>
      </c>
      <c r="B198" s="12">
        <f t="shared" si="56"/>
        <v>1.79335995243242</v>
      </c>
      <c r="C198" s="57" t="str">
        <f t="shared" si="40"/>
        <v>-32.9128808075894-39651.2446522649i</v>
      </c>
      <c r="D198" s="57" t="str">
        <f t="shared" si="41"/>
        <v>7.79999999900963-17749.3585338651i</v>
      </c>
      <c r="E198" s="57" t="str">
        <f t="shared" si="42"/>
        <v>162.469518054641-0.00987324203859702i</v>
      </c>
      <c r="F198" s="57" t="str">
        <f t="shared" si="43"/>
        <v>3.83983983976794-37014.8449573358i</v>
      </c>
      <c r="G198" s="57" t="str">
        <f t="shared" si="44"/>
        <v>0.999999999981278-4.32691695490433E-06i</v>
      </c>
      <c r="H198" s="57" t="str">
        <f t="shared" si="45"/>
        <v>109.090913859259+0.130298311931795i</v>
      </c>
      <c r="I198" s="57" t="str">
        <f t="shared" si="46"/>
        <v>14.7875152078038-11391.3176220965i</v>
      </c>
      <c r="K198" s="57" t="str">
        <f t="shared" si="47"/>
        <v>0.109999838266795-0.00013296145408729i</v>
      </c>
      <c r="L198" s="57" t="str">
        <f t="shared" si="48"/>
        <v>0.000125-279.781816613724i</v>
      </c>
      <c r="M198" s="57" t="str">
        <f t="shared" si="49"/>
        <v>0.0015-134.8735444223i</v>
      </c>
      <c r="N198" s="57">
        <f t="shared" si="50"/>
        <v>89.952441121449468</v>
      </c>
      <c r="O198" s="57">
        <f t="shared" si="51"/>
        <v>91.965139479641294</v>
      </c>
      <c r="P198" s="371">
        <f t="shared" si="52"/>
        <v>91.965139479641294</v>
      </c>
      <c r="Q198" s="371">
        <f t="shared" si="53"/>
        <v>-90.047558878550532</v>
      </c>
      <c r="R198" s="12">
        <f t="shared" si="54"/>
        <v>89.952441121449468</v>
      </c>
      <c r="S198" s="57">
        <f t="shared" si="55"/>
        <v>1.7933599524324201E-3</v>
      </c>
      <c r="T198" s="12">
        <f t="shared" si="38"/>
        <v>91.965139479641294</v>
      </c>
    </row>
    <row r="199" spans="1:20" x14ac:dyDescent="0.25">
      <c r="A199" s="57">
        <f t="shared" si="39"/>
        <v>11.310831352641372</v>
      </c>
      <c r="B199" s="12">
        <f t="shared" si="56"/>
        <v>1.8001747202516631</v>
      </c>
      <c r="C199" s="57" t="str">
        <f t="shared" si="40"/>
        <v>-32.9128803727081-39501.1399890112i</v>
      </c>
      <c r="D199" s="57" t="str">
        <f t="shared" si="41"/>
        <v>7.79999999900209-17682.1663025845i</v>
      </c>
      <c r="E199" s="57" t="str">
        <f t="shared" si="42"/>
        <v>162.469517910674-0.00991076016243686i</v>
      </c>
      <c r="F199" s="57" t="str">
        <f t="shared" si="43"/>
        <v>3.8398398397674-36874.7210175955i</v>
      </c>
      <c r="G199" s="57" t="str">
        <f t="shared" si="44"/>
        <v>0.999999999981135-4.34335923933235E-06i</v>
      </c>
      <c r="H199" s="57" t="str">
        <f t="shared" si="45"/>
        <v>109.090913895568+0.130793445533682i</v>
      </c>
      <c r="I199" s="57" t="str">
        <f t="shared" si="46"/>
        <v>14.7875152099647-11348.1944761701i</v>
      </c>
      <c r="K199" s="57" t="str">
        <f t="shared" si="47"/>
        <v>0.109999837035289-0.00013346670610911i</v>
      </c>
      <c r="L199" s="57" t="str">
        <f t="shared" si="48"/>
        <v>0.000125-278.722670465954i</v>
      </c>
      <c r="M199" s="57" t="str">
        <f t="shared" si="49"/>
        <v>0.0015-134.362965154712i</v>
      </c>
      <c r="N199" s="57">
        <f t="shared" si="50"/>
        <v>89.952260398026354</v>
      </c>
      <c r="O199" s="57">
        <f t="shared" si="51"/>
        <v>91.932195602932381</v>
      </c>
      <c r="P199" s="371">
        <f t="shared" si="52"/>
        <v>91.932195602932381</v>
      </c>
      <c r="Q199" s="371">
        <f t="shared" si="53"/>
        <v>-90.047739601973646</v>
      </c>
      <c r="R199" s="12">
        <f t="shared" si="54"/>
        <v>89.952260398026354</v>
      </c>
      <c r="S199" s="57">
        <f t="shared" si="55"/>
        <v>1.8001747202516631E-3</v>
      </c>
      <c r="T199" s="12">
        <f t="shared" si="38"/>
        <v>91.932195602932381</v>
      </c>
    </row>
    <row r="200" spans="1:20" x14ac:dyDescent="0.25">
      <c r="A200" s="57">
        <f t="shared" si="39"/>
        <v>11.353812511781408</v>
      </c>
      <c r="B200" s="12">
        <f t="shared" si="56"/>
        <v>1.8070153841886194</v>
      </c>
      <c r="C200" s="57" t="str">
        <f t="shared" si="40"/>
        <v>-32.9128799345153-39351.603562918i</v>
      </c>
      <c r="D200" s="57" t="str">
        <f t="shared" si="41"/>
        <v>7.79999999899451-17615.2284352026i</v>
      </c>
      <c r="E200" s="57" t="str">
        <f t="shared" si="42"/>
        <v>162.469517765611-0.00994842085290326i</v>
      </c>
      <c r="F200" s="57" t="str">
        <f t="shared" si="43"/>
        <v>3.83983983976684-36735.1275330968i</v>
      </c>
      <c r="G200" s="57" t="str">
        <f t="shared" si="44"/>
        <v>0.999999999980992-4.35986400444119E-06i</v>
      </c>
      <c r="H200" s="57" t="str">
        <f t="shared" si="45"/>
        <v>109.090913932153+0.131290460643447i</v>
      </c>
      <c r="I200" s="57" t="str">
        <f t="shared" si="46"/>
        <v>14.7875152121421-11305.2345778311i</v>
      </c>
      <c r="K200" s="57" t="str">
        <f t="shared" si="47"/>
        <v>0.109999835794406-0.000133973878071406i</v>
      </c>
      <c r="L200" s="57" t="str">
        <f t="shared" si="48"/>
        <v>0.000125-277.667533837372i</v>
      </c>
      <c r="M200" s="57" t="str">
        <f t="shared" si="49"/>
        <v>0.0015-133.854318743487i</v>
      </c>
      <c r="N200" s="57">
        <f t="shared" si="50"/>
        <v>89.952078987857888</v>
      </c>
      <c r="O200" s="57">
        <f t="shared" si="51"/>
        <v>91.899251725844437</v>
      </c>
      <c r="P200" s="371">
        <f t="shared" si="52"/>
        <v>91.899251725844437</v>
      </c>
      <c r="Q200" s="371">
        <f t="shared" si="53"/>
        <v>-90.047921012142112</v>
      </c>
      <c r="R200" s="12">
        <f t="shared" si="54"/>
        <v>89.952078987857888</v>
      </c>
      <c r="S200" s="57">
        <f t="shared" si="55"/>
        <v>1.8070153841886194E-3</v>
      </c>
      <c r="T200" s="12">
        <f t="shared" si="38"/>
        <v>91.899251725844437</v>
      </c>
    </row>
    <row r="201" spans="1:20" x14ac:dyDescent="0.25">
      <c r="A201" s="57">
        <f t="shared" si="39"/>
        <v>11.396956999326179</v>
      </c>
      <c r="B201" s="12">
        <f t="shared" si="56"/>
        <v>1.8138820426485363</v>
      </c>
      <c r="C201" s="57" t="str">
        <f t="shared" si="40"/>
        <v>-32.9128794929859-39202.6332228527i</v>
      </c>
      <c r="D201" s="57" t="str">
        <f t="shared" si="41"/>
        <v>7.79999999898684-17548.5439687955i</v>
      </c>
      <c r="E201" s="57" t="str">
        <f t="shared" si="42"/>
        <v>162.469517619442-0.00998622465172757i</v>
      </c>
      <c r="F201" s="57" t="str">
        <f t="shared" si="43"/>
        <v>3.8398398397663-36596.0624957404i</v>
      </c>
      <c r="G201" s="57" t="str">
        <f t="shared" si="44"/>
        <v>0.999999999980847-4.37643148765743E-06i</v>
      </c>
      <c r="H201" s="57" t="str">
        <f t="shared" si="45"/>
        <v>109.090913969016+0.131789364410819i</v>
      </c>
      <c r="I201" s="57" t="str">
        <f t="shared" si="46"/>
        <v>14.787515214336-11262.4373090868i</v>
      </c>
      <c r="K201" s="57" t="str">
        <f t="shared" si="47"/>
        <v>0.109999834544074-0.000134482977269754i</v>
      </c>
      <c r="L201" s="57" t="str">
        <f t="shared" si="48"/>
        <v>0.000125-276.616391549484i</v>
      </c>
      <c r="M201" s="57" t="str">
        <f t="shared" si="49"/>
        <v>0.0015-133.347597871575i</v>
      </c>
      <c r="N201" s="57">
        <f t="shared" si="50"/>
        <v>89.951896888334403</v>
      </c>
      <c r="O201" s="57">
        <f t="shared" si="51"/>
        <v>91.866307848374333</v>
      </c>
      <c r="P201" s="371">
        <f t="shared" si="52"/>
        <v>91.866307848374333</v>
      </c>
      <c r="Q201" s="371">
        <f t="shared" si="53"/>
        <v>-90.048103111665597</v>
      </c>
      <c r="R201" s="12">
        <f t="shared" si="54"/>
        <v>89.951896888334403</v>
      </c>
      <c r="S201" s="57">
        <f t="shared" si="55"/>
        <v>1.8138820426485363E-3</v>
      </c>
      <c r="T201" s="12">
        <f t="shared" si="38"/>
        <v>91.866307848374333</v>
      </c>
    </row>
    <row r="202" spans="1:20" x14ac:dyDescent="0.25">
      <c r="A202" s="57">
        <f t="shared" si="39"/>
        <v>11.440265435923619</v>
      </c>
      <c r="B202" s="12">
        <f t="shared" si="56"/>
        <v>1.8207747944106007</v>
      </c>
      <c r="C202" s="57" t="str">
        <f t="shared" si="40"/>
        <v>-32.9128790480947-39054.226825828i</v>
      </c>
      <c r="D202" s="57" t="str">
        <f t="shared" si="41"/>
        <v>7.79999999897915-17482.1119440849i</v>
      </c>
      <c r="E202" s="57" t="str">
        <f t="shared" si="42"/>
        <v>162.469517472161-0.0100241721026948i</v>
      </c>
      <c r="F202" s="57" t="str">
        <f t="shared" si="43"/>
        <v>3.83983983976574-36457.5239050294i</v>
      </c>
      <c r="G202" s="57" t="str">
        <f t="shared" si="44"/>
        <v>0.999999999980701-4.39306192730989E-06i</v>
      </c>
      <c r="H202" s="57" t="str">
        <f t="shared" si="45"/>
        <v>109.09091400616+0.132290164012701i</v>
      </c>
      <c r="I202" s="57" t="str">
        <f t="shared" si="46"/>
        <v>14.7875152165467-11219.8020542844i</v>
      </c>
      <c r="K202" s="57" t="str">
        <f t="shared" si="47"/>
        <v>0.109999833284222-0.000134994011027452i</v>
      </c>
      <c r="L202" s="57" t="str">
        <f t="shared" si="48"/>
        <v>0.000125-275.569228481255i</v>
      </c>
      <c r="M202" s="57" t="str">
        <f t="shared" si="49"/>
        <v>0.0015-132.842795249626i</v>
      </c>
      <c r="N202" s="57">
        <f t="shared" si="50"/>
        <v>89.951714096836412</v>
      </c>
      <c r="O202" s="57">
        <f t="shared" si="51"/>
        <v>91.833363970519429</v>
      </c>
      <c r="P202" s="371">
        <f t="shared" si="52"/>
        <v>91.833363970519429</v>
      </c>
      <c r="Q202" s="371">
        <f t="shared" si="53"/>
        <v>-90.048285903163588</v>
      </c>
      <c r="R202" s="12">
        <f t="shared" si="54"/>
        <v>89.951714096836412</v>
      </c>
      <c r="S202" s="57">
        <f t="shared" si="55"/>
        <v>1.8207747944106007E-3</v>
      </c>
      <c r="T202" s="12">
        <f t="shared" si="38"/>
        <v>91.833363970519429</v>
      </c>
    </row>
    <row r="203" spans="1:20" x14ac:dyDescent="0.25">
      <c r="A203" s="57">
        <f t="shared" si="39"/>
        <v>11.483738444580128</v>
      </c>
      <c r="B203" s="12">
        <f t="shared" si="56"/>
        <v>1.827693738629361</v>
      </c>
      <c r="C203" s="57" t="str">
        <f t="shared" si="40"/>
        <v>-32.9128785998164-38906.3822369678i</v>
      </c>
      <c r="D203" s="57" t="str">
        <f t="shared" si="41"/>
        <v>7.79999999897138-17415.9314054238i</v>
      </c>
      <c r="E203" s="57" t="str">
        <f t="shared" si="42"/>
        <v>162.46951732376-0.0100622637516561i</v>
      </c>
      <c r="F203" s="57" t="str">
        <f t="shared" si="43"/>
        <v>3.83983983976517-36319.5097680393i</v>
      </c>
      <c r="G203" s="57" t="str">
        <f t="shared" si="44"/>
        <v>0.999999999980554-4.40975556263302E-06i</v>
      </c>
      <c r="H203" s="57" t="str">
        <f t="shared" si="45"/>
        <v>109.090914043587+0.132792866653267i</v>
      </c>
      <c r="I203" s="57" t="str">
        <f t="shared" si="46"/>
        <v>14.7875152187742-11177.3282001012i</v>
      </c>
      <c r="K203" s="57" t="str">
        <f t="shared" si="47"/>
        <v>0.109999832014776-0.000135506986695624i</v>
      </c>
      <c r="L203" s="57" t="str">
        <f t="shared" si="48"/>
        <v>0.000125-274.526029568893i</v>
      </c>
      <c r="M203" s="57" t="str">
        <f t="shared" si="49"/>
        <v>0.0015-132.339903615886i</v>
      </c>
      <c r="N203" s="57">
        <f t="shared" si="50"/>
        <v>89.95153061073448</v>
      </c>
      <c r="O203" s="57">
        <f t="shared" si="51"/>
        <v>91.80042009227671</v>
      </c>
      <c r="P203" s="371">
        <f t="shared" si="52"/>
        <v>91.80042009227671</v>
      </c>
      <c r="Q203" s="371">
        <f t="shared" si="53"/>
        <v>-90.04846938926552</v>
      </c>
      <c r="R203" s="12">
        <f t="shared" si="54"/>
        <v>89.95153061073448</v>
      </c>
      <c r="S203" s="57">
        <f t="shared" si="55"/>
        <v>1.827693738629361E-3</v>
      </c>
      <c r="T203" s="12">
        <f t="shared" si="38"/>
        <v>91.80042009227671</v>
      </c>
    </row>
    <row r="204" spans="1:20" x14ac:dyDescent="0.25">
      <c r="A204" s="57">
        <f t="shared" si="39"/>
        <v>11.527376650669533</v>
      </c>
      <c r="B204" s="12">
        <f t="shared" si="56"/>
        <v>1.8346389748361527</v>
      </c>
      <c r="C204" s="57" t="str">
        <f t="shared" si="40"/>
        <v>-32.9128781481237-38759.0973294773i</v>
      </c>
      <c r="D204" s="57" t="str">
        <f t="shared" si="41"/>
        <v>7.79999999896355-17350.0014007828i</v>
      </c>
      <c r="E204" s="57" t="str">
        <f t="shared" si="42"/>
        <v>162.469517174226-0.0101005001465362i</v>
      </c>
      <c r="F204" s="57" t="str">
        <f t="shared" si="43"/>
        <v>3.83983983976461-36182.0180993906i</v>
      </c>
      <c r="G204" s="57" t="str">
        <f t="shared" si="44"/>
        <v>0.999999999980406-4.42651263377037E-06i</v>
      </c>
      <c r="H204" s="57" t="str">
        <f t="shared" si="45"/>
        <v>109.090914081299+0.133297479564064i</v>
      </c>
      <c r="I204" s="57" t="str">
        <f t="shared" si="46"/>
        <v>14.7875152210186-11135.0151355367i</v>
      </c>
      <c r="K204" s="57" t="str">
        <f t="shared" si="47"/>
        <v>0.109999830735665-0.000136021911653327i</v>
      </c>
      <c r="L204" s="57" t="str">
        <f t="shared" si="48"/>
        <v>0.000125-273.486779805631i</v>
      </c>
      <c r="M204" s="57" t="str">
        <f t="shared" si="49"/>
        <v>0.0015-131.838915736089i</v>
      </c>
      <c r="N204" s="57">
        <f t="shared" si="50"/>
        <v>89.951346427389126</v>
      </c>
      <c r="O204" s="57">
        <f t="shared" si="51"/>
        <v>91.767476213643079</v>
      </c>
      <c r="P204" s="371">
        <f t="shared" si="52"/>
        <v>91.767476213643079</v>
      </c>
      <c r="Q204" s="371">
        <f t="shared" si="53"/>
        <v>-90.048653572610874</v>
      </c>
      <c r="R204" s="12">
        <f t="shared" si="54"/>
        <v>89.951346427389126</v>
      </c>
      <c r="S204" s="57">
        <f t="shared" si="55"/>
        <v>1.8346389748361528E-3</v>
      </c>
      <c r="T204" s="12">
        <f t="shared" si="38"/>
        <v>91.767476213643079</v>
      </c>
    </row>
    <row r="205" spans="1:20" x14ac:dyDescent="0.25">
      <c r="A205" s="57">
        <f t="shared" si="39"/>
        <v>11.571180681942078</v>
      </c>
      <c r="B205" s="12">
        <f t="shared" si="56"/>
        <v>1.8416106029405301</v>
      </c>
      <c r="C205" s="57" t="str">
        <f t="shared" si="40"/>
        <v>-32.912877692992-38612.3699846146i</v>
      </c>
      <c r="D205" s="57" t="str">
        <f t="shared" si="41"/>
        <v>7.79999999895562-17284.3209817368i</v>
      </c>
      <c r="E205" s="57" t="str">
        <f t="shared" si="42"/>
        <v>162.469517023555-0.0101388818373439i</v>
      </c>
      <c r="F205" s="57" t="str">
        <f t="shared" si="43"/>
        <v>3.83983983976401-36045.0469212192i</v>
      </c>
      <c r="G205" s="57" t="str">
        <f t="shared" si="44"/>
        <v>0.999999999980257-4.44333338177803E-06i</v>
      </c>
      <c r="H205" s="57" t="str">
        <f t="shared" si="45"/>
        <v>109.090914119298+0.133804010004122i</v>
      </c>
      <c r="I205" s="57" t="str">
        <f t="shared" si="46"/>
        <v>14.7875152232799-11092.8622519032i</v>
      </c>
      <c r="K205" s="57" t="str">
        <f t="shared" si="47"/>
        <v>0.109999829446814-0.000136538793307654i</v>
      </c>
      <c r="L205" s="57" t="str">
        <f t="shared" si="48"/>
        <v>0.000125-272.451464241513i</v>
      </c>
      <c r="M205" s="57" t="str">
        <f t="shared" si="49"/>
        <v>0.0015-131.339824403356i</v>
      </c>
      <c r="N205" s="57">
        <f t="shared" si="50"/>
        <v>89.951161544150892</v>
      </c>
      <c r="O205" s="57">
        <f t="shared" si="51"/>
        <v>91.73453233461575</v>
      </c>
      <c r="P205" s="371">
        <f t="shared" si="52"/>
        <v>91.73453233461575</v>
      </c>
      <c r="Q205" s="371">
        <f t="shared" si="53"/>
        <v>-90.048838455849108</v>
      </c>
      <c r="R205" s="12">
        <f t="shared" si="54"/>
        <v>89.951161544150892</v>
      </c>
      <c r="S205" s="57">
        <f t="shared" si="55"/>
        <v>1.8416106029405302E-3</v>
      </c>
      <c r="T205" s="12">
        <f t="shared" si="38"/>
        <v>91.73453233461575</v>
      </c>
    </row>
    <row r="206" spans="1:20" x14ac:dyDescent="0.25">
      <c r="A206" s="57">
        <f t="shared" si="39"/>
        <v>11.615151168533458</v>
      </c>
      <c r="B206" s="12">
        <f t="shared" si="56"/>
        <v>1.8486087232317041</v>
      </c>
      <c r="C206" s="57" t="str">
        <f t="shared" si="40"/>
        <v>-32.9128772343946-38466.198091657i</v>
      </c>
      <c r="D206" s="57" t="str">
        <f t="shared" si="41"/>
        <v>7.79999999894766-17218.8892034509i</v>
      </c>
      <c r="E206" s="57" t="str">
        <f t="shared" si="42"/>
        <v>162.469516871736-0.0101774093761752i</v>
      </c>
      <c r="F206" s="57" t="str">
        <f t="shared" si="43"/>
        <v>3.83983983976343-35908.5942631491i</v>
      </c>
      <c r="G206" s="57" t="str">
        <f t="shared" si="44"/>
        <v>0.999999999980106-4.46021804862812E-06i</v>
      </c>
      <c r="H206" s="57" t="str">
        <f t="shared" si="45"/>
        <v>109.090914157586+0.134312465260057i</v>
      </c>
      <c r="I206" s="57" t="str">
        <f t="shared" si="46"/>
        <v>14.7875152255587-11050.8689428173i</v>
      </c>
      <c r="K206" s="57" t="str">
        <f t="shared" si="47"/>
        <v>0.109999828148149-0.000137057639093845i</v>
      </c>
      <c r="L206" s="57" t="str">
        <f t="shared" si="48"/>
        <v>0.000125-271.420067983178i</v>
      </c>
      <c r="M206" s="57" t="str">
        <f t="shared" si="49"/>
        <v>0.0015-130.842622438091i</v>
      </c>
      <c r="N206" s="57">
        <f t="shared" si="50"/>
        <v>89.950975958360218</v>
      </c>
      <c r="O206" s="57">
        <f t="shared" si="51"/>
        <v>91.701588455191626</v>
      </c>
      <c r="P206" s="371">
        <f t="shared" si="52"/>
        <v>91.701588455191626</v>
      </c>
      <c r="Q206" s="371">
        <f t="shared" si="53"/>
        <v>-90.049024041639782</v>
      </c>
      <c r="R206" s="12">
        <f t="shared" si="54"/>
        <v>89.950975958360218</v>
      </c>
      <c r="S206" s="57">
        <f t="shared" si="55"/>
        <v>1.8486087232317042E-3</v>
      </c>
      <c r="T206" s="12">
        <f t="shared" si="38"/>
        <v>91.701588455191626</v>
      </c>
    </row>
    <row r="207" spans="1:20" x14ac:dyDescent="0.25">
      <c r="A207" s="57">
        <f t="shared" si="39"/>
        <v>11.659288742973885</v>
      </c>
      <c r="B207" s="12">
        <f t="shared" si="56"/>
        <v>1.8556334363799847</v>
      </c>
      <c r="C207" s="57" t="str">
        <f t="shared" si="40"/>
        <v>-32.9128767723059-38320.5795478736i</v>
      </c>
      <c r="D207" s="57" t="str">
        <f t="shared" si="41"/>
        <v>7.79999999893966-17153.7051246671i</v>
      </c>
      <c r="E207" s="57" t="str">
        <f t="shared" si="42"/>
        <v>162.469516718762-0.0102160833172283i</v>
      </c>
      <c r="F207" s="57" t="str">
        <f t="shared" si="43"/>
        <v>3.83983983976287-35772.658162263i</v>
      </c>
      <c r="G207" s="57" t="str">
        <f t="shared" si="44"/>
        <v>0.999999999979955-4.47716687721223E-06i</v>
      </c>
      <c r="H207" s="57" t="str">
        <f t="shared" si="45"/>
        <v>109.090914196166+0.134822852646168i</v>
      </c>
      <c r="I207" s="57" t="str">
        <f t="shared" si="46"/>
        <v>14.7875152278548-11009.0346041913i</v>
      </c>
      <c r="K207" s="57" t="str">
        <f t="shared" si="47"/>
        <v>0.109999826839596-0.000137578456475389i</v>
      </c>
      <c r="L207" s="57" t="str">
        <f t="shared" si="48"/>
        <v>0.000125-270.392576193641i</v>
      </c>
      <c r="M207" s="57" t="str">
        <f t="shared" si="49"/>
        <v>0.0015-130.347302687877i</v>
      </c>
      <c r="N207" s="57">
        <f t="shared" si="50"/>
        <v>89.950789667347436</v>
      </c>
      <c r="O207" s="57">
        <f t="shared" si="51"/>
        <v>91.668644575367836</v>
      </c>
      <c r="P207" s="371">
        <f t="shared" si="52"/>
        <v>91.668644575367836</v>
      </c>
      <c r="Q207" s="371">
        <f t="shared" si="53"/>
        <v>-90.049210332652564</v>
      </c>
      <c r="R207" s="12">
        <f t="shared" si="54"/>
        <v>89.950789667347436</v>
      </c>
      <c r="S207" s="57">
        <f t="shared" si="55"/>
        <v>1.8556334363799846E-3</v>
      </c>
      <c r="T207" s="12">
        <f t="shared" si="38"/>
        <v>91.668644575367836</v>
      </c>
    </row>
    <row r="208" spans="1:20" x14ac:dyDescent="0.25">
      <c r="A208" s="57">
        <f t="shared" si="39"/>
        <v>11.703594040197185</v>
      </c>
      <c r="B208" s="12">
        <f t="shared" si="56"/>
        <v>1.8626848434382286</v>
      </c>
      <c r="C208" s="57" t="str">
        <f t="shared" si="40"/>
        <v>-32.9128763066984-38175.5122584919i</v>
      </c>
      <c r="D208" s="57" t="str">
        <f t="shared" si="41"/>
        <v>7.79999999893159-17088.7678076903i</v>
      </c>
      <c r="E208" s="57" t="str">
        <f t="shared" si="42"/>
        <v>162.469516564624-0.0102549042168018i</v>
      </c>
      <c r="F208" s="57" t="str">
        <f t="shared" si="43"/>
        <v>3.83983983976228-35637.2366630742i</v>
      </c>
      <c r="G208" s="57" t="str">
        <f t="shared" si="44"/>
        <v>0.999999999979802-4.49418011134495E-06i</v>
      </c>
      <c r="H208" s="57" t="str">
        <f t="shared" si="45"/>
        <v>109.09091423504+0.135335179504555i</v>
      </c>
      <c r="I208" s="57" t="str">
        <f t="shared" si="46"/>
        <v>14.7875152301684-10967.358634224i</v>
      </c>
      <c r="K208" s="57" t="str">
        <f t="shared" si="47"/>
        <v>0.109999825521078-0.000138101252944135i</v>
      </c>
      <c r="L208" s="57" t="str">
        <f t="shared" si="48"/>
        <v>0.000125-269.368974092091i</v>
      </c>
      <c r="M208" s="57" t="str">
        <f t="shared" si="49"/>
        <v>0.0015-129.853858027373i</v>
      </c>
      <c r="N208" s="57">
        <f t="shared" si="50"/>
        <v>89.950602668432765</v>
      </c>
      <c r="O208" s="57">
        <f t="shared" si="51"/>
        <v>91.635700695141168</v>
      </c>
      <c r="P208" s="371">
        <f t="shared" si="52"/>
        <v>91.635700695141168</v>
      </c>
      <c r="Q208" s="371">
        <f t="shared" si="53"/>
        <v>-90.049397331567235</v>
      </c>
      <c r="R208" s="12">
        <f t="shared" si="54"/>
        <v>89.950602668432765</v>
      </c>
      <c r="S208" s="57">
        <f t="shared" si="55"/>
        <v>1.8626848434382286E-3</v>
      </c>
      <c r="T208" s="12">
        <f t="shared" si="38"/>
        <v>91.635700695141168</v>
      </c>
    </row>
    <row r="209" spans="1:20" x14ac:dyDescent="0.25">
      <c r="A209" s="57">
        <f t="shared" si="39"/>
        <v>11.748067697549935</v>
      </c>
      <c r="B209" s="12">
        <f t="shared" si="56"/>
        <v>1.8697630458432939</v>
      </c>
      <c r="C209" s="57" t="str">
        <f t="shared" si="40"/>
        <v>-32.9128758375451-38030.9941366702i</v>
      </c>
      <c r="D209" s="57" t="str">
        <f t="shared" si="41"/>
        <v>7.79999999892348-17024.0763183757i</v>
      </c>
      <c r="E209" s="57" t="str">
        <f t="shared" si="42"/>
        <v>162.469516409309-0.0102938726333091i</v>
      </c>
      <c r="F209" s="57" t="str">
        <f t="shared" si="43"/>
        <v>3.83983983976171-35502.3278174992i</v>
      </c>
      <c r="G209" s="57" t="str">
        <f t="shared" si="44"/>
        <v>0.999999999979649-4.51125799576737E-06i</v>
      </c>
      <c r="H209" s="57" t="str">
        <f t="shared" si="45"/>
        <v>109.090914274209+0.135849453205212i</v>
      </c>
      <c r="I209" s="57" t="str">
        <f t="shared" si="46"/>
        <v>14.7875152324996-10925.8404333927i</v>
      </c>
      <c r="K209" s="57" t="str">
        <f t="shared" si="47"/>
        <v>0.109999824192521-0.000138626036020399i</v>
      </c>
      <c r="L209" s="57" t="str">
        <f t="shared" si="48"/>
        <v>0.000125-268.349246953668i</v>
      </c>
      <c r="M209" s="57" t="str">
        <f t="shared" si="49"/>
        <v>0.0015-129.362281358212i</v>
      </c>
      <c r="N209" s="57">
        <f t="shared" si="50"/>
        <v>89.950414958926217</v>
      </c>
      <c r="O209" s="57">
        <f t="shared" si="51"/>
        <v>91.602756814508552</v>
      </c>
      <c r="P209" s="371">
        <f t="shared" si="52"/>
        <v>91.602756814508552</v>
      </c>
      <c r="Q209" s="371">
        <f t="shared" si="53"/>
        <v>-90.049585041073783</v>
      </c>
      <c r="R209" s="12">
        <f t="shared" si="54"/>
        <v>89.950414958926217</v>
      </c>
      <c r="S209" s="57">
        <f t="shared" si="55"/>
        <v>1.869763045843294E-3</v>
      </c>
      <c r="T209" s="12">
        <f t="shared" si="38"/>
        <v>91.602756814508552</v>
      </c>
    </row>
    <row r="210" spans="1:20" x14ac:dyDescent="0.25">
      <c r="A210" s="57">
        <f t="shared" si="39"/>
        <v>11.792710354800626</v>
      </c>
      <c r="B210" s="12">
        <f t="shared" si="56"/>
        <v>1.8768681454174985</v>
      </c>
      <c r="C210" s="57" t="str">
        <f t="shared" si="40"/>
        <v>-32.9128753648199-37887.0231034675i</v>
      </c>
      <c r="D210" s="57" t="str">
        <f t="shared" si="41"/>
        <v>7.79999999891529-16959.6297261142i</v>
      </c>
      <c r="E210" s="57" t="str">
        <f t="shared" si="42"/>
        <v>162.469516252814-0.0103329891272868i</v>
      </c>
      <c r="F210" s="57" t="str">
        <f t="shared" si="43"/>
        <v>3.83983983976111-35367.9296848288i</v>
      </c>
      <c r="G210" s="57" t="str">
        <f t="shared" si="44"/>
        <v>0.999999999979494-4.52840077615058E-06i</v>
      </c>
      <c r="H210" s="57" t="str">
        <f t="shared" si="45"/>
        <v>109.090914313677+0.136365681146145i</v>
      </c>
      <c r="I210" s="57" t="str">
        <f t="shared" si="46"/>
        <v>14.7875152348486-10884.4794044441i</v>
      </c>
      <c r="K210" s="57" t="str">
        <f t="shared" si="47"/>
        <v>0.109999822853848-0.000139152813253073i</v>
      </c>
      <c r="L210" s="57" t="str">
        <f t="shared" si="48"/>
        <v>0.000125-267.333380109252i</v>
      </c>
      <c r="M210" s="57" t="str">
        <f t="shared" si="49"/>
        <v>0.0015-128.872565608898i</v>
      </c>
      <c r="N210" s="57">
        <f t="shared" si="50"/>
        <v>89.950226536127587</v>
      </c>
      <c r="O210" s="57">
        <f t="shared" si="51"/>
        <v>91.569812933467034</v>
      </c>
      <c r="P210" s="371">
        <f t="shared" si="52"/>
        <v>91.569812933467034</v>
      </c>
      <c r="Q210" s="371">
        <f t="shared" si="53"/>
        <v>-90.049773463872413</v>
      </c>
      <c r="R210" s="12">
        <f t="shared" si="54"/>
        <v>89.950226536127587</v>
      </c>
      <c r="S210" s="57">
        <f t="shared" si="55"/>
        <v>1.8768681454174984E-3</v>
      </c>
      <c r="T210" s="12">
        <f t="shared" si="38"/>
        <v>91.569812933467034</v>
      </c>
    </row>
    <row r="211" spans="1:20" x14ac:dyDescent="0.25">
      <c r="A211" s="57">
        <f t="shared" si="39"/>
        <v>11.837522654148868</v>
      </c>
      <c r="B211" s="12">
        <f t="shared" si="56"/>
        <v>1.884000244370085</v>
      </c>
      <c r="C211" s="57" t="str">
        <f t="shared" si="40"/>
        <v>-32.9128748884948-37743.5970878112i</v>
      </c>
      <c r="D211" s="57" t="str">
        <f t="shared" si="41"/>
        <v>7.79999999890699-16895.42710382i</v>
      </c>
      <c r="E211" s="57" t="str">
        <f t="shared" si="42"/>
        <v>162.469516095127-0.0103722542614015i</v>
      </c>
      <c r="F211" s="57" t="str">
        <f t="shared" si="43"/>
        <v>3.83983983976047-35234.0403317005i</v>
      </c>
      <c r="G211" s="57" t="str">
        <f t="shared" si="44"/>
        <v>0.999999999979337-4.54560869909925E-06i</v>
      </c>
      <c r="H211" s="57" t="str">
        <f t="shared" si="45"/>
        <v>109.090914353446+0.136883870753468i</v>
      </c>
      <c r="I211" s="57" t="str">
        <f t="shared" si="46"/>
        <v>14.7875152372153-10843.2749523859i</v>
      </c>
      <c r="K211" s="57" t="str">
        <f t="shared" si="47"/>
        <v>0.109999821504981-0.000139681592219728i</v>
      </c>
      <c r="L211" s="57" t="str">
        <f t="shared" si="48"/>
        <v>0.000125-266.321358945261i</v>
      </c>
      <c r="M211" s="57" t="str">
        <f t="shared" si="49"/>
        <v>0.0015-128.384703734706i</v>
      </c>
      <c r="N211" s="57">
        <f t="shared" si="50"/>
        <v>89.950037397326412</v>
      </c>
      <c r="O211" s="57">
        <f t="shared" si="51"/>
        <v>91.536869052013273</v>
      </c>
      <c r="P211" s="371">
        <f t="shared" si="52"/>
        <v>91.536869052013273</v>
      </c>
      <c r="Q211" s="371">
        <f t="shared" si="53"/>
        <v>-90.049962602673588</v>
      </c>
      <c r="R211" s="12">
        <f t="shared" si="54"/>
        <v>89.950037397326412</v>
      </c>
      <c r="S211" s="57">
        <f t="shared" si="55"/>
        <v>1.884000244370085E-3</v>
      </c>
      <c r="T211" s="12">
        <f t="shared" si="38"/>
        <v>91.536869052013273</v>
      </c>
    </row>
    <row r="212" spans="1:20" x14ac:dyDescent="0.25">
      <c r="A212" s="57">
        <f t="shared" si="39"/>
        <v>11.882505240234634</v>
      </c>
      <c r="B212" s="12">
        <f t="shared" si="56"/>
        <v>1.8911594452986913</v>
      </c>
      <c r="C212" s="57" t="str">
        <f t="shared" si="40"/>
        <v>-32.9128744085431-37600.714026471i</v>
      </c>
      <c r="D212" s="57" t="str">
        <f t="shared" si="41"/>
        <v>7.7999999988987-16831.467527917i</v>
      </c>
      <c r="E212" s="57" t="str">
        <f t="shared" si="42"/>
        <v>162.469515936239-0.0104116686004568i</v>
      </c>
      <c r="F212" s="57" t="str">
        <f t="shared" si="43"/>
        <v>3.83983983975989-35100.6578320718i</v>
      </c>
      <c r="G212" s="57" t="str">
        <f t="shared" si="44"/>
        <v>0.99999999997918-0.0000045628820121551i</v>
      </c>
      <c r="H212" s="57" t="str">
        <f t="shared" si="45"/>
        <v>109.090914393517+0.137404029481515i</v>
      </c>
      <c r="I212" s="57" t="str">
        <f t="shared" si="46"/>
        <v>14.7875152396002-10802.2264844783i</v>
      </c>
      <c r="K212" s="57" t="str">
        <f t="shared" si="47"/>
        <v>0.109999820145844-0.000140212380526732i</v>
      </c>
      <c r="L212" s="57" t="str">
        <f t="shared" si="48"/>
        <v>0.000125-265.313168903427i</v>
      </c>
      <c r="M212" s="57" t="str">
        <f t="shared" si="49"/>
        <v>0.0015-127.898688717579i</v>
      </c>
      <c r="N212" s="57">
        <f t="shared" si="50"/>
        <v>89.949847539801937</v>
      </c>
      <c r="O212" s="57">
        <f t="shared" si="51"/>
        <v>91.503925170144441</v>
      </c>
      <c r="P212" s="371">
        <f t="shared" si="52"/>
        <v>91.503925170144441</v>
      </c>
      <c r="Q212" s="371">
        <f t="shared" si="53"/>
        <v>-90.050152460198063</v>
      </c>
      <c r="R212" s="12">
        <f t="shared" si="54"/>
        <v>89.949847539801937</v>
      </c>
      <c r="S212" s="57">
        <f t="shared" si="55"/>
        <v>1.8911594452986913E-3</v>
      </c>
      <c r="T212" s="12">
        <f t="shared" si="38"/>
        <v>91.503925170144441</v>
      </c>
    </row>
    <row r="213" spans="1:20" x14ac:dyDescent="0.25">
      <c r="A213" s="57">
        <f t="shared" si="39"/>
        <v>11.927658760147526</v>
      </c>
      <c r="B213" s="12">
        <f t="shared" si="56"/>
        <v>1.8983458511908264</v>
      </c>
      <c r="C213" s="57" t="str">
        <f t="shared" si="40"/>
        <v>-32.9128739249375-37458.3718640253i</v>
      </c>
      <c r="D213" s="57" t="str">
        <f t="shared" si="41"/>
        <v>7.79999999889032-16767.7500783251i</v>
      </c>
      <c r="E213" s="57" t="str">
        <f t="shared" si="42"/>
        <v>162.469515776142-0.0104512327114021i</v>
      </c>
      <c r="F213" s="57" t="str">
        <f t="shared" si="43"/>
        <v>3.8398398397593-34967.7802671898i</v>
      </c>
      <c r="G213" s="57" t="str">
        <f t="shared" si="44"/>
        <v>0.999999999979022-4.58022096380056E-06i</v>
      </c>
      <c r="H213" s="57" t="str">
        <f t="shared" si="45"/>
        <v>109.090914433894+0.13792616481295i</v>
      </c>
      <c r="I213" s="57" t="str">
        <f t="shared" si="46"/>
        <v>14.7875152420034-10761.3334102252i</v>
      </c>
      <c r="K213" s="57" t="str">
        <f t="shared" si="47"/>
        <v>0.109999818776357-0.000140745185809352i</v>
      </c>
      <c r="L213" s="57" t="str">
        <f t="shared" si="48"/>
        <v>0.000125-264.308795480602i</v>
      </c>
      <c r="M213" s="57" t="str">
        <f t="shared" si="49"/>
        <v>0.0015-127.414513566028i</v>
      </c>
      <c r="N213" s="57">
        <f t="shared" si="50"/>
        <v>89.949656960823035</v>
      </c>
      <c r="O213" s="57">
        <f t="shared" si="51"/>
        <v>91.470981287857128</v>
      </c>
      <c r="P213" s="371">
        <f t="shared" si="52"/>
        <v>91.470981287857128</v>
      </c>
      <c r="Q213" s="371">
        <f t="shared" si="53"/>
        <v>-90.050343039176965</v>
      </c>
      <c r="R213" s="12">
        <f t="shared" si="54"/>
        <v>89.949656960823035</v>
      </c>
      <c r="S213" s="57">
        <f t="shared" si="55"/>
        <v>1.8983458511908264E-3</v>
      </c>
      <c r="T213" s="12">
        <f t="shared" si="38"/>
        <v>91.470981287857128</v>
      </c>
    </row>
    <row r="214" spans="1:20" x14ac:dyDescent="0.25">
      <c r="A214" s="57">
        <f t="shared" si="39"/>
        <v>11.972983863436086</v>
      </c>
      <c r="B214" s="12">
        <f t="shared" si="56"/>
        <v>1.9055595654253517</v>
      </c>
      <c r="C214" s="57" t="str">
        <f t="shared" si="40"/>
        <v>-32.9128734376486-37316.5685528345i</v>
      </c>
      <c r="D214" s="57" t="str">
        <f t="shared" si="41"/>
        <v>7.79999999888185-16704.2738384474i</v>
      </c>
      <c r="E214" s="57" t="str">
        <f t="shared" si="42"/>
        <v>162.469515614825-0.0104909471633379i</v>
      </c>
      <c r="F214" s="57" t="str">
        <f t="shared" si="43"/>
        <v>3.83983983975866-34835.4057255665i</v>
      </c>
      <c r="G214" s="57" t="str">
        <f t="shared" si="44"/>
        <v>0.999999999978862-4.59762580346227E-06i</v>
      </c>
      <c r="H214" s="57" t="str">
        <f t="shared" si="45"/>
        <v>109.090914474577+0.138450284258865i</v>
      </c>
      <c r="I214" s="57" t="str">
        <f t="shared" si="46"/>
        <v>14.7875152444246-10720.5951413659i</v>
      </c>
      <c r="K214" s="57" t="str">
        <f t="shared" si="47"/>
        <v>0.109999817396443-0.000141280015731867i</v>
      </c>
      <c r="L214" s="57" t="str">
        <f t="shared" si="48"/>
        <v>0.000125-263.308224228533i</v>
      </c>
      <c r="M214" s="57" t="str">
        <f t="shared" si="49"/>
        <v>0.0015-126.932171315031i</v>
      </c>
      <c r="N214" s="57">
        <f t="shared" si="50"/>
        <v>89.949465657648275</v>
      </c>
      <c r="O214" s="57">
        <f t="shared" si="51"/>
        <v>91.438037405148208</v>
      </c>
      <c r="P214" s="371">
        <f t="shared" si="52"/>
        <v>91.438037405148208</v>
      </c>
      <c r="Q214" s="371">
        <f t="shared" si="53"/>
        <v>-90.050534342351725</v>
      </c>
      <c r="R214" s="12">
        <f t="shared" si="54"/>
        <v>89.949465657648275</v>
      </c>
      <c r="S214" s="57">
        <f t="shared" si="55"/>
        <v>1.9055595654253518E-3</v>
      </c>
      <c r="T214" s="12">
        <f t="shared" si="38"/>
        <v>91.438037405148208</v>
      </c>
    </row>
    <row r="215" spans="1:20" x14ac:dyDescent="0.25">
      <c r="A215" s="57">
        <f t="shared" si="39"/>
        <v>12.018481202117144</v>
      </c>
      <c r="B215" s="12">
        <f t="shared" si="56"/>
        <v>1.9128006917739679</v>
      </c>
      <c r="C215" s="57" t="str">
        <f t="shared" si="40"/>
        <v>-32.9128729466496-37175.3020530106i</v>
      </c>
      <c r="D215" s="57" t="str">
        <f t="shared" si="41"/>
        <v>7.79999999887337-16641.037895157i</v>
      </c>
      <c r="E215" s="57" t="str">
        <f t="shared" si="42"/>
        <v>162.46951545228-0.0105308125275336i</v>
      </c>
      <c r="F215" s="57" t="str">
        <f t="shared" si="43"/>
        <v>3.83983983975806-34703.5323029499i</v>
      </c>
      <c r="G215" s="57" t="str">
        <f t="shared" si="44"/>
        <v>0.999999999978701-4.61509678151468E-06i</v>
      </c>
      <c r="H215" s="57" t="str">
        <f t="shared" si="45"/>
        <v>109.090914515571+0.1389763953589i</v>
      </c>
      <c r="I215" s="57" t="str">
        <f t="shared" si="46"/>
        <v>14.7875152468645-10680.0110918671i</v>
      </c>
      <c r="K215" s="57" t="str">
        <f t="shared" si="47"/>
        <v>0.109999816006021-0.000141816877987676i</v>
      </c>
      <c r="L215" s="57" t="str">
        <f t="shared" si="48"/>
        <v>0.000125-262.311440753669i</v>
      </c>
      <c r="M215" s="57" t="str">
        <f t="shared" si="49"/>
        <v>0.0015-126.451655025933i</v>
      </c>
      <c r="N215" s="57">
        <f t="shared" si="50"/>
        <v>89.949273627525713</v>
      </c>
      <c r="O215" s="57">
        <f t="shared" si="51"/>
        <v>91.405093522014553</v>
      </c>
      <c r="P215" s="371">
        <f t="shared" si="52"/>
        <v>91.405093522014553</v>
      </c>
      <c r="Q215" s="371">
        <f t="shared" si="53"/>
        <v>-90.050726372474287</v>
      </c>
      <c r="R215" s="12">
        <f t="shared" si="54"/>
        <v>89.949273627525713</v>
      </c>
      <c r="S215" s="57">
        <f t="shared" si="55"/>
        <v>1.9128006917739678E-3</v>
      </c>
      <c r="T215" s="12">
        <f t="shared" si="38"/>
        <v>91.405093522014553</v>
      </c>
    </row>
    <row r="216" spans="1:20" x14ac:dyDescent="0.25">
      <c r="A216" s="57">
        <f t="shared" si="39"/>
        <v>12.06415143068519</v>
      </c>
      <c r="B216" s="12">
        <f t="shared" si="56"/>
        <v>1.9200693344027091</v>
      </c>
      <c r="C216" s="57" t="str">
        <f t="shared" si="40"/>
        <v>-32.9128724519114-37034.5703323872i</v>
      </c>
      <c r="D216" s="57" t="str">
        <f t="shared" si="41"/>
        <v>7.79999999886476-16578.0413387833i</v>
      </c>
      <c r="E216" s="57" t="str">
        <f t="shared" si="42"/>
        <v>162.469515288497-0.010570829377423i</v>
      </c>
      <c r="F216" s="57" t="str">
        <f t="shared" si="43"/>
        <v>3.83983983975742-34572.1581022959i</v>
      </c>
      <c r="G216" s="57" t="str">
        <f t="shared" si="44"/>
        <v>0.999999999978539-4.63263414928369E-06i</v>
      </c>
      <c r="H216" s="57" t="str">
        <f t="shared" si="45"/>
        <v>109.090914556876+0.139504505681339i</v>
      </c>
      <c r="I216" s="57" t="str">
        <f t="shared" si="46"/>
        <v>14.7875152493225-10639.5806779132i</v>
      </c>
      <c r="K216" s="57" t="str">
        <f t="shared" si="47"/>
        <v>0.109999814605013-0.000142355780299415i</v>
      </c>
      <c r="L216" s="57" t="str">
        <f t="shared" si="48"/>
        <v>0.000125-261.318430716945i</v>
      </c>
      <c r="M216" s="57" t="str">
        <f t="shared" si="49"/>
        <v>0.0015-125.972957786345i</v>
      </c>
      <c r="N216" s="57">
        <f t="shared" si="50"/>
        <v>89.949080867693013</v>
      </c>
      <c r="O216" s="57">
        <f t="shared" si="51"/>
        <v>91.372149638452811</v>
      </c>
      <c r="P216" s="371">
        <f t="shared" si="52"/>
        <v>91.372149638452811</v>
      </c>
      <c r="Q216" s="371">
        <f t="shared" si="53"/>
        <v>-90.050919132306987</v>
      </c>
      <c r="R216" s="12">
        <f t="shared" si="54"/>
        <v>89.949080867693013</v>
      </c>
      <c r="S216" s="57">
        <f t="shared" si="55"/>
        <v>1.920069334402709E-3</v>
      </c>
      <c r="T216" s="12">
        <f t="shared" si="38"/>
        <v>91.372149638452811</v>
      </c>
    </row>
    <row r="217" spans="1:20" x14ac:dyDescent="0.25">
      <c r="A217" s="57">
        <f t="shared" si="39"/>
        <v>12.109995206121793</v>
      </c>
      <c r="B217" s="12">
        <f t="shared" si="56"/>
        <v>1.9273655978734394</v>
      </c>
      <c r="C217" s="57" t="str">
        <f t="shared" si="40"/>
        <v>-32.9128719534065-36894.3713664915i</v>
      </c>
      <c r="D217" s="57" t="str">
        <f t="shared" si="41"/>
        <v>7.79999999885611-16515.2832631001i</v>
      </c>
      <c r="E217" s="57" t="str">
        <f t="shared" si="42"/>
        <v>162.469515123467-0.0106109982886205i</v>
      </c>
      <c r="F217" s="57" t="str">
        <f t="shared" si="43"/>
        <v>3.83983983975679-34441.2812337431i</v>
      </c>
      <c r="G217" s="57" t="str">
        <f t="shared" si="44"/>
        <v>0.999999999978375-4.65023815905021E-06i</v>
      </c>
      <c r="H217" s="57" t="str">
        <f t="shared" si="45"/>
        <v>109.090914598497+0.140034622823237i</v>
      </c>
      <c r="I217" s="57" t="str">
        <f t="shared" si="46"/>
        <v>14.7875152517997-10599.3033178995i</v>
      </c>
      <c r="K217" s="57" t="str">
        <f t="shared" si="47"/>
        <v>0.109999813193336-0.000142896730419059i</v>
      </c>
      <c r="L217" s="57" t="str">
        <f t="shared" si="48"/>
        <v>0.000125-260.329179833577i</v>
      </c>
      <c r="M217" s="57" t="str">
        <f t="shared" si="49"/>
        <v>0.0015-125.496072710047i</v>
      </c>
      <c r="N217" s="57">
        <f t="shared" si="50"/>
        <v>89.948887375377339</v>
      </c>
      <c r="O217" s="57">
        <f t="shared" si="51"/>
        <v>91.339205754459812</v>
      </c>
      <c r="P217" s="371">
        <f t="shared" si="52"/>
        <v>91.339205754459812</v>
      </c>
      <c r="Q217" s="371">
        <f t="shared" si="53"/>
        <v>-90.051112624622661</v>
      </c>
      <c r="R217" s="12">
        <f t="shared" si="54"/>
        <v>89.948887375377339</v>
      </c>
      <c r="S217" s="57">
        <f t="shared" si="55"/>
        <v>1.9273655978734395E-3</v>
      </c>
      <c r="T217" s="12">
        <f t="shared" si="38"/>
        <v>91.339205754459812</v>
      </c>
    </row>
    <row r="218" spans="1:20" x14ac:dyDescent="0.25">
      <c r="A218" s="57">
        <f t="shared" si="39"/>
        <v>12.156013187905057</v>
      </c>
      <c r="B218" s="12">
        <f t="shared" si="56"/>
        <v>1.9346895871453584</v>
      </c>
      <c r="C218" s="57" t="str">
        <f t="shared" si="40"/>
        <v>-32.9128714511061-36754.7031385148i</v>
      </c>
      <c r="D218" s="57" t="str">
        <f t="shared" si="41"/>
        <v>7.79999999884737-16452.7627653111i</v>
      </c>
      <c r="E218" s="57" t="str">
        <f t="shared" si="42"/>
        <v>162.469514957182-0.0106513198389313i</v>
      </c>
      <c r="F218" s="57" t="str">
        <f t="shared" si="43"/>
        <v>3.83983983975617-34310.8998145836i</v>
      </c>
      <c r="G218" s="57" t="str">
        <f t="shared" si="44"/>
        <v>0.999999999978211-4.66790906405383E-06i</v>
      </c>
      <c r="H218" s="57" t="str">
        <f t="shared" si="45"/>
        <v>109.090914640434+0.140566754410503i</v>
      </c>
      <c r="I218" s="57" t="str">
        <f t="shared" si="46"/>
        <v>14.7875152542953-10559.1784324223i</v>
      </c>
      <c r="K218" s="57" t="str">
        <f t="shared" si="47"/>
        <v>0.109999811770911-0.000143439736128039i</v>
      </c>
      <c r="L218" s="57" t="str">
        <f t="shared" si="48"/>
        <v>0.000125-259.34367387286i</v>
      </c>
      <c r="M218" s="57" t="str">
        <f t="shared" si="49"/>
        <v>0.0015-125.020992936886i</v>
      </c>
      <c r="N218" s="57">
        <f t="shared" si="50"/>
        <v>89.948693147795282</v>
      </c>
      <c r="O218" s="57">
        <f t="shared" si="51"/>
        <v>91.30626187003233</v>
      </c>
      <c r="P218" s="371">
        <f t="shared" si="52"/>
        <v>91.30626187003233</v>
      </c>
      <c r="Q218" s="371">
        <f t="shared" si="53"/>
        <v>-90.051306852204718</v>
      </c>
      <c r="R218" s="12">
        <f t="shared" si="54"/>
        <v>89.948693147795282</v>
      </c>
      <c r="S218" s="57">
        <f t="shared" si="55"/>
        <v>1.9346895871453584E-3</v>
      </c>
      <c r="T218" s="12">
        <f t="shared" si="38"/>
        <v>91.30626187003233</v>
      </c>
    </row>
    <row r="219" spans="1:20" x14ac:dyDescent="0.25">
      <c r="A219" s="57">
        <f t="shared" si="39"/>
        <v>12.202206038019096</v>
      </c>
      <c r="B219" s="12">
        <f t="shared" si="56"/>
        <v>1.9420414075765109</v>
      </c>
      <c r="C219" s="57" t="str">
        <f t="shared" si="40"/>
        <v>-32.9128709449803-36615.5636392814i</v>
      </c>
      <c r="D219" s="57" t="str">
        <f t="shared" si="41"/>
        <v>7.79999999883863-16390.4789460382i</v>
      </c>
      <c r="E219" s="57" t="str">
        <f t="shared" si="42"/>
        <v>162.469514789628-0.0106917946083492i</v>
      </c>
      <c r="F219" s="57" t="str">
        <f t="shared" si="43"/>
        <v>3.83983983975552-34181.0119692371i</v>
      </c>
      <c r="G219" s="57" t="str">
        <f t="shared" si="44"/>
        <v>0.999999999978045-4.68564711849646E-06i</v>
      </c>
      <c r="H219" s="57" t="str">
        <f t="shared" si="45"/>
        <v>109.090914682691+0.141100908098038i</v>
      </c>
      <c r="I219" s="57" t="str">
        <f t="shared" si="46"/>
        <v>14.7875152568103-10519.205444272i</v>
      </c>
      <c r="K219" s="57" t="str">
        <f t="shared" si="47"/>
        <v>0.109999810337654-0.000143984805237352i</v>
      </c>
      <c r="L219" s="57" t="str">
        <f t="shared" si="48"/>
        <v>0.000125-258.36189865796i</v>
      </c>
      <c r="M219" s="57" t="str">
        <f t="shared" si="49"/>
        <v>0.0015-124.547711632682i</v>
      </c>
      <c r="N219" s="57">
        <f t="shared" si="50"/>
        <v>89.948498182152903</v>
      </c>
      <c r="O219" s="57">
        <f t="shared" si="51"/>
        <v>91.273317985166813</v>
      </c>
      <c r="P219" s="371">
        <f t="shared" si="52"/>
        <v>91.273317985166813</v>
      </c>
      <c r="Q219" s="371">
        <f t="shared" si="53"/>
        <v>-90.051501817847097</v>
      </c>
      <c r="R219" s="12">
        <f t="shared" si="54"/>
        <v>89.948498182152903</v>
      </c>
      <c r="S219" s="57">
        <f t="shared" si="55"/>
        <v>1.942041407576511E-3</v>
      </c>
      <c r="T219" s="12">
        <f t="shared" si="38"/>
        <v>91.273317985166813</v>
      </c>
    </row>
    <row r="220" spans="1:20" x14ac:dyDescent="0.25">
      <c r="A220" s="57">
        <f t="shared" si="39"/>
        <v>12.248574420963569</v>
      </c>
      <c r="B220" s="12">
        <f t="shared" si="56"/>
        <v>1.9494211649253017</v>
      </c>
      <c r="C220" s="57" t="str">
        <f t="shared" si="40"/>
        <v>-32.9128704350011-36476.9508672238i</v>
      </c>
      <c r="D220" s="57" t="str">
        <f t="shared" si="41"/>
        <v>7.79999999882977-16328.4309093075i</v>
      </c>
      <c r="E220" s="57" t="str">
        <f t="shared" si="42"/>
        <v>162.469514620799-0.0107324231790751i</v>
      </c>
      <c r="F220" s="57" t="str">
        <f t="shared" si="43"/>
        <v>3.83983983975489-34051.615829223i</v>
      </c>
      <c r="G220" s="57" t="str">
        <f t="shared" si="44"/>
        <v>0.999999999977877-4.70345257754596E-06i</v>
      </c>
      <c r="H220" s="57" t="str">
        <f t="shared" si="45"/>
        <v>109.090914725269+0.141637091569825i</v>
      </c>
      <c r="I220" s="57" t="str">
        <f t="shared" si="46"/>
        <v>14.7875152593445-10479.3837784235i</v>
      </c>
      <c r="K220" s="57" t="str">
        <f t="shared" si="47"/>
        <v>0.109999808893484-0.000144531945587678i</v>
      </c>
      <c r="L220" s="57" t="str">
        <f t="shared" si="48"/>
        <v>0.000125-257.38384006571i</v>
      </c>
      <c r="M220" s="57" t="str">
        <f t="shared" si="49"/>
        <v>0.0015-124.076221989123i</v>
      </c>
      <c r="N220" s="57">
        <f t="shared" si="50"/>
        <v>89.948302475645605</v>
      </c>
      <c r="O220" s="57">
        <f t="shared" si="51"/>
        <v>91.240374099860105</v>
      </c>
      <c r="P220" s="371">
        <f t="shared" si="52"/>
        <v>91.240374099860105</v>
      </c>
      <c r="Q220" s="371">
        <f t="shared" si="53"/>
        <v>-90.051697524354395</v>
      </c>
      <c r="R220" s="12">
        <f t="shared" si="54"/>
        <v>89.948302475645605</v>
      </c>
      <c r="S220" s="57">
        <f t="shared" si="55"/>
        <v>1.9494211649253017E-3</v>
      </c>
      <c r="T220" s="12">
        <f t="shared" si="38"/>
        <v>91.240374099860105</v>
      </c>
    </row>
    <row r="221" spans="1:20" x14ac:dyDescent="0.25">
      <c r="A221" s="57">
        <f t="shared" si="39"/>
        <v>12.295119003763231</v>
      </c>
      <c r="B221" s="12">
        <f t="shared" si="56"/>
        <v>1.9568289653520179</v>
      </c>
      <c r="C221" s="57" t="str">
        <f t="shared" si="40"/>
        <v>-32.9128699211392-36338.862828351i</v>
      </c>
      <c r="D221" s="57" t="str">
        <f t="shared" si="41"/>
        <v>7.79999999882089-16266.6177625374i</v>
      </c>
      <c r="E221" s="57" t="str">
        <f t="shared" si="42"/>
        <v>162.469514450686-0.0107732061355258i</v>
      </c>
      <c r="F221" s="57" t="str">
        <f t="shared" si="43"/>
        <v>3.83983983975426-33922.7095331347i</v>
      </c>
      <c r="G221" s="57" t="str">
        <f t="shared" si="44"/>
        <v>0.999999999977709-4.72132569733984E-06i</v>
      </c>
      <c r="H221" s="57" t="str">
        <f t="shared" si="45"/>
        <v>109.090914768172+0.142175312539044i</v>
      </c>
      <c r="I221" s="57" t="str">
        <f t="shared" si="46"/>
        <v>14.787515261898-10439.7128620289i</v>
      </c>
      <c r="K221" s="57" t="str">
        <f t="shared" si="47"/>
        <v>0.109999807438317-0.000145081165049481i</v>
      </c>
      <c r="L221" s="57" t="str">
        <f t="shared" si="48"/>
        <v>0.000125-256.409484026409i</v>
      </c>
      <c r="M221" s="57" t="str">
        <f t="shared" si="49"/>
        <v>0.0015-123.606517223673i</v>
      </c>
      <c r="N221" s="57">
        <f t="shared" si="50"/>
        <v>89.948106025458173</v>
      </c>
      <c r="O221" s="57">
        <f t="shared" si="51"/>
        <v>91.207430214108896</v>
      </c>
      <c r="P221" s="371">
        <f t="shared" si="52"/>
        <v>91.207430214108896</v>
      </c>
      <c r="Q221" s="371">
        <f t="shared" si="53"/>
        <v>-90.051893974541827</v>
      </c>
      <c r="R221" s="12">
        <f t="shared" si="54"/>
        <v>89.948106025458173</v>
      </c>
      <c r="S221" s="57">
        <f t="shared" si="55"/>
        <v>1.9568289653520178E-3</v>
      </c>
      <c r="T221" s="12">
        <f t="shared" si="38"/>
        <v>91.207430214108896</v>
      </c>
    </row>
    <row r="222" spans="1:20" x14ac:dyDescent="0.25">
      <c r="A222" s="57">
        <f t="shared" si="39"/>
        <v>12.341840455977531</v>
      </c>
      <c r="B222" s="12">
        <f t="shared" si="56"/>
        <v>1.9642649154203555</v>
      </c>
      <c r="C222" s="57" t="str">
        <f t="shared" si="40"/>
        <v>-32.9128694033632-36201.2975362197i</v>
      </c>
      <c r="D222" s="57" t="str">
        <f t="shared" si="41"/>
        <v>7.79999999881191-16205.0386165248i</v>
      </c>
      <c r="E222" s="57" t="str">
        <f t="shared" si="42"/>
        <v>162.469514279276-0.0108141440643288i</v>
      </c>
      <c r="F222" s="57" t="str">
        <f t="shared" si="43"/>
        <v>3.83983983975361-33794.2912266116i</v>
      </c>
      <c r="G222" s="57" t="str">
        <f t="shared" si="44"/>
        <v>0.999999999977539-4.73926673498892E-06i</v>
      </c>
      <c r="H222" s="57" t="str">
        <f t="shared" si="45"/>
        <v>109.0909148114+0.142715578748187i</v>
      </c>
      <c r="I222" s="57" t="str">
        <f t="shared" si="46"/>
        <v>14.7875152644706-10400.1921244085i</v>
      </c>
      <c r="K222" s="57" t="str">
        <f t="shared" si="47"/>
        <v>0.109999805972071-0.000145632471523137i</v>
      </c>
      <c r="L222" s="57" t="str">
        <f t="shared" si="48"/>
        <v>0.000125-255.43881652362i</v>
      </c>
      <c r="M222" s="57" t="str">
        <f t="shared" si="49"/>
        <v>0.0015-123.138590579472i</v>
      </c>
      <c r="N222" s="57">
        <f t="shared" si="50"/>
        <v>89.947908828764668</v>
      </c>
      <c r="O222" s="57">
        <f t="shared" si="51"/>
        <v>91.17448632790969</v>
      </c>
      <c r="P222" s="371">
        <f t="shared" si="52"/>
        <v>91.17448632790969</v>
      </c>
      <c r="Q222" s="371">
        <f t="shared" si="53"/>
        <v>-90.052091171235332</v>
      </c>
      <c r="R222" s="12">
        <f t="shared" si="54"/>
        <v>89.947908828764668</v>
      </c>
      <c r="S222" s="57">
        <f t="shared" si="55"/>
        <v>1.9642649154203557E-3</v>
      </c>
      <c r="T222" s="12">
        <f t="shared" si="38"/>
        <v>91.17448632790969</v>
      </c>
    </row>
    <row r="223" spans="1:20" x14ac:dyDescent="0.25">
      <c r="A223" s="57">
        <f t="shared" si="39"/>
        <v>12.388739449710245</v>
      </c>
      <c r="B223" s="12">
        <f t="shared" si="56"/>
        <v>1.971729122098953</v>
      </c>
      <c r="C223" s="57" t="str">
        <f t="shared" si="40"/>
        <v>-32.9128688816457-36064.2530119071i</v>
      </c>
      <c r="D223" s="57" t="str">
        <f t="shared" si="41"/>
        <v>7.79999999880288-16143.6925854332i</v>
      </c>
      <c r="E223" s="57" t="str">
        <f t="shared" si="42"/>
        <v>162.469514106562-0.0108552375543506i</v>
      </c>
      <c r="F223" s="57" t="str">
        <f t="shared" si="43"/>
        <v>3.83983983975294-33666.3590623135i</v>
      </c>
      <c r="G223" s="57" t="str">
        <f t="shared" si="44"/>
        <v>0.999999999977368-4.75727594858106E-06i</v>
      </c>
      <c r="H223" s="57" t="str">
        <f t="shared" si="45"/>
        <v>109.090914854959+0.143257897969174i</v>
      </c>
      <c r="I223" s="57" t="str">
        <f t="shared" si="46"/>
        <v>14.7875152670632-10360.8209970436i</v>
      </c>
      <c r="K223" s="57" t="str">
        <f t="shared" si="47"/>
        <v>0.109999804494659-0.000146185872939038i</v>
      </c>
      <c r="L223" s="57" t="str">
        <f t="shared" si="48"/>
        <v>0.000125-254.471823593963i</v>
      </c>
      <c r="M223" s="57" t="str">
        <f t="shared" si="49"/>
        <v>0.0015-122.672435325236i</v>
      </c>
      <c r="N223" s="57">
        <f t="shared" si="50"/>
        <v>89.947710882728401</v>
      </c>
      <c r="O223" s="57">
        <f t="shared" si="51"/>
        <v>91.141542441259134</v>
      </c>
      <c r="P223" s="371">
        <f t="shared" si="52"/>
        <v>91.141542441259134</v>
      </c>
      <c r="Q223" s="371">
        <f t="shared" si="53"/>
        <v>-90.052289117271599</v>
      </c>
      <c r="R223" s="12">
        <f t="shared" si="54"/>
        <v>89.947710882728401</v>
      </c>
      <c r="S223" s="57">
        <f t="shared" si="55"/>
        <v>1.9717291220989531E-3</v>
      </c>
      <c r="T223" s="12">
        <f t="shared" si="38"/>
        <v>91.141542441259134</v>
      </c>
    </row>
    <row r="224" spans="1:20" x14ac:dyDescent="0.25">
      <c r="A224" s="57">
        <f t="shared" si="39"/>
        <v>12.435816659619146</v>
      </c>
      <c r="B224" s="12">
        <f t="shared" si="56"/>
        <v>1.9792216927629291</v>
      </c>
      <c r="C224" s="57" t="str">
        <f t="shared" si="40"/>
        <v>-32.9128683559559-35927.727283982i</v>
      </c>
      <c r="D224" s="57" t="str">
        <f t="shared" si="41"/>
        <v>7.79999999879376-16082.5787867793i</v>
      </c>
      <c r="E224" s="57" t="str">
        <f t="shared" si="42"/>
        <v>162.469513932533-0.0108964871966878i</v>
      </c>
      <c r="F224" s="57" t="str">
        <f t="shared" si="43"/>
        <v>3.83983983975227-33538.911199893i</v>
      </c>
      <c r="G224" s="57" t="str">
        <f t="shared" si="44"/>
        <v>0.999999999977196-4.77535359718485E-06i</v>
      </c>
      <c r="H224" s="57" t="str">
        <f t="shared" si="45"/>
        <v>109.090914898849+0.143802278003448i</v>
      </c>
      <c r="I224" s="57" t="str">
        <f t="shared" si="46"/>
        <v>14.7875152696753-10321.598913567i</v>
      </c>
      <c r="K224" s="57" t="str">
        <f t="shared" si="47"/>
        <v>0.109999803005998-0.00014674137725771i</v>
      </c>
      <c r="L224" s="57" t="str">
        <f t="shared" si="48"/>
        <v>0.000125-253.508491326921i</v>
      </c>
      <c r="M224" s="57" t="str">
        <f t="shared" si="49"/>
        <v>0.0015-122.208044755166i</v>
      </c>
      <c r="N224" s="57">
        <f t="shared" si="50"/>
        <v>89.947512184501946</v>
      </c>
      <c r="O224" s="57">
        <f t="shared" si="51"/>
        <v>91.108598554153815</v>
      </c>
      <c r="P224" s="371">
        <f t="shared" si="52"/>
        <v>91.108598554153815</v>
      </c>
      <c r="Q224" s="371">
        <f t="shared" si="53"/>
        <v>-90.052487815498054</v>
      </c>
      <c r="R224" s="12">
        <f t="shared" si="54"/>
        <v>89.947512184501946</v>
      </c>
      <c r="S224" s="57">
        <f t="shared" si="55"/>
        <v>1.9792216927629292E-3</v>
      </c>
      <c r="T224" s="12">
        <f t="shared" si="38"/>
        <v>91.108598554153815</v>
      </c>
    </row>
    <row r="225" spans="1:20" x14ac:dyDescent="0.25">
      <c r="A225" s="57">
        <f t="shared" si="39"/>
        <v>12.483072762925699</v>
      </c>
      <c r="B225" s="12">
        <f t="shared" si="56"/>
        <v>1.9867427351954283</v>
      </c>
      <c r="C225" s="57" t="str">
        <f t="shared" si="40"/>
        <v>-32.9128678262618-35791.718388475i</v>
      </c>
      <c r="D225" s="57" t="str">
        <f t="shared" si="41"/>
        <v>7.79999999878455-16021.6963414204i</v>
      </c>
      <c r="E225" s="57" t="str">
        <f t="shared" si="42"/>
        <v>162.469513757177-0.0109378935846857i</v>
      </c>
      <c r="F225" s="57" t="str">
        <f t="shared" si="43"/>
        <v>3.83983983975162-33411.9458059698i</v>
      </c>
      <c r="G225" s="57" t="str">
        <f t="shared" si="44"/>
        <v>0.999999999977022-4.79349994085333E-06i</v>
      </c>
      <c r="H225" s="57" t="str">
        <f t="shared" si="45"/>
        <v>109.090914943073+0.144348726682102i</v>
      </c>
      <c r="I225" s="57" t="str">
        <f t="shared" si="46"/>
        <v>14.7875152723071-10282.525309756i</v>
      </c>
      <c r="K225" s="57" t="str">
        <f t="shared" si="47"/>
        <v>0.109999801506002-0.000147298992469922i</v>
      </c>
      <c r="L225" s="57" t="str">
        <f t="shared" si="48"/>
        <v>0.000125-252.548805864635i</v>
      </c>
      <c r="M225" s="57" t="str">
        <f t="shared" si="49"/>
        <v>0.0015-121.745412188848i</v>
      </c>
      <c r="N225" s="57">
        <f t="shared" si="50"/>
        <v>89.947312731227044</v>
      </c>
      <c r="O225" s="57">
        <f t="shared" si="51"/>
        <v>91.075654666590054</v>
      </c>
      <c r="P225" s="371">
        <f t="shared" si="52"/>
        <v>91.075654666590054</v>
      </c>
      <c r="Q225" s="371">
        <f t="shared" si="53"/>
        <v>-90.052687268772956</v>
      </c>
      <c r="R225" s="12">
        <f t="shared" si="54"/>
        <v>89.947312731227044</v>
      </c>
      <c r="S225" s="57">
        <f t="shared" si="55"/>
        <v>1.9867427351954285E-3</v>
      </c>
      <c r="T225" s="12">
        <f t="shared" si="38"/>
        <v>91.075654666590054</v>
      </c>
    </row>
    <row r="226" spans="1:20" x14ac:dyDescent="0.25">
      <c r="A226" s="57">
        <f t="shared" si="39"/>
        <v>12.530508439424816</v>
      </c>
      <c r="B226" s="12">
        <f t="shared" si="56"/>
        <v>1.9942923575891709</v>
      </c>
      <c r="C226" s="57" t="str">
        <f t="shared" si="40"/>
        <v>-32.9128672925351-35656.2243688537i</v>
      </c>
      <c r="D226" s="57" t="str">
        <f t="shared" si="41"/>
        <v>7.79999999877534-15961.0443735424i</v>
      </c>
      <c r="E226" s="57" t="str">
        <f t="shared" si="42"/>
        <v>162.469513580487-0.0109794573139446i</v>
      </c>
      <c r="F226" s="57" t="str">
        <f t="shared" si="43"/>
        <v>3.83983983975095-33285.4610541044i</v>
      </c>
      <c r="G226" s="57" t="str">
        <f t="shared" si="44"/>
        <v>0.999999999976847-4.81171524062773E-06i</v>
      </c>
      <c r="H226" s="57" t="str">
        <f t="shared" si="45"/>
        <v>109.090914987634+0.144897251865992i</v>
      </c>
      <c r="I226" s="57" t="str">
        <f t="shared" si="46"/>
        <v>14.7875152749592-10243.5996235237i</v>
      </c>
      <c r="K226" s="57" t="str">
        <f t="shared" si="47"/>
        <v>0.109999799994584-0.000147858726596809i</v>
      </c>
      <c r="L226" s="57" t="str">
        <f t="shared" si="48"/>
        <v>0.000125-251.592753401709i</v>
      </c>
      <c r="M226" s="57" t="str">
        <f t="shared" si="49"/>
        <v>0.0015-121.284530971158i</v>
      </c>
      <c r="N226" s="57">
        <f t="shared" si="50"/>
        <v>89.947112520034523</v>
      </c>
      <c r="O226" s="57">
        <f t="shared" si="51"/>
        <v>91.042710778564668</v>
      </c>
      <c r="P226" s="371">
        <f t="shared" si="52"/>
        <v>91.042710778564668</v>
      </c>
      <c r="Q226" s="371">
        <f t="shared" si="53"/>
        <v>-90.052887479965477</v>
      </c>
      <c r="R226" s="12">
        <f t="shared" si="54"/>
        <v>89.947112520034523</v>
      </c>
      <c r="S226" s="57">
        <f t="shared" si="55"/>
        <v>1.9942923575891709E-3</v>
      </c>
      <c r="T226" s="12">
        <f t="shared" si="38"/>
        <v>91.042710778564668</v>
      </c>
    </row>
    <row r="227" spans="1:20" x14ac:dyDescent="0.25">
      <c r="A227" s="57">
        <f t="shared" si="39"/>
        <v>12.57812437149463</v>
      </c>
      <c r="B227" s="12">
        <f t="shared" si="56"/>
        <v>2.0018706685480097</v>
      </c>
      <c r="C227" s="57" t="str">
        <f t="shared" si="40"/>
        <v>-32.9128667547451-35521.2432759908i</v>
      </c>
      <c r="D227" s="57" t="str">
        <f t="shared" si="41"/>
        <v>7.79999999876598-15900.6220106462i</v>
      </c>
      <c r="E227" s="57" t="str">
        <f t="shared" si="42"/>
        <v>162.469513402452-0.0110211789823271i</v>
      </c>
      <c r="F227" s="57" t="str">
        <f t="shared" si="43"/>
        <v>3.83983983975027-33159.455124771i</v>
      </c>
      <c r="G227" s="57" t="str">
        <f t="shared" si="44"/>
        <v>0.999999999976671-4.82999975854126E-06i</v>
      </c>
      <c r="H227" s="57" t="str">
        <f t="shared" si="45"/>
        <v>109.090915032534+0.145447861445837i</v>
      </c>
      <c r="I227" s="57" t="str">
        <f t="shared" si="46"/>
        <v>14.7875152776314-10204.821294911i</v>
      </c>
      <c r="K227" s="57" t="str">
        <f t="shared" si="47"/>
        <v>0.109999798471658-0.000148420587689984i</v>
      </c>
      <c r="L227" s="57" t="str">
        <f t="shared" si="48"/>
        <v>0.000125-250.640320185005i</v>
      </c>
      <c r="M227" s="57" t="str">
        <f t="shared" si="49"/>
        <v>0.0015-120.825394472164i</v>
      </c>
      <c r="N227" s="57">
        <f t="shared" si="50"/>
        <v>89.946911548044383</v>
      </c>
      <c r="O227" s="57">
        <f t="shared" si="51"/>
        <v>91.009766890074033</v>
      </c>
      <c r="P227" s="371">
        <f t="shared" si="52"/>
        <v>91.009766890074033</v>
      </c>
      <c r="Q227" s="371">
        <f t="shared" si="53"/>
        <v>-90.053088451955617</v>
      </c>
      <c r="R227" s="12">
        <f t="shared" si="54"/>
        <v>89.946911548044383</v>
      </c>
      <c r="S227" s="57">
        <f t="shared" si="55"/>
        <v>2.0018706685480097E-3</v>
      </c>
      <c r="T227" s="12">
        <f t="shared" si="38"/>
        <v>91.009766890074033</v>
      </c>
    </row>
    <row r="228" spans="1:20" x14ac:dyDescent="0.25">
      <c r="A228" s="57">
        <f t="shared" si="39"/>
        <v>12.62592124410631</v>
      </c>
      <c r="B228" s="12">
        <f t="shared" si="56"/>
        <v>2.0094777770884922</v>
      </c>
      <c r="C228" s="57" t="str">
        <f t="shared" si="40"/>
        <v>-32.9128662128593-35386.7731681371i</v>
      </c>
      <c r="D228" s="57" t="str">
        <f t="shared" si="41"/>
        <v>7.79999999875662-15840.4283835357i</v>
      </c>
      <c r="E228" s="57" t="str">
        <f t="shared" si="42"/>
        <v>162.469513223061-0.0110630591899674i</v>
      </c>
      <c r="F228" s="57" t="str">
        <f t="shared" si="43"/>
        <v>3.83983983974958-33033.9262053319i</v>
      </c>
      <c r="G228" s="57" t="str">
        <f t="shared" si="44"/>
        <v>0.999999999976493-4.84835375762285E-06i</v>
      </c>
      <c r="H228" s="57" t="str">
        <f t="shared" si="45"/>
        <v>109.090915077777+0.146000563342347i</v>
      </c>
      <c r="I228" s="57" t="str">
        <f t="shared" si="46"/>
        <v>14.7875152803241-10166.1897660787i</v>
      </c>
      <c r="K228" s="57" t="str">
        <f t="shared" si="47"/>
        <v>0.109999796937135-0.000148984583831648i</v>
      </c>
      <c r="L228" s="57" t="str">
        <f t="shared" si="48"/>
        <v>0.000125-249.691492513454i</v>
      </c>
      <c r="M228" s="57" t="str">
        <f t="shared" si="49"/>
        <v>0.0015-120.367996087033i</v>
      </c>
      <c r="N228" s="57">
        <f t="shared" si="50"/>
        <v>89.946709812365654</v>
      </c>
      <c r="O228" s="57">
        <f t="shared" si="51"/>
        <v>90.97682300111444</v>
      </c>
      <c r="P228" s="371">
        <f t="shared" si="52"/>
        <v>90.97682300111444</v>
      </c>
      <c r="Q228" s="371">
        <f t="shared" si="53"/>
        <v>-90.053290187634346</v>
      </c>
      <c r="R228" s="12">
        <f t="shared" si="54"/>
        <v>89.946709812365654</v>
      </c>
      <c r="S228" s="57">
        <f t="shared" si="55"/>
        <v>2.009477777088492E-3</v>
      </c>
      <c r="T228" s="12">
        <f t="shared" si="38"/>
        <v>90.97682300111444</v>
      </c>
    </row>
    <row r="229" spans="1:20" x14ac:dyDescent="0.25">
      <c r="A229" s="57">
        <f t="shared" si="39"/>
        <v>12.673899744833916</v>
      </c>
      <c r="B229" s="12">
        <f t="shared" si="56"/>
        <v>2.0171137926414286</v>
      </c>
      <c r="C229" s="57" t="str">
        <f t="shared" si="40"/>
        <v>-32.9128656668476-35252.812110896i</v>
      </c>
      <c r="D229" s="57" t="str">
        <f t="shared" si="41"/>
        <v>7.79999999874709-15780.4626263057i</v>
      </c>
      <c r="E229" s="57" t="str">
        <f t="shared" si="42"/>
        <v>162.469513042303-0.0111050985392754i</v>
      </c>
      <c r="F229" s="57" t="str">
        <f t="shared" si="43"/>
        <v>3.83983983974889-32908.8724900116i</v>
      </c>
      <c r="G229" s="57" t="str">
        <f t="shared" si="44"/>
        <v>0.999999999976315-4.86677750190095E-06i</v>
      </c>
      <c r="H229" s="57" t="str">
        <f t="shared" si="45"/>
        <v>109.090915123363+0.146555365506326i</v>
      </c>
      <c r="I229" s="57" t="str">
        <f t="shared" si="46"/>
        <v>14.7875152830371-10127.7044812991i</v>
      </c>
      <c r="K229" s="57" t="str">
        <f t="shared" si="47"/>
        <v>0.109999795390928-0.000149550723134717i</v>
      </c>
      <c r="L229" s="57" t="str">
        <f t="shared" si="48"/>
        <v>0.000125-248.74625673785i</v>
      </c>
      <c r="M229" s="57" t="str">
        <f t="shared" si="49"/>
        <v>0.0015-119.912329235936i</v>
      </c>
      <c r="N229" s="57">
        <f t="shared" si="50"/>
        <v>89.946507310096379</v>
      </c>
      <c r="O229" s="57">
        <f t="shared" si="51"/>
        <v>90.943879111682534</v>
      </c>
      <c r="P229" s="371">
        <f t="shared" si="52"/>
        <v>90.943879111682534</v>
      </c>
      <c r="Q229" s="371">
        <f t="shared" si="53"/>
        <v>-90.053492689903621</v>
      </c>
      <c r="R229" s="12">
        <f t="shared" si="54"/>
        <v>89.946507310096379</v>
      </c>
      <c r="S229" s="57">
        <f t="shared" si="55"/>
        <v>2.0171137926414287E-3</v>
      </c>
      <c r="T229" s="12">
        <f t="shared" si="38"/>
        <v>90.943879111682534</v>
      </c>
    </row>
    <row r="230" spans="1:20" x14ac:dyDescent="0.25">
      <c r="A230" s="57">
        <f t="shared" si="39"/>
        <v>12.722060563864284</v>
      </c>
      <c r="B230" s="12">
        <f t="shared" si="56"/>
        <v>2.024778825053466</v>
      </c>
      <c r="C230" s="57" t="str">
        <f t="shared" si="40"/>
        <v>-32.9128651166788-35119.3581771924i</v>
      </c>
      <c r="D230" s="57" t="str">
        <f t="shared" si="41"/>
        <v>7.79999999873753-15720.7238763283i</v>
      </c>
      <c r="E230" s="57" t="str">
        <f t="shared" si="42"/>
        <v>162.469512860171-0.0111472976349599i</v>
      </c>
      <c r="F230" s="57" t="str">
        <f t="shared" si="43"/>
        <v>3.83983983974819-32784.2921798703i</v>
      </c>
      <c r="G230" s="57" t="str">
        <f t="shared" si="44"/>
        <v>0.999999999976134-0.0000048852712564073i</v>
      </c>
      <c r="H230" s="57" t="str">
        <f t="shared" si="45"/>
        <v>109.090915169297+0.147112275918797i</v>
      </c>
      <c r="I230" s="57" t="str">
        <f t="shared" si="46"/>
        <v>14.787515285771-10089.3648869486i</v>
      </c>
      <c r="K230" s="57" t="str">
        <f t="shared" si="47"/>
        <v>0.109999793832947-0.000150119013742929i</v>
      </c>
      <c r="L230" s="57" t="str">
        <f t="shared" si="48"/>
        <v>0.000125-247.80459926066i</v>
      </c>
      <c r="M230" s="57" t="str">
        <f t="shared" si="49"/>
        <v>0.0015-119.458387363953i</v>
      </c>
      <c r="N230" s="57">
        <f t="shared" si="50"/>
        <v>89.946304038323532</v>
      </c>
      <c r="O230" s="57">
        <f t="shared" si="51"/>
        <v>90.91093522177465</v>
      </c>
      <c r="P230" s="371">
        <f t="shared" si="52"/>
        <v>90.91093522177465</v>
      </c>
      <c r="Q230" s="371">
        <f t="shared" si="53"/>
        <v>-90.053695961676468</v>
      </c>
      <c r="R230" s="12">
        <f t="shared" si="54"/>
        <v>89.946304038323532</v>
      </c>
      <c r="S230" s="57">
        <f t="shared" si="55"/>
        <v>2.0247788250534662E-3</v>
      </c>
      <c r="T230" s="12">
        <f t="shared" si="38"/>
        <v>90.91093522177465</v>
      </c>
    </row>
    <row r="231" spans="1:20" x14ac:dyDescent="0.25">
      <c r="A231" s="57">
        <f t="shared" si="39"/>
        <v>12.770404394006967</v>
      </c>
      <c r="B231" s="12">
        <f t="shared" si="56"/>
        <v>2.0324729845886691</v>
      </c>
      <c r="C231" s="57" t="str">
        <f t="shared" si="40"/>
        <v>-32.9128645623206-34986.4094472468i</v>
      </c>
      <c r="D231" s="57" t="str">
        <f t="shared" si="41"/>
        <v>7.79999999872795-15661.2112742418i</v>
      </c>
      <c r="E231" s="57" t="str">
        <f t="shared" si="42"/>
        <v>162.469512676651-0.0111896570840194i</v>
      </c>
      <c r="F231" s="57" t="str">
        <f t="shared" si="43"/>
        <v>3.83983983974748-32660.1834827785i</v>
      </c>
      <c r="G231" s="57" t="str">
        <f t="shared" si="44"/>
        <v>0.999999999975952-4.90383528718075E-06i</v>
      </c>
      <c r="H231" s="57" t="str">
        <f t="shared" si="45"/>
        <v>109.09091521558+0.1476713025911i</v>
      </c>
      <c r="I231" s="57" t="str">
        <f t="shared" si="46"/>
        <v>14.7875152885253-10051.1704314992i</v>
      </c>
      <c r="K231" s="57" t="str">
        <f t="shared" si="47"/>
        <v>0.109999792263104-0.000150689463830966i</v>
      </c>
      <c r="L231" s="57" t="str">
        <f t="shared" si="48"/>
        <v>0.000125-246.866506535824i</v>
      </c>
      <c r="M231" s="57" t="str">
        <f t="shared" si="49"/>
        <v>0.0015-119.006163940978i</v>
      </c>
      <c r="N231" s="57">
        <f t="shared" si="50"/>
        <v>89.946099994123088</v>
      </c>
      <c r="O231" s="57">
        <f t="shared" si="51"/>
        <v>90.877991331387193</v>
      </c>
      <c r="P231" s="371">
        <f t="shared" si="52"/>
        <v>90.877991331387193</v>
      </c>
      <c r="Q231" s="371">
        <f t="shared" si="53"/>
        <v>-90.053900005876912</v>
      </c>
      <c r="R231" s="12">
        <f t="shared" si="54"/>
        <v>89.946099994123088</v>
      </c>
      <c r="S231" s="57">
        <f t="shared" si="55"/>
        <v>2.0324729845886693E-3</v>
      </c>
      <c r="T231" s="12">
        <f t="shared" si="38"/>
        <v>90.877991331387193</v>
      </c>
    </row>
    <row r="232" spans="1:20" x14ac:dyDescent="0.25">
      <c r="A232" s="57">
        <f t="shared" si="39"/>
        <v>12.818931930704194</v>
      </c>
      <c r="B232" s="12">
        <f t="shared" si="56"/>
        <v>2.0401963819301061</v>
      </c>
      <c r="C232" s="57" t="str">
        <f t="shared" si="40"/>
        <v>-32.9128640037403-34853.9640085467i</v>
      </c>
      <c r="D232" s="57" t="str">
        <f t="shared" si="41"/>
        <v>7.7999999987183-15601.9239639373i</v>
      </c>
      <c r="E232" s="57" t="str">
        <f t="shared" si="42"/>
        <v>162.469512491733-0.0112321774957543i</v>
      </c>
      <c r="F232" s="57" t="str">
        <f t="shared" si="43"/>
        <v>3.83983983974681-32536.5446133911i</v>
      </c>
      <c r="G232" s="57" t="str">
        <f t="shared" si="44"/>
        <v>0.999999999975769-4.92246986127114E-06i</v>
      </c>
      <c r="H232" s="57" t="str">
        <f t="shared" si="45"/>
        <v>109.090915262216+0.148232453565032i</v>
      </c>
      <c r="I232" s="57" t="str">
        <f t="shared" si="46"/>
        <v>14.7875152913008-10013.120565511i</v>
      </c>
      <c r="K232" s="57" t="str">
        <f t="shared" si="47"/>
        <v>0.109999790681307-0.000151262081604572i</v>
      </c>
      <c r="L232" s="57" t="str">
        <f t="shared" si="48"/>
        <v>0.000125-245.931965068563i</v>
      </c>
      <c r="M232" s="57" t="str">
        <f t="shared" si="49"/>
        <v>0.0015-118.555652461624i</v>
      </c>
      <c r="N232" s="57">
        <f t="shared" si="50"/>
        <v>89.94589517455988</v>
      </c>
      <c r="O232" s="57">
        <f t="shared" si="51"/>
        <v>90.845047440516439</v>
      </c>
      <c r="P232" s="371">
        <f t="shared" si="52"/>
        <v>90.845047440516439</v>
      </c>
      <c r="Q232" s="371">
        <f t="shared" si="53"/>
        <v>-90.05410482544012</v>
      </c>
      <c r="R232" s="12">
        <f t="shared" si="54"/>
        <v>89.94589517455988</v>
      </c>
      <c r="S232" s="57">
        <f t="shared" si="55"/>
        <v>2.0401963819301062E-3</v>
      </c>
      <c r="T232" s="12">
        <f t="shared" si="38"/>
        <v>90.845047440516439</v>
      </c>
    </row>
    <row r="233" spans="1:20" x14ac:dyDescent="0.25">
      <c r="A233" s="57">
        <f t="shared" si="39"/>
        <v>12.867643872040871</v>
      </c>
      <c r="B233" s="12">
        <f t="shared" si="56"/>
        <v>2.0479491281814406</v>
      </c>
      <c r="C233" s="57" t="str">
        <f t="shared" si="40"/>
        <v>-32.9128634409082-34722.01995582i</v>
      </c>
      <c r="D233" s="57" t="str">
        <f t="shared" si="41"/>
        <v>7.79999999870849-15542.861092547i</v>
      </c>
      <c r="E233" s="57" t="str">
        <f t="shared" si="42"/>
        <v>162.469512305407-0.0112748594817938i</v>
      </c>
      <c r="F233" s="57" t="str">
        <f t="shared" si="43"/>
        <v>3.83983983974609-32413.3737931211i</v>
      </c>
      <c r="G233" s="57" t="str">
        <f t="shared" si="44"/>
        <v>0.999999999975585-4.94117524674306E-06i</v>
      </c>
      <c r="H233" s="57" t="str">
        <f t="shared" si="45"/>
        <v>109.090915309207+0.148795736912944i</v>
      </c>
      <c r="I233" s="57" t="str">
        <f t="shared" si="46"/>
        <v>14.7875152940977-9975.2147416237i</v>
      </c>
      <c r="K233" s="57" t="str">
        <f t="shared" si="47"/>
        <v>0.109999789087465-0.00015183687530067i</v>
      </c>
      <c r="L233" s="57" t="str">
        <f t="shared" si="48"/>
        <v>0.000125-245.000961415186i</v>
      </c>
      <c r="M233" s="57" t="str">
        <f t="shared" si="49"/>
        <v>0.0015-118.106846445132i</v>
      </c>
      <c r="N233" s="57">
        <f t="shared" si="50"/>
        <v>89.945689576687585</v>
      </c>
      <c r="O233" s="57">
        <f t="shared" si="51"/>
        <v>90.812103549158692</v>
      </c>
      <c r="P233" s="371">
        <f t="shared" si="52"/>
        <v>90.812103549158692</v>
      </c>
      <c r="Q233" s="371">
        <f t="shared" si="53"/>
        <v>-90.054310423312415</v>
      </c>
      <c r="R233" s="12">
        <f t="shared" si="54"/>
        <v>89.945689576687585</v>
      </c>
      <c r="S233" s="57">
        <f t="shared" si="55"/>
        <v>2.0479491281814406E-3</v>
      </c>
      <c r="T233" s="12">
        <f t="shared" si="38"/>
        <v>90.812103549158692</v>
      </c>
    </row>
    <row r="234" spans="1:20" x14ac:dyDescent="0.25">
      <c r="A234" s="57">
        <f t="shared" si="39"/>
        <v>12.916540918754626</v>
      </c>
      <c r="B234" s="12">
        <f t="shared" si="56"/>
        <v>2.05573133486853</v>
      </c>
      <c r="C234" s="57" t="str">
        <f t="shared" si="40"/>
        <v>-32.9128628737901-34590.5753910078i</v>
      </c>
      <c r="D234" s="57" t="str">
        <f t="shared" si="41"/>
        <v>7.79999999869869-15484.0218104316i</v>
      </c>
      <c r="E234" s="57" t="str">
        <f t="shared" si="42"/>
        <v>162.469512117664-0.0113177036560785i</v>
      </c>
      <c r="F234" s="57" t="str">
        <f t="shared" si="43"/>
        <v>3.83983983974537-32290.6692501153i</v>
      </c>
      <c r="G234" s="57" t="str">
        <f t="shared" si="44"/>
        <v>0.999999999975399-4.95995171267976E-06i</v>
      </c>
      <c r="H234" s="57" t="str">
        <f t="shared" si="45"/>
        <v>109.090915356557+0.149361160737855i</v>
      </c>
      <c r="I234" s="57" t="str">
        <f t="shared" si="46"/>
        <v>14.7875152969158-9937.45241454958i</v>
      </c>
      <c r="K234" s="57" t="str">
        <f t="shared" si="47"/>
        <v>0.109999787481487-0.000152413853187477i</v>
      </c>
      <c r="L234" s="57" t="str">
        <f t="shared" si="48"/>
        <v>0.000125-244.07348218289i</v>
      </c>
      <c r="M234" s="57" t="str">
        <f t="shared" si="49"/>
        <v>0.0015-117.659739435278i</v>
      </c>
      <c r="N234" s="57">
        <f t="shared" si="50"/>
        <v>89.945483197548683</v>
      </c>
      <c r="O234" s="57">
        <f t="shared" si="51"/>
        <v>90.779159657310387</v>
      </c>
      <c r="P234" s="371">
        <f t="shared" si="52"/>
        <v>90.779159657310387</v>
      </c>
      <c r="Q234" s="371">
        <f t="shared" si="53"/>
        <v>-90.054516802451317</v>
      </c>
      <c r="R234" s="12">
        <f t="shared" si="54"/>
        <v>89.945483197548683</v>
      </c>
      <c r="S234" s="57">
        <f t="shared" si="55"/>
        <v>2.0557313348685299E-3</v>
      </c>
      <c r="T234" s="12">
        <f t="shared" si="38"/>
        <v>90.779159657310387</v>
      </c>
    </row>
    <row r="235" spans="1:20" x14ac:dyDescent="0.25">
      <c r="A235" s="57">
        <f t="shared" si="39"/>
        <v>12.965623774245893</v>
      </c>
      <c r="B235" s="12">
        <f t="shared" si="56"/>
        <v>2.0635431139410305</v>
      </c>
      <c r="C235" s="57" t="str">
        <f t="shared" si="40"/>
        <v>-32.912862302353-34459.6284232351i</v>
      </c>
      <c r="D235" s="57" t="str">
        <f t="shared" si="41"/>
        <v>7.79999999868875-15425.4052711683i</v>
      </c>
      <c r="E235" s="57" t="str">
        <f t="shared" si="42"/>
        <v>162.469511928489-0.0113607106348863i</v>
      </c>
      <c r="F235" s="57" t="str">
        <f t="shared" si="43"/>
        <v>3.83983983974466-32168.4292192272i</v>
      </c>
      <c r="G235" s="57" t="str">
        <f t="shared" si="44"/>
        <v>0.999999999975212-0.000004978799529187i</v>
      </c>
      <c r="H235" s="57" t="str">
        <f t="shared" si="45"/>
        <v>109.090915404266+0.149928733173581i</v>
      </c>
      <c r="I235" s="57" t="str">
        <f t="shared" si="46"/>
        <v>14.7875152997551-9899.83304106447i</v>
      </c>
      <c r="K235" s="57" t="str">
        <f t="shared" si="47"/>
        <v>0.109999785863281-0.000152993023564628i</v>
      </c>
      <c r="L235" s="57" t="str">
        <f t="shared" si="48"/>
        <v>0.000125-243.149514029578i</v>
      </c>
      <c r="M235" s="57" t="str">
        <f t="shared" si="49"/>
        <v>0.0015-117.214325000277i</v>
      </c>
      <c r="N235" s="57">
        <f t="shared" si="50"/>
        <v>89.945276034174427</v>
      </c>
      <c r="O235" s="57">
        <f t="shared" si="51"/>
        <v>90.746215764967616</v>
      </c>
      <c r="P235" s="371">
        <f t="shared" si="52"/>
        <v>90.746215764967616</v>
      </c>
      <c r="Q235" s="371">
        <f t="shared" si="53"/>
        <v>-90.054723965825573</v>
      </c>
      <c r="R235" s="12">
        <f t="shared" si="54"/>
        <v>89.945276034174427</v>
      </c>
      <c r="S235" s="57">
        <f t="shared" si="55"/>
        <v>2.0635431139410304E-3</v>
      </c>
      <c r="T235" s="12">
        <f t="shared" si="38"/>
        <v>90.746215764967616</v>
      </c>
    </row>
    <row r="236" spans="1:20" x14ac:dyDescent="0.25">
      <c r="A236" s="57">
        <f t="shared" si="39"/>
        <v>13.014893144588029</v>
      </c>
      <c r="B236" s="12">
        <f t="shared" si="56"/>
        <v>2.0713845777740065</v>
      </c>
      <c r="C236" s="57" t="str">
        <f t="shared" si="40"/>
        <v>-32.9128617265659-34329.1771687869i</v>
      </c>
      <c r="D236" s="57" t="str">
        <f t="shared" si="41"/>
        <v>7.79999999867878-15367.0106315386i</v>
      </c>
      <c r="E236" s="57" t="str">
        <f t="shared" si="42"/>
        <v>162.469511737876-0.0114038810368376i</v>
      </c>
      <c r="F236" s="57" t="str">
        <f t="shared" si="43"/>
        <v>3.83983983974394-32046.6519419932i</v>
      </c>
      <c r="G236" s="57" t="str">
        <f t="shared" si="44"/>
        <v>0.999999999975023-4.99771896739697E-06i</v>
      </c>
      <c r="H236" s="57" t="str">
        <f t="shared" si="45"/>
        <v>109.090915452338+0.150498462384849i</v>
      </c>
      <c r="I236" s="57" t="str">
        <f t="shared" si="46"/>
        <v>14.7875153026161-9862.35608000126i</v>
      </c>
      <c r="K236" s="57" t="str">
        <f t="shared" si="47"/>
        <v>0.109999784232753-0.000153574394763294i</v>
      </c>
      <c r="L236" s="57" t="str">
        <f t="shared" si="48"/>
        <v>0.000125-242.229043663656i</v>
      </c>
      <c r="M236" s="57" t="str">
        <f t="shared" si="49"/>
        <v>0.0015-116.770596732693i</v>
      </c>
      <c r="N236" s="57">
        <f t="shared" si="50"/>
        <v>89.9450680835848</v>
      </c>
      <c r="O236" s="57">
        <f t="shared" si="51"/>
        <v>90.713271872126853</v>
      </c>
      <c r="P236" s="371">
        <f t="shared" si="52"/>
        <v>90.713271872126853</v>
      </c>
      <c r="Q236" s="371">
        <f t="shared" si="53"/>
        <v>-90.0549319164152</v>
      </c>
      <c r="R236" s="12">
        <f t="shared" si="54"/>
        <v>89.9450680835848</v>
      </c>
      <c r="S236" s="57">
        <f t="shared" si="55"/>
        <v>2.0713845777740065E-3</v>
      </c>
      <c r="T236" s="12">
        <f t="shared" ref="T236:T299" si="57">P236</f>
        <v>90.713271872126853</v>
      </c>
    </row>
    <row r="237" spans="1:20" x14ac:dyDescent="0.25">
      <c r="A237" s="57">
        <f t="shared" ref="A237:A300" si="58">2*PI()*B237</f>
        <v>13.064349738537464</v>
      </c>
      <c r="B237" s="12">
        <f t="shared" si="56"/>
        <v>2.0792558391695479</v>
      </c>
      <c r="C237" s="57" t="str">
        <f t="shared" ref="C237:C300" si="59">IMPRODUCT(D237,E237,$C$40,,K237,$C$41)</f>
        <v>-32.9128611463928-34199.2197510765i</v>
      </c>
      <c r="D237" s="57" t="str">
        <f t="shared" ref="D237:D300" si="60">IMDIV(IMPRODUCT($C$37,$C$38,COMPLEX(1,A237/$C$38)),IMSUM(-1*A237*A237/$C$39,COMPLEX(0,1*A237)))</f>
        <v>7.79999999866872-15308.8370515157i</v>
      </c>
      <c r="E237" s="57" t="str">
        <f t="shared" ref="E237:E300" si="61">IMDIV(IMPRODUCT(IMSUM(F237,G237),$C$29,H237),IMSUM(1,I237))</f>
        <v>162.469511545809-0.0114472154828999i</v>
      </c>
      <c r="F237" s="57" t="str">
        <f t="shared" ref="F237:F300" si="62">IMDIV(IMPRODUCT($C$14,$C$15,COMPLEX(1,A237/$C$15)),IMSUM(-1*A237*A237/$C$16,COMPLEX(0,A237)))</f>
        <v>3.8398398397432-31925.3356666061i</v>
      </c>
      <c r="G237" s="57" t="str">
        <f t="shared" ref="G237:G300" si="63">IMDIV(1,COMPLEX(1,A237*$C$9*$C$10))</f>
        <v>0.999999999974833-5.01671029947213E-06i</v>
      </c>
      <c r="H237" s="57" t="str">
        <f t="shared" ref="H237:H300" si="64">IMDIV($C$3,IMSUM(K237,COMPLEX(0,$C$28*A237)))</f>
        <v>109.090915500777+0.151070356567407i</v>
      </c>
      <c r="I237" s="57" t="str">
        <f t="shared" ref="I237:I300" si="65">IMPRODUCT(F237,$C$29,H237,$C$31)</f>
        <v>14.7875153054988-9825.02099224135i</v>
      </c>
      <c r="K237" s="57" t="str">
        <f t="shared" ref="K237:K300" si="66">IF($C$26&lt;=0,IMDIV(1,IMSUM(IMDIV(1,L237),1/$C$18)),IMDIV(1,IMSUM(IMDIV(1,L237),1/$C$18,IMDIV(1,M237))))</f>
        <v>0.10999978258981-0.000154157975146299i</v>
      </c>
      <c r="L237" s="57" t="str">
        <f t="shared" ref="L237:L300" si="67">IMSUM($C$21/$C$22,IMDIV(1,COMPLEX(0,$C$20*$C$22*A237)))</f>
        <v>0.000125-241.31205784385i</v>
      </c>
      <c r="M237" s="57" t="str">
        <f t="shared" ref="M237:M300" si="68">IMSUM($C$25/$C$26,IMDIV(1,COMPLEX(0,$C$24*$C$26*A237)))</f>
        <v>0.0015-116.328548249345i</v>
      </c>
      <c r="N237" s="57">
        <f t="shared" ref="N237:N300" si="69">ABS(R237)</f>
        <v>89.944859342788419</v>
      </c>
      <c r="O237" s="57">
        <f t="shared" ref="O237:O300" si="70">ABS(P237)</f>
        <v>90.680327978783907</v>
      </c>
      <c r="P237" s="371">
        <f t="shared" ref="P237:P300" si="71">20*LOG10(IMABS(C237))</f>
        <v>90.680327978783907</v>
      </c>
      <c r="Q237" s="371">
        <f t="shared" ref="Q237:Q300" si="72">IMARGUMENT(C237)*180/PI()</f>
        <v>-90.055140657211581</v>
      </c>
      <c r="R237" s="12">
        <f t="shared" ref="R237:R300" si="73">IF(Q237&lt;0,Q237+180,Q237-180)</f>
        <v>89.944859342788419</v>
      </c>
      <c r="S237" s="57">
        <f t="shared" ref="S237:S300" si="74">B237/1000</f>
        <v>2.079255839169548E-3</v>
      </c>
      <c r="T237" s="12">
        <f t="shared" si="57"/>
        <v>90.680327978783907</v>
      </c>
    </row>
    <row r="238" spans="1:20" x14ac:dyDescent="0.25">
      <c r="A238" s="57">
        <f t="shared" si="58"/>
        <v>13.113994267543907</v>
      </c>
      <c r="B238" s="12">
        <f t="shared" ref="B238:B301" si="75">B237*(1+B$42)</f>
        <v>2.0871570113583924</v>
      </c>
      <c r="C238" s="57" t="str">
        <f t="shared" si="59"/>
        <v>-32.9128605618038-34069.7543006244i</v>
      </c>
      <c r="D238" s="57" t="str">
        <f t="shared" si="60"/>
        <v>7.79999999865857-15250.8836942535i</v>
      </c>
      <c r="E238" s="57" t="str">
        <f t="shared" si="61"/>
        <v>162.469511352282-0.0114907145964055i</v>
      </c>
      <c r="F238" s="57" t="str">
        <f t="shared" si="62"/>
        <v>3.83983983974246-31804.4786478909i</v>
      </c>
      <c r="G238" s="57" t="str">
        <f t="shared" si="63"/>
        <v>0.999999999974641-5.03577379860916E-06i</v>
      </c>
      <c r="H238" s="57" t="str">
        <f t="shared" si="64"/>
        <v>109.090915549585+0.151644423948152i</v>
      </c>
      <c r="I238" s="57" t="str">
        <f t="shared" si="65"/>
        <v>14.7875153084037-9787.82724070699i</v>
      </c>
      <c r="K238" s="57" t="str">
        <f t="shared" si="66"/>
        <v>0.109999780934356-0.000154743773108244i</v>
      </c>
      <c r="L238" s="57" t="str">
        <f t="shared" si="67"/>
        <v>0.000125-240.398543379009i</v>
      </c>
      <c r="M238" s="57" t="str">
        <f t="shared" si="68"/>
        <v>0.0015-115.888173191219i</v>
      </c>
      <c r="N238" s="57">
        <f t="shared" si="69"/>
        <v>89.944649808782586</v>
      </c>
      <c r="O238" s="57">
        <f t="shared" si="70"/>
        <v>90.647384084935368</v>
      </c>
      <c r="P238" s="371">
        <f t="shared" si="71"/>
        <v>90.647384084935368</v>
      </c>
      <c r="Q238" s="371">
        <f t="shared" si="72"/>
        <v>-90.055350191217414</v>
      </c>
      <c r="R238" s="12">
        <f t="shared" si="73"/>
        <v>89.944649808782586</v>
      </c>
      <c r="S238" s="57">
        <f t="shared" si="74"/>
        <v>2.0871570113583922E-3</v>
      </c>
      <c r="T238" s="12">
        <f t="shared" si="57"/>
        <v>90.647384084935368</v>
      </c>
    </row>
    <row r="239" spans="1:20" x14ac:dyDescent="0.25">
      <c r="A239" s="57">
        <f t="shared" si="58"/>
        <v>13.163827445760575</v>
      </c>
      <c r="B239" s="12">
        <f t="shared" si="75"/>
        <v>2.0950882080015543</v>
      </c>
      <c r="C239" s="57" t="str">
        <f t="shared" si="59"/>
        <v>-32.9128599727623-33940.7789550257i</v>
      </c>
      <c r="D239" s="57" t="str">
        <f t="shared" si="60"/>
        <v>7.79999999864838-15193.1497260733i</v>
      </c>
      <c r="E239" s="57" t="str">
        <f t="shared" si="61"/>
        <v>162.46951115728-0.0115343790030445i</v>
      </c>
      <c r="F239" s="57" t="str">
        <f t="shared" si="62"/>
        <v>3.83983983974171-31684.0791472784i</v>
      </c>
      <c r="G239" s="57" t="str">
        <f t="shared" si="63"/>
        <v>0.999999999974448-0.0000050549097390429i</v>
      </c>
      <c r="H239" s="57" t="str">
        <f t="shared" si="64"/>
        <v>109.090915598764+0.15222067278524i</v>
      </c>
      <c r="I239" s="57" t="str">
        <f t="shared" si="65"/>
        <v>14.7875153113306-9750.77429035339i</v>
      </c>
      <c r="K239" s="57" t="str">
        <f t="shared" si="66"/>
        <v>0.109999779266297-0.000155331797075626i</v>
      </c>
      <c r="L239" s="57" t="str">
        <f t="shared" si="67"/>
        <v>0.000125-239.488487127924i</v>
      </c>
      <c r="M239" s="57" t="str">
        <f t="shared" si="68"/>
        <v>0.0015-115.44946522337i</v>
      </c>
      <c r="N239" s="57">
        <f t="shared" si="69"/>
        <v>89.94443947855315</v>
      </c>
      <c r="O239" s="57">
        <f t="shared" si="70"/>
        <v>90.614440190577142</v>
      </c>
      <c r="P239" s="371">
        <f t="shared" si="71"/>
        <v>90.614440190577142</v>
      </c>
      <c r="Q239" s="371">
        <f t="shared" si="72"/>
        <v>-90.05556052144685</v>
      </c>
      <c r="R239" s="12">
        <f t="shared" si="73"/>
        <v>89.94443947855315</v>
      </c>
      <c r="S239" s="57">
        <f t="shared" si="74"/>
        <v>2.0950882080015541E-3</v>
      </c>
      <c r="T239" s="12">
        <f t="shared" si="57"/>
        <v>90.614440190577142</v>
      </c>
    </row>
    <row r="240" spans="1:20" x14ac:dyDescent="0.25">
      <c r="A240" s="57">
        <f t="shared" si="58"/>
        <v>13.213849990054465</v>
      </c>
      <c r="B240" s="12">
        <f t="shared" si="75"/>
        <v>2.1030495431919602</v>
      </c>
      <c r="C240" s="57" t="str">
        <f t="shared" si="59"/>
        <v>-32.9128593792366-33812.291858927i</v>
      </c>
      <c r="D240" s="57" t="str">
        <f t="shared" si="60"/>
        <v>7.79999999863808-15135.6343164526i</v>
      </c>
      <c r="E240" s="57" t="str">
        <f t="shared" si="61"/>
        <v>162.469510960793-0.0115782093308979i</v>
      </c>
      <c r="F240" s="57" t="str">
        <f t="shared" si="62"/>
        <v>3.83983983974095-31564.1354327816i</v>
      </c>
      <c r="G240" s="57" t="str">
        <f t="shared" si="63"/>
        <v>0.999999999974253-5.07411839605027E-06i</v>
      </c>
      <c r="H240" s="57" t="str">
        <f t="shared" si="64"/>
        <v>109.090915648318+0.152799111368206i</v>
      </c>
      <c r="I240" s="57" t="str">
        <f t="shared" si="65"/>
        <v>14.7875153142798-9713.86160816158i</v>
      </c>
      <c r="K240" s="57" t="str">
        <f t="shared" si="66"/>
        <v>0.109999777585537-0.00015592205550696i</v>
      </c>
      <c r="L240" s="57" t="str">
        <f t="shared" si="67"/>
        <v>0.000125-238.581875999126i</v>
      </c>
      <c r="M240" s="57" t="str">
        <f t="shared" si="68"/>
        <v>0.0015-115.012418034837i</v>
      </c>
      <c r="N240" s="57">
        <f t="shared" si="69"/>
        <v>89.94422834907455</v>
      </c>
      <c r="O240" s="57">
        <f t="shared" si="70"/>
        <v>90.581496295705421</v>
      </c>
      <c r="P240" s="371">
        <f t="shared" si="71"/>
        <v>90.581496295705421</v>
      </c>
      <c r="Q240" s="371">
        <f t="shared" si="72"/>
        <v>-90.05577165092545</v>
      </c>
      <c r="R240" s="12">
        <f t="shared" si="73"/>
        <v>89.94422834907455</v>
      </c>
      <c r="S240" s="57">
        <f t="shared" si="74"/>
        <v>2.1030495431919602E-3</v>
      </c>
      <c r="T240" s="12">
        <f t="shared" si="57"/>
        <v>90.581496295705421</v>
      </c>
    </row>
    <row r="241" spans="1:20" x14ac:dyDescent="0.25">
      <c r="A241" s="57">
        <f t="shared" si="58"/>
        <v>13.264062620016672</v>
      </c>
      <c r="B241" s="12">
        <f t="shared" si="75"/>
        <v>2.1110411314560897</v>
      </c>
      <c r="C241" s="57" t="str">
        <f t="shared" si="59"/>
        <v>-32.9128587811906-33684.2911639982i</v>
      </c>
      <c r="D241" s="57" t="str">
        <f t="shared" si="60"/>
        <v>7.79999999862766-15078.3366380129i</v>
      </c>
      <c r="E241" s="57" t="str">
        <f t="shared" si="61"/>
        <v>162.46951076281-0.0116222062104221i</v>
      </c>
      <c r="F241" s="57" t="str">
        <f t="shared" si="62"/>
        <v>3.83983983974022-31444.6457789699i</v>
      </c>
      <c r="G241" s="57" t="str">
        <f t="shared" si="63"/>
        <v>0.999999999974057-5.09340004595426E-06i</v>
      </c>
      <c r="H241" s="57" t="str">
        <f t="shared" si="64"/>
        <v>109.090915698248+0.153379748018088i</v>
      </c>
      <c r="I241" s="57" t="str">
        <f t="shared" si="65"/>
        <v>14.7875153172514-9677.08866313009i</v>
      </c>
      <c r="K241" s="57" t="str">
        <f t="shared" si="66"/>
        <v>0.109999775891979-0.000156514556892894i</v>
      </c>
      <c r="L241" s="57" t="str">
        <f t="shared" si="67"/>
        <v>0.000125-237.678696950714i</v>
      </c>
      <c r="M241" s="57" t="str">
        <f t="shared" si="68"/>
        <v>0.0015-114.577025338551i</v>
      </c>
      <c r="N241" s="57">
        <f t="shared" si="69"/>
        <v>89.944016417309655</v>
      </c>
      <c r="O241" s="57">
        <f t="shared" si="70"/>
        <v>90.548552400316254</v>
      </c>
      <c r="P241" s="371">
        <f t="shared" si="71"/>
        <v>90.548552400316254</v>
      </c>
      <c r="Q241" s="371">
        <f t="shared" si="72"/>
        <v>-90.055983582690345</v>
      </c>
      <c r="R241" s="12">
        <f t="shared" si="73"/>
        <v>89.944016417309655</v>
      </c>
      <c r="S241" s="57">
        <f t="shared" si="74"/>
        <v>2.1110411314560896E-3</v>
      </c>
      <c r="T241" s="12">
        <f t="shared" si="57"/>
        <v>90.548552400316254</v>
      </c>
    </row>
    <row r="242" spans="1:20" x14ac:dyDescent="0.25">
      <c r="A242" s="57">
        <f t="shared" si="58"/>
        <v>13.314466057972735</v>
      </c>
      <c r="B242" s="12">
        <f t="shared" si="75"/>
        <v>2.1190630877556229</v>
      </c>
      <c r="C242" s="57" t="str">
        <f t="shared" si="59"/>
        <v>-32.912858178592-33556.7750289069i</v>
      </c>
      <c r="D242" s="57" t="str">
        <f t="shared" si="60"/>
        <v>7.79999999861728-15021.2558665081i</v>
      </c>
      <c r="E242" s="57" t="str">
        <f t="shared" si="61"/>
        <v>162.46951056332-0.0116663702744728i</v>
      </c>
      <c r="F242" s="57" t="str">
        <f t="shared" si="62"/>
        <v>3.83983983973948-31325.6084669446i</v>
      </c>
      <c r="G242" s="57" t="str">
        <f t="shared" si="63"/>
        <v>0.99999999997386-5.11275496612788E-06i</v>
      </c>
      <c r="H242" s="57" t="str">
        <f t="shared" si="64"/>
        <v>109.09091574856+0.153962591087549i</v>
      </c>
      <c r="I242" s="57" t="str">
        <f t="shared" si="65"/>
        <v>14.787515320246-9640.45492626805i</v>
      </c>
      <c r="K242" s="57" t="str">
        <f t="shared" si="66"/>
        <v>0.109999774185525-0.000157109309756347i</v>
      </c>
      <c r="L242" s="57" t="str">
        <f t="shared" si="67"/>
        <v>0.000125-236.778936990151i</v>
      </c>
      <c r="M242" s="57" t="str">
        <f t="shared" si="68"/>
        <v>0.0015-114.14328087124i</v>
      </c>
      <c r="N242" s="57">
        <f t="shared" si="69"/>
        <v>89.943803680209896</v>
      </c>
      <c r="O242" s="57">
        <f t="shared" si="70"/>
        <v>90.515608504405861</v>
      </c>
      <c r="P242" s="371">
        <f t="shared" si="71"/>
        <v>90.515608504405861</v>
      </c>
      <c r="Q242" s="371">
        <f t="shared" si="72"/>
        <v>-90.056196319790104</v>
      </c>
      <c r="R242" s="12">
        <f t="shared" si="73"/>
        <v>89.943803680209896</v>
      </c>
      <c r="S242" s="57">
        <f t="shared" si="74"/>
        <v>2.1190630877556231E-3</v>
      </c>
      <c r="T242" s="12">
        <f t="shared" si="57"/>
        <v>90.515608504405861</v>
      </c>
    </row>
    <row r="243" spans="1:20" x14ac:dyDescent="0.25">
      <c r="A243" s="57">
        <f t="shared" si="58"/>
        <v>13.365061028993034</v>
      </c>
      <c r="B243" s="12">
        <f t="shared" si="75"/>
        <v>2.1271155274890945</v>
      </c>
      <c r="C243" s="57" t="str">
        <f t="shared" si="59"/>
        <v>-32.912857571404-33429.7416192899i</v>
      </c>
      <c r="D243" s="57" t="str">
        <f t="shared" si="60"/>
        <v>7.79999999860673-14964.3911808118i</v>
      </c>
      <c r="E243" s="57" t="str">
        <f t="shared" si="61"/>
        <v>162.46951036231-0.0117107021583072i</v>
      </c>
      <c r="F243" s="57" t="str">
        <f t="shared" si="62"/>
        <v>3.83983983973872-31207.0217843137i</v>
      </c>
      <c r="G243" s="57" t="str">
        <f t="shared" si="63"/>
        <v>0.999999999973661-5.13218343499815E-06i</v>
      </c>
      <c r="H243" s="57" t="str">
        <f t="shared" si="64"/>
        <v>109.090915799254+0.15454764896098i</v>
      </c>
      <c r="I243" s="57" t="str">
        <f t="shared" si="65"/>
        <v>14.787515323263-9603.95987058652i</v>
      </c>
      <c r="K243" s="57" t="str">
        <f t="shared" si="66"/>
        <v>0.109999772466078-0.000157706322652614i</v>
      </c>
      <c r="L243" s="57" t="str">
        <f t="shared" si="67"/>
        <v>0.000125-235.88258317409i</v>
      </c>
      <c r="M243" s="57" t="str">
        <f t="shared" si="68"/>
        <v>0.0015-113.711178393345i</v>
      </c>
      <c r="N243" s="57">
        <f t="shared" si="69"/>
        <v>89.943590134715038</v>
      </c>
      <c r="O243" s="57">
        <f t="shared" si="70"/>
        <v>90.482664607970065</v>
      </c>
      <c r="P243" s="371">
        <f t="shared" si="71"/>
        <v>90.482664607970065</v>
      </c>
      <c r="Q243" s="371">
        <f t="shared" si="72"/>
        <v>-90.056409865284962</v>
      </c>
      <c r="R243" s="12">
        <f t="shared" si="73"/>
        <v>89.943590134715038</v>
      </c>
      <c r="S243" s="57">
        <f t="shared" si="74"/>
        <v>2.1271155274890947E-3</v>
      </c>
      <c r="T243" s="12">
        <f t="shared" si="57"/>
        <v>90.482664607970065</v>
      </c>
    </row>
    <row r="244" spans="1:20" x14ac:dyDescent="0.25">
      <c r="A244" s="57">
        <f t="shared" si="58"/>
        <v>13.415848260903207</v>
      </c>
      <c r="B244" s="12">
        <f t="shared" si="75"/>
        <v>2.1351985664935529</v>
      </c>
      <c r="C244" s="57" t="str">
        <f t="shared" si="59"/>
        <v>-32.9128569595922-33303.1891077291i</v>
      </c>
      <c r="D244" s="57" t="str">
        <f t="shared" si="60"/>
        <v>7.79999999859615-14907.7417629065i</v>
      </c>
      <c r="E244" s="57" t="str">
        <f t="shared" si="61"/>
        <v>162.46951015977-0.0117552024996045i</v>
      </c>
      <c r="F244" s="57" t="str">
        <f t="shared" si="62"/>
        <v>3.83983983973793-31088.884025168i</v>
      </c>
      <c r="G244" s="57" t="str">
        <f t="shared" si="63"/>
        <v>0.99999999997346-0.0000051516857320501i</v>
      </c>
      <c r="H244" s="57" t="str">
        <f t="shared" si="64"/>
        <v>109.090915850335+0.155134930054642i</v>
      </c>
      <c r="I244" s="57" t="str">
        <f t="shared" si="65"/>
        <v>14.787515326303-9567.60297109206i</v>
      </c>
      <c r="K244" s="57" t="str">
        <f t="shared" si="66"/>
        <v>0.109999770733538-0.000158305604169495i</v>
      </c>
      <c r="L244" s="57" t="str">
        <f t="shared" si="67"/>
        <v>0.000125-234.989622608179i</v>
      </c>
      <c r="M244" s="57" t="str">
        <f t="shared" si="68"/>
        <v>0.0015-113.280711688927i</v>
      </c>
      <c r="N244" s="57">
        <f t="shared" si="69"/>
        <v>89.943375777753246</v>
      </c>
      <c r="O244" s="57">
        <f t="shared" si="70"/>
        <v>90.4497207110049</v>
      </c>
      <c r="P244" s="371">
        <f t="shared" si="71"/>
        <v>90.4497207110049</v>
      </c>
      <c r="Q244" s="371">
        <f t="shared" si="72"/>
        <v>-90.056624222246754</v>
      </c>
      <c r="R244" s="12">
        <f t="shared" si="73"/>
        <v>89.943375777753246</v>
      </c>
      <c r="S244" s="57">
        <f t="shared" si="74"/>
        <v>2.1351985664935531E-3</v>
      </c>
      <c r="T244" s="12">
        <f t="shared" si="57"/>
        <v>90.4497207110049</v>
      </c>
    </row>
    <row r="245" spans="1:20" x14ac:dyDescent="0.25">
      <c r="A245" s="57">
        <f t="shared" si="58"/>
        <v>13.46682848429464</v>
      </c>
      <c r="B245" s="12">
        <f t="shared" si="75"/>
        <v>2.1433123210462286</v>
      </c>
      <c r="C245" s="57" t="str">
        <f t="shared" si="59"/>
        <v>-32.9128563431231-33177.1156737248i</v>
      </c>
      <c r="D245" s="57" t="str">
        <f t="shared" si="60"/>
        <v>7.79999999858544-14851.3067978714i</v>
      </c>
      <c r="E245" s="57" t="str">
        <f t="shared" si="61"/>
        <v>162.469509955689-0.0117998719384585i</v>
      </c>
      <c r="F245" s="57" t="str">
        <f t="shared" si="62"/>
        <v>3.83983983973715-30971.1934900565i</v>
      </c>
      <c r="G245" s="57" t="str">
        <f t="shared" si="63"/>
        <v>0.999999999973258-5.17126213783085E-06i</v>
      </c>
      <c r="H245" s="57" t="str">
        <f t="shared" si="64"/>
        <v>109.090915901804+0.155724442816777i</v>
      </c>
      <c r="I245" s="57" t="str">
        <f t="shared" si="65"/>
        <v>14.7875153293663-9531.38370477839i</v>
      </c>
      <c r="K245" s="57" t="str">
        <f t="shared" si="66"/>
        <v>0.109999768987806-0.000158907162927429i</v>
      </c>
      <c r="L245" s="57" t="str">
        <f t="shared" si="67"/>
        <v>0.000125-234.10004244688i</v>
      </c>
      <c r="M245" s="57" t="str">
        <f t="shared" si="68"/>
        <v>0.0015-112.851874565578i</v>
      </c>
      <c r="N245" s="57">
        <f t="shared" si="69"/>
        <v>89.943160606241022</v>
      </c>
      <c r="O245" s="57">
        <f t="shared" si="70"/>
        <v>90.416776813506516</v>
      </c>
      <c r="P245" s="371">
        <f t="shared" si="71"/>
        <v>90.416776813506516</v>
      </c>
      <c r="Q245" s="371">
        <f t="shared" si="72"/>
        <v>-90.056839393758978</v>
      </c>
      <c r="R245" s="12">
        <f t="shared" si="73"/>
        <v>89.943160606241022</v>
      </c>
      <c r="S245" s="57">
        <f t="shared" si="74"/>
        <v>2.1433123210462287E-3</v>
      </c>
      <c r="T245" s="12">
        <f t="shared" si="57"/>
        <v>90.416776813506516</v>
      </c>
    </row>
    <row r="246" spans="1:20" x14ac:dyDescent="0.25">
      <c r="A246" s="57">
        <f t="shared" si="58"/>
        <v>13.51800243253496</v>
      </c>
      <c r="B246" s="12">
        <f t="shared" si="75"/>
        <v>2.1514569078662045</v>
      </c>
      <c r="C246" s="57" t="str">
        <f t="shared" si="59"/>
        <v>-32.9128557219588-33051.5195036674i</v>
      </c>
      <c r="D246" s="57" t="str">
        <f t="shared" si="60"/>
        <v>7.79999999857466-14795.0854738704i</v>
      </c>
      <c r="E246" s="57" t="str">
        <f t="shared" si="61"/>
        <v>162.469509750052-0.0118447111173964i</v>
      </c>
      <c r="F246" s="57" t="str">
        <f t="shared" si="62"/>
        <v>3.83983983973635-30853.9484859609i</v>
      </c>
      <c r="G246" s="57" t="str">
        <f t="shared" si="63"/>
        <v>0.999999999973054-5.19091293395356E-06i</v>
      </c>
      <c r="H246" s="57" t="str">
        <f t="shared" si="64"/>
        <v>109.090915953664+0.156316195727724i</v>
      </c>
      <c r="I246" s="57" t="str">
        <f t="shared" si="65"/>
        <v>14.7875153324525-9495.30155061908i</v>
      </c>
      <c r="K246" s="57" t="str">
        <f t="shared" si="66"/>
        <v>0.109999767228782-0.0001595110075796i</v>
      </c>
      <c r="L246" s="57" t="str">
        <f t="shared" si="67"/>
        <v>0.000125-233.213829893286i</v>
      </c>
      <c r="M246" s="57" t="str">
        <f t="shared" si="68"/>
        <v>0.0015-112.424660854332i</v>
      </c>
      <c r="N246" s="57">
        <f t="shared" si="69"/>
        <v>89.942944617083143</v>
      </c>
      <c r="O246" s="57">
        <f t="shared" si="70"/>
        <v>90.38383291547062</v>
      </c>
      <c r="P246" s="371">
        <f t="shared" si="71"/>
        <v>90.38383291547062</v>
      </c>
      <c r="Q246" s="371">
        <f t="shared" si="72"/>
        <v>-90.057055382916857</v>
      </c>
      <c r="R246" s="12">
        <f t="shared" si="73"/>
        <v>89.942944617083143</v>
      </c>
      <c r="S246" s="57">
        <f t="shared" si="74"/>
        <v>2.1514569078662045E-3</v>
      </c>
      <c r="T246" s="12">
        <f t="shared" si="57"/>
        <v>90.38383291547062</v>
      </c>
    </row>
    <row r="247" spans="1:20" x14ac:dyDescent="0.25">
      <c r="A247" s="57">
        <f t="shared" si="58"/>
        <v>13.569370841778595</v>
      </c>
      <c r="B247" s="12">
        <f t="shared" si="75"/>
        <v>2.1596324441160961</v>
      </c>
      <c r="C247" s="57" t="str">
        <f t="shared" si="59"/>
        <v>-32.9128550960655-32926.3987908146i</v>
      </c>
      <c r="D247" s="57" t="str">
        <f t="shared" si="60"/>
        <v>7.79999999856382-14739.0769821412i</v>
      </c>
      <c r="E247" s="57" t="str">
        <f t="shared" si="61"/>
        <v>162.469509542851-0.0118897206813861i</v>
      </c>
      <c r="F247" s="57" t="str">
        <f t="shared" si="62"/>
        <v>3.83983983973557-30737.1473262729i</v>
      </c>
      <c r="G247" s="57" t="str">
        <f t="shared" si="63"/>
        <v>0.999999999972849-5.21063840310151E-06i</v>
      </c>
      <c r="H247" s="57" t="str">
        <f t="shared" si="64"/>
        <v>109.090916005921+0.15691019730006i</v>
      </c>
      <c r="I247" s="57" t="str">
        <f t="shared" si="65"/>
        <v>14.7875153355626-9459.35598956062i</v>
      </c>
      <c r="K247" s="57" t="str">
        <f t="shared" si="66"/>
        <v>0.109999765456363-0.000160117146812075i</v>
      </c>
      <c r="L247" s="57" t="str">
        <f t="shared" si="67"/>
        <v>0.000125-232.33097219893i</v>
      </c>
      <c r="M247" s="57" t="str">
        <f t="shared" si="68"/>
        <v>0.0015-111.999064409575i</v>
      </c>
      <c r="N247" s="57">
        <f t="shared" si="69"/>
        <v>89.942727807172631</v>
      </c>
      <c r="O247" s="57">
        <f t="shared" si="70"/>
        <v>90.350889016893319</v>
      </c>
      <c r="P247" s="371">
        <f t="shared" si="71"/>
        <v>90.350889016893319</v>
      </c>
      <c r="Q247" s="371">
        <f t="shared" si="72"/>
        <v>-90.057272192827369</v>
      </c>
      <c r="R247" s="12">
        <f t="shared" si="73"/>
        <v>89.942727807172631</v>
      </c>
      <c r="S247" s="57">
        <f t="shared" si="74"/>
        <v>2.1596324441160962E-3</v>
      </c>
      <c r="T247" s="12">
        <f t="shared" si="57"/>
        <v>90.350889016893319</v>
      </c>
    </row>
    <row r="248" spans="1:20" x14ac:dyDescent="0.25">
      <c r="A248" s="57">
        <f t="shared" si="58"/>
        <v>13.620934450977352</v>
      </c>
      <c r="B248" s="12">
        <f t="shared" si="75"/>
        <v>2.1678390474037372</v>
      </c>
      <c r="C248" s="57" t="str">
        <f t="shared" si="59"/>
        <v>-32.9128544654061-32801.7517352623i</v>
      </c>
      <c r="D248" s="57" t="str">
        <f t="shared" si="60"/>
        <v>7.79999999855285-14683.2805169826i</v>
      </c>
      <c r="E248" s="57" t="str">
        <f t="shared" si="61"/>
        <v>162.469509334071-0.0119349012778476i</v>
      </c>
      <c r="F248" s="57" t="str">
        <f t="shared" si="62"/>
        <v>3.83983983973477-30620.7883307682i</v>
      </c>
      <c r="G248" s="57" t="str">
        <f t="shared" si="63"/>
        <v>0.999999999972643-5.23043882903221E-06i</v>
      </c>
      <c r="H248" s="57" t="str">
        <f t="shared" si="64"/>
        <v>109.090916058575+0.157506456078698i</v>
      </c>
      <c r="I248" s="57" t="str">
        <f t="shared" si="65"/>
        <v>14.7875153386964-9423.54650451368i</v>
      </c>
      <c r="K248" s="57" t="str">
        <f t="shared" si="66"/>
        <v>0.109999763670448-0.000160725589343923i</v>
      </c>
      <c r="L248" s="57" t="str">
        <f t="shared" si="67"/>
        <v>0.000125-231.451456663608i</v>
      </c>
      <c r="M248" s="57" t="str">
        <f t="shared" si="68"/>
        <v>0.0015-111.575079108961i</v>
      </c>
      <c r="N248" s="57">
        <f t="shared" si="69"/>
        <v>89.942510173390687</v>
      </c>
      <c r="O248" s="57">
        <f t="shared" si="70"/>
        <v>90.317945117770293</v>
      </c>
      <c r="P248" s="371">
        <f t="shared" si="71"/>
        <v>90.317945117770293</v>
      </c>
      <c r="Q248" s="371">
        <f t="shared" si="72"/>
        <v>-90.057489826609313</v>
      </c>
      <c r="R248" s="12">
        <f t="shared" si="73"/>
        <v>89.942510173390687</v>
      </c>
      <c r="S248" s="57">
        <f t="shared" si="74"/>
        <v>2.1678390474037371E-3</v>
      </c>
      <c r="T248" s="12">
        <f t="shared" si="57"/>
        <v>90.317945117770293</v>
      </c>
    </row>
    <row r="249" spans="1:20" x14ac:dyDescent="0.25">
      <c r="A249" s="57">
        <f t="shared" si="58"/>
        <v>13.672694001891067</v>
      </c>
      <c r="B249" s="12">
        <f t="shared" si="75"/>
        <v>2.1760768357838716</v>
      </c>
      <c r="C249" s="57" t="str">
        <f t="shared" si="59"/>
        <v>-32.9128538299445-32677.5765439213i</v>
      </c>
      <c r="D249" s="57" t="str">
        <f t="shared" si="60"/>
        <v>7.79999999854186-14627.6952757437i</v>
      </c>
      <c r="E249" s="57" t="str">
        <f t="shared" si="61"/>
        <v>162.469509123702-0.011980253556662i</v>
      </c>
      <c r="F249" s="57" t="str">
        <f t="shared" si="62"/>
        <v>3.83983983973398-30504.869825584i</v>
      </c>
      <c r="G249" s="57" t="str">
        <f t="shared" si="63"/>
        <v>0.999999999972434-5.25031449658144E-06i</v>
      </c>
      <c r="H249" s="57" t="str">
        <f t="shared" si="64"/>
        <v>109.09091611163+0.158104980641023i</v>
      </c>
      <c r="I249" s="57" t="str">
        <f t="shared" si="65"/>
        <v>14.7875153418539-9387.87258034699i</v>
      </c>
      <c r="K249" s="57" t="str">
        <f t="shared" si="66"/>
        <v>0.109999761870935-0.000161336343927341i</v>
      </c>
      <c r="L249" s="57" t="str">
        <f t="shared" si="67"/>
        <v>0.000125-230.575270635194i</v>
      </c>
      <c r="M249" s="57" t="str">
        <f t="shared" si="68"/>
        <v>0.0015-111.152698853319i</v>
      </c>
      <c r="N249" s="57">
        <f t="shared" si="69"/>
        <v>89.942291712606689</v>
      </c>
      <c r="O249" s="57">
        <f t="shared" si="70"/>
        <v>90.285001218097548</v>
      </c>
      <c r="P249" s="371">
        <f t="shared" si="71"/>
        <v>90.285001218097548</v>
      </c>
      <c r="Q249" s="371">
        <f t="shared" si="72"/>
        <v>-90.057708287393311</v>
      </c>
      <c r="R249" s="12">
        <f t="shared" si="73"/>
        <v>89.942291712606689</v>
      </c>
      <c r="S249" s="57">
        <f t="shared" si="74"/>
        <v>2.1760768357838717E-3</v>
      </c>
      <c r="T249" s="12">
        <f t="shared" si="57"/>
        <v>90.285001218097548</v>
      </c>
    </row>
    <row r="250" spans="1:20" x14ac:dyDescent="0.25">
      <c r="A250" s="57">
        <f t="shared" si="58"/>
        <v>13.724650239098253</v>
      </c>
      <c r="B250" s="12">
        <f t="shared" si="75"/>
        <v>2.1843459277598503</v>
      </c>
      <c r="C250" s="57" t="str">
        <f t="shared" si="59"/>
        <v>-32.9128531896445-32553.8714304897i</v>
      </c>
      <c r="D250" s="57" t="str">
        <f t="shared" si="60"/>
        <v>7.79999999853072-14572.3204588123i</v>
      </c>
      <c r="E250" s="57" t="str">
        <f t="shared" si="61"/>
        <v>162.469508911731-0.0120257781701746i</v>
      </c>
      <c r="F250" s="57" t="str">
        <f t="shared" si="62"/>
        <v>3.83983983973317-30389.3901431933i</v>
      </c>
      <c r="G250" s="57" t="str">
        <f t="shared" si="63"/>
        <v>0.999999999972224-5.27026569166734E-06i</v>
      </c>
      <c r="H250" s="57" t="str">
        <f t="shared" si="64"/>
        <v>109.090916165088+0.158705779597019i</v>
      </c>
      <c r="I250" s="57" t="str">
        <f t="shared" si="65"/>
        <v>14.7875153450353-9352.33370387897i</v>
      </c>
      <c r="K250" s="57" t="str">
        <f t="shared" si="66"/>
        <v>0.10999976005772-0.000161949419347782i</v>
      </c>
      <c r="L250" s="57" t="str">
        <f t="shared" si="67"/>
        <v>0.000125-229.702401509458i</v>
      </c>
      <c r="M250" s="57" t="str">
        <f t="shared" si="68"/>
        <v>0.0015-110.731917566566i</v>
      </c>
      <c r="N250" s="57">
        <f t="shared" si="69"/>
        <v>89.942072421678063</v>
      </c>
      <c r="O250" s="57">
        <f t="shared" si="70"/>
        <v>90.252057317870893</v>
      </c>
      <c r="P250" s="371">
        <f t="shared" si="71"/>
        <v>90.252057317870893</v>
      </c>
      <c r="Q250" s="371">
        <f t="shared" si="72"/>
        <v>-90.057927578321937</v>
      </c>
      <c r="R250" s="12">
        <f t="shared" si="73"/>
        <v>89.942072421678063</v>
      </c>
      <c r="S250" s="57">
        <f t="shared" si="74"/>
        <v>2.1843459277598501E-3</v>
      </c>
      <c r="T250" s="12">
        <f t="shared" si="57"/>
        <v>90.252057317870893</v>
      </c>
    </row>
    <row r="251" spans="1:20" x14ac:dyDescent="0.25">
      <c r="A251" s="57">
        <f t="shared" si="58"/>
        <v>13.776803910006825</v>
      </c>
      <c r="B251" s="12">
        <f t="shared" si="75"/>
        <v>2.1926464422853376</v>
      </c>
      <c r="C251" s="57" t="str">
        <f t="shared" si="59"/>
        <v>-32.9128525444687-32430.6346154276i</v>
      </c>
      <c r="D251" s="57" t="str">
        <f t="shared" si="60"/>
        <v>7.7999999985196-14517.155269603i</v>
      </c>
      <c r="E251" s="57" t="str">
        <f t="shared" si="61"/>
        <v>162.469508698145-0.0120714757732143i</v>
      </c>
      <c r="F251" s="57" t="str">
        <f t="shared" si="62"/>
        <v>3.83983983973237-30274.3476223825i</v>
      </c>
      <c r="G251" s="57" t="str">
        <f t="shared" si="63"/>
        <v>0.999999999972013-5.29029270129456E-06i</v>
      </c>
      <c r="H251" s="57" t="str">
        <f t="shared" si="64"/>
        <v>109.090916218954+0.159308861589388i</v>
      </c>
      <c r="I251" s="57" t="str">
        <f t="shared" si="65"/>
        <v>14.7875153482413-9316.92936387123i</v>
      </c>
      <c r="K251" s="57" t="str">
        <f t="shared" si="66"/>
        <v>0.109999758230698-0.000162564824424078i</v>
      </c>
      <c r="L251" s="57" t="str">
        <f t="shared" si="67"/>
        <v>0.000125-228.832836729885i</v>
      </c>
      <c r="M251" s="57" t="str">
        <f t="shared" si="68"/>
        <v>0.0015-110.312729195622i</v>
      </c>
      <c r="N251" s="57">
        <f t="shared" si="69"/>
        <v>89.941852297450382</v>
      </c>
      <c r="O251" s="57">
        <f t="shared" si="70"/>
        <v>90.219113417086007</v>
      </c>
      <c r="P251" s="371">
        <f t="shared" si="71"/>
        <v>90.219113417086007</v>
      </c>
      <c r="Q251" s="371">
        <f t="shared" si="72"/>
        <v>-90.058147702549618</v>
      </c>
      <c r="R251" s="12">
        <f t="shared" si="73"/>
        <v>89.941852297450382</v>
      </c>
      <c r="S251" s="57">
        <f t="shared" si="74"/>
        <v>2.1926464422853376E-3</v>
      </c>
      <c r="T251" s="12">
        <f t="shared" si="57"/>
        <v>90.219113417086007</v>
      </c>
    </row>
    <row r="252" spans="1:20" x14ac:dyDescent="0.25">
      <c r="A252" s="57">
        <f t="shared" si="58"/>
        <v>13.829155764864852</v>
      </c>
      <c r="B252" s="12">
        <f t="shared" si="75"/>
        <v>2.2009784987660219</v>
      </c>
      <c r="C252" s="57" t="str">
        <f t="shared" si="59"/>
        <v>-32.9128518943805-32307.864325932i</v>
      </c>
      <c r="D252" s="57" t="str">
        <f t="shared" si="60"/>
        <v>7.79999999850827-14462.1989145459i</v>
      </c>
      <c r="E252" s="57" t="str">
        <f t="shared" si="61"/>
        <v>162.469508482934-0.0121173470230956i</v>
      </c>
      <c r="F252" s="57" t="str">
        <f t="shared" si="62"/>
        <v>3.83983983973154-30159.7406082258i</v>
      </c>
      <c r="G252" s="57" t="str">
        <f t="shared" si="63"/>
        <v>0.9999999999718-5.31039581355835E-06i</v>
      </c>
      <c r="H252" s="57" t="str">
        <f t="shared" si="64"/>
        <v>109.09091627323+0.15991423529367i</v>
      </c>
      <c r="I252" s="57" t="str">
        <f t="shared" si="65"/>
        <v>14.7875153514715-9281.65905102021i</v>
      </c>
      <c r="K252" s="57" t="str">
        <f t="shared" si="66"/>
        <v>0.109999756389764-0.000163182568008569i</v>
      </c>
      <c r="L252" s="57" t="str">
        <f t="shared" si="67"/>
        <v>0.000125-227.966563787493i</v>
      </c>
      <c r="M252" s="57" t="str">
        <f t="shared" si="68"/>
        <v>0.0015-109.895127710323i</v>
      </c>
      <c r="N252" s="57">
        <f t="shared" si="69"/>
        <v>89.941631336757141</v>
      </c>
      <c r="O252" s="57">
        <f t="shared" si="70"/>
        <v>90.186169515738612</v>
      </c>
      <c r="P252" s="371">
        <f t="shared" si="71"/>
        <v>90.186169515738612</v>
      </c>
      <c r="Q252" s="371">
        <f t="shared" si="72"/>
        <v>-90.058368663242859</v>
      </c>
      <c r="R252" s="12">
        <f t="shared" si="73"/>
        <v>89.941631336757141</v>
      </c>
      <c r="S252" s="57">
        <f t="shared" si="74"/>
        <v>2.2009784987660221E-3</v>
      </c>
      <c r="T252" s="12">
        <f t="shared" si="57"/>
        <v>90.186169515738612</v>
      </c>
    </row>
    <row r="253" spans="1:20" x14ac:dyDescent="0.25">
      <c r="A253" s="57">
        <f t="shared" si="58"/>
        <v>13.881706556771338</v>
      </c>
      <c r="B253" s="12">
        <f t="shared" si="75"/>
        <v>2.2093422170613328</v>
      </c>
      <c r="C253" s="57" t="str">
        <f t="shared" si="59"/>
        <v>-32.912851239342-32185.5587959114i</v>
      </c>
      <c r="D253" s="57" t="str">
        <f t="shared" si="60"/>
        <v>7.79999999849697-14407.4506030756i</v>
      </c>
      <c r="E253" s="57" t="str">
        <f t="shared" si="61"/>
        <v>162.469508266084-0.0121633925796274i</v>
      </c>
      <c r="F253" s="57" t="str">
        <f t="shared" si="62"/>
        <v>3.83983983973074-30045.5674520634i</v>
      </c>
      <c r="G253" s="57" t="str">
        <f t="shared" si="63"/>
        <v>0.999999999971585-5.33057531764872E-06i</v>
      </c>
      <c r="H253" s="57" t="str">
        <f t="shared" si="64"/>
        <v>109.09091632792+0.160521909418375i</v>
      </c>
      <c r="I253" s="57" t="str">
        <f t="shared" si="65"/>
        <v>14.7875153547265-9246.52225795088i</v>
      </c>
      <c r="K253" s="57" t="str">
        <f t="shared" si="66"/>
        <v>0.109999754534812-0.000163802658987231i</v>
      </c>
      <c r="L253" s="57" t="str">
        <f t="shared" si="67"/>
        <v>0.000125-227.103570220654i</v>
      </c>
      <c r="M253" s="57" t="str">
        <f t="shared" si="68"/>
        <v>0.0015-109.479107103331i</v>
      </c>
      <c r="N253" s="57">
        <f t="shared" si="69"/>
        <v>89.941409536419869</v>
      </c>
      <c r="O253" s="57">
        <f t="shared" si="70"/>
        <v>90.153225613824546</v>
      </c>
      <c r="P253" s="371">
        <f t="shared" si="71"/>
        <v>90.153225613824546</v>
      </c>
      <c r="Q253" s="371">
        <f t="shared" si="72"/>
        <v>-90.058590463580131</v>
      </c>
      <c r="R253" s="12">
        <f t="shared" si="73"/>
        <v>89.941409536419869</v>
      </c>
      <c r="S253" s="57">
        <f t="shared" si="74"/>
        <v>2.2093422170613329E-3</v>
      </c>
      <c r="T253" s="12">
        <f t="shared" si="57"/>
        <v>90.153225613824546</v>
      </c>
    </row>
    <row r="254" spans="1:20" x14ac:dyDescent="0.25">
      <c r="A254" s="57">
        <f t="shared" si="58"/>
        <v>13.934457041687072</v>
      </c>
      <c r="B254" s="12">
        <f t="shared" si="75"/>
        <v>2.2177377174861661</v>
      </c>
      <c r="C254" s="57" t="str">
        <f t="shared" si="59"/>
        <v>-32.9128505793165-32063.7162659599i</v>
      </c>
      <c r="D254" s="57" t="str">
        <f t="shared" si="60"/>
        <v>7.7999999984855-14352.9095476191i</v>
      </c>
      <c r="E254" s="57" t="str">
        <f t="shared" si="61"/>
        <v>162.469508047583-0.0122096131051313i</v>
      </c>
      <c r="F254" s="57" t="str">
        <f t="shared" si="62"/>
        <v>3.8398398397299-29931.8265114755i</v>
      </c>
      <c r="G254" s="57" t="str">
        <f t="shared" si="63"/>
        <v>0.999999999971369-5.35083150385464E-06i</v>
      </c>
      <c r="H254" s="57" t="str">
        <f t="shared" si="64"/>
        <v>109.090916383025+0.161131892705102i</v>
      </c>
      <c r="I254" s="57" t="str">
        <f t="shared" si="65"/>
        <v>14.787515358006-9211.51847920828i</v>
      </c>
      <c r="K254" s="57" t="str">
        <f t="shared" si="66"/>
        <v>0.109999752665737-0.000164425106279804i</v>
      </c>
      <c r="L254" s="57" t="str">
        <f t="shared" si="67"/>
        <v>0.000125-226.243843614917i</v>
      </c>
      <c r="M254" s="57" t="str">
        <f t="shared" si="68"/>
        <v>0.0015-109.064661390048i</v>
      </c>
      <c r="N254" s="57">
        <f t="shared" si="69"/>
        <v>89.941186893247973</v>
      </c>
      <c r="O254" s="57">
        <f t="shared" si="70"/>
        <v>90.120281711339558</v>
      </c>
      <c r="P254" s="371">
        <f t="shared" si="71"/>
        <v>90.120281711339558</v>
      </c>
      <c r="Q254" s="371">
        <f t="shared" si="72"/>
        <v>-90.058813106752027</v>
      </c>
      <c r="R254" s="12">
        <f t="shared" si="73"/>
        <v>89.941186893247973</v>
      </c>
      <c r="S254" s="57">
        <f t="shared" si="74"/>
        <v>2.217737717486166E-3</v>
      </c>
      <c r="T254" s="12">
        <f t="shared" si="57"/>
        <v>90.120281711339558</v>
      </c>
    </row>
    <row r="255" spans="1:20" x14ac:dyDescent="0.25">
      <c r="A255" s="57">
        <f t="shared" si="58"/>
        <v>13.987407978445482</v>
      </c>
      <c r="B255" s="12">
        <f t="shared" si="75"/>
        <v>2.2261651208126136</v>
      </c>
      <c r="C255" s="57" t="str">
        <f t="shared" si="59"/>
        <v>-32.9128499142643-31942.3349833309i</v>
      </c>
      <c r="D255" s="57" t="str">
        <f t="shared" si="60"/>
        <v>7.79999999847395-14298.5749635851i</v>
      </c>
      <c r="E255" s="57" t="str">
        <f t="shared" si="61"/>
        <v>162.469507827417-0.0122560092644384i</v>
      </c>
      <c r="F255" s="57" t="str">
        <f t="shared" si="62"/>
        <v>3.83983983972907-29818.516150261i</v>
      </c>
      <c r="G255" s="57" t="str">
        <f t="shared" si="63"/>
        <v>0.999999999971151-5.37116466356812E-06i</v>
      </c>
      <c r="H255" s="57" t="str">
        <f t="shared" si="64"/>
        <v>109.090916438551+0.161744193928674i</v>
      </c>
      <c r="I255" s="57" t="str">
        <f t="shared" si="65"/>
        <v>14.7875153613107-9176.64721125172i</v>
      </c>
      <c r="K255" s="57" t="str">
        <f t="shared" si="66"/>
        <v>0.109999750782429-0.000165049918839913i</v>
      </c>
      <c r="L255" s="57" t="str">
        <f t="shared" si="67"/>
        <v>0.000125-225.387371602827i</v>
      </c>
      <c r="M255" s="57" t="str">
        <f t="shared" si="68"/>
        <v>0.0015-108.651784608536i</v>
      </c>
      <c r="N255" s="57">
        <f t="shared" si="69"/>
        <v>89.940963404038783</v>
      </c>
      <c r="O255" s="57">
        <f t="shared" si="70"/>
        <v>90.087337808279017</v>
      </c>
      <c r="P255" s="371">
        <f t="shared" si="71"/>
        <v>90.087337808279017</v>
      </c>
      <c r="Q255" s="371">
        <f t="shared" si="72"/>
        <v>-90.059036595961217</v>
      </c>
      <c r="R255" s="12">
        <f t="shared" si="73"/>
        <v>89.940963404038783</v>
      </c>
      <c r="S255" s="57">
        <f t="shared" si="74"/>
        <v>2.2261651208126138E-3</v>
      </c>
      <c r="T255" s="12">
        <f t="shared" si="57"/>
        <v>90.087337808279017</v>
      </c>
    </row>
    <row r="256" spans="1:20" x14ac:dyDescent="0.25">
      <c r="A256" s="57">
        <f t="shared" si="58"/>
        <v>14.040560128763575</v>
      </c>
      <c r="B256" s="12">
        <f t="shared" si="75"/>
        <v>2.2346245482717015</v>
      </c>
      <c r="C256" s="57" t="str">
        <f t="shared" si="59"/>
        <v>-32.9128492441493-31821.4132019149i</v>
      </c>
      <c r="D256" s="57" t="str">
        <f t="shared" si="60"/>
        <v>7.79999999846234-14244.4460693523i</v>
      </c>
      <c r="E256" s="57" t="str">
        <f t="shared" si="61"/>
        <v>162.469507605576-0.0123025817249138i</v>
      </c>
      <c r="F256" s="57" t="str">
        <f t="shared" si="62"/>
        <v>3.83983983972821-29705.634738412i</v>
      </c>
      <c r="G256" s="57" t="str">
        <f t="shared" si="63"/>
        <v>0.999999999970931-5.39157508928848E-06i</v>
      </c>
      <c r="H256" s="57" t="str">
        <f t="shared" si="64"/>
        <v>109.090916494499+0.162358821897254i</v>
      </c>
      <c r="I256" s="57" t="str">
        <f t="shared" si="65"/>
        <v>14.7875153646405-9141.90795244601i</v>
      </c>
      <c r="K256" s="57" t="str">
        <f t="shared" si="66"/>
        <v>0.109999748884781-0.00016567710565521i</v>
      </c>
      <c r="L256" s="57" t="str">
        <f t="shared" si="67"/>
        <v>0.000125-224.534141863744i</v>
      </c>
      <c r="M256" s="57" t="str">
        <f t="shared" si="68"/>
        <v>0.0015-108.240470819422i</v>
      </c>
      <c r="N256" s="57">
        <f t="shared" si="69"/>
        <v>89.940739065577432</v>
      </c>
      <c r="O256" s="57">
        <f t="shared" si="70"/>
        <v>90.054393904638843</v>
      </c>
      <c r="P256" s="371">
        <f t="shared" si="71"/>
        <v>90.054393904638843</v>
      </c>
      <c r="Q256" s="371">
        <f t="shared" si="72"/>
        <v>-90.059260934422568</v>
      </c>
      <c r="R256" s="12">
        <f t="shared" si="73"/>
        <v>89.940739065577432</v>
      </c>
      <c r="S256" s="57">
        <f t="shared" si="74"/>
        <v>2.2346245482717016E-3</v>
      </c>
      <c r="T256" s="12">
        <f t="shared" si="57"/>
        <v>90.054393904638843</v>
      </c>
    </row>
    <row r="257" spans="1:20" x14ac:dyDescent="0.25">
      <c r="A257" s="57">
        <f t="shared" si="58"/>
        <v>14.093914257252877</v>
      </c>
      <c r="B257" s="12">
        <f t="shared" si="75"/>
        <v>2.2431161215551341</v>
      </c>
      <c r="C257" s="57" t="str">
        <f t="shared" si="59"/>
        <v>-32.9128485689303-31700.9491822109i</v>
      </c>
      <c r="D257" s="57" t="str">
        <f t="shared" si="60"/>
        <v>7.79999999845061-14190.5220862584i</v>
      </c>
      <c r="E257" s="57" t="str">
        <f t="shared" si="61"/>
        <v>162.469507382045-0.0123493311564474i</v>
      </c>
      <c r="F257" s="57" t="str">
        <f t="shared" si="62"/>
        <v>3.83983983972736-29593.1806520917i</v>
      </c>
      <c r="G257" s="57" t="str">
        <f t="shared" si="63"/>
        <v>0.99999999997071-5.41206307462659E-06i</v>
      </c>
      <c r="H257" s="57" t="str">
        <f t="shared" si="64"/>
        <v>109.090916550873+0.162975785452475i</v>
      </c>
      <c r="I257" s="57" t="str">
        <f t="shared" si="65"/>
        <v>14.7875153679955-9107.30020305538i</v>
      </c>
      <c r="K257" s="57" t="str">
        <f t="shared" si="66"/>
        <v>0.109999746972684-0.000166306675747489i</v>
      </c>
      <c r="L257" s="57" t="str">
        <f t="shared" si="67"/>
        <v>0.000125-223.684142123675i</v>
      </c>
      <c r="M257" s="57" t="str">
        <f t="shared" si="68"/>
        <v>0.0015-107.83071410582i</v>
      </c>
      <c r="N257" s="57">
        <f t="shared" si="69"/>
        <v>89.940513874636835</v>
      </c>
      <c r="O257" s="57">
        <f t="shared" si="70"/>
        <v>90.021450000414447</v>
      </c>
      <c r="P257" s="371">
        <f t="shared" si="71"/>
        <v>90.021450000414447</v>
      </c>
      <c r="Q257" s="371">
        <f t="shared" si="72"/>
        <v>-90.059486125363165</v>
      </c>
      <c r="R257" s="12">
        <f t="shared" si="73"/>
        <v>89.940513874636835</v>
      </c>
      <c r="S257" s="57">
        <f t="shared" si="74"/>
        <v>2.2431161215551339E-3</v>
      </c>
      <c r="T257" s="12">
        <f t="shared" si="57"/>
        <v>90.021450000414447</v>
      </c>
    </row>
    <row r="258" spans="1:20" x14ac:dyDescent="0.25">
      <c r="A258" s="57">
        <f t="shared" si="58"/>
        <v>14.147471131430439</v>
      </c>
      <c r="B258" s="12">
        <f t="shared" si="75"/>
        <v>2.2516399628170438</v>
      </c>
      <c r="C258" s="57" t="str">
        <f t="shared" si="59"/>
        <v>-32.912847888571-31580.9411913037i</v>
      </c>
      <c r="D258" s="57" t="str">
        <f t="shared" si="60"/>
        <v>7.79999999843888-14136.8022385889i</v>
      </c>
      <c r="E258" s="57" t="str">
        <f t="shared" si="61"/>
        <v>162.469507156812-0.0123962582314859i</v>
      </c>
      <c r="F258" s="57" t="str">
        <f t="shared" si="62"/>
        <v>3.8398398397265-29481.1522736104i</v>
      </c>
      <c r="G258" s="57" t="str">
        <f t="shared" si="63"/>
        <v>0.999999999970486-5.43262891430895E-06i</v>
      </c>
      <c r="H258" s="57" t="str">
        <f t="shared" si="64"/>
        <v>109.090916607677+0.163595093469574i</v>
      </c>
      <c r="I258" s="57" t="str">
        <f t="shared" si="65"/>
        <v>14.7875153713763-9072.82346523583i</v>
      </c>
      <c r="K258" s="57" t="str">
        <f t="shared" si="66"/>
        <v>0.109999745046027-0.000166938638172829i</v>
      </c>
      <c r="L258" s="57" t="str">
        <f t="shared" si="67"/>
        <v>0.000125-222.837360155085i</v>
      </c>
      <c r="M258" s="57" t="str">
        <f t="shared" si="68"/>
        <v>0.0015-107.422508573242i</v>
      </c>
      <c r="N258" s="57">
        <f t="shared" si="69"/>
        <v>89.940287827977613</v>
      </c>
      <c r="O258" s="57">
        <f t="shared" si="70"/>
        <v>89.988506095601437</v>
      </c>
      <c r="P258" s="371">
        <f t="shared" si="71"/>
        <v>89.988506095601437</v>
      </c>
      <c r="Q258" s="371">
        <f t="shared" si="72"/>
        <v>-90.059712172022387</v>
      </c>
      <c r="R258" s="12">
        <f t="shared" si="73"/>
        <v>89.940287827977613</v>
      </c>
      <c r="S258" s="57">
        <f t="shared" si="74"/>
        <v>2.2516399628170437E-3</v>
      </c>
      <c r="T258" s="12">
        <f t="shared" si="57"/>
        <v>89.988506095601437</v>
      </c>
    </row>
    <row r="259" spans="1:20" x14ac:dyDescent="0.25">
      <c r="A259" s="57">
        <f t="shared" si="58"/>
        <v>14.201231521729875</v>
      </c>
      <c r="B259" s="12">
        <f t="shared" si="75"/>
        <v>2.2601961946757485</v>
      </c>
      <c r="C259" s="57" t="str">
        <f t="shared" si="59"/>
        <v>-32.9128472030314-31461.387502838i</v>
      </c>
      <c r="D259" s="57" t="str">
        <f t="shared" si="60"/>
        <v>7.79999999842692-14083.2857535656i</v>
      </c>
      <c r="E259" s="57" t="str">
        <f t="shared" si="61"/>
        <v>162.469506929864-0.0124433636250226i</v>
      </c>
      <c r="F259" s="57" t="str">
        <f t="shared" si="62"/>
        <v>3.83983983972564-29369.5479914017i</v>
      </c>
      <c r="G259" s="57" t="str">
        <f t="shared" si="63"/>
        <v>0.999999999970262-0.0000054532729041821i</v>
      </c>
      <c r="H259" s="57" t="str">
        <f t="shared" si="64"/>
        <v>109.090916664913+0.164216754857508i</v>
      </c>
      <c r="I259" s="57" t="str">
        <f t="shared" si="65"/>
        <v>14.7875153747827-9038.47724302762i</v>
      </c>
      <c r="K259" s="57" t="str">
        <f t="shared" si="66"/>
        <v>0.1099997431047-0.000167573002021714i</v>
      </c>
      <c r="L259" s="57" t="str">
        <f t="shared" si="67"/>
        <v>0.000125-221.993783776733i</v>
      </c>
      <c r="M259" s="57" t="str">
        <f t="shared" si="68"/>
        <v>0.0015-107.015848349513i</v>
      </c>
      <c r="N259" s="57">
        <f t="shared" si="69"/>
        <v>89.940060922348181</v>
      </c>
      <c r="O259" s="57">
        <f t="shared" si="70"/>
        <v>89.955562190195323</v>
      </c>
      <c r="P259" s="371">
        <f t="shared" si="71"/>
        <v>89.955562190195323</v>
      </c>
      <c r="Q259" s="371">
        <f t="shared" si="72"/>
        <v>-90.059939077651819</v>
      </c>
      <c r="R259" s="12">
        <f t="shared" si="73"/>
        <v>89.940060922348181</v>
      </c>
      <c r="S259" s="57">
        <f t="shared" si="74"/>
        <v>2.2601961946757485E-3</v>
      </c>
      <c r="T259" s="12">
        <f t="shared" si="57"/>
        <v>89.955562190195323</v>
      </c>
    </row>
    <row r="260" spans="1:20" x14ac:dyDescent="0.25">
      <c r="A260" s="57">
        <f t="shared" si="58"/>
        <v>14.255196201512447</v>
      </c>
      <c r="B260" s="12">
        <f t="shared" si="75"/>
        <v>2.2687849402155162</v>
      </c>
      <c r="C260" s="57" t="str">
        <f t="shared" si="59"/>
        <v>-32.9128465122712-31342.2863969942i</v>
      </c>
      <c r="D260" s="57" t="str">
        <f t="shared" si="60"/>
        <v>7.79999999841501-14029.971861336i</v>
      </c>
      <c r="E260" s="57" t="str">
        <f t="shared" si="61"/>
        <v>162.469506701189-0.0124906480146192i</v>
      </c>
      <c r="F260" s="57" t="str">
        <f t="shared" si="62"/>
        <v>3.83983983972479-29258.3662000013i</v>
      </c>
      <c r="G260" s="57" t="str">
        <f t="shared" si="63"/>
        <v>0.999999999970035-5.47399534121675E-06i</v>
      </c>
      <c r="H260" s="57" t="str">
        <f t="shared" si="64"/>
        <v>109.090916722584+0.164840778559088i</v>
      </c>
      <c r="I260" s="57" t="str">
        <f t="shared" si="65"/>
        <v>14.7875153782149-9004.26104234904i</v>
      </c>
      <c r="K260" s="57" t="str">
        <f t="shared" si="66"/>
        <v>0.109999741148591-0.000168209776419164i</v>
      </c>
      <c r="L260" s="57" t="str">
        <f t="shared" si="67"/>
        <v>0.000125-221.15340085349i</v>
      </c>
      <c r="M260" s="57" t="str">
        <f t="shared" si="68"/>
        <v>0.0015-106.610727584692i</v>
      </c>
      <c r="N260" s="57">
        <f t="shared" si="69"/>
        <v>89.939833154484504</v>
      </c>
      <c r="O260" s="57">
        <f t="shared" si="70"/>
        <v>89.922618284191671</v>
      </c>
      <c r="P260" s="371">
        <f t="shared" si="71"/>
        <v>89.922618284191671</v>
      </c>
      <c r="Q260" s="371">
        <f t="shared" si="72"/>
        <v>-90.060166845515496</v>
      </c>
      <c r="R260" s="12">
        <f t="shared" si="73"/>
        <v>89.939833154484504</v>
      </c>
      <c r="S260" s="57">
        <f t="shared" si="74"/>
        <v>2.2687849402155164E-3</v>
      </c>
      <c r="T260" s="12">
        <f t="shared" si="57"/>
        <v>89.922618284191671</v>
      </c>
    </row>
    <row r="261" spans="1:20" x14ac:dyDescent="0.25">
      <c r="A261" s="57">
        <f t="shared" si="58"/>
        <v>14.309365947078195</v>
      </c>
      <c r="B261" s="12">
        <f t="shared" si="75"/>
        <v>2.2774063229883352</v>
      </c>
      <c r="C261" s="57" t="str">
        <f t="shared" si="59"/>
        <v>-32.9128458162507-31223.6361604619i</v>
      </c>
      <c r="D261" s="57" t="str">
        <f t="shared" si="60"/>
        <v>7.79999999840292-13976.8597949617i</v>
      </c>
      <c r="E261" s="57" t="str">
        <f t="shared" si="61"/>
        <v>162.469506470771-0.0125381120804044i</v>
      </c>
      <c r="F261" s="57" t="str">
        <f t="shared" si="62"/>
        <v>3.83983983972391-29147.6053000212i</v>
      </c>
      <c r="G261" s="57" t="str">
        <f t="shared" si="63"/>
        <v>0.999999999969807-5.49479652351213E-06i</v>
      </c>
      <c r="H261" s="57" t="str">
        <f t="shared" si="64"/>
        <v>109.090916780695+0.165467173551117i</v>
      </c>
      <c r="I261" s="57" t="str">
        <f t="shared" si="65"/>
        <v>14.7875153816734-8970.17437098851i</v>
      </c>
      <c r="K261" s="57" t="str">
        <f t="shared" si="66"/>
        <v>0.109999739177587-0.00016884897052488i</v>
      </c>
      <c r="L261" s="57" t="str">
        <f t="shared" si="67"/>
        <v>0.000125-220.316199296165i</v>
      </c>
      <c r="M261" s="57" t="str">
        <f t="shared" si="68"/>
        <v>0.0015-106.207140450978i</v>
      </c>
      <c r="N261" s="57">
        <f t="shared" si="69"/>
        <v>89.939604521110141</v>
      </c>
      <c r="O261" s="57">
        <f t="shared" si="70"/>
        <v>89.889674377585635</v>
      </c>
      <c r="P261" s="371">
        <f t="shared" si="71"/>
        <v>89.889674377585635</v>
      </c>
      <c r="Q261" s="371">
        <f t="shared" si="72"/>
        <v>-90.060395478889859</v>
      </c>
      <c r="R261" s="12">
        <f t="shared" si="73"/>
        <v>89.939604521110141</v>
      </c>
      <c r="S261" s="57">
        <f t="shared" si="74"/>
        <v>2.2774063229883353E-3</v>
      </c>
      <c r="T261" s="12">
        <f t="shared" si="57"/>
        <v>89.889674377585635</v>
      </c>
    </row>
    <row r="262" spans="1:20" x14ac:dyDescent="0.25">
      <c r="A262" s="57">
        <f t="shared" si="58"/>
        <v>14.363741537677093</v>
      </c>
      <c r="B262" s="12">
        <f t="shared" si="75"/>
        <v>2.286060467015691</v>
      </c>
      <c r="C262" s="57" t="str">
        <f t="shared" si="59"/>
        <v>-32.9128451149314-31105.4350864188i</v>
      </c>
      <c r="D262" s="57" t="str">
        <f t="shared" si="60"/>
        <v>7.79999999839074-13923.9487904081i</v>
      </c>
      <c r="E262" s="57" t="str">
        <f t="shared" si="61"/>
        <v>162.469506238599-0.0125857565051023i</v>
      </c>
      <c r="F262" s="57" t="str">
        <f t="shared" si="62"/>
        <v>3.83983983972301-29037.263698129i</v>
      </c>
      <c r="G262" s="57" t="str">
        <f t="shared" si="63"/>
        <v>0.999999999969577-0.0000055156767503002i</v>
      </c>
      <c r="H262" s="57" t="str">
        <f t="shared" si="64"/>
        <v>109.090916839249+0.166095948844498i</v>
      </c>
      <c r="I262" s="57" t="str">
        <f t="shared" si="65"/>
        <v>14.7875153851583-8936.21673859788i</v>
      </c>
      <c r="K262" s="57" t="str">
        <f t="shared" si="66"/>
        <v>0.109999737191575-0.000169490593533356i</v>
      </c>
      <c r="L262" s="57" t="str">
        <f t="shared" si="67"/>
        <v>0.000125-219.482167061332i</v>
      </c>
      <c r="M262" s="57" t="str">
        <f t="shared" si="68"/>
        <v>0.0015-105.805081142636i</v>
      </c>
      <c r="N262" s="57">
        <f t="shared" si="69"/>
        <v>89.939375018936289</v>
      </c>
      <c r="O262" s="57">
        <f t="shared" si="70"/>
        <v>89.85673047037298</v>
      </c>
      <c r="P262" s="371">
        <f t="shared" si="71"/>
        <v>89.85673047037298</v>
      </c>
      <c r="Q262" s="371">
        <f t="shared" si="72"/>
        <v>-90.060624981063711</v>
      </c>
      <c r="R262" s="12">
        <f t="shared" si="73"/>
        <v>89.939375018936289</v>
      </c>
      <c r="S262" s="57">
        <f t="shared" si="74"/>
        <v>2.2860604670156908E-3</v>
      </c>
      <c r="T262" s="12">
        <f t="shared" si="57"/>
        <v>89.85673047037298</v>
      </c>
    </row>
    <row r="263" spans="1:20" x14ac:dyDescent="0.25">
      <c r="A263" s="57">
        <f t="shared" si="58"/>
        <v>14.418323755520266</v>
      </c>
      <c r="B263" s="12">
        <f t="shared" si="75"/>
        <v>2.2947474967903507</v>
      </c>
      <c r="C263" s="57" t="str">
        <f t="shared" si="59"/>
        <v>-32.9128444082717-30987.6814745021i</v>
      </c>
      <c r="D263" s="57" t="str">
        <f t="shared" si="60"/>
        <v>7.79999999837845-13871.2380865323i</v>
      </c>
      <c r="E263" s="57" t="str">
        <f t="shared" si="61"/>
        <v>162.46950600466-0.0126335819740239i</v>
      </c>
      <c r="F263" s="57" t="str">
        <f t="shared" si="62"/>
        <v>3.83983983972213-28927.3398070235i</v>
      </c>
      <c r="G263" s="57" t="str">
        <f t="shared" si="63"/>
        <v>0.999999999969346-5.53663632195006E-06i</v>
      </c>
      <c r="H263" s="57" t="str">
        <f t="shared" si="64"/>
        <v>109.090916898248+0.166727113484381i</v>
      </c>
      <c r="I263" s="57" t="str">
        <f t="shared" si="65"/>
        <v>14.7875153886696-8902.38765668503i</v>
      </c>
      <c r="K263" s="57" t="str">
        <f t="shared" si="66"/>
        <v>0.109999735190441-0.000170134654674024i</v>
      </c>
      <c r="L263" s="57" t="str">
        <f t="shared" si="67"/>
        <v>0.000125-218.651292151157i</v>
      </c>
      <c r="M263" s="57" t="str">
        <f t="shared" si="68"/>
        <v>0.0015-105.404543875908i</v>
      </c>
      <c r="N263" s="57">
        <f t="shared" si="69"/>
        <v>89.939144644661553</v>
      </c>
      <c r="O263" s="57">
        <f t="shared" si="70"/>
        <v>89.823786562548918</v>
      </c>
      <c r="P263" s="371">
        <f t="shared" si="71"/>
        <v>89.823786562548918</v>
      </c>
      <c r="Q263" s="371">
        <f t="shared" si="72"/>
        <v>-90.060855355338447</v>
      </c>
      <c r="R263" s="12">
        <f t="shared" si="73"/>
        <v>89.939144644661553</v>
      </c>
      <c r="S263" s="57">
        <f t="shared" si="74"/>
        <v>2.2947474967903508E-3</v>
      </c>
      <c r="T263" s="12">
        <f t="shared" si="57"/>
        <v>89.823786562548918</v>
      </c>
    </row>
    <row r="264" spans="1:20" x14ac:dyDescent="0.25">
      <c r="A264" s="57">
        <f t="shared" si="58"/>
        <v>14.473113385791242</v>
      </c>
      <c r="B264" s="12">
        <f t="shared" si="75"/>
        <v>2.3034675372781539</v>
      </c>
      <c r="C264" s="57" t="str">
        <f t="shared" si="59"/>
        <v>-32.9128436962313-30870.3736307871i</v>
      </c>
      <c r="D264" s="57" t="str">
        <f t="shared" si="60"/>
        <v>7.79999999836615-13818.7269250735i</v>
      </c>
      <c r="E264" s="57" t="str">
        <f t="shared" si="61"/>
        <v>162.469505768939-0.0126815891750831i</v>
      </c>
      <c r="F264" s="57" t="str">
        <f t="shared" si="62"/>
        <v>3.83983983972123-28817.8320454129i</v>
      </c>
      <c r="G264" s="57" t="str">
        <f t="shared" si="63"/>
        <v>0.999999999969112-5.55767553997218E-06i</v>
      </c>
      <c r="H264" s="57" t="str">
        <f t="shared" si="64"/>
        <v>109.090916957697+0.167360676550288i</v>
      </c>
      <c r="I264" s="57" t="str">
        <f t="shared" si="65"/>
        <v>14.7875153922077-8868.68663860749i</v>
      </c>
      <c r="K264" s="57" t="str">
        <f t="shared" si="66"/>
        <v>0.109999733174069-0.000170781163211382i</v>
      </c>
      <c r="L264" s="57" t="str">
        <f t="shared" si="67"/>
        <v>0.000125-217.823562613227i</v>
      </c>
      <c r="M264" s="57" t="str">
        <f t="shared" si="68"/>
        <v>0.0015-105.00552288893i</v>
      </c>
      <c r="N264" s="57">
        <f t="shared" si="69"/>
        <v>89.938913394972047</v>
      </c>
      <c r="O264" s="57">
        <f t="shared" si="70"/>
        <v>89.790842654108914</v>
      </c>
      <c r="P264" s="371">
        <f t="shared" si="71"/>
        <v>89.790842654108914</v>
      </c>
      <c r="Q264" s="371">
        <f t="shared" si="72"/>
        <v>-90.061086605027953</v>
      </c>
      <c r="R264" s="12">
        <f t="shared" si="73"/>
        <v>89.938913394972047</v>
      </c>
      <c r="S264" s="57">
        <f t="shared" si="74"/>
        <v>2.3034675372781538E-3</v>
      </c>
      <c r="T264" s="12">
        <f t="shared" si="57"/>
        <v>89.790842654108914</v>
      </c>
    </row>
    <row r="265" spans="1:20" x14ac:dyDescent="0.25">
      <c r="A265" s="57">
        <f t="shared" si="58"/>
        <v>14.528111216657248</v>
      </c>
      <c r="B265" s="12">
        <f t="shared" si="75"/>
        <v>2.3122207139198108</v>
      </c>
      <c r="C265" s="57" t="str">
        <f t="shared" si="59"/>
        <v>-32.9128429787694-30753.5098677605i</v>
      </c>
      <c r="D265" s="57" t="str">
        <f t="shared" si="60"/>
        <v>7.79999999835371-13766.4145506406i</v>
      </c>
      <c r="E265" s="57" t="str">
        <f t="shared" si="61"/>
        <v>162.469505531424-0.0127297787988095i</v>
      </c>
      <c r="F265" s="57" t="str">
        <f t="shared" si="62"/>
        <v>3.83983983972035-28708.7388379911i</v>
      </c>
      <c r="G265" s="57" t="str">
        <f t="shared" si="63"/>
        <v>0.999999999968877-5.57879470702275E-06i</v>
      </c>
      <c r="H265" s="57" t="str">
        <f t="shared" si="64"/>
        <v>109.090917017598+0.167996647156244i</v>
      </c>
      <c r="I265" s="57" t="str">
        <f t="shared" si="65"/>
        <v>14.7875153957729-8835.11319956461i</v>
      </c>
      <c r="K265" s="57" t="str">
        <f t="shared" si="66"/>
        <v>0.109999731142344-0.000171430128445134i</v>
      </c>
      <c r="L265" s="57" t="str">
        <f t="shared" si="67"/>
        <v>0.000125-216.998966540374i</v>
      </c>
      <c r="M265" s="57" t="str">
        <f t="shared" si="68"/>
        <v>0.0015-104.608012441651i</v>
      </c>
      <c r="N265" s="57">
        <f t="shared" si="69"/>
        <v>89.93868126654128</v>
      </c>
      <c r="O265" s="57">
        <f t="shared" si="70"/>
        <v>89.757898745048124</v>
      </c>
      <c r="P265" s="371">
        <f t="shared" si="71"/>
        <v>89.757898745048124</v>
      </c>
      <c r="Q265" s="371">
        <f t="shared" si="72"/>
        <v>-90.06131873345872</v>
      </c>
      <c r="R265" s="12">
        <f t="shared" si="73"/>
        <v>89.93868126654128</v>
      </c>
      <c r="S265" s="57">
        <f t="shared" si="74"/>
        <v>2.3122207139198107E-3</v>
      </c>
      <c r="T265" s="12">
        <f t="shared" si="57"/>
        <v>89.757898745048124</v>
      </c>
    </row>
    <row r="266" spans="1:20" x14ac:dyDescent="0.25">
      <c r="A266" s="57">
        <f t="shared" si="58"/>
        <v>14.583318039280547</v>
      </c>
      <c r="B266" s="12">
        <f t="shared" si="75"/>
        <v>2.3210071526327063</v>
      </c>
      <c r="C266" s="57" t="str">
        <f t="shared" si="59"/>
        <v>-32.9128422558442-30637.0885042983i</v>
      </c>
      <c r="D266" s="57" t="str">
        <f t="shared" si="60"/>
        <v>7.79999999834115-13714.3002107028i</v>
      </c>
      <c r="E266" s="57" t="str">
        <f t="shared" si="61"/>
        <v>162.4695052921-0.0127781515383565i</v>
      </c>
      <c r="F266" s="57" t="str">
        <f t="shared" si="62"/>
        <v>3.83983983971943-28600.0586154156i</v>
      </c>
      <c r="G266" s="57" t="str">
        <f t="shared" si="63"/>
        <v>0.99999999996864-5.59999412690811E-06i</v>
      </c>
      <c r="H266" s="57" t="str">
        <f t="shared" si="64"/>
        <v>109.090917077955+0.1686350344509i</v>
      </c>
      <c r="I266" s="57" t="str">
        <f t="shared" si="65"/>
        <v>14.7875153993649-8801.66685659124i</v>
      </c>
      <c r="K266" s="57" t="str">
        <f t="shared" si="66"/>
        <v>0.109999729095149-0.000172081559710308i</v>
      </c>
      <c r="L266" s="57" t="str">
        <f t="shared" si="67"/>
        <v>0.000125-216.177492070506i</v>
      </c>
      <c r="M266" s="57" t="str">
        <f t="shared" si="68"/>
        <v>0.0015-104.212006815751i</v>
      </c>
      <c r="N266" s="57">
        <f t="shared" si="69"/>
        <v>89.938448256030142</v>
      </c>
      <c r="O266" s="57">
        <f t="shared" si="70"/>
        <v>89.724954835361942</v>
      </c>
      <c r="P266" s="371">
        <f t="shared" si="71"/>
        <v>89.724954835361942</v>
      </c>
      <c r="Q266" s="371">
        <f t="shared" si="72"/>
        <v>-90.061551743969858</v>
      </c>
      <c r="R266" s="12">
        <f t="shared" si="73"/>
        <v>89.938448256030142</v>
      </c>
      <c r="S266" s="57">
        <f t="shared" si="74"/>
        <v>2.3210071526327063E-3</v>
      </c>
      <c r="T266" s="12">
        <f t="shared" si="57"/>
        <v>89.724954835361942</v>
      </c>
    </row>
    <row r="267" spans="1:20" x14ac:dyDescent="0.25">
      <c r="A267" s="57">
        <f t="shared" si="58"/>
        <v>14.638734647829814</v>
      </c>
      <c r="B267" s="12">
        <f t="shared" si="75"/>
        <v>2.3298269798127107</v>
      </c>
      <c r="C267" s="57" t="str">
        <f t="shared" si="59"/>
        <v>-32.9128415274142-30521.1078656395i</v>
      </c>
      <c r="D267" s="57" t="str">
        <f t="shared" si="60"/>
        <v>7.79999999832856-13662.3831555777i</v>
      </c>
      <c r="E267" s="57" t="str">
        <f t="shared" si="61"/>
        <v>162.469505050954-0.0128267080895071i</v>
      </c>
      <c r="F267" s="57" t="str">
        <f t="shared" si="62"/>
        <v>3.83983983971851-28491.789814285i</v>
      </c>
      <c r="G267" s="57" t="str">
        <f t="shared" si="63"/>
        <v>0.999999999968401-5.62127410458902E-06i</v>
      </c>
      <c r="H267" s="57" t="str">
        <f t="shared" si="64"/>
        <v>109.090917138772+0.169275847617686i</v>
      </c>
      <c r="I267" s="57" t="str">
        <f t="shared" si="65"/>
        <v>14.7875154029846-8768.34712855055i</v>
      </c>
      <c r="K267" s="57" t="str">
        <f t="shared" si="66"/>
        <v>0.109999727032365-0.00017273546637741i</v>
      </c>
      <c r="L267" s="57" t="str">
        <f t="shared" si="67"/>
        <v>0.000125-215.359127386437i</v>
      </c>
      <c r="M267" s="57" t="str">
        <f t="shared" si="68"/>
        <v>0.0015-103.817500314556i</v>
      </c>
      <c r="N267" s="57">
        <f t="shared" si="69"/>
        <v>89.938214360086803</v>
      </c>
      <c r="O267" s="57">
        <f t="shared" si="70"/>
        <v>89.692010925045466</v>
      </c>
      <c r="P267" s="371">
        <f t="shared" si="71"/>
        <v>89.692010925045466</v>
      </c>
      <c r="Q267" s="371">
        <f t="shared" si="72"/>
        <v>-90.061785639913197</v>
      </c>
      <c r="R267" s="12">
        <f t="shared" si="73"/>
        <v>89.938214360086803</v>
      </c>
      <c r="S267" s="57">
        <f t="shared" si="74"/>
        <v>2.3298269798127107E-3</v>
      </c>
      <c r="T267" s="12">
        <f t="shared" si="57"/>
        <v>89.692010925045466</v>
      </c>
    </row>
    <row r="268" spans="1:20" x14ac:dyDescent="0.25">
      <c r="A268" s="57">
        <f t="shared" si="58"/>
        <v>14.694361839491567</v>
      </c>
      <c r="B268" s="12">
        <f t="shared" si="75"/>
        <v>2.3386803223359989</v>
      </c>
      <c r="C268" s="57" t="str">
        <f t="shared" si="59"/>
        <v>-32.9128407934377-30405.5662833641i</v>
      </c>
      <c r="D268" s="57" t="str">
        <f t="shared" si="60"/>
        <v>7.7999999983158-13610.6626384211i</v>
      </c>
      <c r="E268" s="57" t="str">
        <f t="shared" si="61"/>
        <v>162.469504807971-0.0128754491506943i</v>
      </c>
      <c r="F268" s="57" t="str">
        <f t="shared" si="62"/>
        <v>3.83983983971758-28383.9308771162i</v>
      </c>
      <c r="G268" s="57" t="str">
        <f t="shared" si="63"/>
        <v>0.999999999968161-0.0000056426349461851i</v>
      </c>
      <c r="H268" s="57" t="str">
        <f t="shared" si="64"/>
        <v>109.090917200052+0.169919095874911i</v>
      </c>
      <c r="I268" s="57" t="str">
        <f t="shared" si="65"/>
        <v>14.7875154066314-8735.15353612703i</v>
      </c>
      <c r="K268" s="57" t="str">
        <f t="shared" si="66"/>
        <v>0.109999724953875-0.000173391857852543i</v>
      </c>
      <c r="L268" s="57" t="str">
        <f t="shared" si="67"/>
        <v>0.000125-214.543860715718i</v>
      </c>
      <c r="M268" s="57" t="str">
        <f t="shared" si="68"/>
        <v>0.0015-103.424487262957i</v>
      </c>
      <c r="N268" s="57">
        <f t="shared" si="69"/>
        <v>89.937979575346688</v>
      </c>
      <c r="O268" s="57">
        <f t="shared" si="70"/>
        <v>89.659067014093978</v>
      </c>
      <c r="P268" s="371">
        <f t="shared" si="71"/>
        <v>89.659067014093978</v>
      </c>
      <c r="Q268" s="371">
        <f t="shared" si="72"/>
        <v>-90.062020424653312</v>
      </c>
      <c r="R268" s="12">
        <f t="shared" si="73"/>
        <v>89.937979575346688</v>
      </c>
      <c r="S268" s="57">
        <f t="shared" si="74"/>
        <v>2.3386803223359987E-3</v>
      </c>
      <c r="T268" s="12">
        <f t="shared" si="57"/>
        <v>89.659067014093978</v>
      </c>
    </row>
    <row r="269" spans="1:20" x14ac:dyDescent="0.25">
      <c r="A269" s="57">
        <f t="shared" si="58"/>
        <v>14.750200414481634</v>
      </c>
      <c r="B269" s="12">
        <f t="shared" si="75"/>
        <v>2.3475673075608756</v>
      </c>
      <c r="C269" s="57" t="str">
        <f t="shared" si="59"/>
        <v>-32.9128400538725-30290.462095368i</v>
      </c>
      <c r="D269" s="57" t="str">
        <f t="shared" si="60"/>
        <v>7.79999999830298-13559.1379152161i</v>
      </c>
      <c r="E269" s="57" t="str">
        <f t="shared" si="61"/>
        <v>162.469504563139-0.0129243754229953i</v>
      </c>
      <c r="F269" s="57" t="str">
        <f t="shared" si="62"/>
        <v>3.83983983971667-28276.4802523225i</v>
      </c>
      <c r="G269" s="57" t="str">
        <f t="shared" si="63"/>
        <v>0.999999999967918-5.66407695897924E-06i</v>
      </c>
      <c r="H269" s="57" t="str">
        <f t="shared" si="64"/>
        <v>109.090917261799+0.170564788475933i</v>
      </c>
      <c r="I269" s="57" t="str">
        <f t="shared" si="65"/>
        <v>14.7875154103064-8702.08560181984i</v>
      </c>
      <c r="K269" s="57" t="str">
        <f t="shared" si="66"/>
        <v>0.109999722859558-0.000174050743577552i</v>
      </c>
      <c r="L269" s="57" t="str">
        <f t="shared" si="67"/>
        <v>0.000125-213.731680330462i</v>
      </c>
      <c r="M269" s="57" t="str">
        <f t="shared" si="68"/>
        <v>0.0015-103.032962007329i</v>
      </c>
      <c r="N269" s="57">
        <f t="shared" si="69"/>
        <v>89.937743898432458</v>
      </c>
      <c r="O269" s="57">
        <f t="shared" si="70"/>
        <v>89.626123102502774</v>
      </c>
      <c r="P269" s="371">
        <f t="shared" si="71"/>
        <v>89.626123102502774</v>
      </c>
      <c r="Q269" s="371">
        <f t="shared" si="72"/>
        <v>-90.062256101567542</v>
      </c>
      <c r="R269" s="12">
        <f t="shared" si="73"/>
        <v>89.937743898432458</v>
      </c>
      <c r="S269" s="57">
        <f t="shared" si="74"/>
        <v>2.3475673075608757E-3</v>
      </c>
      <c r="T269" s="12">
        <f t="shared" si="57"/>
        <v>89.626123102502774</v>
      </c>
    </row>
    <row r="270" spans="1:20" x14ac:dyDescent="0.25">
      <c r="A270" s="57">
        <f t="shared" si="58"/>
        <v>14.806251176056666</v>
      </c>
      <c r="B270" s="12">
        <f t="shared" si="75"/>
        <v>2.356488063329607</v>
      </c>
      <c r="C270" s="57" t="str">
        <f t="shared" si="59"/>
        <v>-32.9128393086754-30175.7936458376i</v>
      </c>
      <c r="D270" s="57" t="str">
        <f t="shared" si="60"/>
        <v>7.79999999829001-13507.808244762i</v>
      </c>
      <c r="E270" s="57" t="str">
        <f t="shared" si="61"/>
        <v>162.46950431644-0.0129734876101603i</v>
      </c>
      <c r="F270" s="57" t="str">
        <f t="shared" si="62"/>
        <v>3.83983983971571-28169.4363941901i</v>
      </c>
      <c r="G270" s="57" t="str">
        <f t="shared" si="63"/>
        <v>0.999999999967674-5.68560045142197E-06i</v>
      </c>
      <c r="H270" s="57" t="str">
        <f t="shared" si="64"/>
        <v>109.090917324015+0.171212934709257i</v>
      </c>
      <c r="I270" s="57" t="str">
        <f t="shared" si="65"/>
        <v>14.7875154140092-8669.14284993538i</v>
      </c>
      <c r="K270" s="57" t="str">
        <f t="shared" si="66"/>
        <v>0.109999720749294-0.000174712133030155i</v>
      </c>
      <c r="L270" s="57" t="str">
        <f t="shared" si="67"/>
        <v>0.000125-212.922574547183i</v>
      </c>
      <c r="M270" s="57" t="str">
        <f t="shared" si="68"/>
        <v>0.0015-102.64291891545i</v>
      </c>
      <c r="N270" s="57">
        <f t="shared" si="69"/>
        <v>89.937507325953987</v>
      </c>
      <c r="O270" s="57">
        <f t="shared" si="70"/>
        <v>89.593179190266611</v>
      </c>
      <c r="P270" s="371">
        <f t="shared" si="71"/>
        <v>89.593179190266611</v>
      </c>
      <c r="Q270" s="371">
        <f t="shared" si="72"/>
        <v>-90.062492674046013</v>
      </c>
      <c r="R270" s="12">
        <f t="shared" si="73"/>
        <v>89.937507325953987</v>
      </c>
      <c r="S270" s="57">
        <f t="shared" si="74"/>
        <v>2.3564880633296071E-3</v>
      </c>
      <c r="T270" s="12">
        <f t="shared" si="57"/>
        <v>89.593179190266611</v>
      </c>
    </row>
    <row r="271" spans="1:20" x14ac:dyDescent="0.25">
      <c r="A271" s="57">
        <f t="shared" si="58"/>
        <v>14.862514930525681</v>
      </c>
      <c r="B271" s="12">
        <f t="shared" si="75"/>
        <v>2.3654427179702595</v>
      </c>
      <c r="C271" s="57" t="str">
        <f t="shared" si="59"/>
        <v>-32.9128385578048-30061.5592852303i</v>
      </c>
      <c r="D271" s="57" t="str">
        <f t="shared" si="60"/>
        <v>7.79999999827698-13456.6728886645i</v>
      </c>
      <c r="E271" s="57" t="str">
        <f t="shared" si="61"/>
        <v>162.469504067865-0.0130227864186085i</v>
      </c>
      <c r="F271" s="57" t="str">
        <f t="shared" si="62"/>
        <v>3.83983983971475-28062.7977628575i</v>
      </c>
      <c r="G271" s="57" t="str">
        <f t="shared" si="63"/>
        <v>0.999999999967428-5.70720573313596E-06i</v>
      </c>
      <c r="H271" s="57" t="str">
        <f t="shared" si="64"/>
        <v>109.090917386706+0.171863543898691i</v>
      </c>
      <c r="I271" s="57" t="str">
        <f t="shared" si="65"/>
        <v>14.7875154177401-8636.32480658138i</v>
      </c>
      <c r="K271" s="57" t="str">
        <f t="shared" si="66"/>
        <v>0.109999718622962-0.000175376035724079i</v>
      </c>
      <c r="L271" s="57" t="str">
        <f t="shared" si="67"/>
        <v>0.000125-212.116531726622i</v>
      </c>
      <c r="M271" s="57" t="str">
        <f t="shared" si="68"/>
        <v>0.0015-102.25435237642i</v>
      </c>
      <c r="N271" s="57">
        <f t="shared" si="69"/>
        <v>89.937269854508173</v>
      </c>
      <c r="O271" s="57">
        <f t="shared" si="70"/>
        <v>89.56023527738104</v>
      </c>
      <c r="P271" s="371">
        <f t="shared" si="71"/>
        <v>89.56023527738104</v>
      </c>
      <c r="Q271" s="371">
        <f t="shared" si="72"/>
        <v>-90.062730145491827</v>
      </c>
      <c r="R271" s="12">
        <f t="shared" si="73"/>
        <v>89.937269854508173</v>
      </c>
      <c r="S271" s="57">
        <f t="shared" si="74"/>
        <v>2.3654427179702594E-3</v>
      </c>
      <c r="T271" s="12">
        <f t="shared" si="57"/>
        <v>89.56023527738104</v>
      </c>
    </row>
    <row r="272" spans="1:20" x14ac:dyDescent="0.25">
      <c r="A272" s="57">
        <f t="shared" si="58"/>
        <v>14.918992487261679</v>
      </c>
      <c r="B272" s="12">
        <f t="shared" si="75"/>
        <v>2.3744314002985467</v>
      </c>
      <c r="C272" s="57" t="str">
        <f t="shared" si="59"/>
        <v>-32.9128378012167-29947.7573702455i</v>
      </c>
      <c r="D272" s="57" t="str">
        <f t="shared" si="60"/>
        <v>7.79999999826386-13405.7311113242i</v>
      </c>
      <c r="E272" s="57" t="str">
        <f t="shared" si="61"/>
        <v>162.469503817397-0.0130722725574431i</v>
      </c>
      <c r="F272" s="57" t="str">
        <f t="shared" si="62"/>
        <v>3.8398398397138-27956.562824292i</v>
      </c>
      <c r="G272" s="57" t="str">
        <f t="shared" si="63"/>
        <v>0.99999999996718-5.72889311492047E-06i</v>
      </c>
      <c r="H272" s="57" t="str">
        <f t="shared" si="64"/>
        <v>109.090917449873+0.172516625403476i</v>
      </c>
      <c r="I272" s="57" t="str">
        <f t="shared" si="65"/>
        <v>14.7875154214995-8603.63099965901i</v>
      </c>
      <c r="K272" s="57" t="str">
        <f t="shared" si="66"/>
        <v>0.109999716480439-0.0001760424612092i</v>
      </c>
      <c r="L272" s="57" t="str">
        <f t="shared" si="67"/>
        <v>0.000125-211.313540273582i</v>
      </c>
      <c r="M272" s="57" t="str">
        <f t="shared" si="68"/>
        <v>0.0015-101.867256800578i</v>
      </c>
      <c r="N272" s="57">
        <f t="shared" si="69"/>
        <v>89.937031480679067</v>
      </c>
      <c r="O272" s="57">
        <f t="shared" si="70"/>
        <v>89.527291363840845</v>
      </c>
      <c r="P272" s="371">
        <f t="shared" si="71"/>
        <v>89.527291363840845</v>
      </c>
      <c r="Q272" s="371">
        <f t="shared" si="72"/>
        <v>-90.062968519320933</v>
      </c>
      <c r="R272" s="12">
        <f t="shared" si="73"/>
        <v>89.937031480679067</v>
      </c>
      <c r="S272" s="57">
        <f t="shared" si="74"/>
        <v>2.3744314002985467E-3</v>
      </c>
      <c r="T272" s="12">
        <f t="shared" si="57"/>
        <v>89.527291363840845</v>
      </c>
    </row>
    <row r="273" spans="1:20" x14ac:dyDescent="0.25">
      <c r="A273" s="57">
        <f t="shared" si="58"/>
        <v>14.975684658713275</v>
      </c>
      <c r="B273" s="12">
        <f t="shared" si="75"/>
        <v>2.3834542396196814</v>
      </c>
      <c r="C273" s="57" t="str">
        <f t="shared" si="59"/>
        <v>-32.9128370388675-29834.3862638046i</v>
      </c>
      <c r="D273" s="57" t="str">
        <f t="shared" si="60"/>
        <v>7.79999999825066-13354.9821799265i</v>
      </c>
      <c r="E273" s="57" t="str">
        <f t="shared" si="61"/>
        <v>162.469503565022-0.0131219467384616i</v>
      </c>
      <c r="F273" s="57" t="str">
        <f t="shared" si="62"/>
        <v>3.83983983971286-27850.7300502685i</v>
      </c>
      <c r="G273" s="57" t="str">
        <f t="shared" si="63"/>
        <v>0.99999999996693-5.75066290875572E-06i</v>
      </c>
      <c r="H273" s="57" t="str">
        <f t="shared" si="64"/>
        <v>109.090917513522+0.173172188618414i</v>
      </c>
      <c r="I273" s="57" t="str">
        <f t="shared" si="65"/>
        <v>14.7875154252876-8571.06095885713i</v>
      </c>
      <c r="K273" s="57" t="str">
        <f t="shared" si="66"/>
        <v>0.109999714321602-0.000176711419071678i</v>
      </c>
      <c r="L273" s="57" t="str">
        <f t="shared" si="67"/>
        <v>0.000125-210.513588636762i</v>
      </c>
      <c r="M273" s="57" t="str">
        <f t="shared" si="68"/>
        <v>0.0015-101.481626619424i</v>
      </c>
      <c r="N273" s="57">
        <f t="shared" si="69"/>
        <v>89.936792201037676</v>
      </c>
      <c r="O273" s="57">
        <f t="shared" si="70"/>
        <v>89.494347449641054</v>
      </c>
      <c r="P273" s="371">
        <f t="shared" si="71"/>
        <v>89.494347449641054</v>
      </c>
      <c r="Q273" s="371">
        <f t="shared" si="72"/>
        <v>-90.063207798962324</v>
      </c>
      <c r="R273" s="12">
        <f t="shared" si="73"/>
        <v>89.936792201037676</v>
      </c>
      <c r="S273" s="57">
        <f t="shared" si="74"/>
        <v>2.3834542396196814E-3</v>
      </c>
      <c r="T273" s="12">
        <f t="shared" si="57"/>
        <v>89.494347449641054</v>
      </c>
    </row>
    <row r="274" spans="1:20" x14ac:dyDescent="0.25">
      <c r="A274" s="57">
        <f t="shared" si="58"/>
        <v>15.032592260416385</v>
      </c>
      <c r="B274" s="12">
        <f t="shared" si="75"/>
        <v>2.3925113657302362</v>
      </c>
      <c r="C274" s="57" t="str">
        <f t="shared" si="59"/>
        <v>-32.9128362707129-29721.4443350262i</v>
      </c>
      <c r="D274" s="57" t="str">
        <f t="shared" si="60"/>
        <v>7.79999999823735-13304.4253644311i</v>
      </c>
      <c r="E274" s="57" t="str">
        <f t="shared" si="61"/>
        <v>162.469503310725-0.0131718096761611i</v>
      </c>
      <c r="F274" s="57" t="str">
        <f t="shared" si="62"/>
        <v>3.83983983971188-27745.2979183469i</v>
      </c>
      <c r="G274" s="57" t="str">
        <f t="shared" si="63"/>
        <v>0.999999999966678-5.77251542780754E-06i</v>
      </c>
      <c r="H274" s="57" t="str">
        <f t="shared" si="64"/>
        <v>109.090917577656+0.17383024297401i</v>
      </c>
      <c r="I274" s="57" t="str">
        <f t="shared" si="65"/>
        <v>14.7875154291046-8538.61421564467i</v>
      </c>
      <c r="K274" s="57" t="str">
        <f t="shared" si="66"/>
        <v>0.109999712146326-0.000177382918934094i</v>
      </c>
      <c r="L274" s="57" t="str">
        <f t="shared" si="67"/>
        <v>0.000125-209.716665308589i</v>
      </c>
      <c r="M274" s="57" t="str">
        <f t="shared" si="68"/>
        <v>0.0015-101.097456285539i</v>
      </c>
      <c r="N274" s="57">
        <f t="shared" si="69"/>
        <v>89.936552012142045</v>
      </c>
      <c r="O274" s="57">
        <f t="shared" si="70"/>
        <v>89.461403534776665</v>
      </c>
      <c r="P274" s="371">
        <f t="shared" si="71"/>
        <v>89.461403534776665</v>
      </c>
      <c r="Q274" s="371">
        <f t="shared" si="72"/>
        <v>-90.063447987857955</v>
      </c>
      <c r="R274" s="12">
        <f t="shared" si="73"/>
        <v>89.936552012142045</v>
      </c>
      <c r="S274" s="57">
        <f t="shared" si="74"/>
        <v>2.392511365730236E-3</v>
      </c>
      <c r="T274" s="12">
        <f t="shared" si="57"/>
        <v>89.461403534776665</v>
      </c>
    </row>
    <row r="275" spans="1:20" x14ac:dyDescent="0.25">
      <c r="A275" s="57">
        <f t="shared" si="58"/>
        <v>15.089716111005968</v>
      </c>
      <c r="B275" s="12">
        <f t="shared" si="75"/>
        <v>2.4016029089200113</v>
      </c>
      <c r="C275" s="57" t="str">
        <f t="shared" si="59"/>
        <v>-32.9128354967103-29608.9299592031i</v>
      </c>
      <c r="D275" s="57" t="str">
        <f t="shared" si="60"/>
        <v>7.79999999822394-13254.0599375612i</v>
      </c>
      <c r="E275" s="57" t="str">
        <f t="shared" si="61"/>
        <v>162.469503054492-0.0132218620877651i</v>
      </c>
      <c r="F275" s="57" t="str">
        <f t="shared" si="62"/>
        <v>3.83983983971092-27640.2649118507i</v>
      </c>
      <c r="G275" s="57" t="str">
        <f t="shared" si="63"/>
        <v>0.999999999966424-5.79445098643174E-06i</v>
      </c>
      <c r="H275" s="57" t="str">
        <f t="shared" si="64"/>
        <v>109.090917642278+0.174490797936598i</v>
      </c>
      <c r="I275" s="57" t="str">
        <f t="shared" si="65"/>
        <v>14.7875154329505-8506.29030326431i</v>
      </c>
      <c r="K275" s="57" t="str">
        <f t="shared" si="66"/>
        <v>0.109999709954488-0.000178056970455593i</v>
      </c>
      <c r="L275" s="57" t="str">
        <f t="shared" si="67"/>
        <v>0.000125-208.922758825054i</v>
      </c>
      <c r="M275" s="57" t="str">
        <f t="shared" si="68"/>
        <v>0.0015-100.714740272503i</v>
      </c>
      <c r="N275" s="57">
        <f t="shared" si="69"/>
        <v>89.936310910537088</v>
      </c>
      <c r="O275" s="57">
        <f t="shared" si="70"/>
        <v>89.428459619242744</v>
      </c>
      <c r="P275" s="371">
        <f t="shared" si="71"/>
        <v>89.428459619242744</v>
      </c>
      <c r="Q275" s="371">
        <f t="shared" si="72"/>
        <v>-90.063689089462912</v>
      </c>
      <c r="R275" s="12">
        <f t="shared" si="73"/>
        <v>89.936310910537088</v>
      </c>
      <c r="S275" s="57">
        <f t="shared" si="74"/>
        <v>2.4016029089200114E-3</v>
      </c>
      <c r="T275" s="12">
        <f t="shared" si="57"/>
        <v>89.428459619242744</v>
      </c>
    </row>
    <row r="276" spans="1:20" x14ac:dyDescent="0.25">
      <c r="A276" s="57">
        <f t="shared" si="58"/>
        <v>15.147057032227792</v>
      </c>
      <c r="B276" s="12">
        <f t="shared" si="75"/>
        <v>2.4107289999739074</v>
      </c>
      <c r="C276" s="57" t="str">
        <f t="shared" si="59"/>
        <v>-32.9128347168135-29496.8415177775i</v>
      </c>
      <c r="D276" s="57" t="str">
        <f t="shared" si="60"/>
        <v>7.79999999821039-13203.8851747932i</v>
      </c>
      <c r="E276" s="57" t="str">
        <f t="shared" si="61"/>
        <v>162.469502796307-0.0132721046932056i</v>
      </c>
      <c r="F276" s="57" t="str">
        <f t="shared" si="62"/>
        <v>3.83983983970992-27535.6295198447i</v>
      </c>
      <c r="G276" s="57" t="str">
        <f t="shared" si="63"/>
        <v>0.999999999966169-5.81646990017869E-06i</v>
      </c>
      <c r="H276" s="57" t="str">
        <f t="shared" si="64"/>
        <v>109.090917707392+0.175153863008499i</v>
      </c>
      <c r="I276" s="57" t="str">
        <f t="shared" si="65"/>
        <v>14.787515436826-8474.08875672572i</v>
      </c>
      <c r="K276" s="57" t="str">
        <f t="shared" si="66"/>
        <v>0.109999707745959-0.000178733583332016i</v>
      </c>
      <c r="L276" s="57" t="str">
        <f t="shared" si="67"/>
        <v>0.000125-208.131857765545i</v>
      </c>
      <c r="M276" s="57" t="str">
        <f t="shared" si="68"/>
        <v>0.0015-100.333473074819i</v>
      </c>
      <c r="N276" s="57">
        <f t="shared" si="69"/>
        <v>89.936068892754591</v>
      </c>
      <c r="O276" s="57">
        <f t="shared" si="70"/>
        <v>89.395515703033951</v>
      </c>
      <c r="P276" s="371">
        <f t="shared" si="71"/>
        <v>89.395515703033951</v>
      </c>
      <c r="Q276" s="371">
        <f t="shared" si="72"/>
        <v>-90.063931107245409</v>
      </c>
      <c r="R276" s="12">
        <f t="shared" si="73"/>
        <v>89.936068892754591</v>
      </c>
      <c r="S276" s="57">
        <f t="shared" si="74"/>
        <v>2.4107289999739075E-3</v>
      </c>
      <c r="T276" s="12">
        <f t="shared" si="57"/>
        <v>89.395515703033951</v>
      </c>
    </row>
    <row r="277" spans="1:20" x14ac:dyDescent="0.25">
      <c r="A277" s="57">
        <f t="shared" si="58"/>
        <v>15.204615848950258</v>
      </c>
      <c r="B277" s="12">
        <f t="shared" si="75"/>
        <v>2.4198897701738082</v>
      </c>
      <c r="C277" s="57" t="str">
        <f t="shared" si="59"/>
        <v>-32.9128339309785-29385.1773983202i</v>
      </c>
      <c r="D277" s="57" t="str">
        <f t="shared" si="60"/>
        <v>7.79999999819677-13153.9003543463i</v>
      </c>
      <c r="E277" s="57" t="str">
        <f t="shared" si="61"/>
        <v>162.469502536156-0.0133225382151662i</v>
      </c>
      <c r="F277" s="57" t="str">
        <f t="shared" si="62"/>
        <v>3.83983983970894-27431.3902371137i</v>
      </c>
      <c r="G277" s="57" t="str">
        <f t="shared" si="63"/>
        <v>0.999999999965911-5.83857248579787E-06i</v>
      </c>
      <c r="H277" s="57" t="str">
        <f t="shared" si="64"/>
        <v>109.090917773001+0.175819447728122i</v>
      </c>
      <c r="I277" s="57" t="str">
        <f t="shared" si="65"/>
        <v>14.7875154407306-8442.00911279877i</v>
      </c>
      <c r="K277" s="57" t="str">
        <f t="shared" si="66"/>
        <v>0.109999705520615-0.000179412767296044i</v>
      </c>
      <c r="L277" s="57" t="str">
        <f t="shared" si="67"/>
        <v>0.000125-207.343950752685i</v>
      </c>
      <c r="M277" s="57" t="str">
        <f t="shared" si="68"/>
        <v>0.0015-99.9536492078289i</v>
      </c>
      <c r="N277" s="57">
        <f t="shared" si="69"/>
        <v>89.935825955313192</v>
      </c>
      <c r="O277" s="57">
        <f t="shared" si="70"/>
        <v>89.362571786145367</v>
      </c>
      <c r="P277" s="371">
        <f t="shared" si="71"/>
        <v>89.362571786145367</v>
      </c>
      <c r="Q277" s="371">
        <f t="shared" si="72"/>
        <v>-90.064174044686808</v>
      </c>
      <c r="R277" s="12">
        <f t="shared" si="73"/>
        <v>89.935825955313192</v>
      </c>
      <c r="S277" s="57">
        <f t="shared" si="74"/>
        <v>2.4198897701738081E-3</v>
      </c>
      <c r="T277" s="12">
        <f t="shared" si="57"/>
        <v>89.362571786145367</v>
      </c>
    </row>
    <row r="278" spans="1:20" x14ac:dyDescent="0.25">
      <c r="A278" s="57">
        <f t="shared" si="58"/>
        <v>15.262393389176269</v>
      </c>
      <c r="B278" s="12">
        <f t="shared" si="75"/>
        <v>2.4290853513004689</v>
      </c>
      <c r="C278" s="57" t="str">
        <f t="shared" si="59"/>
        <v>-32.9128331391594-29273.9359945051i</v>
      </c>
      <c r="D278" s="57" t="str">
        <f t="shared" si="60"/>
        <v>7.79999999818304-13104.1047571721i</v>
      </c>
      <c r="E278" s="57" t="str">
        <f t="shared" si="61"/>
        <v>162.469502274025-0.0133731633790628i</v>
      </c>
      <c r="F278" s="57" t="str">
        <f t="shared" si="62"/>
        <v>3.83983983970793-27327.5455641407i</v>
      </c>
      <c r="G278" s="57" t="str">
        <f t="shared" si="63"/>
        <v>0.999999999965651-5.86075906124238E-06i</v>
      </c>
      <c r="H278" s="57" t="str">
        <f t="shared" si="64"/>
        <v>109.090917839111+0.176487561670142i</v>
      </c>
      <c r="I278" s="57" t="str">
        <f t="shared" si="65"/>
        <v>14.7875154446651-8410.05091000723i</v>
      </c>
      <c r="K278" s="57" t="str">
        <f t="shared" si="66"/>
        <v>0.109999703278325-0.000180094532117335i</v>
      </c>
      <c r="L278" s="57" t="str">
        <f t="shared" si="67"/>
        <v>0.000125-206.559026452167i</v>
      </c>
      <c r="M278" s="57" t="str">
        <f t="shared" si="68"/>
        <v>0.0015-99.5752632076401i</v>
      </c>
      <c r="N278" s="57">
        <f t="shared" si="69"/>
        <v>89.935582094718271</v>
      </c>
      <c r="O278" s="57">
        <f t="shared" si="70"/>
        <v>89.32962786857172</v>
      </c>
      <c r="P278" s="371">
        <f t="shared" si="71"/>
        <v>89.32962786857172</v>
      </c>
      <c r="Q278" s="371">
        <f t="shared" si="72"/>
        <v>-90.064417905281729</v>
      </c>
      <c r="R278" s="12">
        <f t="shared" si="73"/>
        <v>89.935582094718271</v>
      </c>
      <c r="S278" s="57">
        <f t="shared" si="74"/>
        <v>2.4290853513004688E-3</v>
      </c>
      <c r="T278" s="12">
        <f t="shared" si="57"/>
        <v>89.32962786857172</v>
      </c>
    </row>
    <row r="279" spans="1:20" x14ac:dyDescent="0.25">
      <c r="A279" s="57">
        <f t="shared" si="58"/>
        <v>15.320390484055139</v>
      </c>
      <c r="B279" s="12">
        <f t="shared" si="75"/>
        <v>2.4383158756354106</v>
      </c>
      <c r="C279" s="57" t="str">
        <f t="shared" si="59"/>
        <v>-32.912832341312-29163.1157060874i</v>
      </c>
      <c r="D279" s="57" t="str">
        <f t="shared" si="60"/>
        <v>7.79999999816924-13054.4976669442i</v>
      </c>
      <c r="E279" s="57" t="str">
        <f t="shared" si="61"/>
        <v>162.469502009898-0.0134239809130779i</v>
      </c>
      <c r="F279" s="57" t="str">
        <f t="shared" si="62"/>
        <v>3.83983983970694-27224.0940070852i</v>
      </c>
      <c r="G279" s="57" t="str">
        <f t="shared" si="63"/>
        <v>0.99999999996539-5.88302994567356E-06i</v>
      </c>
      <c r="H279" s="57" t="str">
        <f t="shared" si="64"/>
        <v>109.090917905723+0.177158214445607i</v>
      </c>
      <c r="I279" s="57" t="str">
        <f t="shared" si="65"/>
        <v>14.7875154486297-8378.21368862139i</v>
      </c>
      <c r="K279" s="57" t="str">
        <f t="shared" si="66"/>
        <v>0.109999701018962-0.000180778887602672i</v>
      </c>
      <c r="L279" s="57" t="str">
        <f t="shared" si="67"/>
        <v>0.000125-205.777073572591i</v>
      </c>
      <c r="M279" s="57" t="str">
        <f t="shared" si="68"/>
        <v>0.0015-99.1983096310421i</v>
      </c>
      <c r="N279" s="57">
        <f t="shared" si="69"/>
        <v>89.935337307461964</v>
      </c>
      <c r="O279" s="57">
        <f t="shared" si="70"/>
        <v>89.296683950307823</v>
      </c>
      <c r="P279" s="371">
        <f t="shared" si="71"/>
        <v>89.296683950307823</v>
      </c>
      <c r="Q279" s="371">
        <f t="shared" si="72"/>
        <v>-90.064662692538036</v>
      </c>
      <c r="R279" s="12">
        <f t="shared" si="73"/>
        <v>89.935337307461964</v>
      </c>
      <c r="S279" s="57">
        <f t="shared" si="74"/>
        <v>2.4383158756354105E-3</v>
      </c>
      <c r="T279" s="12">
        <f t="shared" si="57"/>
        <v>89.296683950307823</v>
      </c>
    </row>
    <row r="280" spans="1:20" x14ac:dyDescent="0.25">
      <c r="A280" s="57">
        <f t="shared" si="58"/>
        <v>15.378607967894549</v>
      </c>
      <c r="B280" s="12">
        <f t="shared" si="75"/>
        <v>2.4475814759628252</v>
      </c>
      <c r="C280" s="57" t="str">
        <f t="shared" si="59"/>
        <v>-32.912831537389-29052.7149388799i</v>
      </c>
      <c r="D280" s="57" t="str">
        <f t="shared" si="60"/>
        <v>7.79999999815529-13005.078370048i</v>
      </c>
      <c r="E280" s="57" t="str">
        <f t="shared" si="61"/>
        <v>162.46950174376-0.0134749915481494i</v>
      </c>
      <c r="F280" s="57" t="str">
        <f t="shared" si="62"/>
        <v>3.83983983970594-27121.0340777618i</v>
      </c>
      <c r="G280" s="57" t="str">
        <f t="shared" si="63"/>
        <v>0.999999999965126-5.90538545946557E-06i</v>
      </c>
      <c r="H280" s="57" t="str">
        <f t="shared" si="64"/>
        <v>109.090917972843+0.177831415702088i</v>
      </c>
      <c r="I280" s="57" t="str">
        <f t="shared" si="65"/>
        <v>14.7875154526243-8346.4969906523i</v>
      </c>
      <c r="K280" s="57" t="str">
        <f t="shared" si="66"/>
        <v>0.109999698742395-0.000181465843596091i</v>
      </c>
      <c r="L280" s="57" t="str">
        <f t="shared" si="67"/>
        <v>0.000125-204.998080865303i</v>
      </c>
      <c r="M280" s="57" t="str">
        <f t="shared" si="68"/>
        <v>0.0015-98.8227830554317i</v>
      </c>
      <c r="N280" s="57">
        <f t="shared" si="69"/>
        <v>89.935091590023035</v>
      </c>
      <c r="O280" s="57">
        <f t="shared" si="70"/>
        <v>89.263740031348405</v>
      </c>
      <c r="P280" s="371">
        <f t="shared" si="71"/>
        <v>89.263740031348405</v>
      </c>
      <c r="Q280" s="371">
        <f t="shared" si="72"/>
        <v>-90.064908409976965</v>
      </c>
      <c r="R280" s="12">
        <f t="shared" si="73"/>
        <v>89.935091590023035</v>
      </c>
      <c r="S280" s="57">
        <f t="shared" si="74"/>
        <v>2.447581475962825E-3</v>
      </c>
      <c r="T280" s="12">
        <f t="shared" si="57"/>
        <v>89.263740031348405</v>
      </c>
    </row>
    <row r="281" spans="1:20" x14ac:dyDescent="0.25">
      <c r="A281" s="57">
        <f t="shared" si="58"/>
        <v>15.437046678172548</v>
      </c>
      <c r="B281" s="12">
        <f t="shared" si="75"/>
        <v>2.456882285571484</v>
      </c>
      <c r="C281" s="57" t="str">
        <f t="shared" si="59"/>
        <v>-32.9128307273443-28942.7321047303i</v>
      </c>
      <c r="D281" s="57" t="str">
        <f t="shared" si="60"/>
        <v>7.79999999814124-12955.8461555702i</v>
      </c>
      <c r="E281" s="57" t="str">
        <f t="shared" si="61"/>
        <v>162.469501475595-0.0135261960179984i</v>
      </c>
      <c r="F281" s="57" t="str">
        <f t="shared" si="62"/>
        <v>3.83983983970492-27018.3642936187i</v>
      </c>
      <c r="G281" s="57" t="str">
        <f t="shared" si="63"/>
        <v>0.999999999964861-5.92782592420996E-06i</v>
      </c>
      <c r="H281" s="57" t="str">
        <f t="shared" si="64"/>
        <v>109.090918040475+0.178507175123821i</v>
      </c>
      <c r="I281" s="57" t="str">
        <f t="shared" si="65"/>
        <v>14.7875154566494-8314.90035984458i</v>
      </c>
      <c r="K281" s="57" t="str">
        <f t="shared" si="66"/>
        <v>0.109999696448493-0.000182155409979036i</v>
      </c>
      <c r="L281" s="57" t="str">
        <f t="shared" si="67"/>
        <v>0.000125-204.222037124231i</v>
      </c>
      <c r="M281" s="57" t="str">
        <f t="shared" si="68"/>
        <v>0.0015-98.4486780787328i</v>
      </c>
      <c r="N281" s="57">
        <f t="shared" si="69"/>
        <v>89.934844938866945</v>
      </c>
      <c r="O281" s="57">
        <f t="shared" si="70"/>
        <v>89.230796111688107</v>
      </c>
      <c r="P281" s="371">
        <f t="shared" si="71"/>
        <v>89.230796111688107</v>
      </c>
      <c r="Q281" s="371">
        <f t="shared" si="72"/>
        <v>-90.065155061133055</v>
      </c>
      <c r="R281" s="12">
        <f t="shared" si="73"/>
        <v>89.934844938866945</v>
      </c>
      <c r="S281" s="57">
        <f t="shared" si="74"/>
        <v>2.4568822855714841E-3</v>
      </c>
      <c r="T281" s="12">
        <f t="shared" si="57"/>
        <v>89.230796111688107</v>
      </c>
    </row>
    <row r="282" spans="1:20" x14ac:dyDescent="0.25">
      <c r="A282" s="57">
        <f t="shared" si="58"/>
        <v>15.495707455549606</v>
      </c>
      <c r="B282" s="12">
        <f t="shared" si="75"/>
        <v>2.4662184382566559</v>
      </c>
      <c r="C282" s="57" t="str">
        <f t="shared" si="59"/>
        <v>-32.9128299111316-28833.1656214988i</v>
      </c>
      <c r="D282" s="57" t="str">
        <f t="shared" si="60"/>
        <v>7.7999999981271-12906.8003152889i</v>
      </c>
      <c r="E282" s="57" t="str">
        <f t="shared" si="61"/>
        <v>162.469501205388-0.0135775950591332i</v>
      </c>
      <c r="F282" s="57" t="str">
        <f t="shared" si="62"/>
        <v>3.83983983970388-26916.0831777166i</v>
      </c>
      <c r="G282" s="57" t="str">
        <f t="shared" si="63"/>
        <v>0.999999999964593-5.95035166272037E-06i</v>
      </c>
      <c r="H282" s="57" t="str">
        <f t="shared" si="64"/>
        <v>109.09091810862+0.179185502431837i</v>
      </c>
      <c r="I282" s="57" t="str">
        <f t="shared" si="65"/>
        <v>14.787515460705-8283.42334166987i</v>
      </c>
      <c r="K282" s="57" t="str">
        <f t="shared" si="66"/>
        <v>0.109999694137125-0.000182847596670493i</v>
      </c>
      <c r="L282" s="57" t="str">
        <f t="shared" si="67"/>
        <v>0.000125-203.448931185725i</v>
      </c>
      <c r="M282" s="57" t="str">
        <f t="shared" si="68"/>
        <v>0.0015-98.0759893193194i</v>
      </c>
      <c r="N282" s="57">
        <f t="shared" si="69"/>
        <v>89.934597350445628</v>
      </c>
      <c r="O282" s="57">
        <f t="shared" si="70"/>
        <v>89.197852191321658</v>
      </c>
      <c r="P282" s="371">
        <f t="shared" si="71"/>
        <v>89.197852191321658</v>
      </c>
      <c r="Q282" s="371">
        <f t="shared" si="72"/>
        <v>-90.065402649554372</v>
      </c>
      <c r="R282" s="12">
        <f t="shared" si="73"/>
        <v>89.934597350445628</v>
      </c>
      <c r="S282" s="57">
        <f t="shared" si="74"/>
        <v>2.4662184382566558E-3</v>
      </c>
      <c r="T282" s="12">
        <f t="shared" si="57"/>
        <v>89.197852191321658</v>
      </c>
    </row>
    <row r="283" spans="1:20" x14ac:dyDescent="0.25">
      <c r="A283" s="57">
        <f t="shared" si="58"/>
        <v>15.554591143880694</v>
      </c>
      <c r="B283" s="12">
        <f t="shared" si="75"/>
        <v>2.4755900683220311</v>
      </c>
      <c r="C283" s="57" t="str">
        <f t="shared" si="59"/>
        <v>-32.9128290887045-28724.0139130349i</v>
      </c>
      <c r="D283" s="57" t="str">
        <f t="shared" si="60"/>
        <v>7.79999999811285-12857.9401436633i</v>
      </c>
      <c r="E283" s="57" t="str">
        <f t="shared" si="61"/>
        <v>162.469500933124-0.0136291894108616i</v>
      </c>
      <c r="F283" s="57" t="str">
        <f t="shared" si="62"/>
        <v>3.83983983970284-26814.1892587075i</v>
      </c>
      <c r="G283" s="57" t="str">
        <f t="shared" si="63"/>
        <v>0.999999999964324-0.0000059729629990371i</v>
      </c>
      <c r="H283" s="57" t="str">
        <f t="shared" si="64"/>
        <v>109.090918177285+0.179866407384112i</v>
      </c>
      <c r="I283" s="57" t="str">
        <f t="shared" si="65"/>
        <v>14.7875154647917-8252.065483321i</v>
      </c>
      <c r="K283" s="57" t="str">
        <f t="shared" si="66"/>
        <v>0.109999691808157-0.000183542413627132i</v>
      </c>
      <c r="L283" s="57" t="str">
        <f t="shared" si="67"/>
        <v>0.000125-202.678751928397i</v>
      </c>
      <c r="M283" s="57" t="str">
        <f t="shared" si="68"/>
        <v>0.0015-97.7047114159384i</v>
      </c>
      <c r="N283" s="57">
        <f t="shared" si="69"/>
        <v>89.934348821197574</v>
      </c>
      <c r="O283" s="57">
        <f t="shared" si="70"/>
        <v>89.1649082702437</v>
      </c>
      <c r="P283" s="371">
        <f t="shared" si="71"/>
        <v>89.1649082702437</v>
      </c>
      <c r="Q283" s="371">
        <f t="shared" si="72"/>
        <v>-90.065651178802426</v>
      </c>
      <c r="R283" s="12">
        <f t="shared" si="73"/>
        <v>89.934348821197574</v>
      </c>
      <c r="S283" s="57">
        <f t="shared" si="74"/>
        <v>2.4755900683220309E-3</v>
      </c>
      <c r="T283" s="12">
        <f t="shared" si="57"/>
        <v>89.1649082702437</v>
      </c>
    </row>
    <row r="284" spans="1:20" x14ac:dyDescent="0.25">
      <c r="A284" s="57">
        <f t="shared" si="58"/>
        <v>15.613698590227441</v>
      </c>
      <c r="B284" s="12">
        <f t="shared" si="75"/>
        <v>2.484997310581655</v>
      </c>
      <c r="C284" s="57" t="str">
        <f t="shared" si="59"/>
        <v>-32.9128282600147-28615.2754091548i</v>
      </c>
      <c r="D284" s="57" t="str">
        <f t="shared" si="60"/>
        <v>7.79999999809851-12809.2649378234i</v>
      </c>
      <c r="E284" s="57" t="str">
        <f t="shared" si="61"/>
        <v>162.469500658787-0.0136809798152957i</v>
      </c>
      <c r="F284" s="57" t="str">
        <f t="shared" si="62"/>
        <v>3.8398398397018-26712.6810708131i</v>
      </c>
      <c r="G284" s="57" t="str">
        <f t="shared" si="63"/>
        <v>0.999999999964052-5.99566025843181E-06i</v>
      </c>
      <c r="H284" s="57" t="str">
        <f t="shared" si="64"/>
        <v>109.090918246472+0.180549899775695i</v>
      </c>
      <c r="I284" s="57" t="str">
        <f t="shared" si="65"/>
        <v>14.7875154689093-8220.82633370448i</v>
      </c>
      <c r="K284" s="57" t="str">
        <f t="shared" si="66"/>
        <v>0.109999689461456-0.000184239870843454i</v>
      </c>
      <c r="L284" s="57" t="str">
        <f t="shared" si="67"/>
        <v>0.000125-201.91148827296i</v>
      </c>
      <c r="M284" s="57" t="str">
        <f t="shared" si="68"/>
        <v>0.0015-97.334839027633i</v>
      </c>
      <c r="N284" s="57">
        <f t="shared" si="69"/>
        <v>89.934099347547772</v>
      </c>
      <c r="O284" s="57">
        <f t="shared" si="70"/>
        <v>89.131964348448889</v>
      </c>
      <c r="P284" s="371">
        <f t="shared" si="71"/>
        <v>89.131964348448889</v>
      </c>
      <c r="Q284" s="371">
        <f t="shared" si="72"/>
        <v>-90.065900652452228</v>
      </c>
      <c r="R284" s="12">
        <f t="shared" si="73"/>
        <v>89.934099347547772</v>
      </c>
      <c r="S284" s="57">
        <f t="shared" si="74"/>
        <v>2.4849973105816551E-3</v>
      </c>
      <c r="T284" s="12">
        <f t="shared" si="57"/>
        <v>89.131964348448889</v>
      </c>
    </row>
    <row r="285" spans="1:20" x14ac:dyDescent="0.25">
      <c r="A285" s="57">
        <f t="shared" si="58"/>
        <v>15.673030644870305</v>
      </c>
      <c r="B285" s="12">
        <f t="shared" si="75"/>
        <v>2.4944403003618651</v>
      </c>
      <c r="C285" s="57" t="str">
        <f t="shared" si="59"/>
        <v>-32.9128274250148-28506.9485456175i</v>
      </c>
      <c r="D285" s="57" t="str">
        <f t="shared" si="60"/>
        <v>7.79999999808395-12760.77399756i</v>
      </c>
      <c r="E285" s="57" t="str">
        <f t="shared" si="61"/>
        <v>162.469500382359-0.013732967017368i</v>
      </c>
      <c r="F285" s="57" t="str">
        <f t="shared" si="62"/>
        <v>3.83983983970075-26611.5571538039i</v>
      </c>
      <c r="G285" s="57" t="str">
        <f t="shared" si="63"/>
        <v>0.999999999963778-0.0000060184437674122i</v>
      </c>
      <c r="H285" s="57" t="str">
        <f t="shared" si="64"/>
        <v>109.090918316187+0.181235989438868i</v>
      </c>
      <c r="I285" s="57" t="str">
        <f t="shared" si="65"/>
        <v>14.7875154730585-8189.70544343475i</v>
      </c>
      <c r="K285" s="57" t="str">
        <f t="shared" si="66"/>
        <v>0.109999687096885-0.000184939978351935i</v>
      </c>
      <c r="L285" s="57" t="str">
        <f t="shared" si="67"/>
        <v>0.000125-201.147129182068i</v>
      </c>
      <c r="M285" s="57" t="str">
        <f t="shared" si="68"/>
        <v>0.0015-96.9663668336651i</v>
      </c>
      <c r="N285" s="57">
        <f t="shared" si="69"/>
        <v>89.933848925907583</v>
      </c>
      <c r="O285" s="57">
        <f t="shared" si="70"/>
        <v>89.099020425931386</v>
      </c>
      <c r="P285" s="371">
        <f t="shared" si="71"/>
        <v>89.099020425931386</v>
      </c>
      <c r="Q285" s="371">
        <f t="shared" si="72"/>
        <v>-90.066151074092417</v>
      </c>
      <c r="R285" s="12">
        <f t="shared" si="73"/>
        <v>89.933848925907583</v>
      </c>
      <c r="S285" s="57">
        <f t="shared" si="74"/>
        <v>2.4944403003618653E-3</v>
      </c>
      <c r="T285" s="12">
        <f t="shared" si="57"/>
        <v>89.099020425931386</v>
      </c>
    </row>
    <row r="286" spans="1:20" x14ac:dyDescent="0.25">
      <c r="A286" s="57">
        <f t="shared" si="58"/>
        <v>15.732588161320814</v>
      </c>
      <c r="B286" s="12">
        <f t="shared" si="75"/>
        <v>2.5039191735032404</v>
      </c>
      <c r="C286" s="57" t="str">
        <f t="shared" si="59"/>
        <v>-32.9128265836569-28399.0317641062i</v>
      </c>
      <c r="D286" s="57" t="str">
        <f t="shared" si="60"/>
        <v>7.79999999806943-12712.4666253147i</v>
      </c>
      <c r="E286" s="57" t="str">
        <f t="shared" si="61"/>
        <v>162.469500103828-0.0137851517648457i</v>
      </c>
      <c r="F286" s="57" t="str">
        <f t="shared" si="62"/>
        <v>3.8398398396997-26510.8160529785i</v>
      </c>
      <c r="G286" s="57" t="str">
        <f t="shared" si="63"/>
        <v>0.999999999963503-0.0000060413138537267i</v>
      </c>
      <c r="H286" s="57" t="str">
        <f t="shared" si="64"/>
        <v>109.090918386433+0.181924686243261i</v>
      </c>
      <c r="I286" s="57" t="str">
        <f t="shared" si="65"/>
        <v>14.787515477239-8158.70236482731i</v>
      </c>
      <c r="K286" s="57" t="str">
        <f t="shared" si="66"/>
        <v>0.10999968471431-0.000185642746223165i</v>
      </c>
      <c r="L286" s="57" t="str">
        <f t="shared" si="67"/>
        <v>0.000125-200.385663660159i</v>
      </c>
      <c r="M286" s="57" t="str">
        <f t="shared" si="68"/>
        <v>0.0015-96.5992895334384i</v>
      </c>
      <c r="N286" s="57">
        <f t="shared" si="69"/>
        <v>89.933597552674769</v>
      </c>
      <c r="O286" s="57">
        <f t="shared" si="70"/>
        <v>89.066076502686187</v>
      </c>
      <c r="P286" s="371">
        <f t="shared" si="71"/>
        <v>89.066076502686187</v>
      </c>
      <c r="Q286" s="371">
        <f t="shared" si="72"/>
        <v>-90.066402447325231</v>
      </c>
      <c r="R286" s="12">
        <f t="shared" si="73"/>
        <v>89.933597552674769</v>
      </c>
      <c r="S286" s="57">
        <f t="shared" si="74"/>
        <v>2.5039191735032403E-3</v>
      </c>
      <c r="T286" s="12">
        <f t="shared" si="57"/>
        <v>89.066076502686187</v>
      </c>
    </row>
    <row r="287" spans="1:20" x14ac:dyDescent="0.25">
      <c r="A287" s="57">
        <f t="shared" si="58"/>
        <v>15.792371996333834</v>
      </c>
      <c r="B287" s="12">
        <f t="shared" si="75"/>
        <v>2.513434066362553</v>
      </c>
      <c r="C287" s="57" t="str">
        <f t="shared" si="59"/>
        <v>-32.912825735893-28291.5235122012i</v>
      </c>
      <c r="D287" s="57" t="str">
        <f t="shared" si="60"/>
        <v>7.79999999805472-12664.3421261697i</v>
      </c>
      <c r="E287" s="57" t="str">
        <f t="shared" si="61"/>
        <v>162.469499823177-0.0138375348083297i</v>
      </c>
      <c r="F287" s="57" t="str">
        <f t="shared" si="62"/>
        <v>3.83983983969863-26410.4563191425i</v>
      </c>
      <c r="G287" s="57" t="str">
        <f t="shared" si="63"/>
        <v>0.999999999963225-6.06427084636917E-06i</v>
      </c>
      <c r="H287" s="57" t="str">
        <f t="shared" si="64"/>
        <v>109.090918457213+0.182616000096022i</v>
      </c>
      <c r="I287" s="57" t="str">
        <f t="shared" si="65"/>
        <v>14.7875154814515-8127.81665189246i</v>
      </c>
      <c r="K287" s="57" t="str">
        <f t="shared" si="66"/>
        <v>0.109999682313593-0.000186348184566001i</v>
      </c>
      <c r="L287" s="57" t="str">
        <f t="shared" si="67"/>
        <v>0.000125-199.627080753297i</v>
      </c>
      <c r="M287" s="57" t="str">
        <f t="shared" si="68"/>
        <v>0.0015-96.2336018464217i</v>
      </c>
      <c r="N287" s="57">
        <f t="shared" si="69"/>
        <v>89.933345224233392</v>
      </c>
      <c r="O287" s="57">
        <f t="shared" si="70"/>
        <v>89.03313257870758</v>
      </c>
      <c r="P287" s="371">
        <f t="shared" si="71"/>
        <v>89.03313257870758</v>
      </c>
      <c r="Q287" s="371">
        <f t="shared" si="72"/>
        <v>-90.066654775766608</v>
      </c>
      <c r="R287" s="12">
        <f t="shared" si="73"/>
        <v>89.933345224233392</v>
      </c>
      <c r="S287" s="57">
        <f t="shared" si="74"/>
        <v>2.5134340663625528E-3</v>
      </c>
      <c r="T287" s="12">
        <f t="shared" si="57"/>
        <v>89.03313257870758</v>
      </c>
    </row>
    <row r="288" spans="1:20" x14ac:dyDescent="0.25">
      <c r="A288" s="57">
        <f t="shared" si="58"/>
        <v>15.852383009919901</v>
      </c>
      <c r="B288" s="12">
        <f t="shared" si="75"/>
        <v>2.5229851158147305</v>
      </c>
      <c r="C288" s="57" t="str">
        <f t="shared" si="59"/>
        <v>-32.9128248816743-28184.4222433597i</v>
      </c>
      <c r="D288" s="57" t="str">
        <f t="shared" si="60"/>
        <v>7.79999999803986-12616.3998078378i</v>
      </c>
      <c r="E288" s="57" t="str">
        <f t="shared" si="61"/>
        <v>162.469499540388-0.0138901169012806i</v>
      </c>
      <c r="F288" s="57" t="str">
        <f t="shared" si="62"/>
        <v>3.83983983969756-26310.4765085871i</v>
      </c>
      <c r="G288" s="57" t="str">
        <f t="shared" si="63"/>
        <v>0.999999999962945-6.08731507558367E-06i</v>
      </c>
      <c r="H288" s="57" t="str">
        <f t="shared" si="64"/>
        <v>109.090918528532+0.18330994094194i</v>
      </c>
      <c r="I288" s="57" t="str">
        <f t="shared" si="65"/>
        <v>14.7875154856962-8097.04786032879i</v>
      </c>
      <c r="K288" s="57" t="str">
        <f t="shared" si="66"/>
        <v>0.109999679894596-0.000187056303527706i</v>
      </c>
      <c r="L288" s="57" t="str">
        <f t="shared" si="67"/>
        <v>0.000125-198.87136954901i</v>
      </c>
      <c r="M288" s="57" t="str">
        <f t="shared" si="68"/>
        <v>0.0015-95.8692985120761i</v>
      </c>
      <c r="N288" s="57">
        <f t="shared" si="69"/>
        <v>89.933091936953758</v>
      </c>
      <c r="O288" s="57">
        <f t="shared" si="70"/>
        <v>89.000188653989795</v>
      </c>
      <c r="P288" s="371">
        <f t="shared" si="71"/>
        <v>89.000188653989795</v>
      </c>
      <c r="Q288" s="371">
        <f t="shared" si="72"/>
        <v>-90.066908063046242</v>
      </c>
      <c r="R288" s="12">
        <f t="shared" si="73"/>
        <v>89.933091936953758</v>
      </c>
      <c r="S288" s="57">
        <f t="shared" si="74"/>
        <v>2.5229851158147304E-3</v>
      </c>
      <c r="T288" s="12">
        <f t="shared" si="57"/>
        <v>89.000188653989795</v>
      </c>
    </row>
    <row r="289" spans="1:20" x14ac:dyDescent="0.25">
      <c r="A289" s="57">
        <f t="shared" si="58"/>
        <v>15.912622065357597</v>
      </c>
      <c r="B289" s="12">
        <f t="shared" si="75"/>
        <v>2.5325724592548267</v>
      </c>
      <c r="C289" s="57" t="str">
        <f t="shared" si="59"/>
        <v>-32.9128240209496-28077.7264168944i</v>
      </c>
      <c r="D289" s="57" t="str">
        <f t="shared" si="60"/>
        <v>7.79999999802496-12568.6389806528i</v>
      </c>
      <c r="E289" s="57" t="str">
        <f t="shared" si="61"/>
        <v>162.469499255445-0.0139428988000092i</v>
      </c>
      <c r="F289" s="57" t="str">
        <f t="shared" si="62"/>
        <v>3.83983983969648-26210.8751830694i</v>
      </c>
      <c r="G289" s="57" t="str">
        <f t="shared" si="63"/>
        <v>0.999999999962663-6.11044687286917E-06i</v>
      </c>
      <c r="H289" s="57" t="str">
        <f t="shared" si="64"/>
        <v>109.090918600394+0.184006518763591i</v>
      </c>
      <c r="I289" s="57" t="str">
        <f t="shared" si="65"/>
        <v>14.7875154899729-8066.39554751699i</v>
      </c>
      <c r="K289" s="57" t="str">
        <f t="shared" si="66"/>
        <v>0.10999967745718-0.000187767113294091i</v>
      </c>
      <c r="L289" s="57" t="str">
        <f t="shared" si="67"/>
        <v>0.000125-198.118519176141i</v>
      </c>
      <c r="M289" s="57" t="str">
        <f t="shared" si="68"/>
        <v>0.0015-95.506374289775i</v>
      </c>
      <c r="N289" s="57">
        <f t="shared" si="69"/>
        <v>89.932837687192389</v>
      </c>
      <c r="O289" s="57">
        <f t="shared" si="70"/>
        <v>88.967244728527376</v>
      </c>
      <c r="P289" s="371">
        <f t="shared" si="71"/>
        <v>88.967244728527376</v>
      </c>
      <c r="Q289" s="371">
        <f t="shared" si="72"/>
        <v>-90.067162312807611</v>
      </c>
      <c r="R289" s="12">
        <f t="shared" si="73"/>
        <v>89.932837687192389</v>
      </c>
      <c r="S289" s="57">
        <f t="shared" si="74"/>
        <v>2.5325724592548267E-3</v>
      </c>
      <c r="T289" s="12">
        <f t="shared" si="57"/>
        <v>88.967244728527376</v>
      </c>
    </row>
    <row r="290" spans="1:20" x14ac:dyDescent="0.25">
      <c r="A290" s="57">
        <f t="shared" si="58"/>
        <v>15.973090029205958</v>
      </c>
      <c r="B290" s="12">
        <f t="shared" si="75"/>
        <v>2.5421962345999951</v>
      </c>
      <c r="C290" s="57" t="str">
        <f t="shared" si="59"/>
        <v>-32.9128231536728-27971.4344979503i</v>
      </c>
      <c r="D290" s="57" t="str">
        <f t="shared" si="60"/>
        <v>7.79999999800991-12521.0589575592i</v>
      </c>
      <c r="E290" s="57" t="str">
        <f t="shared" si="61"/>
        <v>162.469498968334-0.0139958812637117i</v>
      </c>
      <c r="F290" s="57" t="str">
        <f t="shared" si="62"/>
        <v>3.83983983969537-26111.6509097908i</v>
      </c>
      <c r="G290" s="57" t="str">
        <f t="shared" si="63"/>
        <v>0.999999999962378-6.13366657098433E-06i</v>
      </c>
      <c r="H290" s="57" t="str">
        <f t="shared" si="64"/>
        <v>109.090918672804+0.184705743581495i</v>
      </c>
      <c r="I290" s="57" t="str">
        <f t="shared" si="65"/>
        <v>14.7875154942825-8035.85927251326i</v>
      </c>
      <c r="K290" s="57" t="str">
        <f t="shared" si="66"/>
        <v>0.109999675001204-0.000188480624089678i</v>
      </c>
      <c r="L290" s="57" t="str">
        <f t="shared" si="67"/>
        <v>0.000125-197.368518804683i</v>
      </c>
      <c r="M290" s="57" t="str">
        <f t="shared" si="68"/>
        <v>0.0015-95.144823958732i</v>
      </c>
      <c r="N290" s="57">
        <f t="shared" si="69"/>
        <v>89.93258247129198</v>
      </c>
      <c r="O290" s="57">
        <f t="shared" si="70"/>
        <v>88.934300802314695</v>
      </c>
      <c r="P290" s="371">
        <f t="shared" si="71"/>
        <v>88.934300802314695</v>
      </c>
      <c r="Q290" s="371">
        <f t="shared" si="72"/>
        <v>-90.06741752870802</v>
      </c>
      <c r="R290" s="12">
        <f t="shared" si="73"/>
        <v>89.93258247129198</v>
      </c>
      <c r="S290" s="57">
        <f t="shared" si="74"/>
        <v>2.5421962345999953E-3</v>
      </c>
      <c r="T290" s="12">
        <f t="shared" si="57"/>
        <v>88.934300802314695</v>
      </c>
    </row>
    <row r="291" spans="1:20" x14ac:dyDescent="0.25">
      <c r="A291" s="57">
        <f t="shared" si="58"/>
        <v>16.033787771316941</v>
      </c>
      <c r="B291" s="12">
        <f t="shared" si="75"/>
        <v>2.5518565802914752</v>
      </c>
      <c r="C291" s="57" t="str">
        <f t="shared" si="59"/>
        <v>-32.9128222797906-27865.544957482i</v>
      </c>
      <c r="D291" s="57" t="str">
        <f t="shared" si="60"/>
        <v>7.79999999799481-12473.6590541023i</v>
      </c>
      <c r="E291" s="57" t="str">
        <f t="shared" si="61"/>
        <v>162.469498679035-0.014049065054461i</v>
      </c>
      <c r="F291" s="57" t="str">
        <f t="shared" si="62"/>
        <v>3.83983983969429-26012.802261377i</v>
      </c>
      <c r="G291" s="57" t="str">
        <f t="shared" si="63"/>
        <v>0.999999999962092-6.15697450395231E-06i</v>
      </c>
      <c r="H291" s="57" t="str">
        <f t="shared" si="64"/>
        <v>109.090918745764+0.185407625454237i</v>
      </c>
      <c r="I291" s="57" t="str">
        <f t="shared" si="65"/>
        <v>14.7875154986247-8005.43859604296i</v>
      </c>
      <c r="K291" s="57" t="str">
        <f t="shared" si="66"/>
        <v>0.109999672526528-0.000189196846177824i</v>
      </c>
      <c r="L291" s="57" t="str">
        <f t="shared" si="67"/>
        <v>0.000125-196.62135764563i</v>
      </c>
      <c r="M291" s="57" t="str">
        <f t="shared" si="68"/>
        <v>0.0015-94.7846423179241i</v>
      </c>
      <c r="N291" s="57">
        <f t="shared" si="69"/>
        <v>89.932326285581311</v>
      </c>
      <c r="O291" s="57">
        <f t="shared" si="70"/>
        <v>88.901356875345925</v>
      </c>
      <c r="P291" s="371">
        <f t="shared" si="71"/>
        <v>88.901356875345925</v>
      </c>
      <c r="Q291" s="371">
        <f t="shared" si="72"/>
        <v>-90.067673714418689</v>
      </c>
      <c r="R291" s="12">
        <f t="shared" si="73"/>
        <v>89.932326285581311</v>
      </c>
      <c r="S291" s="57">
        <f t="shared" si="74"/>
        <v>2.5518565802914754E-3</v>
      </c>
      <c r="T291" s="12">
        <f t="shared" si="57"/>
        <v>88.901356875345925</v>
      </c>
    </row>
    <row r="292" spans="1:20" x14ac:dyDescent="0.25">
      <c r="A292" s="57">
        <f t="shared" si="58"/>
        <v>16.094716164847945</v>
      </c>
      <c r="B292" s="12">
        <f t="shared" si="75"/>
        <v>2.5615536352965829</v>
      </c>
      <c r="C292" s="57" t="str">
        <f t="shared" si="59"/>
        <v>-32.9128213992554-27760.0562722331i</v>
      </c>
      <c r="D292" s="57" t="str">
        <f t="shared" si="60"/>
        <v>7.79999999797954-12426.4385884186i</v>
      </c>
      <c r="E292" s="57" t="str">
        <f t="shared" si="61"/>
        <v>162.469498387535-0.014102450937232i</v>
      </c>
      <c r="F292" s="57" t="str">
        <f t="shared" si="62"/>
        <v>3.83983983969319-25914.3278158568i</v>
      </c>
      <c r="G292" s="57" t="str">
        <f t="shared" si="63"/>
        <v>0.999999999961803-6.18037100706554E-06i</v>
      </c>
      <c r="H292" s="57" t="str">
        <f t="shared" si="64"/>
        <v>109.090918819281+0.186112174478636i</v>
      </c>
      <c r="I292" s="57" t="str">
        <f t="shared" si="65"/>
        <v>14.787515503-7975.13308049456i</v>
      </c>
      <c r="K292" s="57" t="str">
        <f t="shared" si="66"/>
        <v>0.109999670033008-0.000189915789860889i</v>
      </c>
      <c r="L292" s="57" t="str">
        <f t="shared" si="67"/>
        <v>0.000125-195.877024950817i</v>
      </c>
      <c r="M292" s="57" t="str">
        <f t="shared" si="68"/>
        <v>0.0015-94.4258241860173i</v>
      </c>
      <c r="N292" s="57">
        <f t="shared" si="69"/>
        <v>89.932069126375254</v>
      </c>
      <c r="O292" s="57">
        <f t="shared" si="70"/>
        <v>88.868412947615326</v>
      </c>
      <c r="P292" s="371">
        <f t="shared" si="71"/>
        <v>88.868412947615326</v>
      </c>
      <c r="Q292" s="371">
        <f t="shared" si="72"/>
        <v>-90.067930873624746</v>
      </c>
      <c r="R292" s="12">
        <f t="shared" si="73"/>
        <v>89.932069126375254</v>
      </c>
      <c r="S292" s="57">
        <f t="shared" si="74"/>
        <v>2.561553635296583E-3</v>
      </c>
      <c r="T292" s="12">
        <f t="shared" si="57"/>
        <v>88.868412947615326</v>
      </c>
    </row>
    <row r="293" spans="1:20" x14ac:dyDescent="0.25">
      <c r="A293" s="57">
        <f t="shared" si="58"/>
        <v>16.155876086274368</v>
      </c>
      <c r="B293" s="12">
        <f t="shared" si="75"/>
        <v>2.5712875391107097</v>
      </c>
      <c r="C293" s="57" t="str">
        <f t="shared" si="59"/>
        <v>-32.9128205120159-27654.9669247135i</v>
      </c>
      <c r="D293" s="57" t="str">
        <f t="shared" si="60"/>
        <v>7.79999999796409-12379.3968812258i</v>
      </c>
      <c r="E293" s="57" t="str">
        <f t="shared" si="61"/>
        <v>162.469498093815-0.0141560396798984i</v>
      </c>
      <c r="F293" s="57" t="str">
        <f t="shared" si="62"/>
        <v>3.83983983969205-25816.2261566421i</v>
      </c>
      <c r="G293" s="57" t="str">
        <f t="shared" si="63"/>
        <v>0.999999999961512-6.20385641689059E-06i</v>
      </c>
      <c r="H293" s="57" t="str">
        <f t="shared" si="64"/>
        <v>109.090918893357+0.186819400789875i</v>
      </c>
      <c r="I293" s="57" t="str">
        <f t="shared" si="65"/>
        <v>14.7875155074087-7944.94228991285i</v>
      </c>
      <c r="K293" s="57" t="str">
        <f t="shared" si="66"/>
        <v>0.109999667520502-0.000190637465480375i</v>
      </c>
      <c r="L293" s="57" t="str">
        <f t="shared" si="67"/>
        <v>0.000125-195.135510012768i</v>
      </c>
      <c r="M293" s="57" t="str">
        <f t="shared" si="68"/>
        <v>0.0015-94.0683644012922i</v>
      </c>
      <c r="N293" s="57">
        <f t="shared" si="69"/>
        <v>89.931810989974565</v>
      </c>
      <c r="O293" s="57">
        <f t="shared" si="70"/>
        <v>88.835469019117156</v>
      </c>
      <c r="P293" s="371">
        <f t="shared" si="71"/>
        <v>88.835469019117156</v>
      </c>
      <c r="Q293" s="371">
        <f t="shared" si="72"/>
        <v>-90.068189010025435</v>
      </c>
      <c r="R293" s="12">
        <f t="shared" si="73"/>
        <v>89.931810989974565</v>
      </c>
      <c r="S293" s="57">
        <f t="shared" si="74"/>
        <v>2.5712875391107099E-3</v>
      </c>
      <c r="T293" s="12">
        <f t="shared" si="57"/>
        <v>88.835469019117156</v>
      </c>
    </row>
    <row r="294" spans="1:20" x14ac:dyDescent="0.25">
      <c r="A294" s="57">
        <f t="shared" si="58"/>
        <v>16.217268415402209</v>
      </c>
      <c r="B294" s="12">
        <f t="shared" si="75"/>
        <v>2.5810584317593306</v>
      </c>
      <c r="C294" s="57" t="str">
        <f t="shared" si="59"/>
        <v>-32.9128196180198-27550.2754031775i</v>
      </c>
      <c r="D294" s="57" t="str">
        <f t="shared" si="60"/>
        <v>7.79999999794863-12332.5332558133i</v>
      </c>
      <c r="E294" s="57" t="str">
        <f t="shared" si="61"/>
        <v>162.469497797857-0.0142098320532525i</v>
      </c>
      <c r="F294" s="57" t="str">
        <f t="shared" si="62"/>
        <v>3.83983983969092-25718.4958725081i</v>
      </c>
      <c r="G294" s="57" t="str">
        <f t="shared" si="63"/>
        <v>0.999999999961219-6.22743107127294E-06i</v>
      </c>
      <c r="H294" s="57" t="str">
        <f t="shared" si="64"/>
        <v>109.090918967996+0.187529314561646i</v>
      </c>
      <c r="I294" s="57" t="str">
        <f t="shared" si="65"/>
        <v>14.7875155118509-7914.86578999332i</v>
      </c>
      <c r="K294" s="57" t="str">
        <f t="shared" si="66"/>
        <v>0.109999664988865-0.000191361883417069i</v>
      </c>
      <c r="L294" s="57" t="str">
        <f t="shared" si="67"/>
        <v>0.000125-194.396802164543i</v>
      </c>
      <c r="M294" s="57" t="str">
        <f t="shared" si="68"/>
        <v>0.0015-93.7122578215696i</v>
      </c>
      <c r="N294" s="57">
        <f t="shared" si="69"/>
        <v>89.931551872666105</v>
      </c>
      <c r="O294" s="57">
        <f t="shared" si="70"/>
        <v>88.802525089845531</v>
      </c>
      <c r="P294" s="371">
        <f t="shared" si="71"/>
        <v>88.802525089845531</v>
      </c>
      <c r="Q294" s="371">
        <f t="shared" si="72"/>
        <v>-90.068448127333895</v>
      </c>
      <c r="R294" s="12">
        <f t="shared" si="73"/>
        <v>89.931551872666105</v>
      </c>
      <c r="S294" s="57">
        <f t="shared" si="74"/>
        <v>2.5810584317593308E-3</v>
      </c>
      <c r="T294" s="12">
        <f t="shared" si="57"/>
        <v>88.802525089845531</v>
      </c>
    </row>
    <row r="295" spans="1:20" x14ac:dyDescent="0.25">
      <c r="A295" s="57">
        <f t="shared" si="58"/>
        <v>16.278894035380738</v>
      </c>
      <c r="B295" s="12">
        <f t="shared" si="75"/>
        <v>2.5908664538000159</v>
      </c>
      <c r="C295" s="57" t="str">
        <f t="shared" si="59"/>
        <v>-32.9128187172164-27445.9802016025i</v>
      </c>
      <c r="D295" s="57" t="str">
        <f t="shared" si="60"/>
        <v>7.799999997933-12285.847038032i</v>
      </c>
      <c r="E295" s="57" t="str">
        <f t="shared" si="61"/>
        <v>162.469497499647-0.0142638288310176i</v>
      </c>
      <c r="F295" s="57" t="str">
        <f t="shared" si="62"/>
        <v>3.83983983968979-25621.1355575714i</v>
      </c>
      <c r="G295" s="57" t="str">
        <f t="shared" si="63"/>
        <v>0.999999999960924-6.25109530934193E-06i</v>
      </c>
      <c r="H295" s="57" t="str">
        <f t="shared" si="64"/>
        <v>109.090919043206+0.188241926006309i</v>
      </c>
      <c r="I295" s="57" t="str">
        <f t="shared" si="65"/>
        <v>14.787515516327-7884.90314807552i</v>
      </c>
      <c r="K295" s="57" t="str">
        <f t="shared" si="66"/>
        <v>0.10999966243795-0.000192089054091202i</v>
      </c>
      <c r="L295" s="57" t="str">
        <f t="shared" si="67"/>
        <v>0.000125-193.660890779581i</v>
      </c>
      <c r="M295" s="57" t="str">
        <f t="shared" si="68"/>
        <v>0.0015-93.3574993241385i</v>
      </c>
      <c r="N295" s="57">
        <f t="shared" si="69"/>
        <v>89.931291770722495</v>
      </c>
      <c r="O295" s="57">
        <f t="shared" si="70"/>
        <v>88.769581159794541</v>
      </c>
      <c r="P295" s="371">
        <f t="shared" si="71"/>
        <v>88.769581159794541</v>
      </c>
      <c r="Q295" s="371">
        <f t="shared" si="72"/>
        <v>-90.068708229277505</v>
      </c>
      <c r="R295" s="12">
        <f t="shared" si="73"/>
        <v>89.931291770722495</v>
      </c>
      <c r="S295" s="57">
        <f t="shared" si="74"/>
        <v>2.5908664538000161E-3</v>
      </c>
      <c r="T295" s="12">
        <f t="shared" si="57"/>
        <v>88.769581159794541</v>
      </c>
    </row>
    <row r="296" spans="1:20" x14ac:dyDescent="0.25">
      <c r="A296" s="57">
        <f t="shared" si="58"/>
        <v>16.340753832715187</v>
      </c>
      <c r="B296" s="12">
        <f t="shared" si="75"/>
        <v>2.600711746324456</v>
      </c>
      <c r="C296" s="57" t="str">
        <f t="shared" si="59"/>
        <v>-32.9128178095543-27342.0798196667i</v>
      </c>
      <c r="D296" s="57" t="str">
        <f t="shared" si="60"/>
        <v>7.79999999791727-12239.3375562849i</v>
      </c>
      <c r="E296" s="57" t="str">
        <f t="shared" si="61"/>
        <v>162.469497199165-0.0143180307898553i</v>
      </c>
      <c r="F296" s="57" t="str">
        <f t="shared" si="62"/>
        <v>3.83983983968865-25524.1438112713i</v>
      </c>
      <c r="G296" s="57" t="str">
        <f t="shared" si="63"/>
        <v>0.999999999960626-6.27484947151557E-06i</v>
      </c>
      <c r="H296" s="57" t="str">
        <f t="shared" si="64"/>
        <v>109.090919118987+0.188957245375028i</v>
      </c>
      <c r="I296" s="57" t="str">
        <f t="shared" si="65"/>
        <v>14.7875155208372-7855.05393313654i</v>
      </c>
      <c r="K296" s="57" t="str">
        <f t="shared" si="66"/>
        <v>0.109999659867612-0.000192818987962602i</v>
      </c>
      <c r="L296" s="57" t="str">
        <f t="shared" si="67"/>
        <v>0.000125-192.927765271549i</v>
      </c>
      <c r="M296" s="57" t="str">
        <f t="shared" si="68"/>
        <v>0.0015-93.0040838056766i</v>
      </c>
      <c r="N296" s="57">
        <f t="shared" si="69"/>
        <v>89.931030680402273</v>
      </c>
      <c r="O296" s="57">
        <f t="shared" si="70"/>
        <v>88.736637228958188</v>
      </c>
      <c r="P296" s="371">
        <f t="shared" si="71"/>
        <v>88.736637228958188</v>
      </c>
      <c r="Q296" s="371">
        <f t="shared" si="72"/>
        <v>-90.068969319597727</v>
      </c>
      <c r="R296" s="12">
        <f t="shared" si="73"/>
        <v>89.931030680402273</v>
      </c>
      <c r="S296" s="57">
        <f t="shared" si="74"/>
        <v>2.6007117463244561E-3</v>
      </c>
      <c r="T296" s="12">
        <f t="shared" si="57"/>
        <v>88.736637228958188</v>
      </c>
    </row>
    <row r="297" spans="1:20" x14ac:dyDescent="0.25">
      <c r="A297" s="57">
        <f t="shared" si="58"/>
        <v>16.402848697279502</v>
      </c>
      <c r="B297" s="12">
        <f t="shared" si="75"/>
        <v>2.6105944509604888</v>
      </c>
      <c r="C297" s="57" t="str">
        <f t="shared" si="59"/>
        <v>-32.912816894981-27238.5727627293i</v>
      </c>
      <c r="D297" s="57" t="str">
        <f t="shared" si="60"/>
        <v>7.79999999790138-12193.0041415177i</v>
      </c>
      <c r="E297" s="57" t="str">
        <f t="shared" si="61"/>
        <v>162.469496896397-0.0143724387093796i</v>
      </c>
      <c r="F297" s="57" t="str">
        <f t="shared" si="62"/>
        <v>3.83983983968749-25427.519238349i</v>
      </c>
      <c r="G297" s="57" t="str">
        <f t="shared" si="63"/>
        <v>0.999999999960326-6.29869389950544E-06i</v>
      </c>
      <c r="H297" s="57" t="str">
        <f t="shared" si="64"/>
        <v>109.090919195344+0.189675282957913i</v>
      </c>
      <c r="I297" s="57" t="str">
        <f t="shared" si="65"/>
        <v>14.7875155253814-7825.31771578544i</v>
      </c>
      <c r="K297" s="57" t="str">
        <f t="shared" si="66"/>
        <v>0.109999657277703-0.000193551695530823i</v>
      </c>
      <c r="L297" s="57" t="str">
        <f t="shared" si="67"/>
        <v>0.000125-192.197415094191i</v>
      </c>
      <c r="M297" s="57" t="str">
        <f t="shared" si="68"/>
        <v>0.0015-92.6520061821845i</v>
      </c>
      <c r="N297" s="57">
        <f t="shared" si="69"/>
        <v>89.930768597949694</v>
      </c>
      <c r="O297" s="57">
        <f t="shared" si="70"/>
        <v>88.703693297330815</v>
      </c>
      <c r="P297" s="371">
        <f t="shared" si="71"/>
        <v>88.703693297330815</v>
      </c>
      <c r="Q297" s="371">
        <f t="shared" si="72"/>
        <v>-90.069231402050306</v>
      </c>
      <c r="R297" s="12">
        <f t="shared" si="73"/>
        <v>89.930768597949694</v>
      </c>
      <c r="S297" s="57">
        <f t="shared" si="74"/>
        <v>2.6105944509604889E-3</v>
      </c>
      <c r="T297" s="12">
        <f t="shared" si="57"/>
        <v>88.703693297330815</v>
      </c>
    </row>
    <row r="298" spans="1:20" x14ac:dyDescent="0.25">
      <c r="A298" s="57">
        <f t="shared" si="58"/>
        <v>16.465179522329162</v>
      </c>
      <c r="B298" s="12">
        <f t="shared" si="75"/>
        <v>2.6205147098741386</v>
      </c>
      <c r="C298" s="57" t="str">
        <f t="shared" si="59"/>
        <v>-32.9128159734436-27135.4575418052i</v>
      </c>
      <c r="D298" s="57" t="str">
        <f t="shared" si="60"/>
        <v>7.79999999788537-12146.8461272085i</v>
      </c>
      <c r="E298" s="57" t="str">
        <f t="shared" si="61"/>
        <v>162.469496591322-0.0144270533721575i</v>
      </c>
      <c r="F298" s="57" t="str">
        <f t="shared" si="62"/>
        <v>3.83983983968634-25331.2604488276i</v>
      </c>
      <c r="G298" s="57" t="str">
        <f t="shared" si="63"/>
        <v>0.999999999960024-6.32262893632165E-06i</v>
      </c>
      <c r="H298" s="57" t="str">
        <f t="shared" si="64"/>
        <v>109.090919272284+0.190396049084195i</v>
      </c>
      <c r="I298" s="57" t="str">
        <f t="shared" si="65"/>
        <v>14.7875155299605-7795.69406825696i</v>
      </c>
      <c r="K298" s="57" t="str">
        <f t="shared" si="66"/>
        <v>0.109999654668073-0.000194287187335327i</v>
      </c>
      <c r="L298" s="57" t="str">
        <f t="shared" si="67"/>
        <v>0.000125-191.469829741174i</v>
      </c>
      <c r="M298" s="57" t="str">
        <f t="shared" si="68"/>
        <v>0.0015-92.3012613889064i</v>
      </c>
      <c r="N298" s="57">
        <f t="shared" si="69"/>
        <v>89.930505519594831</v>
      </c>
      <c r="O298" s="57">
        <f t="shared" si="70"/>
        <v>88.670749364905973</v>
      </c>
      <c r="P298" s="371">
        <f t="shared" si="71"/>
        <v>88.670749364905973</v>
      </c>
      <c r="Q298" s="371">
        <f t="shared" si="72"/>
        <v>-90.069494480405169</v>
      </c>
      <c r="R298" s="12">
        <f t="shared" si="73"/>
        <v>89.930505519594831</v>
      </c>
      <c r="S298" s="57">
        <f t="shared" si="74"/>
        <v>2.6205147098741386E-3</v>
      </c>
      <c r="T298" s="12">
        <f t="shared" si="57"/>
        <v>88.670749364905973</v>
      </c>
    </row>
    <row r="299" spans="1:20" x14ac:dyDescent="0.25">
      <c r="A299" s="57">
        <f t="shared" si="58"/>
        <v>16.527747204514014</v>
      </c>
      <c r="B299" s="12">
        <f t="shared" si="75"/>
        <v>2.6304726657716602</v>
      </c>
      <c r="C299" s="57" t="str">
        <f t="shared" si="59"/>
        <v>-32.912815044889-27032.732673548i</v>
      </c>
      <c r="D299" s="57" t="str">
        <f t="shared" si="60"/>
        <v>7.7999999978693-12100.8628493589i</v>
      </c>
      <c r="E299" s="57" t="str">
        <f t="shared" si="61"/>
        <v>162.469496283924-0.0144818755637361i</v>
      </c>
      <c r="F299" s="57" t="str">
        <f t="shared" si="62"/>
        <v>3.83983983968517-25235.3660579922i</v>
      </c>
      <c r="G299" s="57" t="str">
        <f t="shared" si="63"/>
        <v>0.99999999995972-6.34665492627774E-06i</v>
      </c>
      <c r="H299" s="57" t="str">
        <f t="shared" si="64"/>
        <v>109.09091934981+0.191119554122341i</v>
      </c>
      <c r="I299" s="57" t="str">
        <f t="shared" si="65"/>
        <v>14.7875155345745-7766.1825644049i</v>
      </c>
      <c r="K299" s="57" t="str">
        <f t="shared" si="66"/>
        <v>0.109999652038572-0.000195025473955608i</v>
      </c>
      <c r="L299" s="57" t="str">
        <f t="shared" si="67"/>
        <v>0.000125-190.74499874594i</v>
      </c>
      <c r="M299" s="57" t="str">
        <f t="shared" si="68"/>
        <v>0.0015-91.9518443802617i</v>
      </c>
      <c r="N299" s="57">
        <f t="shared" si="69"/>
        <v>89.930241441553335</v>
      </c>
      <c r="O299" s="57">
        <f t="shared" si="70"/>
        <v>88.637805431677833</v>
      </c>
      <c r="P299" s="371">
        <f t="shared" si="71"/>
        <v>88.637805431677833</v>
      </c>
      <c r="Q299" s="371">
        <f t="shared" si="72"/>
        <v>-90.069758558446665</v>
      </c>
      <c r="R299" s="12">
        <f t="shared" si="73"/>
        <v>89.930241441553335</v>
      </c>
      <c r="S299" s="57">
        <f t="shared" si="74"/>
        <v>2.63047266577166E-3</v>
      </c>
      <c r="T299" s="12">
        <f t="shared" si="57"/>
        <v>88.637805431677833</v>
      </c>
    </row>
    <row r="300" spans="1:20" x14ac:dyDescent="0.25">
      <c r="A300" s="57">
        <f t="shared" si="58"/>
        <v>16.590552643891165</v>
      </c>
      <c r="B300" s="12">
        <f t="shared" si="75"/>
        <v>2.6404684619015923</v>
      </c>
      <c r="C300" s="57" t="str">
        <f t="shared" si="59"/>
        <v>-32.9128141092644-26930.3966802257i</v>
      </c>
      <c r="D300" s="57" t="str">
        <f t="shared" si="60"/>
        <v>7.79999999785304-12055.0536464838i</v>
      </c>
      <c r="E300" s="57" t="str">
        <f t="shared" si="61"/>
        <v>162.469495974186-0.0145369060726539i</v>
      </c>
      <c r="F300" s="57" t="str">
        <f t="shared" si="62"/>
        <v>3.83983983968399-25139.8346863695i</v>
      </c>
      <c r="G300" s="57" t="str">
        <f t="shared" si="63"/>
        <v>0.999999999959413-6.37077221499564E-06i</v>
      </c>
      <c r="H300" s="57" t="str">
        <f t="shared" si="64"/>
        <v>109.090919427925+0.191845808480223i</v>
      </c>
      <c r="I300" s="57" t="str">
        <f t="shared" si="65"/>
        <v>14.7875155392236-7736.78277969617i</v>
      </c>
      <c r="K300" s="57" t="str">
        <f t="shared" si="66"/>
        <v>0.109999649389049-0.000195766566011358i</v>
      </c>
      <c r="L300" s="57" t="str">
        <f t="shared" si="67"/>
        <v>0.000125-190.02291168155i</v>
      </c>
      <c r="M300" s="57" t="str">
        <f t="shared" si="68"/>
        <v>0.0015-91.6037501297683i</v>
      </c>
      <c r="N300" s="57">
        <f t="shared" si="69"/>
        <v>89.929976360026544</v>
      </c>
      <c r="O300" s="57">
        <f t="shared" si="70"/>
        <v>88.604861497640158</v>
      </c>
      <c r="P300" s="371">
        <f t="shared" si="71"/>
        <v>88.604861497640158</v>
      </c>
      <c r="Q300" s="371">
        <f t="shared" si="72"/>
        <v>-90.070023639973456</v>
      </c>
      <c r="R300" s="12">
        <f t="shared" si="73"/>
        <v>89.929976360026544</v>
      </c>
      <c r="S300" s="57">
        <f t="shared" si="74"/>
        <v>2.6404684619015925E-3</v>
      </c>
      <c r="T300" s="12">
        <f t="shared" ref="T300:T363" si="76">P300</f>
        <v>88.604861497640158</v>
      </c>
    </row>
    <row r="301" spans="1:20" x14ac:dyDescent="0.25">
      <c r="A301" s="57">
        <f t="shared" ref="A301:A364" si="77">2*PI()*B301</f>
        <v>16.653596743937953</v>
      </c>
      <c r="B301" s="12">
        <f t="shared" si="75"/>
        <v>2.6505022420568185</v>
      </c>
      <c r="C301" s="57" t="str">
        <f t="shared" ref="C301:C364" si="78">IMPRODUCT(D301,E301,$C$40,,K301,$C$41)</f>
        <v>-32.9128131665159-26828.4480897011i</v>
      </c>
      <c r="D301" s="57" t="str">
        <f t="shared" ref="D301:D364" si="79">IMDIV(IMPRODUCT($C$37,$C$38,COMPLEX(1,A301/$C$38)),IMSUM(-1*A301*A301/$C$39,COMPLEX(0,1*A301)))</f>
        <v>7.79999999783673-12009.4178596027i</v>
      </c>
      <c r="E301" s="57" t="str">
        <f t="shared" ref="E301:E364" si="80">IMDIV(IMPRODUCT(IMSUM(F301,G301),$C$29,H301),IMSUM(1,I301))</f>
        <v>162.46949566209-0.0145921456904291i</v>
      </c>
      <c r="F301" s="57" t="str">
        <f t="shared" ref="F301:F364" si="81">IMDIV(IMPRODUCT($C$14,$C$15,COMPLEX(1,A301/$C$15)),IMSUM(-1*A301*A301/$C$16,COMPLEX(0,A301)))</f>
        <v>3.83983983968281-25044.6649597088i</v>
      </c>
      <c r="G301" s="57" t="str">
        <f t="shared" ref="G301:G364" si="82">IMDIV(1,COMPLEX(1,A301*$C$9*$C$10))</f>
        <v>0.999999999959104-6.39498114941065E-06i</v>
      </c>
      <c r="H301" s="57" t="str">
        <f t="shared" ref="H301:H364" si="83">IMDIV($C$3,IMSUM(K301,COMPLEX(0,$C$28*A301)))</f>
        <v>109.090919506637+0.192574822605264i</v>
      </c>
      <c r="I301" s="57" t="str">
        <f t="shared" ref="I301:I364" si="84">IMPRODUCT(F301,$C$29,H301,$C$31)</f>
        <v>14.7875155439082-7707.49429120531i</v>
      </c>
      <c r="K301" s="57" t="str">
        <f t="shared" ref="K301:K364" si="85">IF($C$26&lt;=0,IMDIV(1,IMSUM(IMDIV(1,L301),1/$C$18)),IMDIV(1,IMSUM(IMDIV(1,L301),1/$C$18,IMDIV(1,M301))))</f>
        <v>0.109999646719351-0.000196510474162618i</v>
      </c>
      <c r="L301" s="57" t="str">
        <f t="shared" ref="L301:L364" si="86">IMSUM($C$21/$C$22,IMDIV(1,COMPLEX(0,$C$20*$C$22*A301)))</f>
        <v>0.000125-189.30355816054i</v>
      </c>
      <c r="M301" s="57" t="str">
        <f t="shared" ref="M301:M364" si="87">IMSUM($C$25/$C$26,IMDIV(1,COMPLEX(0,$C$24*$C$26*A301)))</f>
        <v>0.0015-91.2569736299743i</v>
      </c>
      <c r="N301" s="57">
        <f t="shared" ref="N301:N364" si="88">ABS(R301)</f>
        <v>89.929710271201344</v>
      </c>
      <c r="O301" s="57">
        <f t="shared" ref="O301:O364" si="89">ABS(P301)</f>
        <v>88.571917562786936</v>
      </c>
      <c r="P301" s="371">
        <f t="shared" ref="P301:P364" si="90">20*LOG10(IMABS(C301))</f>
        <v>88.571917562786936</v>
      </c>
      <c r="Q301" s="371">
        <f t="shared" ref="Q301:Q364" si="91">IMARGUMENT(C301)*180/PI()</f>
        <v>-90.070289728798656</v>
      </c>
      <c r="R301" s="12">
        <f t="shared" ref="R301:R364" si="92">IF(Q301&lt;0,Q301+180,Q301-180)</f>
        <v>89.929710271201344</v>
      </c>
      <c r="S301" s="57">
        <f t="shared" ref="S301:S364" si="93">B301/1000</f>
        <v>2.6505022420568185E-3</v>
      </c>
      <c r="T301" s="12">
        <f t="shared" si="76"/>
        <v>88.571917562786936</v>
      </c>
    </row>
    <row r="302" spans="1:20" x14ac:dyDescent="0.25">
      <c r="A302" s="57">
        <f t="shared" si="77"/>
        <v>16.716880411564915</v>
      </c>
      <c r="B302" s="12">
        <f t="shared" ref="B302:B365" si="94">B301*(1+B$42)</f>
        <v>2.6605741505766343</v>
      </c>
      <c r="C302" s="57" t="str">
        <f t="shared" si="78"/>
        <v>-32.9128122165879-26726.8854354091i</v>
      </c>
      <c r="D302" s="57" t="str">
        <f t="shared" si="79"/>
        <v>7.79999999782024-11963.9548322293i</v>
      </c>
      <c r="E302" s="57" t="str">
        <f t="shared" si="80"/>
        <v>162.469495347616-0.0146475952115936i</v>
      </c>
      <c r="F302" s="57" t="str">
        <f t="shared" si="81"/>
        <v>3.83983983968161-24949.8555089618i</v>
      </c>
      <c r="G302" s="57" t="str">
        <f t="shared" si="82"/>
        <v>0.999999999958793-6.41928207777641E-06i</v>
      </c>
      <c r="H302" s="57" t="str">
        <f t="shared" si="83"/>
        <v>109.090919585946+0.193306606984581i</v>
      </c>
      <c r="I302" s="57" t="str">
        <f t="shared" si="84"/>
        <v>14.7875155486283-7678.31667760731i</v>
      </c>
      <c r="K302" s="57" t="str">
        <f t="shared" si="85"/>
        <v>0.109999644029326-0.00019725720910993i</v>
      </c>
      <c r="L302" s="57" t="str">
        <f t="shared" si="86"/>
        <v>0.000125-188.586927834768i</v>
      </c>
      <c r="M302" s="57" t="str">
        <f t="shared" si="87"/>
        <v>0.0015-90.9115098923836i</v>
      </c>
      <c r="N302" s="57">
        <f t="shared" si="88"/>
        <v>89.929443171250128</v>
      </c>
      <c r="O302" s="57">
        <f t="shared" si="89"/>
        <v>88.538973627111815</v>
      </c>
      <c r="P302" s="371">
        <f t="shared" si="90"/>
        <v>88.538973627111815</v>
      </c>
      <c r="Q302" s="371">
        <f t="shared" si="91"/>
        <v>-90.070556828749872</v>
      </c>
      <c r="R302" s="12">
        <f t="shared" si="92"/>
        <v>89.929443171250128</v>
      </c>
      <c r="S302" s="57">
        <f t="shared" si="93"/>
        <v>2.6605741505766342E-3</v>
      </c>
      <c r="T302" s="12">
        <f t="shared" si="76"/>
        <v>88.538973627111815</v>
      </c>
    </row>
    <row r="303" spans="1:20" x14ac:dyDescent="0.25">
      <c r="A303" s="57">
        <f t="shared" si="77"/>
        <v>16.780404557128861</v>
      </c>
      <c r="B303" s="12">
        <f t="shared" si="94"/>
        <v>2.6706843323488254</v>
      </c>
      <c r="C303" s="57" t="str">
        <f t="shared" si="78"/>
        <v>-32.912811259427-26625.7072563369i</v>
      </c>
      <c r="D303" s="57" t="str">
        <f t="shared" si="79"/>
        <v>7.79999999780365-11918.6639103628i</v>
      </c>
      <c r="E303" s="57" t="str">
        <f t="shared" si="80"/>
        <v>162.469495030748-0.014703255433703i</v>
      </c>
      <c r="F303" s="57" t="str">
        <f t="shared" si="81"/>
        <v>3.83983983968041-24855.4049702624i</v>
      </c>
      <c r="G303" s="57" t="str">
        <f t="shared" si="82"/>
        <v>0.999999999958479-6.44367534966993E-06i</v>
      </c>
      <c r="H303" s="57" t="str">
        <f t="shared" si="83"/>
        <v>109.09091966586+0.194041172145152i</v>
      </c>
      <c r="I303" s="57" t="str">
        <f t="shared" si="84"/>
        <v>14.7875155533843-7649.24951917253i</v>
      </c>
      <c r="K303" s="57" t="str">
        <f t="shared" si="85"/>
        <v>0.109999641318817-0.000198006781594488i</v>
      </c>
      <c r="L303" s="57" t="str">
        <f t="shared" si="86"/>
        <v>0.000125-187.873010395266i</v>
      </c>
      <c r="M303" s="57" t="str">
        <f t="shared" si="87"/>
        <v>0.0015-90.5673539473833i</v>
      </c>
      <c r="N303" s="57">
        <f t="shared" si="88"/>
        <v>89.929175056330749</v>
      </c>
      <c r="O303" s="57">
        <f t="shared" si="89"/>
        <v>88.506029690608571</v>
      </c>
      <c r="P303" s="371">
        <f t="shared" si="90"/>
        <v>88.506029690608571</v>
      </c>
      <c r="Q303" s="371">
        <f t="shared" si="91"/>
        <v>-90.070824943669251</v>
      </c>
      <c r="R303" s="12">
        <f t="shared" si="92"/>
        <v>89.929175056330749</v>
      </c>
      <c r="S303" s="57">
        <f t="shared" si="93"/>
        <v>2.6706843323488255E-3</v>
      </c>
      <c r="T303" s="12">
        <f t="shared" si="76"/>
        <v>88.506029690608571</v>
      </c>
    </row>
    <row r="304" spans="1:20" x14ac:dyDescent="0.25">
      <c r="A304" s="57">
        <f t="shared" si="77"/>
        <v>16.844170094445953</v>
      </c>
      <c r="B304" s="12">
        <f t="shared" si="94"/>
        <v>2.6808329328117511</v>
      </c>
      <c r="C304" s="57" t="str">
        <f t="shared" si="78"/>
        <v>-32.9128102949787-26524.9120970028i</v>
      </c>
      <c r="D304" s="57" t="str">
        <f t="shared" si="79"/>
        <v>7.79999999778694-11873.544442478i</v>
      </c>
      <c r="E304" s="57" t="str">
        <f t="shared" si="80"/>
        <v>162.469494711468-0.014759127157337i</v>
      </c>
      <c r="F304" s="57" t="str">
        <f t="shared" si="81"/>
        <v>3.83983983967917-24761.3119849082i</v>
      </c>
      <c r="G304" s="57" t="str">
        <f t="shared" si="82"/>
        <v>0.999999999958163-6.46816131599664E-06i</v>
      </c>
      <c r="H304" s="57" t="str">
        <f t="shared" si="83"/>
        <v>109.090919746382+0.194778528653952i</v>
      </c>
      <c r="I304" s="57" t="str">
        <f t="shared" si="84"/>
        <v>14.7875155581767-7620.29239776013i</v>
      </c>
      <c r="K304" s="57" t="str">
        <f t="shared" si="85"/>
        <v>0.10999963858767-0.000198759202398303i</v>
      </c>
      <c r="L304" s="57" t="str">
        <f t="shared" si="86"/>
        <v>0.000125-187.161795572092i</v>
      </c>
      <c r="M304" s="57" t="str">
        <f t="shared" si="87"/>
        <v>0.0015-90.2245008441758i</v>
      </c>
      <c r="N304" s="57">
        <f t="shared" si="88"/>
        <v>89.928905922586452</v>
      </c>
      <c r="O304" s="57">
        <f t="shared" si="89"/>
        <v>88.473085753271022</v>
      </c>
      <c r="P304" s="371">
        <f t="shared" si="90"/>
        <v>88.473085753271022</v>
      </c>
      <c r="Q304" s="371">
        <f t="shared" si="91"/>
        <v>-90.071094077413548</v>
      </c>
      <c r="R304" s="12">
        <f t="shared" si="92"/>
        <v>89.928905922586452</v>
      </c>
      <c r="S304" s="57">
        <f t="shared" si="93"/>
        <v>2.6808329328117512E-3</v>
      </c>
      <c r="T304" s="12">
        <f t="shared" si="76"/>
        <v>88.473085753271022</v>
      </c>
    </row>
    <row r="305" spans="1:20" x14ac:dyDescent="0.25">
      <c r="A305" s="57">
        <f t="shared" si="77"/>
        <v>16.908177940804848</v>
      </c>
      <c r="B305" s="12">
        <f t="shared" si="94"/>
        <v>2.6910200979564358</v>
      </c>
      <c r="C305" s="57" t="str">
        <f t="shared" si="78"/>
        <v>-32.9128093231862-26424.4985074342i</v>
      </c>
      <c r="D305" s="57" t="str">
        <f t="shared" si="79"/>
        <v>7.79999999777012-11828.5957795163i</v>
      </c>
      <c r="E305" s="57" t="str">
        <f t="shared" si="80"/>
        <v>162.469494389756-0.0148152111861163i</v>
      </c>
      <c r="F305" s="57" t="str">
        <f t="shared" si="81"/>
        <v>3.83983983967799-24667.5751993399i</v>
      </c>
      <c r="G305" s="57" t="str">
        <f t="shared" si="82"/>
        <v>0.999999999957844-6.49274032899535E-06i</v>
      </c>
      <c r="H305" s="57" t="str">
        <f t="shared" si="83"/>
        <v>109.090919827518+0.195518687118107i</v>
      </c>
      <c r="I305" s="57" t="str">
        <f t="shared" si="84"/>
        <v>14.7875155630053-7591.44489681226i</v>
      </c>
      <c r="K305" s="57" t="str">
        <f t="shared" si="85"/>
        <v>0.109999635835727-0.00019951448234434i</v>
      </c>
      <c r="L305" s="57" t="str">
        <f t="shared" si="86"/>
        <v>0.000125-186.453273134182i</v>
      </c>
      <c r="M305" s="57" t="str">
        <f t="shared" si="87"/>
        <v>0.0015-89.8829456507028i</v>
      </c>
      <c r="N305" s="57">
        <f t="shared" si="88"/>
        <v>89.92863576614586</v>
      </c>
      <c r="O305" s="57">
        <f t="shared" si="89"/>
        <v>88.440141815092673</v>
      </c>
      <c r="P305" s="371">
        <f t="shared" si="90"/>
        <v>88.440141815092673</v>
      </c>
      <c r="Q305" s="371">
        <f t="shared" si="91"/>
        <v>-90.07136423385414</v>
      </c>
      <c r="R305" s="12">
        <f t="shared" si="92"/>
        <v>89.92863576614586</v>
      </c>
      <c r="S305" s="57">
        <f t="shared" si="93"/>
        <v>2.6910200979564356E-3</v>
      </c>
      <c r="T305" s="12">
        <f t="shared" si="76"/>
        <v>88.440141815092673</v>
      </c>
    </row>
    <row r="306" spans="1:20" x14ac:dyDescent="0.25">
      <c r="A306" s="57">
        <f t="shared" si="77"/>
        <v>16.972429016979905</v>
      </c>
      <c r="B306" s="12">
        <f t="shared" si="94"/>
        <v>2.7012459743286703</v>
      </c>
      <c r="C306" s="57" t="str">
        <f t="shared" si="78"/>
        <v>-32.9128083439944-26324.465043148i</v>
      </c>
      <c r="D306" s="57" t="str">
        <f t="shared" si="79"/>
        <v>7.79999999775309-11783.817274876i</v>
      </c>
      <c r="E306" s="57" t="str">
        <f t="shared" si="80"/>
        <v>162.469494065595-0.0148715083267159i</v>
      </c>
      <c r="F306" s="57" t="str">
        <f t="shared" si="81"/>
        <v>3.83983983967674-24574.1932651223i</v>
      </c>
      <c r="G306" s="57" t="str">
        <f t="shared" si="82"/>
        <v>0.999999999957523-6.51741274224344E-06i</v>
      </c>
      <c r="H306" s="57" t="str">
        <f t="shared" si="83"/>
        <v>109.090919909271+0.196261658185063i</v>
      </c>
      <c r="I306" s="57" t="str">
        <f t="shared" si="84"/>
        <v>14.787515567871-7562.7066013478i</v>
      </c>
      <c r="K306" s="57" t="str">
        <f t="shared" si="85"/>
        <v>0.109999633062829-0.000200272632296692i</v>
      </c>
      <c r="L306" s="57" t="str">
        <f t="shared" si="86"/>
        <v>0.000125-185.747432889203i</v>
      </c>
      <c r="M306" s="57" t="str">
        <f t="shared" si="87"/>
        <v>0.0015-89.5426834535791i</v>
      </c>
      <c r="N306" s="57">
        <f t="shared" si="88"/>
        <v>89.928364583122843</v>
      </c>
      <c r="O306" s="57">
        <f t="shared" si="89"/>
        <v>88.407197876067158</v>
      </c>
      <c r="P306" s="371">
        <f t="shared" si="90"/>
        <v>88.407197876067158</v>
      </c>
      <c r="Q306" s="371">
        <f t="shared" si="91"/>
        <v>-90.071635416877157</v>
      </c>
      <c r="R306" s="12">
        <f t="shared" si="92"/>
        <v>89.928364583122843</v>
      </c>
      <c r="S306" s="57">
        <f t="shared" si="93"/>
        <v>2.7012459743286704E-3</v>
      </c>
      <c r="T306" s="12">
        <f t="shared" si="76"/>
        <v>88.407197876067158</v>
      </c>
    </row>
    <row r="307" spans="1:20" x14ac:dyDescent="0.25">
      <c r="A307" s="57">
        <f t="shared" si="77"/>
        <v>17.036924247244432</v>
      </c>
      <c r="B307" s="12">
        <f t="shared" si="94"/>
        <v>2.7115107090311192</v>
      </c>
      <c r="C307" s="57" t="str">
        <f t="shared" si="78"/>
        <v>-32.9128073573469-26224.8102651293i</v>
      </c>
      <c r="D307" s="57" t="str">
        <f t="shared" si="79"/>
        <v>7.79999999773598-11739.2082844033i</v>
      </c>
      <c r="E307" s="57" t="str">
        <f t="shared" si="80"/>
        <v>162.469493738967-0.0149280193888774i</v>
      </c>
      <c r="F307" s="57" t="str">
        <f t="shared" si="81"/>
        <v>3.8398398396755-24481.1648389249i</v>
      </c>
      <c r="G307" s="57" t="str">
        <f t="shared" si="82"/>
        <v>0.9999999999572-6.54217891066185E-06i</v>
      </c>
      <c r="H307" s="57" t="str">
        <f t="shared" si="83"/>
        <v>109.090919991647+0.197007452542713i</v>
      </c>
      <c r="I307" s="57" t="str">
        <f t="shared" si="84"/>
        <v>14.7875155727737-7534.07709795678i</v>
      </c>
      <c r="K307" s="57" t="str">
        <f t="shared" si="85"/>
        <v>0.109999630268817-0.000201033663160724i</v>
      </c>
      <c r="L307" s="57" t="str">
        <f t="shared" si="86"/>
        <v>0.000125-185.044264683406i</v>
      </c>
      <c r="M307" s="57" t="str">
        <f t="shared" si="87"/>
        <v>0.0015-89.2037093580191i</v>
      </c>
      <c r="N307" s="57">
        <f t="shared" si="88"/>
        <v>89.928092369616536</v>
      </c>
      <c r="O307" s="57">
        <f t="shared" si="89"/>
        <v>88.374253936188069</v>
      </c>
      <c r="P307" s="371">
        <f t="shared" si="90"/>
        <v>88.374253936188069</v>
      </c>
      <c r="Q307" s="371">
        <f t="shared" si="91"/>
        <v>-90.071907630383464</v>
      </c>
      <c r="R307" s="12">
        <f t="shared" si="92"/>
        <v>89.928092369616536</v>
      </c>
      <c r="S307" s="57">
        <f t="shared" si="93"/>
        <v>2.7115107090311193E-3</v>
      </c>
      <c r="T307" s="12">
        <f t="shared" si="76"/>
        <v>88.374253936188069</v>
      </c>
    </row>
    <row r="308" spans="1:20" x14ac:dyDescent="0.25">
      <c r="A308" s="57">
        <f t="shared" si="77"/>
        <v>17.101664559383959</v>
      </c>
      <c r="B308" s="12">
        <f t="shared" si="94"/>
        <v>2.7218144497254375</v>
      </c>
      <c r="C308" s="57" t="str">
        <f t="shared" si="78"/>
        <v>-32.9128063631862-26125.5327398105i</v>
      </c>
      <c r="D308" s="57" t="str">
        <f t="shared" si="79"/>
        <v>7.79999999771876-11694.7681663829i</v>
      </c>
      <c r="E308" s="57" t="str">
        <f t="shared" si="80"/>
        <v>162.46949340985-0.014984745185413i</v>
      </c>
      <c r="F308" s="57" t="str">
        <f t="shared" si="81"/>
        <v>3.83983983967424-24388.4885825026i</v>
      </c>
      <c r="G308" s="57" t="str">
        <f t="shared" si="82"/>
        <v>0.999999999956874-6.56703919052023E-06i</v>
      </c>
      <c r="H308" s="57" t="str">
        <f t="shared" si="83"/>
        <v>109.09092007465+0.197756080919566i</v>
      </c>
      <c r="I308" s="57" t="str">
        <f t="shared" si="84"/>
        <v>14.7875155777135-7505.55597479418i</v>
      </c>
      <c r="K308" s="57" t="str">
        <f t="shared" si="85"/>
        <v>0.109999627453531-0.000201797585883236i</v>
      </c>
      <c r="L308" s="57" t="str">
        <f t="shared" si="86"/>
        <v>0.000125-184.34375840148i</v>
      </c>
      <c r="M308" s="57" t="str">
        <f t="shared" si="87"/>
        <v>0.0015-88.8660184877656i</v>
      </c>
      <c r="N308" s="57">
        <f t="shared" si="88"/>
        <v>89.927819121711252</v>
      </c>
      <c r="O308" s="57">
        <f t="shared" si="89"/>
        <v>88.341309995448825</v>
      </c>
      <c r="P308" s="371">
        <f t="shared" si="90"/>
        <v>88.341309995448825</v>
      </c>
      <c r="Q308" s="371">
        <f t="shared" si="91"/>
        <v>-90.072180878288748</v>
      </c>
      <c r="R308" s="12">
        <f t="shared" si="92"/>
        <v>89.927819121711252</v>
      </c>
      <c r="S308" s="57">
        <f t="shared" si="93"/>
        <v>2.7218144497254374E-3</v>
      </c>
      <c r="T308" s="12">
        <f t="shared" si="76"/>
        <v>88.341309995448825</v>
      </c>
    </row>
    <row r="309" spans="1:20" x14ac:dyDescent="0.25">
      <c r="A309" s="57">
        <f t="shared" si="77"/>
        <v>17.166650884709618</v>
      </c>
      <c r="B309" s="12">
        <f t="shared" si="94"/>
        <v>2.7321573446343943</v>
      </c>
      <c r="C309" s="57" t="str">
        <f t="shared" si="78"/>
        <v>-32.9128053614552-26026.6310390511i</v>
      </c>
      <c r="D309" s="57" t="str">
        <f t="shared" si="79"/>
        <v>7.7999999977014-11650.4962815288i</v>
      </c>
      <c r="E309" s="57" t="str">
        <f t="shared" si="80"/>
        <v>162.469493078227-0.0150416865322239i</v>
      </c>
      <c r="F309" s="57" t="str">
        <f t="shared" si="81"/>
        <v>3.83983983967298-24296.1631626765i</v>
      </c>
      <c r="G309" s="57" t="str">
        <f t="shared" si="82"/>
        <v>0.999999999956546-6.59199393944204E-06i</v>
      </c>
      <c r="H309" s="57" t="str">
        <f t="shared" si="83"/>
        <v>109.090920158285+0.198507554084908i</v>
      </c>
      <c r="I309" s="57" t="str">
        <f t="shared" si="84"/>
        <v>14.7875155826911-7477.1428215741i</v>
      </c>
      <c r="K309" s="57" t="str">
        <f t="shared" si="85"/>
        <v>0.109999624616808-0.000202564411452617i</v>
      </c>
      <c r="L309" s="57" t="str">
        <f t="shared" si="86"/>
        <v>0.000125-183.645903966408i</v>
      </c>
      <c r="M309" s="57" t="str">
        <f t="shared" si="87"/>
        <v>0.0015-88.5296059850224i</v>
      </c>
      <c r="N309" s="57">
        <f t="shared" si="88"/>
        <v>89.927544835476382</v>
      </c>
      <c r="O309" s="57">
        <f t="shared" si="89"/>
        <v>88.308366053842903</v>
      </c>
      <c r="P309" s="371">
        <f t="shared" si="90"/>
        <v>88.308366053842903</v>
      </c>
      <c r="Q309" s="371">
        <f t="shared" si="91"/>
        <v>-90.072455164523618</v>
      </c>
      <c r="R309" s="12">
        <f t="shared" si="92"/>
        <v>89.927544835476382</v>
      </c>
      <c r="S309" s="57">
        <f t="shared" si="93"/>
        <v>2.7321573446343942E-3</v>
      </c>
      <c r="T309" s="12">
        <f t="shared" si="76"/>
        <v>88.308366053842903</v>
      </c>
    </row>
    <row r="310" spans="1:20" x14ac:dyDescent="0.25">
      <c r="A310" s="57">
        <f t="shared" si="77"/>
        <v>17.231884158071516</v>
      </c>
      <c r="B310" s="12">
        <f t="shared" si="94"/>
        <v>2.7425395425440051</v>
      </c>
      <c r="C310" s="57" t="str">
        <f t="shared" si="78"/>
        <v>-32.9128043520972-25928.1037401171i</v>
      </c>
      <c r="D310" s="57" t="str">
        <f t="shared" si="79"/>
        <v>7.79999999768388-11606.3919929751i</v>
      </c>
      <c r="E310" s="57" t="str">
        <f t="shared" si="80"/>
        <v>162.469492744079-0.0150988442483174i</v>
      </c>
      <c r="F310" s="57" t="str">
        <f t="shared" si="81"/>
        <v>3.83983983967171-24204.1872513143i</v>
      </c>
      <c r="G310" s="57" t="str">
        <f t="shared" si="82"/>
        <v>0.999999999956215-6.61704351640973E-06i</v>
      </c>
      <c r="H310" s="57" t="str">
        <f t="shared" si="83"/>
        <v>109.090920242557+0.199261882848939i</v>
      </c>
      <c r="I310" s="57" t="str">
        <f t="shared" si="84"/>
        <v>14.7875155877065-7448.83722956378i</v>
      </c>
      <c r="K310" s="57" t="str">
        <f t="shared" si="85"/>
        <v>0.109999621758485-0.000203334150899004i</v>
      </c>
      <c r="L310" s="57" t="str">
        <f t="shared" si="86"/>
        <v>0.000125-182.950691339319i</v>
      </c>
      <c r="M310" s="57" t="str">
        <f t="shared" si="87"/>
        <v>0.0015-88.1944670103824i</v>
      </c>
      <c r="N310" s="57">
        <f t="shared" si="88"/>
        <v>89.927269506966439</v>
      </c>
      <c r="O310" s="57">
        <f t="shared" si="89"/>
        <v>88.275422111363753</v>
      </c>
      <c r="P310" s="371">
        <f t="shared" si="90"/>
        <v>88.275422111363753</v>
      </c>
      <c r="Q310" s="371">
        <f t="shared" si="91"/>
        <v>-90.072730493033561</v>
      </c>
      <c r="R310" s="12">
        <f t="shared" si="92"/>
        <v>89.927269506966439</v>
      </c>
      <c r="S310" s="57">
        <f t="shared" si="93"/>
        <v>2.7425395425440049E-3</v>
      </c>
      <c r="T310" s="12">
        <f t="shared" si="76"/>
        <v>88.275422111363753</v>
      </c>
    </row>
    <row r="311" spans="1:20" x14ac:dyDescent="0.25">
      <c r="A311" s="57">
        <f t="shared" si="77"/>
        <v>17.297365317872188</v>
      </c>
      <c r="B311" s="12">
        <f t="shared" si="94"/>
        <v>2.7529611928056723</v>
      </c>
      <c r="C311" s="57" t="str">
        <f t="shared" si="78"/>
        <v>-32.9128033350536-25829.9494256601i</v>
      </c>
      <c r="D311" s="57" t="str">
        <f t="shared" si="79"/>
        <v>7.79999999766627-11562.4546662667i</v>
      </c>
      <c r="E311" s="57" t="str">
        <f t="shared" si="80"/>
        <v>162.469492407387-0.0151562191558053i</v>
      </c>
      <c r="F311" s="57" t="str">
        <f t="shared" si="81"/>
        <v>3.83983983967042-24112.5595253115i</v>
      </c>
      <c r="G311" s="57" t="str">
        <f t="shared" si="82"/>
        <v>0.999999999955881-6.64218828176988E-06i</v>
      </c>
      <c r="H311" s="57" t="str">
        <f t="shared" si="83"/>
        <v>109.09092032747+0.200019078062944i</v>
      </c>
      <c r="I311" s="57" t="str">
        <f t="shared" si="84"/>
        <v>14.7875155927602-7420.63879157768i</v>
      </c>
      <c r="K311" s="57" t="str">
        <f t="shared" si="85"/>
        <v>0.109999618878398-0.000204106815294443i</v>
      </c>
      <c r="L311" s="57" t="str">
        <f t="shared" si="86"/>
        <v>0.000125-182.258110519345i</v>
      </c>
      <c r="M311" s="57" t="str">
        <f t="shared" si="87"/>
        <v>0.0015-87.8605967427602i</v>
      </c>
      <c r="N311" s="57">
        <f t="shared" si="88"/>
        <v>89.926993132220943</v>
      </c>
      <c r="O311" s="57">
        <f t="shared" si="89"/>
        <v>88.242478168004681</v>
      </c>
      <c r="P311" s="371">
        <f t="shared" si="90"/>
        <v>88.242478168004681</v>
      </c>
      <c r="Q311" s="371">
        <f t="shared" si="91"/>
        <v>-90.073006867779057</v>
      </c>
      <c r="R311" s="12">
        <f t="shared" si="92"/>
        <v>89.926993132220943</v>
      </c>
      <c r="S311" s="57">
        <f t="shared" si="93"/>
        <v>2.7529611928056724E-3</v>
      </c>
      <c r="T311" s="12">
        <f t="shared" si="76"/>
        <v>88.242478168004681</v>
      </c>
    </row>
    <row r="312" spans="1:20" x14ac:dyDescent="0.25">
      <c r="A312" s="57">
        <f t="shared" si="77"/>
        <v>17.363095306080105</v>
      </c>
      <c r="B312" s="12">
        <f t="shared" si="94"/>
        <v>2.763422445338334</v>
      </c>
      <c r="C312" s="57" t="str">
        <f t="shared" si="78"/>
        <v>-32.9128023102657-25732.1666836975i</v>
      </c>
      <c r="D312" s="57" t="str">
        <f t="shared" si="79"/>
        <v>7.79999999764849-11518.6836693505i</v>
      </c>
      <c r="E312" s="57" t="str">
        <f t="shared" si="80"/>
        <v>162.469492068132-0.0152138120799242i</v>
      </c>
      <c r="F312" s="57" t="str">
        <f t="shared" si="81"/>
        <v>3.83983983966915-24021.2786665728i</v>
      </c>
      <c r="G312" s="57" t="str">
        <f t="shared" si="82"/>
        <v>0.999999999955545-6.66742859723836E-06i</v>
      </c>
      <c r="H312" s="57" t="str">
        <f t="shared" si="83"/>
        <v>109.09092041303+0.200779150619437i</v>
      </c>
      <c r="I312" s="57" t="str">
        <f t="shared" si="84"/>
        <v>14.7875155978522-7392.54710197195i</v>
      </c>
      <c r="K312" s="57" t="str">
        <f t="shared" si="85"/>
        <v>0.109999615976381-0.000204882415753041i</v>
      </c>
      <c r="L312" s="57" t="str">
        <f t="shared" si="86"/>
        <v>0.000125-181.56815154348i</v>
      </c>
      <c r="M312" s="57" t="str">
        <f t="shared" si="87"/>
        <v>0.0015-87.5279903793189i</v>
      </c>
      <c r="N312" s="57">
        <f t="shared" si="88"/>
        <v>89.926715707264279</v>
      </c>
      <c r="O312" s="57">
        <f t="shared" si="89"/>
        <v>88.209534223759064</v>
      </c>
      <c r="P312" s="371">
        <f t="shared" si="90"/>
        <v>88.209534223759064</v>
      </c>
      <c r="Q312" s="371">
        <f t="shared" si="91"/>
        <v>-90.073284292735721</v>
      </c>
      <c r="R312" s="12">
        <f t="shared" si="92"/>
        <v>89.926715707264279</v>
      </c>
      <c r="S312" s="57">
        <f t="shared" si="93"/>
        <v>2.7634224453383341E-3</v>
      </c>
      <c r="T312" s="12">
        <f t="shared" si="76"/>
        <v>88.209534223759064</v>
      </c>
    </row>
    <row r="313" spans="1:20" x14ac:dyDescent="0.25">
      <c r="A313" s="57">
        <f t="shared" si="77"/>
        <v>17.429075068243208</v>
      </c>
      <c r="B313" s="12">
        <f t="shared" si="94"/>
        <v>2.7739234506306198</v>
      </c>
      <c r="C313" s="57" t="str">
        <f t="shared" si="78"/>
        <v>-32.9128012776748-25634.7541075915i</v>
      </c>
      <c r="D313" s="57" t="str">
        <f t="shared" si="79"/>
        <v>7.79999999763059-11475.078372566i</v>
      </c>
      <c r="E313" s="57" t="str">
        <f t="shared" si="80"/>
        <v>162.469491726294-0.0152716238490447i</v>
      </c>
      <c r="F313" s="57" t="str">
        <f t="shared" si="81"/>
        <v>3.83983983966785-23930.3433619921i</v>
      </c>
      <c r="G313" s="57" t="str">
        <f t="shared" si="82"/>
        <v>0.999999999955207-0.0000066927648259056i</v>
      </c>
      <c r="H313" s="57" t="str">
        <f t="shared" si="83"/>
        <v>109.090920499242+0.201542111452332i</v>
      </c>
      <c r="I313" s="57" t="str">
        <f t="shared" si="84"/>
        <v>14.7875156029831-7364.56175663814i</v>
      </c>
      <c r="K313" s="57" t="str">
        <f t="shared" si="85"/>
        <v>0.109999613052266-0.000205660963431135i</v>
      </c>
      <c r="L313" s="57" t="str">
        <f t="shared" si="86"/>
        <v>0.000125-180.880804486432i</v>
      </c>
      <c r="M313" s="57" t="str">
        <f t="shared" si="87"/>
        <v>0.0015-87.1966431354045i</v>
      </c>
      <c r="N313" s="57">
        <f t="shared" si="88"/>
        <v>89.926437228105868</v>
      </c>
      <c r="O313" s="57">
        <f t="shared" si="89"/>
        <v>88.176590278620054</v>
      </c>
      <c r="P313" s="371">
        <f t="shared" si="90"/>
        <v>88.176590278620054</v>
      </c>
      <c r="Q313" s="371">
        <f t="shared" si="91"/>
        <v>-90.073562771894132</v>
      </c>
      <c r="R313" s="12">
        <f t="shared" si="92"/>
        <v>89.926437228105868</v>
      </c>
      <c r="S313" s="57">
        <f t="shared" si="93"/>
        <v>2.7739234506306198E-3</v>
      </c>
      <c r="T313" s="12">
        <f t="shared" si="76"/>
        <v>88.176590278620054</v>
      </c>
    </row>
    <row r="314" spans="1:20" x14ac:dyDescent="0.25">
      <c r="A314" s="57">
        <f t="shared" si="77"/>
        <v>17.495305553502533</v>
      </c>
      <c r="B314" s="12">
        <f t="shared" si="94"/>
        <v>2.7844643597430161</v>
      </c>
      <c r="C314" s="57" t="str">
        <f t="shared" si="78"/>
        <v>-32.9128002372218-25537.7102960296i</v>
      </c>
      <c r="D314" s="57" t="str">
        <f t="shared" si="79"/>
        <v>7.79999999761253-11431.6381486364i</v>
      </c>
      <c r="E314" s="57" t="str">
        <f t="shared" si="80"/>
        <v>162.469491381852-0.0153296552946847i</v>
      </c>
      <c r="F314" s="57" t="str">
        <f t="shared" si="81"/>
        <v>3.83983983966654-23839.7523034348i</v>
      </c>
      <c r="G314" s="57" t="str">
        <f t="shared" si="82"/>
        <v>0.999999999954866-6.71819733224175E-06i</v>
      </c>
      <c r="H314" s="57" t="str">
        <f t="shared" si="83"/>
        <v>109.09092058611+0.202307971537087i</v>
      </c>
      <c r="I314" s="57" t="str">
        <f t="shared" si="84"/>
        <v>14.7875156081533-7336.68235299767i</v>
      </c>
      <c r="K314" s="57" t="str">
        <f t="shared" si="85"/>
        <v>0.109999610105886-0.00020644246952745i</v>
      </c>
      <c r="L314" s="57" t="str">
        <f t="shared" si="86"/>
        <v>0.000125-180.196059460482i</v>
      </c>
      <c r="M314" s="57" t="str">
        <f t="shared" si="87"/>
        <v>0.0015-86.866550244475i</v>
      </c>
      <c r="N314" s="57">
        <f t="shared" si="88"/>
        <v>89.926157690739871</v>
      </c>
      <c r="O314" s="57">
        <f t="shared" si="89"/>
        <v>88.143646332580872</v>
      </c>
      <c r="P314" s="371">
        <f t="shared" si="90"/>
        <v>88.143646332580872</v>
      </c>
      <c r="Q314" s="371">
        <f t="shared" si="91"/>
        <v>-90.073842309260129</v>
      </c>
      <c r="R314" s="12">
        <f t="shared" si="92"/>
        <v>89.926157690739871</v>
      </c>
      <c r="S314" s="57">
        <f t="shared" si="93"/>
        <v>2.7844643597430161E-3</v>
      </c>
      <c r="T314" s="12">
        <f t="shared" si="76"/>
        <v>88.143646332580872</v>
      </c>
    </row>
    <row r="315" spans="1:20" x14ac:dyDescent="0.25">
      <c r="A315" s="57">
        <f t="shared" si="77"/>
        <v>17.561787714605842</v>
      </c>
      <c r="B315" s="12">
        <f t="shared" si="94"/>
        <v>2.7950453243100397</v>
      </c>
      <c r="C315" s="57" t="str">
        <f t="shared" si="78"/>
        <v>-32.9127991888447-25441.0338530037i</v>
      </c>
      <c r="D315" s="57" t="str">
        <f t="shared" si="79"/>
        <v>7.79999999759438-11388.3623726593i</v>
      </c>
      <c r="E315" s="57" t="str">
        <f t="shared" si="80"/>
        <v>162.469491034787-0.0153879072515193i</v>
      </c>
      <c r="F315" s="57" t="str">
        <f t="shared" si="81"/>
        <v>3.83983983966522-23749.5041877179i</v>
      </c>
      <c r="G315" s="57" t="str">
        <f t="shared" si="82"/>
        <v>0.999999999954522-6.74372648210195E-06i</v>
      </c>
      <c r="H315" s="57" t="str">
        <f t="shared" si="83"/>
        <v>109.090920673639+0.203076741890858i</v>
      </c>
      <c r="I315" s="57" t="str">
        <f t="shared" si="84"/>
        <v>14.7875156133623-7308.9084899959i</v>
      </c>
      <c r="K315" s="57" t="str">
        <f t="shared" si="85"/>
        <v>0.109999607137072-0.00020722694528325i</v>
      </c>
      <c r="L315" s="57" t="str">
        <f t="shared" si="86"/>
        <v>0.000125-179.513906615343i</v>
      </c>
      <c r="M315" s="57" t="str">
        <f t="shared" si="87"/>
        <v>0.0015-86.5377069580351i</v>
      </c>
      <c r="N315" s="57">
        <f t="shared" si="88"/>
        <v>89.925877091145225</v>
      </c>
      <c r="O315" s="57">
        <f t="shared" si="89"/>
        <v>88.110702385634596</v>
      </c>
      <c r="P315" s="371">
        <f t="shared" si="90"/>
        <v>88.110702385634596</v>
      </c>
      <c r="Q315" s="371">
        <f t="shared" si="91"/>
        <v>-90.074122908854775</v>
      </c>
      <c r="R315" s="12">
        <f t="shared" si="92"/>
        <v>89.925877091145225</v>
      </c>
      <c r="S315" s="57">
        <f t="shared" si="93"/>
        <v>2.7950453243100397E-3</v>
      </c>
      <c r="T315" s="12">
        <f t="shared" si="76"/>
        <v>88.110702385634596</v>
      </c>
    </row>
    <row r="316" spans="1:20" x14ac:dyDescent="0.25">
      <c r="A316" s="57">
        <f t="shared" si="77"/>
        <v>17.628522507921346</v>
      </c>
      <c r="B316" s="12">
        <f t="shared" si="94"/>
        <v>2.8056664965424178</v>
      </c>
      <c r="C316" s="57" t="str">
        <f t="shared" si="78"/>
        <v>-32.9127981324863-25344.7233877912i</v>
      </c>
      <c r="D316" s="57" t="str">
        <f t="shared" si="79"/>
        <v>7.79999999757607-11345.2504220984i</v>
      </c>
      <c r="E316" s="57" t="str">
        <f t="shared" si="80"/>
        <v>162.46949068508-0.0154463805574022i</v>
      </c>
      <c r="F316" s="57" t="str">
        <f t="shared" si="81"/>
        <v>3.83983983966389-23659.597716592i</v>
      </c>
      <c r="G316" s="57" t="str">
        <f t="shared" si="82"/>
        <v>0.999999999954176-0.0000067693526427316i</v>
      </c>
      <c r="H316" s="57" t="str">
        <f t="shared" si="83"/>
        <v>109.090920761836+0.203848433572689i</v>
      </c>
      <c r="I316" s="57" t="str">
        <f t="shared" si="84"/>
        <v>14.7875156186115-7281.23976809662i</v>
      </c>
      <c r="K316" s="57" t="str">
        <f t="shared" si="85"/>
        <v>0.109999604145651-0.000208014401982515i</v>
      </c>
      <c r="L316" s="57" t="str">
        <f t="shared" si="86"/>
        <v>0.000125-178.834336138019i</v>
      </c>
      <c r="M316" s="57" t="str">
        <f t="shared" si="87"/>
        <v>0.0015-86.210108545562i</v>
      </c>
      <c r="N316" s="57">
        <f t="shared" si="88"/>
        <v>89.925595425285621</v>
      </c>
      <c r="O316" s="57">
        <f t="shared" si="89"/>
        <v>88.077758437774477</v>
      </c>
      <c r="P316" s="371">
        <f t="shared" si="90"/>
        <v>88.077758437774477</v>
      </c>
      <c r="Q316" s="371">
        <f t="shared" si="91"/>
        <v>-90.074404574714379</v>
      </c>
      <c r="R316" s="12">
        <f t="shared" si="92"/>
        <v>89.925595425285621</v>
      </c>
      <c r="S316" s="57">
        <f t="shared" si="93"/>
        <v>2.8056664965424179E-3</v>
      </c>
      <c r="T316" s="12">
        <f t="shared" si="76"/>
        <v>88.077758437774477</v>
      </c>
    </row>
    <row r="317" spans="1:20" x14ac:dyDescent="0.25">
      <c r="A317" s="57">
        <f t="shared" si="77"/>
        <v>17.695510893451445</v>
      </c>
      <c r="B317" s="12">
        <f t="shared" si="94"/>
        <v>2.8163280292292789</v>
      </c>
      <c r="C317" s="57" t="str">
        <f t="shared" si="78"/>
        <v>-32.9127970680845-25248.7775149336i</v>
      </c>
      <c r="D317" s="57" t="str">
        <f t="shared" si="79"/>
        <v>7.79999999755762-11302.3016767737i</v>
      </c>
      <c r="E317" s="57" t="str">
        <f t="shared" si="80"/>
        <v>162.46949033271-0.0155050760533607i</v>
      </c>
      <c r="F317" s="57" t="str">
        <f t="shared" si="81"/>
        <v>3.83983983966256-23570.0315967224i</v>
      </c>
      <c r="G317" s="57" t="str">
        <f t="shared" si="82"/>
        <v>0.999999999953827-6.79507618277161E-06i</v>
      </c>
      <c r="H317" s="57" t="str">
        <f t="shared" si="83"/>
        <v>109.090920850703+0.204623057683625i</v>
      </c>
      <c r="I317" s="57" t="str">
        <f t="shared" si="84"/>
        <v>14.7875156239005-7253.67578927581i</v>
      </c>
      <c r="K317" s="57" t="str">
        <f t="shared" si="85"/>
        <v>0.109999601131453-0.000208804850952093i</v>
      </c>
      <c r="L317" s="57" t="str">
        <f t="shared" si="86"/>
        <v>0.000125-178.157338252659i</v>
      </c>
      <c r="M317" s="57" t="str">
        <f t="shared" si="87"/>
        <v>0.0015-85.8837502944424i</v>
      </c>
      <c r="N317" s="57">
        <f t="shared" si="88"/>
        <v>89.925312689109418</v>
      </c>
      <c r="O317" s="57">
        <f t="shared" si="89"/>
        <v>88.044814488993509</v>
      </c>
      <c r="P317" s="371">
        <f t="shared" si="90"/>
        <v>88.044814488993509</v>
      </c>
      <c r="Q317" s="371">
        <f t="shared" si="91"/>
        <v>-90.074687310890582</v>
      </c>
      <c r="R317" s="12">
        <f t="shared" si="92"/>
        <v>89.925312689109418</v>
      </c>
      <c r="S317" s="57">
        <f t="shared" si="93"/>
        <v>2.816328029229279E-3</v>
      </c>
      <c r="T317" s="12">
        <f t="shared" si="76"/>
        <v>88.044814488993509</v>
      </c>
    </row>
    <row r="318" spans="1:20" x14ac:dyDescent="0.25">
      <c r="A318" s="57">
        <f t="shared" si="77"/>
        <v>17.76275383484656</v>
      </c>
      <c r="B318" s="12">
        <f t="shared" si="94"/>
        <v>2.8270300757403501</v>
      </c>
      <c r="C318" s="57" t="str">
        <f t="shared" si="78"/>
        <v>-32.9127959955768-25153.1948542171i</v>
      </c>
      <c r="D318" s="57" t="str">
        <f t="shared" si="79"/>
        <v>7.79999999753899-11259.515518853i</v>
      </c>
      <c r="E318" s="57" t="str">
        <f t="shared" si="80"/>
        <v>162.469489977657-0.0155639945836174i</v>
      </c>
      <c r="F318" s="57" t="str">
        <f t="shared" si="81"/>
        <v>3.83983983966117-23480.8045396702i</v>
      </c>
      <c r="G318" s="57" t="str">
        <f t="shared" si="82"/>
        <v>0.999999999953475-6.82089747226374E-06i</v>
      </c>
      <c r="H318" s="57" t="str">
        <f t="shared" si="83"/>
        <v>109.090920940247+0.205400625366904i</v>
      </c>
      <c r="I318" s="57" t="str">
        <f t="shared" si="84"/>
        <v>14.7875156292294-7226.21615701644i</v>
      </c>
      <c r="K318" s="57" t="str">
        <f t="shared" si="85"/>
        <v>0.109999598094304-0.000209598303561863i</v>
      </c>
      <c r="L318" s="57" t="str">
        <f t="shared" si="86"/>
        <v>0.000125-177.482903220421i</v>
      </c>
      <c r="M318" s="57" t="str">
        <f t="shared" si="87"/>
        <v>0.0015-85.5586275099054i</v>
      </c>
      <c r="N318" s="57">
        <f t="shared" si="88"/>
        <v>89.925028878549568</v>
      </c>
      <c r="O318" s="57">
        <f t="shared" si="89"/>
        <v>88.011870539284587</v>
      </c>
      <c r="P318" s="371">
        <f t="shared" si="90"/>
        <v>88.011870539284587</v>
      </c>
      <c r="Q318" s="371">
        <f t="shared" si="91"/>
        <v>-90.074971121450432</v>
      </c>
      <c r="R318" s="12">
        <f t="shared" si="92"/>
        <v>89.925028878549568</v>
      </c>
      <c r="S318" s="57">
        <f t="shared" si="93"/>
        <v>2.8270300757403501E-3</v>
      </c>
      <c r="T318" s="12">
        <f t="shared" si="76"/>
        <v>88.011870539284587</v>
      </c>
    </row>
    <row r="319" spans="1:20" x14ac:dyDescent="0.25">
      <c r="A319" s="57">
        <f t="shared" si="77"/>
        <v>17.830252299418976</v>
      </c>
      <c r="B319" s="12">
        <f t="shared" si="94"/>
        <v>2.8377727900281635</v>
      </c>
      <c r="C319" s="57" t="str">
        <f t="shared" si="78"/>
        <v>-32.9127949149033-25057.9740306527i</v>
      </c>
      <c r="D319" s="57" t="str">
        <f t="shared" si="79"/>
        <v>7.79999999752024-11216.8913328431i</v>
      </c>
      <c r="E319" s="57" t="str">
        <f t="shared" si="80"/>
        <v>162.4694896199-0.0156231369956073i</v>
      </c>
      <c r="F319" s="57" t="str">
        <f t="shared" si="81"/>
        <v>3.83983983965983-23391.9152618746i</v>
      </c>
      <c r="G319" s="57" t="str">
        <f t="shared" si="82"/>
        <v>0.999999999953121-6.84681688265592E-06i</v>
      </c>
      <c r="H319" s="57" t="str">
        <f t="shared" si="83"/>
        <v>109.090921030474+0.206181147808119i</v>
      </c>
      <c r="I319" s="57" t="str">
        <f t="shared" si="84"/>
        <v>14.7875156345995-7198.86047630265i</v>
      </c>
      <c r="K319" s="57" t="str">
        <f t="shared" si="85"/>
        <v>0.109999595034028-0.000210394771224909i</v>
      </c>
      <c r="L319" s="57" t="str">
        <f t="shared" si="86"/>
        <v>0.000125-176.811021339332i</v>
      </c>
      <c r="M319" s="57" t="str">
        <f t="shared" si="87"/>
        <v>0.0015-85.2347355149482i</v>
      </c>
      <c r="N319" s="57">
        <f t="shared" si="88"/>
        <v>89.924743989523577</v>
      </c>
      <c r="O319" s="57">
        <f t="shared" si="89"/>
        <v>87.978926588640576</v>
      </c>
      <c r="P319" s="371">
        <f t="shared" si="90"/>
        <v>87.978926588640576</v>
      </c>
      <c r="Q319" s="371">
        <f t="shared" si="91"/>
        <v>-90.075256010476423</v>
      </c>
      <c r="R319" s="12">
        <f t="shared" si="92"/>
        <v>89.924743989523577</v>
      </c>
      <c r="S319" s="57">
        <f t="shared" si="93"/>
        <v>2.8377727900281637E-3</v>
      </c>
      <c r="T319" s="12">
        <f t="shared" si="76"/>
        <v>87.978926588640576</v>
      </c>
    </row>
    <row r="320" spans="1:20" x14ac:dyDescent="0.25">
      <c r="A320" s="57">
        <f t="shared" si="77"/>
        <v>17.89800725815677</v>
      </c>
      <c r="B320" s="12">
        <f t="shared" si="94"/>
        <v>2.8485563266302707</v>
      </c>
      <c r="C320" s="57" t="str">
        <f t="shared" si="78"/>
        <v>-32.9127938260022-24963.1136744581i</v>
      </c>
      <c r="D320" s="57" t="str">
        <f t="shared" si="79"/>
        <v>7.79999999750134-11174.4285055809i</v>
      </c>
      <c r="E320" s="57" t="str">
        <f t="shared" si="80"/>
        <v>162.46948925942-0.0156825041399845i</v>
      </c>
      <c r="F320" s="57" t="str">
        <f t="shared" si="81"/>
        <v>3.83983983965846-23303.3624846331i</v>
      </c>
      <c r="G320" s="57" t="str">
        <f t="shared" si="82"/>
        <v>0.999999999952764-6.87283478680756E-06i</v>
      </c>
      <c r="H320" s="57" t="str">
        <f t="shared" si="83"/>
        <v>109.090921121386+0.206964636235349i</v>
      </c>
      <c r="I320" s="57" t="str">
        <f t="shared" si="84"/>
        <v>14.7875156400101-7171.60835361346i</v>
      </c>
      <c r="K320" s="57" t="str">
        <f t="shared" si="85"/>
        <v>0.109999591950451-0.000211194265397668i</v>
      </c>
      <c r="L320" s="57" t="str">
        <f t="shared" si="86"/>
        <v>0.000125-176.141682944144i</v>
      </c>
      <c r="M320" s="57" t="str">
        <f t="shared" si="87"/>
        <v>0.0015-84.9120696502769i</v>
      </c>
      <c r="N320" s="57">
        <f t="shared" si="88"/>
        <v>89.924458017933404</v>
      </c>
      <c r="O320" s="57">
        <f t="shared" si="89"/>
        <v>87.94598263705474</v>
      </c>
      <c r="P320" s="371">
        <f t="shared" si="90"/>
        <v>87.94598263705474</v>
      </c>
      <c r="Q320" s="371">
        <f t="shared" si="91"/>
        <v>-90.075541982066596</v>
      </c>
      <c r="R320" s="12">
        <f t="shared" si="92"/>
        <v>89.924458017933404</v>
      </c>
      <c r="S320" s="57">
        <f t="shared" si="93"/>
        <v>2.8485563266302705E-3</v>
      </c>
      <c r="T320" s="12">
        <f t="shared" si="76"/>
        <v>87.94598263705474</v>
      </c>
    </row>
    <row r="321" spans="1:20" x14ac:dyDescent="0.25">
      <c r="A321" s="57">
        <f t="shared" si="77"/>
        <v>17.966019685737766</v>
      </c>
      <c r="B321" s="12">
        <f t="shared" si="94"/>
        <v>2.8593808406714656</v>
      </c>
      <c r="C321" s="57" t="str">
        <f t="shared" si="78"/>
        <v>-32.9127927288084-24868.6124210343i</v>
      </c>
      <c r="D321" s="57" t="str">
        <f t="shared" si="79"/>
        <v>7.79999999748231-11132.1264262243i</v>
      </c>
      <c r="E321" s="57" t="str">
        <f t="shared" si="80"/>
        <v>162.469488896195-0.0157420968706242i</v>
      </c>
      <c r="F321" s="57" t="str">
        <f t="shared" si="81"/>
        <v>3.83983983965706-23215.1449340846i</v>
      </c>
      <c r="G321" s="57" t="str">
        <f t="shared" si="82"/>
        <v>0.999999999952405-6.89895155899494E-06i</v>
      </c>
      <c r="H321" s="57" t="str">
        <f t="shared" si="83"/>
        <v>109.090921212991+0.207751101919351i</v>
      </c>
      <c r="I321" s="57" t="str">
        <f t="shared" si="84"/>
        <v>14.7875156454619-7144.45939691821i</v>
      </c>
      <c r="K321" s="57" t="str">
        <f t="shared" si="85"/>
        <v>0.109999588843394-0.000211996797580101i</v>
      </c>
      <c r="L321" s="57" t="str">
        <f t="shared" si="86"/>
        <v>0.000125-175.4748784062i</v>
      </c>
      <c r="M321" s="57" t="str">
        <f t="shared" si="87"/>
        <v>0.0015-84.5906252742355i</v>
      </c>
      <c r="N321" s="57">
        <f t="shared" si="88"/>
        <v>89.924170959665503</v>
      </c>
      <c r="O321" s="57">
        <f t="shared" si="89"/>
        <v>87.913038684519606</v>
      </c>
      <c r="P321" s="371">
        <f t="shared" si="90"/>
        <v>87.913038684519606</v>
      </c>
      <c r="Q321" s="371">
        <f t="shared" si="91"/>
        <v>-90.075829040334497</v>
      </c>
      <c r="R321" s="12">
        <f t="shared" si="92"/>
        <v>89.924170959665503</v>
      </c>
      <c r="S321" s="57">
        <f t="shared" si="93"/>
        <v>2.8593808406714655E-3</v>
      </c>
      <c r="T321" s="12">
        <f t="shared" si="76"/>
        <v>87.913038684519606</v>
      </c>
    </row>
    <row r="322" spans="1:20" x14ac:dyDescent="0.25">
      <c r="A322" s="57">
        <f t="shared" si="77"/>
        <v>18.034290560543571</v>
      </c>
      <c r="B322" s="12">
        <f t="shared" si="94"/>
        <v>2.8702464878660172</v>
      </c>
      <c r="C322" s="57" t="str">
        <f t="shared" si="78"/>
        <v>-32.9127916232608-24774.4689109489i</v>
      </c>
      <c r="D322" s="57" t="str">
        <f t="shared" si="79"/>
        <v>7.79999999746317-11089.9844862436i</v>
      </c>
      <c r="E322" s="57" t="str">
        <f t="shared" si="80"/>
        <v>162.469488530204-0.0158019160446554i</v>
      </c>
      <c r="F322" s="57" t="str">
        <f t="shared" si="81"/>
        <v>3.83983983965568-23127.2613411898i</v>
      </c>
      <c r="G322" s="57" t="str">
        <f t="shared" si="82"/>
        <v>0.999999999952042-6.92516757491661E-06i</v>
      </c>
      <c r="H322" s="57" t="str">
        <f t="shared" si="83"/>
        <v>109.090921305295+0.208540556173717i</v>
      </c>
      <c r="I322" s="57" t="str">
        <f t="shared" si="84"/>
        <v>14.7875156509555-7117.41321567003i</v>
      </c>
      <c r="K322" s="57" t="str">
        <f t="shared" si="85"/>
        <v>0.109999585712678-0.000212802379315874i</v>
      </c>
      <c r="L322" s="57" t="str">
        <f t="shared" si="86"/>
        <v>0.000125-174.810598133294i</v>
      </c>
      <c r="M322" s="57" t="str">
        <f t="shared" si="87"/>
        <v>0.0015-84.2703977627365i</v>
      </c>
      <c r="N322" s="57">
        <f t="shared" si="88"/>
        <v>89.923882810590655</v>
      </c>
      <c r="O322" s="57">
        <f t="shared" si="89"/>
        <v>87.880094731027881</v>
      </c>
      <c r="P322" s="371">
        <f t="shared" si="90"/>
        <v>87.880094731027881</v>
      </c>
      <c r="Q322" s="371">
        <f t="shared" si="91"/>
        <v>-90.076117189409345</v>
      </c>
      <c r="R322" s="12">
        <f t="shared" si="92"/>
        <v>89.923882810590655</v>
      </c>
      <c r="S322" s="57">
        <f t="shared" si="93"/>
        <v>2.870246487866017E-3</v>
      </c>
      <c r="T322" s="12">
        <f t="shared" si="76"/>
        <v>87.880094731027881</v>
      </c>
    </row>
    <row r="323" spans="1:20" x14ac:dyDescent="0.25">
      <c r="A323" s="57">
        <f t="shared" si="77"/>
        <v>18.102820864673635</v>
      </c>
      <c r="B323" s="12">
        <f t="shared" si="94"/>
        <v>2.881153424519908</v>
      </c>
      <c r="C323" s="57" t="str">
        <f t="shared" si="78"/>
        <v>-32.9127905092945-24680.6817899164i</v>
      </c>
      <c r="D323" s="57" t="str">
        <f t="shared" si="79"/>
        <v>7.79999999744386-11048.002079413i</v>
      </c>
      <c r="E323" s="57" t="str">
        <f t="shared" si="80"/>
        <v>162.469488161425-0.0158619625224613i</v>
      </c>
      <c r="F323" s="57" t="str">
        <f t="shared" si="81"/>
        <v>3.83983983965429-23039.7104417138i</v>
      </c>
      <c r="G323" s="57" t="str">
        <f t="shared" si="82"/>
        <v>0.999999999951677-6.95148321169876E-06i</v>
      </c>
      <c r="H323" s="57" t="str">
        <f t="shared" si="83"/>
        <v>109.090921398301+0.209333010355013i</v>
      </c>
      <c r="I323" s="57" t="str">
        <f t="shared" si="84"/>
        <v>14.7875156564908-7090.46942080041i</v>
      </c>
      <c r="K323" s="57" t="str">
        <f t="shared" si="85"/>
        <v>0.109999582558124-0.000213611022192492i</v>
      </c>
      <c r="L323" s="57" t="str">
        <f t="shared" si="86"/>
        <v>0.000125-174.148832569529i</v>
      </c>
      <c r="M323" s="57" t="str">
        <f t="shared" si="87"/>
        <v>0.0015-83.9513825092014i</v>
      </c>
      <c r="N323" s="57">
        <f t="shared" si="88"/>
        <v>89.923593566563923</v>
      </c>
      <c r="O323" s="57">
        <f t="shared" si="89"/>
        <v>87.847150776572462</v>
      </c>
      <c r="P323" s="371">
        <f t="shared" si="90"/>
        <v>87.847150776572462</v>
      </c>
      <c r="Q323" s="371">
        <f t="shared" si="91"/>
        <v>-90.076406433436077</v>
      </c>
      <c r="R323" s="12">
        <f t="shared" si="92"/>
        <v>89.923593566563923</v>
      </c>
      <c r="S323" s="57">
        <f t="shared" si="93"/>
        <v>2.881153424519908E-3</v>
      </c>
      <c r="T323" s="12">
        <f t="shared" si="76"/>
        <v>87.847150776572462</v>
      </c>
    </row>
    <row r="324" spans="1:20" x14ac:dyDescent="0.25">
      <c r="A324" s="57">
        <f t="shared" si="77"/>
        <v>18.171611583959397</v>
      </c>
      <c r="B324" s="12">
        <f t="shared" si="94"/>
        <v>2.8921018075330838</v>
      </c>
      <c r="C324" s="57" t="str">
        <f t="shared" si="78"/>
        <v>-32.9127893868471-24587.2497087774i</v>
      </c>
      <c r="D324" s="57" t="str">
        <f t="shared" si="79"/>
        <v>7.79999999742437-11006.1786018013i</v>
      </c>
      <c r="E324" s="57" t="str">
        <f t="shared" si="80"/>
        <v>162.46948778984-0.015922237167696i</v>
      </c>
      <c r="F324" s="57" t="str">
        <f t="shared" si="81"/>
        <v>3.83983983965287-22952.4909762074i</v>
      </c>
      <c r="G324" s="57" t="str">
        <f t="shared" si="82"/>
        <v>0.999999999951309-6.97789884790065E-06i</v>
      </c>
      <c r="H324" s="57" t="str">
        <f t="shared" si="83"/>
        <v>109.090921492015+0.210128475862975i</v>
      </c>
      <c r="I324" s="57" t="str">
        <f t="shared" si="84"/>
        <v>14.7875156620682-7063.62762471379i</v>
      </c>
      <c r="K324" s="57" t="str">
        <f t="shared" si="85"/>
        <v>0.10999957937955-0.000214422737841497i</v>
      </c>
      <c r="L324" s="57" t="str">
        <f t="shared" si="86"/>
        <v>0.000125-173.489572195188i</v>
      </c>
      <c r="M324" s="57" t="str">
        <f t="shared" si="87"/>
        <v>0.0015-83.6335749244886i</v>
      </c>
      <c r="N324" s="57">
        <f t="shared" si="88"/>
        <v>89.923303223424725</v>
      </c>
      <c r="O324" s="57">
        <f t="shared" si="89"/>
        <v>87.814206821145945</v>
      </c>
      <c r="P324" s="371">
        <f t="shared" si="90"/>
        <v>87.814206821145945</v>
      </c>
      <c r="Q324" s="371">
        <f t="shared" si="91"/>
        <v>-90.076696776575275</v>
      </c>
      <c r="R324" s="12">
        <f t="shared" si="92"/>
        <v>89.923303223424725</v>
      </c>
      <c r="S324" s="57">
        <f t="shared" si="93"/>
        <v>2.8921018075330836E-3</v>
      </c>
      <c r="T324" s="12">
        <f t="shared" si="76"/>
        <v>87.814206821145945</v>
      </c>
    </row>
    <row r="325" spans="1:20" x14ac:dyDescent="0.25">
      <c r="A325" s="57">
        <f t="shared" si="77"/>
        <v>18.240663707978442</v>
      </c>
      <c r="B325" s="12">
        <f t="shared" si="94"/>
        <v>2.9030917944017096</v>
      </c>
      <c r="C325" s="57" t="str">
        <f t="shared" si="78"/>
        <v>-32.9127882558521-24494.1713234799i</v>
      </c>
      <c r="D325" s="57" t="str">
        <f t="shared" si="79"/>
        <v>7.79999999740481-10964.5134517639i</v>
      </c>
      <c r="E325" s="57" t="str">
        <f t="shared" si="80"/>
        <v>162.469487415424-0.0159827408472827i</v>
      </c>
      <c r="F325" s="57" t="str">
        <f t="shared" si="81"/>
        <v>3.83983983965145-22865.6016899895i</v>
      </c>
      <c r="G325" s="57" t="str">
        <f t="shared" si="82"/>
        <v>0.999999999950938-7.00441486352007E-06i</v>
      </c>
      <c r="H325" s="57" t="str">
        <f t="shared" si="83"/>
        <v>109.090921586442+0.210926964140652i</v>
      </c>
      <c r="I325" s="57" t="str">
        <f t="shared" si="84"/>
        <v>14.7875156676881-7036.88744128199i</v>
      </c>
      <c r="K325" s="57" t="str">
        <f t="shared" si="85"/>
        <v>0.109999576176773-0.000215237537938615i</v>
      </c>
      <c r="L325" s="57" t="str">
        <f t="shared" si="86"/>
        <v>0.000125-172.832807526587i</v>
      </c>
      <c r="M325" s="57" t="str">
        <f t="shared" si="87"/>
        <v>0.0015-83.3169704368289i</v>
      </c>
      <c r="N325" s="57">
        <f t="shared" si="88"/>
        <v>89.923011776996546</v>
      </c>
      <c r="O325" s="57">
        <f t="shared" si="89"/>
        <v>87.781262864740896</v>
      </c>
      <c r="P325" s="371">
        <f t="shared" si="90"/>
        <v>87.781262864740896</v>
      </c>
      <c r="Q325" s="371">
        <f t="shared" si="91"/>
        <v>-90.076988223003454</v>
      </c>
      <c r="R325" s="12">
        <f t="shared" si="92"/>
        <v>89.923011776996546</v>
      </c>
      <c r="S325" s="57">
        <f t="shared" si="93"/>
        <v>2.9030917944017098E-3</v>
      </c>
      <c r="T325" s="12">
        <f t="shared" si="76"/>
        <v>87.781262864740896</v>
      </c>
    </row>
    <row r="326" spans="1:20" x14ac:dyDescent="0.25">
      <c r="A326" s="57">
        <f t="shared" si="77"/>
        <v>18.309978230068761</v>
      </c>
      <c r="B326" s="12">
        <f t="shared" si="94"/>
        <v>2.9141235432204362</v>
      </c>
      <c r="C326" s="57" t="str">
        <f t="shared" si="78"/>
        <v>-32.9127871162455-24401.4452950603i</v>
      </c>
      <c r="D326" s="57" t="str">
        <f t="shared" si="79"/>
        <v>7.79999999738499-10923.0060299334i</v>
      </c>
      <c r="E326" s="57" t="str">
        <f t="shared" si="80"/>
        <v>162.469487038158-0.0160434744314525i</v>
      </c>
      <c r="F326" s="57" t="str">
        <f t="shared" si="81"/>
        <v>3.83983983964999-22779.0413331283i</v>
      </c>
      <c r="G326" s="57" t="str">
        <f t="shared" si="82"/>
        <v>0.999999999950565-7.03103163999883E-06i</v>
      </c>
      <c r="H326" s="57" t="str">
        <f t="shared" si="83"/>
        <v>109.090921681588+0.211728486674576i</v>
      </c>
      <c r="I326" s="57" t="str">
        <f t="shared" si="84"/>
        <v>14.7875156733505-7010.24848583844i</v>
      </c>
      <c r="K326" s="57" t="str">
        <f t="shared" si="85"/>
        <v>0.10999957294961-0.000216055434203934i</v>
      </c>
      <c r="L326" s="57" t="str">
        <f t="shared" si="86"/>
        <v>0.000125-172.178529115946i</v>
      </c>
      <c r="M326" s="57" t="str">
        <f t="shared" si="87"/>
        <v>0.0015-83.0015644917604i</v>
      </c>
      <c r="N326" s="57">
        <f t="shared" si="88"/>
        <v>89.922719223087086</v>
      </c>
      <c r="O326" s="57">
        <f t="shared" si="89"/>
        <v>87.748318907349898</v>
      </c>
      <c r="P326" s="371">
        <f t="shared" si="90"/>
        <v>87.748318907349898</v>
      </c>
      <c r="Q326" s="371">
        <f t="shared" si="91"/>
        <v>-90.077280776912914</v>
      </c>
      <c r="R326" s="12">
        <f t="shared" si="92"/>
        <v>89.922719223087086</v>
      </c>
      <c r="S326" s="57">
        <f t="shared" si="93"/>
        <v>2.9141235432204363E-3</v>
      </c>
      <c r="T326" s="12">
        <f t="shared" si="76"/>
        <v>87.748318907349898</v>
      </c>
    </row>
    <row r="327" spans="1:20" x14ac:dyDescent="0.25">
      <c r="A327" s="57">
        <f t="shared" si="77"/>
        <v>18.379556147343024</v>
      </c>
      <c r="B327" s="12">
        <f t="shared" si="94"/>
        <v>2.9251972126846741</v>
      </c>
      <c r="C327" s="57" t="str">
        <f t="shared" si="78"/>
        <v>-32.9127859679612-24309.0702896233i</v>
      </c>
      <c r="D327" s="57" t="str">
        <f t="shared" si="79"/>
        <v>7.7999999973651-10881.6557392119i</v>
      </c>
      <c r="E327" s="57" t="str">
        <f t="shared" si="80"/>
        <v>162.469486658018-0.0161044387937287i</v>
      </c>
      <c r="F327" s="57" t="str">
        <f t="shared" si="81"/>
        <v>3.83983983964859-22692.8086604244i</v>
      </c>
      <c r="G327" s="57" t="str">
        <f t="shared" si="82"/>
        <v>0.999999999950188-7.05774956022816E-06i</v>
      </c>
      <c r="H327" s="57" t="str">
        <f t="shared" si="83"/>
        <v>109.090921777459+0.212533054994935i</v>
      </c>
      <c r="I327" s="57" t="str">
        <f t="shared" si="84"/>
        <v>14.7875156790564-6983.71037517297i</v>
      </c>
      <c r="K327" s="57" t="str">
        <f t="shared" si="85"/>
        <v>0.109999569697873-0.000216876438402065i</v>
      </c>
      <c r="L327" s="57" t="str">
        <f t="shared" si="86"/>
        <v>0.000125-171.526727551251i</v>
      </c>
      <c r="M327" s="57" t="str">
        <f t="shared" si="87"/>
        <v>0.0015-82.6873525520623i</v>
      </c>
      <c r="N327" s="57">
        <f t="shared" si="88"/>
        <v>89.922425557488054</v>
      </c>
      <c r="O327" s="57">
        <f t="shared" si="89"/>
        <v>87.715374948965433</v>
      </c>
      <c r="P327" s="371">
        <f t="shared" si="90"/>
        <v>87.715374948965433</v>
      </c>
      <c r="Q327" s="371">
        <f t="shared" si="91"/>
        <v>-90.077574442511946</v>
      </c>
      <c r="R327" s="12">
        <f t="shared" si="92"/>
        <v>89.922425557488054</v>
      </c>
      <c r="S327" s="57">
        <f t="shared" si="93"/>
        <v>2.9251972126846742E-3</v>
      </c>
      <c r="T327" s="12">
        <f t="shared" si="76"/>
        <v>87.715374948965433</v>
      </c>
    </row>
    <row r="328" spans="1:20" x14ac:dyDescent="0.25">
      <c r="A328" s="57">
        <f t="shared" si="77"/>
        <v>18.449398460702927</v>
      </c>
      <c r="B328" s="12">
        <f t="shared" si="94"/>
        <v>2.9363129620928761</v>
      </c>
      <c r="C328" s="57" t="str">
        <f t="shared" si="78"/>
        <v>-32.9127848109339-24217.044978324i</v>
      </c>
      <c r="D328" s="57" t="str">
        <f t="shared" si="79"/>
        <v>7.79999999734502-10840.4619847615i</v>
      </c>
      <c r="E328" s="57" t="str">
        <f t="shared" si="80"/>
        <v>162.469486274985-0.0161656348109638i</v>
      </c>
      <c r="F328" s="57" t="str">
        <f t="shared" si="81"/>
        <v>3.83983983964711-22606.9024313915i</v>
      </c>
      <c r="G328" s="57" t="str">
        <f t="shared" si="82"/>
        <v>0.999999999949809-7.08456900855434E-06i</v>
      </c>
      <c r="H328" s="57" t="str">
        <f t="shared" si="83"/>
        <v>109.09092187406+0.213340680675723i</v>
      </c>
      <c r="I328" s="57" t="str">
        <f t="shared" si="84"/>
        <v>14.7875156848056-6957.27272752582i</v>
      </c>
      <c r="K328" s="57" t="str">
        <f t="shared" si="85"/>
        <v>0.109999566421376-0.000217700562342317i</v>
      </c>
      <c r="L328" s="57" t="str">
        <f t="shared" si="86"/>
        <v>0.000125-170.877393456118i</v>
      </c>
      <c r="M328" s="57" t="str">
        <f t="shared" si="87"/>
        <v>0.0015-82.3743300976912i</v>
      </c>
      <c r="N328" s="57">
        <f t="shared" si="88"/>
        <v>89.922130775975248</v>
      </c>
      <c r="O328" s="57">
        <f t="shared" si="89"/>
        <v>87.682430989580084</v>
      </c>
      <c r="P328" s="371">
        <f t="shared" si="90"/>
        <v>87.682430989580084</v>
      </c>
      <c r="Q328" s="371">
        <f t="shared" si="91"/>
        <v>-90.077869224024752</v>
      </c>
      <c r="R328" s="12">
        <f t="shared" si="92"/>
        <v>89.922130775975248</v>
      </c>
      <c r="S328" s="57">
        <f t="shared" si="93"/>
        <v>2.9363129620928762E-3</v>
      </c>
      <c r="T328" s="12">
        <f t="shared" si="76"/>
        <v>87.682430989580084</v>
      </c>
    </row>
    <row r="329" spans="1:20" x14ac:dyDescent="0.25">
      <c r="A329" s="57">
        <f t="shared" si="77"/>
        <v>18.5195061748536</v>
      </c>
      <c r="B329" s="12">
        <f t="shared" si="94"/>
        <v>2.9474709513488291</v>
      </c>
      <c r="C329" s="57" t="str">
        <f t="shared" si="78"/>
        <v>-32.9127836450969-24125.3680373468i</v>
      </c>
      <c r="D329" s="57" t="str">
        <f t="shared" si="79"/>
        <v>7.79999999732483-10799.424173996i</v>
      </c>
      <c r="E329" s="57" t="str">
        <f t="shared" si="80"/>
        <v>162.469485889036-0.0162270633633363i</v>
      </c>
      <c r="F329" s="57" t="str">
        <f t="shared" si="81"/>
        <v>3.83983983964565-22521.3214102397i</v>
      </c>
      <c r="G329" s="57" t="str">
        <f t="shared" si="82"/>
        <v>0.999999999949427-7.11149037078413E-06i</v>
      </c>
      <c r="H329" s="57" t="str">
        <f t="shared" si="83"/>
        <v>109.090921971397+0.214151375334922i</v>
      </c>
      <c r="I329" s="57" t="str">
        <f t="shared" si="84"/>
        <v>14.7875156905987-6930.93516258259i</v>
      </c>
      <c r="K329" s="57" t="str">
        <f t="shared" si="85"/>
        <v>0.109999563119931-0.000218527817878871i</v>
      </c>
      <c r="L329" s="57" t="str">
        <f t="shared" si="86"/>
        <v>0.000125-170.230517489658i</v>
      </c>
      <c r="M329" s="57" t="str">
        <f t="shared" si="87"/>
        <v>0.0015-82.0624926257131i</v>
      </c>
      <c r="N329" s="57">
        <f t="shared" si="88"/>
        <v>89.92183487430836</v>
      </c>
      <c r="O329" s="57">
        <f t="shared" si="89"/>
        <v>87.649487029186005</v>
      </c>
      <c r="P329" s="371">
        <f t="shared" si="90"/>
        <v>87.649487029186005</v>
      </c>
      <c r="Q329" s="371">
        <f t="shared" si="91"/>
        <v>-90.07816512569164</v>
      </c>
      <c r="R329" s="12">
        <f t="shared" si="92"/>
        <v>89.92183487430836</v>
      </c>
      <c r="S329" s="57">
        <f t="shared" si="93"/>
        <v>2.9474709513488289E-3</v>
      </c>
      <c r="T329" s="12">
        <f t="shared" si="76"/>
        <v>87.649487029186005</v>
      </c>
    </row>
    <row r="330" spans="1:20" x14ac:dyDescent="0.25">
      <c r="A330" s="57">
        <f t="shared" si="77"/>
        <v>18.589880298318043</v>
      </c>
      <c r="B330" s="12">
        <f t="shared" si="94"/>
        <v>2.9586713409639547</v>
      </c>
      <c r="C330" s="57" t="str">
        <f t="shared" si="78"/>
        <v>-32.912782470382-24034.0381478881i</v>
      </c>
      <c r="D330" s="57" t="str">
        <f t="shared" si="79"/>
        <v>7.79999999730445-10758.541716573i</v>
      </c>
      <c r="E330" s="57" t="str">
        <f t="shared" si="80"/>
        <v>162.469485500146-0.0162887253343646i</v>
      </c>
      <c r="F330" s="57" t="str">
        <f t="shared" si="81"/>
        <v>3.83983983964417-22436.0643658574i</v>
      </c>
      <c r="G330" s="57" t="str">
        <f t="shared" si="82"/>
        <v>0.999999999949042-7.13851403419036E-06i</v>
      </c>
      <c r="H330" s="57" t="str">
        <f t="shared" si="83"/>
        <v>109.090922069475+0.214965150634655i</v>
      </c>
      <c r="I330" s="57" t="str">
        <f t="shared" si="84"/>
        <v>14.7875156964358-6904.69730146857i</v>
      </c>
      <c r="K330" s="57" t="str">
        <f t="shared" si="85"/>
        <v>0.109999559793347-0.000219358216910931i</v>
      </c>
      <c r="L330" s="57" t="str">
        <f t="shared" si="86"/>
        <v>0.000125-169.586090346341i</v>
      </c>
      <c r="M330" s="57" t="str">
        <f t="shared" si="87"/>
        <v>0.0015-81.7518356502422i</v>
      </c>
      <c r="N330" s="57">
        <f t="shared" si="88"/>
        <v>89.921537848230983</v>
      </c>
      <c r="O330" s="57">
        <f t="shared" si="89"/>
        <v>87.616543067775552</v>
      </c>
      <c r="P330" s="371">
        <f t="shared" si="90"/>
        <v>87.616543067775552</v>
      </c>
      <c r="Q330" s="371">
        <f t="shared" si="91"/>
        <v>-90.078462151769017</v>
      </c>
      <c r="R330" s="12">
        <f t="shared" si="92"/>
        <v>89.921537848230983</v>
      </c>
      <c r="S330" s="57">
        <f t="shared" si="93"/>
        <v>2.9586713409639545E-3</v>
      </c>
      <c r="T330" s="12">
        <f t="shared" si="76"/>
        <v>87.616543067775552</v>
      </c>
    </row>
    <row r="331" spans="1:20" x14ac:dyDescent="0.25">
      <c r="A331" s="57">
        <f t="shared" si="77"/>
        <v>18.660521843451654</v>
      </c>
      <c r="B331" s="12">
        <f t="shared" si="94"/>
        <v>2.969914292059618</v>
      </c>
      <c r="C331" s="57" t="str">
        <f t="shared" si="78"/>
        <v>-32.9127812867224-23943.0539961372i</v>
      </c>
      <c r="D331" s="57" t="str">
        <f t="shared" si="79"/>
        <v>7.79999999728389-10717.8140243844i</v>
      </c>
      <c r="E331" s="57" t="str">
        <f t="shared" si="80"/>
        <v>162.469485108296-0.0163506216109334i</v>
      </c>
      <c r="F331" s="57" t="str">
        <f t="shared" si="81"/>
        <v>3.83983983964267-22351.1300717932i</v>
      </c>
      <c r="G331" s="57" t="str">
        <f t="shared" si="82"/>
        <v>0.999999999948654-7.16564038751751E-06i</v>
      </c>
      <c r="H331" s="57" t="str">
        <f t="shared" si="83"/>
        <v>109.090922168299+0.215782018281366i</v>
      </c>
      <c r="I331" s="57" t="str">
        <f t="shared" si="84"/>
        <v>14.7875157023172-6878.5587667432i</v>
      </c>
      <c r="K331" s="57" t="str">
        <f t="shared" si="85"/>
        <v>0.109999556441434-0.000220191771382918i</v>
      </c>
      <c r="L331" s="57" t="str">
        <f t="shared" si="86"/>
        <v>0.000125-168.944102755869i</v>
      </c>
      <c r="M331" s="57" t="str">
        <f t="shared" si="87"/>
        <v>0.0015-81.4423547023733i</v>
      </c>
      <c r="N331" s="57">
        <f t="shared" si="88"/>
        <v>89.921239693470525</v>
      </c>
      <c r="O331" s="57">
        <f t="shared" si="89"/>
        <v>87.583599105341094</v>
      </c>
      <c r="P331" s="371">
        <f t="shared" si="90"/>
        <v>87.583599105341094</v>
      </c>
      <c r="Q331" s="371">
        <f t="shared" si="91"/>
        <v>-90.078760306529475</v>
      </c>
      <c r="R331" s="12">
        <f t="shared" si="92"/>
        <v>89.921239693470525</v>
      </c>
      <c r="S331" s="57">
        <f t="shared" si="93"/>
        <v>2.969914292059618E-3</v>
      </c>
      <c r="T331" s="12">
        <f t="shared" si="76"/>
        <v>87.583599105341094</v>
      </c>
    </row>
    <row r="332" spans="1:20" x14ac:dyDescent="0.25">
      <c r="A332" s="57">
        <f t="shared" si="77"/>
        <v>18.73143182645677</v>
      </c>
      <c r="B332" s="12">
        <f t="shared" si="94"/>
        <v>2.9811999663694446</v>
      </c>
      <c r="C332" s="57" t="str">
        <f t="shared" si="78"/>
        <v>-32.9127800940512-23852.4142732564i</v>
      </c>
      <c r="D332" s="57" t="str">
        <f t="shared" si="79"/>
        <v>7.79999999726322-10677.2405115488i</v>
      </c>
      <c r="E332" s="57" t="str">
        <f t="shared" si="80"/>
        <v>162.469484713464-0.0164127530832879i</v>
      </c>
      <c r="F332" s="57" t="str">
        <f t="shared" si="81"/>
        <v>3.83983983964117-22266.517306239i</v>
      </c>
      <c r="G332" s="57" t="str">
        <f t="shared" si="82"/>
        <v>0.999999999948263-7.19286982098726E-06i</v>
      </c>
      <c r="H332" s="57" t="str">
        <f t="shared" si="83"/>
        <v>109.090922267877+0.21660199002599i</v>
      </c>
      <c r="I332" s="57" t="str">
        <f t="shared" si="84"/>
        <v>14.7875157082438-6852.51918239513i</v>
      </c>
      <c r="K332" s="57" t="str">
        <f t="shared" si="85"/>
        <v>0.109999553063997-0.000221028493284632i</v>
      </c>
      <c r="L332" s="57" t="str">
        <f t="shared" si="86"/>
        <v>0.000125-168.304545483033i</v>
      </c>
      <c r="M332" s="57" t="str">
        <f t="shared" si="87"/>
        <v>0.0015-81.1340453301186i</v>
      </c>
      <c r="N332" s="57">
        <f t="shared" si="88"/>
        <v>89.920940405738193</v>
      </c>
      <c r="O332" s="57">
        <f t="shared" si="89"/>
        <v>87.550655141874799</v>
      </c>
      <c r="P332" s="371">
        <f t="shared" si="90"/>
        <v>87.550655141874799</v>
      </c>
      <c r="Q332" s="371">
        <f t="shared" si="91"/>
        <v>-90.079059594261807</v>
      </c>
      <c r="R332" s="12">
        <f t="shared" si="92"/>
        <v>89.920940405738193</v>
      </c>
      <c r="S332" s="57">
        <f t="shared" si="93"/>
        <v>2.9811999663694445E-3</v>
      </c>
      <c r="T332" s="12">
        <f t="shared" si="76"/>
        <v>87.550655141874799</v>
      </c>
    </row>
    <row r="333" spans="1:20" x14ac:dyDescent="0.25">
      <c r="A333" s="57">
        <f t="shared" si="77"/>
        <v>18.802611267397307</v>
      </c>
      <c r="B333" s="12">
        <f t="shared" si="94"/>
        <v>2.9925285262416486</v>
      </c>
      <c r="C333" s="57" t="str">
        <f t="shared" si="78"/>
        <v>-32.9127788922973-23762.1176753628i</v>
      </c>
      <c r="D333" s="57" t="str">
        <f t="shared" si="79"/>
        <v>7.79999999724238-10636.8205944026i</v>
      </c>
      <c r="E333" s="57" t="str">
        <f t="shared" si="80"/>
        <v>162.469484315624-0.0164751206450521i</v>
      </c>
      <c r="F333" s="57" t="str">
        <f t="shared" si="81"/>
        <v>3.83983983963966-22182.2248520117i</v>
      </c>
      <c r="G333" s="57" t="str">
        <f t="shared" si="82"/>
        <v>0.999999999947869-7.22020272630417E-06i</v>
      </c>
      <c r="H333" s="57" t="str">
        <f t="shared" si="83"/>
        <v>109.090922368211+0.217425077664097i</v>
      </c>
      <c r="I333" s="57" t="str">
        <f t="shared" si="84"/>
        <v>14.787515714215-6826.57817383592i</v>
      </c>
      <c r="K333" s="57" t="str">
        <f t="shared" si="85"/>
        <v>0.109999549660844-0.000221868394651418i</v>
      </c>
      <c r="L333" s="57" t="str">
        <f t="shared" si="86"/>
        <v>0.000125-167.667409327589i</v>
      </c>
      <c r="M333" s="57" t="str">
        <f t="shared" si="87"/>
        <v>0.0015-80.8269030983454i</v>
      </c>
      <c r="N333" s="57">
        <f t="shared" si="88"/>
        <v>89.920639980728865</v>
      </c>
      <c r="O333" s="57">
        <f t="shared" si="89"/>
        <v>87.517711177368795</v>
      </c>
      <c r="P333" s="371">
        <f t="shared" si="90"/>
        <v>87.517711177368795</v>
      </c>
      <c r="Q333" s="371">
        <f t="shared" si="91"/>
        <v>-90.079360019271135</v>
      </c>
      <c r="R333" s="12">
        <f t="shared" si="92"/>
        <v>89.920639980728865</v>
      </c>
      <c r="S333" s="57">
        <f t="shared" si="93"/>
        <v>2.9925285262416487E-3</v>
      </c>
      <c r="T333" s="12">
        <f t="shared" si="76"/>
        <v>87.517711177368795</v>
      </c>
    </row>
    <row r="334" spans="1:20" x14ac:dyDescent="0.25">
      <c r="A334" s="57">
        <f t="shared" si="77"/>
        <v>18.874061190213418</v>
      </c>
      <c r="B334" s="12">
        <f t="shared" si="94"/>
        <v>3.0039001346413667</v>
      </c>
      <c r="C334" s="57" t="str">
        <f t="shared" si="78"/>
        <v>-32.9127776813925-23672.1629035094i</v>
      </c>
      <c r="D334" s="57" t="str">
        <f t="shared" si="79"/>
        <v>7.79999999722139-10596.5536914917i</v>
      </c>
      <c r="E334" s="57" t="str">
        <f t="shared" si="80"/>
        <v>162.469483914753-0.0165377251932517i</v>
      </c>
      <c r="F334" s="57" t="str">
        <f t="shared" si="81"/>
        <v>3.83983983963815-22098.251496536i</v>
      </c>
      <c r="G334" s="57" t="str">
        <f t="shared" si="82"/>
        <v>0.999999999947472-7.24763949666124E-06i</v>
      </c>
      <c r="H334" s="57" t="str">
        <f t="shared" si="83"/>
        <v>109.09092246931+0.2182512930361i</v>
      </c>
      <c r="I334" s="57" t="str">
        <f t="shared" si="84"/>
        <v>14.7875157202319-6800.73536789565i</v>
      </c>
      <c r="K334" s="57" t="str">
        <f t="shared" si="85"/>
        <v>0.109999546231778-0.000222711487564351i</v>
      </c>
      <c r="L334" s="57" t="str">
        <f t="shared" si="86"/>
        <v>0.000125-167.032685124117i</v>
      </c>
      <c r="M334" s="57" t="str">
        <f t="shared" si="87"/>
        <v>0.0015-80.5209235887083i</v>
      </c>
      <c r="N334" s="57">
        <f t="shared" si="88"/>
        <v>89.92033841412109</v>
      </c>
      <c r="O334" s="57">
        <f t="shared" si="89"/>
        <v>87.484767211815125</v>
      </c>
      <c r="P334" s="371">
        <f t="shared" si="90"/>
        <v>87.484767211815125</v>
      </c>
      <c r="Q334" s="371">
        <f t="shared" si="91"/>
        <v>-90.07966158587891</v>
      </c>
      <c r="R334" s="12">
        <f t="shared" si="92"/>
        <v>89.92033841412109</v>
      </c>
      <c r="S334" s="57">
        <f t="shared" si="93"/>
        <v>3.003900134641367E-3</v>
      </c>
      <c r="T334" s="12">
        <f t="shared" si="76"/>
        <v>87.484767211815125</v>
      </c>
    </row>
    <row r="335" spans="1:20" x14ac:dyDescent="0.25">
      <c r="A335" s="57">
        <f t="shared" si="77"/>
        <v>18.945782622736228</v>
      </c>
      <c r="B335" s="12">
        <f t="shared" si="94"/>
        <v>3.0153149551530039</v>
      </c>
      <c r="C335" s="57" t="str">
        <f t="shared" si="78"/>
        <v>-32.9127764612683-23582.5486636666i</v>
      </c>
      <c r="D335" s="57" t="str">
        <f t="shared" si="79"/>
        <v>7.79999999720027-10556.4392235631i</v>
      </c>
      <c r="E335" s="57" t="str">
        <f t="shared" si="80"/>
        <v>162.469483510832-0.0166005676283212i</v>
      </c>
      <c r="F335" s="57" t="str">
        <f t="shared" si="81"/>
        <v>3.83983983963662-22014.596031827i</v>
      </c>
      <c r="G335" s="57" t="str">
        <f t="shared" si="82"/>
        <v>0.999999999947072-7.27518052674565E-06i</v>
      </c>
      <c r="H335" s="57" t="str">
        <f t="shared" si="83"/>
        <v>109.09092257118+0.219080648027401i</v>
      </c>
      <c r="I335" s="57" t="str">
        <f t="shared" si="84"/>
        <v>14.7875157262949-6774.9903928169i</v>
      </c>
      <c r="K335" s="57" t="str">
        <f t="shared" si="85"/>
        <v>0.109999542776601-0.000223557784150403i</v>
      </c>
      <c r="L335" s="57" t="str">
        <f t="shared" si="86"/>
        <v>0.000125-166.400363741898i</v>
      </c>
      <c r="M335" s="57" t="str">
        <f t="shared" si="87"/>
        <v>0.0015-80.2161023995899i</v>
      </c>
      <c r="N335" s="57">
        <f t="shared" si="88"/>
        <v>89.920035701576964</v>
      </c>
      <c r="O335" s="57">
        <f t="shared" si="89"/>
        <v>87.451823245205816</v>
      </c>
      <c r="P335" s="371">
        <f t="shared" si="90"/>
        <v>87.451823245205816</v>
      </c>
      <c r="Q335" s="371">
        <f t="shared" si="91"/>
        <v>-90.079964298423036</v>
      </c>
      <c r="R335" s="12">
        <f t="shared" si="92"/>
        <v>89.920035701576964</v>
      </c>
      <c r="S335" s="57">
        <f t="shared" si="93"/>
        <v>3.0153149551530038E-3</v>
      </c>
      <c r="T335" s="12">
        <f t="shared" si="76"/>
        <v>87.451823245205816</v>
      </c>
    </row>
    <row r="336" spans="1:20" x14ac:dyDescent="0.25">
      <c r="A336" s="57">
        <f t="shared" si="77"/>
        <v>19.017776596702625</v>
      </c>
      <c r="B336" s="12">
        <f t="shared" si="94"/>
        <v>3.0267731519825856</v>
      </c>
      <c r="C336" s="57" t="str">
        <f t="shared" si="78"/>
        <v>-32.9127752318534-23493.2736667039i</v>
      </c>
      <c r="D336" s="57" t="str">
        <f t="shared" si="79"/>
        <v>7.79999999717894-10516.4766135568i</v>
      </c>
      <c r="E336" s="57" t="str">
        <f t="shared" si="80"/>
        <v>162.469483103835-0.0166636488541084i</v>
      </c>
      <c r="F336" s="57" t="str">
        <f t="shared" si="81"/>
        <v>3.83983983963506-21931.2572544727i</v>
      </c>
      <c r="G336" s="57" t="str">
        <f t="shared" si="82"/>
        <v>0.999999999946669-7.30282621274434E-06i</v>
      </c>
      <c r="H336" s="57" t="str">
        <f t="shared" si="83"/>
        <v>109.090922673824+0.219913154568554i</v>
      </c>
      <c r="I336" s="57" t="str">
        <f t="shared" si="84"/>
        <v>14.7875157324036-6749.34287824935i</v>
      </c>
      <c r="K336" s="57" t="str">
        <f t="shared" si="85"/>
        <v>0.109999539295116-0.000224407296582615i</v>
      </c>
      <c r="L336" s="57" t="str">
        <f t="shared" si="86"/>
        <v>0.000125-165.770436084776i</v>
      </c>
      <c r="M336" s="57" t="str">
        <f t="shared" si="87"/>
        <v>0.0015-79.9124351460349i</v>
      </c>
      <c r="N336" s="57">
        <f t="shared" si="88"/>
        <v>89.919731838742123</v>
      </c>
      <c r="O336" s="57">
        <f t="shared" si="89"/>
        <v>87.418879277532952</v>
      </c>
      <c r="P336" s="371">
        <f t="shared" si="90"/>
        <v>87.418879277532952</v>
      </c>
      <c r="Q336" s="371">
        <f t="shared" si="91"/>
        <v>-90.080268161257877</v>
      </c>
      <c r="R336" s="12">
        <f t="shared" si="92"/>
        <v>89.919731838742123</v>
      </c>
      <c r="S336" s="57">
        <f t="shared" si="93"/>
        <v>3.0267731519825858E-3</v>
      </c>
      <c r="T336" s="12">
        <f t="shared" si="76"/>
        <v>87.418879277532952</v>
      </c>
    </row>
    <row r="337" spans="1:20" x14ac:dyDescent="0.25">
      <c r="A337" s="57">
        <f t="shared" si="77"/>
        <v>19.090044147770097</v>
      </c>
      <c r="B337" s="12">
        <f t="shared" si="94"/>
        <v>3.0382748899601193</v>
      </c>
      <c r="C337" s="57" t="str">
        <f t="shared" si="78"/>
        <v>-32.9127739930774-23404.33662837i</v>
      </c>
      <c r="D337" s="57" t="str">
        <f t="shared" si="79"/>
        <v>7.79999999715746-10476.6652865973i</v>
      </c>
      <c r="E337" s="57" t="str">
        <f t="shared" si="80"/>
        <v>162.469482693738-0.0167269697778947i</v>
      </c>
      <c r="F337" s="57" t="str">
        <f t="shared" si="81"/>
        <v>3.83983983963349-21848.2339656168i</v>
      </c>
      <c r="G337" s="57" t="str">
        <f t="shared" si="82"/>
        <v>0.999999999946263-7.33057695234979E-06i</v>
      </c>
      <c r="H337" s="57" t="str">
        <f t="shared" si="83"/>
        <v>109.090922777251+0.220748824635467i</v>
      </c>
      <c r="I337" s="57" t="str">
        <f t="shared" si="84"/>
        <v>14.7875157385591-6723.79245524509i</v>
      </c>
      <c r="K337" s="57" t="str">
        <f t="shared" si="85"/>
        <v>0.109999535787121-0.000225260037080279i</v>
      </c>
      <c r="L337" s="57" t="str">
        <f t="shared" si="86"/>
        <v>0.000125-165.14289309103i</v>
      </c>
      <c r="M337" s="57" t="str">
        <f t="shared" si="87"/>
        <v>0.0015-79.609917459688i</v>
      </c>
      <c r="N337" s="57">
        <f t="shared" si="88"/>
        <v>89.919426821245679</v>
      </c>
      <c r="O337" s="57">
        <f t="shared" si="89"/>
        <v>87.385935308788277</v>
      </c>
      <c r="P337" s="371">
        <f t="shared" si="90"/>
        <v>87.385935308788277</v>
      </c>
      <c r="Q337" s="371">
        <f t="shared" si="91"/>
        <v>-90.080573178754321</v>
      </c>
      <c r="R337" s="12">
        <f t="shared" si="92"/>
        <v>89.919426821245679</v>
      </c>
      <c r="S337" s="57">
        <f t="shared" si="93"/>
        <v>3.0382748899601192E-3</v>
      </c>
      <c r="T337" s="12">
        <f t="shared" si="76"/>
        <v>87.385935308788277</v>
      </c>
    </row>
    <row r="338" spans="1:20" x14ac:dyDescent="0.25">
      <c r="A338" s="57">
        <f t="shared" si="77"/>
        <v>19.162586315531623</v>
      </c>
      <c r="B338" s="12">
        <f t="shared" si="94"/>
        <v>3.0498203345419679</v>
      </c>
      <c r="C338" s="57" t="str">
        <f t="shared" si="78"/>
        <v>-32.9127727448683-23315.7362692759i</v>
      </c>
      <c r="D338" s="57" t="str">
        <f t="shared" si="79"/>
        <v>7.79999999713581-10437.0046699851i</v>
      </c>
      <c r="E338" s="57" t="str">
        <f t="shared" si="80"/>
        <v>162.469482280519-0.0167905313104162i</v>
      </c>
      <c r="F338" s="57" t="str">
        <f t="shared" si="81"/>
        <v>3.83983983963192-21765.5249709416i</v>
      </c>
      <c r="G338" s="57" t="str">
        <f t="shared" si="82"/>
        <v>0.999999999945854-7.35843314476571E-06i</v>
      </c>
      <c r="H338" s="57" t="str">
        <f t="shared" si="83"/>
        <v>109.090922881465+0.221587670249542i</v>
      </c>
      <c r="I338" s="57" t="str">
        <f t="shared" si="84"/>
        <v>14.7875157447614-6698.33875625265i</v>
      </c>
      <c r="K338" s="57" t="str">
        <f t="shared" si="85"/>
        <v>0.109999532252415-0.000226116017909104i</v>
      </c>
      <c r="L338" s="57" t="str">
        <f t="shared" si="86"/>
        <v>0.000125-164.517725733243i</v>
      </c>
      <c r="M338" s="57" t="str">
        <f t="shared" si="87"/>
        <v>0.0015-79.3085449887308i</v>
      </c>
      <c r="N338" s="57">
        <f t="shared" si="88"/>
        <v>89.919120644700101</v>
      </c>
      <c r="O338" s="57">
        <f t="shared" si="89"/>
        <v>87.35299133896369</v>
      </c>
      <c r="P338" s="371">
        <f t="shared" si="90"/>
        <v>87.35299133896369</v>
      </c>
      <c r="Q338" s="371">
        <f t="shared" si="91"/>
        <v>-90.080879355299899</v>
      </c>
      <c r="R338" s="12">
        <f t="shared" si="92"/>
        <v>89.919120644700101</v>
      </c>
      <c r="S338" s="57">
        <f t="shared" si="93"/>
        <v>3.0498203345419679E-3</v>
      </c>
      <c r="T338" s="12">
        <f t="shared" si="76"/>
        <v>87.35299133896369</v>
      </c>
    </row>
    <row r="339" spans="1:20" x14ac:dyDescent="0.25">
      <c r="A339" s="57">
        <f t="shared" si="77"/>
        <v>19.235404143530641</v>
      </c>
      <c r="B339" s="12">
        <f t="shared" si="94"/>
        <v>3.0614096518132272</v>
      </c>
      <c r="C339" s="57" t="str">
        <f t="shared" si="78"/>
        <v>-32.9127714871564-23227.471314876i</v>
      </c>
      <c r="D339" s="57" t="str">
        <f t="shared" si="79"/>
        <v>7.799999997114-10397.4941931892i</v>
      </c>
      <c r="E339" s="57" t="str">
        <f t="shared" si="80"/>
        <v>162.469481864154-0.0168543343658595i</v>
      </c>
      <c r="F339" s="57" t="str">
        <f t="shared" si="81"/>
        <v>3.83983983963034-21683.1290806503i</v>
      </c>
      <c r="G339" s="57" t="str">
        <f t="shared" si="82"/>
        <v>0.999999999945441-7.38639519071278E-06i</v>
      </c>
      <c r="H339" s="57" t="str">
        <f t="shared" si="83"/>
        <v>109.090922986472+0.222429703477875i</v>
      </c>
      <c r="I339" s="57" t="str">
        <f t="shared" si="84"/>
        <v>14.7875157510111-6672.98141511197i</v>
      </c>
      <c r="K339" s="57" t="str">
        <f t="shared" si="85"/>
        <v>0.109999528690794-0.000226975251381407i</v>
      </c>
      <c r="L339" s="57" t="str">
        <f t="shared" si="86"/>
        <v>0.000125-163.894925018174i</v>
      </c>
      <c r="M339" s="57" t="str">
        <f t="shared" si="87"/>
        <v>0.0015-79.0083133978188i</v>
      </c>
      <c r="N339" s="57">
        <f t="shared" si="88"/>
        <v>89.918813304701203</v>
      </c>
      <c r="O339" s="57">
        <f t="shared" si="89"/>
        <v>87.320047368051064</v>
      </c>
      <c r="P339" s="371">
        <f t="shared" si="90"/>
        <v>87.320047368051064</v>
      </c>
      <c r="Q339" s="371">
        <f t="shared" si="91"/>
        <v>-90.081186695298797</v>
      </c>
      <c r="R339" s="12">
        <f t="shared" si="92"/>
        <v>89.918813304701203</v>
      </c>
      <c r="S339" s="57">
        <f t="shared" si="93"/>
        <v>3.0614096518132273E-3</v>
      </c>
      <c r="T339" s="12">
        <f t="shared" si="76"/>
        <v>87.320047368051064</v>
      </c>
    </row>
    <row r="340" spans="1:20" x14ac:dyDescent="0.25">
      <c r="A340" s="57">
        <f t="shared" si="77"/>
        <v>19.30849867927606</v>
      </c>
      <c r="B340" s="12">
        <f t="shared" si="94"/>
        <v>3.0730430084901177</v>
      </c>
      <c r="C340" s="57" t="str">
        <f t="shared" si="78"/>
        <v>-32.9127702198663-23139.5404954487i</v>
      </c>
      <c r="D340" s="57" t="str">
        <f t="shared" si="79"/>
        <v>7.79999999709198-10358.1332878378i</v>
      </c>
      <c r="E340" s="57" t="str">
        <f t="shared" si="80"/>
        <v>162.469481444618-0.0169183798618868i</v>
      </c>
      <c r="F340" s="57" t="str">
        <f t="shared" si="81"/>
        <v>3.83983983962874-21601.0451094503i</v>
      </c>
      <c r="G340" s="57" t="str">
        <f t="shared" si="82"/>
        <v>0.999999999945026-7.41446349243441E-06i</v>
      </c>
      <c r="H340" s="57" t="str">
        <f t="shared" si="83"/>
        <v>109.090923092279+0.223274936433402i</v>
      </c>
      <c r="I340" s="57" t="str">
        <f t="shared" si="84"/>
        <v>14.7875157573081-6647.72006704923i</v>
      </c>
      <c r="K340" s="57" t="str">
        <f t="shared" si="85"/>
        <v>0.109999525102054-0.00022783774985627i</v>
      </c>
      <c r="L340" s="57" t="str">
        <f t="shared" si="86"/>
        <v>0.000125-163.274481986625i</v>
      </c>
      <c r="M340" s="57" t="str">
        <f t="shared" si="87"/>
        <v>0.0015-78.7092183680208i</v>
      </c>
      <c r="N340" s="57">
        <f t="shared" si="88"/>
        <v>89.91850479682806</v>
      </c>
      <c r="O340" s="57">
        <f t="shared" si="89"/>
        <v>87.287103396041914</v>
      </c>
      <c r="P340" s="371">
        <f t="shared" si="90"/>
        <v>87.287103396041914</v>
      </c>
      <c r="Q340" s="371">
        <f t="shared" si="91"/>
        <v>-90.08149520317194</v>
      </c>
      <c r="R340" s="12">
        <f t="shared" si="92"/>
        <v>89.91850479682806</v>
      </c>
      <c r="S340" s="57">
        <f t="shared" si="93"/>
        <v>3.0730430084901176E-3</v>
      </c>
      <c r="T340" s="12">
        <f t="shared" si="76"/>
        <v>87.287103396041914</v>
      </c>
    </row>
    <row r="341" spans="1:20" x14ac:dyDescent="0.25">
      <c r="A341" s="57">
        <f t="shared" si="77"/>
        <v>19.381870974257307</v>
      </c>
      <c r="B341" s="12">
        <f t="shared" si="94"/>
        <v>3.08472057192238</v>
      </c>
      <c r="C341" s="57" t="str">
        <f t="shared" si="78"/>
        <v>-32.9127689429273-23051.9425460802i</v>
      </c>
      <c r="D341" s="57" t="str">
        <f t="shared" si="79"/>
        <v>7.79999999706986-10318.9213877113i</v>
      </c>
      <c r="E341" s="57" t="str">
        <f t="shared" si="80"/>
        <v>162.469481021888-0.0169826687196471i</v>
      </c>
      <c r="F341" s="57" t="str">
        <f t="shared" si="81"/>
        <v>3.83983983962714-21519.2718765363i</v>
      </c>
      <c r="G341" s="57" t="str">
        <f t="shared" si="82"/>
        <v>0.999999999944607-7.44263845370254E-06i</v>
      </c>
      <c r="H341" s="57" t="str">
        <f t="shared" si="83"/>
        <v>109.090923198892+0.224123381275105i</v>
      </c>
      <c r="I341" s="57" t="str">
        <f t="shared" si="84"/>
        <v>14.7875157636532-6622.55434867151i</v>
      </c>
      <c r="K341" s="57" t="str">
        <f t="shared" si="85"/>
        <v>0.109999521485988-0.000228703525739739i</v>
      </c>
      <c r="L341" s="57" t="str">
        <f t="shared" si="86"/>
        <v>0.000125-162.656387713315i</v>
      </c>
      <c r="M341" s="57" t="str">
        <f t="shared" si="87"/>
        <v>0.0015-78.4112555967529i</v>
      </c>
      <c r="N341" s="57">
        <f t="shared" si="88"/>
        <v>89.918195116642949</v>
      </c>
      <c r="O341" s="57">
        <f t="shared" si="89"/>
        <v>87.254159422928069</v>
      </c>
      <c r="P341" s="371">
        <f t="shared" si="90"/>
        <v>87.254159422928069</v>
      </c>
      <c r="Q341" s="371">
        <f t="shared" si="91"/>
        <v>-90.081804883357051</v>
      </c>
      <c r="R341" s="12">
        <f t="shared" si="92"/>
        <v>89.918195116642949</v>
      </c>
      <c r="S341" s="57">
        <f t="shared" si="93"/>
        <v>3.0847205719223801E-3</v>
      </c>
      <c r="T341" s="12">
        <f t="shared" si="76"/>
        <v>87.254159422928069</v>
      </c>
    </row>
    <row r="342" spans="1:20" x14ac:dyDescent="0.25">
      <c r="A342" s="57">
        <f t="shared" si="77"/>
        <v>19.455522083959487</v>
      </c>
      <c r="B342" s="12">
        <f t="shared" si="94"/>
        <v>3.0964425100956849</v>
      </c>
      <c r="C342" s="57" t="str">
        <f t="shared" si="78"/>
        <v>-32.9127676562653-22964.6762066444i</v>
      </c>
      <c r="D342" s="57" t="str">
        <f t="shared" si="79"/>
        <v>7.79999999704756-10279.8579287332i</v>
      </c>
      <c r="E342" s="57" t="str">
        <f t="shared" si="80"/>
        <v>162.46948059594-0.0170472018637897i</v>
      </c>
      <c r="F342" s="57" t="str">
        <f t="shared" si="81"/>
        <v>3.83983983962552-21437.8082055727i</v>
      </c>
      <c r="G342" s="57" t="str">
        <f t="shared" si="82"/>
        <v>0.999999999944185-7.47092047982345E-06i</v>
      </c>
      <c r="H342" s="57" t="str">
        <f t="shared" si="83"/>
        <v>109.090923306316+0.224975050208158i</v>
      </c>
      <c r="I342" s="57" t="str">
        <f t="shared" si="84"/>
        <v>14.7875157700466-6597.48389796138i</v>
      </c>
      <c r="K342" s="57" t="str">
        <f t="shared" si="85"/>
        <v>0.109999517842388-0.000229572591484985i</v>
      </c>
      <c r="L342" s="57" t="str">
        <f t="shared" si="86"/>
        <v>0.000125-162.040633306749i</v>
      </c>
      <c r="M342" s="57" t="str">
        <f t="shared" si="87"/>
        <v>0.0015-78.1144207977218i</v>
      </c>
      <c r="N342" s="57">
        <f t="shared" si="88"/>
        <v>89.917884259691292</v>
      </c>
      <c r="O342" s="57">
        <f t="shared" si="89"/>
        <v>87.221215448701074</v>
      </c>
      <c r="P342" s="371">
        <f t="shared" si="90"/>
        <v>87.221215448701074</v>
      </c>
      <c r="Q342" s="371">
        <f t="shared" si="91"/>
        <v>-90.082115740308708</v>
      </c>
      <c r="R342" s="12">
        <f t="shared" si="92"/>
        <v>89.917884259691292</v>
      </c>
      <c r="S342" s="57">
        <f t="shared" si="93"/>
        <v>3.0964425100956849E-3</v>
      </c>
      <c r="T342" s="12">
        <f t="shared" si="76"/>
        <v>87.221215448701074</v>
      </c>
    </row>
    <row r="343" spans="1:20" x14ac:dyDescent="0.25">
      <c r="A343" s="57">
        <f t="shared" si="77"/>
        <v>19.529453067878531</v>
      </c>
      <c r="B343" s="12">
        <f t="shared" si="94"/>
        <v>3.1082089916340485</v>
      </c>
      <c r="C343" s="57" t="str">
        <f t="shared" si="78"/>
        <v>-32.9127663598059-22877.7402217856i</v>
      </c>
      <c r="D343" s="57" t="str">
        <f t="shared" si="79"/>
        <v>7.79999999702508-10240.9423489627i</v>
      </c>
      <c r="E343" s="57" t="str">
        <f t="shared" si="80"/>
        <v>162.469480166747-0.0171119802224664i</v>
      </c>
      <c r="F343" s="57" t="str">
        <f t="shared" si="81"/>
        <v>3.83983983962389-21356.6529246774i</v>
      </c>
      <c r="G343" s="57" t="str">
        <f t="shared" si="82"/>
        <v>0.99999999994376-0.0000074993099776436i</v>
      </c>
      <c r="H343" s="57" t="str">
        <f t="shared" si="83"/>
        <v>109.090923414559+0.225829955484121i</v>
      </c>
      <c r="I343" s="57" t="str">
        <f t="shared" si="84"/>
        <v>14.7875157764887-6572.50835427213i</v>
      </c>
      <c r="K343" s="57" t="str">
        <f t="shared" si="85"/>
        <v>0.109999514171044-0.000230444959592493i</v>
      </c>
      <c r="L343" s="57" t="str">
        <f t="shared" si="86"/>
        <v>0.000125-161.427209909094i</v>
      </c>
      <c r="M343" s="57" t="str">
        <f t="shared" si="87"/>
        <v>0.0015-77.8187097008581i</v>
      </c>
      <c r="N343" s="57">
        <f t="shared" si="88"/>
        <v>89.917572221501587</v>
      </c>
      <c r="O343" s="57">
        <f t="shared" si="89"/>
        <v>87.188271473352415</v>
      </c>
      <c r="P343" s="371">
        <f t="shared" si="90"/>
        <v>87.188271473352415</v>
      </c>
      <c r="Q343" s="371">
        <f t="shared" si="91"/>
        <v>-90.082427778498413</v>
      </c>
      <c r="R343" s="12">
        <f t="shared" si="92"/>
        <v>89.917572221501587</v>
      </c>
      <c r="S343" s="57">
        <f t="shared" si="93"/>
        <v>3.1082089916340486E-3</v>
      </c>
      <c r="T343" s="12">
        <f t="shared" si="76"/>
        <v>87.188271473352415</v>
      </c>
    </row>
    <row r="344" spans="1:20" x14ac:dyDescent="0.25">
      <c r="A344" s="57">
        <f t="shared" si="77"/>
        <v>19.603664989536469</v>
      </c>
      <c r="B344" s="12">
        <f t="shared" si="94"/>
        <v>3.1200201858022578</v>
      </c>
      <c r="C344" s="57" t="str">
        <f t="shared" si="78"/>
        <v>-32.9127650534744-22791.1333409004i</v>
      </c>
      <c r="D344" s="57" t="str">
        <f t="shared" si="79"/>
        <v>7.79999999700243-10202.1740885859i</v>
      </c>
      <c r="E344" s="57" t="str">
        <f t="shared" si="80"/>
        <v>162.469479734287-0.0171770047273701i</v>
      </c>
      <c r="F344" s="57" t="str">
        <f t="shared" si="81"/>
        <v>3.83983983962224-21275.8048664042i</v>
      </c>
      <c r="G344" s="57" t="str">
        <f t="shared" si="82"/>
        <v>0.999999999943332-7.52780735555542E-06i</v>
      </c>
      <c r="H344" s="57" t="str">
        <f t="shared" si="83"/>
        <v>109.090923523625+0.226688109401106i</v>
      </c>
      <c r="I344" s="57" t="str">
        <f t="shared" si="84"/>
        <v>14.7875157829797-6547.62735832199i</v>
      </c>
      <c r="K344" s="57" t="str">
        <f t="shared" si="85"/>
        <v>0.109999510471745-0.000231320642610234i</v>
      </c>
      <c r="L344" s="57" t="str">
        <f t="shared" si="86"/>
        <v>0.000125-160.816108696049i</v>
      </c>
      <c r="M344" s="57" t="str">
        <f t="shared" si="87"/>
        <v>0.0015-77.5241180522597i</v>
      </c>
      <c r="N344" s="57">
        <f t="shared" si="88"/>
        <v>89.917258997585336</v>
      </c>
      <c r="O344" s="57">
        <f t="shared" si="89"/>
        <v>87.155327496873497</v>
      </c>
      <c r="P344" s="371">
        <f t="shared" si="90"/>
        <v>87.155327496873497</v>
      </c>
      <c r="Q344" s="371">
        <f t="shared" si="91"/>
        <v>-90.082741002414664</v>
      </c>
      <c r="R344" s="12">
        <f t="shared" si="92"/>
        <v>89.917258997585336</v>
      </c>
      <c r="S344" s="57">
        <f t="shared" si="93"/>
        <v>3.120020185802258E-3</v>
      </c>
      <c r="T344" s="12">
        <f t="shared" si="76"/>
        <v>87.155327496873497</v>
      </c>
    </row>
    <row r="345" spans="1:20" x14ac:dyDescent="0.25">
      <c r="A345" s="57">
        <f t="shared" si="77"/>
        <v>19.678158916496706</v>
      </c>
      <c r="B345" s="12">
        <f t="shared" si="94"/>
        <v>3.1318762625083063</v>
      </c>
      <c r="C345" s="57" t="str">
        <f t="shared" si="78"/>
        <v>-32.9127637371966-22704.8543181203i</v>
      </c>
      <c r="D345" s="57" t="str">
        <f t="shared" si="79"/>
        <v>7.79999999697962-10163.5525899086i</v>
      </c>
      <c r="E345" s="57" t="str">
        <f t="shared" si="80"/>
        <v>162.469479298534-0.0172422763137201i</v>
      </c>
      <c r="F345" s="57" t="str">
        <f t="shared" si="81"/>
        <v>3.83983983962059-21195.262867727i</v>
      </c>
      <c r="G345" s="57" t="str">
        <f t="shared" si="82"/>
        <v>0.999999999942901-7.55641302350327E-06i</v>
      </c>
      <c r="H345" s="57" t="str">
        <f t="shared" si="83"/>
        <v>109.090923633522+0.227549524303959i</v>
      </c>
      <c r="I345" s="57" t="str">
        <f t="shared" si="84"/>
        <v>14.7875157895201-6522.84055218969i</v>
      </c>
      <c r="K345" s="57" t="str">
        <f t="shared" si="85"/>
        <v>0.109999506744279-0.000232199653133858i</v>
      </c>
      <c r="L345" s="57" t="str">
        <f t="shared" si="86"/>
        <v>0.000125-160.207320876718i</v>
      </c>
      <c r="M345" s="57" t="str">
        <f t="shared" si="87"/>
        <v>0.0015-77.2306416141262i</v>
      </c>
      <c r="N345" s="57">
        <f t="shared" si="88"/>
        <v>89.916944583437001</v>
      </c>
      <c r="O345" s="57">
        <f t="shared" si="89"/>
        <v>87.122383519255948</v>
      </c>
      <c r="P345" s="371">
        <f t="shared" si="90"/>
        <v>87.122383519255948</v>
      </c>
      <c r="Q345" s="371">
        <f t="shared" si="91"/>
        <v>-90.083055416562999</v>
      </c>
      <c r="R345" s="12">
        <f t="shared" si="92"/>
        <v>89.916944583437001</v>
      </c>
      <c r="S345" s="57">
        <f t="shared" si="93"/>
        <v>3.1318762625083063E-3</v>
      </c>
      <c r="T345" s="12">
        <f t="shared" si="76"/>
        <v>87.122383519255948</v>
      </c>
    </row>
    <row r="346" spans="1:20" x14ac:dyDescent="0.25">
      <c r="A346" s="57">
        <f t="shared" si="77"/>
        <v>19.752935920379397</v>
      </c>
      <c r="B346" s="12">
        <f t="shared" si="94"/>
        <v>3.1437773923058381</v>
      </c>
      <c r="C346" s="57" t="str">
        <f t="shared" si="78"/>
        <v>-32.9127624108959-22618.9019122919i</v>
      </c>
      <c r="D346" s="57" t="str">
        <f t="shared" si="79"/>
        <v>7.7999999969566-10125.0772973474i</v>
      </c>
      <c r="E346" s="57" t="str">
        <f t="shared" si="80"/>
        <v>162.469478859463-0.0173077959202918i</v>
      </c>
      <c r="F346" s="57" t="str">
        <f t="shared" si="81"/>
        <v>3.83983983961892-21115.0257700219i</v>
      </c>
      <c r="G346" s="57" t="str">
        <f t="shared" si="82"/>
        <v>0.999999999942466-7.58512739298929E-06i</v>
      </c>
      <c r="H346" s="57" t="str">
        <f t="shared" si="83"/>
        <v>109.090923744255+0.228414212584443i</v>
      </c>
      <c r="I346" s="57" t="str">
        <f t="shared" si="84"/>
        <v>14.7875157961104-6498.14757930855i</v>
      </c>
      <c r="K346" s="57" t="str">
        <f t="shared" si="85"/>
        <v>0.10999950298843-0.00023308200380686i</v>
      </c>
      <c r="L346" s="57" t="str">
        <f t="shared" si="86"/>
        <v>0.000125-159.600837693483i</v>
      </c>
      <c r="M346" s="57" t="str">
        <f t="shared" si="87"/>
        <v>0.0015-76.9382761647004i</v>
      </c>
      <c r="N346" s="57">
        <f t="shared" si="88"/>
        <v>89.916628974533921</v>
      </c>
      <c r="O346" s="57">
        <f t="shared" si="89"/>
        <v>87.089439540490829</v>
      </c>
      <c r="P346" s="371">
        <f t="shared" si="90"/>
        <v>87.089439540490829</v>
      </c>
      <c r="Q346" s="371">
        <f t="shared" si="91"/>
        <v>-90.083371025466079</v>
      </c>
      <c r="R346" s="12">
        <f t="shared" si="92"/>
        <v>89.916628974533921</v>
      </c>
      <c r="S346" s="57">
        <f t="shared" si="93"/>
        <v>3.1437773923058379E-3</v>
      </c>
      <c r="T346" s="12">
        <f t="shared" si="76"/>
        <v>87.089439540490829</v>
      </c>
    </row>
    <row r="347" spans="1:20" x14ac:dyDescent="0.25">
      <c r="A347" s="57">
        <f t="shared" si="77"/>
        <v>19.827997076876837</v>
      </c>
      <c r="B347" s="12">
        <f t="shared" si="94"/>
        <v>3.1557237463966001</v>
      </c>
      <c r="C347" s="57" t="str">
        <f t="shared" si="78"/>
        <v>-32.9127610744965-22533.2748869611i</v>
      </c>
      <c r="D347" s="57" t="str">
        <f t="shared" si="79"/>
        <v>7.79999999693346-10086.7476574224i</v>
      </c>
      <c r="E347" s="57" t="str">
        <f t="shared" si="80"/>
        <v>162.469478417048-0.0173735644894286i</v>
      </c>
      <c r="F347" s="57" t="str">
        <f t="shared" si="81"/>
        <v>3.83983983961725-21035.0924190513i</v>
      </c>
      <c r="G347" s="57" t="str">
        <f t="shared" si="82"/>
        <v>0.999999999942028-7.61395087707931E-06i</v>
      </c>
      <c r="H347" s="57" t="str">
        <f t="shared" si="83"/>
        <v>109.090923855833+0.229282186681404i</v>
      </c>
      <c r="I347" s="57" t="str">
        <f t="shared" si="84"/>
        <v>14.7875158027511-6473.54808446202i</v>
      </c>
      <c r="K347" s="57" t="str">
        <f t="shared" si="85"/>
        <v>0.109999499203982-0.000233967707320772i</v>
      </c>
      <c r="L347" s="57" t="str">
        <f t="shared" si="86"/>
        <v>0.000125-158.99665042188i</v>
      </c>
      <c r="M347" s="57" t="str">
        <f t="shared" si="87"/>
        <v>0.0015-76.6470174982067i</v>
      </c>
      <c r="N347" s="57">
        <f t="shared" si="88"/>
        <v>89.916312166336198</v>
      </c>
      <c r="O347" s="57">
        <f t="shared" si="89"/>
        <v>87.056495560569431</v>
      </c>
      <c r="P347" s="371">
        <f t="shared" si="90"/>
        <v>87.056495560569431</v>
      </c>
      <c r="Q347" s="371">
        <f t="shared" si="91"/>
        <v>-90.083687833663802</v>
      </c>
      <c r="R347" s="12">
        <f t="shared" si="92"/>
        <v>89.916312166336198</v>
      </c>
      <c r="S347" s="57">
        <f t="shared" si="93"/>
        <v>3.1557237463965999E-3</v>
      </c>
      <c r="T347" s="12">
        <f t="shared" si="76"/>
        <v>87.056495560569431</v>
      </c>
    </row>
    <row r="348" spans="1:20" x14ac:dyDescent="0.25">
      <c r="A348" s="57">
        <f t="shared" si="77"/>
        <v>19.903343465768966</v>
      </c>
      <c r="B348" s="12">
        <f t="shared" si="94"/>
        <v>3.1677154966329071</v>
      </c>
      <c r="C348" s="57" t="str">
        <f t="shared" si="78"/>
        <v>-32.9127597279218-22447.9720103551i</v>
      </c>
      <c r="D348" s="57" t="str">
        <f t="shared" si="79"/>
        <v>7.79999999691008-10048.5631187488i</v>
      </c>
      <c r="E348" s="57" t="str">
        <f t="shared" si="80"/>
        <v>162.469477971266-0.0174395829670529i</v>
      </c>
      <c r="F348" s="57" t="str">
        <f t="shared" si="81"/>
        <v>3.83983983961554-20955.461664947i</v>
      </c>
      <c r="G348" s="57" t="str">
        <f t="shared" si="82"/>
        <v>0.999999999941586-7.64288389040883E-06i</v>
      </c>
      <c r="H348" s="57" t="str">
        <f t="shared" si="83"/>
        <v>109.090923968259+0.230153459080949i</v>
      </c>
      <c r="I348" s="57" t="str">
        <f t="shared" si="84"/>
        <v>14.787515809442-6449.04171377788i</v>
      </c>
      <c r="K348" s="57" t="str">
        <f t="shared" si="85"/>
        <v>0.109999495390719-0.00023485677641534i</v>
      </c>
      <c r="L348" s="57" t="str">
        <f t="shared" si="86"/>
        <v>0.000125-158.394750370472i</v>
      </c>
      <c r="M348" s="57" t="str">
        <f t="shared" si="87"/>
        <v>0.0015-76.3568614247926i</v>
      </c>
      <c r="N348" s="57">
        <f t="shared" si="88"/>
        <v>89.915994154286778</v>
      </c>
      <c r="O348" s="57">
        <f t="shared" si="89"/>
        <v>87.023551579483254</v>
      </c>
      <c r="P348" s="371">
        <f t="shared" si="90"/>
        <v>87.023551579483254</v>
      </c>
      <c r="Q348" s="371">
        <f t="shared" si="91"/>
        <v>-90.084005845713222</v>
      </c>
      <c r="R348" s="12">
        <f t="shared" si="92"/>
        <v>89.915994154286778</v>
      </c>
      <c r="S348" s="57">
        <f t="shared" si="93"/>
        <v>3.1677154966329069E-3</v>
      </c>
      <c r="T348" s="12">
        <f t="shared" si="76"/>
        <v>87.023551579483254</v>
      </c>
    </row>
    <row r="349" spans="1:20" x14ac:dyDescent="0.25">
      <c r="A349" s="57">
        <f t="shared" si="77"/>
        <v>19.978976170938889</v>
      </c>
      <c r="B349" s="12">
        <f t="shared" si="94"/>
        <v>3.179752815520112</v>
      </c>
      <c r="C349" s="57" t="str">
        <f t="shared" si="78"/>
        <v>-32.9127583710923-22362.9920553621i</v>
      </c>
      <c r="D349" s="57" t="str">
        <f t="shared" si="79"/>
        <v>7.79999999688655-10010.5231320292i</v>
      </c>
      <c r="E349" s="57" t="str">
        <f t="shared" si="80"/>
        <v>162.469477522087-0.0175058523026731i</v>
      </c>
      <c r="F349" s="57" t="str">
        <f t="shared" si="81"/>
        <v>3.83983983961382-20876.1323621942i</v>
      </c>
      <c r="G349" s="57" t="str">
        <f t="shared" si="82"/>
        <v>0.999999999941142-7.67192684918897E-06i</v>
      </c>
      <c r="H349" s="57" t="str">
        <f t="shared" si="83"/>
        <v>109.090924081543+0.231028042316648i</v>
      </c>
      <c r="I349" s="57" t="str">
        <f t="shared" si="84"/>
        <v>14.7875158161842-6424.62811472407i</v>
      </c>
      <c r="K349" s="57" t="str">
        <f t="shared" si="85"/>
        <v>0.109999491548419-0.000235749223878707i</v>
      </c>
      <c r="L349" s="57" t="str">
        <f t="shared" si="86"/>
        <v>0.000125-157.795128880725i</v>
      </c>
      <c r="M349" s="57" t="str">
        <f t="shared" si="87"/>
        <v>0.0015-76.0678037704649i</v>
      </c>
      <c r="N349" s="57">
        <f t="shared" si="88"/>
        <v>89.91567493381126</v>
      </c>
      <c r="O349" s="57">
        <f t="shared" si="89"/>
        <v>86.99060759722289</v>
      </c>
      <c r="P349" s="371">
        <f t="shared" si="90"/>
        <v>86.99060759722289</v>
      </c>
      <c r="Q349" s="371">
        <f t="shared" si="91"/>
        <v>-90.08432506618874</v>
      </c>
      <c r="R349" s="12">
        <f t="shared" si="92"/>
        <v>89.91567493381126</v>
      </c>
      <c r="S349" s="57">
        <f t="shared" si="93"/>
        <v>3.179752815520112E-3</v>
      </c>
      <c r="T349" s="12">
        <f t="shared" si="76"/>
        <v>86.99060759722289</v>
      </c>
    </row>
    <row r="350" spans="1:20" x14ac:dyDescent="0.25">
      <c r="A350" s="57">
        <f t="shared" si="77"/>
        <v>20.054896280388459</v>
      </c>
      <c r="B350" s="12">
        <f t="shared" si="94"/>
        <v>3.1918358762190886</v>
      </c>
      <c r="C350" s="57" t="str">
        <f t="shared" si="78"/>
        <v>-32.9127570039328-22278.3337995183i</v>
      </c>
      <c r="D350" s="57" t="str">
        <f t="shared" si="79"/>
        <v>7.79999999686285-9972.62715004561i</v>
      </c>
      <c r="E350" s="57" t="str">
        <f t="shared" si="80"/>
        <v>162.46947706949-0.0175723734494209i</v>
      </c>
      <c r="F350" s="57" t="str">
        <f t="shared" si="81"/>
        <v>3.83983983961209-20797.1033696139i</v>
      </c>
      <c r="G350" s="57" t="str">
        <f t="shared" si="82"/>
        <v>0.999999999940693-7.70108017121245E-06i</v>
      </c>
      <c r="H350" s="57" t="str">
        <f t="shared" si="83"/>
        <v>109.090924195687+0.231905948969681i</v>
      </c>
      <c r="I350" s="57" t="str">
        <f t="shared" si="84"/>
        <v>14.7875158229774-6400.30693610239i</v>
      </c>
      <c r="K350" s="57" t="str">
        <f t="shared" si="85"/>
        <v>0.109999487676864-0.000236645062547606i</v>
      </c>
      <c r="L350" s="57" t="str">
        <f t="shared" si="86"/>
        <v>0.000125-157.197777326883i</v>
      </c>
      <c r="M350" s="57" t="str">
        <f t="shared" si="87"/>
        <v>0.0015-75.7798403770323i</v>
      </c>
      <c r="N350" s="57">
        <f t="shared" si="88"/>
        <v>89.915354500317804</v>
      </c>
      <c r="O350" s="57">
        <f t="shared" si="89"/>
        <v>86.957663613779971</v>
      </c>
      <c r="P350" s="371">
        <f t="shared" si="90"/>
        <v>86.957663613779971</v>
      </c>
      <c r="Q350" s="371">
        <f t="shared" si="91"/>
        <v>-90.084645499682196</v>
      </c>
      <c r="R350" s="12">
        <f t="shared" si="92"/>
        <v>89.915354500317804</v>
      </c>
      <c r="S350" s="57">
        <f t="shared" si="93"/>
        <v>3.1918358762190887E-3</v>
      </c>
      <c r="T350" s="12">
        <f t="shared" si="76"/>
        <v>86.957663613779971</v>
      </c>
    </row>
    <row r="351" spans="1:20" x14ac:dyDescent="0.25">
      <c r="A351" s="57">
        <f t="shared" si="77"/>
        <v>20.131104886253937</v>
      </c>
      <c r="B351" s="12">
        <f t="shared" si="94"/>
        <v>3.2039648525487214</v>
      </c>
      <c r="C351" s="57" t="str">
        <f t="shared" si="78"/>
        <v>-32.9127556263631-22193.9960249854i</v>
      </c>
      <c r="D351" s="57" t="str">
        <f t="shared" si="79"/>
        <v>7.799999996839-9934.87462765169i</v>
      </c>
      <c r="E351" s="57" t="str">
        <f t="shared" si="80"/>
        <v>162.469476613446-0.0176391473640264i</v>
      </c>
      <c r="F351" s="57" t="str">
        <f t="shared" si="81"/>
        <v>3.83983983961039-20718.3735503479i</v>
      </c>
      <c r="G351" s="57" t="str">
        <f t="shared" si="82"/>
        <v>0.999999999940242-7.73034427585956E-06i</v>
      </c>
      <c r="H351" s="57" t="str">
        <f t="shared" si="83"/>
        <v>109.090924310702+0.232787191669056i</v>
      </c>
      <c r="I351" s="57" t="str">
        <f t="shared" si="84"/>
        <v>14.7875158298227-6376.0778280449i</v>
      </c>
      <c r="K351" s="57" t="str">
        <f t="shared" si="85"/>
        <v>0.109999483775828-0.000237544305307531i</v>
      </c>
      <c r="L351" s="57" t="str">
        <f t="shared" si="86"/>
        <v>0.000125-156.602687115843i</v>
      </c>
      <c r="M351" s="57" t="str">
        <f t="shared" si="87"/>
        <v>0.0015-75.4929671020444i</v>
      </c>
      <c r="N351" s="57">
        <f t="shared" si="88"/>
        <v>89.915032849197203</v>
      </c>
      <c r="O351" s="57">
        <f t="shared" si="89"/>
        <v>86.92471962914513</v>
      </c>
      <c r="P351" s="371">
        <f t="shared" si="90"/>
        <v>86.92471962914513</v>
      </c>
      <c r="Q351" s="371">
        <f t="shared" si="91"/>
        <v>-90.084967150802797</v>
      </c>
      <c r="R351" s="12">
        <f t="shared" si="92"/>
        <v>89.915032849197203</v>
      </c>
      <c r="S351" s="57">
        <f t="shared" si="93"/>
        <v>3.2039648525487214E-3</v>
      </c>
      <c r="T351" s="12">
        <f t="shared" si="76"/>
        <v>86.92471962914513</v>
      </c>
    </row>
    <row r="352" spans="1:20" x14ac:dyDescent="0.25">
      <c r="A352" s="57">
        <f t="shared" si="77"/>
        <v>20.207603084821702</v>
      </c>
      <c r="B352" s="12">
        <f t="shared" si="94"/>
        <v>3.2161399189884068</v>
      </c>
      <c r="C352" s="57" t="str">
        <f t="shared" si="78"/>
        <v>-32.9127542383026-22109.9775185362i</v>
      </c>
      <c r="D352" s="57" t="str">
        <f t="shared" si="79"/>
        <v>7.79999999681491-9897.26502176461i</v>
      </c>
      <c r="E352" s="57" t="str">
        <f t="shared" si="80"/>
        <v>162.469476153928-0.0177061750068648i</v>
      </c>
      <c r="F352" s="57" t="str">
        <f t="shared" si="81"/>
        <v>3.83983983960863-20639.9417718408i</v>
      </c>
      <c r="G352" s="57" t="str">
        <f t="shared" si="82"/>
        <v>0.999999999939787-7.75971958410429E-06i</v>
      </c>
      <c r="H352" s="57" t="str">
        <f t="shared" si="83"/>
        <v>109.090924426592+0.233671783091752i</v>
      </c>
      <c r="I352" s="57" t="str">
        <f t="shared" si="84"/>
        <v>14.7875158367197-6351.94044200745i</v>
      </c>
      <c r="K352" s="57" t="str">
        <f t="shared" si="85"/>
        <v>0.109999479845089-0.000238446965092928i</v>
      </c>
      <c r="L352" s="57" t="str">
        <f t="shared" si="86"/>
        <v>0.000125-156.009849687032i</v>
      </c>
      <c r="M352" s="57" t="str">
        <f t="shared" si="87"/>
        <v>0.0015-75.2071798187332i</v>
      </c>
      <c r="N352" s="57">
        <f t="shared" si="88"/>
        <v>89.914709975822689</v>
      </c>
      <c r="O352" s="57">
        <f t="shared" si="89"/>
        <v>86.891775643309316</v>
      </c>
      <c r="P352" s="371">
        <f t="shared" si="90"/>
        <v>86.891775643309316</v>
      </c>
      <c r="Q352" s="371">
        <f t="shared" si="91"/>
        <v>-90.085290024177311</v>
      </c>
      <c r="R352" s="12">
        <f t="shared" si="92"/>
        <v>89.914709975822689</v>
      </c>
      <c r="S352" s="57">
        <f t="shared" si="93"/>
        <v>3.2161399189884069E-3</v>
      </c>
      <c r="T352" s="12">
        <f t="shared" si="76"/>
        <v>86.891775643309316</v>
      </c>
    </row>
    <row r="353" spans="1:20" x14ac:dyDescent="0.25">
      <c r="A353" s="57">
        <f t="shared" si="77"/>
        <v>20.284391976544025</v>
      </c>
      <c r="B353" s="12">
        <f t="shared" si="94"/>
        <v>3.228361250680563</v>
      </c>
      <c r="C353" s="57" t="str">
        <f t="shared" si="78"/>
        <v>-32.9127528396749-22026.2770715368i</v>
      </c>
      <c r="D353" s="57" t="str">
        <f t="shared" si="79"/>
        <v>7.79999999679064-9859.79779135764i</v>
      </c>
      <c r="E353" s="57" t="str">
        <f t="shared" si="80"/>
        <v>162.469475690914-0.0177734573419665i</v>
      </c>
      <c r="F353" s="57" t="str">
        <f t="shared" si="81"/>
        <v>3.83983983960688-20561.8069058256i</v>
      </c>
      <c r="G353" s="57" t="str">
        <f t="shared" si="82"/>
        <v>0.999999999939328-7.78920651852033E-06i</v>
      </c>
      <c r="H353" s="57" t="str">
        <f t="shared" si="83"/>
        <v>109.090924543365+0.23455973596294i</v>
      </c>
      <c r="I353" s="57" t="str">
        <f t="shared" si="84"/>
        <v>14.7875158436697-6327.89443076584i</v>
      </c>
      <c r="K353" s="57" t="str">
        <f t="shared" si="85"/>
        <v>0.109999475884419-0.000239353054887389i</v>
      </c>
      <c r="L353" s="57" t="str">
        <f t="shared" si="86"/>
        <v>0.000125-155.419256512285i</v>
      </c>
      <c r="M353" s="57" t="str">
        <f t="shared" si="87"/>
        <v>0.0015-74.9224744159525i</v>
      </c>
      <c r="N353" s="57">
        <f t="shared" si="88"/>
        <v>89.914385875549925</v>
      </c>
      <c r="O353" s="57">
        <f t="shared" si="89"/>
        <v>86.858831656263561</v>
      </c>
      <c r="P353" s="371">
        <f t="shared" si="90"/>
        <v>86.858831656263561</v>
      </c>
      <c r="Q353" s="371">
        <f t="shared" si="91"/>
        <v>-90.085614124450075</v>
      </c>
      <c r="R353" s="12">
        <f t="shared" si="92"/>
        <v>89.914385875549925</v>
      </c>
      <c r="S353" s="57">
        <f t="shared" si="93"/>
        <v>3.228361250680563E-3</v>
      </c>
      <c r="T353" s="12">
        <f t="shared" si="76"/>
        <v>86.858831656263561</v>
      </c>
    </row>
    <row r="354" spans="1:20" x14ac:dyDescent="0.25">
      <c r="A354" s="57">
        <f t="shared" si="77"/>
        <v>20.361472666054894</v>
      </c>
      <c r="B354" s="12">
        <f t="shared" si="94"/>
        <v>3.2406290234331494</v>
      </c>
      <c r="C354" s="57" t="str">
        <f t="shared" si="78"/>
        <v>-32.9127514303964-21942.8934799277i</v>
      </c>
      <c r="D354" s="57" t="str">
        <f t="shared" si="79"/>
        <v>7.79999999676619-9822.47239745205i</v>
      </c>
      <c r="E354" s="57" t="str">
        <f t="shared" si="80"/>
        <v>162.469475224372-0.0178409953370112i</v>
      </c>
      <c r="F354" s="57" t="str">
        <f t="shared" si="81"/>
        <v>3.8398398396051-20483.9678283058i</v>
      </c>
      <c r="G354" s="57" t="str">
        <f t="shared" si="82"/>
        <v>0.999999999938866-7.81880550328709E-06i</v>
      </c>
      <c r="H354" s="57" t="str">
        <f t="shared" si="83"/>
        <v>109.090924661027+0.235451063056124i</v>
      </c>
      <c r="I354" s="57" t="str">
        <f t="shared" si="84"/>
        <v>14.7875158506723-6303.93944841002i</v>
      </c>
      <c r="K354" s="57" t="str">
        <f t="shared" si="85"/>
        <v>0.109999471893592-0.00024026258772382i</v>
      </c>
      <c r="L354" s="57" t="str">
        <f t="shared" si="86"/>
        <v>0.000125-154.830899095721i</v>
      </c>
      <c r="M354" s="57" t="str">
        <f t="shared" si="87"/>
        <v>0.0015-74.6388467981199i</v>
      </c>
      <c r="N354" s="57">
        <f t="shared" si="88"/>
        <v>89.914060543716943</v>
      </c>
      <c r="O354" s="57">
        <f t="shared" si="89"/>
        <v>86.825887667998472</v>
      </c>
      <c r="P354" s="371">
        <f t="shared" si="90"/>
        <v>86.825887667998472</v>
      </c>
      <c r="Q354" s="371">
        <f t="shared" si="91"/>
        <v>-90.085939456283057</v>
      </c>
      <c r="R354" s="12">
        <f t="shared" si="92"/>
        <v>89.914060543716943</v>
      </c>
      <c r="S354" s="57">
        <f t="shared" si="93"/>
        <v>3.2406290234331496E-3</v>
      </c>
      <c r="T354" s="12">
        <f t="shared" si="76"/>
        <v>86.825887667998472</v>
      </c>
    </row>
    <row r="355" spans="1:20" x14ac:dyDescent="0.25">
      <c r="A355" s="57">
        <f t="shared" si="77"/>
        <v>20.438846262185905</v>
      </c>
      <c r="B355" s="12">
        <f t="shared" si="94"/>
        <v>3.2529434137221953</v>
      </c>
      <c r="C355" s="57" t="str">
        <f t="shared" si="78"/>
        <v>-32.9127500103874-21859.8255442083i</v>
      </c>
      <c r="D355" s="57" t="str">
        <f t="shared" si="79"/>
        <v>7.79999999674157-9785.28830310956i</v>
      </c>
      <c r="E355" s="57" t="str">
        <f t="shared" si="80"/>
        <v>162.469474754279-0.0179087899633573i</v>
      </c>
      <c r="F355" s="57" t="str">
        <f t="shared" si="81"/>
        <v>3.83983983960331-20406.4234195401i</v>
      </c>
      <c r="G355" s="57" t="str">
        <f t="shared" si="82"/>
        <v>0.999999999938401-7.84851696419593E-06i</v>
      </c>
      <c r="H355" s="57" t="str">
        <f t="shared" si="83"/>
        <v>109.090924779584+0.23634577719337i</v>
      </c>
      <c r="I355" s="57" t="str">
        <f t="shared" si="84"/>
        <v>14.7875158577282-6280.07515033948i</v>
      </c>
      <c r="K355" s="57" t="str">
        <f t="shared" si="85"/>
        <v>0.109999467872377-0.000241175576684648i</v>
      </c>
      <c r="L355" s="57" t="str">
        <f t="shared" si="86"/>
        <v>0.000125-154.244768973622i</v>
      </c>
      <c r="M355" s="57" t="str">
        <f t="shared" si="87"/>
        <v>0.0015-74.3562928851563i</v>
      </c>
      <c r="N355" s="57">
        <f t="shared" si="88"/>
        <v>89.913733975644064</v>
      </c>
      <c r="O355" s="57">
        <f t="shared" si="89"/>
        <v>86.79294367850494</v>
      </c>
      <c r="P355" s="371">
        <f t="shared" si="90"/>
        <v>86.79294367850494</v>
      </c>
      <c r="Q355" s="371">
        <f t="shared" si="91"/>
        <v>-90.086266024355936</v>
      </c>
      <c r="R355" s="12">
        <f t="shared" si="92"/>
        <v>89.913733975644064</v>
      </c>
      <c r="S355" s="57">
        <f t="shared" si="93"/>
        <v>3.2529434137221953E-3</v>
      </c>
      <c r="T355" s="12">
        <f t="shared" si="76"/>
        <v>86.79294367850494</v>
      </c>
    </row>
    <row r="356" spans="1:20" x14ac:dyDescent="0.25">
      <c r="A356" s="57">
        <f t="shared" si="77"/>
        <v>20.516513877982213</v>
      </c>
      <c r="B356" s="12">
        <f t="shared" si="94"/>
        <v>3.2653045986943399</v>
      </c>
      <c r="C356" s="57" t="str">
        <f t="shared" si="78"/>
        <v>-32.912748579566-21777.0720694182i</v>
      </c>
      <c r="D356" s="57" t="str">
        <f t="shared" si="79"/>
        <v>7.79999999671679-9748.24497342447i</v>
      </c>
      <c r="E356" s="57" t="str">
        <f t="shared" si="80"/>
        <v>162.469474280606-0.0179768421960565i</v>
      </c>
      <c r="F356" s="57" t="str">
        <f t="shared" si="81"/>
        <v>3.83983983960152-20329.1725640263i</v>
      </c>
      <c r="G356" s="57" t="str">
        <f t="shared" si="82"/>
        <v>0.999999999937932-7.87834132865617E-06i</v>
      </c>
      <c r="H356" s="57" t="str">
        <f t="shared" si="83"/>
        <v>109.090924899045+0.237243891245455i</v>
      </c>
      <c r="I356" s="57" t="str">
        <f t="shared" si="84"/>
        <v>14.787515864838-6256.30119325845i</v>
      </c>
      <c r="K356" s="57" t="str">
        <f t="shared" si="85"/>
        <v>0.109999463820543-0.000242092034901997i</v>
      </c>
      <c r="L356" s="57" t="str">
        <f t="shared" si="86"/>
        <v>0.000125-153.660857714307i</v>
      </c>
      <c r="M356" s="57" t="str">
        <f t="shared" si="87"/>
        <v>0.0015-74.0748086124289i</v>
      </c>
      <c r="N356" s="57">
        <f t="shared" si="88"/>
        <v>89.913406166633791</v>
      </c>
      <c r="O356" s="57">
        <f t="shared" si="89"/>
        <v>86.759999687773458</v>
      </c>
      <c r="P356" s="371">
        <f t="shared" si="90"/>
        <v>86.759999687773458</v>
      </c>
      <c r="Q356" s="371">
        <f t="shared" si="91"/>
        <v>-90.086593833366209</v>
      </c>
      <c r="R356" s="12">
        <f t="shared" si="92"/>
        <v>89.913406166633791</v>
      </c>
      <c r="S356" s="57">
        <f t="shared" si="93"/>
        <v>3.2653045986943399E-3</v>
      </c>
      <c r="T356" s="12">
        <f t="shared" si="76"/>
        <v>86.759999687773458</v>
      </c>
    </row>
    <row r="357" spans="1:20" x14ac:dyDescent="0.25">
      <c r="A357" s="57">
        <f t="shared" si="77"/>
        <v>20.594476630718543</v>
      </c>
      <c r="B357" s="12">
        <f t="shared" si="94"/>
        <v>3.2777127561693784</v>
      </c>
      <c r="C357" s="57" t="str">
        <f t="shared" si="78"/>
        <v>-32.9127471378506-21694.6318651212i</v>
      </c>
      <c r="D357" s="57" t="str">
        <f t="shared" si="79"/>
        <v>7.79999999669177-9711.34187551605i</v>
      </c>
      <c r="E357" s="57" t="str">
        <f t="shared" si="80"/>
        <v>162.469473803328-0.0180451530138646i</v>
      </c>
      <c r="F357" s="57" t="str">
        <f t="shared" si="81"/>
        <v>3.8398398395997-20252.2141504848i</v>
      </c>
      <c r="G357" s="57" t="str">
        <f t="shared" si="82"/>
        <v>0.999999999937459-7.90827902570133E-06i</v>
      </c>
      <c r="H357" s="57" t="str">
        <f t="shared" si="83"/>
        <v>109.090925019415+0.238145418132066i</v>
      </c>
      <c r="I357" s="57" t="str">
        <f t="shared" si="84"/>
        <v>14.7875158720018-6232.61723517042i</v>
      </c>
      <c r="K357" s="57" t="str">
        <f t="shared" si="85"/>
        <v>0.109999459737857-0.000243011975557878i</v>
      </c>
      <c r="L357" s="57" t="str">
        <f t="shared" si="86"/>
        <v>0.000125-153.079156918019i</v>
      </c>
      <c r="M357" s="57" t="str">
        <f t="shared" si="87"/>
        <v>0.0015-73.7943899306923i</v>
      </c>
      <c r="N357" s="57">
        <f t="shared" si="88"/>
        <v>89.913077111970807</v>
      </c>
      <c r="O357" s="57">
        <f t="shared" si="89"/>
        <v>86.727055695794775</v>
      </c>
      <c r="P357" s="371">
        <f t="shared" si="90"/>
        <v>86.727055695794775</v>
      </c>
      <c r="Q357" s="371">
        <f t="shared" si="91"/>
        <v>-90.086922888029193</v>
      </c>
      <c r="R357" s="12">
        <f t="shared" si="92"/>
        <v>89.913077111970807</v>
      </c>
      <c r="S357" s="57">
        <f t="shared" si="93"/>
        <v>3.2777127561693783E-3</v>
      </c>
      <c r="T357" s="12">
        <f t="shared" si="76"/>
        <v>86.727055695794775</v>
      </c>
    </row>
    <row r="358" spans="1:20" x14ac:dyDescent="0.25">
      <c r="A358" s="57">
        <f t="shared" si="77"/>
        <v>20.672735641915274</v>
      </c>
      <c r="B358" s="12">
        <f t="shared" si="94"/>
        <v>3.2901680646428222</v>
      </c>
      <c r="C358" s="57" t="str">
        <f t="shared" si="78"/>
        <v>-32.9127456851557-21612.5037453866i</v>
      </c>
      <c r="D358" s="57" t="str">
        <f t="shared" si="79"/>
        <v>7.79999999666656-9674.5784785208i</v>
      </c>
      <c r="E358" s="57" t="str">
        <f t="shared" si="80"/>
        <v>162.469473322413-0.0181137233992436i</v>
      </c>
      <c r="F358" s="57" t="str">
        <f t="shared" si="81"/>
        <v>3.83983983959786-20175.547071843i</v>
      </c>
      <c r="G358" s="57" t="str">
        <f t="shared" si="82"/>
        <v>0.999999999936983-7.93833048599522E-06i</v>
      </c>
      <c r="H358" s="57" t="str">
        <f t="shared" si="83"/>
        <v>109.090925140701+0.239050370821988i</v>
      </c>
      <c r="I358" s="57" t="str">
        <f t="shared" si="84"/>
        <v>14.78751587922-6209.02293537373i</v>
      </c>
      <c r="K358" s="57" t="str">
        <f t="shared" si="85"/>
        <v>0.109999455624084-0.000243935411884382i</v>
      </c>
      <c r="L358" s="57" t="str">
        <f t="shared" si="86"/>
        <v>0.000125-152.499658216795i</v>
      </c>
      <c r="M358" s="57" t="str">
        <f t="shared" si="87"/>
        <v>0.0015-73.5150328060297i</v>
      </c>
      <c r="N358" s="57">
        <f t="shared" si="88"/>
        <v>89.912746806921916</v>
      </c>
      <c r="O358" s="57">
        <f t="shared" si="89"/>
        <v>86.69411170255907</v>
      </c>
      <c r="P358" s="371">
        <f t="shared" si="90"/>
        <v>86.69411170255907</v>
      </c>
      <c r="Q358" s="371">
        <f t="shared" si="91"/>
        <v>-90.087253193078084</v>
      </c>
      <c r="R358" s="12">
        <f t="shared" si="92"/>
        <v>89.912746806921916</v>
      </c>
      <c r="S358" s="57">
        <f t="shared" si="93"/>
        <v>3.2901680646428223E-3</v>
      </c>
      <c r="T358" s="12">
        <f t="shared" si="76"/>
        <v>86.69411170255907</v>
      </c>
    </row>
    <row r="359" spans="1:20" x14ac:dyDescent="0.25">
      <c r="A359" s="57">
        <f t="shared" si="77"/>
        <v>20.751292037354553</v>
      </c>
      <c r="B359" s="12">
        <f t="shared" si="94"/>
        <v>3.3026707032884648</v>
      </c>
      <c r="C359" s="57" t="str">
        <f t="shared" si="78"/>
        <v>-32.9127442214004-21530.6865287744i</v>
      </c>
      <c r="D359" s="57" t="str">
        <f t="shared" si="79"/>
        <v>7.79999999664116-9637.95425358497i</v>
      </c>
      <c r="E359" s="57" t="str">
        <f t="shared" si="80"/>
        <v>162.469472837837-0.0181825543383997i</v>
      </c>
      <c r="F359" s="57" t="str">
        <f t="shared" si="81"/>
        <v>3.83983983959601-20099.1702252192i</v>
      </c>
      <c r="G359" s="57" t="str">
        <f t="shared" si="82"/>
        <v>0.999999999936503-7.96849614183817E-06i</v>
      </c>
      <c r="H359" s="57" t="str">
        <f t="shared" si="83"/>
        <v>109.090925262912+0.239958762333291i</v>
      </c>
      <c r="I359" s="57" t="str">
        <f t="shared" si="84"/>
        <v>14.7875158864934-6185.51795445656i</v>
      </c>
      <c r="K359" s="57" t="str">
        <f t="shared" si="85"/>
        <v>0.109999451478987-0.000244862357163873i</v>
      </c>
      <c r="L359" s="57" t="str">
        <f t="shared" si="86"/>
        <v>0.000125-151.922353274353i</v>
      </c>
      <c r="M359" s="57" t="str">
        <f t="shared" si="87"/>
        <v>0.0015-73.2367332197942i</v>
      </c>
      <c r="N359" s="57">
        <f t="shared" si="88"/>
        <v>89.912415246735861</v>
      </c>
      <c r="O359" s="57">
        <f t="shared" si="89"/>
        <v>86.661167708057064</v>
      </c>
      <c r="P359" s="371">
        <f t="shared" si="90"/>
        <v>86.661167708057064</v>
      </c>
      <c r="Q359" s="371">
        <f t="shared" si="91"/>
        <v>-90.087584753264139</v>
      </c>
      <c r="R359" s="12">
        <f t="shared" si="92"/>
        <v>89.912415246735861</v>
      </c>
      <c r="S359" s="57">
        <f t="shared" si="93"/>
        <v>3.302670703288465E-3</v>
      </c>
      <c r="T359" s="12">
        <f t="shared" si="76"/>
        <v>86.661167708057064</v>
      </c>
    </row>
    <row r="360" spans="1:20" x14ac:dyDescent="0.25">
      <c r="A360" s="57">
        <f t="shared" si="77"/>
        <v>20.830146947096502</v>
      </c>
      <c r="B360" s="12">
        <f t="shared" si="94"/>
        <v>3.3152208519609609</v>
      </c>
      <c r="C360" s="57" t="str">
        <f t="shared" si="78"/>
        <v>-32.9127427465004-21449.1790383168i</v>
      </c>
      <c r="D360" s="57" t="str">
        <f t="shared" si="79"/>
        <v>7.79999999661562-9601.46867385681i</v>
      </c>
      <c r="E360" s="57" t="str">
        <f t="shared" si="80"/>
        <v>162.469472349574-0.0182516468212859i</v>
      </c>
      <c r="F360" s="57" t="str">
        <f t="shared" si="81"/>
        <v>3.83983983959416-20023.082511907i</v>
      </c>
      <c r="G360" s="57" t="str">
        <f t="shared" si="82"/>
        <v>0.99999999993602-7.99877642717329E-06i</v>
      </c>
      <c r="H360" s="57" t="str">
        <f t="shared" si="83"/>
        <v>109.090925386052+0.240870605733503i</v>
      </c>
      <c r="I360" s="57" t="str">
        <f t="shared" si="84"/>
        <v>14.787515893822-6162.10195429174i</v>
      </c>
      <c r="K360" s="57" t="str">
        <f t="shared" si="85"/>
        <v>0.109999447302328-0.000245792824729166i</v>
      </c>
      <c r="L360" s="57" t="str">
        <f t="shared" si="86"/>
        <v>0.000125-151.347233785966i</v>
      </c>
      <c r="M360" s="57" t="str">
        <f t="shared" si="87"/>
        <v>0.0015-72.9594871685537i</v>
      </c>
      <c r="N360" s="57">
        <f t="shared" si="88"/>
        <v>89.912082426643394</v>
      </c>
      <c r="O360" s="57">
        <f t="shared" si="89"/>
        <v>86.628223712279194</v>
      </c>
      <c r="P360" s="371">
        <f t="shared" si="90"/>
        <v>86.628223712279194</v>
      </c>
      <c r="Q360" s="371">
        <f t="shared" si="91"/>
        <v>-90.087917573356606</v>
      </c>
      <c r="R360" s="12">
        <f t="shared" si="92"/>
        <v>89.912082426643394</v>
      </c>
      <c r="S360" s="57">
        <f t="shared" si="93"/>
        <v>3.3152208519609608E-3</v>
      </c>
      <c r="T360" s="12">
        <f t="shared" si="76"/>
        <v>86.628223712279194</v>
      </c>
    </row>
    <row r="361" spans="1:20" x14ac:dyDescent="0.25">
      <c r="A361" s="57">
        <f t="shared" si="77"/>
        <v>20.909301505495467</v>
      </c>
      <c r="B361" s="12">
        <f t="shared" si="94"/>
        <v>3.3278186911984129</v>
      </c>
      <c r="C361" s="57" t="str">
        <f t="shared" si="78"/>
        <v>-32.9127412603691-21367.9801015002i</v>
      </c>
      <c r="D361" s="57" t="str">
        <f t="shared" si="79"/>
        <v>7.79999999658985-9565.12121447894i</v>
      </c>
      <c r="E361" s="57" t="str">
        <f t="shared" si="80"/>
        <v>162.46947185759-0.0183210018416008i</v>
      </c>
      <c r="F361" s="57" t="str">
        <f t="shared" si="81"/>
        <v>3.83983983959229-19947.2828373589i</v>
      </c>
      <c r="G361" s="57" t="str">
        <f t="shared" si="82"/>
        <v>0.999999999935532-8.02917177759264E-06i</v>
      </c>
      <c r="H361" s="57" t="str">
        <f t="shared" si="83"/>
        <v>109.090925510131+0.241785914139824i</v>
      </c>
      <c r="I361" s="57" t="str">
        <f t="shared" si="84"/>
        <v>14.7875159012068-6138.77459803235i</v>
      </c>
      <c r="K361" s="57" t="str">
        <f t="shared" si="85"/>
        <v>0.109999443093866-0.000246726827963734i</v>
      </c>
      <c r="L361" s="57" t="str">
        <f t="shared" si="86"/>
        <v>0.000125-150.774291478348i</v>
      </c>
      <c r="M361" s="57" t="str">
        <f t="shared" si="87"/>
        <v>0.0015-72.6832906640305i</v>
      </c>
      <c r="N361" s="57">
        <f t="shared" si="88"/>
        <v>89.911748341857106</v>
      </c>
      <c r="O361" s="57">
        <f t="shared" si="89"/>
        <v>86.595279715215355</v>
      </c>
      <c r="P361" s="371">
        <f t="shared" si="90"/>
        <v>86.595279715215355</v>
      </c>
      <c r="Q361" s="371">
        <f t="shared" si="91"/>
        <v>-90.088251658142894</v>
      </c>
      <c r="R361" s="12">
        <f t="shared" si="92"/>
        <v>89.911748341857106</v>
      </c>
      <c r="S361" s="57">
        <f t="shared" si="93"/>
        <v>3.3278186911984129E-3</v>
      </c>
      <c r="T361" s="12">
        <f t="shared" si="76"/>
        <v>86.595279715215355</v>
      </c>
    </row>
    <row r="362" spans="1:20" x14ac:dyDescent="0.25">
      <c r="A362" s="57">
        <f t="shared" si="77"/>
        <v>20.988756851216351</v>
      </c>
      <c r="B362" s="12">
        <f t="shared" si="94"/>
        <v>3.340464402224967</v>
      </c>
      <c r="C362" s="57" t="str">
        <f t="shared" si="78"/>
        <v>-32.9127397629222-21287.0885502512i</v>
      </c>
      <c r="D362" s="57" t="str">
        <f t="shared" si="79"/>
        <v>7.79999999656387-9528.91135258098i</v>
      </c>
      <c r="E362" s="57" t="str">
        <f t="shared" si="80"/>
        <v>162.469471361861-0.0183906203968319i</v>
      </c>
      <c r="F362" s="57" t="str">
        <f t="shared" si="81"/>
        <v>3.8398398395904-19871.7701111712i</v>
      </c>
      <c r="G362" s="57" t="str">
        <f t="shared" si="82"/>
        <v>0.999999999935042-8.05968263034354E-06i</v>
      </c>
      <c r="H362" s="57" t="str">
        <f t="shared" si="83"/>
        <v>109.090925635154+0.242704700719284i</v>
      </c>
      <c r="I362" s="57" t="str">
        <f t="shared" si="84"/>
        <v>14.7875159086477-6115.53555010645i</v>
      </c>
      <c r="K362" s="57" t="str">
        <f t="shared" si="85"/>
        <v>0.109999438853359-0.000247664380301888i</v>
      </c>
      <c r="L362" s="57" t="str">
        <f t="shared" si="86"/>
        <v>0.000125-150.203518109532i</v>
      </c>
      <c r="M362" s="57" t="str">
        <f t="shared" si="87"/>
        <v>0.0015-72.4081397330446i</v>
      </c>
      <c r="N362" s="57">
        <f t="shared" si="88"/>
        <v>89.911412987571438</v>
      </c>
      <c r="O362" s="57">
        <f t="shared" si="89"/>
        <v>86.562335716856026</v>
      </c>
      <c r="P362" s="371">
        <f t="shared" si="90"/>
        <v>86.562335716856026</v>
      </c>
      <c r="Q362" s="371">
        <f t="shared" si="91"/>
        <v>-90.088587012428562</v>
      </c>
      <c r="R362" s="12">
        <f t="shared" si="92"/>
        <v>89.911412987571438</v>
      </c>
      <c r="S362" s="57">
        <f t="shared" si="93"/>
        <v>3.3404644022249669E-3</v>
      </c>
      <c r="T362" s="12">
        <f t="shared" si="76"/>
        <v>86.562335716856026</v>
      </c>
    </row>
    <row r="363" spans="1:20" x14ac:dyDescent="0.25">
      <c r="A363" s="57">
        <f t="shared" si="77"/>
        <v>21.068514127250975</v>
      </c>
      <c r="B363" s="12">
        <f t="shared" si="94"/>
        <v>3.3531581669534218</v>
      </c>
      <c r="C363" s="57" t="str">
        <f t="shared" si="78"/>
        <v>-32.9127382540723-21206.5032209177i</v>
      </c>
      <c r="D363" s="57" t="str">
        <f t="shared" si="79"/>
        <v>7.79999999653772-9492.83856727193i</v>
      </c>
      <c r="E363" s="57" t="str">
        <f t="shared" si="80"/>
        <v>162.469470862356-0.0184605034882466i</v>
      </c>
      <c r="F363" s="57" t="str">
        <f t="shared" si="81"/>
        <v>3.83983983958851-19796.543247068i</v>
      </c>
      <c r="G363" s="57" t="str">
        <f t="shared" si="82"/>
        <v>0.999999999934547-8.09030942433483E-06i</v>
      </c>
      <c r="H363" s="57" t="str">
        <f t="shared" si="83"/>
        <v>109.090925761129+0.24362697868895i</v>
      </c>
      <c r="I363" s="57" t="str">
        <f t="shared" si="84"/>
        <v>14.7875159161449-6092.38447621258i</v>
      </c>
      <c r="K363" s="57" t="str">
        <f t="shared" si="85"/>
        <v>0.109999434580564-0.000248605495228977i</v>
      </c>
      <c r="L363" s="57" t="str">
        <f t="shared" si="86"/>
        <v>0.000125-149.634905468751i</v>
      </c>
      <c r="M363" s="57" t="str">
        <f t="shared" si="87"/>
        <v>0.0015-72.1340304174587i</v>
      </c>
      <c r="N363" s="57">
        <f t="shared" si="88"/>
        <v>89.911076358962546</v>
      </c>
      <c r="O363" s="57">
        <f t="shared" si="89"/>
        <v>86.529391717191288</v>
      </c>
      <c r="P363" s="371">
        <f t="shared" si="90"/>
        <v>86.529391717191288</v>
      </c>
      <c r="Q363" s="371">
        <f t="shared" si="91"/>
        <v>-90.088923641037454</v>
      </c>
      <c r="R363" s="12">
        <f t="shared" si="92"/>
        <v>89.911076358962546</v>
      </c>
      <c r="S363" s="57">
        <f t="shared" si="93"/>
        <v>3.3531581669534218E-3</v>
      </c>
      <c r="T363" s="12">
        <f t="shared" si="76"/>
        <v>86.529391717191288</v>
      </c>
    </row>
    <row r="364" spans="1:20" x14ac:dyDescent="0.25">
      <c r="A364" s="57">
        <f t="shared" si="77"/>
        <v>21.148574480934528</v>
      </c>
      <c r="B364" s="12">
        <f t="shared" si="94"/>
        <v>3.3659001679878449</v>
      </c>
      <c r="C364" s="57" t="str">
        <f t="shared" si="78"/>
        <v>-32.912736733735-21126.2229542529i</v>
      </c>
      <c r="D364" s="57" t="str">
        <f t="shared" si="79"/>
        <v>7.79999999651135-9456.90233963267i</v>
      </c>
      <c r="E364" s="57" t="str">
        <f t="shared" si="80"/>
        <v>162.46947035905-0.0185306521209247i</v>
      </c>
      <c r="F364" s="57" t="str">
        <f t="shared" si="81"/>
        <v>3.83983983958659-19721.6011628856i</v>
      </c>
      <c r="G364" s="57" t="str">
        <f t="shared" si="82"/>
        <v>0.999999999934049-8.12105260014326E-06i</v>
      </c>
      <c r="H364" s="57" t="str">
        <f t="shared" si="83"/>
        <v>109.090925888064+0.244552761316129i</v>
      </c>
      <c r="I364" s="57" t="str">
        <f t="shared" si="84"/>
        <v>14.7875159236995-6069.3210433148i</v>
      </c>
      <c r="K364" s="57" t="str">
        <f t="shared" si="85"/>
        <v>0.109999430275234-0.000249550186281584i</v>
      </c>
      <c r="L364" s="57" t="str">
        <f t="shared" si="86"/>
        <v>0.000125-149.068445376321i</v>
      </c>
      <c r="M364" s="57" t="str">
        <f t="shared" si="87"/>
        <v>0.0015-71.8609587741169i</v>
      </c>
      <c r="N364" s="57">
        <f t="shared" si="88"/>
        <v>89.910738451188251</v>
      </c>
      <c r="O364" s="57">
        <f t="shared" si="89"/>
        <v>86.496447716211335</v>
      </c>
      <c r="P364" s="371">
        <f t="shared" si="90"/>
        <v>86.496447716211335</v>
      </c>
      <c r="Q364" s="371">
        <f t="shared" si="91"/>
        <v>-90.089261548811749</v>
      </c>
      <c r="R364" s="12">
        <f t="shared" si="92"/>
        <v>89.910738451188251</v>
      </c>
      <c r="S364" s="57">
        <f t="shared" si="93"/>
        <v>3.3659001679878448E-3</v>
      </c>
      <c r="T364" s="12">
        <f t="shared" ref="T364:T427" si="95">P364</f>
        <v>86.496447716211335</v>
      </c>
    </row>
    <row r="365" spans="1:20" x14ac:dyDescent="0.25">
      <c r="A365" s="57">
        <f t="shared" ref="A365:A428" si="96">2*PI()*B365</f>
        <v>21.228939063962081</v>
      </c>
      <c r="B365" s="12">
        <f t="shared" si="94"/>
        <v>3.3786905886261986</v>
      </c>
      <c r="C365" s="57" t="str">
        <f t="shared" ref="C365:C428" si="97">IMPRODUCT(D365,E365,$C$40,,K365,$C$41)</f>
        <v>-32.91273520182-21046.2465953977i</v>
      </c>
      <c r="D365" s="57" t="str">
        <f t="shared" ref="D365:D428" si="98">IMDIV(IMPRODUCT($C$37,$C$38,COMPLEX(1,A365/$C$38)),IMSUM(-1*A365*A365/$C$39,COMPLEX(0,1*A365)))</f>
        <v>7.7999999964848-9421.10215270842i</v>
      </c>
      <c r="E365" s="57" t="str">
        <f t="shared" ref="E365:E428" si="99">IMDIV(IMPRODUCT(IMSUM(F365,G365),$C$29,H365),IMSUM(1,I365))</f>
        <v>162.46946985191-0.0186010673037487i</v>
      </c>
      <c r="F365" s="57" t="str">
        <f t="shared" ref="F365:F428" si="100">IMDIV(IMPRODUCT($C$14,$C$15,COMPLEX(1,A365/$C$15)),IMSUM(-1*A365*A365/$C$16,COMPLEX(0,A365)))</f>
        <v>3.83983983958466-19646.9427805569i</v>
      </c>
      <c r="G365" s="57" t="str">
        <f t="shared" ref="G365:G428" si="101">IMDIV(1,COMPLEX(1,A365*$C$9*$C$10))</f>
        <v>0.999999999933546-8.15191260001972E-06i</v>
      </c>
      <c r="H365" s="57" t="str">
        <f t="shared" ref="H365:H428" si="102">IMDIV($C$3,IMSUM(K365,COMPLEX(0,$C$28*A365)))</f>
        <v>109.090926015964+0.245482061918526i</v>
      </c>
      <c r="I365" s="57" t="str">
        <f t="shared" ref="I365:I428" si="103">IMPRODUCT(F365,$C$29,H365,$C$31)</f>
        <v>14.7875159313114-6046.34491963775i</v>
      </c>
      <c r="K365" s="57" t="str">
        <f t="shared" ref="K365:K428" si="104">IF($C$26&lt;=0,IMDIV(1,IMSUM(IMDIV(1,L365),1/$C$18)),IMDIV(1,IMSUM(IMDIV(1,L365),1/$C$18,IMDIV(1,M365))))</f>
        <v>0.109999425937122-0.000250498467047711i</v>
      </c>
      <c r="L365" s="57" t="str">
        <f t="shared" ref="L365:L428" si="105">IMSUM($C$21/$C$22,IMDIV(1,COMPLEX(0,$C$20*$C$22*A365)))</f>
        <v>0.000125-148.504129683523i</v>
      </c>
      <c r="M365" s="57" t="str">
        <f t="shared" ref="M365:M428" si="106">IMSUM($C$25/$C$26,IMDIV(1,COMPLEX(0,$C$24*$C$26*A365)))</f>
        <v>0.0015-71.5889208747928i</v>
      </c>
      <c r="N365" s="57">
        <f t="shared" ref="N365:N428" si="107">ABS(R365)</f>
        <v>89.910399259388029</v>
      </c>
      <c r="O365" s="57">
        <f t="shared" ref="O365:O428" si="108">ABS(P365)</f>
        <v>86.463503713905951</v>
      </c>
      <c r="P365" s="371">
        <f t="shared" ref="P365:P428" si="109">20*LOG10(IMABS(C365))</f>
        <v>86.463503713905951</v>
      </c>
      <c r="Q365" s="371">
        <f t="shared" ref="Q365:Q428" si="110">IMARGUMENT(C365)*180/PI()</f>
        <v>-90.089600740611971</v>
      </c>
      <c r="R365" s="12">
        <f t="shared" ref="R365:R428" si="111">IF(Q365&lt;0,Q365+180,Q365-180)</f>
        <v>89.910399259388029</v>
      </c>
      <c r="S365" s="57">
        <f t="shared" ref="S365:S428" si="112">B365/1000</f>
        <v>3.3786905886261987E-3</v>
      </c>
      <c r="T365" s="12">
        <f t="shared" si="95"/>
        <v>86.463503713905951</v>
      </c>
    </row>
    <row r="366" spans="1:20" x14ac:dyDescent="0.25">
      <c r="A366" s="57">
        <f t="shared" si="96"/>
        <v>21.309609032405135</v>
      </c>
      <c r="B366" s="12">
        <f t="shared" ref="B366:B429" si="113">B365*(1+B$42)</f>
        <v>3.3915296128629784</v>
      </c>
      <c r="C366" s="57" t="str">
        <f t="shared" si="97"/>
        <v>-32.9127336582414-20966.5729938657i</v>
      </c>
      <c r="D366" s="57" t="str">
        <f t="shared" si="98"/>
        <v>7.79999999645803-9385.43749150158i</v>
      </c>
      <c r="E366" s="57" t="str">
        <f t="shared" si="99"/>
        <v>162.469469340909-0.0186717500494486i</v>
      </c>
      <c r="F366" s="57" t="str">
        <f t="shared" si="100"/>
        <v>3.83983983958272-19572.5670260962i</v>
      </c>
      <c r="G366" s="57" t="str">
        <f t="shared" si="101"/>
        <v>0.99999999993304-8.18288986789565E-06i</v>
      </c>
      <c r="H366" s="57" t="str">
        <f t="shared" si="102"/>
        <v>109.090926144839+0.246414893864466i</v>
      </c>
      <c r="I366" s="57" t="str">
        <f t="shared" si="103"/>
        <v>14.7875159389815-6023.45577466238i</v>
      </c>
      <c r="K366" s="57" t="str">
        <f t="shared" si="104"/>
        <v>0.109999421565978-0.000251450351166984i</v>
      </c>
      <c r="L366" s="57" t="str">
        <f t="shared" si="105"/>
        <v>0.000125-147.941950272488i</v>
      </c>
      <c r="M366" s="57" t="str">
        <f t="shared" si="106"/>
        <v>0.0015-71.3179128061292i</v>
      </c>
      <c r="N366" s="57">
        <f t="shared" si="107"/>
        <v>89.91005877868281</v>
      </c>
      <c r="O366" s="57">
        <f t="shared" si="108"/>
        <v>86.430559710265143</v>
      </c>
      <c r="P366" s="371">
        <f t="shared" si="109"/>
        <v>86.430559710265143</v>
      </c>
      <c r="Q366" s="371">
        <f t="shared" si="110"/>
        <v>-90.08994122131719</v>
      </c>
      <c r="R366" s="12">
        <f t="shared" si="111"/>
        <v>89.91005877868281</v>
      </c>
      <c r="S366" s="57">
        <f t="shared" si="112"/>
        <v>3.3915296128629786E-3</v>
      </c>
      <c r="T366" s="12">
        <f t="shared" si="95"/>
        <v>86.430559710265143</v>
      </c>
    </row>
    <row r="367" spans="1:20" x14ac:dyDescent="0.25">
      <c r="A367" s="57">
        <f t="shared" si="96"/>
        <v>21.390585546728275</v>
      </c>
      <c r="B367" s="12">
        <f t="shared" si="113"/>
        <v>3.4044174253918578</v>
      </c>
      <c r="C367" s="57" t="str">
        <f t="shared" si="97"/>
        <v>-32.9127321029088-20887.201003525i</v>
      </c>
      <c r="D367" s="57" t="str">
        <f t="shared" si="98"/>
        <v>7.79999999643104-9349.90784296393i</v>
      </c>
      <c r="E367" s="57" t="str">
        <f t="shared" si="99"/>
        <v>162.469468826017-0.0187427013745902i</v>
      </c>
      <c r="F367" s="57" t="str">
        <f t="shared" si="100"/>
        <v>3.83983983958076-19498.4728295829i</v>
      </c>
      <c r="G367" s="57" t="str">
        <f t="shared" si="101"/>
        <v>0.99999999993253-8.21398484938947E-06i</v>
      </c>
      <c r="H367" s="57" t="str">
        <f t="shared" si="102"/>
        <v>109.090926274695+0.247351270573067i</v>
      </c>
      <c r="I367" s="57" t="str">
        <f t="shared" si="103"/>
        <v>14.7875159467098-6000.65327912045i</v>
      </c>
      <c r="K367" s="57" t="str">
        <f t="shared" si="104"/>
        <v>0.10999941716155-0.00025240585233084i</v>
      </c>
      <c r="L367" s="57" t="str">
        <f t="shared" si="105"/>
        <v>0.000125-147.381899056075i</v>
      </c>
      <c r="M367" s="57" t="str">
        <f t="shared" si="106"/>
        <v>0.0015-71.0479306695849i</v>
      </c>
      <c r="N367" s="57">
        <f t="shared" si="107"/>
        <v>89.90971700417505</v>
      </c>
      <c r="O367" s="57">
        <f t="shared" si="108"/>
        <v>86.397615705278639</v>
      </c>
      <c r="P367" s="371">
        <f t="shared" si="109"/>
        <v>86.397615705278639</v>
      </c>
      <c r="Q367" s="371">
        <f t="shared" si="110"/>
        <v>-90.09028299582495</v>
      </c>
      <c r="R367" s="12">
        <f t="shared" si="111"/>
        <v>89.90971700417505</v>
      </c>
      <c r="S367" s="57">
        <f t="shared" si="112"/>
        <v>3.4044174253918579E-3</v>
      </c>
      <c r="T367" s="12">
        <f t="shared" si="95"/>
        <v>86.397615705278639</v>
      </c>
    </row>
    <row r="368" spans="1:20" x14ac:dyDescent="0.25">
      <c r="A368" s="57">
        <f t="shared" si="96"/>
        <v>21.471869771805842</v>
      </c>
      <c r="B368" s="12">
        <f t="shared" si="113"/>
        <v>3.4173542116083468</v>
      </c>
      <c r="C368" s="57" t="str">
        <f t="shared" si="97"/>
        <v>-32.9127305357334-20808.1294825833i</v>
      </c>
      <c r="D368" s="57" t="str">
        <f t="shared" si="98"/>
        <v>7.79999999640391-9314.51269598964i</v>
      </c>
      <c r="E368" s="57" t="str">
        <f t="shared" si="99"/>
        <v>162.469468307204-0.0188139222996019i</v>
      </c>
      <c r="F368" s="57" t="str">
        <f t="shared" si="100"/>
        <v>3.83983983957881-19424.6591251476i</v>
      </c>
      <c r="G368" s="57" t="str">
        <f t="shared" si="101"/>
        <v>0.999999999932017-0.0000082451979918129i</v>
      </c>
      <c r="H368" s="57" t="str">
        <f t="shared" si="102"/>
        <v>109.090926405541+0.248291205514443i</v>
      </c>
      <c r="I368" s="57" t="str">
        <f t="shared" si="103"/>
        <v>14.7875159544972-5977.93710499065i</v>
      </c>
      <c r="K368" s="57" t="str">
        <f t="shared" si="104"/>
        <v>0.109999412723585-0.000253364984282735i</v>
      </c>
      <c r="L368" s="57" t="str">
        <f t="shared" si="105"/>
        <v>0.000125-146.823967977759i</v>
      </c>
      <c r="M368" s="57" t="str">
        <f t="shared" si="106"/>
        <v>0.0015-70.7789705813759i</v>
      </c>
      <c r="N368" s="57">
        <f t="shared" si="107"/>
        <v>89.909373930948576</v>
      </c>
      <c r="O368" s="57">
        <f t="shared" si="108"/>
        <v>86.36467169893632</v>
      </c>
      <c r="P368" s="371">
        <f t="shared" si="109"/>
        <v>86.36467169893632</v>
      </c>
      <c r="Q368" s="371">
        <f t="shared" si="110"/>
        <v>-90.090626069051424</v>
      </c>
      <c r="R368" s="12">
        <f t="shared" si="111"/>
        <v>89.909373930948576</v>
      </c>
      <c r="S368" s="57">
        <f t="shared" si="112"/>
        <v>3.4173542116083468E-3</v>
      </c>
      <c r="T368" s="12">
        <f t="shared" si="95"/>
        <v>86.36467169893632</v>
      </c>
    </row>
    <row r="369" spans="1:20" x14ac:dyDescent="0.25">
      <c r="A369" s="57">
        <f t="shared" si="96"/>
        <v>21.553462876938706</v>
      </c>
      <c r="B369" s="12">
        <f t="shared" si="113"/>
        <v>3.4303401576124588</v>
      </c>
      <c r="C369" s="57" t="str">
        <f t="shared" si="97"/>
        <v>-32.9127289566258-20729.3572935702i</v>
      </c>
      <c r="D369" s="57" t="str">
        <f t="shared" si="98"/>
        <v>7.79999999637651-9279.25154140755i</v>
      </c>
      <c r="E369" s="57" t="str">
        <f t="shared" si="99"/>
        <v>162.469467784441-0.0188854138487959i</v>
      </c>
      <c r="F369" s="57" t="str">
        <f t="shared" si="100"/>
        <v>3.83983983957681-19351.124850955i</v>
      </c>
      <c r="G369" s="57" t="str">
        <f t="shared" si="101"/>
        <v>0.999999999931499-8.27652974417751E-06i</v>
      </c>
      <c r="H369" s="57" t="str">
        <f t="shared" si="102"/>
        <v>109.090926537381+0.249234712209889i</v>
      </c>
      <c r="I369" s="57" t="str">
        <f t="shared" si="103"/>
        <v>14.7875159623437-5955.30692549287i</v>
      </c>
      <c r="K369" s="57" t="str">
        <f t="shared" si="104"/>
        <v>0.109999408251829-0.000254327760818333i</v>
      </c>
      <c r="L369" s="57" t="str">
        <f t="shared" si="105"/>
        <v>0.000125-146.268149011515i</v>
      </c>
      <c r="M369" s="57" t="str">
        <f t="shared" si="106"/>
        <v>0.0015-70.5110286724203i</v>
      </c>
      <c r="N369" s="57">
        <f t="shared" si="107"/>
        <v>89.909029554068539</v>
      </c>
      <c r="O369" s="57">
        <f t="shared" si="108"/>
        <v>86.331727691227869</v>
      </c>
      <c r="P369" s="371">
        <f t="shared" si="109"/>
        <v>86.331727691227869</v>
      </c>
      <c r="Q369" s="371">
        <f t="shared" si="110"/>
        <v>-90.090970445931461</v>
      </c>
      <c r="R369" s="12">
        <f t="shared" si="111"/>
        <v>89.909029554068539</v>
      </c>
      <c r="S369" s="57">
        <f t="shared" si="112"/>
        <v>3.4303401576124587E-3</v>
      </c>
      <c r="T369" s="12">
        <f t="shared" si="95"/>
        <v>86.331727691227869</v>
      </c>
    </row>
    <row r="370" spans="1:20" x14ac:dyDescent="0.25">
      <c r="A370" s="57">
        <f t="shared" si="96"/>
        <v>21.635366035871073</v>
      </c>
      <c r="B370" s="12">
        <f t="shared" si="113"/>
        <v>3.443375450211386</v>
      </c>
      <c r="C370" s="57" t="str">
        <f t="shared" si="97"/>
        <v>-32.9127273654935-20650.8833033209i</v>
      </c>
      <c r="D370" s="57" t="str">
        <f t="shared" si="98"/>
        <v>7.79999999634892-9244.12387197415i</v>
      </c>
      <c r="E370" s="57" t="str">
        <f t="shared" si="99"/>
        <v>162.469467257698-0.0189571770503611i</v>
      </c>
      <c r="F370" s="57" t="str">
        <f t="shared" si="100"/>
        <v>3.8398398395748-19277.8689491901i</v>
      </c>
      <c r="G370" s="57" t="str">
        <f t="shared" si="101"/>
        <v>0.999999999930977-8.30798055720105E-06i</v>
      </c>
      <c r="H370" s="57" t="str">
        <f t="shared" si="102"/>
        <v>109.090926670227+0.250181804232091i</v>
      </c>
      <c r="I370" s="57" t="str">
        <f t="shared" si="103"/>
        <v>14.7875159702501-5932.76241508469i</v>
      </c>
      <c r="K370" s="57" t="str">
        <f t="shared" si="104"/>
        <v>0.109999403746022-0.0002552941957857i</v>
      </c>
      <c r="L370" s="57" t="str">
        <f t="shared" si="105"/>
        <v>0.000125-145.714434161701i</v>
      </c>
      <c r="M370" s="57" t="str">
        <f t="shared" si="106"/>
        <v>0.0015-70.2441010882848i</v>
      </c>
      <c r="N370" s="57">
        <f t="shared" si="107"/>
        <v>89.908683868581306</v>
      </c>
      <c r="O370" s="57">
        <f t="shared" si="108"/>
        <v>86.298783682142727</v>
      </c>
      <c r="P370" s="371">
        <f t="shared" si="109"/>
        <v>86.298783682142727</v>
      </c>
      <c r="Q370" s="371">
        <f t="shared" si="110"/>
        <v>-90.091316131418694</v>
      </c>
      <c r="R370" s="12">
        <f t="shared" si="111"/>
        <v>89.908683868581306</v>
      </c>
      <c r="S370" s="57">
        <f t="shared" si="112"/>
        <v>3.4433754502113862E-3</v>
      </c>
      <c r="T370" s="12">
        <f t="shared" si="95"/>
        <v>86.298783682142727</v>
      </c>
    </row>
    <row r="371" spans="1:20" x14ac:dyDescent="0.25">
      <c r="A371" s="57">
        <f t="shared" si="96"/>
        <v>21.717580426807384</v>
      </c>
      <c r="B371" s="12">
        <f t="shared" si="113"/>
        <v>3.4564602769221895</v>
      </c>
      <c r="C371" s="57" t="str">
        <f t="shared" si="97"/>
        <v>-32.9127257622461-20572.7063829611i</v>
      </c>
      <c r="D371" s="57" t="str">
        <f t="shared" si="98"/>
        <v>7.79999999632109-9209.12918236614i</v>
      </c>
      <c r="E371" s="57" t="str">
        <f t="shared" si="99"/>
        <v>162.469466726943-0.0190292129364061i</v>
      </c>
      <c r="F371" s="57" t="str">
        <f t="shared" si="100"/>
        <v>3.83983983957279-19204.890366042i</v>
      </c>
      <c r="G371" s="57" t="str">
        <f t="shared" si="101"/>
        <v>0.999999999930452-8.33955088331404E-06i</v>
      </c>
      <c r="H371" s="57" t="str">
        <f t="shared" si="102"/>
        <v>109.090926804083+0.251132495205299i</v>
      </c>
      <c r="I371" s="57" t="str">
        <f t="shared" si="103"/>
        <v>14.7875159782165-5910.30324945552i</v>
      </c>
      <c r="K371" s="57" t="str">
        <f t="shared" si="104"/>
        <v>0.109999399205907-0.000256264303085517i</v>
      </c>
      <c r="L371" s="57" t="str">
        <f t="shared" si="105"/>
        <v>0.000125-145.162815462942i</v>
      </c>
      <c r="M371" s="57" t="str">
        <f t="shared" si="106"/>
        <v>0.0015-69.9781839891261i</v>
      </c>
      <c r="N371" s="57">
        <f t="shared" si="107"/>
        <v>89.908336869514514</v>
      </c>
      <c r="O371" s="57">
        <f t="shared" si="108"/>
        <v>86.265839671670577</v>
      </c>
      <c r="P371" s="371">
        <f t="shared" si="109"/>
        <v>86.265839671670577</v>
      </c>
      <c r="Q371" s="371">
        <f t="shared" si="110"/>
        <v>-90.091663130485486</v>
      </c>
      <c r="R371" s="12">
        <f t="shared" si="111"/>
        <v>89.908336869514514</v>
      </c>
      <c r="S371" s="57">
        <f t="shared" si="112"/>
        <v>3.4564602769221893E-3</v>
      </c>
      <c r="T371" s="12">
        <f t="shared" si="95"/>
        <v>86.265839671670577</v>
      </c>
    </row>
    <row r="372" spans="1:20" x14ac:dyDescent="0.25">
      <c r="A372" s="57">
        <f t="shared" si="96"/>
        <v>21.800107232429255</v>
      </c>
      <c r="B372" s="12">
        <f t="shared" si="113"/>
        <v>3.469594825974494</v>
      </c>
      <c r="C372" s="57" t="str">
        <f t="shared" si="97"/>
        <v>-32.9127241467906-20494.8254078894i</v>
      </c>
      <c r="D372" s="57" t="str">
        <f t="shared" si="98"/>
        <v>7.79999999629307-9174.26696917313i</v>
      </c>
      <c r="E372" s="57" t="str">
        <f t="shared" si="99"/>
        <v>162.469466192147-0.0191015225429486i</v>
      </c>
      <c r="F372" s="57" t="str">
        <f t="shared" si="100"/>
        <v>3.83983983957075-19132.1880516894i</v>
      </c>
      <c r="G372" s="57" t="str">
        <f t="shared" si="101"/>
        <v>0.999999999929922-8.37124117666619E-06i</v>
      </c>
      <c r="H372" s="57" t="str">
        <f t="shared" si="102"/>
        <v>109.090926938959+0.252086798805545i</v>
      </c>
      <c r="I372" s="57" t="str">
        <f t="shared" si="103"/>
        <v>14.7875159862436-5887.92910552287i</v>
      </c>
      <c r="K372" s="57" t="str">
        <f t="shared" si="104"/>
        <v>0.109999394631222-0.000257238096671268i</v>
      </c>
      <c r="L372" s="57" t="str">
        <f t="shared" si="105"/>
        <v>0.000125-144.613284980018i</v>
      </c>
      <c r="M372" s="57" t="str">
        <f t="shared" si="106"/>
        <v>0.0015-69.7132735496379i</v>
      </c>
      <c r="N372" s="57">
        <f t="shared" si="107"/>
        <v>89.907988551876798</v>
      </c>
      <c r="O372" s="57">
        <f t="shared" si="108"/>
        <v>86.232895659800761</v>
      </c>
      <c r="P372" s="371">
        <f t="shared" si="109"/>
        <v>86.232895659800761</v>
      </c>
      <c r="Q372" s="371">
        <f t="shared" si="110"/>
        <v>-90.092011448123202</v>
      </c>
      <c r="R372" s="12">
        <f t="shared" si="111"/>
        <v>89.907988551876798</v>
      </c>
      <c r="S372" s="57">
        <f t="shared" si="112"/>
        <v>3.469594825974494E-3</v>
      </c>
      <c r="T372" s="12">
        <f t="shared" si="95"/>
        <v>86.232895659800761</v>
      </c>
    </row>
    <row r="373" spans="1:20" x14ac:dyDescent="0.25">
      <c r="A373" s="57">
        <f t="shared" si="96"/>
        <v>21.882947639912484</v>
      </c>
      <c r="B373" s="12">
        <f t="shared" si="113"/>
        <v>3.482779286313197</v>
      </c>
      <c r="C373" s="57" t="str">
        <f t="shared" si="97"/>
        <v>-32.9127225190352-20417.239257762i</v>
      </c>
      <c r="D373" s="57" t="str">
        <f t="shared" si="98"/>
        <v>7.79999999626487-9139.53673089053i</v>
      </c>
      <c r="E373" s="57" t="str">
        <f t="shared" si="99"/>
        <v>162.46946565328-0.019174106909945i</v>
      </c>
      <c r="F373" s="57" t="str">
        <f t="shared" si="100"/>
        <v>3.8398398395687-19059.7609602851i</v>
      </c>
      <c r="G373" s="57" t="str">
        <f t="shared" si="101"/>
        <v>0.999999999929389-8.40305189313304E-06i</v>
      </c>
      <c r="H373" s="57" t="str">
        <f t="shared" si="102"/>
        <v>109.090927074863+0.253044728760831i</v>
      </c>
      <c r="I373" s="57" t="str">
        <f t="shared" si="103"/>
        <v>14.787515994332-5865.6396614272i</v>
      </c>
      <c r="K373" s="57" t="str">
        <f t="shared" si="104"/>
        <v>0.109999390021703-0.000258215590549448i</v>
      </c>
      <c r="L373" s="57" t="str">
        <f t="shared" si="105"/>
        <v>0.000125-144.065834807748i</v>
      </c>
      <c r="M373" s="57" t="str">
        <f t="shared" si="106"/>
        <v>0.0015-69.4493659589936i</v>
      </c>
      <c r="N373" s="57">
        <f t="shared" si="107"/>
        <v>89.907638910657909</v>
      </c>
      <c r="O373" s="57">
        <f t="shared" si="108"/>
        <v>86.199951646522749</v>
      </c>
      <c r="P373" s="371">
        <f t="shared" si="109"/>
        <v>86.199951646522749</v>
      </c>
      <c r="Q373" s="371">
        <f t="shared" si="110"/>
        <v>-90.092361089342091</v>
      </c>
      <c r="R373" s="12">
        <f t="shared" si="111"/>
        <v>89.907638910657909</v>
      </c>
      <c r="S373" s="57">
        <f t="shared" si="112"/>
        <v>3.4827792863131972E-3</v>
      </c>
      <c r="T373" s="12">
        <f t="shared" si="95"/>
        <v>86.199951646522749</v>
      </c>
    </row>
    <row r="374" spans="1:20" x14ac:dyDescent="0.25">
      <c r="A374" s="57">
        <f t="shared" si="96"/>
        <v>21.966102840944153</v>
      </c>
      <c r="B374" s="12">
        <f t="shared" si="113"/>
        <v>3.4960138476011871</v>
      </c>
      <c r="C374" s="57" t="str">
        <f t="shared" si="97"/>
        <v>-32.912720878885-20339.9468164758i</v>
      </c>
      <c r="D374" s="57" t="str">
        <f t="shared" si="98"/>
        <v>7.7999999962364-9104.93796791214i</v>
      </c>
      <c r="E374" s="57" t="str">
        <f t="shared" si="99"/>
        <v>162.469465110309-0.0192469670813007i</v>
      </c>
      <c r="F374" s="57" t="str">
        <f t="shared" si="100"/>
        <v>3.83983983956664-18987.608049941i</v>
      </c>
      <c r="G374" s="57" t="str">
        <f t="shared" si="101"/>
        <v>0.999999999928851-8.43498349032242E-06i</v>
      </c>
      <c r="H374" s="57" t="str">
        <f t="shared" si="102"/>
        <v>109.0909272118+0.254006298851318i</v>
      </c>
      <c r="I374" s="57" t="str">
        <f t="shared" si="103"/>
        <v>14.7875160024819-5843.43459652718i</v>
      </c>
      <c r="K374" s="57" t="str">
        <f t="shared" si="104"/>
        <v>0.109999385377086-0.000259196798779757i</v>
      </c>
      <c r="L374" s="57" t="str">
        <f t="shared" si="105"/>
        <v>0.000125-143.520457070879i</v>
      </c>
      <c r="M374" s="57" t="str">
        <f t="shared" si="106"/>
        <v>0.0015-69.1864574207942i</v>
      </c>
      <c r="N374" s="57">
        <f t="shared" si="107"/>
        <v>89.90728794082851</v>
      </c>
      <c r="O374" s="57">
        <f t="shared" si="108"/>
        <v>86.167007631825655</v>
      </c>
      <c r="P374" s="371">
        <f t="shared" si="109"/>
        <v>86.167007631825655</v>
      </c>
      <c r="Q374" s="371">
        <f t="shared" si="110"/>
        <v>-90.09271205917149</v>
      </c>
      <c r="R374" s="12">
        <f t="shared" si="111"/>
        <v>89.90728794082851</v>
      </c>
      <c r="S374" s="57">
        <f t="shared" si="112"/>
        <v>3.4960138476011872E-3</v>
      </c>
      <c r="T374" s="12">
        <f t="shared" si="95"/>
        <v>86.167007631825655</v>
      </c>
    </row>
    <row r="375" spans="1:20" x14ac:dyDescent="0.25">
      <c r="A375" s="57">
        <f t="shared" si="96"/>
        <v>22.049574031739741</v>
      </c>
      <c r="B375" s="12">
        <f t="shared" si="113"/>
        <v>3.5092987002220717</v>
      </c>
      <c r="C375" s="57" t="str">
        <f t="shared" si="97"/>
        <v>-32.9127192262459-20262.9469721532i</v>
      </c>
      <c r="D375" s="57" t="str">
        <f t="shared" si="98"/>
        <v>7.79999999620778-9070.47018252321i</v>
      </c>
      <c r="E375" s="57" t="str">
        <f t="shared" si="99"/>
        <v>162.469464563203-0.0193201041048887i</v>
      </c>
      <c r="F375" s="57" t="str">
        <f t="shared" si="100"/>
        <v>3.83983983956457-18915.7282827134i</v>
      </c>
      <c r="G375" s="57" t="str">
        <f t="shared" si="101"/>
        <v>0.999999999928309-8.46703642758105E-06i</v>
      </c>
      <c r="H375" s="57" t="str">
        <f t="shared" si="102"/>
        <v>109.090927349781+0.254971522909532i</v>
      </c>
      <c r="I375" s="57" t="str">
        <f t="shared" si="103"/>
        <v>14.7875160106938-5821.31359139571i</v>
      </c>
      <c r="K375" s="57" t="str">
        <f t="shared" si="104"/>
        <v>0.109999380697103-0.000260181735475305i</v>
      </c>
      <c r="L375" s="57" t="str">
        <f t="shared" si="105"/>
        <v>0.000125-142.977143923968i</v>
      </c>
      <c r="M375" s="57" t="str">
        <f t="shared" si="106"/>
        <v>0.0015-68.9245441530133i</v>
      </c>
      <c r="N375" s="57">
        <f t="shared" si="107"/>
        <v>89.906935637340197</v>
      </c>
      <c r="O375" s="57">
        <f t="shared" si="108"/>
        <v>86.13406361569875</v>
      </c>
      <c r="P375" s="371">
        <f t="shared" si="109"/>
        <v>86.13406361569875</v>
      </c>
      <c r="Q375" s="371">
        <f t="shared" si="110"/>
        <v>-90.093064362659803</v>
      </c>
      <c r="R375" s="12">
        <f t="shared" si="111"/>
        <v>89.906935637340197</v>
      </c>
      <c r="S375" s="57">
        <f t="shared" si="112"/>
        <v>3.5092987002220718E-3</v>
      </c>
      <c r="T375" s="12">
        <f t="shared" si="95"/>
        <v>86.13406361569875</v>
      </c>
    </row>
    <row r="376" spans="1:20" x14ac:dyDescent="0.25">
      <c r="A376" s="57">
        <f t="shared" si="96"/>
        <v>22.133362413060354</v>
      </c>
      <c r="B376" s="12">
        <f t="shared" si="113"/>
        <v>3.5226340352829157</v>
      </c>
      <c r="C376" s="57" t="str">
        <f t="shared" si="97"/>
        <v>-32.9127175610234-20186.2386171258i</v>
      </c>
      <c r="D376" s="57" t="str">
        <f t="shared" si="98"/>
        <v>7.79999999617888-9036.13287889296i</v>
      </c>
      <c r="E376" s="57" t="str">
        <f t="shared" si="99"/>
        <v>162.469464011932-0.0193935190325583i</v>
      </c>
      <c r="F376" s="57" t="str">
        <f t="shared" si="100"/>
        <v>3.83983983956245-18844.1206245874i</v>
      </c>
      <c r="G376" s="57" t="str">
        <f t="shared" si="101"/>
        <v>0.999999999927763-8.49921116600123E-06i</v>
      </c>
      <c r="H376" s="57" t="str">
        <f t="shared" si="102"/>
        <v>109.090927488811+0.25594041482057i</v>
      </c>
      <c r="I376" s="57" t="str">
        <f t="shared" si="103"/>
        <v>14.787516018968-5799.27632781446i</v>
      </c>
      <c r="K376" s="57" t="str">
        <f t="shared" si="104"/>
        <v>0.109999375981486-0.000261170414802823i</v>
      </c>
      <c r="L376" s="57" t="str">
        <f t="shared" si="105"/>
        <v>0.000125-142.435887551273i</v>
      </c>
      <c r="M376" s="57" t="str">
        <f t="shared" si="106"/>
        <v>0.0015-68.6636223879389i</v>
      </c>
      <c r="N376" s="57">
        <f t="shared" si="107"/>
        <v>89.906581995125379</v>
      </c>
      <c r="O376" s="57">
        <f t="shared" si="108"/>
        <v>86.101119598131248</v>
      </c>
      <c r="P376" s="371">
        <f t="shared" si="109"/>
        <v>86.101119598131248</v>
      </c>
      <c r="Q376" s="371">
        <f t="shared" si="110"/>
        <v>-90.093418004874621</v>
      </c>
      <c r="R376" s="12">
        <f t="shared" si="111"/>
        <v>89.906581995125379</v>
      </c>
      <c r="S376" s="57">
        <f t="shared" si="112"/>
        <v>3.5226340352829157E-3</v>
      </c>
      <c r="T376" s="12">
        <f t="shared" si="95"/>
        <v>86.101119598131248</v>
      </c>
    </row>
    <row r="377" spans="1:20" x14ac:dyDescent="0.25">
      <c r="A377" s="57">
        <f t="shared" si="96"/>
        <v>22.217469190229981</v>
      </c>
      <c r="B377" s="12">
        <f t="shared" si="113"/>
        <v>3.5360200446169907</v>
      </c>
      <c r="C377" s="57" t="str">
        <f t="shared" si="97"/>
        <v>-32.9127158831212-20109.8206479178i</v>
      </c>
      <c r="D377" s="57" t="str">
        <f t="shared" si="98"/>
        <v>7.7999999961498-9001.92556306787i</v>
      </c>
      <c r="E377" s="57" t="str">
        <f t="shared" si="99"/>
        <v>162.469463456463-0.0194672129201534i</v>
      </c>
      <c r="F377" s="57" t="str">
        <f t="shared" si="100"/>
        <v>3.83983983956036-18772.7840454632i</v>
      </c>
      <c r="G377" s="57" t="str">
        <f t="shared" si="101"/>
        <v>0.999999999927213-8.53150816842733E-06i</v>
      </c>
      <c r="H377" s="57" t="str">
        <f t="shared" si="102"/>
        <v>109.090927628902+0.256912988522295i</v>
      </c>
      <c r="I377" s="57" t="str">
        <f t="shared" si="103"/>
        <v>14.7875160273057-5777.32248877033i</v>
      </c>
      <c r="K377" s="57" t="str">
        <f t="shared" si="104"/>
        <v>0.109999371229961-0.00026216285098285i</v>
      </c>
      <c r="L377" s="57" t="str">
        <f t="shared" si="105"/>
        <v>0.000125-141.89668016664i</v>
      </c>
      <c r="M377" s="57" t="str">
        <f t="shared" si="106"/>
        <v>0.0015-68.4036883721249i</v>
      </c>
      <c r="N377" s="57">
        <f t="shared" si="107"/>
        <v>89.906227009097179</v>
      </c>
      <c r="O377" s="57">
        <f t="shared" si="108"/>
        <v>86.068175579112008</v>
      </c>
      <c r="P377" s="371">
        <f t="shared" si="109"/>
        <v>86.068175579112008</v>
      </c>
      <c r="Q377" s="371">
        <f t="shared" si="110"/>
        <v>-90.093772990902821</v>
      </c>
      <c r="R377" s="12">
        <f t="shared" si="111"/>
        <v>89.906227009097179</v>
      </c>
      <c r="S377" s="57">
        <f t="shared" si="112"/>
        <v>3.5360200446169906E-3</v>
      </c>
      <c r="T377" s="12">
        <f t="shared" si="95"/>
        <v>86.068175579112008</v>
      </c>
    </row>
    <row r="378" spans="1:20" x14ac:dyDescent="0.25">
      <c r="A378" s="57">
        <f t="shared" si="96"/>
        <v>22.301895573152855</v>
      </c>
      <c r="B378" s="12">
        <f t="shared" si="113"/>
        <v>3.5494569207865352</v>
      </c>
      <c r="C378" s="57" t="str">
        <f t="shared" si="97"/>
        <v>-32.9127141924431-20033.6919652313i</v>
      </c>
      <c r="D378" s="57" t="str">
        <f t="shared" si="98"/>
        <v>7.79999999612047-8967.84774296415i</v>
      </c>
      <c r="E378" s="57" t="str">
        <f t="shared" si="99"/>
        <v>162.469462896765-0.0195411868275344i</v>
      </c>
      <c r="F378" s="57" t="str">
        <f t="shared" si="100"/>
        <v>3.83983983955821-18701.7175191399i</v>
      </c>
      <c r="G378" s="57" t="str">
        <f t="shared" si="101"/>
        <v>0.999999999926659-8.56392789946261E-06i</v>
      </c>
      <c r="H378" s="57" t="str">
        <f t="shared" si="102"/>
        <v>109.090927770058+0.257889258005517i</v>
      </c>
      <c r="I378" s="57" t="str">
        <f t="shared" si="103"/>
        <v>14.7875160357066-5755.45175844967i</v>
      </c>
      <c r="K378" s="57" t="str">
        <f t="shared" si="104"/>
        <v>0.109999366442257-0.00026315905828995i</v>
      </c>
      <c r="L378" s="57" t="str">
        <f t="shared" si="105"/>
        <v>0.000125-141.359514013389i</v>
      </c>
      <c r="M378" s="57" t="str">
        <f t="shared" si="106"/>
        <v>0.0015-68.1447383663326i</v>
      </c>
      <c r="N378" s="57">
        <f t="shared" si="107"/>
        <v>89.90587067414944</v>
      </c>
      <c r="O378" s="57">
        <f t="shared" si="108"/>
        <v>86.035231558630088</v>
      </c>
      <c r="P378" s="371">
        <f t="shared" si="109"/>
        <v>86.035231558630088</v>
      </c>
      <c r="Q378" s="371">
        <f t="shared" si="110"/>
        <v>-90.09412932585056</v>
      </c>
      <c r="R378" s="12">
        <f t="shared" si="111"/>
        <v>89.90587067414944</v>
      </c>
      <c r="S378" s="57">
        <f t="shared" si="112"/>
        <v>3.549456920786535E-3</v>
      </c>
      <c r="T378" s="12">
        <f t="shared" si="95"/>
        <v>86.035231558630088</v>
      </c>
    </row>
    <row r="379" spans="1:20" x14ac:dyDescent="0.25">
      <c r="A379" s="57">
        <f t="shared" si="96"/>
        <v>22.386642776330838</v>
      </c>
      <c r="B379" s="12">
        <f t="shared" si="113"/>
        <v>3.5629448570855242</v>
      </c>
      <c r="C379" s="57" t="str">
        <f t="shared" si="97"/>
        <v>-32.9127124888918-19957.8514739299i</v>
      </c>
      <c r="D379" s="57" t="str">
        <f t="shared" si="98"/>
        <v>7.79999999609096-8933.89892836098i</v>
      </c>
      <c r="E379" s="57" t="str">
        <f t="shared" si="99"/>
        <v>162.469462332806-0.0196154418185766i</v>
      </c>
      <c r="F379" s="57" t="str">
        <f t="shared" si="100"/>
        <v>3.83983983955608-18630.9200233018i</v>
      </c>
      <c r="G379" s="57" t="str">
        <f t="shared" si="101"/>
        <v>0.999999999926101-8.59647082547577E-06i</v>
      </c>
      <c r="H379" s="57" t="str">
        <f t="shared" si="102"/>
        <v>109.090927912289+0.258869237314227i</v>
      </c>
      <c r="I379" s="57" t="str">
        <f t="shared" si="103"/>
        <v>14.7875160441715-5733.66382223483i</v>
      </c>
      <c r="K379" s="57" t="str">
        <f t="shared" si="104"/>
        <v>0.109999361618098-0.000264159051052916i</v>
      </c>
      <c r="L379" s="57" t="str">
        <f t="shared" si="105"/>
        <v>0.000125-140.824381364205i</v>
      </c>
      <c r="M379" s="57" t="str">
        <f t="shared" si="106"/>
        <v>0.0015-67.8867686454798i</v>
      </c>
      <c r="N379" s="57">
        <f t="shared" si="107"/>
        <v>89.905512985156548</v>
      </c>
      <c r="O379" s="57">
        <f t="shared" si="108"/>
        <v>86.002287536674444</v>
      </c>
      <c r="P379" s="371">
        <f t="shared" si="109"/>
        <v>86.002287536674444</v>
      </c>
      <c r="Q379" s="371">
        <f t="shared" si="110"/>
        <v>-90.094487014843452</v>
      </c>
      <c r="R379" s="12">
        <f t="shared" si="111"/>
        <v>89.905512985156548</v>
      </c>
      <c r="S379" s="57">
        <f t="shared" si="112"/>
        <v>3.5629448570855243E-3</v>
      </c>
      <c r="T379" s="12">
        <f t="shared" si="95"/>
        <v>86.002287536674444</v>
      </c>
    </row>
    <row r="380" spans="1:20" x14ac:dyDescent="0.25">
      <c r="A380" s="57">
        <f t="shared" si="96"/>
        <v>22.471712018880893</v>
      </c>
      <c r="B380" s="12">
        <f t="shared" si="113"/>
        <v>3.5764840475424493</v>
      </c>
      <c r="C380" s="57" t="str">
        <f t="shared" si="97"/>
        <v>-32.9127107723689-19882.2980830219i</v>
      </c>
      <c r="D380" s="57" t="str">
        <f t="shared" si="98"/>
        <v>7.79999999606116-8900.07863089317i</v>
      </c>
      <c r="E380" s="57" t="str">
        <f t="shared" si="99"/>
        <v>162.469461764551-0.0196899789612057i</v>
      </c>
      <c r="F380" s="57" t="str">
        <f t="shared" si="100"/>
        <v>3.83983983955391-18560.390539503i</v>
      </c>
      <c r="G380" s="57" t="str">
        <f t="shared" si="101"/>
        <v>0.999999999925538-8.62913741460773E-06i</v>
      </c>
      <c r="H380" s="57" t="str">
        <f t="shared" si="102"/>
        <v>109.090928055603+0.259852940545779i</v>
      </c>
      <c r="I380" s="57" t="str">
        <f t="shared" si="103"/>
        <v>14.7875160527009-5711.95836669897i</v>
      </c>
      <c r="K380" s="57" t="str">
        <f t="shared" si="104"/>
        <v>0.109999356757206-0.000265162843654969i</v>
      </c>
      <c r="L380" s="57" t="str">
        <f t="shared" si="105"/>
        <v>0.000125-140.291274521025i</v>
      </c>
      <c r="M380" s="57" t="str">
        <f t="shared" si="106"/>
        <v>0.0015-67.6297754985854i</v>
      </c>
      <c r="N380" s="57">
        <f t="shared" si="107"/>
        <v>89.905153936973463</v>
      </c>
      <c r="O380" s="57">
        <f t="shared" si="108"/>
        <v>85.96934351323354</v>
      </c>
      <c r="P380" s="371">
        <f t="shared" si="109"/>
        <v>85.96934351323354</v>
      </c>
      <c r="Q380" s="371">
        <f t="shared" si="110"/>
        <v>-90.094846063026537</v>
      </c>
      <c r="R380" s="12">
        <f t="shared" si="111"/>
        <v>89.905153936973463</v>
      </c>
      <c r="S380" s="57">
        <f t="shared" si="112"/>
        <v>3.5764840475424491E-3</v>
      </c>
      <c r="T380" s="12">
        <f t="shared" si="95"/>
        <v>85.96934351323354</v>
      </c>
    </row>
    <row r="381" spans="1:20" x14ac:dyDescent="0.25">
      <c r="A381" s="57">
        <f t="shared" si="96"/>
        <v>22.557104524552642</v>
      </c>
      <c r="B381" s="12">
        <f t="shared" si="113"/>
        <v>3.5900746869231108</v>
      </c>
      <c r="C381" s="57" t="str">
        <f t="shared" si="97"/>
        <v>-32.9127090427754-19807.030705647i</v>
      </c>
      <c r="D381" s="57" t="str">
        <f t="shared" si="98"/>
        <v>7.79999999603119-8866.38636404447i</v>
      </c>
      <c r="E381" s="57" t="str">
        <f t="shared" si="99"/>
        <v>162.46946119197-0.0197647993273942i</v>
      </c>
      <c r="F381" s="57" t="str">
        <f t="shared" si="100"/>
        <v>3.83983983955175-18490.1280531533i</v>
      </c>
      <c r="G381" s="57" t="str">
        <f t="shared" si="101"/>
        <v>0.999999999924971-8.66192813677831E-06i</v>
      </c>
      <c r="H381" s="57" t="str">
        <f t="shared" si="102"/>
        <v>109.090928200009+0.260840381851095i</v>
      </c>
      <c r="I381" s="57" t="str">
        <f t="shared" si="103"/>
        <v>14.7875160612952-5690.33507960191i</v>
      </c>
      <c r="K381" s="57" t="str">
        <f t="shared" si="104"/>
        <v>0.109999351859301-0.000266170450533969i</v>
      </c>
      <c r="L381" s="57" t="str">
        <f t="shared" si="105"/>
        <v>0.000125-139.760185814928i</v>
      </c>
      <c r="M381" s="57" t="str">
        <f t="shared" si="106"/>
        <v>0.0015-67.3737552287163i</v>
      </c>
      <c r="N381" s="57">
        <f t="shared" si="107"/>
        <v>89.904793524435618</v>
      </c>
      <c r="O381" s="57">
        <f t="shared" si="108"/>
        <v>85.936399488296303</v>
      </c>
      <c r="P381" s="371">
        <f t="shared" si="109"/>
        <v>85.936399488296303</v>
      </c>
      <c r="Q381" s="371">
        <f t="shared" si="110"/>
        <v>-90.095206475564382</v>
      </c>
      <c r="R381" s="12">
        <f t="shared" si="111"/>
        <v>89.904793524435618</v>
      </c>
      <c r="S381" s="57">
        <f t="shared" si="112"/>
        <v>3.5900746869231108E-3</v>
      </c>
      <c r="T381" s="12">
        <f t="shared" si="95"/>
        <v>85.936399488296303</v>
      </c>
    </row>
    <row r="382" spans="1:20" x14ac:dyDescent="0.25">
      <c r="A382" s="57">
        <f t="shared" si="96"/>
        <v>22.642821521745944</v>
      </c>
      <c r="B382" s="12">
        <f t="shared" si="113"/>
        <v>3.6037169707334189</v>
      </c>
      <c r="C382" s="57" t="str">
        <f t="shared" si="97"/>
        <v>-32.9127073000127-19732.0482590588i</v>
      </c>
      <c r="D382" s="57" t="str">
        <f t="shared" si="98"/>
        <v>7.799999996001-8832.82164314027i</v>
      </c>
      <c r="E382" s="57" t="str">
        <f t="shared" si="99"/>
        <v>162.469460615029-0.0198399039931956i</v>
      </c>
      <c r="F382" s="57" t="str">
        <f t="shared" si="100"/>
        <v>3.83983983954955-18420.1315535033i</v>
      </c>
      <c r="G382" s="57" t="str">
        <f t="shared" si="101"/>
        <v>0.9999999999244-8.69484346369311E-06i</v>
      </c>
      <c r="H382" s="57" t="str">
        <f t="shared" si="102"/>
        <v>109.090928345514+0.26183157543487i</v>
      </c>
      <c r="I382" s="57" t="str">
        <f t="shared" si="103"/>
        <v>14.7875160699548-5668.79364988534i</v>
      </c>
      <c r="K382" s="57" t="str">
        <f t="shared" si="104"/>
        <v>0.109999346924103-0.000267181886182629i</v>
      </c>
      <c r="L382" s="57" t="str">
        <f t="shared" si="105"/>
        <v>0.000125-139.231107606025i</v>
      </c>
      <c r="M382" s="57" t="str">
        <f t="shared" si="106"/>
        <v>0.0015-67.1187041529351i</v>
      </c>
      <c r="N382" s="57">
        <f t="shared" si="107"/>
        <v>89.904431742358724</v>
      </c>
      <c r="O382" s="57">
        <f t="shared" si="108"/>
        <v>85.903455461851408</v>
      </c>
      <c r="P382" s="371">
        <f t="shared" si="109"/>
        <v>85.903455461851408</v>
      </c>
      <c r="Q382" s="371">
        <f t="shared" si="110"/>
        <v>-90.095568257641276</v>
      </c>
      <c r="R382" s="12">
        <f t="shared" si="111"/>
        <v>89.904431742358724</v>
      </c>
      <c r="S382" s="57">
        <f t="shared" si="112"/>
        <v>3.6037169707334189E-3</v>
      </c>
      <c r="T382" s="12">
        <f t="shared" si="95"/>
        <v>85.903455461851408</v>
      </c>
    </row>
    <row r="383" spans="1:20" x14ac:dyDescent="0.25">
      <c r="A383" s="57">
        <f t="shared" si="96"/>
        <v>22.72886424352858</v>
      </c>
      <c r="B383" s="12">
        <f t="shared" si="113"/>
        <v>3.6174110952222058</v>
      </c>
      <c r="C383" s="57" t="str">
        <f t="shared" si="97"/>
        <v>-32.9127055439799-19657.3496646092i</v>
      </c>
      <c r="D383" s="57" t="str">
        <f t="shared" si="98"/>
        <v>7.79999999597052-8799.38398534076i</v>
      </c>
      <c r="E383" s="57" t="str">
        <f t="shared" si="99"/>
        <v>162.469460033696-0.0199152940387403i</v>
      </c>
      <c r="F383" s="57" t="str">
        <f t="shared" si="100"/>
        <v>3.83983983954734-18350.4000336297i</v>
      </c>
      <c r="G383" s="57" t="str">
        <f t="shared" si="101"/>
        <v>0.999999999923824-8.72788386885013E-06i</v>
      </c>
      <c r="H383" s="57" t="str">
        <f t="shared" si="102"/>
        <v>109.090928492127+0.262826535555788i</v>
      </c>
      <c r="I383" s="57" t="str">
        <f t="shared" si="103"/>
        <v>14.7875160786806-5647.33376766856i</v>
      </c>
      <c r="K383" s="57" t="str">
        <f t="shared" si="104"/>
        <v>0.109999341951325-0.000268197165148708i</v>
      </c>
      <c r="L383" s="57" t="str">
        <f t="shared" si="105"/>
        <v>0.000125-138.704032283349i</v>
      </c>
      <c r="M383" s="57" t="str">
        <f t="shared" si="106"/>
        <v>0.0015-66.8646186022465i</v>
      </c>
      <c r="N383" s="57">
        <f t="shared" si="107"/>
        <v>89.904068585538894</v>
      </c>
      <c r="O383" s="57">
        <f t="shared" si="108"/>
        <v>85.870511433887145</v>
      </c>
      <c r="P383" s="371">
        <f t="shared" si="109"/>
        <v>85.870511433887145</v>
      </c>
      <c r="Q383" s="371">
        <f t="shared" si="110"/>
        <v>-90.095931414461106</v>
      </c>
      <c r="R383" s="12">
        <f t="shared" si="111"/>
        <v>89.904068585538894</v>
      </c>
      <c r="S383" s="57">
        <f t="shared" si="112"/>
        <v>3.6174110952222056E-3</v>
      </c>
      <c r="T383" s="12">
        <f t="shared" si="95"/>
        <v>85.870511433887145</v>
      </c>
    </row>
    <row r="384" spans="1:20" x14ac:dyDescent="0.25">
      <c r="A384" s="57">
        <f t="shared" si="96"/>
        <v>22.815233927653988</v>
      </c>
      <c r="B384" s="12">
        <f t="shared" si="113"/>
        <v>3.6311572573840505</v>
      </c>
      <c r="C384" s="57" t="str">
        <f t="shared" si="97"/>
        <v>-32.912703774576-19582.9338477339i</v>
      </c>
      <c r="D384" s="57" t="str">
        <f t="shared" si="98"/>
        <v>7.79999999593983-8766.07290963409i</v>
      </c>
      <c r="E384" s="57" t="str">
        <f t="shared" si="99"/>
        <v>162.469459447935-0.0199909705482685i</v>
      </c>
      <c r="F384" s="57" t="str">
        <f t="shared" si="100"/>
        <v>3.83983983954511-18280.9324904213i</v>
      </c>
      <c r="G384" s="57" t="str">
        <f t="shared" si="101"/>
        <v>0.999999999923244-8.76104982754667E-06i</v>
      </c>
      <c r="H384" s="57" t="str">
        <f t="shared" si="102"/>
        <v>109.090928639857+0.2638252765267i</v>
      </c>
      <c r="I384" s="57" t="str">
        <f t="shared" si="103"/>
        <v>14.7875160874728-5625.95512424401i</v>
      </c>
      <c r="K384" s="57" t="str">
        <f t="shared" si="104"/>
        <v>0.109999336940683-0.000269216302035234i</v>
      </c>
      <c r="L384" s="57" t="str">
        <f t="shared" si="105"/>
        <v>0.000125-138.178952264743i</v>
      </c>
      <c r="M384" s="57" t="str">
        <f t="shared" si="106"/>
        <v>0.0015-66.6114949215447i</v>
      </c>
      <c r="N384" s="57">
        <f t="shared" si="107"/>
        <v>89.903704048752445</v>
      </c>
      <c r="O384" s="57">
        <f t="shared" si="108"/>
        <v>85.837567404392018</v>
      </c>
      <c r="P384" s="371">
        <f t="shared" si="109"/>
        <v>85.837567404392018</v>
      </c>
      <c r="Q384" s="371">
        <f t="shared" si="110"/>
        <v>-90.096295951247555</v>
      </c>
      <c r="R384" s="12">
        <f t="shared" si="111"/>
        <v>89.903704048752445</v>
      </c>
      <c r="S384" s="57">
        <f t="shared" si="112"/>
        <v>3.6311572573840506E-3</v>
      </c>
      <c r="T384" s="12">
        <f t="shared" si="95"/>
        <v>85.837567404392018</v>
      </c>
    </row>
    <row r="385" spans="1:20" x14ac:dyDescent="0.25">
      <c r="A385" s="57">
        <f t="shared" si="96"/>
        <v>22.901931816579072</v>
      </c>
      <c r="B385" s="12">
        <f t="shared" si="113"/>
        <v>3.6449556549621098</v>
      </c>
      <c r="C385" s="57" t="str">
        <f t="shared" si="97"/>
        <v>-32.9127019916993-19508.7997379367i</v>
      </c>
      <c r="D385" s="57" t="str">
        <f t="shared" si="98"/>
        <v>7.79999999590892-8732.88793682919i</v>
      </c>
      <c r="E385" s="57" t="str">
        <f t="shared" si="99"/>
        <v>162.469458857714-0.0200669346101357i</v>
      </c>
      <c r="F385" s="57" t="str">
        <f t="shared" si="100"/>
        <v>3.83983983954286-18211.7279245641i</v>
      </c>
      <c r="G385" s="57" t="str">
        <f t="shared" si="101"/>
        <v>0.99999999992266-8.79434181688621E-06i</v>
      </c>
      <c r="H385" s="57" t="str">
        <f t="shared" si="102"/>
        <v>109.090928788711+0.264827812714853i</v>
      </c>
      <c r="I385" s="57" t="str">
        <f t="shared" si="103"/>
        <v>14.7875160963318-5604.65741207265i</v>
      </c>
      <c r="K385" s="57" t="str">
        <f t="shared" si="104"/>
        <v>0.109999331891889-0.000270239311500707i</v>
      </c>
      <c r="L385" s="57" t="str">
        <f t="shared" si="105"/>
        <v>0.000125-137.655859996755i</v>
      </c>
      <c r="M385" s="57" t="str">
        <f t="shared" si="106"/>
        <v>0.0015-66.3593294695604i</v>
      </c>
      <c r="N385" s="57">
        <f t="shared" si="107"/>
        <v>89.903338126755813</v>
      </c>
      <c r="O385" s="57">
        <f t="shared" si="108"/>
        <v>85.804623373354488</v>
      </c>
      <c r="P385" s="371">
        <f t="shared" si="109"/>
        <v>85.804623373354488</v>
      </c>
      <c r="Q385" s="371">
        <f t="shared" si="110"/>
        <v>-90.096661873244187</v>
      </c>
      <c r="R385" s="12">
        <f t="shared" si="111"/>
        <v>89.903338126755813</v>
      </c>
      <c r="S385" s="57">
        <f t="shared" si="112"/>
        <v>3.6449556549621098E-3</v>
      </c>
      <c r="T385" s="12">
        <f t="shared" si="95"/>
        <v>85.804623373354488</v>
      </c>
    </row>
    <row r="386" spans="1:20" x14ac:dyDescent="0.25">
      <c r="A386" s="57">
        <f t="shared" si="96"/>
        <v>22.988959157482075</v>
      </c>
      <c r="B386" s="12">
        <f t="shared" si="113"/>
        <v>3.658806486450966</v>
      </c>
      <c r="C386" s="57" t="str">
        <f t="shared" si="97"/>
        <v>-32.9127001952472-19434.9462687736i</v>
      </c>
      <c r="D386" s="57" t="str">
        <f t="shared" si="98"/>
        <v>7.79999999587777-8699.82858954911i</v>
      </c>
      <c r="E386" s="57" t="str">
        <f t="shared" si="99"/>
        <v>162.469458263001-0.0201431873168247i</v>
      </c>
      <c r="F386" s="57" t="str">
        <f t="shared" si="100"/>
        <v>3.83983983954059-18142.7853405272i</v>
      </c>
      <c r="G386" s="57" t="str">
        <f t="shared" si="101"/>
        <v>0.999999999922071-8.82776031578518E-06i</v>
      </c>
      <c r="H386" s="57" t="str">
        <f t="shared" si="102"/>
        <v>109.090928938699+0.265834158542096i</v>
      </c>
      <c r="I386" s="57" t="str">
        <f t="shared" si="103"/>
        <v>14.7875161052583-5583.4403247798i</v>
      </c>
      <c r="K386" s="57" t="str">
        <f t="shared" si="104"/>
        <v>0.109999326804651-0.00027126620825931i</v>
      </c>
      <c r="L386" s="57" t="str">
        <f t="shared" si="105"/>
        <v>0.000125-137.134747954528i</v>
      </c>
      <c r="M386" s="57" t="str">
        <f t="shared" si="106"/>
        <v>0.0015-66.1081186188088i</v>
      </c>
      <c r="N386" s="57">
        <f t="shared" si="107"/>
        <v>89.902970814285581</v>
      </c>
      <c r="O386" s="57">
        <f t="shared" si="108"/>
        <v>85.771679340762844</v>
      </c>
      <c r="P386" s="371">
        <f t="shared" si="109"/>
        <v>85.771679340762844</v>
      </c>
      <c r="Q386" s="371">
        <f t="shared" si="110"/>
        <v>-90.097029185714419</v>
      </c>
      <c r="R386" s="12">
        <f t="shared" si="111"/>
        <v>89.902970814285581</v>
      </c>
      <c r="S386" s="57">
        <f t="shared" si="112"/>
        <v>3.658806486450966E-3</v>
      </c>
      <c r="T386" s="12">
        <f t="shared" si="95"/>
        <v>85.771679340762844</v>
      </c>
    </row>
    <row r="387" spans="1:20" x14ac:dyDescent="0.25">
      <c r="A387" s="57">
        <f t="shared" si="96"/>
        <v>23.07631720228051</v>
      </c>
      <c r="B387" s="12">
        <f t="shared" si="113"/>
        <v>3.6727099510994798</v>
      </c>
      <c r="C387" s="57" t="str">
        <f t="shared" si="97"/>
        <v>-32.9126983851165-19361.372377837i</v>
      </c>
      <c r="D387" s="57" t="str">
        <f t="shared" si="98"/>
        <v>7.79999999584637-8666.89439222404i</v>
      </c>
      <c r="E387" s="57" t="str">
        <f t="shared" si="99"/>
        <v>162.469457663757-0.0202197297649785i</v>
      </c>
      <c r="F387" s="57" t="str">
        <f t="shared" si="100"/>
        <v>3.83983983953832-18074.1037465485i</v>
      </c>
      <c r="G387" s="57" t="str">
        <f t="shared" si="101"/>
        <v>0.999999999921477-8.86130580497991E-06i</v>
      </c>
      <c r="H387" s="57" t="str">
        <f t="shared" si="102"/>
        <v>109.090929089829+0.266844328485073i</v>
      </c>
      <c r="I387" s="57" t="str">
        <f t="shared" si="103"/>
        <v>14.787516114253-5562.30355715055i</v>
      </c>
      <c r="K387" s="57" t="str">
        <f t="shared" si="104"/>
        <v>0.109999321678677-0.000272297007081126i</v>
      </c>
      <c r="L387" s="57" t="str">
        <f t="shared" si="105"/>
        <v>0.000125-136.615608641689i</v>
      </c>
      <c r="M387" s="57" t="str">
        <f t="shared" si="106"/>
        <v>0.0015-65.8578587555376i</v>
      </c>
      <c r="N387" s="57">
        <f t="shared" si="107"/>
        <v>89.902602106058239</v>
      </c>
      <c r="O387" s="57">
        <f t="shared" si="108"/>
        <v>85.738735306604937</v>
      </c>
      <c r="P387" s="371">
        <f t="shared" si="109"/>
        <v>85.738735306604937</v>
      </c>
      <c r="Q387" s="371">
        <f t="shared" si="110"/>
        <v>-90.097397893941761</v>
      </c>
      <c r="R387" s="12">
        <f t="shared" si="111"/>
        <v>89.902602106058239</v>
      </c>
      <c r="S387" s="57">
        <f t="shared" si="112"/>
        <v>3.6727099510994797E-3</v>
      </c>
      <c r="T387" s="12">
        <f t="shared" si="95"/>
        <v>85.738735306604937</v>
      </c>
    </row>
    <row r="388" spans="1:20" x14ac:dyDescent="0.25">
      <c r="A388" s="57">
        <f t="shared" si="96"/>
        <v>23.164007207649174</v>
      </c>
      <c r="B388" s="12">
        <f t="shared" si="113"/>
        <v>3.6866662489136579</v>
      </c>
      <c r="C388" s="57" t="str">
        <f t="shared" si="97"/>
        <v>-32.9126965612027-19288.0770067426i</v>
      </c>
      <c r="D388" s="57" t="str">
        <f t="shared" si="98"/>
        <v>7.79999999581472-8634.08487108447i</v>
      </c>
      <c r="E388" s="57" t="str">
        <f t="shared" si="99"/>
        <v>162.469457059952-0.0202965630553985i</v>
      </c>
      <c r="F388" s="57" t="str">
        <f t="shared" si="100"/>
        <v>3.83983983953603-18005.68215462i</v>
      </c>
      <c r="G388" s="57" t="str">
        <f t="shared" si="101"/>
        <v>0.999999999920879-0.0000088949787670335i</v>
      </c>
      <c r="H388" s="57" t="str">
        <f t="shared" si="102"/>
        <v>109.090929242109+0.267858337075436i</v>
      </c>
      <c r="I388" s="57" t="str">
        <f t="shared" si="103"/>
        <v>14.7875161233158-5541.24680512529i</v>
      </c>
      <c r="K388" s="57" t="str">
        <f t="shared" si="104"/>
        <v>0.109999316513673-0.000273331722792337i</v>
      </c>
      <c r="L388" s="57" t="str">
        <f t="shared" si="105"/>
        <v>0.000125-136.098434590246i</v>
      </c>
      <c r="M388" s="57" t="str">
        <f t="shared" si="106"/>
        <v>0.0015-65.6085462796748i</v>
      </c>
      <c r="N388" s="57">
        <f t="shared" si="107"/>
        <v>89.902231996770297</v>
      </c>
      <c r="O388" s="57">
        <f t="shared" si="108"/>
        <v>85.705791270869213</v>
      </c>
      <c r="P388" s="371">
        <f t="shared" si="109"/>
        <v>85.705791270869213</v>
      </c>
      <c r="Q388" s="371">
        <f t="shared" si="110"/>
        <v>-90.097768003229703</v>
      </c>
      <c r="R388" s="12">
        <f t="shared" si="111"/>
        <v>89.902231996770297</v>
      </c>
      <c r="S388" s="57">
        <f t="shared" si="112"/>
        <v>3.6866662489136578E-3</v>
      </c>
      <c r="T388" s="12">
        <f t="shared" si="95"/>
        <v>85.705791270869213</v>
      </c>
    </row>
    <row r="389" spans="1:20" x14ac:dyDescent="0.25">
      <c r="A389" s="57">
        <f t="shared" si="96"/>
        <v>23.25203043503824</v>
      </c>
      <c r="B389" s="12">
        <f t="shared" si="113"/>
        <v>3.7006755806595297</v>
      </c>
      <c r="C389" s="57" t="str">
        <f t="shared" si="97"/>
        <v>-32.912694723401-19215.0591011113i</v>
      </c>
      <c r="D389" s="57" t="str">
        <f t="shared" si="98"/>
        <v>7.79999999578289-8601.39955415448i</v>
      </c>
      <c r="E389" s="57" t="str">
        <f t="shared" si="99"/>
        <v>162.469456451548-0.0203736882930666i</v>
      </c>
      <c r="F389" s="57" t="str">
        <f t="shared" si="100"/>
        <v>3.83983983953373-17937.5195804743i</v>
      </c>
      <c r="G389" s="57" t="str">
        <f t="shared" si="101"/>
        <v>0.999999999920277-8.92877968634285E-06i</v>
      </c>
      <c r="H389" s="57" t="str">
        <f t="shared" si="102"/>
        <v>109.090929395549+0.268876198900074i</v>
      </c>
      <c r="I389" s="57" t="str">
        <f t="shared" si="103"/>
        <v>14.7875161324479-5520.2697657957i</v>
      </c>
      <c r="K389" s="57" t="str">
        <f t="shared" si="104"/>
        <v>0.10999931130934-0.000274370370275453i</v>
      </c>
      <c r="L389" s="57" t="str">
        <f t="shared" si="105"/>
        <v>0.000125-135.583218360476i</v>
      </c>
      <c r="M389" s="57" t="str">
        <f t="shared" si="106"/>
        <v>0.0015-65.3601776047766i</v>
      </c>
      <c r="N389" s="57">
        <f t="shared" si="107"/>
        <v>89.901860481098055</v>
      </c>
      <c r="O389" s="57">
        <f t="shared" si="108"/>
        <v>85.672847233543422</v>
      </c>
      <c r="P389" s="371">
        <f t="shared" si="109"/>
        <v>85.672847233543422</v>
      </c>
      <c r="Q389" s="371">
        <f t="shared" si="110"/>
        <v>-90.098139518901945</v>
      </c>
      <c r="R389" s="12">
        <f t="shared" si="111"/>
        <v>89.901860481098055</v>
      </c>
      <c r="S389" s="57">
        <f t="shared" si="112"/>
        <v>3.7006755806595296E-3</v>
      </c>
      <c r="T389" s="12">
        <f t="shared" si="95"/>
        <v>85.672847233543422</v>
      </c>
    </row>
    <row r="390" spans="1:20" x14ac:dyDescent="0.25">
      <c r="A390" s="57">
        <f t="shared" si="96"/>
        <v>23.340388150691386</v>
      </c>
      <c r="B390" s="12">
        <f t="shared" si="113"/>
        <v>3.714738147866036</v>
      </c>
      <c r="C390" s="57" t="str">
        <f t="shared" si="97"/>
        <v>-32.9126928716057-19142.3176105561i</v>
      </c>
      <c r="D390" s="57" t="str">
        <f t="shared" si="98"/>
        <v>7.79999999575076-8568.83797124473i</v>
      </c>
      <c r="E390" s="57" t="str">
        <f t="shared" si="99"/>
        <v>162.469455838512-0.0204511065871621i</v>
      </c>
      <c r="F390" s="57" t="str">
        <f t="shared" si="100"/>
        <v>3.83983983953139-17869.6150435697i</v>
      </c>
      <c r="G390" s="57" t="str">
        <f t="shared" si="101"/>
        <v>0.99999999991967-8.96270904914551E-06i</v>
      </c>
      <c r="H390" s="57" t="str">
        <f t="shared" si="102"/>
        <v>109.090929550158+0.26989792860129i</v>
      </c>
      <c r="I390" s="57" t="str">
        <f t="shared" si="103"/>
        <v>14.7875161416495-5499.37213739998i</v>
      </c>
      <c r="K390" s="57" t="str">
        <f t="shared" si="104"/>
        <v>0.109999306065379-0.000275412964469515i</v>
      </c>
      <c r="L390" s="57" t="str">
        <f t="shared" si="105"/>
        <v>0.000125-135.069952540821i</v>
      </c>
      <c r="M390" s="57" t="str">
        <f t="shared" si="106"/>
        <v>0.0015-65.1127491579766i</v>
      </c>
      <c r="N390" s="57">
        <f t="shared" si="107"/>
        <v>89.901487553697621</v>
      </c>
      <c r="O390" s="57">
        <f t="shared" si="108"/>
        <v>85.639903194615471</v>
      </c>
      <c r="P390" s="371">
        <f t="shared" si="109"/>
        <v>85.639903194615471</v>
      </c>
      <c r="Q390" s="371">
        <f t="shared" si="110"/>
        <v>-90.098512446302379</v>
      </c>
      <c r="R390" s="12">
        <f t="shared" si="111"/>
        <v>89.901487553697621</v>
      </c>
      <c r="S390" s="57">
        <f t="shared" si="112"/>
        <v>3.7147381478660358E-3</v>
      </c>
      <c r="T390" s="12">
        <f t="shared" si="95"/>
        <v>85.639903194615471</v>
      </c>
    </row>
    <row r="391" spans="1:20" x14ac:dyDescent="0.25">
      <c r="A391" s="57">
        <f t="shared" si="96"/>
        <v>23.429081625664015</v>
      </c>
      <c r="B391" s="12">
        <f t="shared" si="113"/>
        <v>3.7288541528279269</v>
      </c>
      <c r="C391" s="57" t="str">
        <f t="shared" si="97"/>
        <v>-32.9126910057102-19069.8514886667i</v>
      </c>
      <c r="D391" s="57" t="str">
        <f t="shared" si="98"/>
        <v>7.79999999571841-8536.39965394599i</v>
      </c>
      <c r="E391" s="57" t="str">
        <f t="shared" si="99"/>
        <v>162.469455220809-0.0205288190510774i</v>
      </c>
      <c r="F391" s="57" t="str">
        <f t="shared" si="100"/>
        <v>3.83983983952904-17801.9675670769i</v>
      </c>
      <c r="G391" s="57" t="str">
        <f t="shared" si="101"/>
        <v>0.999999999919058-8.99676734352676E-06i</v>
      </c>
      <c r="H391" s="57" t="str">
        <f t="shared" si="102"/>
        <v>109.090929705943+0.270923540877029i</v>
      </c>
      <c r="I391" s="57" t="str">
        <f t="shared" si="103"/>
        <v>14.7875161509209-5478.55361931869i</v>
      </c>
      <c r="K391" s="57" t="str">
        <f t="shared" si="104"/>
        <v>0.10999930078149-0.000276459520370314i</v>
      </c>
      <c r="L391" s="57" t="str">
        <f t="shared" si="105"/>
        <v>0.000125-134.55862974778i</v>
      </c>
      <c r="M391" s="57" t="str">
        <f t="shared" si="106"/>
        <v>0.0015-64.8662573799328i</v>
      </c>
      <c r="N391" s="57">
        <f t="shared" si="107"/>
        <v>89.901113209204766</v>
      </c>
      <c r="O391" s="57">
        <f t="shared" si="108"/>
        <v>85.60695915407338</v>
      </c>
      <c r="P391" s="371">
        <f t="shared" si="109"/>
        <v>85.60695915407338</v>
      </c>
      <c r="Q391" s="371">
        <f t="shared" si="110"/>
        <v>-90.098886790795234</v>
      </c>
      <c r="R391" s="12">
        <f t="shared" si="111"/>
        <v>89.901113209204766</v>
      </c>
      <c r="S391" s="57">
        <f t="shared" si="112"/>
        <v>3.7288541528279267E-3</v>
      </c>
      <c r="T391" s="12">
        <f t="shared" si="95"/>
        <v>85.60695915407338</v>
      </c>
    </row>
    <row r="392" spans="1:20" x14ac:dyDescent="0.25">
      <c r="A392" s="57">
        <f t="shared" si="96"/>
        <v>23.518112135841537</v>
      </c>
      <c r="B392" s="12">
        <f t="shared" si="113"/>
        <v>3.743023798608673</v>
      </c>
      <c r="C392" s="57" t="str">
        <f t="shared" si="97"/>
        <v>-32.912689125607-18997.659692993i</v>
      </c>
      <c r="D392" s="57" t="str">
        <f t="shared" si="98"/>
        <v>7.79999999568581-8504.08413562215i</v>
      </c>
      <c r="E392" s="57" t="str">
        <f t="shared" si="99"/>
        <v>162.469454598402-0.02060682680243i</v>
      </c>
      <c r="F392" s="57" t="str">
        <f t="shared" si="100"/>
        <v>3.83983983952668-17734.5761778641i</v>
      </c>
      <c r="G392" s="57" t="str">
        <f t="shared" si="101"/>
        <v>0.999999999918442-0.0000090309550594266i</v>
      </c>
      <c r="H392" s="57" t="str">
        <f t="shared" si="102"/>
        <v>109.090929862915+0.271953050481101i</v>
      </c>
      <c r="I392" s="57" t="str">
        <f t="shared" si="103"/>
        <v>14.787516160263-5457.81391207055i</v>
      </c>
      <c r="K392" s="57" t="str">
        <f t="shared" si="104"/>
        <v>0.109999295457367-0.000277510053030606i</v>
      </c>
      <c r="L392" s="57" t="str">
        <f t="shared" si="105"/>
        <v>0.000125-134.049242625802i</v>
      </c>
      <c r="M392" s="57" t="str">
        <f t="shared" si="106"/>
        <v>0.0015-64.6206987247787i</v>
      </c>
      <c r="N392" s="57">
        <f t="shared" si="107"/>
        <v>89.900737442234941</v>
      </c>
      <c r="O392" s="57">
        <f t="shared" si="108"/>
        <v>85.574015111904572</v>
      </c>
      <c r="P392" s="371">
        <f t="shared" si="109"/>
        <v>85.574015111904572</v>
      </c>
      <c r="Q392" s="371">
        <f t="shared" si="110"/>
        <v>-90.099262557765059</v>
      </c>
      <c r="R392" s="12">
        <f t="shared" si="111"/>
        <v>89.900737442234941</v>
      </c>
      <c r="S392" s="57">
        <f t="shared" si="112"/>
        <v>3.743023798608673E-3</v>
      </c>
      <c r="T392" s="12">
        <f t="shared" si="95"/>
        <v>85.574015111904572</v>
      </c>
    </row>
    <row r="393" spans="1:20" x14ac:dyDescent="0.25">
      <c r="A393" s="57">
        <f t="shared" si="96"/>
        <v>23.607480961957737</v>
      </c>
      <c r="B393" s="12">
        <f t="shared" si="113"/>
        <v>3.7572472890433861</v>
      </c>
      <c r="C393" s="57" t="str">
        <f t="shared" si="97"/>
        <v>-32.9126872311884-18925.741185032i</v>
      </c>
      <c r="D393" s="57" t="str">
        <f t="shared" si="98"/>
        <v>7.79999999565297-8471.89095140362i</v>
      </c>
      <c r="E393" s="57" t="str">
        <f t="shared" si="99"/>
        <v>162.469453971255-0.020685130963086i</v>
      </c>
      <c r="F393" s="57" t="str">
        <f t="shared" si="100"/>
        <v>3.8398398395243-17667.4399064835i</v>
      </c>
      <c r="G393" s="57" t="str">
        <f t="shared" si="101"/>
        <v>0.999999999917821-9.06527268864679E-06i</v>
      </c>
      <c r="H393" s="57" t="str">
        <f t="shared" si="102"/>
        <v>109.090930021082+0.272986472223375i</v>
      </c>
      <c r="I393" s="57" t="str">
        <f t="shared" si="103"/>
        <v>14.7875161696765-5437.15271730782i</v>
      </c>
      <c r="K393" s="57" t="str">
        <f t="shared" si="104"/>
        <v>0.109999290092704-0.000278564577560329i</v>
      </c>
      <c r="L393" s="57" t="str">
        <f t="shared" si="105"/>
        <v>0.000125-133.541783847183i</v>
      </c>
      <c r="M393" s="57" t="str">
        <f t="shared" si="106"/>
        <v>0.0015-64.3760696600703i</v>
      </c>
      <c r="N393" s="57">
        <f t="shared" si="107"/>
        <v>89.900360247383034</v>
      </c>
      <c r="O393" s="57">
        <f t="shared" si="108"/>
        <v>85.541071068096784</v>
      </c>
      <c r="P393" s="371">
        <f t="shared" si="109"/>
        <v>85.541071068096784</v>
      </c>
      <c r="Q393" s="371">
        <f t="shared" si="110"/>
        <v>-90.099639752616966</v>
      </c>
      <c r="R393" s="12">
        <f t="shared" si="111"/>
        <v>89.900360247383034</v>
      </c>
      <c r="S393" s="57">
        <f t="shared" si="112"/>
        <v>3.757247289043386E-3</v>
      </c>
      <c r="T393" s="12">
        <f t="shared" si="95"/>
        <v>85.541071068096784</v>
      </c>
    </row>
    <row r="394" spans="1:20" x14ac:dyDescent="0.25">
      <c r="A394" s="57">
        <f t="shared" si="96"/>
        <v>23.697189389613175</v>
      </c>
      <c r="B394" s="12">
        <f t="shared" si="113"/>
        <v>3.7715248287417511</v>
      </c>
      <c r="C394" s="57" t="str">
        <f t="shared" si="97"/>
        <v>-32.912685322345-18854.0949302118i</v>
      </c>
      <c r="D394" s="57" t="str">
        <f t="shared" si="98"/>
        <v>7.79999999561983-8439.81963818062i</v>
      </c>
      <c r="E394" s="57" t="str">
        <f t="shared" si="99"/>
        <v>162.469453339333-0.0207637326591707i</v>
      </c>
      <c r="F394" s="57" t="str">
        <f t="shared" si="100"/>
        <v>3.83983983952187-17600.5577871573i</v>
      </c>
      <c r="G394" s="57" t="str">
        <f t="shared" si="101"/>
        <v>0.999999999917195-9.09972072485796E-06i</v>
      </c>
      <c r="H394" s="57" t="str">
        <f t="shared" si="102"/>
        <v>109.090930180454+0.274023820969989i</v>
      </c>
      <c r="I394" s="57" t="str">
        <f t="shared" si="103"/>
        <v>14.7875161791615-5416.56973781234i</v>
      </c>
      <c r="K394" s="57" t="str">
        <f t="shared" si="104"/>
        <v>0.109999284687193-0.000279623109126815i</v>
      </c>
      <c r="L394" s="57" t="str">
        <f t="shared" si="105"/>
        <v>0.000125-133.036246111957i</v>
      </c>
      <c r="M394" s="57" t="str">
        <f t="shared" si="106"/>
        <v>0.0015-64.1323666667366i</v>
      </c>
      <c r="N394" s="57">
        <f t="shared" si="107"/>
        <v>89.899981619223524</v>
      </c>
      <c r="O394" s="57">
        <f t="shared" si="108"/>
        <v>85.508127022637495</v>
      </c>
      <c r="P394" s="371">
        <f t="shared" si="109"/>
        <v>85.508127022637495</v>
      </c>
      <c r="Q394" s="371">
        <f t="shared" si="110"/>
        <v>-90.100018380776476</v>
      </c>
      <c r="R394" s="12">
        <f t="shared" si="111"/>
        <v>89.899981619223524</v>
      </c>
      <c r="S394" s="57">
        <f t="shared" si="112"/>
        <v>3.7715248287417511E-3</v>
      </c>
      <c r="T394" s="12">
        <f t="shared" si="95"/>
        <v>85.508127022637495</v>
      </c>
    </row>
    <row r="395" spans="1:20" x14ac:dyDescent="0.25">
      <c r="A395" s="57">
        <f t="shared" si="96"/>
        <v>23.787238709293707</v>
      </c>
      <c r="B395" s="12">
        <f t="shared" si="113"/>
        <v>3.7858566230909698</v>
      </c>
      <c r="C395" s="57" t="str">
        <f t="shared" si="97"/>
        <v>-32.9126833989671-18782.7198978772i</v>
      </c>
      <c r="D395" s="57" t="str">
        <f t="shared" si="98"/>
        <v>7.79999999558652-8407.8697345966i</v>
      </c>
      <c r="E395" s="57" t="str">
        <f t="shared" si="99"/>
        <v>162.4694527026-0.0208426330210828i</v>
      </c>
      <c r="F395" s="57" t="str">
        <f t="shared" si="100"/>
        <v>3.83983983951946-17533.9288577639i</v>
      </c>
      <c r="G395" s="57" t="str">
        <f t="shared" si="101"/>
        <v>0.999999999916565-9.13429966360667E-06i</v>
      </c>
      <c r="H395" s="57" t="str">
        <f t="shared" si="102"/>
        <v>109.090930341039+0.275065111643584i</v>
      </c>
      <c r="I395" s="57" t="str">
        <f t="shared" si="103"/>
        <v>14.7875161887189-5396.06467749101i</v>
      </c>
      <c r="K395" s="57" t="str">
        <f t="shared" si="104"/>
        <v>0.109999279240522-0.000280685662955013i</v>
      </c>
      <c r="L395" s="57" t="str">
        <f t="shared" si="105"/>
        <v>0.000125-132.532622147795i</v>
      </c>
      <c r="M395" s="57" t="str">
        <f t="shared" si="106"/>
        <v>0.0015-63.8895862390282i</v>
      </c>
      <c r="N395" s="57">
        <f t="shared" si="107"/>
        <v>89.899601552310202</v>
      </c>
      <c r="O395" s="57">
        <f t="shared" si="108"/>
        <v>85.475182975514272</v>
      </c>
      <c r="P395" s="371">
        <f t="shared" si="109"/>
        <v>85.475182975514272</v>
      </c>
      <c r="Q395" s="371">
        <f t="shared" si="110"/>
        <v>-90.100398447689798</v>
      </c>
      <c r="R395" s="12">
        <f t="shared" si="111"/>
        <v>89.899601552310202</v>
      </c>
      <c r="S395" s="57">
        <f t="shared" si="112"/>
        <v>3.7858566230909696E-3</v>
      </c>
      <c r="T395" s="12">
        <f t="shared" si="95"/>
        <v>85.475182975514272</v>
      </c>
    </row>
    <row r="396" spans="1:20" x14ac:dyDescent="0.25">
      <c r="A396" s="57">
        <f t="shared" si="96"/>
        <v>23.877630216389022</v>
      </c>
      <c r="B396" s="12">
        <f t="shared" si="113"/>
        <v>3.8002428782587154</v>
      </c>
      <c r="C396" s="57" t="str">
        <f t="shared" si="97"/>
        <v>-32.912681460944-18711.6150612742i</v>
      </c>
      <c r="D396" s="57" t="str">
        <f t="shared" si="98"/>
        <v>7.7999999955529-8376.04078104144i</v>
      </c>
      <c r="E396" s="57" t="str">
        <f t="shared" si="99"/>
        <v>162.469452061018-0.0209218331835218i</v>
      </c>
      <c r="F396" s="57" t="str">
        <f t="shared" si="100"/>
        <v>3.83983983951702-17467.5521598237i</v>
      </c>
      <c r="G396" s="57" t="str">
        <f t="shared" si="101"/>
        <v>0.999999999915929-9.16901000232254E-06i</v>
      </c>
      <c r="H396" s="57" t="str">
        <f t="shared" si="102"/>
        <v>109.090930502847+0.276110359223495i</v>
      </c>
      <c r="I396" s="57" t="str">
        <f t="shared" si="103"/>
        <v>14.7875161983489-5375.63724137167i</v>
      </c>
      <c r="K396" s="57" t="str">
        <f t="shared" si="104"/>
        <v>0.109999273752379-0.000281752254327705i</v>
      </c>
      <c r="L396" s="57" t="str">
        <f t="shared" si="105"/>
        <v>0.000125-132.030904709898i</v>
      </c>
      <c r="M396" s="57" t="str">
        <f t="shared" si="106"/>
        <v>0.0015-63.6477248844673i</v>
      </c>
      <c r="N396" s="57">
        <f t="shared" si="107"/>
        <v>89.899220041176179</v>
      </c>
      <c r="O396" s="57">
        <f t="shared" si="108"/>
        <v>85.442238926714325</v>
      </c>
      <c r="P396" s="371">
        <f t="shared" si="109"/>
        <v>85.442238926714325</v>
      </c>
      <c r="Q396" s="371">
        <f t="shared" si="110"/>
        <v>-90.100779958823821</v>
      </c>
      <c r="R396" s="12">
        <f t="shared" si="111"/>
        <v>89.899220041176179</v>
      </c>
      <c r="S396" s="57">
        <f t="shared" si="112"/>
        <v>3.8002428782587154E-3</v>
      </c>
      <c r="T396" s="12">
        <f t="shared" si="95"/>
        <v>85.442238926714325</v>
      </c>
    </row>
    <row r="397" spans="1:20" x14ac:dyDescent="0.25">
      <c r="A397" s="57">
        <f t="shared" si="96"/>
        <v>23.968365211211303</v>
      </c>
      <c r="B397" s="12">
        <f t="shared" si="113"/>
        <v>3.8146838011960988</v>
      </c>
      <c r="C397" s="57" t="str">
        <f t="shared" si="97"/>
        <v>-32.9126795081635-18640.7793975359i</v>
      </c>
      <c r="D397" s="57" t="str">
        <f t="shared" si="98"/>
        <v>7.79999999551902-8344.33231964493i</v>
      </c>
      <c r="E397" s="57" t="str">
        <f t="shared" si="99"/>
        <v>162.469451414552-0.0210013342854814i</v>
      </c>
      <c r="F397" s="57" t="str">
        <f t="shared" si="100"/>
        <v>3.83983983951456-17401.4267384855i</v>
      </c>
      <c r="G397" s="57" t="str">
        <f t="shared" si="101"/>
        <v>0.999999999915289-9.20385224032547E-06i</v>
      </c>
      <c r="H397" s="57" t="str">
        <f t="shared" si="102"/>
        <v>109.090930665887+0.277159578745992i</v>
      </c>
      <c r="I397" s="57" t="str">
        <f t="shared" si="103"/>
        <v>14.7875162080521-5355.28713559875i</v>
      </c>
      <c r="K397" s="57" t="str">
        <f t="shared" si="104"/>
        <v>0.109999268222447-0.000282822898585731i</v>
      </c>
      <c r="L397" s="57" t="str">
        <f t="shared" si="105"/>
        <v>0.000125-131.53108658089i</v>
      </c>
      <c r="M397" s="57" t="str">
        <f t="shared" si="106"/>
        <v>0.0015-63.4067791237971i</v>
      </c>
      <c r="N397" s="57">
        <f t="shared" si="107"/>
        <v>89.898837080333806</v>
      </c>
      <c r="O397" s="57">
        <f t="shared" si="108"/>
        <v>85.409294876224905</v>
      </c>
      <c r="P397" s="371">
        <f t="shared" si="109"/>
        <v>85.409294876224905</v>
      </c>
      <c r="Q397" s="371">
        <f t="shared" si="110"/>
        <v>-90.101162919666194</v>
      </c>
      <c r="R397" s="12">
        <f t="shared" si="111"/>
        <v>89.898837080333806</v>
      </c>
      <c r="S397" s="57">
        <f t="shared" si="112"/>
        <v>3.8146838011960988E-3</v>
      </c>
      <c r="T397" s="12">
        <f t="shared" si="95"/>
        <v>85.409294876224905</v>
      </c>
    </row>
    <row r="398" spans="1:20" x14ac:dyDescent="0.25">
      <c r="A398" s="57">
        <f t="shared" si="96"/>
        <v>24.059444999013905</v>
      </c>
      <c r="B398" s="12">
        <f t="shared" si="113"/>
        <v>3.8291795996406441</v>
      </c>
      <c r="C398" s="57" t="str">
        <f t="shared" si="97"/>
        <v>-32.9126775405146-18570.2118876673i</v>
      </c>
      <c r="D398" s="57" t="str">
        <f t="shared" si="98"/>
        <v>7.79999999548491-8312.74389427025i</v>
      </c>
      <c r="E398" s="57" t="str">
        <f t="shared" si="99"/>
        <v>162.469450763162-0.0210811374703042i</v>
      </c>
      <c r="F398" s="57" t="str">
        <f t="shared" si="100"/>
        <v>3.83983983951209-17335.551642513i</v>
      </c>
      <c r="G398" s="57" t="str">
        <f t="shared" si="101"/>
        <v>0.999999999914644-9.23882687883275E-06i</v>
      </c>
      <c r="H398" s="57" t="str">
        <f t="shared" si="102"/>
        <v>109.090930830168+0.278212785304478i</v>
      </c>
      <c r="I398" s="57" t="str">
        <f t="shared" si="103"/>
        <v>14.7875162178294-5335.01406742915i</v>
      </c>
      <c r="K398" s="57" t="str">
        <f t="shared" si="104"/>
        <v>0.109999262650408-0.000283897611128202i</v>
      </c>
      <c r="L398" s="57" t="str">
        <f t="shared" si="105"/>
        <v>0.000125-131.033160570722i</v>
      </c>
      <c r="M398" s="57" t="str">
        <f t="shared" si="106"/>
        <v>0.0015-63.1667454909317i</v>
      </c>
      <c r="N398" s="57">
        <f t="shared" si="107"/>
        <v>89.898452664274558</v>
      </c>
      <c r="O398" s="57">
        <f t="shared" si="108"/>
        <v>85.376350824033068</v>
      </c>
      <c r="P398" s="371">
        <f t="shared" si="109"/>
        <v>85.376350824033068</v>
      </c>
      <c r="Q398" s="371">
        <f t="shared" si="110"/>
        <v>-90.101547335725442</v>
      </c>
      <c r="R398" s="12">
        <f t="shared" si="111"/>
        <v>89.898452664274558</v>
      </c>
      <c r="S398" s="57">
        <f t="shared" si="112"/>
        <v>3.8291795996406443E-3</v>
      </c>
      <c r="T398" s="12">
        <f t="shared" si="95"/>
        <v>85.376350824033068</v>
      </c>
    </row>
    <row r="399" spans="1:20" x14ac:dyDescent="0.25">
      <c r="A399" s="57">
        <f t="shared" si="96"/>
        <v>24.150870890010157</v>
      </c>
      <c r="B399" s="12">
        <f t="shared" si="113"/>
        <v>3.8437304821192786</v>
      </c>
      <c r="C399" s="57" t="str">
        <f t="shared" si="97"/>
        <v>-32.9126755578832-18499.9115165313i</v>
      </c>
      <c r="D399" s="57" t="str">
        <f t="shared" si="98"/>
        <v>7.79999999545051-8281.27505050726i</v>
      </c>
      <c r="E399" s="57" t="str">
        <f t="shared" si="99"/>
        <v>162.469450106813-0.0211612438856493i</v>
      </c>
      <c r="F399" s="57" t="str">
        <f t="shared" si="100"/>
        <v>3.83983983950958-17269.9259242709i</v>
      </c>
      <c r="G399" s="57" t="str">
        <f t="shared" si="101"/>
        <v>0.999999999913994-9.27393442096629E-06i</v>
      </c>
      <c r="H399" s="57" t="str">
        <f t="shared" si="102"/>
        <v>109.090930995701+0.279269994049708i</v>
      </c>
      <c r="I399" s="57" t="str">
        <f t="shared" si="103"/>
        <v>14.7875162276811-5314.81774522807i</v>
      </c>
      <c r="K399" s="57" t="str">
        <f t="shared" si="104"/>
        <v>0.109999257035942-0.000284976407412727i</v>
      </c>
      <c r="L399" s="57" t="str">
        <f t="shared" si="105"/>
        <v>0.000125-130.537119516559i</v>
      </c>
      <c r="M399" s="57" t="str">
        <f t="shared" si="106"/>
        <v>0.0015-62.9276205329063i</v>
      </c>
      <c r="N399" s="57">
        <f t="shared" si="107"/>
        <v>89.898066787469034</v>
      </c>
      <c r="O399" s="57">
        <f t="shared" si="108"/>
        <v>85.343406770125952</v>
      </c>
      <c r="P399" s="371">
        <f t="shared" si="109"/>
        <v>85.343406770125952</v>
      </c>
      <c r="Q399" s="371">
        <f t="shared" si="110"/>
        <v>-90.101933212530966</v>
      </c>
      <c r="R399" s="12">
        <f t="shared" si="111"/>
        <v>89.898066787469034</v>
      </c>
      <c r="S399" s="57">
        <f t="shared" si="112"/>
        <v>3.8437304821192786E-3</v>
      </c>
      <c r="T399" s="12">
        <f t="shared" si="95"/>
        <v>85.343406770125952</v>
      </c>
    </row>
    <row r="400" spans="1:20" x14ac:dyDescent="0.25">
      <c r="A400" s="57">
        <f t="shared" si="96"/>
        <v>24.242644199392199</v>
      </c>
      <c r="B400" s="12">
        <f t="shared" si="113"/>
        <v>3.8583366579513321</v>
      </c>
      <c r="C400" s="57" t="str">
        <f t="shared" si="97"/>
        <v>-32.9126735601554-18429.8772728336i</v>
      </c>
      <c r="D400" s="57" t="str">
        <f t="shared" si="98"/>
        <v>7.79999999541591-8249.92533566613i</v>
      </c>
      <c r="E400" s="57" t="str">
        <f t="shared" si="99"/>
        <v>162.469449445466-0.0212416546835493i</v>
      </c>
      <c r="F400" s="57" t="str">
        <f t="shared" si="100"/>
        <v>3.83983983950708-17204.5486397112i</v>
      </c>
      <c r="G400" s="57" t="str">
        <f t="shared" si="101"/>
        <v>0.999999999913339-9.30917537175987E-06i</v>
      </c>
      <c r="H400" s="57" t="str">
        <f t="shared" si="102"/>
        <v>109.090931162493+0.280331220190011i</v>
      </c>
      <c r="I400" s="57" t="str">
        <f t="shared" si="103"/>
        <v>14.7875162376077-5294.69787846451i</v>
      </c>
      <c r="K400" s="57" t="str">
        <f t="shared" si="104"/>
        <v>0.109999251378726-0.00028605930295563i</v>
      </c>
      <c r="L400" s="57" t="str">
        <f t="shared" si="105"/>
        <v>0.000125-130.042956282685i</v>
      </c>
      <c r="M400" s="57" t="str">
        <f t="shared" si="106"/>
        <v>0.0015-62.6894008098289i</v>
      </c>
      <c r="N400" s="57">
        <f t="shared" si="107"/>
        <v>89.897679444366773</v>
      </c>
      <c r="O400" s="57">
        <f t="shared" si="108"/>
        <v>85.310462714490583</v>
      </c>
      <c r="P400" s="371">
        <f t="shared" si="109"/>
        <v>85.310462714490583</v>
      </c>
      <c r="Q400" s="371">
        <f t="shared" si="110"/>
        <v>-90.102320555633227</v>
      </c>
      <c r="R400" s="12">
        <f t="shared" si="111"/>
        <v>89.897679444366773</v>
      </c>
      <c r="S400" s="57">
        <f t="shared" si="112"/>
        <v>3.8583366579513323E-3</v>
      </c>
      <c r="T400" s="12">
        <f t="shared" si="95"/>
        <v>85.310462714490583</v>
      </c>
    </row>
    <row r="401" spans="1:20" x14ac:dyDescent="0.25">
      <c r="A401" s="57">
        <f t="shared" si="96"/>
        <v>24.33476624734989</v>
      </c>
      <c r="B401" s="12">
        <f t="shared" si="113"/>
        <v>3.8729983372515471</v>
      </c>
      <c r="C401" s="57" t="str">
        <f t="shared" si="97"/>
        <v>-32.912671547216-18360.1081491077i</v>
      </c>
      <c r="D401" s="57" t="str">
        <f t="shared" si="98"/>
        <v>7.79999999538098-8218.69429877063i</v>
      </c>
      <c r="E401" s="57" t="str">
        <f t="shared" si="99"/>
        <v>162.469448779083-0.0213223710204084i</v>
      </c>
      <c r="F401" s="57" t="str">
        <f t="shared" si="100"/>
        <v>3.83983983950453-17139.4188483596i</v>
      </c>
      <c r="G401" s="57" t="str">
        <f t="shared" si="101"/>
        <v>0.999999999912679-9.34455023816639E-06i</v>
      </c>
      <c r="H401" s="57" t="str">
        <f t="shared" si="102"/>
        <v>109.090931330556+0.281396478991515i</v>
      </c>
      <c r="I401" s="57" t="str">
        <f t="shared" si="103"/>
        <v>14.78751624761-5274.65417770752i</v>
      </c>
      <c r="K401" s="57" t="str">
        <f t="shared" si="104"/>
        <v>0.109999245678433-0.000287146313332174i</v>
      </c>
      <c r="L401" s="57" t="str">
        <f t="shared" si="105"/>
        <v>0.000125-129.550663760395i</v>
      </c>
      <c r="M401" s="57" t="str">
        <f t="shared" si="106"/>
        <v>0.0015-62.4520828948288i</v>
      </c>
      <c r="N401" s="57">
        <f t="shared" si="107"/>
        <v>89.897290629396267</v>
      </c>
      <c r="O401" s="57">
        <f t="shared" si="108"/>
        <v>85.277518657113575</v>
      </c>
      <c r="P401" s="371">
        <f t="shared" si="109"/>
        <v>85.277518657113575</v>
      </c>
      <c r="Q401" s="371">
        <f t="shared" si="110"/>
        <v>-90.102709370603733</v>
      </c>
      <c r="R401" s="12">
        <f t="shared" si="111"/>
        <v>89.897290629396267</v>
      </c>
      <c r="S401" s="57">
        <f t="shared" si="112"/>
        <v>3.8729983372515469E-3</v>
      </c>
      <c r="T401" s="12">
        <f t="shared" si="95"/>
        <v>85.277518657113575</v>
      </c>
    </row>
    <row r="402" spans="1:20" x14ac:dyDescent="0.25">
      <c r="A402" s="57">
        <f t="shared" si="96"/>
        <v>24.427238359089817</v>
      </c>
      <c r="B402" s="12">
        <f t="shared" si="113"/>
        <v>3.887715730933103</v>
      </c>
      <c r="C402" s="57" t="str">
        <f t="shared" si="97"/>
        <v>-32.91266951895-18290.6031417018i</v>
      </c>
      <c r="D402" s="57" t="str">
        <f t="shared" si="98"/>
        <v>7.79999999534584-8187.58149055185i</v>
      </c>
      <c r="E402" s="57" t="str">
        <f t="shared" si="99"/>
        <v>162.469448107627-0.0214033940570266i</v>
      </c>
      <c r="F402" s="57" t="str">
        <f t="shared" si="100"/>
        <v>3.83983983950199-17074.5356133023i</v>
      </c>
      <c r="G402" s="57" t="str">
        <f t="shared" si="101"/>
        <v>0.999999999912014-9.38005952906518E-06i</v>
      </c>
      <c r="H402" s="57" t="str">
        <f t="shared" si="102"/>
        <v>109.090931499898+0.282465785778346i</v>
      </c>
      <c r="I402" s="57" t="str">
        <f t="shared" si="103"/>
        <v>14.7875162576884-5254.68635462169i</v>
      </c>
      <c r="K402" s="57" t="str">
        <f t="shared" si="104"/>
        <v>0.109999239934737-0.000288237454176789i</v>
      </c>
      <c r="L402" s="57" t="str">
        <f t="shared" si="105"/>
        <v>0.000125-129.060234867897i</v>
      </c>
      <c r="M402" s="57" t="str">
        <f t="shared" si="106"/>
        <v>0.0015-62.2156633740075i</v>
      </c>
      <c r="N402" s="57">
        <f t="shared" si="107"/>
        <v>89.896900336964833</v>
      </c>
      <c r="O402" s="57">
        <f t="shared" si="108"/>
        <v>85.244574597981924</v>
      </c>
      <c r="P402" s="371">
        <f t="shared" si="109"/>
        <v>85.244574597981924</v>
      </c>
      <c r="Q402" s="371">
        <f t="shared" si="110"/>
        <v>-90.103099663035167</v>
      </c>
      <c r="R402" s="12">
        <f t="shared" si="111"/>
        <v>89.896900336964833</v>
      </c>
      <c r="S402" s="57">
        <f t="shared" si="112"/>
        <v>3.887715730933103E-3</v>
      </c>
      <c r="T402" s="12">
        <f t="shared" si="95"/>
        <v>85.244574597981924</v>
      </c>
    </row>
    <row r="403" spans="1:20" x14ac:dyDescent="0.25">
      <c r="A403" s="57">
        <f t="shared" si="96"/>
        <v>24.520061864854359</v>
      </c>
      <c r="B403" s="12">
        <f t="shared" si="113"/>
        <v>3.9024890507106487</v>
      </c>
      <c r="C403" s="57" t="str">
        <f t="shared" si="97"/>
        <v>-32.9126674752401-18221.3612507626i</v>
      </c>
      <c r="D403" s="57" t="str">
        <f t="shared" si="98"/>
        <v>7.79999999531037-8156.58646344155i</v>
      </c>
      <c r="E403" s="57" t="str">
        <f t="shared" si="99"/>
        <v>162.469447431058-0.0214847249586017i</v>
      </c>
      <c r="F403" s="57" t="str">
        <f t="shared" si="100"/>
        <v>3.8398398394994-17009.898001172i</v>
      </c>
      <c r="G403" s="57" t="str">
        <f t="shared" si="101"/>
        <v>0.999999999911344-9.41570375526932E-06i</v>
      </c>
      <c r="H403" s="57" t="str">
        <f t="shared" si="102"/>
        <v>109.090931670531+0.283539155932879i</v>
      </c>
      <c r="I403" s="57" t="str">
        <f t="shared" si="103"/>
        <v>14.7875162678436-5234.79412196323i</v>
      </c>
      <c r="K403" s="57" t="str">
        <f t="shared" si="104"/>
        <v>0.109999234147306-0.000289332741183295i</v>
      </c>
      <c r="L403" s="57" t="str">
        <f t="shared" si="105"/>
        <v>0.000125-128.571662550206i</v>
      </c>
      <c r="M403" s="57" t="str">
        <f t="shared" si="106"/>
        <v>0.0015-61.9801388463911i</v>
      </c>
      <c r="N403" s="57">
        <f t="shared" si="107"/>
        <v>89.896508561458504</v>
      </c>
      <c r="O403" s="57">
        <f t="shared" si="108"/>
        <v>85.211630537082044</v>
      </c>
      <c r="P403" s="371">
        <f t="shared" si="109"/>
        <v>85.211630537082044</v>
      </c>
      <c r="Q403" s="371">
        <f t="shared" si="110"/>
        <v>-90.103491438541496</v>
      </c>
      <c r="R403" s="12">
        <f t="shared" si="111"/>
        <v>89.896508561458504</v>
      </c>
      <c r="S403" s="57">
        <f t="shared" si="112"/>
        <v>3.9024890507106487E-3</v>
      </c>
      <c r="T403" s="12">
        <f t="shared" si="95"/>
        <v>85.211630537082044</v>
      </c>
    </row>
    <row r="404" spans="1:20" x14ac:dyDescent="0.25">
      <c r="A404" s="57">
        <f t="shared" si="96"/>
        <v>24.613238099940805</v>
      </c>
      <c r="B404" s="12">
        <f t="shared" si="113"/>
        <v>3.9173185091033491</v>
      </c>
      <c r="C404" s="57" t="str">
        <f t="shared" si="97"/>
        <v>-32.9126654159684-18152.3814802225i</v>
      </c>
      <c r="D404" s="57" t="str">
        <f t="shared" si="98"/>
        <v>7.79999999527465-8125.70877156593i</v>
      </c>
      <c r="E404" s="57" t="str">
        <f t="shared" si="99"/>
        <v>162.469446749337-0.0215663648947632i</v>
      </c>
      <c r="F404" s="57" t="str">
        <f t="shared" si="100"/>
        <v>3.83983983949682-16945.5050821353i</v>
      </c>
      <c r="G404" s="57" t="str">
        <f t="shared" si="101"/>
        <v>0.999999999910669-9.45148342953296E-06i</v>
      </c>
      <c r="H404" s="57" t="str">
        <f t="shared" si="102"/>
        <v>109.090931842462+0.284616604895924i</v>
      </c>
      <c r="I404" s="57" t="str">
        <f t="shared" si="103"/>
        <v>14.7875162780761-5214.97719357566i</v>
      </c>
      <c r="K404" s="57" t="str">
        <f t="shared" si="104"/>
        <v>0.109999228315808-0.00029043219010512i</v>
      </c>
      <c r="L404" s="57" t="str">
        <f t="shared" si="105"/>
        <v>0.000125-128.084939779046i</v>
      </c>
      <c r="M404" s="57" t="str">
        <f t="shared" si="106"/>
        <v>0.0015-61.7455059238806i</v>
      </c>
      <c r="N404" s="57">
        <f t="shared" si="107"/>
        <v>89.896115297242005</v>
      </c>
      <c r="O404" s="57">
        <f t="shared" si="108"/>
        <v>85.178686474400564</v>
      </c>
      <c r="P404" s="371">
        <f t="shared" si="109"/>
        <v>85.178686474400564</v>
      </c>
      <c r="Q404" s="371">
        <f t="shared" si="110"/>
        <v>-90.103884702757995</v>
      </c>
      <c r="R404" s="12">
        <f t="shared" si="111"/>
        <v>89.896115297242005</v>
      </c>
      <c r="S404" s="57">
        <f t="shared" si="112"/>
        <v>3.9173185091033492E-3</v>
      </c>
      <c r="T404" s="12">
        <f t="shared" si="95"/>
        <v>85.178686474400564</v>
      </c>
    </row>
    <row r="405" spans="1:20" x14ac:dyDescent="0.25">
      <c r="A405" s="57">
        <f t="shared" si="96"/>
        <v>24.706768404720581</v>
      </c>
      <c r="B405" s="12">
        <f t="shared" si="113"/>
        <v>3.9322043194379419</v>
      </c>
      <c r="C405" s="57" t="str">
        <f t="shared" si="97"/>
        <v>-32.9126633410167-18083.6628377842i</v>
      </c>
      <c r="D405" s="57" t="str">
        <f t="shared" si="98"/>
        <v>7.7999999952387-8094.94797073896i</v>
      </c>
      <c r="E405" s="57" t="str">
        <f t="shared" si="99"/>
        <v>162.469446062425-0.0216483150395809i</v>
      </c>
      <c r="F405" s="57" t="str">
        <f t="shared" si="100"/>
        <v>3.8398398394942-16881.3559298781i</v>
      </c>
      <c r="G405" s="57" t="str">
        <f t="shared" si="101"/>
        <v>0.999999999909989-9.48739906655873E-06i</v>
      </c>
      <c r="H405" s="57" t="str">
        <f t="shared" si="102"/>
        <v>109.090932015702+0.285698148166981i</v>
      </c>
      <c r="I405" s="57" t="str">
        <f t="shared" si="103"/>
        <v>14.7875162883865-5195.23528438578i</v>
      </c>
      <c r="K405" s="57" t="str">
        <f t="shared" si="104"/>
        <v>0.109999222439907-0.00029153581675554i</v>
      </c>
      <c r="L405" s="57" t="str">
        <f t="shared" si="105"/>
        <v>0.000125-127.600059552745i</v>
      </c>
      <c r="M405" s="57" t="str">
        <f t="shared" si="106"/>
        <v>0.0015-61.511761231202i</v>
      </c>
      <c r="N405" s="57">
        <f t="shared" si="107"/>
        <v>89.895720538658693</v>
      </c>
      <c r="O405" s="57">
        <f t="shared" si="108"/>
        <v>85.145742409923912</v>
      </c>
      <c r="P405" s="371">
        <f t="shared" si="109"/>
        <v>85.145742409923912</v>
      </c>
      <c r="Q405" s="371">
        <f t="shared" si="110"/>
        <v>-90.104279461341307</v>
      </c>
      <c r="R405" s="12">
        <f t="shared" si="111"/>
        <v>89.895720538658693</v>
      </c>
      <c r="S405" s="57">
        <f t="shared" si="112"/>
        <v>3.9322043194379422E-3</v>
      </c>
      <c r="T405" s="12">
        <f t="shared" si="95"/>
        <v>85.145742409923912</v>
      </c>
    </row>
    <row r="406" spans="1:20" x14ac:dyDescent="0.25">
      <c r="A406" s="57">
        <f t="shared" si="96"/>
        <v>24.800654124658518</v>
      </c>
      <c r="B406" s="12">
        <f t="shared" si="113"/>
        <v>3.947146695851806</v>
      </c>
      <c r="C406" s="57" t="str">
        <f t="shared" si="97"/>
        <v>-32.9126612502664-18015.2043349071i</v>
      </c>
      <c r="D406" s="57" t="str">
        <f t="shared" si="98"/>
        <v>7.79999999520243-8064.30361845623i</v>
      </c>
      <c r="E406" s="57" t="str">
        <f t="shared" si="99"/>
        <v>162.469445370284-0.021730576571586i</v>
      </c>
      <c r="F406" s="57" t="str">
        <f t="shared" si="100"/>
        <v>3.83983983949158-16817.4496215934i</v>
      </c>
      <c r="G406" s="57" t="str">
        <f t="shared" si="101"/>
        <v>0.999999999909304-9.52345118300513E-06i</v>
      </c>
      <c r="H406" s="57" t="str">
        <f t="shared" si="102"/>
        <v>109.090932190262+0.286783801304447i</v>
      </c>
      <c r="I406" s="57" t="str">
        <f t="shared" si="103"/>
        <v>14.7875162987756-5175.56811039965i</v>
      </c>
      <c r="K406" s="57" t="str">
        <f t="shared" si="104"/>
        <v>0.109999216519264-0.000292643637007893i</v>
      </c>
      <c r="L406" s="57" t="str">
        <f t="shared" si="105"/>
        <v>0.000125-127.11701489614i</v>
      </c>
      <c r="M406" s="57" t="str">
        <f t="shared" si="106"/>
        <v>0.0015-61.2789014058596i</v>
      </c>
      <c r="N406" s="57">
        <f t="shared" si="107"/>
        <v>89.895324280030351</v>
      </c>
      <c r="O406" s="57">
        <f t="shared" si="108"/>
        <v>85.112798343638445</v>
      </c>
      <c r="P406" s="371">
        <f t="shared" si="109"/>
        <v>85.112798343638445</v>
      </c>
      <c r="Q406" s="371">
        <f t="shared" si="110"/>
        <v>-90.104675719969649</v>
      </c>
      <c r="R406" s="12">
        <f t="shared" si="111"/>
        <v>89.895324280030351</v>
      </c>
      <c r="S406" s="57">
        <f t="shared" si="112"/>
        <v>3.9471466958518062E-3</v>
      </c>
      <c r="T406" s="12">
        <f t="shared" si="95"/>
        <v>85.112798343638445</v>
      </c>
    </row>
    <row r="407" spans="1:20" x14ac:dyDescent="0.25">
      <c r="A407" s="57">
        <f t="shared" si="96"/>
        <v>24.894896610332221</v>
      </c>
      <c r="B407" s="12">
        <f t="shared" si="113"/>
        <v>3.9621458532960427</v>
      </c>
      <c r="C407" s="57" t="str">
        <f t="shared" si="97"/>
        <v>-32.9126591435953-17947.0049867925i</v>
      </c>
      <c r="D407" s="57" t="str">
        <f t="shared" si="98"/>
        <v>7.79999999516592-8033.77527388843i</v>
      </c>
      <c r="E407" s="57" t="str">
        <f t="shared" si="99"/>
        <v>162.469444672871-0.0218131506737773i</v>
      </c>
      <c r="F407" s="57" t="str">
        <f t="shared" si="100"/>
        <v>3.83983983948893-16753.7852379676i</v>
      </c>
      <c r="G407" s="57" t="str">
        <f t="shared" si="101"/>
        <v>0.999999999908613-9.55964029749395E-06i</v>
      </c>
      <c r="H407" s="57" t="str">
        <f t="shared" si="102"/>
        <v>109.090932366151+0.287873579925826i</v>
      </c>
      <c r="I407" s="57" t="str">
        <f t="shared" si="103"/>
        <v>14.7875163092436-5155.97538869838i</v>
      </c>
      <c r="K407" s="57" t="str">
        <f t="shared" si="104"/>
        <v>0.10999921055354-0.000293755666795813i</v>
      </c>
      <c r="L407" s="57" t="str">
        <f t="shared" si="105"/>
        <v>0.000125-126.63579886047i</v>
      </c>
      <c r="M407" s="57" t="str">
        <f t="shared" si="106"/>
        <v>0.0015-61.0469230980869i</v>
      </c>
      <c r="N407" s="57">
        <f t="shared" si="107"/>
        <v>89.894926515657289</v>
      </c>
      <c r="O407" s="57">
        <f t="shared" si="108"/>
        <v>85.079854275530309</v>
      </c>
      <c r="P407" s="371">
        <f t="shared" si="109"/>
        <v>85.079854275530309</v>
      </c>
      <c r="Q407" s="371">
        <f t="shared" si="110"/>
        <v>-90.105073484342711</v>
      </c>
      <c r="R407" s="12">
        <f t="shared" si="111"/>
        <v>89.894926515657289</v>
      </c>
      <c r="S407" s="57">
        <f t="shared" si="112"/>
        <v>3.9621458532960426E-3</v>
      </c>
      <c r="T407" s="12">
        <f t="shared" si="95"/>
        <v>85.079854275530309</v>
      </c>
    </row>
    <row r="408" spans="1:20" x14ac:dyDescent="0.25">
      <c r="A408" s="57">
        <f t="shared" si="96"/>
        <v>24.989497217451483</v>
      </c>
      <c r="B408" s="12">
        <f t="shared" si="113"/>
        <v>3.9772020075385677</v>
      </c>
      <c r="C408" s="57" t="str">
        <f t="shared" si="97"/>
        <v>-32.9126570208841-17879.0638123702i</v>
      </c>
      <c r="D408" s="57" t="str">
        <f t="shared" si="98"/>
        <v>7.7999999951291-8003.36249787507i</v>
      </c>
      <c r="E408" s="57" t="str">
        <f t="shared" si="99"/>
        <v>162.469443970149-0.021896038533659i</v>
      </c>
      <c r="F408" s="57" t="str">
        <f t="shared" si="100"/>
        <v>3.83983983948626-16690.361863167i</v>
      </c>
      <c r="G408" s="57" t="str">
        <f t="shared" si="101"/>
        <v>0.999999999907917-9.59596693061775E-06i</v>
      </c>
      <c r="H408" s="57" t="str">
        <f t="shared" si="102"/>
        <v>109.090932543378+0.288967499707981i</v>
      </c>
      <c r="I408" s="57" t="str">
        <f t="shared" si="103"/>
        <v>14.7875163197911-5136.45683743396i</v>
      </c>
      <c r="K408" s="57" t="str">
        <f t="shared" si="104"/>
        <v>0.109999204542392-0.000294871922113461i</v>
      </c>
      <c r="L408" s="57" t="str">
        <f t="shared" si="105"/>
        <v>0.000125-126.156404523282i</v>
      </c>
      <c r="M408" s="57" t="str">
        <f t="shared" si="106"/>
        <v>0.0015-60.8158229707978i</v>
      </c>
      <c r="N408" s="57">
        <f t="shared" si="107"/>
        <v>89.894527239818089</v>
      </c>
      <c r="O408" s="57">
        <f t="shared" si="108"/>
        <v>85.046910205585817</v>
      </c>
      <c r="P408" s="371">
        <f t="shared" si="109"/>
        <v>85.046910205585817</v>
      </c>
      <c r="Q408" s="371">
        <f t="shared" si="110"/>
        <v>-90.105472760181911</v>
      </c>
      <c r="R408" s="12">
        <f t="shared" si="111"/>
        <v>89.894527239818089</v>
      </c>
      <c r="S408" s="57">
        <f t="shared" si="112"/>
        <v>3.9772020075385679E-3</v>
      </c>
      <c r="T408" s="12">
        <f t="shared" si="95"/>
        <v>85.046910205585817</v>
      </c>
    </row>
    <row r="409" spans="1:20" x14ac:dyDescent="0.25">
      <c r="A409" s="57">
        <f t="shared" si="96"/>
        <v>25.084457306877798</v>
      </c>
      <c r="B409" s="12">
        <f t="shared" si="113"/>
        <v>3.9923153751672142</v>
      </c>
      <c r="C409" s="57" t="str">
        <f t="shared" si="97"/>
        <v>-32.9126548820099-17811.3798342832i</v>
      </c>
      <c r="D409" s="57" t="str">
        <f t="shared" si="98"/>
        <v>7.79999999509199-7973.06485291818i</v>
      </c>
      <c r="E409" s="57" t="str">
        <f t="shared" si="99"/>
        <v>162.469443262075-0.0219792413432304i</v>
      </c>
      <c r="F409" s="57" t="str">
        <f t="shared" si="100"/>
        <v>3.83983983948356-16627.1785848253i</v>
      </c>
      <c r="G409" s="57" t="str">
        <f t="shared" si="101"/>
        <v>0.999999999907216-9.63243160494735E-06i</v>
      </c>
      <c r="H409" s="57" t="str">
        <f t="shared" si="102"/>
        <v>109.090932721955+0.290065576387357i</v>
      </c>
      <c r="I409" s="57" t="str">
        <f t="shared" si="103"/>
        <v>14.7875163304193-5117.01217582565i</v>
      </c>
      <c r="K409" s="57" t="str">
        <f t="shared" si="104"/>
        <v>0.109999198485472-0.000295992419015751i</v>
      </c>
      <c r="L409" s="57" t="str">
        <f t="shared" si="105"/>
        <v>0.000125-125.678824988326i</v>
      </c>
      <c r="M409" s="57" t="str">
        <f t="shared" si="106"/>
        <v>0.0015-60.5855976995396i</v>
      </c>
      <c r="N409" s="57">
        <f t="shared" si="107"/>
        <v>89.894126446769619</v>
      </c>
      <c r="O409" s="57">
        <f t="shared" si="108"/>
        <v>85.013966133790746</v>
      </c>
      <c r="P409" s="371">
        <f t="shared" si="109"/>
        <v>85.013966133790746</v>
      </c>
      <c r="Q409" s="371">
        <f t="shared" si="110"/>
        <v>-90.105873553230381</v>
      </c>
      <c r="R409" s="12">
        <f t="shared" si="111"/>
        <v>89.894126446769619</v>
      </c>
      <c r="S409" s="57">
        <f t="shared" si="112"/>
        <v>3.9923153751672139E-3</v>
      </c>
      <c r="T409" s="12">
        <f t="shared" si="95"/>
        <v>85.013966133790746</v>
      </c>
    </row>
    <row r="410" spans="1:20" x14ac:dyDescent="0.25">
      <c r="A410" s="57">
        <f t="shared" si="96"/>
        <v>25.179778244643934</v>
      </c>
      <c r="B410" s="12">
        <f t="shared" si="113"/>
        <v>4.0074861735928495</v>
      </c>
      <c r="C410" s="57" t="str">
        <f t="shared" si="97"/>
        <v>-32.9126527268493-17743.9520788748i</v>
      </c>
      <c r="D410" s="57" t="str">
        <f t="shared" si="98"/>
        <v>7.79999999505467-7942.88190317595i</v>
      </c>
      <c r="E410" s="57" t="str">
        <f t="shared" si="99"/>
        <v>162.46944254861-0.0220627602990238i</v>
      </c>
      <c r="F410" s="57" t="str">
        <f t="shared" si="100"/>
        <v>3.83983983948087-16564.2344940296i</v>
      </c>
      <c r="G410" s="57" t="str">
        <f t="shared" si="101"/>
        <v>0.99999999990651-9.66903484503931E-06i</v>
      </c>
      <c r="H410" s="57" t="str">
        <f t="shared" si="102"/>
        <v>109.090932901893+0.291167825760182i</v>
      </c>
      <c r="I410" s="57" t="str">
        <f t="shared" si="103"/>
        <v>14.7875163411284-5097.64112415542i</v>
      </c>
      <c r="K410" s="57" t="str">
        <f t="shared" si="104"/>
        <v>0.109999192382432-0.000297117173618579i</v>
      </c>
      <c r="L410" s="57" t="str">
        <f t="shared" si="105"/>
        <v>0.000125-125.203053385462i</v>
      </c>
      <c r="M410" s="57" t="str">
        <f t="shared" si="106"/>
        <v>0.0015-60.3562439724443i</v>
      </c>
      <c r="N410" s="57">
        <f t="shared" si="107"/>
        <v>89.893724130746918</v>
      </c>
      <c r="O410" s="57">
        <f t="shared" si="108"/>
        <v>84.981022060131068</v>
      </c>
      <c r="P410" s="371">
        <f t="shared" si="109"/>
        <v>84.981022060131068</v>
      </c>
      <c r="Q410" s="371">
        <f t="shared" si="110"/>
        <v>-90.106275869253082</v>
      </c>
      <c r="R410" s="12">
        <f t="shared" si="111"/>
        <v>89.893724130746918</v>
      </c>
      <c r="S410" s="57">
        <f t="shared" si="112"/>
        <v>4.0074861735928495E-3</v>
      </c>
      <c r="T410" s="12">
        <f t="shared" si="95"/>
        <v>84.981022060131068</v>
      </c>
    </row>
    <row r="411" spans="1:20" x14ac:dyDescent="0.25">
      <c r="A411" s="57">
        <f t="shared" si="96"/>
        <v>25.27546140197358</v>
      </c>
      <c r="B411" s="12">
        <f t="shared" si="113"/>
        <v>4.0227146210525024</v>
      </c>
      <c r="C411" s="57" t="str">
        <f t="shared" si="97"/>
        <v>-32.9126505552793-17676.7795761746i</v>
      </c>
      <c r="D411" s="57" t="str">
        <f t="shared" si="98"/>
        <v>7.79999999501695-7912.8132144565i</v>
      </c>
      <c r="E411" s="57" t="str">
        <f t="shared" si="99"/>
        <v>162.469441829714-0.0221465966021207i</v>
      </c>
      <c r="F411" s="57" t="str">
        <f t="shared" si="100"/>
        <v>3.8398398394781-16501.5286853081i</v>
      </c>
      <c r="G411" s="57" t="str">
        <f t="shared" si="101"/>
        <v>0.999999999905798-9.70577717744355E-06i</v>
      </c>
      <c r="H411" s="57" t="str">
        <f t="shared" si="102"/>
        <v>109.0909330832+0.292274263682705i</v>
      </c>
      <c r="I411" s="57" t="str">
        <f t="shared" si="103"/>
        <v>14.7875163519188-5078.34340376411i</v>
      </c>
      <c r="K411" s="57" t="str">
        <f t="shared" si="104"/>
        <v>0.109999186232923-0.000298246202099061i</v>
      </c>
      <c r="L411" s="57" t="str">
        <f t="shared" si="105"/>
        <v>0.000125-124.729082870553i</v>
      </c>
      <c r="M411" s="57" t="str">
        <f t="shared" si="106"/>
        <v>0.0015-60.1277584901817i</v>
      </c>
      <c r="N411" s="57">
        <f t="shared" si="107"/>
        <v>89.893320285963185</v>
      </c>
      <c r="O411" s="57">
        <f t="shared" si="108"/>
        <v>84.9480779845928</v>
      </c>
      <c r="P411" s="371">
        <f t="shared" si="109"/>
        <v>84.9480779845928</v>
      </c>
      <c r="Q411" s="371">
        <f t="shared" si="110"/>
        <v>-90.106679714036815</v>
      </c>
      <c r="R411" s="12">
        <f t="shared" si="111"/>
        <v>89.893320285963185</v>
      </c>
      <c r="S411" s="57">
        <f t="shared" si="112"/>
        <v>4.0227146210525021E-3</v>
      </c>
      <c r="T411" s="12">
        <f t="shared" si="95"/>
        <v>84.9480779845928</v>
      </c>
    </row>
    <row r="412" spans="1:20" x14ac:dyDescent="0.25">
      <c r="A412" s="57">
        <f t="shared" si="96"/>
        <v>25.371508155301083</v>
      </c>
      <c r="B412" s="12">
        <f t="shared" si="113"/>
        <v>4.0380009366125025</v>
      </c>
      <c r="C412" s="57" t="str">
        <f t="shared" si="97"/>
        <v>-32.9126483671736-17609.8613598829i</v>
      </c>
      <c r="D412" s="57" t="str">
        <f t="shared" si="98"/>
        <v>7.799999994979-7882.85835421167i</v>
      </c>
      <c r="E412" s="57" t="str">
        <f t="shared" si="99"/>
        <v>162.469441105342-0.0222307514581514i</v>
      </c>
      <c r="F412" s="57" t="str">
        <f t="shared" si="100"/>
        <v>3.83983983947539-16439.0602566168i</v>
      </c>
      <c r="G412" s="57" t="str">
        <f t="shared" si="101"/>
        <v>0.999999999905081-9.74265913071085E-06i</v>
      </c>
      <c r="H412" s="57" t="str">
        <f t="shared" si="102"/>
        <v>109.090933265888+0.293384906071449i</v>
      </c>
      <c r="I412" s="57" t="str">
        <f t="shared" si="103"/>
        <v>14.7875163627915-5059.11873704764i</v>
      </c>
      <c r="K412" s="57" t="str">
        <f t="shared" si="104"/>
        <v>0.109999180036589-0.000299379520695759i</v>
      </c>
      <c r="L412" s="57" t="str">
        <f t="shared" si="105"/>
        <v>0.000125-124.256906625377i</v>
      </c>
      <c r="M412" s="57" t="str">
        <f t="shared" si="106"/>
        <v>0.0015-59.9001379659112i</v>
      </c>
      <c r="N412" s="57">
        <f t="shared" si="107"/>
        <v>89.892914906609519</v>
      </c>
      <c r="O412" s="57">
        <f t="shared" si="108"/>
        <v>84.915133907161334</v>
      </c>
      <c r="P412" s="371">
        <f t="shared" si="109"/>
        <v>84.915133907161334</v>
      </c>
      <c r="Q412" s="371">
        <f t="shared" si="110"/>
        <v>-90.107085093390481</v>
      </c>
      <c r="R412" s="12">
        <f t="shared" si="111"/>
        <v>89.892914906609519</v>
      </c>
      <c r="S412" s="57">
        <f t="shared" si="112"/>
        <v>4.0380009366125028E-3</v>
      </c>
      <c r="T412" s="12">
        <f t="shared" si="95"/>
        <v>84.915133907161334</v>
      </c>
    </row>
    <row r="413" spans="1:20" x14ac:dyDescent="0.25">
      <c r="A413" s="57">
        <f t="shared" si="96"/>
        <v>25.467919886291227</v>
      </c>
      <c r="B413" s="12">
        <f t="shared" si="113"/>
        <v>4.0533453401716297</v>
      </c>
      <c r="C413" s="57" t="str">
        <f t="shared" si="97"/>
        <v>-32.9126461624071-17543.1964673591i</v>
      </c>
      <c r="D413" s="57" t="str">
        <f t="shared" si="98"/>
        <v>7.79999999494082-7853.01689153074i</v>
      </c>
      <c r="E413" s="57" t="str">
        <f t="shared" si="99"/>
        <v>162.469440375455-0.0223152260773338i</v>
      </c>
      <c r="F413" s="57" t="str">
        <f t="shared" si="100"/>
        <v>3.8398398394726-16376.8283093261i</v>
      </c>
      <c r="G413" s="57" t="str">
        <f t="shared" si="101"/>
        <v>0.999999999904358-9.77968123540048E-06i</v>
      </c>
      <c r="H413" s="57" t="str">
        <f t="shared" si="102"/>
        <v>109.090933449967+0.294499768903407i</v>
      </c>
      <c r="I413" s="57" t="str">
        <f t="shared" si="103"/>
        <v>14.7875163737468-5039.96684745261i</v>
      </c>
      <c r="K413" s="57" t="str">
        <f t="shared" si="104"/>
        <v>0.109999173793074-0.000300517145708918i</v>
      </c>
      <c r="L413" s="57" t="str">
        <f t="shared" si="105"/>
        <v>0.000125-123.786517857518i</v>
      </c>
      <c r="M413" s="57" t="str">
        <f t="shared" si="106"/>
        <v>0.0015-59.6733791252354i</v>
      </c>
      <c r="N413" s="57">
        <f t="shared" si="107"/>
        <v>89.892507986855051</v>
      </c>
      <c r="O413" s="57">
        <f t="shared" si="108"/>
        <v>84.882189827822401</v>
      </c>
      <c r="P413" s="371">
        <f t="shared" si="109"/>
        <v>84.882189827822401</v>
      </c>
      <c r="Q413" s="371">
        <f t="shared" si="110"/>
        <v>-90.107492013144949</v>
      </c>
      <c r="R413" s="12">
        <f t="shared" si="111"/>
        <v>89.892507986855051</v>
      </c>
      <c r="S413" s="57">
        <f t="shared" si="112"/>
        <v>4.0533453401716294E-3</v>
      </c>
      <c r="T413" s="12">
        <f t="shared" si="95"/>
        <v>84.882189827822401</v>
      </c>
    </row>
    <row r="414" spans="1:20" x14ac:dyDescent="0.25">
      <c r="A414" s="57">
        <f t="shared" si="96"/>
        <v>25.564697981859133</v>
      </c>
      <c r="B414" s="12">
        <f t="shared" si="113"/>
        <v>4.0687480524642821</v>
      </c>
      <c r="C414" s="57" t="str">
        <f t="shared" si="97"/>
        <v>-32.9126439408526-17476.7839396062i</v>
      </c>
      <c r="D414" s="57" t="str">
        <f t="shared" si="98"/>
        <v>7.79999999490233-7823.28839713424i</v>
      </c>
      <c r="E414" s="57" t="str">
        <f t="shared" si="99"/>
        <v>162.46943964001-0.0224000216744755i</v>
      </c>
      <c r="F414" s="57" t="str">
        <f t="shared" si="100"/>
        <v>3.83983983946982-16314.831948209i</v>
      </c>
      <c r="G414" s="57" t="str">
        <f t="shared" si="101"/>
        <v>0.99999999990363-9.81684402408786E-06i</v>
      </c>
      <c r="H414" s="57" t="str">
        <f t="shared" si="102"/>
        <v>109.090933635447+0.29561886821629i</v>
      </c>
      <c r="I414" s="57" t="str">
        <f t="shared" si="103"/>
        <v>14.7875163847858-5020.88745947277i</v>
      </c>
      <c r="K414" s="57" t="str">
        <f t="shared" si="104"/>
        <v>0.109999167502019-0.000301659093500698i</v>
      </c>
      <c r="L414" s="57" t="str">
        <f t="shared" si="105"/>
        <v>0.000125-123.317909800277i</v>
      </c>
      <c r="M414" s="57" t="str">
        <f t="shared" si="106"/>
        <v>0.0015-59.4474787061519i</v>
      </c>
      <c r="N414" s="57">
        <f t="shared" si="107"/>
        <v>89.892099520846713</v>
      </c>
      <c r="O414" s="57">
        <f t="shared" si="108"/>
        <v>84.849245746561451</v>
      </c>
      <c r="P414" s="371">
        <f t="shared" si="109"/>
        <v>84.849245746561451</v>
      </c>
      <c r="Q414" s="371">
        <f t="shared" si="110"/>
        <v>-90.107900479153287</v>
      </c>
      <c r="R414" s="12">
        <f t="shared" si="111"/>
        <v>89.892099520846713</v>
      </c>
      <c r="S414" s="57">
        <f t="shared" si="112"/>
        <v>4.0687480524642817E-3</v>
      </c>
      <c r="T414" s="12">
        <f t="shared" si="95"/>
        <v>84.849245746561451</v>
      </c>
    </row>
    <row r="415" spans="1:20" x14ac:dyDescent="0.25">
      <c r="A415" s="57">
        <f t="shared" si="96"/>
        <v>25.661843834190201</v>
      </c>
      <c r="B415" s="12">
        <f t="shared" si="113"/>
        <v>4.0842092950636468</v>
      </c>
      <c r="C415" s="57" t="str">
        <f t="shared" si="97"/>
        <v>-32.9126417023836-17410.6228212578i</v>
      </c>
      <c r="D415" s="57" t="str">
        <f t="shared" si="98"/>
        <v>7.79999999486348-7793.67244336779i</v>
      </c>
      <c r="E415" s="57" t="str">
        <f t="shared" si="99"/>
        <v>162.469438898967-0.0224851394690077i</v>
      </c>
      <c r="F415" s="57" t="str">
        <f t="shared" si="100"/>
        <v>3.83983983946698-16253.0702814265i</v>
      </c>
      <c r="G415" s="57" t="str">
        <f t="shared" si="101"/>
        <v>0.999999999902896-9.85414803137216E-06i</v>
      </c>
      <c r="H415" s="57" t="str">
        <f t="shared" si="102"/>
        <v>109.090933822341+0.29674222010875i</v>
      </c>
      <c r="I415" s="57" t="str">
        <f t="shared" si="103"/>
        <v>14.7875163959088-5001.88029864466i</v>
      </c>
      <c r="K415" s="57" t="str">
        <f t="shared" si="104"/>
        <v>0.109999161163061-0.00030280538049541i</v>
      </c>
      <c r="L415" s="57" t="str">
        <f t="shared" si="105"/>
        <v>0.000125-122.85107571257i</v>
      </c>
      <c r="M415" s="57" t="str">
        <f t="shared" si="106"/>
        <v>0.0015-59.2224334590075i</v>
      </c>
      <c r="N415" s="57">
        <f t="shared" si="107"/>
        <v>89.891689502709227</v>
      </c>
      <c r="O415" s="57">
        <f t="shared" si="108"/>
        <v>84.816301663363873</v>
      </c>
      <c r="P415" s="371">
        <f t="shared" si="109"/>
        <v>84.816301663363873</v>
      </c>
      <c r="Q415" s="371">
        <f t="shared" si="110"/>
        <v>-90.108310497290773</v>
      </c>
      <c r="R415" s="12">
        <f t="shared" si="111"/>
        <v>89.891689502709227</v>
      </c>
      <c r="S415" s="57">
        <f t="shared" si="112"/>
        <v>4.0842092950636472E-3</v>
      </c>
      <c r="T415" s="12">
        <f t="shared" si="95"/>
        <v>84.816301663363873</v>
      </c>
    </row>
    <row r="416" spans="1:20" x14ac:dyDescent="0.25">
      <c r="A416" s="57">
        <f t="shared" si="96"/>
        <v>25.759358840760122</v>
      </c>
      <c r="B416" s="12">
        <f t="shared" si="113"/>
        <v>4.0997292903848885</v>
      </c>
      <c r="C416" s="57" t="str">
        <f t="shared" si="97"/>
        <v>-32.9126394468696-17344.712160564i</v>
      </c>
      <c r="D416" s="57" t="str">
        <f t="shared" si="98"/>
        <v>7.7999999948244-7764.16860419598i</v>
      </c>
      <c r="E416" s="57" t="str">
        <f t="shared" si="99"/>
        <v>162.46943815228-0.0225705806849763i</v>
      </c>
      <c r="F416" s="57" t="str">
        <f t="shared" si="100"/>
        <v>3.83983983946416-16191.5424205167i</v>
      </c>
      <c r="G416" s="57" t="str">
        <f t="shared" si="101"/>
        <v>0.999999999902156-9.89159379388406E-06i</v>
      </c>
      <c r="H416" s="57" t="str">
        <f t="shared" si="102"/>
        <v>109.090934010657+0.297869840740611i</v>
      </c>
      <c r="I416" s="57" t="str">
        <f t="shared" si="103"/>
        <v>14.7875164071166-4982.94509154391i</v>
      </c>
      <c r="K416" s="57" t="str">
        <f t="shared" si="104"/>
        <v>0.109999154775837-0.000303956023179752i</v>
      </c>
      <c r="L416" s="57" t="str">
        <f t="shared" si="105"/>
        <v>0.000125-122.38600887883i</v>
      </c>
      <c r="M416" s="57" t="str">
        <f t="shared" si="106"/>
        <v>0.0015-58.998240146451i</v>
      </c>
      <c r="N416" s="57">
        <f t="shared" si="107"/>
        <v>89.891277926544959</v>
      </c>
      <c r="O416" s="57">
        <f t="shared" si="108"/>
        <v>84.783357578214947</v>
      </c>
      <c r="P416" s="371">
        <f t="shared" si="109"/>
        <v>84.783357578214947</v>
      </c>
      <c r="Q416" s="371">
        <f t="shared" si="110"/>
        <v>-90.108722073455041</v>
      </c>
      <c r="R416" s="12">
        <f t="shared" si="111"/>
        <v>89.891277926544959</v>
      </c>
      <c r="S416" s="57">
        <f t="shared" si="112"/>
        <v>4.0997292903848888E-3</v>
      </c>
      <c r="T416" s="12">
        <f t="shared" si="95"/>
        <v>84.783357578214947</v>
      </c>
    </row>
    <row r="417" spans="1:20" x14ac:dyDescent="0.25">
      <c r="A417" s="57">
        <f t="shared" si="96"/>
        <v>25.857244404355015</v>
      </c>
      <c r="B417" s="12">
        <f t="shared" si="113"/>
        <v>4.1153082616883516</v>
      </c>
      <c r="C417" s="57" t="str">
        <f t="shared" si="97"/>
        <v>-32.912637174181-17279.0510093779i</v>
      </c>
      <c r="D417" s="57" t="str">
        <f t="shared" si="98"/>
        <v>7.79999999478494-7734.77645519614i</v>
      </c>
      <c r="E417" s="57" t="str">
        <f t="shared" si="99"/>
        <v>162.469437399908-0.0226563465510834i</v>
      </c>
      <c r="F417" s="57" t="str">
        <f t="shared" si="100"/>
        <v>3.83983983946127-16130.2474803805i</v>
      </c>
      <c r="G417" s="57" t="str">
        <f t="shared" si="101"/>
        <v>0.999999999901411-9.92918185029342E-06i</v>
      </c>
      <c r="H417" s="57" t="str">
        <f t="shared" si="102"/>
        <v>109.090934200406+0.299001746333104i</v>
      </c>
      <c r="I417" s="57" t="str">
        <f t="shared" si="103"/>
        <v>14.7875164184093-4964.08156578114i</v>
      </c>
      <c r="K417" s="57" t="str">
        <f t="shared" si="104"/>
        <v>0.109999148339979-0.000305111038103043i</v>
      </c>
      <c r="L417" s="57" t="str">
        <f t="shared" si="105"/>
        <v>0.000125-121.922702608916i</v>
      </c>
      <c r="M417" s="57" t="str">
        <f t="shared" si="106"/>
        <v>0.0015-58.7748955433863i</v>
      </c>
      <c r="N417" s="57">
        <f t="shared" si="107"/>
        <v>89.890864786433909</v>
      </c>
      <c r="O417" s="57">
        <f t="shared" si="108"/>
        <v>84.750413491099835</v>
      </c>
      <c r="P417" s="371">
        <f t="shared" si="109"/>
        <v>84.750413491099835</v>
      </c>
      <c r="Q417" s="371">
        <f t="shared" si="110"/>
        <v>-90.109135213566091</v>
      </c>
      <c r="R417" s="12">
        <f t="shared" si="111"/>
        <v>89.890864786433909</v>
      </c>
      <c r="S417" s="57">
        <f t="shared" si="112"/>
        <v>4.1153082616883514E-3</v>
      </c>
      <c r="T417" s="12">
        <f t="shared" si="95"/>
        <v>84.750413491099835</v>
      </c>
    </row>
    <row r="418" spans="1:20" x14ac:dyDescent="0.25">
      <c r="A418" s="57">
        <f t="shared" si="96"/>
        <v>25.955501933091565</v>
      </c>
      <c r="B418" s="12">
        <f t="shared" si="113"/>
        <v>4.1309464330827677</v>
      </c>
      <c r="C418" s="57" t="str">
        <f t="shared" si="97"/>
        <v>-32.9126348841879-17213.6384231414i</v>
      </c>
      <c r="D418" s="57" t="str">
        <f t="shared" si="98"/>
        <v>7.7999999947452-7705.49557355236i</v>
      </c>
      <c r="E418" s="57" t="str">
        <f t="shared" si="99"/>
        <v>162.469436641807-0.0227424383007022i</v>
      </c>
      <c r="F418" s="57" t="str">
        <f t="shared" si="100"/>
        <v>3.83983983945838-16069.1845792695i</v>
      </c>
      <c r="G418" s="57" t="str">
        <f t="shared" si="101"/>
        <v>0.999999999900661-9.96691274131705E-06i</v>
      </c>
      <c r="H418" s="57" t="str">
        <f t="shared" si="102"/>
        <v>109.090934391602+0.300137953169119i</v>
      </c>
      <c r="I418" s="57" t="str">
        <f t="shared" si="103"/>
        <v>14.7875164297884-4945.28944999832i</v>
      </c>
      <c r="K418" s="57" t="str">
        <f t="shared" si="104"/>
        <v>0.109999141855115-0.000306270441877467i</v>
      </c>
      <c r="L418" s="57" t="str">
        <f t="shared" si="105"/>
        <v>0.000125-121.461150238012i</v>
      </c>
      <c r="M418" s="57" t="str">
        <f t="shared" si="106"/>
        <v>0.0015-58.5523964369261i</v>
      </c>
      <c r="N418" s="57">
        <f t="shared" si="107"/>
        <v>89.890450076433524</v>
      </c>
      <c r="O418" s="57">
        <f t="shared" si="108"/>
        <v>84.717469402003346</v>
      </c>
      <c r="P418" s="371">
        <f t="shared" si="109"/>
        <v>84.717469402003346</v>
      </c>
      <c r="Q418" s="371">
        <f t="shared" si="110"/>
        <v>-90.109549923566476</v>
      </c>
      <c r="R418" s="12">
        <f t="shared" si="111"/>
        <v>89.890450076433524</v>
      </c>
      <c r="S418" s="57">
        <f t="shared" si="112"/>
        <v>4.1309464330827675E-3</v>
      </c>
      <c r="T418" s="12">
        <f t="shared" si="95"/>
        <v>84.717469402003346</v>
      </c>
    </row>
    <row r="419" spans="1:20" x14ac:dyDescent="0.25">
      <c r="A419" s="57">
        <f t="shared" si="96"/>
        <v>26.054132840437312</v>
      </c>
      <c r="B419" s="12">
        <f t="shared" si="113"/>
        <v>4.1466440295284821</v>
      </c>
      <c r="C419" s="57" t="str">
        <f t="shared" si="97"/>
        <v>-32.9126325767584-17148.4734608729i</v>
      </c>
      <c r="D419" s="57" t="str">
        <f t="shared" si="98"/>
        <v>7.79999999470521-7676.32553804935i</v>
      </c>
      <c r="E419" s="57" t="str">
        <f t="shared" si="99"/>
        <v>162.469435877934-0.0228288571718795i</v>
      </c>
      <c r="F419" s="57" t="str">
        <f t="shared" si="100"/>
        <v>3.83983983945548-16008.3528387736i</v>
      </c>
      <c r="G419" s="57" t="str">
        <f t="shared" si="101"/>
        <v>0.999999999899904-0.0000100047870097265i</v>
      </c>
      <c r="H419" s="57" t="str">
        <f t="shared" si="102"/>
        <v>109.090934584252+0.301278477593397i</v>
      </c>
      <c r="I419" s="57" t="str">
        <f t="shared" si="103"/>
        <v>14.7875164412541-4926.56847386444i</v>
      </c>
      <c r="K419" s="57" t="str">
        <f t="shared" si="104"/>
        <v>0.109999135320874-0.000307434251178308i</v>
      </c>
      <c r="L419" s="57" t="str">
        <f t="shared" si="105"/>
        <v>0.000125-121.001345126531i</v>
      </c>
      <c r="M419" s="57" t="str">
        <f t="shared" si="106"/>
        <v>0.0015-58.3307396263457i</v>
      </c>
      <c r="N419" s="57">
        <f t="shared" si="107"/>
        <v>89.890033790578784</v>
      </c>
      <c r="O419" s="57">
        <f t="shared" si="108"/>
        <v>84.684525310910672</v>
      </c>
      <c r="P419" s="371">
        <f t="shared" si="109"/>
        <v>84.684525310910672</v>
      </c>
      <c r="Q419" s="371">
        <f t="shared" si="110"/>
        <v>-90.109966209421216</v>
      </c>
      <c r="R419" s="12">
        <f t="shared" si="111"/>
        <v>89.890033790578784</v>
      </c>
      <c r="S419" s="57">
        <f t="shared" si="112"/>
        <v>4.1466440295284818E-3</v>
      </c>
      <c r="T419" s="12">
        <f t="shared" si="95"/>
        <v>84.684525310910672</v>
      </c>
    </row>
    <row r="420" spans="1:20" x14ac:dyDescent="0.25">
      <c r="A420" s="57">
        <f t="shared" si="96"/>
        <v>26.153138545230977</v>
      </c>
      <c r="B420" s="12">
        <f t="shared" si="113"/>
        <v>4.1624012768406908</v>
      </c>
      <c r="C420" s="57" t="str">
        <f t="shared" si="97"/>
        <v>-32.9126302517588-17083.5551851522i</v>
      </c>
      <c r="D420" s="57" t="str">
        <f t="shared" si="98"/>
        <v>7.7999999946649-7647.26592906631i</v>
      </c>
      <c r="E420" s="57" t="str">
        <f t="shared" si="99"/>
        <v>162.469435108243-0.0229156044073679i</v>
      </c>
      <c r="F420" s="57" t="str">
        <f t="shared" si="100"/>
        <v>3.83983983945256-15947.7513838077i</v>
      </c>
      <c r="G420" s="57" t="str">
        <f t="shared" si="101"/>
        <v>0.999999999899142-0.0000100428052003558i</v>
      </c>
      <c r="H420" s="57" t="str">
        <f t="shared" si="102"/>
        <v>109.09093477837+0.302423336012801i</v>
      </c>
      <c r="I420" s="57" t="str">
        <f t="shared" si="103"/>
        <v>14.7875164528072-4907.91836807209i</v>
      </c>
      <c r="K420" s="57" t="str">
        <f t="shared" si="104"/>
        <v>0.109999128736879-0.000308602482744183i</v>
      </c>
      <c r="L420" s="57" t="str">
        <f t="shared" si="105"/>
        <v>0.000125-120.543280660023i</v>
      </c>
      <c r="M420" s="57" t="str">
        <f t="shared" si="106"/>
        <v>0.0015-58.1099219230382i</v>
      </c>
      <c r="N420" s="57">
        <f t="shared" si="107"/>
        <v>89.889615922881887</v>
      </c>
      <c r="O420" s="57">
        <f t="shared" si="108"/>
        <v>84.651581217806381</v>
      </c>
      <c r="P420" s="371">
        <f t="shared" si="109"/>
        <v>84.651581217806381</v>
      </c>
      <c r="Q420" s="371">
        <f t="shared" si="110"/>
        <v>-90.110384077118113</v>
      </c>
      <c r="R420" s="12">
        <f t="shared" si="111"/>
        <v>89.889615922881887</v>
      </c>
      <c r="S420" s="57">
        <f t="shared" si="112"/>
        <v>4.1624012768406906E-3</v>
      </c>
      <c r="T420" s="12">
        <f t="shared" si="95"/>
        <v>84.651581217806381</v>
      </c>
    </row>
    <row r="421" spans="1:20" x14ac:dyDescent="0.25">
      <c r="A421" s="57">
        <f t="shared" si="96"/>
        <v>26.252520471702855</v>
      </c>
      <c r="B421" s="12">
        <f t="shared" si="113"/>
        <v>4.1782184016926855</v>
      </c>
      <c r="C421" s="57" t="str">
        <f t="shared" si="97"/>
        <v>-32.9126279090563-17018.8826621086i</v>
      </c>
      <c r="D421" s="57" t="str">
        <f t="shared" si="98"/>
        <v>7.79999999462424-7618.31632857104i</v>
      </c>
      <c r="E421" s="57" t="str">
        <f t="shared" si="99"/>
        <v>162.469434332693-0.0230026812546388i</v>
      </c>
      <c r="F421" s="57" t="str">
        <f t="shared" si="100"/>
        <v>3.83983983944959-15887.3793425994i</v>
      </c>
      <c r="G421" s="57" t="str">
        <f t="shared" si="101"/>
        <v>0.999999999898374-0.0000100809678601094i</v>
      </c>
      <c r="H421" s="57" t="str">
        <f t="shared" si="102"/>
        <v>109.090934973965+0.303572544896535i</v>
      </c>
      <c r="I421" s="57" t="str">
        <f t="shared" si="103"/>
        <v>14.7875164644479-4889.33886433309i</v>
      </c>
      <c r="K421" s="57" t="str">
        <f t="shared" si="104"/>
        <v>0.109999122102752-0.000309775153377294i</v>
      </c>
      <c r="L421" s="57" t="str">
        <f t="shared" si="105"/>
        <v>0.000125-120.086950249076i</v>
      </c>
      <c r="M421" s="57" t="str">
        <f t="shared" si="106"/>
        <v>0.0015-57.8899401504664i</v>
      </c>
      <c r="N421" s="57">
        <f t="shared" si="107"/>
        <v>89.889196467332368</v>
      </c>
      <c r="O421" s="57">
        <f t="shared" si="108"/>
        <v>84.618637122675409</v>
      </c>
      <c r="P421" s="371">
        <f t="shared" si="109"/>
        <v>84.618637122675409</v>
      </c>
      <c r="Q421" s="371">
        <f t="shared" si="110"/>
        <v>-90.110803532667632</v>
      </c>
      <c r="R421" s="12">
        <f t="shared" si="111"/>
        <v>89.889196467332368</v>
      </c>
      <c r="S421" s="57">
        <f t="shared" si="112"/>
        <v>4.1782184016926852E-3</v>
      </c>
      <c r="T421" s="12">
        <f t="shared" si="95"/>
        <v>84.618637122675409</v>
      </c>
    </row>
    <row r="422" spans="1:20" x14ac:dyDescent="0.25">
      <c r="A422" s="57">
        <f t="shared" si="96"/>
        <v>26.352280049495327</v>
      </c>
      <c r="B422" s="12">
        <f t="shared" si="113"/>
        <v>4.1940956316191178</v>
      </c>
      <c r="C422" s="57" t="str">
        <f t="shared" si="97"/>
        <v>-32.912625548516-16954.4549614058i</v>
      </c>
      <c r="D422" s="57" t="str">
        <f t="shared" si="98"/>
        <v>7.79999999458333-7589.47632011383i</v>
      </c>
      <c r="E422" s="57" t="str">
        <f t="shared" si="99"/>
        <v>162.469433551238-0.0230900889658977i</v>
      </c>
      <c r="F422" s="57" t="str">
        <f t="shared" si="100"/>
        <v>3.83983983944663-15827.2358466768i</v>
      </c>
      <c r="G422" s="57" t="str">
        <f t="shared" si="101"/>
        <v>0.9999999998976-0.00001011927553797i</v>
      </c>
      <c r="H422" s="57" t="str">
        <f t="shared" si="102"/>
        <v>109.09093517105+0.3047261207764i</v>
      </c>
      <c r="I422" s="57" t="str">
        <f t="shared" si="103"/>
        <v>14.7875164761775-4870.82969537517i</v>
      </c>
      <c r="K422" s="57" t="str">
        <f t="shared" si="104"/>
        <v>0.10999911541811-0.000310952279943664i</v>
      </c>
      <c r="L422" s="57" t="str">
        <f t="shared" si="105"/>
        <v>0.000125-119.632347329225i</v>
      </c>
      <c r="M422" s="57" t="str">
        <f t="shared" si="106"/>
        <v>0.0015-57.6707911441189i</v>
      </c>
      <c r="N422" s="57">
        <f t="shared" si="107"/>
        <v>89.888775417896881</v>
      </c>
      <c r="O422" s="57">
        <f t="shared" si="108"/>
        <v>84.585693025502167</v>
      </c>
      <c r="P422" s="371">
        <f t="shared" si="109"/>
        <v>84.585693025502167</v>
      </c>
      <c r="Q422" s="371">
        <f t="shared" si="110"/>
        <v>-90.111224582103119</v>
      </c>
      <c r="R422" s="12">
        <f t="shared" si="111"/>
        <v>89.888775417896881</v>
      </c>
      <c r="S422" s="57">
        <f t="shared" si="112"/>
        <v>4.1940956316191182E-3</v>
      </c>
      <c r="T422" s="12">
        <f t="shared" si="95"/>
        <v>84.585693025502167</v>
      </c>
    </row>
    <row r="423" spans="1:20" x14ac:dyDescent="0.25">
      <c r="A423" s="57">
        <f t="shared" si="96"/>
        <v>26.452418713683407</v>
      </c>
      <c r="B423" s="12">
        <f t="shared" si="113"/>
        <v>4.2100331950192702</v>
      </c>
      <c r="C423" s="57" t="str">
        <f t="shared" si="97"/>
        <v>-32.9126231700011-16890.2711562296i</v>
      </c>
      <c r="D423" s="57" t="str">
        <f t="shared" si="98"/>
        <v>7.79999999454213-7560.74548882144i</v>
      </c>
      <c r="E423" s="57" t="str">
        <f t="shared" si="99"/>
        <v>162.469432763831-0.0231778287981094i</v>
      </c>
      <c r="F423" s="57" t="str">
        <f t="shared" si="100"/>
        <v>3.83983983944362-15767.3200308554i</v>
      </c>
      <c r="G423" s="57" t="str">
        <f t="shared" si="101"/>
        <v>0.999999999896821-0.0000101577287850063i</v>
      </c>
      <c r="H423" s="57" t="str">
        <f t="shared" si="102"/>
        <v>109.090935369636+0.305884080247i</v>
      </c>
      <c r="I423" s="57" t="str">
        <f t="shared" si="103"/>
        <v>14.7875164879963-4852.39059493767i</v>
      </c>
      <c r="K423" s="57" t="str">
        <f t="shared" si="104"/>
        <v>0.109999108682569-0.000312133879373374i</v>
      </c>
      <c r="L423" s="57" t="str">
        <f t="shared" si="105"/>
        <v>0.000125-119.179465360854i</v>
      </c>
      <c r="M423" s="57" t="str">
        <f t="shared" si="106"/>
        <v>0.0015-57.4524717514632i</v>
      </c>
      <c r="N423" s="57">
        <f t="shared" si="107"/>
        <v>89.888352768519212</v>
      </c>
      <c r="O423" s="57">
        <f t="shared" si="108"/>
        <v>84.55274892627105</v>
      </c>
      <c r="P423" s="371">
        <f t="shared" si="109"/>
        <v>84.55274892627105</v>
      </c>
      <c r="Q423" s="371">
        <f t="shared" si="110"/>
        <v>-90.111647231480788</v>
      </c>
      <c r="R423" s="12">
        <f t="shared" si="111"/>
        <v>89.888352768519212</v>
      </c>
      <c r="S423" s="57">
        <f t="shared" si="112"/>
        <v>4.21003319501927E-3</v>
      </c>
      <c r="T423" s="12">
        <f t="shared" si="95"/>
        <v>84.55274892627105</v>
      </c>
    </row>
    <row r="424" spans="1:20" x14ac:dyDescent="0.25">
      <c r="A424" s="57">
        <f t="shared" si="96"/>
        <v>26.552937904795407</v>
      </c>
      <c r="B424" s="12">
        <f t="shared" si="113"/>
        <v>4.2260313211603435</v>
      </c>
      <c r="C424" s="57" t="str">
        <f t="shared" si="97"/>
        <v>-32.912620773376-16826.3303232748i</v>
      </c>
      <c r="D424" s="57" t="str">
        <f t="shared" si="98"/>
        <v>7.79999999450057-7532.12342139123i</v>
      </c>
      <c r="E424" s="57" t="str">
        <f t="shared" si="99"/>
        <v>162.46943197043-0.0232659020130085i</v>
      </c>
      <c r="F424" s="57" t="str">
        <f t="shared" si="100"/>
        <v>3.83983983944064-15707.6310332262i</v>
      </c>
      <c r="G424" s="57" t="str">
        <f t="shared" si="101"/>
        <v>0.999999999896035-0.0000101963281543813i</v>
      </c>
      <c r="H424" s="57" t="str">
        <f t="shared" si="102"/>
        <v>109.090935569734+0.307046439966011i</v>
      </c>
      <c r="I424" s="57" t="str">
        <f t="shared" si="103"/>
        <v>14.7875164999052-4834.02129776797i</v>
      </c>
      <c r="K424" s="57" t="str">
        <f t="shared" si="104"/>
        <v>0.109999101895742-0.000313319968660818i</v>
      </c>
      <c r="L424" s="57" t="str">
        <f t="shared" si="105"/>
        <v>0.000125-118.728297829103i</v>
      </c>
      <c r="M424" s="57" t="str">
        <f t="shared" si="106"/>
        <v>0.0015-57.234978831902i</v>
      </c>
      <c r="N424" s="57">
        <f t="shared" si="107"/>
        <v>89.887928513120031</v>
      </c>
      <c r="O424" s="57">
        <f t="shared" si="108"/>
        <v>84.519804824966585</v>
      </c>
      <c r="P424" s="371">
        <f t="shared" si="109"/>
        <v>84.519804824966585</v>
      </c>
      <c r="Q424" s="371">
        <f t="shared" si="110"/>
        <v>-90.112071486879969</v>
      </c>
      <c r="R424" s="12">
        <f t="shared" si="111"/>
        <v>89.887928513120031</v>
      </c>
      <c r="S424" s="57">
        <f t="shared" si="112"/>
        <v>4.2260313211603439E-3</v>
      </c>
      <c r="T424" s="12">
        <f t="shared" si="95"/>
        <v>84.519804824966585</v>
      </c>
    </row>
    <row r="425" spans="1:20" x14ac:dyDescent="0.25">
      <c r="A425" s="57">
        <f t="shared" si="96"/>
        <v>26.653839068833626</v>
      </c>
      <c r="B425" s="12">
        <f t="shared" si="113"/>
        <v>4.2420902401807528</v>
      </c>
      <c r="C425" s="57" t="str">
        <f t="shared" si="97"/>
        <v>-32.9126183585018-16762.6315427307i</v>
      </c>
      <c r="D425" s="57" t="str">
        <f t="shared" si="98"/>
        <v>7.79999999445871-7503.60970608516i</v>
      </c>
      <c r="E425" s="57" t="str">
        <f t="shared" si="99"/>
        <v>162.469431170987-0.0233543098771196i</v>
      </c>
      <c r="F425" s="57" t="str">
        <f t="shared" si="100"/>
        <v>3.83983983943758-15648.1679951428i</v>
      </c>
      <c r="G425" s="57" t="str">
        <f t="shared" si="101"/>
        <v>0.999999999895243-0.0000102350742013599i</v>
      </c>
      <c r="H425" s="57" t="str">
        <f t="shared" si="102"/>
        <v>109.090935771355+0.3082132166544i</v>
      </c>
      <c r="I425" s="57" t="str">
        <f t="shared" si="103"/>
        <v>14.7875165119045-4815.7215396175i</v>
      </c>
      <c r="K425" s="57" t="str">
        <f t="shared" si="104"/>
        <v>0.109999095057238-0.000314510564864934i</v>
      </c>
      <c r="L425" s="57" t="str">
        <f t="shared" si="105"/>
        <v>0.000125-118.278838243777i</v>
      </c>
      <c r="M425" s="57" t="str">
        <f t="shared" si="106"/>
        <v>0.0015-57.0183092567266i</v>
      </c>
      <c r="N425" s="57">
        <f t="shared" si="107"/>
        <v>89.887502645597053</v>
      </c>
      <c r="O425" s="57">
        <f t="shared" si="108"/>
        <v>84.486860721572796</v>
      </c>
      <c r="P425" s="371">
        <f t="shared" si="109"/>
        <v>84.486860721572796</v>
      </c>
      <c r="Q425" s="371">
        <f t="shared" si="110"/>
        <v>-90.112497354402947</v>
      </c>
      <c r="R425" s="12">
        <f t="shared" si="111"/>
        <v>89.887502645597053</v>
      </c>
      <c r="S425" s="57">
        <f t="shared" si="112"/>
        <v>4.2420902401807525E-3</v>
      </c>
      <c r="T425" s="12">
        <f t="shared" si="95"/>
        <v>84.486860721572796</v>
      </c>
    </row>
    <row r="426" spans="1:20" x14ac:dyDescent="0.25">
      <c r="A426" s="57">
        <f t="shared" si="96"/>
        <v>26.755123657295197</v>
      </c>
      <c r="B426" s="12">
        <f t="shared" si="113"/>
        <v>4.25821018309344</v>
      </c>
      <c r="C426" s="57" t="str">
        <f t="shared" si="97"/>
        <v>-32.912615925241-16699.1738982691i</v>
      </c>
      <c r="D426" s="57" t="str">
        <f t="shared" si="98"/>
        <v>7.79999999441649-7475.20393272384i</v>
      </c>
      <c r="E426" s="57" t="str">
        <f t="shared" si="99"/>
        <v>162.469430365458-0.0234430536617844i</v>
      </c>
      <c r="F426" s="57" t="str">
        <f t="shared" si="100"/>
        <v>3.83983983943454-15588.9300612094i</v>
      </c>
      <c r="G426" s="57" t="str">
        <f t="shared" si="101"/>
        <v>0.999999999894446-0.0000102739674833169i</v>
      </c>
      <c r="H426" s="57" t="str">
        <f t="shared" si="102"/>
        <v>109.090935974512+0.309384427096688i</v>
      </c>
      <c r="I426" s="57" t="str">
        <f t="shared" si="103"/>
        <v>14.7875165239955-4797.49105723813i</v>
      </c>
      <c r="K426" s="57" t="str">
        <f t="shared" si="104"/>
        <v>0.109999088166663-0.00031570568510946i</v>
      </c>
      <c r="L426" s="57" t="str">
        <f t="shared" si="105"/>
        <v>0.000125-117.831080139248i</v>
      </c>
      <c r="M426" s="57" t="str">
        <f t="shared" si="106"/>
        <v>0.0015-56.8024599090722i</v>
      </c>
      <c r="N426" s="57">
        <f t="shared" si="107"/>
        <v>89.887075159824704</v>
      </c>
      <c r="O426" s="57">
        <f t="shared" si="108"/>
        <v>84.453916616073869</v>
      </c>
      <c r="P426" s="371">
        <f t="shared" si="109"/>
        <v>84.453916616073869</v>
      </c>
      <c r="Q426" s="371">
        <f t="shared" si="110"/>
        <v>-90.112924840175296</v>
      </c>
      <c r="R426" s="12">
        <f t="shared" si="111"/>
        <v>89.887075159824704</v>
      </c>
      <c r="S426" s="57">
        <f t="shared" si="112"/>
        <v>4.2582101830934398E-3</v>
      </c>
      <c r="T426" s="12">
        <f t="shared" si="95"/>
        <v>84.453916616073869</v>
      </c>
    </row>
    <row r="427" spans="1:20" x14ac:dyDescent="0.25">
      <c r="A427" s="57">
        <f t="shared" si="96"/>
        <v>26.856793127192923</v>
      </c>
      <c r="B427" s="12">
        <f t="shared" si="113"/>
        <v>4.2743913817891954</v>
      </c>
      <c r="C427" s="57" t="str">
        <f t="shared" si="97"/>
        <v>-32.9126134734517-16635.9564770303i</v>
      </c>
      <c r="D427" s="57" t="str">
        <f t="shared" si="98"/>
        <v>7.79999999437399-7446.90569268072i</v>
      </c>
      <c r="E427" s="57" t="str">
        <f t="shared" si="99"/>
        <v>162.469429553794-0.0235321346431534i</v>
      </c>
      <c r="F427" s="57" t="str">
        <f t="shared" si="100"/>
        <v>3.83983983943146-15529.9163792686i</v>
      </c>
      <c r="G427" s="57" t="str">
        <f t="shared" si="101"/>
        <v>0.999999999893642-0.0000103130085597452i</v>
      </c>
      <c r="H427" s="57" t="str">
        <f t="shared" si="102"/>
        <v>109.090936179215+0.310560088141162i</v>
      </c>
      <c r="I427" s="57" t="str">
        <f t="shared" si="103"/>
        <v>14.7875165361784-4779.32958837825i</v>
      </c>
      <c r="K427" s="57" t="str">
        <f t="shared" si="104"/>
        <v>0.109999081223621-0.000316905346583172i</v>
      </c>
      <c r="L427" s="57" t="str">
        <f t="shared" si="105"/>
        <v>0.000125-117.385017074365i</v>
      </c>
      <c r="M427" s="57" t="str">
        <f t="shared" si="106"/>
        <v>0.0015-56.5874276838734i</v>
      </c>
      <c r="N427" s="57">
        <f t="shared" si="107"/>
        <v>89.886646049654175</v>
      </c>
      <c r="O427" s="57">
        <f t="shared" si="108"/>
        <v>84.420972508453644</v>
      </c>
      <c r="P427" s="371">
        <f t="shared" si="109"/>
        <v>84.420972508453644</v>
      </c>
      <c r="Q427" s="371">
        <f t="shared" si="110"/>
        <v>-90.113353950345825</v>
      </c>
      <c r="R427" s="12">
        <f t="shared" si="111"/>
        <v>89.886646049654175</v>
      </c>
      <c r="S427" s="57">
        <f t="shared" si="112"/>
        <v>4.2743913817891955E-3</v>
      </c>
      <c r="T427" s="12">
        <f t="shared" si="95"/>
        <v>84.420972508453644</v>
      </c>
    </row>
    <row r="428" spans="1:20" x14ac:dyDescent="0.25">
      <c r="A428" s="57">
        <f t="shared" si="96"/>
        <v>26.958848941076258</v>
      </c>
      <c r="B428" s="12">
        <f t="shared" si="113"/>
        <v>4.2906340690399949</v>
      </c>
      <c r="C428" s="57" t="str">
        <f t="shared" si="97"/>
        <v>-32.9126110029944-16572.9783696106i</v>
      </c>
      <c r="D428" s="57" t="str">
        <f t="shared" si="98"/>
        <v>7.79999999433111-7418.71457887607i</v>
      </c>
      <c r="E428" s="57" t="str">
        <f t="shared" si="99"/>
        <v>162.46942873595-0.0236215541022455i</v>
      </c>
      <c r="F428" s="57" t="str">
        <f t="shared" si="100"/>
        <v>3.83983983942832-15471.1261003886i</v>
      </c>
      <c r="G428" s="57" t="str">
        <f t="shared" si="101"/>
        <v>0.999999999892832-0.0000103521979922639i</v>
      </c>
      <c r="H428" s="57" t="str">
        <f t="shared" si="102"/>
        <v>109.090936385478+0.311740216700143i</v>
      </c>
      <c r="I428" s="57" t="str">
        <f t="shared" si="103"/>
        <v>14.7875165484543-4761.23687177906i</v>
      </c>
      <c r="K428" s="57" t="str">
        <f t="shared" si="104"/>
        <v>0.109999074227712-0.000318109566540136i</v>
      </c>
      <c r="L428" s="57" t="str">
        <f t="shared" si="105"/>
        <v>0.000125-116.940642632362i</v>
      </c>
      <c r="M428" s="57" t="str">
        <f t="shared" si="106"/>
        <v>0.0015-56.3732094878195i</v>
      </c>
      <c r="N428" s="57">
        <f t="shared" si="107"/>
        <v>89.88621530891335</v>
      </c>
      <c r="O428" s="57">
        <f t="shared" si="108"/>
        <v>84.388028398696079</v>
      </c>
      <c r="P428" s="371">
        <f t="shared" si="109"/>
        <v>84.388028398696079</v>
      </c>
      <c r="Q428" s="371">
        <f t="shared" si="110"/>
        <v>-90.11378469108665</v>
      </c>
      <c r="R428" s="12">
        <f t="shared" si="111"/>
        <v>89.88621530891335</v>
      </c>
      <c r="S428" s="57">
        <f t="shared" si="112"/>
        <v>4.2906340690399948E-3</v>
      </c>
      <c r="T428" s="12">
        <f t="shared" ref="T428:T491" si="114">P428</f>
        <v>84.388028398696079</v>
      </c>
    </row>
    <row r="429" spans="1:20" x14ac:dyDescent="0.25">
      <c r="A429" s="57">
        <f t="shared" ref="A429:A492" si="115">2*PI()*B429</f>
        <v>27.061292567052348</v>
      </c>
      <c r="B429" s="12">
        <f t="shared" si="113"/>
        <v>4.3069384785023468</v>
      </c>
      <c r="C429" s="57" t="str">
        <f t="shared" ref="C429:C492" si="116">IMPRODUCT(D429,E429,$C$40,,K429,$C$41)</f>
        <v>-32.9126085137262-16510.2386700491i</v>
      </c>
      <c r="D429" s="57" t="str">
        <f t="shared" ref="D429:D492" si="117">IMDIV(IMPRODUCT($C$37,$C$38,COMPLEX(1,A429/$C$38)),IMSUM(-1*A429*A429/$C$39,COMPLEX(0,1*A429)))</f>
        <v>7.79999999428794-7390.63018577132i</v>
      </c>
      <c r="E429" s="57" t="str">
        <f t="shared" ref="E429:E492" si="118">IMDIV(IMPRODUCT(IMSUM(F429,G429),$C$29,H429),IMSUM(1,I429))</f>
        <v>162.469427911879-0.0237113133249272i</v>
      </c>
      <c r="F429" s="57" t="str">
        <f t="shared" ref="F429:F492" si="119">IMDIV(IMPRODUCT($C$14,$C$15,COMPLEX(1,A429/$C$15)),IMSUM(-1*A429*A429/$C$16,COMPLEX(0,A429)))</f>
        <v>3.83983983942519-15412.5583788517i</v>
      </c>
      <c r="G429" s="57" t="str">
        <f t="shared" ref="G429:G492" si="120">IMDIV(1,COMPLEX(1,A429*$C$9*$C$10))</f>
        <v>0.999999999892016-0.000010391536344626i</v>
      </c>
      <c r="H429" s="57" t="str">
        <f t="shared" ref="H429:H492" si="121">IMDIV($C$3,IMSUM(K429,COMPLEX(0,$C$28*A429)))</f>
        <v>109.090936593311+0.312924829750207i</v>
      </c>
      <c r="I429" s="57" t="str">
        <f t="shared" ref="I429:I492" si="122">IMPRODUCT(F429,$C$29,H429,$C$31)</f>
        <v>14.7875165608235-4743.21264717074i</v>
      </c>
      <c r="K429" s="57" t="str">
        <f t="shared" ref="K429:K492" si="123">IF($C$26&lt;=0,IMDIV(1,IMSUM(IMDIV(1,L429),1/$C$18)),IMDIV(1,IMSUM(IMDIV(1,L429),1/$C$18,IMDIV(1,M429))))</f>
        <v>0.109999067178535-0.000319318362299951i</v>
      </c>
      <c r="L429" s="57" t="str">
        <f t="shared" ref="L429:L492" si="124">IMSUM($C$21/$C$22,IMDIV(1,COMPLEX(0,$C$20*$C$22*A429)))</f>
        <v>0.000125-116.497950420763i</v>
      </c>
      <c r="M429" s="57" t="str">
        <f t="shared" ref="M429:M492" si="125">IMSUM($C$25/$C$26,IMDIV(1,COMPLEX(0,$C$24*$C$26*A429)))</f>
        <v>0.0015-56.1598022393103i</v>
      </c>
      <c r="N429" s="57">
        <f t="shared" ref="N429:N492" si="126">ABS(R429)</f>
        <v>89.885782931406553</v>
      </c>
      <c r="O429" s="57">
        <f t="shared" ref="O429:O492" si="127">ABS(P429)</f>
        <v>84.355084286785029</v>
      </c>
      <c r="P429" s="371">
        <f t="shared" ref="P429:P492" si="128">20*LOG10(IMABS(C429))</f>
        <v>84.355084286785029</v>
      </c>
      <c r="Q429" s="371">
        <f t="shared" ref="Q429:Q492" si="129">IMARGUMENT(C429)*180/PI()</f>
        <v>-90.114217068593447</v>
      </c>
      <c r="R429" s="12">
        <f t="shared" ref="R429:R492" si="130">IF(Q429&lt;0,Q429+180,Q429-180)</f>
        <v>89.885782931406553</v>
      </c>
      <c r="S429" s="57">
        <f t="shared" ref="S429:S492" si="131">B429/1000</f>
        <v>4.3069384785023469E-3</v>
      </c>
      <c r="T429" s="12">
        <f t="shared" si="114"/>
        <v>84.355084286785029</v>
      </c>
    </row>
    <row r="430" spans="1:20" x14ac:dyDescent="0.25">
      <c r="A430" s="57">
        <f t="shared" si="115"/>
        <v>27.164125478807144</v>
      </c>
      <c r="B430" s="12">
        <f t="shared" ref="B430:B493" si="132">B429*(1+B$42)</f>
        <v>4.3233048447206555</v>
      </c>
      <c r="C430" s="57" t="str">
        <f t="shared" si="116"/>
        <v>-32.912606005504-16447.7364758138i</v>
      </c>
      <c r="D430" s="57" t="str">
        <f t="shared" si="117"/>
        <v>7.7999999942445-7362.65210936298i</v>
      </c>
      <c r="E430" s="57" t="str">
        <f t="shared" si="118"/>
        <v>162.469427081534-0.0238014136019545i</v>
      </c>
      <c r="F430" s="57" t="str">
        <f t="shared" si="119"/>
        <v>3.83983983942206-15354.2123721414i</v>
      </c>
      <c r="G430" s="57" t="str">
        <f t="shared" si="120"/>
        <v>0.999999999891194-0.0000104310241827269i</v>
      </c>
      <c r="H430" s="57" t="str">
        <f t="shared" si="121"/>
        <v>109.090936802726+0.314113944332456i</v>
      </c>
      <c r="I430" s="57" t="str">
        <f t="shared" si="122"/>
        <v>14.7875165732869-4725.25665526873i</v>
      </c>
      <c r="K430" s="57" t="str">
        <f t="shared" si="123"/>
        <v>0.109999060075683-0.000320531751248002i</v>
      </c>
      <c r="L430" s="57" t="str">
        <f t="shared" si="124"/>
        <v>0.000125-116.056934071292i</v>
      </c>
      <c r="M430" s="57" t="str">
        <f t="shared" si="125"/>
        <v>0.0015-55.9472028684103i</v>
      </c>
      <c r="N430" s="57">
        <f t="shared" si="126"/>
        <v>89.885348910914658</v>
      </c>
      <c r="O430" s="57">
        <f t="shared" si="127"/>
        <v>84.322140172703939</v>
      </c>
      <c r="P430" s="371">
        <f t="shared" si="128"/>
        <v>84.322140172703939</v>
      </c>
      <c r="Q430" s="371">
        <f t="shared" si="129"/>
        <v>-90.114651089085342</v>
      </c>
      <c r="R430" s="12">
        <f t="shared" si="130"/>
        <v>89.885348910914658</v>
      </c>
      <c r="S430" s="57">
        <f t="shared" si="131"/>
        <v>4.3233048447206554E-3</v>
      </c>
      <c r="T430" s="12">
        <f t="shared" si="114"/>
        <v>84.322140172703939</v>
      </c>
    </row>
    <row r="431" spans="1:20" x14ac:dyDescent="0.25">
      <c r="A431" s="57">
        <f t="shared" si="115"/>
        <v>27.267349155626611</v>
      </c>
      <c r="B431" s="12">
        <f t="shared" si="132"/>
        <v>4.3397334031305936</v>
      </c>
      <c r="C431" s="57" t="str">
        <f t="shared" si="116"/>
        <v>-32.9126034781834-16385.4708877897i</v>
      </c>
      <c r="D431" s="57" t="str">
        <f t="shared" si="117"/>
        <v>7.79999999420061-7334.77994717705i</v>
      </c>
      <c r="E431" s="57" t="str">
        <f t="shared" si="118"/>
        <v>162.469426244866-0.0238918562289806i</v>
      </c>
      <c r="F431" s="57" t="str">
        <f t="shared" si="119"/>
        <v>3.83983983941885-15296.0872409308i</v>
      </c>
      <c r="G431" s="57" t="str">
        <f t="shared" si="120"/>
        <v>0.999999999890365-0.0000104706620746127i</v>
      </c>
      <c r="H431" s="57" t="str">
        <f t="shared" si="121"/>
        <v>109.090937013736+0.315307577552738i</v>
      </c>
      <c r="I431" s="57" t="str">
        <f t="shared" si="122"/>
        <v>14.787516585845-4707.36863777009i</v>
      </c>
      <c r="K431" s="57" t="str">
        <f t="shared" si="123"/>
        <v>0.109999052918748-0.000321749750835708i</v>
      </c>
      <c r="L431" s="57" t="str">
        <f t="shared" si="124"/>
        <v>0.000125-115.617587239781i</v>
      </c>
      <c r="M431" s="57" t="str">
        <f t="shared" si="125"/>
        <v>0.0015-55.7354083168064i</v>
      </c>
      <c r="N431" s="57">
        <f t="shared" si="126"/>
        <v>89.884913241194909</v>
      </c>
      <c r="O431" s="57">
        <f t="shared" si="127"/>
        <v>84.289196056436268</v>
      </c>
      <c r="P431" s="371">
        <f t="shared" si="128"/>
        <v>84.289196056436268</v>
      </c>
      <c r="Q431" s="371">
        <f t="shared" si="129"/>
        <v>-90.115086758805091</v>
      </c>
      <c r="R431" s="12">
        <f t="shared" si="130"/>
        <v>89.884913241194909</v>
      </c>
      <c r="S431" s="57">
        <f t="shared" si="131"/>
        <v>4.3397334031305933E-3</v>
      </c>
      <c r="T431" s="12">
        <f t="shared" si="114"/>
        <v>84.289196056436268</v>
      </c>
    </row>
    <row r="432" spans="1:20" x14ac:dyDescent="0.25">
      <c r="A432" s="57">
        <f t="shared" si="115"/>
        <v>27.370965082417992</v>
      </c>
      <c r="B432" s="12">
        <f t="shared" si="132"/>
        <v>4.35622439006249</v>
      </c>
      <c r="C432" s="57" t="str">
        <f t="shared" si="116"/>
        <v>-32.9126009316191-16323.4410102654i</v>
      </c>
      <c r="D432" s="57" t="str">
        <f t="shared" si="117"/>
        <v>7.79999999415648-7307.01329826312i</v>
      </c>
      <c r="E432" s="57" t="str">
        <f t="shared" si="118"/>
        <v>162.469425401828-0.0239826425065842i</v>
      </c>
      <c r="F432" s="57" t="str">
        <f t="shared" si="119"/>
        <v>3.83983983941565-15238.1821490705i</v>
      </c>
      <c r="G432" s="57" t="str">
        <f t="shared" si="120"/>
        <v>0.99999999988953-0.0000105104505904874i</v>
      </c>
      <c r="H432" s="57" t="str">
        <f t="shared" si="121"/>
        <v>109.090937226353+0.316505746581915i</v>
      </c>
      <c r="I432" s="57" t="str">
        <f t="shared" si="122"/>
        <v>14.7875165984991-4689.54833734971i</v>
      </c>
      <c r="K432" s="57" t="str">
        <f t="shared" si="123"/>
        <v>0.109999045707317-0.000322972378580771i</v>
      </c>
      <c r="L432" s="57" t="str">
        <f t="shared" si="124"/>
        <v>0.000125-115.179903606078i</v>
      </c>
      <c r="M432" s="57" t="str">
        <f t="shared" si="125"/>
        <v>0.0015-55.524415537763i</v>
      </c>
      <c r="N432" s="57">
        <f t="shared" si="126"/>
        <v>89.884475915980758</v>
      </c>
      <c r="O432" s="57">
        <f t="shared" si="127"/>
        <v>84.256251937965402</v>
      </c>
      <c r="P432" s="371">
        <f t="shared" si="128"/>
        <v>84.256251937965402</v>
      </c>
      <c r="Q432" s="371">
        <f t="shared" si="129"/>
        <v>-90.115524084019242</v>
      </c>
      <c r="R432" s="12">
        <f t="shared" si="130"/>
        <v>89.884475915980758</v>
      </c>
      <c r="S432" s="57">
        <f t="shared" si="131"/>
        <v>4.3562243900624898E-3</v>
      </c>
      <c r="T432" s="12">
        <f t="shared" si="114"/>
        <v>84.256251937965402</v>
      </c>
    </row>
    <row r="433" spans="1:20" x14ac:dyDescent="0.25">
      <c r="A433" s="57">
        <f t="shared" si="115"/>
        <v>27.474974749731178</v>
      </c>
      <c r="B433" s="12">
        <f t="shared" si="132"/>
        <v>4.3727780427447271</v>
      </c>
      <c r="C433" s="57" t="str">
        <f t="shared" si="116"/>
        <v>-32.9125983656643-16261.6459509203i</v>
      </c>
      <c r="D433" s="57" t="str">
        <f t="shared" si="117"/>
        <v>7.799999994112-7279.35176318864i</v>
      </c>
      <c r="E433" s="57" t="str">
        <f t="shared" si="118"/>
        <v>162.469424552369-0.0240737737402738i</v>
      </c>
      <c r="F433" s="57" t="str">
        <f t="shared" si="119"/>
        <v>3.83983983941243-15180.4962635762i</v>
      </c>
      <c r="G433" s="57" t="str">
        <f t="shared" si="120"/>
        <v>0.999999999888689-0.0000105503903027224i</v>
      </c>
      <c r="H433" s="57" t="str">
        <f t="shared" si="121"/>
        <v>109.090937440588+0.317708468656082i</v>
      </c>
      <c r="I433" s="57" t="str">
        <f t="shared" si="122"/>
        <v>14.7875166112493-4671.79549765651i</v>
      </c>
      <c r="K433" s="57" t="str">
        <f t="shared" si="123"/>
        <v>0.109999038440977-0.000324199652067433i</v>
      </c>
      <c r="L433" s="57" t="str">
        <f t="shared" si="124"/>
        <v>0.000125-114.743876873957i</v>
      </c>
      <c r="M433" s="57" t="str">
        <f t="shared" si="125"/>
        <v>0.0015-55.3142214960778i</v>
      </c>
      <c r="N433" s="57">
        <f t="shared" si="126"/>
        <v>89.884036928981956</v>
      </c>
      <c r="O433" s="57">
        <f t="shared" si="127"/>
        <v>84.223307817274531</v>
      </c>
      <c r="P433" s="371">
        <f t="shared" si="128"/>
        <v>84.223307817274531</v>
      </c>
      <c r="Q433" s="371">
        <f t="shared" si="129"/>
        <v>-90.115963071018044</v>
      </c>
      <c r="R433" s="12">
        <f t="shared" si="130"/>
        <v>89.884036928981956</v>
      </c>
      <c r="S433" s="57">
        <f t="shared" si="131"/>
        <v>4.3727780427447269E-3</v>
      </c>
      <c r="T433" s="12">
        <f t="shared" si="114"/>
        <v>84.223307817274531</v>
      </c>
    </row>
    <row r="434" spans="1:20" x14ac:dyDescent="0.25">
      <c r="A434" s="57">
        <f t="shared" si="115"/>
        <v>27.579379653780155</v>
      </c>
      <c r="B434" s="12">
        <f t="shared" si="132"/>
        <v>4.389394599307157</v>
      </c>
      <c r="C434" s="57" t="str">
        <f t="shared" si="116"/>
        <v>-32.9125957801719-16200.0848208118i</v>
      </c>
      <c r="D434" s="57" t="str">
        <f t="shared" si="117"/>
        <v>7.79999999406716-7251.79494403311i</v>
      </c>
      <c r="E434" s="57" t="str">
        <f t="shared" si="118"/>
        <v>162.469423696444-0.0241652512405211i</v>
      </c>
      <c r="F434" s="57" t="str">
        <f t="shared" si="119"/>
        <v>3.83983983940918-15123.0287546171i</v>
      </c>
      <c r="G434" s="57" t="str">
        <f t="shared" si="120"/>
        <v>0.999999999887842-0.0000105904817858638i</v>
      </c>
      <c r="H434" s="57" t="str">
        <f t="shared" si="121"/>
        <v>109.090937656456+0.318915761076847i</v>
      </c>
      <c r="I434" s="57" t="str">
        <f t="shared" si="122"/>
        <v>14.7875166240967-4654.10986331004i</v>
      </c>
      <c r="K434" s="57" t="str">
        <f t="shared" si="123"/>
        <v>0.109999031119308-0.000325431588946719i</v>
      </c>
      <c r="L434" s="57" t="str">
        <f t="shared" si="124"/>
        <v>0.000125-114.309500771027i</v>
      </c>
      <c r="M434" s="57" t="str">
        <f t="shared" si="125"/>
        <v>0.0015-55.1048231680394i</v>
      </c>
      <c r="N434" s="57">
        <f t="shared" si="126"/>
        <v>89.88359627388428</v>
      </c>
      <c r="O434" s="57">
        <f t="shared" si="127"/>
        <v>84.190363694346843</v>
      </c>
      <c r="P434" s="371">
        <f t="shared" si="128"/>
        <v>84.190363694346843</v>
      </c>
      <c r="Q434" s="371">
        <f t="shared" si="129"/>
        <v>-90.11640372611572</v>
      </c>
      <c r="R434" s="12">
        <f t="shared" si="130"/>
        <v>89.88359627388428</v>
      </c>
      <c r="S434" s="57">
        <f t="shared" si="131"/>
        <v>4.3893945993071573E-3</v>
      </c>
      <c r="T434" s="12">
        <f t="shared" si="114"/>
        <v>84.190363694346843</v>
      </c>
    </row>
    <row r="435" spans="1:20" x14ac:dyDescent="0.25">
      <c r="A435" s="57">
        <f t="shared" si="115"/>
        <v>27.684181296464523</v>
      </c>
      <c r="B435" s="12">
        <f t="shared" si="132"/>
        <v>4.4060742987845245</v>
      </c>
      <c r="C435" s="57" t="str">
        <f t="shared" si="116"/>
        <v>-32.9125931749926-16138.7567343623i</v>
      </c>
      <c r="D435" s="57" t="str">
        <f t="shared" si="117"/>
        <v>7.79999999402197-7224.34244438249i</v>
      </c>
      <c r="E435" s="57" t="str">
        <f t="shared" si="118"/>
        <v>162.469422834-0.0242570763227676i</v>
      </c>
      <c r="F435" s="57" t="str">
        <f t="shared" si="119"/>
        <v>3.83983983940589-15065.7787955039i</v>
      </c>
      <c r="G435" s="57" t="str">
        <f t="shared" si="120"/>
        <v>0.999999999886988-0.000010630725616641i</v>
      </c>
      <c r="H435" s="57" t="str">
        <f t="shared" si="121"/>
        <v>109.090937873966+0.320127641211556i</v>
      </c>
      <c r="I435" s="57" t="str">
        <f t="shared" si="122"/>
        <v>14.7875166370419-4636.49117989642i</v>
      </c>
      <c r="K435" s="57" t="str">
        <f t="shared" si="123"/>
        <v>0.10999902374189-0.000326668206936702i</v>
      </c>
      <c r="L435" s="57" t="str">
        <f t="shared" si="124"/>
        <v>0.000125-113.876769048642i</v>
      </c>
      <c r="M435" s="57" t="str">
        <f t="shared" si="125"/>
        <v>0.0015-54.8962175413819i</v>
      </c>
      <c r="N435" s="57">
        <f t="shared" si="126"/>
        <v>89.883153944349573</v>
      </c>
      <c r="O435" s="57">
        <f t="shared" si="127"/>
        <v>84.157419569165214</v>
      </c>
      <c r="P435" s="371">
        <f t="shared" si="128"/>
        <v>84.157419569165214</v>
      </c>
      <c r="Q435" s="371">
        <f t="shared" si="129"/>
        <v>-90.116846055650427</v>
      </c>
      <c r="R435" s="12">
        <f t="shared" si="130"/>
        <v>89.883153944349573</v>
      </c>
      <c r="S435" s="57">
        <f t="shared" si="131"/>
        <v>4.4060742987845243E-3</v>
      </c>
      <c r="T435" s="12">
        <f t="shared" si="114"/>
        <v>84.157419569165214</v>
      </c>
    </row>
    <row r="436" spans="1:20" x14ac:dyDescent="0.25">
      <c r="A436" s="57">
        <f t="shared" si="115"/>
        <v>27.789381185391086</v>
      </c>
      <c r="B436" s="12">
        <f t="shared" si="132"/>
        <v>4.4228173811199056</v>
      </c>
      <c r="C436" s="57" t="str">
        <f t="shared" si="116"/>
        <v>-32.9125905499763-16077.6608093469i</v>
      </c>
      <c r="D436" s="57" t="str">
        <f t="shared" si="117"/>
        <v>7.79999999397642-7196.99386932329i</v>
      </c>
      <c r="E436" s="57" t="str">
        <f t="shared" si="118"/>
        <v>162.46942196499-0.0243492503074601i</v>
      </c>
      <c r="F436" s="57" t="str">
        <f t="shared" si="119"/>
        <v>3.83983983940257-15008.7455626765i</v>
      </c>
      <c r="G436" s="57" t="str">
        <f t="shared" si="120"/>
        <v>0.999999999886127-0.000010671122373975i</v>
      </c>
      <c r="H436" s="57" t="str">
        <f t="shared" si="121"/>
        <v>109.090938093132+0.321344126493544i</v>
      </c>
      <c r="I436" s="57" t="str">
        <f t="shared" si="122"/>
        <v>14.7875166500853-4618.93919396495i</v>
      </c>
      <c r="K436" s="57" t="str">
        <f t="shared" si="123"/>
        <v>0.109999016308299-0.000327909523822742i</v>
      </c>
      <c r="L436" s="57" t="str">
        <f t="shared" si="124"/>
        <v>0.000125-113.445675481812i</v>
      </c>
      <c r="M436" s="57" t="str">
        <f t="shared" si="125"/>
        <v>0.0015-54.6884016152442i</v>
      </c>
      <c r="N436" s="57">
        <f t="shared" si="126"/>
        <v>89.882709934015551</v>
      </c>
      <c r="O436" s="57">
        <f t="shared" si="127"/>
        <v>84.124475441712633</v>
      </c>
      <c r="P436" s="371">
        <f t="shared" si="128"/>
        <v>84.124475441712633</v>
      </c>
      <c r="Q436" s="371">
        <f t="shared" si="129"/>
        <v>-90.117290065984449</v>
      </c>
      <c r="R436" s="12">
        <f t="shared" si="130"/>
        <v>89.882709934015551</v>
      </c>
      <c r="S436" s="57">
        <f t="shared" si="131"/>
        <v>4.4228173811199055E-3</v>
      </c>
      <c r="T436" s="12">
        <f t="shared" si="114"/>
        <v>84.124475441712633</v>
      </c>
    </row>
    <row r="437" spans="1:20" x14ac:dyDescent="0.25">
      <c r="A437" s="57">
        <f t="shared" si="115"/>
        <v>27.894980833895577</v>
      </c>
      <c r="B437" s="12">
        <f t="shared" si="132"/>
        <v>4.4396240871681618</v>
      </c>
      <c r="C437" s="57" t="str">
        <f t="shared" si="116"/>
        <v>-32.9125879049734-16016.7961668799i</v>
      </c>
      <c r="D437" s="57" t="str">
        <f t="shared" si="117"/>
        <v>7.79999999393056-7169.74882543711i</v>
      </c>
      <c r="E437" s="57" t="str">
        <f t="shared" si="118"/>
        <v>162.469421089364-0.0244417745200489i</v>
      </c>
      <c r="F437" s="57" t="str">
        <f t="shared" si="119"/>
        <v>3.83983983939924-14951.9282356929i</v>
      </c>
      <c r="G437" s="57" t="str">
        <f t="shared" si="120"/>
        <v>0.99999999988526-0.0000107116726389868i</v>
      </c>
      <c r="H437" s="57" t="str">
        <f t="shared" si="121"/>
        <v>109.090938313969+0.322565234422424i</v>
      </c>
      <c r="I437" s="57" t="str">
        <f t="shared" si="122"/>
        <v>14.7875166632286-4601.45365302459i</v>
      </c>
      <c r="K437" s="57" t="str">
        <f t="shared" si="123"/>
        <v>0.109999008818105-0.000329155557457765i</v>
      </c>
      <c r="L437" s="57" t="str">
        <f t="shared" si="124"/>
        <v>0.000125-113.016213869109i</v>
      </c>
      <c r="M437" s="57" t="str">
        <f t="shared" si="125"/>
        <v>0.0015-54.4813724001236i</v>
      </c>
      <c r="N437" s="57">
        <f t="shared" si="126"/>
        <v>89.882264236495772</v>
      </c>
      <c r="O437" s="57">
        <f t="shared" si="127"/>
        <v>84.091531311971607</v>
      </c>
      <c r="P437" s="371">
        <f t="shared" si="128"/>
        <v>84.091531311971607</v>
      </c>
      <c r="Q437" s="371">
        <f t="shared" si="129"/>
        <v>-90.117735763504228</v>
      </c>
      <c r="R437" s="12">
        <f t="shared" si="130"/>
        <v>89.882264236495772</v>
      </c>
      <c r="S437" s="57">
        <f t="shared" si="131"/>
        <v>4.4396240871681621E-3</v>
      </c>
      <c r="T437" s="12">
        <f t="shared" si="114"/>
        <v>84.091531311971607</v>
      </c>
    </row>
    <row r="438" spans="1:20" x14ac:dyDescent="0.25">
      <c r="A438" s="57">
        <f t="shared" si="115"/>
        <v>28.000981761064381</v>
      </c>
      <c r="B438" s="12">
        <f t="shared" si="132"/>
        <v>4.456494658699401</v>
      </c>
      <c r="C438" s="57" t="str">
        <f t="shared" si="116"/>
        <v>-32.9125852398303-15956.161931403i</v>
      </c>
      <c r="D438" s="57" t="str">
        <f t="shared" si="117"/>
        <v>7.7999999938844-7142.60692079485i</v>
      </c>
      <c r="E438" s="57" t="str">
        <f t="shared" si="118"/>
        <v>162.469420207069-0.0245346502910187i</v>
      </c>
      <c r="F438" s="57" t="str">
        <f t="shared" si="119"/>
        <v>3.83983983939592-14895.3259972167i</v>
      </c>
      <c r="G438" s="57" t="str">
        <f t="shared" si="120"/>
        <v>0.999999999884386-0.0000107523769950056i</v>
      </c>
      <c r="H438" s="57" t="str">
        <f t="shared" si="121"/>
        <v>109.090938536486+0.323790982564269i</v>
      </c>
      <c r="I438" s="57" t="str">
        <f t="shared" si="122"/>
        <v>14.7875166764718-4584.03430553979i</v>
      </c>
      <c r="K438" s="57" t="str">
        <f t="shared" si="123"/>
        <v>0.109999001270879-0.000330406325762493i</v>
      </c>
      <c r="L438" s="57" t="str">
        <f t="shared" si="124"/>
        <v>0.000125-112.588378032585i</v>
      </c>
      <c r="M438" s="57" t="str">
        <f t="shared" si="125"/>
        <v>0.0015-54.2751269178357i</v>
      </c>
      <c r="N438" s="57">
        <f t="shared" si="126"/>
        <v>89.881816845379532</v>
      </c>
      <c r="O438" s="57">
        <f t="shared" si="127"/>
        <v>84.058587179924757</v>
      </c>
      <c r="P438" s="371">
        <f t="shared" si="128"/>
        <v>84.058587179924757</v>
      </c>
      <c r="Q438" s="371">
        <f t="shared" si="129"/>
        <v>-90.118183154620468</v>
      </c>
      <c r="R438" s="12">
        <f t="shared" si="130"/>
        <v>89.881816845379532</v>
      </c>
      <c r="S438" s="57">
        <f t="shared" si="131"/>
        <v>4.4564946586994007E-3</v>
      </c>
      <c r="T438" s="12">
        <f t="shared" si="114"/>
        <v>84.058587179924757</v>
      </c>
    </row>
    <row r="439" spans="1:20" x14ac:dyDescent="0.25">
      <c r="A439" s="57">
        <f t="shared" si="115"/>
        <v>28.107385491756425</v>
      </c>
      <c r="B439" s="12">
        <f t="shared" si="132"/>
        <v>4.4734293384024584</v>
      </c>
      <c r="C439" s="57" t="str">
        <f t="shared" si="116"/>
        <v>-32.9125825543935-15895.7572306727i</v>
      </c>
      <c r="D439" s="57" t="str">
        <f t="shared" si="117"/>
        <v>7.79999999383783-7115.5677649511i</v>
      </c>
      <c r="E439" s="57" t="str">
        <f t="shared" si="118"/>
        <v>162.469419318057-0.0246278789559031i</v>
      </c>
      <c r="F439" s="57" t="str">
        <f t="shared" si="119"/>
        <v>3.83983983939254-14838.9380330056i</v>
      </c>
      <c r="G439" s="57" t="str">
        <f t="shared" si="120"/>
        <v>0.999999999883506-0.0000107932360275772i</v>
      </c>
      <c r="H439" s="57" t="str">
        <f t="shared" si="121"/>
        <v>109.090938760698+0.325021388551924i</v>
      </c>
      <c r="I439" s="57" t="str">
        <f t="shared" si="122"/>
        <v>14.7875166898156-4566.68090092745i</v>
      </c>
      <c r="K439" s="57" t="str">
        <f t="shared" si="123"/>
        <v>0.109998993666186-0.000331661846725714i</v>
      </c>
      <c r="L439" s="57" t="str">
        <f t="shared" si="124"/>
        <v>0.000125-112.162161817678i</v>
      </c>
      <c r="M439" s="57" t="str">
        <f t="shared" si="125"/>
        <v>0.0015-54.0696622014703i</v>
      </c>
      <c r="N439" s="57">
        <f t="shared" si="126"/>
        <v>89.881367754231846</v>
      </c>
      <c r="O439" s="57">
        <f t="shared" si="127"/>
        <v>84.025643045554688</v>
      </c>
      <c r="P439" s="371">
        <f t="shared" si="128"/>
        <v>84.025643045554688</v>
      </c>
      <c r="Q439" s="371">
        <f t="shared" si="129"/>
        <v>-90.118632245768154</v>
      </c>
      <c r="R439" s="12">
        <f t="shared" si="130"/>
        <v>89.881367754231846</v>
      </c>
      <c r="S439" s="57">
        <f t="shared" si="131"/>
        <v>4.4734293384024581E-3</v>
      </c>
      <c r="T439" s="12">
        <f t="shared" si="114"/>
        <v>84.025643045554688</v>
      </c>
    </row>
    <row r="440" spans="1:20" x14ac:dyDescent="0.25">
      <c r="A440" s="57">
        <f t="shared" si="115"/>
        <v>28.214193556625101</v>
      </c>
      <c r="B440" s="12">
        <f t="shared" si="132"/>
        <v>4.490428369888388</v>
      </c>
      <c r="C440" s="57" t="str">
        <f t="shared" si="116"/>
        <v>-32.9125798485097-15835.5811957468i</v>
      </c>
      <c r="D440" s="57" t="str">
        <f t="shared" si="117"/>
        <v>7.79999999379085-7088.63096893849i</v>
      </c>
      <c r="E440" s="57" t="str">
        <f t="shared" si="118"/>
        <v>162.469418422276-0.0247214618553148i</v>
      </c>
      <c r="F440" s="57" t="str">
        <f t="shared" si="119"/>
        <v>3.8398398393891-14782.7635319i</v>
      </c>
      <c r="G440" s="57" t="str">
        <f t="shared" si="120"/>
        <v>0.999999999882619-0.0000108342503244723i</v>
      </c>
      <c r="H440" s="57" t="str">
        <f t="shared" si="121"/>
        <v>109.090938986616+0.32625647008524i</v>
      </c>
      <c r="I440" s="57" t="str">
        <f t="shared" si="122"/>
        <v>14.7875167032612-4549.39318955299i</v>
      </c>
      <c r="K440" s="57" t="str">
        <f t="shared" si="123"/>
        <v>0.109998986003589-0.00033292213840455i</v>
      </c>
      <c r="L440" s="57" t="str">
        <f t="shared" si="124"/>
        <v>0.000125-111.737559093124i</v>
      </c>
      <c r="M440" s="57" t="str">
        <f t="shared" si="125"/>
        <v>0.0015-53.8649752953479i</v>
      </c>
      <c r="N440" s="57">
        <f t="shared" si="126"/>
        <v>89.880916956593154</v>
      </c>
      <c r="O440" s="57">
        <f t="shared" si="127"/>
        <v>83.992698908843536</v>
      </c>
      <c r="P440" s="371">
        <f t="shared" si="128"/>
        <v>83.992698908843536</v>
      </c>
      <c r="Q440" s="371">
        <f t="shared" si="129"/>
        <v>-90.119083043406846</v>
      </c>
      <c r="R440" s="12">
        <f t="shared" si="130"/>
        <v>89.880916956593154</v>
      </c>
      <c r="S440" s="57">
        <f t="shared" si="131"/>
        <v>4.4904283698883876E-3</v>
      </c>
      <c r="T440" s="12">
        <f t="shared" si="114"/>
        <v>83.992698908843536</v>
      </c>
    </row>
    <row r="441" spans="1:20" x14ac:dyDescent="0.25">
      <c r="A441" s="57">
        <f t="shared" si="115"/>
        <v>28.321407492140274</v>
      </c>
      <c r="B441" s="12">
        <f t="shared" si="132"/>
        <v>4.5074919976939638</v>
      </c>
      <c r="C441" s="57" t="str">
        <f t="shared" si="116"/>
        <v>-32.9125771220221-15775.6329609728i</v>
      </c>
      <c r="D441" s="57" t="str">
        <f t="shared" si="117"/>
        <v>7.79999999374359-7061.79614526221i</v>
      </c>
      <c r="E441" s="57" t="str">
        <f t="shared" si="118"/>
        <v>162.469417519673-0.0248154003349511i</v>
      </c>
      <c r="F441" s="57" t="str">
        <f t="shared" si="119"/>
        <v>3.83983983938568-14726.8016858107i</v>
      </c>
      <c r="G441" s="57" t="str">
        <f t="shared" si="120"/>
        <v>0.999999999881725-0.0000108754204756956i</v>
      </c>
      <c r="H441" s="57" t="str">
        <f t="shared" si="121"/>
        <v>109.090939214255+0.327496244931321i</v>
      </c>
      <c r="I441" s="57" t="str">
        <f t="shared" si="122"/>
        <v>14.7875167168092-4532.17092272692i</v>
      </c>
      <c r="K441" s="57" t="str">
        <f t="shared" si="123"/>
        <v>0.109998978282646-0.000334187218924693i</v>
      </c>
      <c r="L441" s="57" t="str">
        <f t="shared" si="124"/>
        <v>0.000125-111.314563750871i</v>
      </c>
      <c r="M441" s="57" t="str">
        <f t="shared" si="125"/>
        <v>0.0015-53.661063254979i</v>
      </c>
      <c r="N441" s="57">
        <f t="shared" si="126"/>
        <v>89.88046444597947</v>
      </c>
      <c r="O441" s="57">
        <f t="shared" si="127"/>
        <v>83.959754769773468</v>
      </c>
      <c r="P441" s="371">
        <f t="shared" si="128"/>
        <v>83.959754769773468</v>
      </c>
      <c r="Q441" s="371">
        <f t="shared" si="129"/>
        <v>-90.11953555402053</v>
      </c>
      <c r="R441" s="12">
        <f t="shared" si="130"/>
        <v>89.88046444597947</v>
      </c>
      <c r="S441" s="57">
        <f t="shared" si="131"/>
        <v>4.5074919976939637E-3</v>
      </c>
      <c r="T441" s="12">
        <f t="shared" si="114"/>
        <v>83.959754769773468</v>
      </c>
    </row>
    <row r="442" spans="1:20" x14ac:dyDescent="0.25">
      <c r="A442" s="57">
        <f t="shared" si="115"/>
        <v>28.42902884061041</v>
      </c>
      <c r="B442" s="12">
        <f t="shared" si="132"/>
        <v>4.5246204672852013</v>
      </c>
      <c r="C442" s="57" t="str">
        <f t="shared" si="116"/>
        <v>-32.9125743747746-15715.9116639755i</v>
      </c>
      <c r="D442" s="57" t="str">
        <f t="shared" si="117"/>
        <v>7.79999999369599-7035.0629078943i</v>
      </c>
      <c r="E442" s="57" t="str">
        <f t="shared" si="118"/>
        <v>162.469416610198-0.024909695745617i</v>
      </c>
      <c r="F442" s="57" t="str">
        <f t="shared" si="119"/>
        <v>3.83983983938224-14671.0516897078i</v>
      </c>
      <c r="G442" s="57" t="str">
        <f t="shared" si="120"/>
        <v>0.999999999880825-0.0000109167470734934i</v>
      </c>
      <c r="H442" s="57" t="str">
        <f t="shared" si="121"/>
        <v>109.090939443628+0.328740730924791i</v>
      </c>
      <c r="I442" s="57" t="str">
        <f t="shared" si="122"/>
        <v>14.7875167304604-4515.01385270117i</v>
      </c>
      <c r="K442" s="57" t="str">
        <f t="shared" si="123"/>
        <v>0.109998970502914-0.000335457106480688i</v>
      </c>
      <c r="L442" s="57" t="str">
        <f t="shared" si="124"/>
        <v>0.000125-110.893169705988i</v>
      </c>
      <c r="M442" s="57" t="str">
        <f t="shared" si="125"/>
        <v>0.0015-53.4579231470204i</v>
      </c>
      <c r="N442" s="57">
        <f t="shared" si="126"/>
        <v>89.880010215882123</v>
      </c>
      <c r="O442" s="57">
        <f t="shared" si="127"/>
        <v>83.926810628326663</v>
      </c>
      <c r="P442" s="371">
        <f t="shared" si="128"/>
        <v>83.926810628326663</v>
      </c>
      <c r="Q442" s="371">
        <f t="shared" si="129"/>
        <v>-90.119989784117877</v>
      </c>
      <c r="R442" s="12">
        <f t="shared" si="130"/>
        <v>89.880010215882123</v>
      </c>
      <c r="S442" s="57">
        <f t="shared" si="131"/>
        <v>4.524620467285201E-3</v>
      </c>
      <c r="T442" s="12">
        <f t="shared" si="114"/>
        <v>83.926810628326663</v>
      </c>
    </row>
    <row r="443" spans="1:20" x14ac:dyDescent="0.25">
      <c r="A443" s="57">
        <f t="shared" si="115"/>
        <v>28.537059150204733</v>
      </c>
      <c r="B443" s="12">
        <f t="shared" si="132"/>
        <v>4.5418140250608854</v>
      </c>
      <c r="C443" s="57" t="str">
        <f t="shared" si="116"/>
        <v>-32.9125716066089-15656.4164456438i</v>
      </c>
      <c r="D443" s="57" t="str">
        <f t="shared" si="117"/>
        <v>7.79999999364798-7008.43087226816i</v>
      </c>
      <c r="E443" s="57" t="str">
        <f t="shared" si="118"/>
        <v>162.469415693799-0.025004349443247i</v>
      </c>
      <c r="F443" s="57" t="str">
        <f t="shared" si="119"/>
        <v>3.83983983937875-14615.5127416088i</v>
      </c>
      <c r="G443" s="57" t="str">
        <f t="shared" si="120"/>
        <v>0.999999999879917-0.0000109582307123627i</v>
      </c>
      <c r="H443" s="57" t="str">
        <f t="shared" si="121"/>
        <v>109.090939674747+0.329989945968043i</v>
      </c>
      <c r="I443" s="57" t="str">
        <f t="shared" si="122"/>
        <v>14.7875167442154-4497.92173266543i</v>
      </c>
      <c r="K443" s="57" t="str">
        <f t="shared" si="123"/>
        <v>0.109998962663944-0.000336731819336176i</v>
      </c>
      <c r="L443" s="57" t="str">
        <f t="shared" si="124"/>
        <v>0.000125-110.473370896581i</v>
      </c>
      <c r="M443" s="57" t="str">
        <f t="shared" si="125"/>
        <v>0.0015-53.2555520492333i</v>
      </c>
      <c r="N443" s="57">
        <f t="shared" si="126"/>
        <v>89.879554259767701</v>
      </c>
      <c r="O443" s="57">
        <f t="shared" si="127"/>
        <v>83.893866484484931</v>
      </c>
      <c r="P443" s="371">
        <f t="shared" si="128"/>
        <v>83.893866484484931</v>
      </c>
      <c r="Q443" s="371">
        <f t="shared" si="129"/>
        <v>-90.120445740232299</v>
      </c>
      <c r="R443" s="12">
        <f t="shared" si="130"/>
        <v>89.879554259767701</v>
      </c>
      <c r="S443" s="57">
        <f t="shared" si="131"/>
        <v>4.5418140250608856E-3</v>
      </c>
      <c r="T443" s="12">
        <f t="shared" si="114"/>
        <v>83.893866484484931</v>
      </c>
    </row>
    <row r="444" spans="1:20" x14ac:dyDescent="0.25">
      <c r="A444" s="57">
        <f t="shared" si="115"/>
        <v>28.645499974975511</v>
      </c>
      <c r="B444" s="12">
        <f t="shared" si="132"/>
        <v>4.5590729183561169</v>
      </c>
      <c r="C444" s="57" t="str">
        <f t="shared" si="116"/>
        <v>-32.9125688173657-15597.1464501191i</v>
      </c>
      <c r="D444" s="57" t="str">
        <f t="shared" si="117"/>
        <v>7.7999999935996-6981.89965527301i</v>
      </c>
      <c r="E444" s="57" t="str">
        <f t="shared" si="118"/>
        <v>162.469414770422-0.0250993627889273i</v>
      </c>
      <c r="F444" s="57" t="str">
        <f t="shared" si="119"/>
        <v>3.83983983937523-14560.1840425675i</v>
      </c>
      <c r="G444" s="57" t="str">
        <f t="shared" si="120"/>
        <v>0.999999999879003-0.0000109998719890596i</v>
      </c>
      <c r="H444" s="57" t="str">
        <f t="shared" si="121"/>
        <v>109.090939907626+0.331243908031497i</v>
      </c>
      <c r="I444" s="57" t="str">
        <f t="shared" si="122"/>
        <v>14.7875167580752-4480.89431674393i</v>
      </c>
      <c r="K444" s="57" t="str">
        <f t="shared" si="123"/>
        <v>0.109998954765287-0.000338011375824173i</v>
      </c>
      <c r="L444" s="57" t="str">
        <f t="shared" si="124"/>
        <v>0.000125-110.055161283703i</v>
      </c>
      <c r="M444" s="57" t="str">
        <f t="shared" si="125"/>
        <v>0.0015-53.0539470504415i</v>
      </c>
      <c r="N444" s="57">
        <f t="shared" si="126"/>
        <v>89.879096571077994</v>
      </c>
      <c r="O444" s="57">
        <f t="shared" si="127"/>
        <v>83.860922338230083</v>
      </c>
      <c r="P444" s="371">
        <f t="shared" si="128"/>
        <v>83.860922338230083</v>
      </c>
      <c r="Q444" s="371">
        <f t="shared" si="129"/>
        <v>-90.120903428922006</v>
      </c>
      <c r="R444" s="12">
        <f t="shared" si="130"/>
        <v>89.879096571077994</v>
      </c>
      <c r="S444" s="57">
        <f t="shared" si="131"/>
        <v>4.5590729183561168E-3</v>
      </c>
      <c r="T444" s="12">
        <f t="shared" si="114"/>
        <v>83.860922338230083</v>
      </c>
    </row>
    <row r="445" spans="1:20" x14ac:dyDescent="0.25">
      <c r="A445" s="57">
        <f t="shared" si="115"/>
        <v>28.754352874880418</v>
      </c>
      <c r="B445" s="12">
        <f t="shared" si="132"/>
        <v>4.5763973954458699</v>
      </c>
      <c r="C445" s="57" t="str">
        <f t="shared" si="116"/>
        <v>-32.912566006884-15538.1008247824i</v>
      </c>
      <c r="D445" s="57" t="str">
        <f t="shared" si="117"/>
        <v>7.79999999355089-6955.4688752484i</v>
      </c>
      <c r="E445" s="57" t="str">
        <f t="shared" si="118"/>
        <v>162.469413840013-0.0251947371489033i</v>
      </c>
      <c r="F445" s="57" t="str">
        <f t="shared" si="119"/>
        <v>3.83983983937171-14505.0647966618i</v>
      </c>
      <c r="G445" s="57" t="str">
        <f t="shared" si="120"/>
        <v>0.999999999878082-0.0000110416715026079i</v>
      </c>
      <c r="H445" s="57" t="str">
        <f t="shared" si="121"/>
        <v>109.090940142278+0.332502635153874i</v>
      </c>
      <c r="I445" s="57" t="str">
        <f t="shared" si="122"/>
        <v>14.7875167720407-4463.9313599915i</v>
      </c>
      <c r="K445" s="57" t="str">
        <f t="shared" si="123"/>
        <v>0.109998946806486-0.000339295794347317i</v>
      </c>
      <c r="L445" s="57" t="str">
        <f t="shared" si="124"/>
        <v>0.000125-109.638534851268i</v>
      </c>
      <c r="M445" s="57" t="str">
        <f t="shared" si="125"/>
        <v>0.0015-52.8531052504897i</v>
      </c>
      <c r="N445" s="57">
        <f t="shared" si="126"/>
        <v>89.878637143229909</v>
      </c>
      <c r="O445" s="57">
        <f t="shared" si="127"/>
        <v>83.827978189543614</v>
      </c>
      <c r="P445" s="371">
        <f t="shared" si="128"/>
        <v>83.827978189543614</v>
      </c>
      <c r="Q445" s="371">
        <f t="shared" si="129"/>
        <v>-90.121362856770091</v>
      </c>
      <c r="R445" s="12">
        <f t="shared" si="130"/>
        <v>89.878637143229909</v>
      </c>
      <c r="S445" s="57">
        <f t="shared" si="131"/>
        <v>4.5763973954458699E-3</v>
      </c>
      <c r="T445" s="12">
        <f t="shared" si="114"/>
        <v>83.827978189543614</v>
      </c>
    </row>
    <row r="446" spans="1:20" x14ac:dyDescent="0.25">
      <c r="A446" s="57">
        <f t="shared" si="115"/>
        <v>28.863619415804962</v>
      </c>
      <c r="B446" s="12">
        <f t="shared" si="132"/>
        <v>4.5937877055485643</v>
      </c>
      <c r="C446" s="57" t="str">
        <f t="shared" si="116"/>
        <v>-32.9125631750029-15479.2787202427i</v>
      </c>
      <c r="D446" s="57" t="str">
        <f t="shared" si="117"/>
        <v>7.79999999350175-6929.13815197866i</v>
      </c>
      <c r="E446" s="57" t="str">
        <f t="shared" si="118"/>
        <v>162.46941290252-0.0252904738946185i</v>
      </c>
      <c r="F446" s="57" t="str">
        <f t="shared" si="119"/>
        <v>3.83983983936813-14450.1542109829i</v>
      </c>
      <c r="G446" s="57" t="str">
        <f t="shared" si="120"/>
        <v>0.999999999877153-0.0000110836298543075i</v>
      </c>
      <c r="H446" s="57" t="str">
        <f t="shared" si="121"/>
        <v>109.090940378717+0.333766145442424i</v>
      </c>
      <c r="I446" s="57" t="str">
        <f t="shared" si="122"/>
        <v>14.7875167861124-4447.03261839033i</v>
      </c>
      <c r="K446" s="57" t="str">
        <f t="shared" si="123"/>
        <v>0.109998938787085-0.000340585093378145i</v>
      </c>
      <c r="L446" s="57" t="str">
        <f t="shared" si="124"/>
        <v>0.000125-109.223485605965i</v>
      </c>
      <c r="M446" s="57" t="str">
        <f t="shared" si="125"/>
        <v>0.0015-52.6530237602008i</v>
      </c>
      <c r="N446" s="57">
        <f t="shared" si="126"/>
        <v>89.878175969615285</v>
      </c>
      <c r="O446" s="57">
        <f t="shared" si="127"/>
        <v>83.795034038407124</v>
      </c>
      <c r="P446" s="371">
        <f t="shared" si="128"/>
        <v>83.795034038407124</v>
      </c>
      <c r="Q446" s="371">
        <f t="shared" si="129"/>
        <v>-90.121824030384715</v>
      </c>
      <c r="R446" s="12">
        <f t="shared" si="130"/>
        <v>89.878175969615285</v>
      </c>
      <c r="S446" s="57">
        <f t="shared" si="131"/>
        <v>4.5937877055485642E-3</v>
      </c>
      <c r="T446" s="12">
        <f t="shared" si="114"/>
        <v>83.795034038407124</v>
      </c>
    </row>
    <row r="447" spans="1:20" x14ac:dyDescent="0.25">
      <c r="A447" s="57">
        <f t="shared" si="115"/>
        <v>28.973301169585021</v>
      </c>
      <c r="B447" s="12">
        <f t="shared" si="132"/>
        <v>4.6112440988296486</v>
      </c>
      <c r="C447" s="57" t="str">
        <f t="shared" si="116"/>
        <v>-32.9125603215585-15420.6792903245i</v>
      </c>
      <c r="D447" s="57" t="str">
        <f t="shared" si="117"/>
        <v>7.79999999345227-6902.90710668755i</v>
      </c>
      <c r="E447" s="57" t="str">
        <f t="shared" si="118"/>
        <v>162.469411957889-0.0253865744027131i</v>
      </c>
      <c r="F447" s="57" t="str">
        <f t="shared" si="119"/>
        <v>3.83983983936454-14395.4514956236i</v>
      </c>
      <c r="G447" s="57" t="str">
        <f t="shared" si="120"/>
        <v>0.999999999876218-0.0000111257476477435i</v>
      </c>
      <c r="H447" s="57" t="str">
        <f t="shared" si="121"/>
        <v>109.090940616956+0.335034457073212i</v>
      </c>
      <c r="I447" s="57" t="str">
        <f t="shared" si="122"/>
        <v>14.7875168002911-4430.19784884635i</v>
      </c>
      <c r="K447" s="57" t="str">
        <f t="shared" si="123"/>
        <v>0.109998930706622-0.000341879291459346i</v>
      </c>
      <c r="L447" s="57" t="str">
        <f t="shared" si="124"/>
        <v>0.000125-108.810007577172i</v>
      </c>
      <c r="M447" s="57" t="str">
        <f t="shared" si="125"/>
        <v>0.0015-52.453699701336i</v>
      </c>
      <c r="N447" s="57">
        <f t="shared" si="126"/>
        <v>89.877713043600906</v>
      </c>
      <c r="O447" s="57">
        <f t="shared" si="127"/>
        <v>83.762089884802023</v>
      </c>
      <c r="P447" s="371">
        <f t="shared" si="128"/>
        <v>83.762089884802023</v>
      </c>
      <c r="Q447" s="371">
        <f t="shared" si="129"/>
        <v>-90.122286956399094</v>
      </c>
      <c r="R447" s="12">
        <f t="shared" si="130"/>
        <v>89.877713043600906</v>
      </c>
      <c r="S447" s="57">
        <f t="shared" si="131"/>
        <v>4.6112440988296489E-3</v>
      </c>
      <c r="T447" s="12">
        <f t="shared" si="114"/>
        <v>83.762089884802023</v>
      </c>
    </row>
    <row r="448" spans="1:20" x14ac:dyDescent="0.25">
      <c r="A448" s="57">
        <f t="shared" si="115"/>
        <v>29.083399714029447</v>
      </c>
      <c r="B448" s="12">
        <f t="shared" si="132"/>
        <v>4.6287668264052018</v>
      </c>
      <c r="C448" s="57" t="str">
        <f t="shared" si="116"/>
        <v>-32.9125574463884-15362.3016920551i</v>
      </c>
      <c r="D448" s="57" t="str">
        <f t="shared" si="117"/>
        <v>7.79999999340244-6876.77536203263i</v>
      </c>
      <c r="E448" s="57" t="str">
        <f t="shared" si="118"/>
        <v>162.469411006066-0.0254830400550638i</v>
      </c>
      <c r="F448" s="57" t="str">
        <f t="shared" si="119"/>
        <v>3.83983983936093-14340.955863667i</v>
      </c>
      <c r="G448" s="57" t="str">
        <f t="shared" si="120"/>
        <v>0.999999999875275-0.0000111680254887944i</v>
      </c>
      <c r="H448" s="57" t="str">
        <f t="shared" si="121"/>
        <v>109.09094085701+0.336307588291386i</v>
      </c>
      <c r="I448" s="57" t="str">
        <f t="shared" si="122"/>
        <v>14.7875168145781-4413.42680918579i</v>
      </c>
      <c r="K448" s="57" t="str">
        <f t="shared" si="123"/>
        <v>0.109998922564632-0.000343178407204049i</v>
      </c>
      <c r="L448" s="57" t="str">
        <f t="shared" si="124"/>
        <v>0.000125-108.398094816868i</v>
      </c>
      <c r="M448" s="57" t="str">
        <f t="shared" si="125"/>
        <v>0.0015-52.2551302065509i</v>
      </c>
      <c r="N448" s="57">
        <f t="shared" si="126"/>
        <v>89.877248358528334</v>
      </c>
      <c r="O448" s="57">
        <f t="shared" si="127"/>
        <v>83.729145728709426</v>
      </c>
      <c r="P448" s="371">
        <f t="shared" si="128"/>
        <v>83.729145728709426</v>
      </c>
      <c r="Q448" s="371">
        <f t="shared" si="129"/>
        <v>-90.122751641471666</v>
      </c>
      <c r="R448" s="12">
        <f t="shared" si="130"/>
        <v>89.877248358528334</v>
      </c>
      <c r="S448" s="57">
        <f t="shared" si="131"/>
        <v>4.6287668264052015E-3</v>
      </c>
      <c r="T448" s="12">
        <f t="shared" si="114"/>
        <v>83.729145728709426</v>
      </c>
    </row>
    <row r="449" spans="1:20" x14ac:dyDescent="0.25">
      <c r="A449" s="57">
        <f t="shared" si="115"/>
        <v>29.193916632942756</v>
      </c>
      <c r="B449" s="12">
        <f t="shared" si="132"/>
        <v>4.6463561403455413</v>
      </c>
      <c r="C449" s="57" t="str">
        <f t="shared" si="116"/>
        <v>-32.912554549325-15304.1450856533i</v>
      </c>
      <c r="D449" s="57" t="str">
        <f t="shared" si="117"/>
        <v>7.79999999335217-6850.74254209997i</v>
      </c>
      <c r="E449" s="57" t="str">
        <f t="shared" si="118"/>
        <v>162.469410046996-0.0255798722387789i</v>
      </c>
      <c r="F449" s="57" t="str">
        <f t="shared" si="119"/>
        <v>3.83983983935726-14286.666531175i</v>
      </c>
      <c r="G449" s="57" t="str">
        <f t="shared" si="120"/>
        <v>0.999999999874325-0.0000112104639856411i</v>
      </c>
      <c r="H449" s="57" t="str">
        <f t="shared" si="121"/>
        <v>109.09094109889+0.337585557411401i</v>
      </c>
      <c r="I449" s="57" t="str">
        <f t="shared" si="122"/>
        <v>14.7875168289734-4396.71925815147i</v>
      </c>
      <c r="K449" s="57" t="str">
        <f t="shared" si="123"/>
        <v>0.109998914360647-0.000344482459296057i</v>
      </c>
      <c r="L449" s="57" t="str">
        <f t="shared" si="124"/>
        <v>0.000125-107.98774139955i</v>
      </c>
      <c r="M449" s="57" t="str">
        <f t="shared" si="125"/>
        <v>0.0015-52.0573124193575i</v>
      </c>
      <c r="N449" s="57">
        <f t="shared" si="126"/>
        <v>89.876781907713834</v>
      </c>
      <c r="O449" s="57">
        <f t="shared" si="127"/>
        <v>83.696201570110489</v>
      </c>
      <c r="P449" s="371">
        <f t="shared" si="128"/>
        <v>83.696201570110489</v>
      </c>
      <c r="Q449" s="371">
        <f t="shared" si="129"/>
        <v>-90.123218092286166</v>
      </c>
      <c r="R449" s="12">
        <f t="shared" si="130"/>
        <v>89.876781907713834</v>
      </c>
      <c r="S449" s="57">
        <f t="shared" si="131"/>
        <v>4.6463561403455415E-3</v>
      </c>
      <c r="T449" s="12">
        <f t="shared" si="114"/>
        <v>83.696201570110489</v>
      </c>
    </row>
    <row r="450" spans="1:20" x14ac:dyDescent="0.25">
      <c r="A450" s="57">
        <f t="shared" si="115"/>
        <v>29.304853516147936</v>
      </c>
      <c r="B450" s="12">
        <f t="shared" si="132"/>
        <v>4.6640122936788542</v>
      </c>
      <c r="C450" s="57" t="str">
        <f t="shared" si="116"/>
        <v>-32.9125516302026-15246.2086345166i</v>
      </c>
      <c r="D450" s="57" t="str">
        <f t="shared" si="117"/>
        <v>7.79999999330159-6824.80827239878i</v>
      </c>
      <c r="E450" s="57" t="str">
        <f t="shared" si="118"/>
        <v>162.469409080622-0.0256770723462458i</v>
      </c>
      <c r="F450" s="57" t="str">
        <f t="shared" si="119"/>
        <v>3.83983983935361-14232.5827171775i</v>
      </c>
      <c r="G450" s="57" t="str">
        <f t="shared" si="120"/>
        <v>0.999999999873369-0.0000112530637487758i</v>
      </c>
      <c r="H450" s="57" t="str">
        <f t="shared" si="121"/>
        <v>109.090941342613+0.33886838281733i</v>
      </c>
      <c r="I450" s="57" t="str">
        <f t="shared" si="122"/>
        <v>14.7875168434785-4380.07495539984i</v>
      </c>
      <c r="K450" s="57" t="str">
        <f t="shared" si="123"/>
        <v>0.109998906094194-0.000345791466490146i</v>
      </c>
      <c r="L450" s="57" t="str">
        <f t="shared" si="124"/>
        <v>0.000125-107.578941422146i</v>
      </c>
      <c r="M450" s="57" t="str">
        <f t="shared" si="125"/>
        <v>0.0015-51.86024349408i</v>
      </c>
      <c r="N450" s="57">
        <f t="shared" si="126"/>
        <v>89.876313684448334</v>
      </c>
      <c r="O450" s="57">
        <f t="shared" si="127"/>
        <v>83.66325740898597</v>
      </c>
      <c r="P450" s="371">
        <f t="shared" si="128"/>
        <v>83.66325740898597</v>
      </c>
      <c r="Q450" s="371">
        <f t="shared" si="129"/>
        <v>-90.123686315551666</v>
      </c>
      <c r="R450" s="12">
        <f t="shared" si="130"/>
        <v>89.876313684448334</v>
      </c>
      <c r="S450" s="57">
        <f t="shared" si="131"/>
        <v>4.6640122936788542E-3</v>
      </c>
      <c r="T450" s="12">
        <f t="shared" si="114"/>
        <v>83.66325740898597</v>
      </c>
    </row>
    <row r="451" spans="1:20" x14ac:dyDescent="0.25">
      <c r="A451" s="57">
        <f t="shared" si="115"/>
        <v>29.416211959509297</v>
      </c>
      <c r="B451" s="12">
        <f t="shared" si="132"/>
        <v>4.6817355403948335</v>
      </c>
      <c r="C451" s="57" t="str">
        <f t="shared" si="116"/>
        <v>-32.9125486888535-15188.4915052096i</v>
      </c>
      <c r="D451" s="57" t="str">
        <f t="shared" si="117"/>
        <v>7.79999999325054-6798.97217985581i</v>
      </c>
      <c r="E451" s="57" t="str">
        <f t="shared" si="118"/>
        <v>162.469408106889-0.0257746417751335i</v>
      </c>
      <c r="F451" s="57" t="str">
        <f t="shared" si="119"/>
        <v>3.83983983934989-14178.7036436606i</v>
      </c>
      <c r="G451" s="57" t="str">
        <f t="shared" si="120"/>
        <v>0.999999999872404-0.0000112958253910103i</v>
      </c>
      <c r="H451" s="57" t="str">
        <f t="shared" si="121"/>
        <v>109.090941588192+0.340156082963099i</v>
      </c>
      <c r="I451" s="57" t="str">
        <f t="shared" si="122"/>
        <v>14.7875168580942-4363.49366149694i</v>
      </c>
      <c r="K451" s="57" t="str">
        <f t="shared" si="123"/>
        <v>0.109998897764798-0.000347105447612322i</v>
      </c>
      <c r="L451" s="57" t="str">
        <f t="shared" si="124"/>
        <v>0.000125-107.171689003931i</v>
      </c>
      <c r="M451" s="57" t="str">
        <f t="shared" si="125"/>
        <v>0.0015-51.6639205958158i</v>
      </c>
      <c r="N451" s="57">
        <f t="shared" si="126"/>
        <v>89.875843681997168</v>
      </c>
      <c r="O451" s="57">
        <f t="shared" si="127"/>
        <v>83.630313245316628</v>
      </c>
      <c r="P451" s="371">
        <f t="shared" si="128"/>
        <v>83.630313245316628</v>
      </c>
      <c r="Q451" s="371">
        <f t="shared" si="129"/>
        <v>-90.124156318002832</v>
      </c>
      <c r="R451" s="12">
        <f t="shared" si="130"/>
        <v>89.875843681997168</v>
      </c>
      <c r="S451" s="57">
        <f t="shared" si="131"/>
        <v>4.6817355403948333E-3</v>
      </c>
      <c r="T451" s="12">
        <f t="shared" si="114"/>
        <v>83.630313245316628</v>
      </c>
    </row>
    <row r="452" spans="1:20" x14ac:dyDescent="0.25">
      <c r="A452" s="57">
        <f t="shared" si="115"/>
        <v>29.527993564955434</v>
      </c>
      <c r="B452" s="12">
        <f t="shared" si="132"/>
        <v>4.699526135448334</v>
      </c>
      <c r="C452" s="57" t="str">
        <f t="shared" si="116"/>
        <v>-32.9125457251082-15130.9928674523i</v>
      </c>
      <c r="D452" s="57" t="str">
        <f t="shared" si="117"/>
        <v>7.79999999319919-6773.23389281025i</v>
      </c>
      <c r="E452" s="57" t="str">
        <f t="shared" si="118"/>
        <v>162.469407125743-0.0258725819284172i</v>
      </c>
      <c r="F452" s="57" t="str">
        <f t="shared" si="119"/>
        <v>3.83983983934618-14125.0285355558i</v>
      </c>
      <c r="G452" s="57" t="str">
        <f t="shared" si="120"/>
        <v>0.999999999871433-0.0000113387495274851i</v>
      </c>
      <c r="H452" s="57" t="str">
        <f t="shared" si="121"/>
        <v>109.090941835641+0.341448676372753i</v>
      </c>
      <c r="I452" s="57" t="str">
        <f t="shared" si="122"/>
        <v>14.7875168728213-4346.97513791531i</v>
      </c>
      <c r="K452" s="57" t="str">
        <f t="shared" si="123"/>
        <v>0.109998889371979-0.000348424421560081i</v>
      </c>
      <c r="L452" s="57" t="str">
        <f t="shared" si="124"/>
        <v>0.000125-106.765978286442i</v>
      </c>
      <c r="M452" s="57" t="str">
        <f t="shared" si="125"/>
        <v>0.0015-51.4683409003942i</v>
      </c>
      <c r="N452" s="57">
        <f t="shared" si="126"/>
        <v>89.875371893600146</v>
      </c>
      <c r="O452" s="57">
        <f t="shared" si="127"/>
        <v>83.597369079083208</v>
      </c>
      <c r="P452" s="371">
        <f t="shared" si="128"/>
        <v>83.597369079083208</v>
      </c>
      <c r="Q452" s="371">
        <f t="shared" si="129"/>
        <v>-90.124628106399854</v>
      </c>
      <c r="R452" s="12">
        <f t="shared" si="130"/>
        <v>89.875371893600146</v>
      </c>
      <c r="S452" s="57">
        <f t="shared" si="131"/>
        <v>4.6995261354483338E-3</v>
      </c>
      <c r="T452" s="12">
        <f t="shared" si="114"/>
        <v>83.597369079083208</v>
      </c>
    </row>
    <row r="453" spans="1:20" x14ac:dyDescent="0.25">
      <c r="A453" s="57">
        <f t="shared" si="115"/>
        <v>29.640199940502267</v>
      </c>
      <c r="B453" s="12">
        <f t="shared" si="132"/>
        <v>4.7173843347630378</v>
      </c>
      <c r="C453" s="57" t="str">
        <f t="shared" si="116"/>
        <v>-32.9125427387962-15073.7118941073i</v>
      </c>
      <c r="D453" s="57" t="str">
        <f t="shared" si="117"/>
        <v>7.79999999314736-6747.59304100814i</v>
      </c>
      <c r="E453" s="57" t="str">
        <f t="shared" si="118"/>
        <v>162.469406137126-0.0259708942143999i</v>
      </c>
      <c r="F453" s="57" t="str">
        <f t="shared" si="119"/>
        <v>3.8398398393424-14071.5566207285i</v>
      </c>
      <c r="G453" s="57" t="str">
        <f t="shared" si="120"/>
        <v>0.999999999870454-0.0000113818367756784i</v>
      </c>
      <c r="H453" s="57" t="str">
        <f t="shared" si="121"/>
        <v>109.090942084974+0.342746181640732i</v>
      </c>
      <c r="I453" s="57" t="str">
        <f t="shared" si="122"/>
        <v>14.7875168876604-4330.51914703039i</v>
      </c>
      <c r="K453" s="57" t="str">
        <f t="shared" si="123"/>
        <v>0.109998880915255-0.0003497484073027i</v>
      </c>
      <c r="L453" s="57" t="str">
        <f t="shared" si="124"/>
        <v>0.000125-106.361803433395i</v>
      </c>
      <c r="M453" s="57" t="str">
        <f t="shared" si="125"/>
        <v>0.0015-51.2735015943358i</v>
      </c>
      <c r="N453" s="57">
        <f t="shared" si="126"/>
        <v>89.874898312471473</v>
      </c>
      <c r="O453" s="57">
        <f t="shared" si="127"/>
        <v>83.564424910266098</v>
      </c>
      <c r="P453" s="371">
        <f t="shared" si="128"/>
        <v>83.564424910266098</v>
      </c>
      <c r="Q453" s="371">
        <f t="shared" si="129"/>
        <v>-90.125101687528527</v>
      </c>
      <c r="R453" s="12">
        <f t="shared" si="130"/>
        <v>89.874898312471473</v>
      </c>
      <c r="S453" s="57">
        <f t="shared" si="131"/>
        <v>4.7173843347630374E-3</v>
      </c>
      <c r="T453" s="12">
        <f t="shared" si="114"/>
        <v>83.564424910266098</v>
      </c>
    </row>
    <row r="454" spans="1:20" x14ac:dyDescent="0.25">
      <c r="A454" s="57">
        <f t="shared" si="115"/>
        <v>29.752832700276173</v>
      </c>
      <c r="B454" s="12">
        <f t="shared" si="132"/>
        <v>4.7353103952351372</v>
      </c>
      <c r="C454" s="57" t="str">
        <f t="shared" si="116"/>
        <v>-32.9125397297456-15016.6477611689i</v>
      </c>
      <c r="D454" s="57" t="str">
        <f t="shared" si="117"/>
        <v>7.79999999309521-6722.04925559729i</v>
      </c>
      <c r="E454" s="57" t="str">
        <f t="shared" si="118"/>
        <v>162.469405140982-0.0260695800467274i</v>
      </c>
      <c r="F454" s="57" t="str">
        <f t="shared" si="119"/>
        <v>3.83983983933862-14018.2871299674i</v>
      </c>
      <c r="G454" s="57" t="str">
        <f t="shared" si="120"/>
        <v>0.999999999869467-0.0000114250877554148i</v>
      </c>
      <c r="H454" s="57" t="str">
        <f t="shared" si="121"/>
        <v>109.090942336204+0.344048617432129i</v>
      </c>
      <c r="I454" s="57" t="str">
        <f t="shared" si="122"/>
        <v>14.7875169026122-4314.12545211721i</v>
      </c>
      <c r="K454" s="57" t="str">
        <f t="shared" si="123"/>
        <v>0.10999887239414-0.000351077423881495i</v>
      </c>
      <c r="L454" s="57" t="str">
        <f t="shared" si="124"/>
        <v>0.000125-105.959158630599i</v>
      </c>
      <c r="M454" s="57" t="str">
        <f t="shared" si="125"/>
        <v>0.0015-51.0793998748116i</v>
      </c>
      <c r="N454" s="57">
        <f t="shared" si="126"/>
        <v>89.874422931799444</v>
      </c>
      <c r="O454" s="57">
        <f t="shared" si="127"/>
        <v>83.531480738845815</v>
      </c>
      <c r="P454" s="371">
        <f t="shared" si="128"/>
        <v>83.531480738845815</v>
      </c>
      <c r="Q454" s="371">
        <f t="shared" si="129"/>
        <v>-90.125577068200556</v>
      </c>
      <c r="R454" s="12">
        <f t="shared" si="130"/>
        <v>89.874422931799444</v>
      </c>
      <c r="S454" s="57">
        <f t="shared" si="131"/>
        <v>4.7353103952351375E-3</v>
      </c>
      <c r="T454" s="12">
        <f t="shared" si="114"/>
        <v>83.531480738845815</v>
      </c>
    </row>
    <row r="455" spans="1:20" x14ac:dyDescent="0.25">
      <c r="A455" s="57">
        <f t="shared" si="115"/>
        <v>29.865893464537226</v>
      </c>
      <c r="B455" s="12">
        <f t="shared" si="132"/>
        <v>4.7533045747370313</v>
      </c>
      <c r="C455" s="57" t="str">
        <f t="shared" si="116"/>
        <v>-32.9125366977837-14959.7996477501i</v>
      </c>
      <c r="D455" s="57" t="str">
        <f t="shared" si="117"/>
        <v>7.79999999304263-6696.60216912173i</v>
      </c>
      <c r="E455" s="57" t="str">
        <f t="shared" si="118"/>
        <v>162.469404137253-0.0261686408444181i</v>
      </c>
      <c r="F455" s="57" t="str">
        <f t="shared" si="119"/>
        <v>3.83983983933481-13965.219296973i</v>
      </c>
      <c r="G455" s="57" t="str">
        <f t="shared" si="120"/>
        <v>0.999999999868473-0.0000114685030888739i</v>
      </c>
      <c r="H455" s="57" t="str">
        <f t="shared" si="121"/>
        <v>109.090942589349+0.345356002482987i</v>
      </c>
      <c r="I455" s="57" t="str">
        <f t="shared" si="122"/>
        <v>14.7875169176783-4297.79381734711i</v>
      </c>
      <c r="K455" s="57" t="str">
        <f t="shared" si="123"/>
        <v>0.109998863808142-0.0003524114904101i</v>
      </c>
      <c r="L455" s="57" t="str">
        <f t="shared" si="124"/>
        <v>0.000125-105.558038085873i</v>
      </c>
      <c r="M455" s="57" t="str">
        <f t="shared" si="125"/>
        <v>0.0015-50.886032949603i</v>
      </c>
      <c r="N455" s="57">
        <f t="shared" si="126"/>
        <v>89.87394574474655</v>
      </c>
      <c r="O455" s="57">
        <f t="shared" si="127"/>
        <v>83.49853656480235</v>
      </c>
      <c r="P455" s="371">
        <f t="shared" si="128"/>
        <v>83.49853656480235</v>
      </c>
      <c r="Q455" s="371">
        <f t="shared" si="129"/>
        <v>-90.12605425525345</v>
      </c>
      <c r="R455" s="12">
        <f t="shared" si="130"/>
        <v>89.87394574474655</v>
      </c>
      <c r="S455" s="57">
        <f t="shared" si="131"/>
        <v>4.7533045747370313E-3</v>
      </c>
      <c r="T455" s="12">
        <f t="shared" si="114"/>
        <v>83.49853656480235</v>
      </c>
    </row>
    <row r="456" spans="1:20" x14ac:dyDescent="0.25">
      <c r="A456" s="57">
        <f t="shared" si="115"/>
        <v>29.97938385970247</v>
      </c>
      <c r="B456" s="12">
        <f t="shared" si="132"/>
        <v>4.771367132121032</v>
      </c>
      <c r="C456" s="57" t="str">
        <f t="shared" si="116"/>
        <v>-32.912533642735-14903.1667360717i</v>
      </c>
      <c r="D456" s="57" t="str">
        <f t="shared" si="117"/>
        <v>7.79999999298965-6671.25141551657i</v>
      </c>
      <c r="E456" s="57" t="str">
        <f t="shared" si="118"/>
        <v>162.469403125881-0.0262680780318665i</v>
      </c>
      <c r="F456" s="57" t="str">
        <f t="shared" si="119"/>
        <v>3.83983983933095-13912.3523583466i</v>
      </c>
      <c r="G456" s="57" t="str">
        <f t="shared" si="120"/>
        <v>0.999999999867472-0.0000115120834006i</v>
      </c>
      <c r="H456" s="57" t="str">
        <f t="shared" si="121"/>
        <v>109.090942844421+0.34666835560052i</v>
      </c>
      <c r="I456" s="57" t="str">
        <f t="shared" si="122"/>
        <v>14.7875169328588-4281.52400778391i</v>
      </c>
      <c r="K456" s="57" t="str">
        <f t="shared" si="123"/>
        <v>0.109998855156768-0.00035375062607474i</v>
      </c>
      <c r="L456" s="57" t="str">
        <f t="shared" si="124"/>
        <v>0.000125-105.158436028963i</v>
      </c>
      <c r="M456" s="57" t="str">
        <f t="shared" si="125"/>
        <v>0.0015-50.6933980370623i</v>
      </c>
      <c r="N456" s="57">
        <f t="shared" si="126"/>
        <v>89.873466744449289</v>
      </c>
      <c r="O456" s="57">
        <f t="shared" si="127"/>
        <v>83.465592388115738</v>
      </c>
      <c r="P456" s="371">
        <f t="shared" si="128"/>
        <v>83.465592388115738</v>
      </c>
      <c r="Q456" s="371">
        <f t="shared" si="129"/>
        <v>-90.126533255550711</v>
      </c>
      <c r="R456" s="12">
        <f t="shared" si="130"/>
        <v>89.873466744449289</v>
      </c>
      <c r="S456" s="57">
        <f t="shared" si="131"/>
        <v>4.7713671321210323E-3</v>
      </c>
      <c r="T456" s="12">
        <f t="shared" si="114"/>
        <v>83.465592388115738</v>
      </c>
    </row>
    <row r="457" spans="1:20" x14ac:dyDescent="0.25">
      <c r="A457" s="57">
        <f t="shared" si="115"/>
        <v>30.093305518369338</v>
      </c>
      <c r="B457" s="12">
        <f t="shared" si="132"/>
        <v>4.7894983272230922</v>
      </c>
      <c r="C457" s="57" t="str">
        <f t="shared" si="116"/>
        <v>-32.912530564425-14846.7482114503i</v>
      </c>
      <c r="D457" s="57" t="str">
        <f t="shared" si="117"/>
        <v>7.79999999293625-6645.99663010275i</v>
      </c>
      <c r="E457" s="57" t="str">
        <f t="shared" si="118"/>
        <v>162.469402106808-0.0263678930388877i</v>
      </c>
      <c r="F457" s="57" t="str">
        <f t="shared" si="119"/>
        <v>3.83983983932707-13859.6855535796i</v>
      </c>
      <c r="G457" s="57" t="str">
        <f t="shared" si="120"/>
        <v>0.999999999866463-0.0000115558293175107i</v>
      </c>
      <c r="H457" s="57" t="str">
        <f t="shared" si="121"/>
        <v>109.090943101435+0.347985695663427i</v>
      </c>
      <c r="I457" s="57" t="str">
        <f t="shared" si="122"/>
        <v>14.787516948155-4265.31578938097i</v>
      </c>
      <c r="K457" s="57" t="str">
        <f t="shared" si="123"/>
        <v>0.10999884643952-0.00035509485013451i</v>
      </c>
      <c r="L457" s="57" t="str">
        <f t="shared" si="124"/>
        <v>0.000125-104.760346711459i</v>
      </c>
      <c r="M457" s="57" t="str">
        <f t="shared" si="125"/>
        <v>0.0015-50.5014923660712i</v>
      </c>
      <c r="N457" s="57">
        <f t="shared" si="126"/>
        <v>89.872985924018096</v>
      </c>
      <c r="O457" s="57">
        <f t="shared" si="127"/>
        <v>83.432648208765897</v>
      </c>
      <c r="P457" s="371">
        <f t="shared" si="128"/>
        <v>83.432648208765897</v>
      </c>
      <c r="Q457" s="371">
        <f t="shared" si="129"/>
        <v>-90.127014075981904</v>
      </c>
      <c r="R457" s="12">
        <f t="shared" si="130"/>
        <v>89.872985924018096</v>
      </c>
      <c r="S457" s="57">
        <f t="shared" si="131"/>
        <v>4.789498327223092E-3</v>
      </c>
      <c r="T457" s="12">
        <f t="shared" si="114"/>
        <v>83.432648208765897</v>
      </c>
    </row>
    <row r="458" spans="1:20" x14ac:dyDescent="0.25">
      <c r="A458" s="57">
        <f t="shared" si="115"/>
        <v>30.207660079339142</v>
      </c>
      <c r="B458" s="12">
        <f t="shared" si="132"/>
        <v>4.8076984208665401</v>
      </c>
      <c r="C458" s="57" t="str">
        <f t="shared" si="116"/>
        <v>-32.9125274626753-14790.5432622864i</v>
      </c>
      <c r="D458" s="57" t="str">
        <f t="shared" si="117"/>
        <v>7.79999999288252-6620.83744958166i</v>
      </c>
      <c r="E458" s="57" t="str">
        <f t="shared" si="118"/>
        <v>162.469401079975-0.0264680873007135i</v>
      </c>
      <c r="F458" s="57" t="str">
        <f t="shared" si="119"/>
        <v>3.83983983932316-13807.2181250423i</v>
      </c>
      <c r="G458" s="57" t="str">
        <f t="shared" si="120"/>
        <v>0.999999999865446-0.0000115997414689054i</v>
      </c>
      <c r="H458" s="57" t="str">
        <f t="shared" si="121"/>
        <v>109.090943360406+0.349308041622143i</v>
      </c>
      <c r="I458" s="57" t="str">
        <f t="shared" si="122"/>
        <v>14.7875169635678-4249.16892897762i</v>
      </c>
      <c r="K458" s="57" t="str">
        <f t="shared" si="123"/>
        <v>0.109998837655896-0.000356444181921642i</v>
      </c>
      <c r="L458" s="57" t="str">
        <f t="shared" si="124"/>
        <v>0.000125-104.363764406714i</v>
      </c>
      <c r="M458" s="57" t="str">
        <f t="shared" si="125"/>
        <v>0.0015-50.3103131760022i</v>
      </c>
      <c r="N458" s="57">
        <f t="shared" si="126"/>
        <v>89.872503276537259</v>
      </c>
      <c r="O458" s="57">
        <f t="shared" si="127"/>
        <v>83.399704026732479</v>
      </c>
      <c r="P458" s="371">
        <f t="shared" si="128"/>
        <v>83.399704026732479</v>
      </c>
      <c r="Q458" s="371">
        <f t="shared" si="129"/>
        <v>-90.127496723462741</v>
      </c>
      <c r="R458" s="12">
        <f t="shared" si="130"/>
        <v>89.872503276537259</v>
      </c>
      <c r="S458" s="57">
        <f t="shared" si="131"/>
        <v>4.8076984208665404E-3</v>
      </c>
      <c r="T458" s="12">
        <f t="shared" si="114"/>
        <v>83.399704026732479</v>
      </c>
    </row>
    <row r="459" spans="1:20" x14ac:dyDescent="0.25">
      <c r="A459" s="57">
        <f t="shared" si="115"/>
        <v>30.322449187640633</v>
      </c>
      <c r="B459" s="12">
        <f t="shared" si="132"/>
        <v>4.8259676748658329</v>
      </c>
      <c r="C459" s="57" t="str">
        <f t="shared" si="116"/>
        <v>-32.9125243373087-14734.5510800532i</v>
      </c>
      <c r="D459" s="57" t="str">
        <f t="shared" si="117"/>
        <v>7.79999999282832-6595.77351203006i</v>
      </c>
      <c r="E459" s="57" t="str">
        <f t="shared" si="118"/>
        <v>162.469400045325-0.0265686622580347i</v>
      </c>
      <c r="F459" s="57" t="str">
        <f t="shared" si="119"/>
        <v>3.83983983931926-13754.9493179732i</v>
      </c>
      <c r="G459" s="57" t="str">
        <f t="shared" si="120"/>
        <v>0.999999999864421-0.0000116438204864753i</v>
      </c>
      <c r="H459" s="57" t="str">
        <f t="shared" si="121"/>
        <v>109.09094362135+0.350635412499106i</v>
      </c>
      <c r="I459" s="57" t="str">
        <f t="shared" si="122"/>
        <v>14.787516979098-4233.08319429592i</v>
      </c>
      <c r="K459" s="57" t="str">
        <f t="shared" si="123"/>
        <v>0.109998828805391-0.000357798640841792i</v>
      </c>
      <c r="L459" s="57" t="str">
        <f t="shared" si="124"/>
        <v>0.000125-103.968683409756i</v>
      </c>
      <c r="M459" s="57" t="str">
        <f t="shared" si="125"/>
        <v>0.0015-50.119857716679i</v>
      </c>
      <c r="N459" s="57">
        <f t="shared" si="126"/>
        <v>89.872018795064733</v>
      </c>
      <c r="O459" s="57">
        <f t="shared" si="127"/>
        <v>83.366759841995218</v>
      </c>
      <c r="P459" s="371">
        <f t="shared" si="128"/>
        <v>83.366759841995218</v>
      </c>
      <c r="Q459" s="371">
        <f t="shared" si="129"/>
        <v>-90.127981204935267</v>
      </c>
      <c r="R459" s="12">
        <f t="shared" si="130"/>
        <v>89.872018795064733</v>
      </c>
      <c r="S459" s="57">
        <f t="shared" si="131"/>
        <v>4.8259676748658329E-3</v>
      </c>
      <c r="T459" s="12">
        <f t="shared" si="114"/>
        <v>83.366759841995218</v>
      </c>
    </row>
    <row r="460" spans="1:20" x14ac:dyDescent="0.25">
      <c r="A460" s="57">
        <f t="shared" si="115"/>
        <v>30.437674494553669</v>
      </c>
      <c r="B460" s="12">
        <f t="shared" si="132"/>
        <v>4.8443063520303236</v>
      </c>
      <c r="C460" s="57" t="str">
        <f t="shared" si="116"/>
        <v>-32.9125211881444-14678.7708592841i</v>
      </c>
      <c r="D460" s="57" t="str">
        <f t="shared" si="117"/>
        <v>7.79999999277369-6570.80445689477i</v>
      </c>
      <c r="E460" s="57" t="str">
        <f t="shared" si="118"/>
        <v>162.469399002796-0.0266696193569971i</v>
      </c>
      <c r="F460" s="57" t="str">
        <f t="shared" si="119"/>
        <v>3.83983983931525-13702.8783804678i</v>
      </c>
      <c r="G460" s="57" t="str">
        <f t="shared" si="120"/>
        <v>0.999999999863389-0.0000116880670043119i</v>
      </c>
      <c r="H460" s="57" t="str">
        <f t="shared" si="121"/>
        <v>109.09094388428+0.351967827389053i</v>
      </c>
      <c r="I460" s="57" t="str">
        <f t="shared" si="122"/>
        <v>14.7875169947463-4217.05835393706i</v>
      </c>
      <c r="K460" s="57" t="str">
        <f t="shared" si="123"/>
        <v>0.109998819887496-0.000359158246374318i</v>
      </c>
      <c r="L460" s="57" t="str">
        <f t="shared" si="124"/>
        <v>0.000125-103.575098037215i</v>
      </c>
      <c r="M460" s="57" t="str">
        <f t="shared" si="125"/>
        <v>0.0015-49.9301232483353i</v>
      </c>
      <c r="N460" s="57">
        <f t="shared" si="126"/>
        <v>89.871532472632154</v>
      </c>
      <c r="O460" s="57">
        <f t="shared" si="127"/>
        <v>83.333815654533367</v>
      </c>
      <c r="P460" s="371">
        <f t="shared" si="128"/>
        <v>83.333815654533367</v>
      </c>
      <c r="Q460" s="371">
        <f t="shared" si="129"/>
        <v>-90.128467527367846</v>
      </c>
      <c r="R460" s="12">
        <f t="shared" si="130"/>
        <v>89.871532472632154</v>
      </c>
      <c r="S460" s="57">
        <f t="shared" si="131"/>
        <v>4.8443063520303238E-3</v>
      </c>
      <c r="T460" s="12">
        <f t="shared" si="114"/>
        <v>83.333815654533367</v>
      </c>
    </row>
    <row r="461" spans="1:20" x14ac:dyDescent="0.25">
      <c r="A461" s="57">
        <f t="shared" si="115"/>
        <v>30.553337657632976</v>
      </c>
      <c r="B461" s="12">
        <f t="shared" si="132"/>
        <v>4.8627147161680391</v>
      </c>
      <c r="C461" s="57" t="str">
        <f t="shared" si="116"/>
        <v>-32.9125180150017-14623.201797562i</v>
      </c>
      <c r="D461" s="57" t="str">
        <f t="shared" si="117"/>
        <v>7.79999999271865-6545.92992498759i</v>
      </c>
      <c r="E461" s="57" t="str">
        <f t="shared" si="118"/>
        <v>162.469397952329-0.0267709600492538i</v>
      </c>
      <c r="F461" s="57" t="str">
        <f t="shared" si="119"/>
        <v>3.83983983931128-13651.0045634684i</v>
      </c>
      <c r="G461" s="57" t="str">
        <f t="shared" si="120"/>
        <v>0.999999999862349-0.0000117324816589161i</v>
      </c>
      <c r="H461" s="57" t="str">
        <f t="shared" si="121"/>
        <v>109.090944149212+0.353305305459265i</v>
      </c>
      <c r="I461" s="57" t="str">
        <f t="shared" si="122"/>
        <v>14.7875170105137-4201.09417737841i</v>
      </c>
      <c r="K461" s="57" t="str">
        <f t="shared" si="123"/>
        <v>0.109998810901698-0.000360523018072549i</v>
      </c>
      <c r="L461" s="57" t="str">
        <f t="shared" si="124"/>
        <v>0.000125-103.183002627232i</v>
      </c>
      <c r="M461" s="57" t="str">
        <f t="shared" si="125"/>
        <v>0.0015-49.7411070415772i</v>
      </c>
      <c r="N461" s="57">
        <f t="shared" si="126"/>
        <v>89.87104430224467</v>
      </c>
      <c r="O461" s="57">
        <f t="shared" si="127"/>
        <v>83.300871464326207</v>
      </c>
      <c r="P461" s="371">
        <f t="shared" si="128"/>
        <v>83.300871464326207</v>
      </c>
      <c r="Q461" s="371">
        <f t="shared" si="129"/>
        <v>-90.12895569775533</v>
      </c>
      <c r="R461" s="12">
        <f t="shared" si="130"/>
        <v>89.87104430224467</v>
      </c>
      <c r="S461" s="57">
        <f t="shared" si="131"/>
        <v>4.8627147161680387E-3</v>
      </c>
      <c r="T461" s="12">
        <f t="shared" si="114"/>
        <v>83.300871464326207</v>
      </c>
    </row>
    <row r="462" spans="1:20" x14ac:dyDescent="0.25">
      <c r="A462" s="57">
        <f t="shared" si="115"/>
        <v>30.669440340731978</v>
      </c>
      <c r="B462" s="12">
        <f t="shared" si="132"/>
        <v>4.8811930320894774</v>
      </c>
      <c r="C462" s="57" t="str">
        <f t="shared" si="116"/>
        <v>-32.9125148176982-14567.8430955075i</v>
      </c>
      <c r="D462" s="57" t="str">
        <f t="shared" si="117"/>
        <v>7.79999999266321-6521.14955848002i</v>
      </c>
      <c r="E462" s="57" t="str">
        <f t="shared" si="118"/>
        <v>162.469396893864-0.0268726857919572i</v>
      </c>
      <c r="F462" s="57" t="str">
        <f t="shared" si="119"/>
        <v>3.83983983930726-13599.3271207525i</v>
      </c>
      <c r="G462" s="57" t="str">
        <f t="shared" si="120"/>
        <v>0.999999999861301-0.0000117770650892076i</v>
      </c>
      <c r="H462" s="57" t="str">
        <f t="shared" si="121"/>
        <v>109.090944416161+0.354647865949877i</v>
      </c>
      <c r="I462" s="57" t="str">
        <f t="shared" si="122"/>
        <v>14.7875170264011-4185.19043496986i</v>
      </c>
      <c r="K462" s="57" t="str">
        <f t="shared" si="123"/>
        <v>0.10999880184748-0.00036189297556408i</v>
      </c>
      <c r="L462" s="57" t="str">
        <f t="shared" si="124"/>
        <v>0.000125-102.792391539382i</v>
      </c>
      <c r="M462" s="57" t="str">
        <f t="shared" si="125"/>
        <v>0.0015-49.5528063773435i</v>
      </c>
      <c r="N462" s="57">
        <f t="shared" si="126"/>
        <v>89.870554276880824</v>
      </c>
      <c r="O462" s="57">
        <f t="shared" si="127"/>
        <v>83.267927271353017</v>
      </c>
      <c r="P462" s="371">
        <f t="shared" si="128"/>
        <v>83.267927271353017</v>
      </c>
      <c r="Q462" s="371">
        <f t="shared" si="129"/>
        <v>-90.129445723119176</v>
      </c>
      <c r="R462" s="12">
        <f t="shared" si="130"/>
        <v>89.870554276880824</v>
      </c>
      <c r="S462" s="57">
        <f t="shared" si="131"/>
        <v>4.8811930320894776E-3</v>
      </c>
      <c r="T462" s="12">
        <f t="shared" si="114"/>
        <v>83.267927271353017</v>
      </c>
    </row>
    <row r="463" spans="1:20" x14ac:dyDescent="0.25">
      <c r="A463" s="57">
        <f t="shared" si="115"/>
        <v>30.785984214026762</v>
      </c>
      <c r="B463" s="12">
        <f t="shared" si="132"/>
        <v>4.8997415656114178</v>
      </c>
      <c r="C463" s="57" t="str">
        <f t="shared" si="116"/>
        <v>-32.9125115960494-14512.6939567666i</v>
      </c>
      <c r="D463" s="57" t="str">
        <f t="shared" si="117"/>
        <v>7.79999999260733-6496.46300089814i</v>
      </c>
      <c r="E463" s="57" t="str">
        <f t="shared" si="118"/>
        <v>162.469395827339-0.0269747980477884i</v>
      </c>
      <c r="F463" s="57" t="str">
        <f t="shared" si="119"/>
        <v>3.8398398393032-13547.845308923i</v>
      </c>
      <c r="G463" s="57" t="str">
        <f t="shared" si="120"/>
        <v>0.999999999860245-0.0000118218179365341i</v>
      </c>
      <c r="H463" s="57" t="str">
        <f t="shared" si="121"/>
        <v>109.090944685143+0.355995528174132i</v>
      </c>
      <c r="I463" s="57" t="str">
        <f t="shared" si="122"/>
        <v>14.7875170424097-4169.34689793085i</v>
      </c>
      <c r="K463" s="57" t="str">
        <f t="shared" si="123"/>
        <v>0.10999879272432-0.000363268138551045i</v>
      </c>
      <c r="L463" s="57" t="str">
        <f t="shared" si="124"/>
        <v>0.000125-102.403259154594i</v>
      </c>
      <c r="M463" s="57" t="str">
        <f t="shared" si="125"/>
        <v>0.0015-49.3652185468653i</v>
      </c>
      <c r="N463" s="57">
        <f t="shared" si="126"/>
        <v>89.870062389492574</v>
      </c>
      <c r="O463" s="57">
        <f t="shared" si="127"/>
        <v>83.23498307559241</v>
      </c>
      <c r="P463" s="371">
        <f t="shared" si="128"/>
        <v>83.23498307559241</v>
      </c>
      <c r="Q463" s="371">
        <f t="shared" si="129"/>
        <v>-90.129937610507426</v>
      </c>
      <c r="R463" s="12">
        <f t="shared" si="130"/>
        <v>89.870062389492574</v>
      </c>
      <c r="S463" s="57">
        <f t="shared" si="131"/>
        <v>4.8997415656114179E-3</v>
      </c>
      <c r="T463" s="12">
        <f t="shared" si="114"/>
        <v>83.23498307559241</v>
      </c>
    </row>
    <row r="464" spans="1:20" x14ac:dyDescent="0.25">
      <c r="A464" s="57">
        <f t="shared" si="115"/>
        <v>30.902970954040065</v>
      </c>
      <c r="B464" s="12">
        <f t="shared" si="132"/>
        <v>4.9183605835607409</v>
      </c>
      <c r="C464" s="57" t="str">
        <f t="shared" si="116"/>
        <v>-32.9125083498701-14457.7535880008i</v>
      </c>
      <c r="D464" s="57" t="str">
        <f t="shared" si="117"/>
        <v>7.79999999255103-6471.86989711755i</v>
      </c>
      <c r="E464" s="57" t="str">
        <f t="shared" si="118"/>
        <v>162.469394752693-0.0270772982849897i</v>
      </c>
      <c r="F464" s="57" t="str">
        <f t="shared" si="119"/>
        <v>3.8398398392991-13496.5583873965i</v>
      </c>
      <c r="G464" s="57" t="str">
        <f t="shared" si="120"/>
        <v>0.99999999985918-0.0000118667408446803i</v>
      </c>
      <c r="H464" s="57" t="str">
        <f t="shared" si="121"/>
        <v>109.090944956174+0.357348311518656i</v>
      </c>
      <c r="I464" s="57" t="str">
        <f t="shared" si="122"/>
        <v>14.7875170585401-4153.56333834672i</v>
      </c>
      <c r="K464" s="57" t="str">
        <f t="shared" si="123"/>
        <v>0.109998783531694-0.0003646485268104i</v>
      </c>
      <c r="L464" s="57" t="str">
        <f t="shared" si="124"/>
        <v>0.000125-102.015599875069i</v>
      </c>
      <c r="M464" s="57" t="str">
        <f t="shared" si="125"/>
        <v>0.0015-49.178340851629i</v>
      </c>
      <c r="N464" s="57">
        <f t="shared" si="126"/>
        <v>89.869568633005002</v>
      </c>
      <c r="O464" s="57">
        <f t="shared" si="127"/>
        <v>83.202038877023369</v>
      </c>
      <c r="P464" s="371">
        <f t="shared" si="128"/>
        <v>83.202038877023369</v>
      </c>
      <c r="Q464" s="371">
        <f t="shared" si="129"/>
        <v>-90.130431366994998</v>
      </c>
      <c r="R464" s="12">
        <f t="shared" si="130"/>
        <v>89.869568633005002</v>
      </c>
      <c r="S464" s="57">
        <f t="shared" si="131"/>
        <v>4.9183605835607406E-3</v>
      </c>
      <c r="T464" s="12">
        <f t="shared" si="114"/>
        <v>83.202038877023369</v>
      </c>
    </row>
    <row r="465" spans="1:20" x14ac:dyDescent="0.25">
      <c r="A465" s="57">
        <f t="shared" si="115"/>
        <v>31.020402243665416</v>
      </c>
      <c r="B465" s="12">
        <f t="shared" si="132"/>
        <v>4.9370503537782717</v>
      </c>
      <c r="C465" s="57" t="str">
        <f t="shared" si="116"/>
        <v>-32.912505078974-14403.0211988745i</v>
      </c>
      <c r="D465" s="57" t="str">
        <f t="shared" si="117"/>
        <v>7.79999999249436-6447.36989335821i</v>
      </c>
      <c r="E465" s="57" t="str">
        <f t="shared" si="118"/>
        <v>162.469393669865-0.0271801879773765i</v>
      </c>
      <c r="F465" s="57" t="str">
        <f t="shared" si="119"/>
        <v>3.83983983929501-13445.4656183936i</v>
      </c>
      <c r="G465" s="57" t="str">
        <f t="shared" si="120"/>
        <v>0.999999999858108-0.0000119118344598773i</v>
      </c>
      <c r="H465" s="57" t="str">
        <f t="shared" si="121"/>
        <v>109.090945229267+0.35870623544375i</v>
      </c>
      <c r="I465" s="57" t="str">
        <f t="shared" si="122"/>
        <v>14.7875170747934-4137.83952916561i</v>
      </c>
      <c r="K465" s="57" t="str">
        <f t="shared" si="123"/>
        <v>0.109998774269073-0.00036603416019421i</v>
      </c>
      <c r="L465" s="57" t="str">
        <f t="shared" si="124"/>
        <v>0.000125-101.629408124197i</v>
      </c>
      <c r="M465" s="57" t="str">
        <f t="shared" si="125"/>
        <v>0.0015-48.9921706033365i</v>
      </c>
      <c r="N465" s="57">
        <f t="shared" si="126"/>
        <v>89.869073000316405</v>
      </c>
      <c r="O465" s="57">
        <f t="shared" si="127"/>
        <v>83.169094675624592</v>
      </c>
      <c r="P465" s="371">
        <f t="shared" si="128"/>
        <v>83.169094675624592</v>
      </c>
      <c r="Q465" s="371">
        <f t="shared" si="129"/>
        <v>-90.130926999683595</v>
      </c>
      <c r="R465" s="12">
        <f t="shared" si="130"/>
        <v>89.869073000316405</v>
      </c>
      <c r="S465" s="57">
        <f t="shared" si="131"/>
        <v>4.9370503537782716E-3</v>
      </c>
      <c r="T465" s="12">
        <f t="shared" si="114"/>
        <v>83.169094675624592</v>
      </c>
    </row>
    <row r="466" spans="1:20" x14ac:dyDescent="0.25">
      <c r="A466" s="57">
        <f t="shared" si="115"/>
        <v>31.138279772191343</v>
      </c>
      <c r="B466" s="12">
        <f t="shared" si="132"/>
        <v>4.9558111451226292</v>
      </c>
      <c r="C466" s="57" t="str">
        <f t="shared" si="116"/>
        <v>-32.912501783172-14348.4960020437i</v>
      </c>
      <c r="D466" s="57" t="str">
        <f t="shared" si="117"/>
        <v>7.79999999243717-6422.96263717932i</v>
      </c>
      <c r="E466" s="57" t="str">
        <f t="shared" si="118"/>
        <v>162.469392578792-0.0272834686043456i</v>
      </c>
      <c r="F466" s="57" t="str">
        <f t="shared" si="119"/>
        <v>3.83983983929084-13394.5662669276i</v>
      </c>
      <c r="G466" s="57" t="str">
        <f t="shared" si="120"/>
        <v>0.999999999857028-0.000011957099430812i</v>
      </c>
      <c r="H466" s="57" t="str">
        <f t="shared" si="121"/>
        <v>109.090945504441+0.360069319483663i</v>
      </c>
      <c r="I466" s="57" t="str">
        <f t="shared" si="122"/>
        <v>14.7875170911703-4122.17524419537i</v>
      </c>
      <c r="K466" s="57" t="str">
        <f t="shared" si="123"/>
        <v>0.109998764935924-0.000367425058629932i</v>
      </c>
      <c r="L466" s="57" t="str">
        <f t="shared" si="124"/>
        <v>0.000125-101.244678346481i</v>
      </c>
      <c r="M466" s="57" t="str">
        <f t="shared" si="125"/>
        <v>0.0015-48.8067051238657i</v>
      </c>
      <c r="N466" s="57">
        <f t="shared" si="126"/>
        <v>89.86857548429802</v>
      </c>
      <c r="O466" s="57">
        <f t="shared" si="127"/>
        <v>83.13615047137435</v>
      </c>
      <c r="P466" s="371">
        <f t="shared" si="128"/>
        <v>83.13615047137435</v>
      </c>
      <c r="Q466" s="371">
        <f t="shared" si="129"/>
        <v>-90.13142451570198</v>
      </c>
      <c r="R466" s="12">
        <f t="shared" si="130"/>
        <v>89.86857548429802</v>
      </c>
      <c r="S466" s="57">
        <f t="shared" si="131"/>
        <v>4.9558111451226293E-3</v>
      </c>
      <c r="T466" s="12">
        <f t="shared" si="114"/>
        <v>83.13615047137435</v>
      </c>
    </row>
    <row r="467" spans="1:20" x14ac:dyDescent="0.25">
      <c r="A467" s="57">
        <f t="shared" si="115"/>
        <v>31.256605235325669</v>
      </c>
      <c r="B467" s="12">
        <f t="shared" si="132"/>
        <v>4.974643227474095</v>
      </c>
      <c r="C467" s="57" t="str">
        <f t="shared" si="116"/>
        <v>-32.9124984622751-14294.1772131451i</v>
      </c>
      <c r="D467" s="57" t="str">
        <f t="shared" si="117"/>
        <v>7.7999999923796-6398.64777747428i</v>
      </c>
      <c r="E467" s="57" t="str">
        <f t="shared" si="118"/>
        <v>162.469391479411-0.0273871416509284i</v>
      </c>
      <c r="F467" s="57" t="str">
        <f t="shared" si="119"/>
        <v>3.83983983928668-13343.8596007941i</v>
      </c>
      <c r="G467" s="57" t="str">
        <f t="shared" si="120"/>
        <v>0.999999999855939-0.000012002536408636i</v>
      </c>
      <c r="H467" s="57" t="str">
        <f t="shared" si="121"/>
        <v>109.090945781709+0.36143758324688i</v>
      </c>
      <c r="I467" s="57" t="str">
        <f t="shared" si="122"/>
        <v>14.7875171076719-4106.57025809984i</v>
      </c>
      <c r="K467" s="57" t="str">
        <f t="shared" si="123"/>
        <v>0.10999875553171-0.000368821242120703i</v>
      </c>
      <c r="L467" s="57" t="str">
        <f t="shared" si="124"/>
        <v>0.000125-100.861405007452i</v>
      </c>
      <c r="M467" s="57" t="str">
        <f t="shared" si="125"/>
        <v>0.0015-48.6219417452338i</v>
      </c>
      <c r="N467" s="57">
        <f t="shared" si="126"/>
        <v>89.868076077794086</v>
      </c>
      <c r="O467" s="57">
        <f t="shared" si="127"/>
        <v>83.103206264250957</v>
      </c>
      <c r="P467" s="371">
        <f t="shared" si="128"/>
        <v>83.103206264250957</v>
      </c>
      <c r="Q467" s="371">
        <f t="shared" si="129"/>
        <v>-90.131923922205914</v>
      </c>
      <c r="R467" s="12">
        <f t="shared" si="130"/>
        <v>89.868076077794086</v>
      </c>
      <c r="S467" s="57">
        <f t="shared" si="131"/>
        <v>4.9746432274740951E-3</v>
      </c>
      <c r="T467" s="12">
        <f t="shared" si="114"/>
        <v>83.103206264250957</v>
      </c>
    </row>
    <row r="468" spans="1:20" x14ac:dyDescent="0.25">
      <c r="A468" s="57">
        <f t="shared" si="115"/>
        <v>31.375380335219909</v>
      </c>
      <c r="B468" s="12">
        <f t="shared" si="132"/>
        <v>4.9935468717384968</v>
      </c>
      <c r="C468" s="57" t="str">
        <f t="shared" si="116"/>
        <v>-32.9124951160919-14240.0640507848i</v>
      </c>
      <c r="D468" s="57" t="str">
        <f t="shared" si="117"/>
        <v>7.79999999232159-6374.42496446573i</v>
      </c>
      <c r="E468" s="57" t="str">
        <f t="shared" si="118"/>
        <v>162.469390371659-0.0274912086077767i</v>
      </c>
      <c r="F468" s="57" t="str">
        <f t="shared" si="119"/>
        <v>3.83983983928247-13293.3448905609i</v>
      </c>
      <c r="G468" s="57" t="str">
        <f t="shared" si="120"/>
        <v>0.999999999854842-0.0000120481460469755i</v>
      </c>
      <c r="H468" s="57" t="str">
        <f t="shared" si="121"/>
        <v>109.09094606109+0.362811046416397i</v>
      </c>
      <c r="I468" s="57" t="str">
        <f t="shared" si="122"/>
        <v>14.7875171242993-4091.02434639624i</v>
      </c>
      <c r="K468" s="57" t="str">
        <f t="shared" si="123"/>
        <v>0.109998746055889-0.000370222730745622i</v>
      </c>
      <c r="L468" s="57" t="str">
        <f t="shared" si="124"/>
        <v>0.000125-100.479582593597i</v>
      </c>
      <c r="M468" s="57" t="str">
        <f t="shared" si="125"/>
        <v>0.0015-48.4378778095575i</v>
      </c>
      <c r="N468" s="57">
        <f t="shared" si="126"/>
        <v>89.86757477362157</v>
      </c>
      <c r="O468" s="57">
        <f t="shared" si="127"/>
        <v>83.070262054232558</v>
      </c>
      <c r="P468" s="371">
        <f t="shared" si="128"/>
        <v>83.070262054232558</v>
      </c>
      <c r="Q468" s="371">
        <f t="shared" si="129"/>
        <v>-90.13242522637843</v>
      </c>
      <c r="R468" s="12">
        <f t="shared" si="130"/>
        <v>89.86757477362157</v>
      </c>
      <c r="S468" s="57">
        <f t="shared" si="131"/>
        <v>4.9935468717384971E-3</v>
      </c>
      <c r="T468" s="12">
        <f t="shared" si="114"/>
        <v>83.070262054232558</v>
      </c>
    </row>
    <row r="469" spans="1:20" x14ac:dyDescent="0.25">
      <c r="A469" s="57">
        <f t="shared" si="115"/>
        <v>31.494606780493747</v>
      </c>
      <c r="B469" s="12">
        <f t="shared" si="132"/>
        <v>5.0125223498511033</v>
      </c>
      <c r="C469" s="57" t="str">
        <f t="shared" si="116"/>
        <v>-32.9124917444302-14186.1557365269i</v>
      </c>
      <c r="D469" s="57" t="str">
        <f t="shared" si="117"/>
        <v>7.79999999226311-6350.29384970035i</v>
      </c>
      <c r="E469" s="57" t="str">
        <f t="shared" si="118"/>
        <v>162.469389255472-0.0275956709712143i</v>
      </c>
      <c r="F469" s="57" t="str">
        <f t="shared" si="119"/>
        <v>3.83983983927822-13243.0214095569i</v>
      </c>
      <c r="G469" s="57" t="str">
        <f t="shared" si="120"/>
        <v>0.999999999853737-0.0000120939290019407i</v>
      </c>
      <c r="H469" s="57" t="str">
        <f t="shared" si="121"/>
        <v>109.090946342596+0.364189728749992i</v>
      </c>
      <c r="I469" s="57" t="str">
        <f t="shared" si="122"/>
        <v>14.7875171410531-4075.53728545125i</v>
      </c>
      <c r="K469" s="57" t="str">
        <f t="shared" si="123"/>
        <v>0.109998736507918-0.000371629544660046i</v>
      </c>
      <c r="L469" s="57" t="str">
        <f t="shared" si="124"/>
        <v>0.000125-100.09920561227i</v>
      </c>
      <c r="M469" s="57" t="str">
        <f t="shared" si="125"/>
        <v>0.0015-48.2545106690152i</v>
      </c>
      <c r="N469" s="57">
        <f t="shared" si="126"/>
        <v>89.867071564570253</v>
      </c>
      <c r="O469" s="57">
        <f t="shared" si="127"/>
        <v>83.037317841297209</v>
      </c>
      <c r="P469" s="371">
        <f t="shared" si="128"/>
        <v>83.037317841297209</v>
      </c>
      <c r="Q469" s="371">
        <f t="shared" si="129"/>
        <v>-90.132928435429747</v>
      </c>
      <c r="R469" s="12">
        <f t="shared" si="130"/>
        <v>89.867071564570253</v>
      </c>
      <c r="S469" s="57">
        <f t="shared" si="131"/>
        <v>5.0125223498511031E-3</v>
      </c>
      <c r="T469" s="12">
        <f t="shared" si="114"/>
        <v>83.037317841297209</v>
      </c>
    </row>
    <row r="470" spans="1:20" x14ac:dyDescent="0.25">
      <c r="A470" s="57">
        <f t="shared" si="115"/>
        <v>31.614286286259624</v>
      </c>
      <c r="B470" s="12">
        <f t="shared" si="132"/>
        <v>5.0315699347805376</v>
      </c>
      <c r="C470" s="57" t="str">
        <f t="shared" si="116"/>
        <v>-32.9124883470963-14132.4514948821i</v>
      </c>
      <c r="D470" s="57" t="str">
        <f t="shared" si="117"/>
        <v>7.79999999220423-6326.25408604392i</v>
      </c>
      <c r="E470" s="57" t="str">
        <f t="shared" si="118"/>
        <v>162.469388130788-0.027700530243239i</v>
      </c>
      <c r="F470" s="57" t="str">
        <f t="shared" si="119"/>
        <v>3.83983983927392-13192.8884338618i</v>
      </c>
      <c r="G470" s="57" t="str">
        <f t="shared" si="120"/>
        <v>0.999999999852623-0.0000121398859321346i</v>
      </c>
      <c r="H470" s="57" t="str">
        <f t="shared" si="121"/>
        <v>109.090946626247+0.365573650080549i</v>
      </c>
      <c r="I470" s="57" t="str">
        <f t="shared" si="122"/>
        <v>14.7875171579347-4060.1088524784i</v>
      </c>
      <c r="K470" s="57" t="str">
        <f t="shared" si="123"/>
        <v>0.109998726887245-0.00037304170409587i</v>
      </c>
      <c r="L470" s="57" t="str">
        <f t="shared" si="124"/>
        <v>0.000125-99.7202685916213i</v>
      </c>
      <c r="M470" s="57" t="str">
        <f t="shared" si="125"/>
        <v>0.0015-48.0718376858092i</v>
      </c>
      <c r="N470" s="57">
        <f t="shared" si="126"/>
        <v>89.866566443402462</v>
      </c>
      <c r="O470" s="57">
        <f t="shared" si="127"/>
        <v>83.004373625422602</v>
      </c>
      <c r="P470" s="371">
        <f t="shared" si="128"/>
        <v>83.004373625422602</v>
      </c>
      <c r="Q470" s="371">
        <f t="shared" si="129"/>
        <v>-90.133433556597538</v>
      </c>
      <c r="R470" s="12">
        <f t="shared" si="130"/>
        <v>89.866566443402462</v>
      </c>
      <c r="S470" s="57">
        <f t="shared" si="131"/>
        <v>5.0315699347805373E-3</v>
      </c>
      <c r="T470" s="12">
        <f t="shared" si="114"/>
        <v>83.004373625422602</v>
      </c>
    </row>
    <row r="471" spans="1:20" x14ac:dyDescent="0.25">
      <c r="A471" s="57">
        <f t="shared" si="115"/>
        <v>31.734420574147411</v>
      </c>
      <c r="B471" s="12">
        <f t="shared" si="132"/>
        <v>5.0506899005327037</v>
      </c>
      <c r="C471" s="57" t="str">
        <f t="shared" si="116"/>
        <v>-32.9124849238937-14078.9505532967i</v>
      </c>
      <c r="D471" s="57" t="str">
        <f t="shared" si="117"/>
        <v>7.79999999214485-6302.30532767641i</v>
      </c>
      <c r="E471" s="57" t="str">
        <f t="shared" si="118"/>
        <v>162.469386997538-0.0278057879315422i</v>
      </c>
      <c r="F471" s="57" t="str">
        <f t="shared" si="119"/>
        <v>3.83983983926961-13142.945242296i</v>
      </c>
      <c r="G471" s="57" t="str">
        <f t="shared" si="120"/>
        <v>0.999999999851501-0.000012186017498663i</v>
      </c>
      <c r="H471" s="57" t="str">
        <f t="shared" si="121"/>
        <v>109.090946912058+0.366962830316295i</v>
      </c>
      <c r="I471" s="57" t="str">
        <f t="shared" si="122"/>
        <v>14.7875171749447-4044.73882553448i</v>
      </c>
      <c r="K471" s="57" t="str">
        <f t="shared" si="123"/>
        <v>0.109998717193318-0.000374459229361827i</v>
      </c>
      <c r="L471" s="57" t="str">
        <f t="shared" si="124"/>
        <v>0.000125-99.3427660805154i</v>
      </c>
      <c r="M471" s="57" t="str">
        <f t="shared" si="125"/>
        <v>0.0015-47.8898562321271i</v>
      </c>
      <c r="N471" s="57">
        <f t="shared" si="126"/>
        <v>89.866059402853054</v>
      </c>
      <c r="O471" s="57">
        <f t="shared" si="127"/>
        <v>82.971429406586296</v>
      </c>
      <c r="P471" s="371">
        <f t="shared" si="128"/>
        <v>82.971429406586296</v>
      </c>
      <c r="Q471" s="371">
        <f t="shared" si="129"/>
        <v>-90.133940597146946</v>
      </c>
      <c r="R471" s="12">
        <f t="shared" si="130"/>
        <v>89.866059402853054</v>
      </c>
      <c r="S471" s="57">
        <f t="shared" si="131"/>
        <v>5.0506899005327037E-3</v>
      </c>
      <c r="T471" s="12">
        <f t="shared" si="114"/>
        <v>82.971429406586296</v>
      </c>
    </row>
    <row r="472" spans="1:20" x14ac:dyDescent="0.25">
      <c r="A472" s="57">
        <f t="shared" si="115"/>
        <v>31.855011372329169</v>
      </c>
      <c r="B472" s="12">
        <f t="shared" si="132"/>
        <v>5.0698825221547281</v>
      </c>
      <c r="C472" s="57" t="str">
        <f t="shared" si="116"/>
        <v>-32.9124814746264-14025.6521421419i</v>
      </c>
      <c r="D472" s="57" t="str">
        <f t="shared" si="117"/>
        <v>7.79999999208503-6278.44723008686i</v>
      </c>
      <c r="E472" s="57" t="str">
        <f t="shared" si="118"/>
        <v>162.46938585566-0.0279114455495577i</v>
      </c>
      <c r="F472" s="57" t="str">
        <f t="shared" si="119"/>
        <v>3.83983983926529-13093.19111641i</v>
      </c>
      <c r="G472" s="57" t="str">
        <f t="shared" si="120"/>
        <v>0.99999999985037-0.0000122323243651441i</v>
      </c>
      <c r="H472" s="57" t="str">
        <f t="shared" si="121"/>
        <v>109.090947200045+0.368357289441118i</v>
      </c>
      <c r="I472" s="57" t="str">
        <f t="shared" si="122"/>
        <v>14.7875171920844-4029.42698351649i</v>
      </c>
      <c r="K472" s="57" t="str">
        <f t="shared" si="123"/>
        <v>0.109998707425579-0.000375882140843768i</v>
      </c>
      <c r="L472" s="57" t="str">
        <f t="shared" si="124"/>
        <v>0.000125-98.9666926484518i</v>
      </c>
      <c r="M472" s="57" t="str">
        <f t="shared" si="125"/>
        <v>0.0015-47.7085636901047i</v>
      </c>
      <c r="N472" s="57">
        <f t="shared" si="126"/>
        <v>89.865550435629231</v>
      </c>
      <c r="O472" s="57">
        <f t="shared" si="127"/>
        <v>82.938485184765852</v>
      </c>
      <c r="P472" s="371">
        <f t="shared" si="128"/>
        <v>82.938485184765852</v>
      </c>
      <c r="Q472" s="371">
        <f t="shared" si="129"/>
        <v>-90.134449564370769</v>
      </c>
      <c r="R472" s="12">
        <f t="shared" si="130"/>
        <v>89.865550435629231</v>
      </c>
      <c r="S472" s="57">
        <f t="shared" si="131"/>
        <v>5.0698825221547278E-3</v>
      </c>
      <c r="T472" s="12">
        <f t="shared" si="114"/>
        <v>82.938485184765852</v>
      </c>
    </row>
    <row r="473" spans="1:20" x14ac:dyDescent="0.25">
      <c r="A473" s="57">
        <f t="shared" si="115"/>
        <v>31.976060415544023</v>
      </c>
      <c r="B473" s="12">
        <f t="shared" si="132"/>
        <v>5.0891480757389163</v>
      </c>
      <c r="C473" s="57" t="str">
        <f t="shared" si="116"/>
        <v>-32.9124779990958-13972.5554947022i</v>
      </c>
      <c r="D473" s="57" t="str">
        <f t="shared" si="117"/>
        <v>7.79999999202475-6254.67945006856i</v>
      </c>
      <c r="E473" s="57" t="str">
        <f t="shared" si="118"/>
        <v>162.469384705088-0.0280175046164403i</v>
      </c>
      <c r="F473" s="57" t="str">
        <f t="shared" si="119"/>
        <v>3.83983983926091-13043.6253404738i</v>
      </c>
      <c r="G473" s="57" t="str">
        <f t="shared" si="120"/>
        <v>0.999999999849231-0.0000122788071977176i</v>
      </c>
      <c r="H473" s="57" t="str">
        <f t="shared" si="121"/>
        <v>109.090947490225+0.369757047514846i</v>
      </c>
      <c r="I473" s="57" t="str">
        <f t="shared" si="122"/>
        <v>14.7875172093544-4014.1731061584i</v>
      </c>
      <c r="K473" s="57" t="str">
        <f t="shared" si="123"/>
        <v>0.109998697583466-0.000377310459004971i</v>
      </c>
      <c r="L473" s="57" t="str">
        <f t="shared" si="124"/>
        <v>0.000125-98.5920428854865i</v>
      </c>
      <c r="M473" s="57" t="str">
        <f t="shared" si="125"/>
        <v>0.0015-47.5279574517878i</v>
      </c>
      <c r="N473" s="57">
        <f t="shared" si="126"/>
        <v>89.865039534410613</v>
      </c>
      <c r="O473" s="57">
        <f t="shared" si="127"/>
        <v>82.905540959938563</v>
      </c>
      <c r="P473" s="371">
        <f t="shared" si="128"/>
        <v>82.905540959938563</v>
      </c>
      <c r="Q473" s="371">
        <f t="shared" si="129"/>
        <v>-90.134960465589387</v>
      </c>
      <c r="R473" s="12">
        <f t="shared" si="130"/>
        <v>89.865039534410613</v>
      </c>
      <c r="S473" s="57">
        <f t="shared" si="131"/>
        <v>5.0891480757389159E-3</v>
      </c>
      <c r="T473" s="12">
        <f t="shared" si="114"/>
        <v>82.905540959938563</v>
      </c>
    </row>
    <row r="474" spans="1:20" x14ac:dyDescent="0.25">
      <c r="A474" s="57">
        <f t="shared" si="115"/>
        <v>32.097569445123092</v>
      </c>
      <c r="B474" s="12">
        <f t="shared" si="132"/>
        <v>5.1084868384267246</v>
      </c>
      <c r="C474" s="57" t="str">
        <f t="shared" si="116"/>
        <v>-32.9124744971016-13919.6598471645i</v>
      </c>
      <c r="D474" s="57" t="str">
        <f t="shared" si="117"/>
        <v>7.799999991964-6231.00164571398i</v>
      </c>
      <c r="E474" s="57" t="str">
        <f t="shared" si="118"/>
        <v>162.469383545756-0.0281239666571324i</v>
      </c>
      <c r="F474" s="57" t="str">
        <f t="shared" si="119"/>
        <v>3.83983983925652-12994.2472014673i</v>
      </c>
      <c r="G474" s="57" t="str">
        <f t="shared" si="120"/>
        <v>0.999999999848083-0.0000123254666650549i</v>
      </c>
      <c r="H474" s="57" t="str">
        <f t="shared" si="121"/>
        <v>109.090947782614+0.371162124673526i</v>
      </c>
      <c r="I474" s="57" t="str">
        <f t="shared" si="122"/>
        <v>14.7875172267559-3998.97697402812i</v>
      </c>
      <c r="K474" s="57" t="str">
        <f t="shared" si="123"/>
        <v>0.109998687666413-0.000378744204386412i</v>
      </c>
      <c r="L474" s="57" t="str">
        <f t="shared" si="124"/>
        <v>0.000125-98.2188114021591i</v>
      </c>
      <c r="M474" s="57" t="str">
        <f t="shared" si="125"/>
        <v>0.0015-47.3480349190953i</v>
      </c>
      <c r="N474" s="57">
        <f t="shared" si="126"/>
        <v>89.86452669184888</v>
      </c>
      <c r="O474" s="57">
        <f t="shared" si="127"/>
        <v>82.872596732081547</v>
      </c>
      <c r="P474" s="371">
        <f t="shared" si="128"/>
        <v>82.872596732081547</v>
      </c>
      <c r="Q474" s="371">
        <f t="shared" si="129"/>
        <v>-90.13547330815112</v>
      </c>
      <c r="R474" s="12">
        <f t="shared" si="130"/>
        <v>89.86452669184888</v>
      </c>
      <c r="S474" s="57">
        <f t="shared" si="131"/>
        <v>5.1084868384267245E-3</v>
      </c>
      <c r="T474" s="12">
        <f t="shared" si="114"/>
        <v>82.872596732081547</v>
      </c>
    </row>
    <row r="475" spans="1:20" x14ac:dyDescent="0.25">
      <c r="A475" s="57">
        <f t="shared" si="115"/>
        <v>32.219540209014561</v>
      </c>
      <c r="B475" s="12">
        <f t="shared" si="132"/>
        <v>5.1278990884127467</v>
      </c>
      <c r="C475" s="57" t="str">
        <f t="shared" si="116"/>
        <v>-32.9124709684421-13866.9644386069i</v>
      </c>
      <c r="D475" s="57" t="str">
        <f t="shared" si="117"/>
        <v>7.7999999919028-6207.41347640998i</v>
      </c>
      <c r="E475" s="57" t="str">
        <f t="shared" si="118"/>
        <v>162.469382377595-0.0282308332023432i</v>
      </c>
      <c r="F475" s="57" t="str">
        <f t="shared" si="119"/>
        <v>3.83983983925205-12945.0559890692i</v>
      </c>
      <c r="G475" s="57" t="str">
        <f t="shared" si="120"/>
        <v>0.999999999846926-0.0000123723034383677i</v>
      </c>
      <c r="H475" s="57" t="str">
        <f t="shared" si="121"/>
        <v>109.09094807723+0.372572541129746i</v>
      </c>
      <c r="I475" s="57" t="str">
        <f t="shared" si="122"/>
        <v>14.7875172442901-3983.83836852417i</v>
      </c>
      <c r="K475" s="57" t="str">
        <f t="shared" si="123"/>
        <v>0.109998677673848-0.000380183397607085i</v>
      </c>
      <c r="L475" s="57" t="str">
        <f t="shared" si="124"/>
        <v>0.000125-97.8469928294071i</v>
      </c>
      <c r="M475" s="57" t="str">
        <f t="shared" si="125"/>
        <v>0.0015-47.1687935037809i</v>
      </c>
      <c r="N475" s="57">
        <f t="shared" si="126"/>
        <v>89.864011900567917</v>
      </c>
      <c r="O475" s="57">
        <f t="shared" si="127"/>
        <v>82.839652501171571</v>
      </c>
      <c r="P475" s="371">
        <f t="shared" si="128"/>
        <v>82.839652501171571</v>
      </c>
      <c r="Q475" s="371">
        <f t="shared" si="129"/>
        <v>-90.135988099432083</v>
      </c>
      <c r="R475" s="12">
        <f t="shared" si="130"/>
        <v>89.864011900567917</v>
      </c>
      <c r="S475" s="57">
        <f t="shared" si="131"/>
        <v>5.1278990884127467E-3</v>
      </c>
      <c r="T475" s="12">
        <f t="shared" si="114"/>
        <v>82.839652501171571</v>
      </c>
    </row>
    <row r="476" spans="1:20" x14ac:dyDescent="0.25">
      <c r="A476" s="57">
        <f t="shared" si="115"/>
        <v>32.341974461808817</v>
      </c>
      <c r="B476" s="12">
        <f t="shared" si="132"/>
        <v>5.1473851049487154</v>
      </c>
      <c r="C476" s="57" t="str">
        <f t="shared" si="116"/>
        <v>-32.9124674129149-13814.4685109885i</v>
      </c>
      <c r="D476" s="57" t="str">
        <f t="shared" si="117"/>
        <v>7.79999999184116-6183.91460283283i</v>
      </c>
      <c r="E476" s="57" t="str">
        <f t="shared" si="118"/>
        <v>162.46938120054-0.0283381057886139i</v>
      </c>
      <c r="F476" s="57" t="str">
        <f t="shared" si="119"/>
        <v>3.83983983924758-12896.0509956475i</v>
      </c>
      <c r="G476" s="57" t="str">
        <f t="shared" si="120"/>
        <v>0.99999999984576-0.0000124193181914191i</v>
      </c>
      <c r="H476" s="57" t="str">
        <f t="shared" si="121"/>
        <v>109.090948374089+0.37398831717287i</v>
      </c>
      <c r="I476" s="57" t="str">
        <f t="shared" si="122"/>
        <v>14.7875172619577-3968.75707187261i</v>
      </c>
      <c r="K476" s="57" t="str">
        <f t="shared" si="123"/>
        <v>0.109998667605198-0.000381628059364277i</v>
      </c>
      <c r="L476" s="57" t="str">
        <f t="shared" si="124"/>
        <v>0.000125-97.4765818184962i</v>
      </c>
      <c r="M476" s="57" t="str">
        <f t="shared" si="125"/>
        <v>0.0015-46.9902306273968i</v>
      </c>
      <c r="N476" s="57">
        <f t="shared" si="126"/>
        <v>89.863495153163484</v>
      </c>
      <c r="O476" s="57">
        <f t="shared" si="127"/>
        <v>82.806708267185542</v>
      </c>
      <c r="P476" s="371">
        <f t="shared" si="128"/>
        <v>82.806708267185542</v>
      </c>
      <c r="Q476" s="371">
        <f t="shared" si="129"/>
        <v>-90.136504846836516</v>
      </c>
      <c r="R476" s="12">
        <f t="shared" si="130"/>
        <v>89.863495153163484</v>
      </c>
      <c r="S476" s="57">
        <f t="shared" si="131"/>
        <v>5.1473851049487155E-3</v>
      </c>
      <c r="T476" s="12">
        <f t="shared" si="114"/>
        <v>82.806708267185542</v>
      </c>
    </row>
    <row r="477" spans="1:20" x14ac:dyDescent="0.25">
      <c r="A477" s="57">
        <f t="shared" si="115"/>
        <v>32.464873964763697</v>
      </c>
      <c r="B477" s="12">
        <f t="shared" si="132"/>
        <v>5.1669451683475209</v>
      </c>
      <c r="C477" s="57" t="str">
        <f t="shared" si="116"/>
        <v>-32.9124638303144-13762.1713091375i</v>
      </c>
      <c r="D477" s="57" t="str">
        <f t="shared" si="117"/>
        <v>7.79999999177906-6160.50468694331i</v>
      </c>
      <c r="E477" s="57" t="str">
        <f t="shared" si="118"/>
        <v>162.469380014522-0.028445785958301i</v>
      </c>
      <c r="F477" s="57" t="str">
        <f t="shared" si="119"/>
        <v>3.83983983924308-12847.2315162488i</v>
      </c>
      <c r="G477" s="57" t="str">
        <f t="shared" si="120"/>
        <v>0.999999999844586-0.0000124665116005318i</v>
      </c>
      <c r="H477" s="57" t="str">
        <f t="shared" si="121"/>
        <v>109.090948673208+0.375409473169386i</v>
      </c>
      <c r="I477" s="57" t="str">
        <f t="shared" si="122"/>
        <v>14.7875172797597-3953.7328671239i</v>
      </c>
      <c r="K477" s="57" t="str">
        <f t="shared" si="123"/>
        <v>0.109998657459882-0.000383078210433873i</v>
      </c>
      <c r="L477" s="57" t="str">
        <f t="shared" si="124"/>
        <v>0.000125-97.1075730409414i</v>
      </c>
      <c r="M477" s="57" t="str">
        <f t="shared" si="125"/>
        <v>0.0015-46.8123437212561i</v>
      </c>
      <c r="N477" s="57">
        <f t="shared" si="126"/>
        <v>89.862976442203319</v>
      </c>
      <c r="O477" s="57">
        <f t="shared" si="127"/>
        <v>82.773764030099841</v>
      </c>
      <c r="P477" s="371">
        <f t="shared" si="128"/>
        <v>82.773764030099841</v>
      </c>
      <c r="Q477" s="371">
        <f t="shared" si="129"/>
        <v>-90.137023557796681</v>
      </c>
      <c r="R477" s="12">
        <f t="shared" si="130"/>
        <v>89.862976442203319</v>
      </c>
      <c r="S477" s="57">
        <f t="shared" si="131"/>
        <v>5.1669451683475209E-3</v>
      </c>
      <c r="T477" s="12">
        <f t="shared" si="114"/>
        <v>82.773764030099841</v>
      </c>
    </row>
    <row r="478" spans="1:20" x14ac:dyDescent="0.25">
      <c r="A478" s="57">
        <f t="shared" si="115"/>
        <v>32.5882404858298</v>
      </c>
      <c r="B478" s="12">
        <f t="shared" si="132"/>
        <v>5.1865795599872415</v>
      </c>
      <c r="C478" s="57" t="str">
        <f t="shared" si="116"/>
        <v>-32.9124602204363-13710.0720807415i</v>
      </c>
      <c r="D478" s="57" t="str">
        <f t="shared" si="117"/>
        <v>7.79999999171644-6137.18339198196i</v>
      </c>
      <c r="E478" s="57" t="str">
        <f t="shared" si="118"/>
        <v>162.469378819475-0.0285538752596289i</v>
      </c>
      <c r="F478" s="57" t="str">
        <f t="shared" si="119"/>
        <v>3.83983983923852-12798.5968485887i</v>
      </c>
      <c r="G478" s="57" t="str">
        <f t="shared" si="120"/>
        <v>0.999999999843403-0.000012513884344599i</v>
      </c>
      <c r="H478" s="57" t="str">
        <f t="shared" si="121"/>
        <v>109.090948974606+0.376836029563169i</v>
      </c>
      <c r="I478" s="57" t="str">
        <f t="shared" si="122"/>
        <v>14.7875172976976-3938.76553814993i</v>
      </c>
      <c r="K478" s="57" t="str">
        <f t="shared" si="123"/>
        <v>0.109998647237317-0.000384533871670662i</v>
      </c>
      <c r="L478" s="57" t="str">
        <f t="shared" si="124"/>
        <v>0.000125-96.7399611884251i</v>
      </c>
      <c r="M478" s="57" t="str">
        <f t="shared" si="125"/>
        <v>0.0015-46.6351302263958i</v>
      </c>
      <c r="N478" s="57">
        <f t="shared" si="126"/>
        <v>89.862455760226823</v>
      </c>
      <c r="O478" s="57">
        <f t="shared" si="127"/>
        <v>82.740819789891177</v>
      </c>
      <c r="P478" s="371">
        <f t="shared" si="128"/>
        <v>82.740819789891177</v>
      </c>
      <c r="Q478" s="371">
        <f t="shared" si="129"/>
        <v>-90.137544239773177</v>
      </c>
      <c r="R478" s="12">
        <f t="shared" si="130"/>
        <v>89.862455760226823</v>
      </c>
      <c r="S478" s="57">
        <f t="shared" si="131"/>
        <v>5.1865795599872417E-3</v>
      </c>
      <c r="T478" s="12">
        <f t="shared" si="114"/>
        <v>82.740819789891177</v>
      </c>
    </row>
    <row r="479" spans="1:20" x14ac:dyDescent="0.25">
      <c r="A479" s="57">
        <f t="shared" si="115"/>
        <v>32.712075799675951</v>
      </c>
      <c r="B479" s="12">
        <f t="shared" si="132"/>
        <v>5.2062885623151933</v>
      </c>
      <c r="C479" s="57" t="str">
        <f t="shared" si="116"/>
        <v>-32.9124565830714-13658.1700763353i</v>
      </c>
      <c r="D479" s="57" t="str">
        <f t="shared" si="117"/>
        <v>7.79999999165338-6113.95038246409i</v>
      </c>
      <c r="E479" s="57" t="str">
        <f t="shared" si="118"/>
        <v>162.469377615327-0.028662375246688i</v>
      </c>
      <c r="F479" s="57" t="str">
        <f t="shared" si="119"/>
        <v>3.83983983923395-12750.146293041i</v>
      </c>
      <c r="G479" s="57" t="str">
        <f t="shared" si="120"/>
        <v>0.99999999984221-0.0000125614371050935i</v>
      </c>
      <c r="H479" s="57" t="str">
        <f t="shared" si="121"/>
        <v>109.090949278298+0.378268006875776i</v>
      </c>
      <c r="I479" s="57" t="str">
        <f t="shared" si="122"/>
        <v>14.7875173157719-3923.8548696405i</v>
      </c>
      <c r="K479" s="57" t="str">
        <f t="shared" si="123"/>
        <v>0.109998636936915-0.000385995064008622i</v>
      </c>
      <c r="L479" s="57" t="str">
        <f t="shared" si="124"/>
        <v>0.000125-96.3737409727287i</v>
      </c>
      <c r="M479" s="57" t="str">
        <f t="shared" si="125"/>
        <v>0.0015-46.4585875935403i</v>
      </c>
      <c r="N479" s="57">
        <f t="shared" si="126"/>
        <v>89.86193309974513</v>
      </c>
      <c r="O479" s="57">
        <f t="shared" si="127"/>
        <v>82.707875546535547</v>
      </c>
      <c r="P479" s="371">
        <f t="shared" si="128"/>
        <v>82.707875546535547</v>
      </c>
      <c r="Q479" s="371">
        <f t="shared" si="129"/>
        <v>-90.13806690025487</v>
      </c>
      <c r="R479" s="12">
        <f t="shared" si="130"/>
        <v>89.86193309974513</v>
      </c>
      <c r="S479" s="57">
        <f t="shared" si="131"/>
        <v>5.2062885623151934E-3</v>
      </c>
      <c r="T479" s="12">
        <f t="shared" si="114"/>
        <v>82.707875546535547</v>
      </c>
    </row>
    <row r="480" spans="1:20" x14ac:dyDescent="0.25">
      <c r="A480" s="57">
        <f t="shared" si="115"/>
        <v>32.836381687714727</v>
      </c>
      <c r="B480" s="12">
        <f t="shared" si="132"/>
        <v>5.2260724588519913</v>
      </c>
      <c r="C480" s="57" t="str">
        <f t="shared" si="116"/>
        <v>-32.9124529180106-13606.4645492914i</v>
      </c>
      <c r="D480" s="57" t="str">
        <f t="shared" si="117"/>
        <v>7.79999999158983-6090.80532417509i</v>
      </c>
      <c r="E480" s="57" t="str">
        <f t="shared" si="118"/>
        <v>162.469376402012-0.0287712874794647i</v>
      </c>
      <c r="F480" s="57" t="str">
        <f t="shared" si="119"/>
        <v>3.83983983922934-12701.8791526283i</v>
      </c>
      <c r="G480" s="57" t="str">
        <f t="shared" si="120"/>
        <v>0.999999999841009-0.0000126091705660778i</v>
      </c>
      <c r="H480" s="57" t="str">
        <f t="shared" si="121"/>
        <v>109.090949584302+0.379705425706745i</v>
      </c>
      <c r="I480" s="57" t="str">
        <f t="shared" si="122"/>
        <v>14.7875173339836-3909.00064710071i</v>
      </c>
      <c r="K480" s="57" t="str">
        <f t="shared" si="123"/>
        <v>0.109998626558084-0.000387461808461226i</v>
      </c>
      <c r="L480" s="57" t="str">
        <f t="shared" si="124"/>
        <v>0.000125-96.0089071256512i</v>
      </c>
      <c r="M480" s="57" t="str">
        <f t="shared" si="125"/>
        <v>0.0015-46.2827132830646i</v>
      </c>
      <c r="N480" s="57">
        <f t="shared" si="126"/>
        <v>89.861408453240927</v>
      </c>
      <c r="O480" s="57">
        <f t="shared" si="127"/>
        <v>82.674931300009163</v>
      </c>
      <c r="P480" s="371">
        <f t="shared" si="128"/>
        <v>82.674931300009163</v>
      </c>
      <c r="Q480" s="371">
        <f t="shared" si="129"/>
        <v>-90.138591546759073</v>
      </c>
      <c r="R480" s="12">
        <f t="shared" si="130"/>
        <v>89.861408453240927</v>
      </c>
      <c r="S480" s="57">
        <f t="shared" si="131"/>
        <v>5.2260724588519911E-3</v>
      </c>
      <c r="T480" s="12">
        <f t="shared" si="114"/>
        <v>82.674931300009163</v>
      </c>
    </row>
    <row r="481" spans="1:20" x14ac:dyDescent="0.25">
      <c r="A481" s="57">
        <f t="shared" si="115"/>
        <v>32.961159938128041</v>
      </c>
      <c r="B481" s="12">
        <f t="shared" si="132"/>
        <v>5.2459315341956287</v>
      </c>
      <c r="C481" s="57" t="str">
        <f t="shared" si="116"/>
        <v>-32.9124492250432-13554.9547558081i</v>
      </c>
      <c r="D481" s="57" t="str">
        <f t="shared" si="117"/>
        <v>7.79999999152578-6067.7478841655i</v>
      </c>
      <c r="E481" s="57" t="str">
        <f t="shared" si="118"/>
        <v>162.469375179457-0.0288806135238775i</v>
      </c>
      <c r="F481" s="57" t="str">
        <f t="shared" si="119"/>
        <v>3.83983983922469-12653.7947330115i</v>
      </c>
      <c r="G481" s="57" t="str">
        <f t="shared" si="120"/>
        <v>0.999999999839798-0.0000126570854142135i</v>
      </c>
      <c r="H481" s="57" t="str">
        <f t="shared" si="121"/>
        <v>109.090949892637+0.381148306733911i</v>
      </c>
      <c r="I481" s="57" t="str">
        <f t="shared" si="122"/>
        <v>14.7875173523342-3894.2026568476i</v>
      </c>
      <c r="K481" s="57" t="str">
        <f t="shared" si="123"/>
        <v>0.109998616100225-0.000388934126121749i</v>
      </c>
      <c r="L481" s="57" t="str">
        <f t="shared" si="124"/>
        <v>0.000125-95.6454543989353i</v>
      </c>
      <c r="M481" s="57" t="str">
        <f t="shared" si="125"/>
        <v>0.0015-46.1075047649577i</v>
      </c>
      <c r="N481" s="57">
        <f t="shared" si="126"/>
        <v>89.860881813168291</v>
      </c>
      <c r="O481" s="57">
        <f t="shared" si="127"/>
        <v>82.641987050287639</v>
      </c>
      <c r="P481" s="371">
        <f t="shared" si="128"/>
        <v>82.641987050287639</v>
      </c>
      <c r="Q481" s="371">
        <f t="shared" si="129"/>
        <v>-90.139118186831709</v>
      </c>
      <c r="R481" s="12">
        <f t="shared" si="130"/>
        <v>89.860881813168291</v>
      </c>
      <c r="S481" s="57">
        <f t="shared" si="131"/>
        <v>5.2459315341956284E-3</v>
      </c>
      <c r="T481" s="12">
        <f t="shared" si="114"/>
        <v>82.641987050287639</v>
      </c>
    </row>
    <row r="482" spans="1:20" x14ac:dyDescent="0.25">
      <c r="A482" s="57">
        <f t="shared" si="115"/>
        <v>33.086412345892924</v>
      </c>
      <c r="B482" s="12">
        <f t="shared" si="132"/>
        <v>5.2658660740255723</v>
      </c>
      <c r="C482" s="57" t="str">
        <f t="shared" si="116"/>
        <v>-32.9124455039567-13503.6399549i</v>
      </c>
      <c r="D482" s="57" t="str">
        <f t="shared" si="117"/>
        <v>7.79999999146128-6044.77773074631i</v>
      </c>
      <c r="E482" s="57" t="str">
        <f t="shared" si="118"/>
        <v>162.469373947594-0.0289903549517843i</v>
      </c>
      <c r="F482" s="57" t="str">
        <f t="shared" si="119"/>
        <v>3.83983983922002-12605.8923424802i</v>
      </c>
      <c r="G482" s="57" t="str">
        <f t="shared" si="120"/>
        <v>0.999999999838578-0.000012705182338772i</v>
      </c>
      <c r="H482" s="57" t="str">
        <f t="shared" si="121"/>
        <v>109.090950203319+0.382596670713661i</v>
      </c>
      <c r="I482" s="57" t="str">
        <f t="shared" si="122"/>
        <v>14.7875173708244-3879.46068600707i</v>
      </c>
      <c r="K482" s="57" t="str">
        <f t="shared" si="123"/>
        <v>0.109998605562738-0.000390412038163561i</v>
      </c>
      <c r="L482" s="57" t="str">
        <f t="shared" si="124"/>
        <v>0.000125-95.2833775641916i</v>
      </c>
      <c r="M482" s="57" t="str">
        <f t="shared" si="125"/>
        <v>0.0015-45.9329595187865i</v>
      </c>
      <c r="N482" s="57">
        <f t="shared" si="126"/>
        <v>89.860353171952724</v>
      </c>
      <c r="O482" s="57">
        <f t="shared" si="127"/>
        <v>82.609042797346859</v>
      </c>
      <c r="P482" s="371">
        <f t="shared" si="128"/>
        <v>82.609042797346859</v>
      </c>
      <c r="Q482" s="371">
        <f t="shared" si="129"/>
        <v>-90.139646828047276</v>
      </c>
      <c r="R482" s="12">
        <f t="shared" si="130"/>
        <v>89.860353171952724</v>
      </c>
      <c r="S482" s="57">
        <f t="shared" si="131"/>
        <v>5.2658660740255723E-3</v>
      </c>
      <c r="T482" s="12">
        <f t="shared" si="114"/>
        <v>82.609042797346859</v>
      </c>
    </row>
    <row r="483" spans="1:20" x14ac:dyDescent="0.25">
      <c r="A483" s="57">
        <f t="shared" si="115"/>
        <v>33.212140712807319</v>
      </c>
      <c r="B483" s="12">
        <f t="shared" si="132"/>
        <v>5.2858763651068692</v>
      </c>
      <c r="C483" s="57" t="str">
        <f t="shared" si="116"/>
        <v>-32.9124417545373-13452.5194083862i</v>
      </c>
      <c r="D483" s="57" t="str">
        <f t="shared" si="117"/>
        <v>7.79999999139623-6021.89453348416i</v>
      </c>
      <c r="E483" s="57" t="str">
        <f t="shared" si="118"/>
        <v>162.469372706351-0.0291005133410037i</v>
      </c>
      <c r="F483" s="57" t="str">
        <f t="shared" si="119"/>
        <v>3.83983983921528-12558.1712919423i</v>
      </c>
      <c r="G483" s="57" t="str">
        <f t="shared" si="120"/>
        <v>0.999999999837349-0.0000127534620316436i</v>
      </c>
      <c r="H483" s="57" t="str">
        <f t="shared" si="121"/>
        <v>109.090950516367+0.384050538481282i</v>
      </c>
      <c r="I483" s="57" t="str">
        <f t="shared" si="122"/>
        <v>14.7875173894557-3864.77452251095i</v>
      </c>
      <c r="K483" s="57" t="str">
        <f t="shared" si="123"/>
        <v>0.109998594945015-0.000391895565840442i</v>
      </c>
      <c r="L483" s="57" t="str">
        <f t="shared" si="124"/>
        <v>0.000125-94.9226714128224i</v>
      </c>
      <c r="M483" s="57" t="str">
        <f t="shared" si="125"/>
        <v>0.0015-45.7590750336586i</v>
      </c>
      <c r="N483" s="57">
        <f t="shared" si="126"/>
        <v>89.859822521990864</v>
      </c>
      <c r="O483" s="57">
        <f t="shared" si="127"/>
        <v>82.576098541162111</v>
      </c>
      <c r="P483" s="371">
        <f t="shared" si="128"/>
        <v>82.576098541162111</v>
      </c>
      <c r="Q483" s="371">
        <f t="shared" si="129"/>
        <v>-90.140177478009136</v>
      </c>
      <c r="R483" s="12">
        <f t="shared" si="130"/>
        <v>89.859822521990864</v>
      </c>
      <c r="S483" s="57">
        <f t="shared" si="131"/>
        <v>5.2858763651068693E-3</v>
      </c>
      <c r="T483" s="12">
        <f t="shared" si="114"/>
        <v>82.576098541162111</v>
      </c>
    </row>
    <row r="484" spans="1:20" x14ac:dyDescent="0.25">
      <c r="A484" s="57">
        <f t="shared" si="115"/>
        <v>33.338346847515986</v>
      </c>
      <c r="B484" s="12">
        <f t="shared" si="132"/>
        <v>5.3059626952942756</v>
      </c>
      <c r="C484" s="57" t="str">
        <f t="shared" si="116"/>
        <v>-32.912437976569-13401.5923808808i</v>
      </c>
      <c r="D484" s="57" t="str">
        <f t="shared" si="117"/>
        <v>7.79999999133073-5999.09796319657i</v>
      </c>
      <c r="E484" s="57" t="str">
        <f t="shared" si="118"/>
        <v>162.469371455657-0.0292110902753527i</v>
      </c>
      <c r="F484" s="57" t="str">
        <f t="shared" si="119"/>
        <v>3.83983983921053-12510.6308949145i</v>
      </c>
      <c r="G484" s="57" t="str">
        <f t="shared" si="120"/>
        <v>0.999999999836111-0.000012801925187348i</v>
      </c>
      <c r="H484" s="57" t="str">
        <f t="shared" si="121"/>
        <v>109.090950831799+0.385509930951206i</v>
      </c>
      <c r="I484" s="57" t="str">
        <f t="shared" si="122"/>
        <v>14.7875174082286-3850.14395509383i</v>
      </c>
      <c r="K484" s="57" t="str">
        <f t="shared" si="123"/>
        <v>0.109998584246447-0.000393384730486873i</v>
      </c>
      <c r="L484" s="57" t="str">
        <f t="shared" si="124"/>
        <v>0.000125-94.5633307559497i</v>
      </c>
      <c r="M484" s="57" t="str">
        <f t="shared" si="125"/>
        <v>0.0015-45.5858488081874i</v>
      </c>
      <c r="N484" s="57">
        <f t="shared" si="126"/>
        <v>89.859289855650516</v>
      </c>
      <c r="O484" s="57">
        <f t="shared" si="127"/>
        <v>82.543154281708908</v>
      </c>
      <c r="P484" s="371">
        <f t="shared" si="128"/>
        <v>82.543154281708908</v>
      </c>
      <c r="Q484" s="371">
        <f t="shared" si="129"/>
        <v>-90.140710144349484</v>
      </c>
      <c r="R484" s="12">
        <f t="shared" si="130"/>
        <v>89.859289855650516</v>
      </c>
      <c r="S484" s="57">
        <f t="shared" si="131"/>
        <v>5.3059626952942753E-3</v>
      </c>
      <c r="T484" s="12">
        <f t="shared" si="114"/>
        <v>82.543154281708908</v>
      </c>
    </row>
    <row r="485" spans="1:20" x14ac:dyDescent="0.25">
      <c r="A485" s="57">
        <f t="shared" si="115"/>
        <v>33.465032565536553</v>
      </c>
      <c r="B485" s="12">
        <f t="shared" si="132"/>
        <v>5.3261253535363942</v>
      </c>
      <c r="C485" s="57" t="str">
        <f t="shared" si="116"/>
        <v>-32.9124341698348-13350.8581397812i</v>
      </c>
      <c r="D485" s="57" t="str">
        <f t="shared" si="117"/>
        <v>7.79999999126469-5976.38769194721i</v>
      </c>
      <c r="E485" s="57" t="str">
        <f t="shared" si="118"/>
        <v>162.469370195441-0.029322087344649i</v>
      </c>
      <c r="F485" s="57" t="str">
        <f t="shared" si="119"/>
        <v>3.83983983920573-12463.2704675122i</v>
      </c>
      <c r="G485" s="57" t="str">
        <f t="shared" si="120"/>
        <v>0.999999999834863-0.0000128505725030439i</v>
      </c>
      <c r="H485" s="57" t="str">
        <f t="shared" si="121"/>
        <v>109.090951149633+0.386974869117369i</v>
      </c>
      <c r="I485" s="57" t="str">
        <f t="shared" si="122"/>
        <v>14.7875174271445-3835.56877329008i</v>
      </c>
      <c r="K485" s="57" t="str">
        <f t="shared" si="123"/>
        <v>0.109998573466417-0.000394879553518357i</v>
      </c>
      <c r="L485" s="57" t="str">
        <f t="shared" si="124"/>
        <v>0.000125-94.2053504243374i</v>
      </c>
      <c r="M485" s="57" t="str">
        <f t="shared" si="125"/>
        <v>0.0015-45.4132783504556i</v>
      </c>
      <c r="N485" s="57">
        <f t="shared" si="126"/>
        <v>89.858755165270495</v>
      </c>
      <c r="O485" s="57">
        <f t="shared" si="127"/>
        <v>82.510210018962226</v>
      </c>
      <c r="P485" s="371">
        <f t="shared" si="128"/>
        <v>82.510210018962226</v>
      </c>
      <c r="Q485" s="371">
        <f t="shared" si="129"/>
        <v>-90.141244834729505</v>
      </c>
      <c r="R485" s="12">
        <f t="shared" si="130"/>
        <v>89.858755165270495</v>
      </c>
      <c r="S485" s="57">
        <f t="shared" si="131"/>
        <v>5.3261253535363939E-3</v>
      </c>
      <c r="T485" s="12">
        <f t="shared" si="114"/>
        <v>82.510210018962226</v>
      </c>
    </row>
    <row r="486" spans="1:20" x14ac:dyDescent="0.25">
      <c r="A486" s="57">
        <f t="shared" si="115"/>
        <v>33.592199689285586</v>
      </c>
      <c r="B486" s="12">
        <f t="shared" si="132"/>
        <v>5.3463646298798322</v>
      </c>
      <c r="C486" s="57" t="str">
        <f t="shared" si="116"/>
        <v>-32.9124303341149-13300.3159552585i</v>
      </c>
      <c r="D486" s="57" t="str">
        <f t="shared" si="117"/>
        <v>7.79999999119818-5953.76339304124i</v>
      </c>
      <c r="E486" s="57" t="str">
        <f t="shared" si="118"/>
        <v>162.469368925628-0.0294335061447484i</v>
      </c>
      <c r="F486" s="57" t="str">
        <f t="shared" si="119"/>
        <v>3.8398398392009-12416.0893284399i</v>
      </c>
      <c r="G486" s="57" t="str">
        <f t="shared" si="120"/>
        <v>0.999999999833605-0.0000128994046785393i</v>
      </c>
      <c r="H486" s="57" t="str">
        <f t="shared" si="121"/>
        <v>109.090951469886+0.388445374053461i</v>
      </c>
      <c r="I486" s="57" t="str">
        <f t="shared" si="122"/>
        <v>14.7875174462044-3821.04876743082i</v>
      </c>
      <c r="K486" s="57" t="str">
        <f t="shared" si="123"/>
        <v>0.109998562604306-0.000396380056431712i</v>
      </c>
      <c r="L486" s="57" t="str">
        <f t="shared" si="124"/>
        <v>0.000125-93.8487252683177i</v>
      </c>
      <c r="M486" s="57" t="str">
        <f t="shared" si="125"/>
        <v>0.0015-45.2413611779794i</v>
      </c>
      <c r="N486" s="57">
        <f t="shared" si="126"/>
        <v>89.858218443160496</v>
      </c>
      <c r="O486" s="57">
        <f t="shared" si="127"/>
        <v>82.477265752897111</v>
      </c>
      <c r="P486" s="371">
        <f t="shared" si="128"/>
        <v>82.477265752897111</v>
      </c>
      <c r="Q486" s="371">
        <f t="shared" si="129"/>
        <v>-90.141781556839504</v>
      </c>
      <c r="R486" s="12">
        <f t="shared" si="130"/>
        <v>89.858218443160496</v>
      </c>
      <c r="S486" s="57">
        <f t="shared" si="131"/>
        <v>5.3463646298798325E-3</v>
      </c>
      <c r="T486" s="12">
        <f t="shared" si="114"/>
        <v>82.477265752897111</v>
      </c>
    </row>
    <row r="487" spans="1:20" x14ac:dyDescent="0.25">
      <c r="A487" s="57">
        <f t="shared" si="115"/>
        <v>33.719850048104874</v>
      </c>
      <c r="B487" s="12">
        <f t="shared" si="132"/>
        <v>5.3666808154733756</v>
      </c>
      <c r="C487" s="57" t="str">
        <f t="shared" si="116"/>
        <v>-32.9124264691885-13249.9651002461i</v>
      </c>
      <c r="D487" s="57" t="str">
        <f t="shared" si="117"/>
        <v>7.7999999911312-5931.22474102049i</v>
      </c>
      <c r="E487" s="57" t="str">
        <f t="shared" si="118"/>
        <v>162.469367646146-0.0295453482775594i</v>
      </c>
      <c r="F487" s="57" t="str">
        <f t="shared" si="119"/>
        <v>3.83983983919603-12369.0867989809i</v>
      </c>
      <c r="G487" s="57" t="str">
        <f t="shared" si="120"/>
        <v>0.999999999832338-0.0000129484224163013i</v>
      </c>
      <c r="H487" s="57" t="str">
        <f t="shared" si="121"/>
        <v>109.090951792578+0.389921466913272i</v>
      </c>
      <c r="I487" s="57" t="str">
        <f t="shared" si="122"/>
        <v>14.7875174654093-3806.5837286409i</v>
      </c>
      <c r="K487" s="57" t="str">
        <f t="shared" si="123"/>
        <v>0.109998551659488-0.000397886260805391i</v>
      </c>
      <c r="L487" s="57" t="str">
        <f t="shared" si="124"/>
        <v>0.000125-93.4934501577182i</v>
      </c>
      <c r="M487" s="57" t="str">
        <f t="shared" si="125"/>
        <v>0.0015-45.0700948176722i</v>
      </c>
      <c r="N487" s="57">
        <f t="shared" si="126"/>
        <v>89.857679681601027</v>
      </c>
      <c r="O487" s="57">
        <f t="shared" si="127"/>
        <v>82.444321483488096</v>
      </c>
      <c r="P487" s="371">
        <f t="shared" si="128"/>
        <v>82.444321483488096</v>
      </c>
      <c r="Q487" s="371">
        <f t="shared" si="129"/>
        <v>-90.142320318398973</v>
      </c>
      <c r="R487" s="12">
        <f t="shared" si="130"/>
        <v>89.857679681601027</v>
      </c>
      <c r="S487" s="57">
        <f t="shared" si="131"/>
        <v>5.3666808154733759E-3</v>
      </c>
      <c r="T487" s="12">
        <f t="shared" si="114"/>
        <v>82.444321483488096</v>
      </c>
    </row>
    <row r="488" spans="1:20" x14ac:dyDescent="0.25">
      <c r="A488" s="57">
        <f t="shared" si="115"/>
        <v>33.847985478287669</v>
      </c>
      <c r="B488" s="12">
        <f t="shared" si="132"/>
        <v>5.3870742025721743</v>
      </c>
      <c r="C488" s="57" t="str">
        <f t="shared" si="116"/>
        <v>-32.9124225748347-13199.8048504303i</v>
      </c>
      <c r="D488" s="57" t="str">
        <f t="shared" si="117"/>
        <v>7.79999999106366-5908.77141165889i</v>
      </c>
      <c r="E488" s="57" t="str">
        <f t="shared" si="118"/>
        <v>162.469366356923-0.0296576153510871i</v>
      </c>
      <c r="F488" s="57" t="str">
        <f t="shared" si="119"/>
        <v>3.83983983919115-12322.2622029882i</v>
      </c>
      <c r="G488" s="57" t="str">
        <f t="shared" si="120"/>
        <v>0.999999999831062-0.0000129976264214667i</v>
      </c>
      <c r="H488" s="57" t="str">
        <f t="shared" si="121"/>
        <v>109.090952117728+0.391403168930971i</v>
      </c>
      <c r="I488" s="57" t="str">
        <f t="shared" si="122"/>
        <v>14.7875174847608-3792.17344883593i</v>
      </c>
      <c r="K488" s="57" t="str">
        <f t="shared" si="123"/>
        <v>0.109998540631333-0.000399398188299785i</v>
      </c>
      <c r="L488" s="57" t="str">
        <f t="shared" si="124"/>
        <v>0.000125-93.1395199817881i</v>
      </c>
      <c r="M488" s="57" t="str">
        <f t="shared" si="125"/>
        <v>0.0015-44.8994768058101i</v>
      </c>
      <c r="N488" s="57">
        <f t="shared" si="126"/>
        <v>89.857138872843265</v>
      </c>
      <c r="O488" s="57">
        <f t="shared" si="127"/>
        <v>82.411377210709901</v>
      </c>
      <c r="P488" s="371">
        <f t="shared" si="128"/>
        <v>82.411377210709901</v>
      </c>
      <c r="Q488" s="371">
        <f t="shared" si="129"/>
        <v>-90.142861127156735</v>
      </c>
      <c r="R488" s="12">
        <f t="shared" si="130"/>
        <v>89.857138872843265</v>
      </c>
      <c r="S488" s="57">
        <f t="shared" si="131"/>
        <v>5.3870742025721747E-3</v>
      </c>
      <c r="T488" s="12">
        <f t="shared" si="114"/>
        <v>82.411377210709901</v>
      </c>
    </row>
    <row r="489" spans="1:20" x14ac:dyDescent="0.25">
      <c r="A489" s="57">
        <f t="shared" si="115"/>
        <v>33.976607823105162</v>
      </c>
      <c r="B489" s="12">
        <f t="shared" si="132"/>
        <v>5.4075450845419484</v>
      </c>
      <c r="C489" s="57" t="str">
        <f t="shared" si="116"/>
        <v>-32.9124186508278-13149.834484239i</v>
      </c>
      <c r="D489" s="57" t="str">
        <f t="shared" si="117"/>
        <v>7.79999999099562-5886.40308195777i</v>
      </c>
      <c r="E489" s="57" t="str">
        <f t="shared" si="118"/>
        <v>162.469365057883-0.02977030897941i</v>
      </c>
      <c r="F489" s="57" t="str">
        <f t="shared" si="119"/>
        <v>3.83983983918621-12275.6148668741i</v>
      </c>
      <c r="G489" s="57" t="str">
        <f t="shared" si="120"/>
        <v>0.999999999829775-0.0000130470174018515i</v>
      </c>
      <c r="H489" s="57" t="str">
        <f t="shared" si="121"/>
        <v>109.090952445353+0.392890501421413i</v>
      </c>
      <c r="I489" s="57" t="str">
        <f t="shared" si="122"/>
        <v>14.7875175042595-3777.8177207191i</v>
      </c>
      <c r="K489" s="57" t="str">
        <f t="shared" si="123"/>
        <v>0.109998529519207-0.000400915860657537i</v>
      </c>
      <c r="L489" s="57" t="str">
        <f t="shared" si="124"/>
        <v>0.000125-92.7869296491207i</v>
      </c>
      <c r="M489" s="57" t="str">
        <f t="shared" si="125"/>
        <v>0.0015-44.7295046879957i</v>
      </c>
      <c r="N489" s="57">
        <f t="shared" si="126"/>
        <v>89.856596009108941</v>
      </c>
      <c r="O489" s="57">
        <f t="shared" si="127"/>
        <v>82.378432934536804</v>
      </c>
      <c r="P489" s="371">
        <f t="shared" si="128"/>
        <v>82.378432934536804</v>
      </c>
      <c r="Q489" s="371">
        <f t="shared" si="129"/>
        <v>-90.143403990891059</v>
      </c>
      <c r="R489" s="12">
        <f t="shared" si="130"/>
        <v>89.856596009108941</v>
      </c>
      <c r="S489" s="57">
        <f t="shared" si="131"/>
        <v>5.4075450845419487E-3</v>
      </c>
      <c r="T489" s="12">
        <f t="shared" si="114"/>
        <v>82.378432934536804</v>
      </c>
    </row>
    <row r="490" spans="1:20" x14ac:dyDescent="0.25">
      <c r="A490" s="57">
        <f t="shared" si="115"/>
        <v>34.105718932832964</v>
      </c>
      <c r="B490" s="12">
        <f t="shared" si="132"/>
        <v>5.4280937558632081</v>
      </c>
      <c r="C490" s="57" t="str">
        <f t="shared" si="116"/>
        <v>-32.9124146969434-13100.0532828318i</v>
      </c>
      <c r="D490" s="57" t="str">
        <f t="shared" si="117"/>
        <v>7.79999999092704-5864.1194301412i</v>
      </c>
      <c r="E490" s="57" t="str">
        <f t="shared" si="118"/>
        <v>162.469363748953-0.0298834307827631i</v>
      </c>
      <c r="F490" s="57" t="str">
        <f t="shared" si="119"/>
        <v>3.83983983918123-12229.144119601i</v>
      </c>
      <c r="G490" s="57" t="str">
        <f t="shared" si="120"/>
        <v>0.999999999828479-0.0000130965960679616i</v>
      </c>
      <c r="H490" s="57" t="str">
        <f t="shared" si="121"/>
        <v>109.090952775473+0.394383485780448i</v>
      </c>
      <c r="I490" s="57" t="str">
        <f t="shared" si="122"/>
        <v>14.7875175239065-3763.51633777847i</v>
      </c>
      <c r="K490" s="57" t="str">
        <f t="shared" si="123"/>
        <v>0.109998518322471-0.00040243929970385i</v>
      </c>
      <c r="L490" s="57" t="str">
        <f t="shared" si="124"/>
        <v>0.000125-92.4356740875883i</v>
      </c>
      <c r="M490" s="57" t="str">
        <f t="shared" si="125"/>
        <v>0.0015-44.560176019123i</v>
      </c>
      <c r="N490" s="57">
        <f t="shared" si="126"/>
        <v>89.856051082590241</v>
      </c>
      <c r="O490" s="57">
        <f t="shared" si="127"/>
        <v>82.345488654943011</v>
      </c>
      <c r="P490" s="371">
        <f t="shared" si="128"/>
        <v>82.345488654943011</v>
      </c>
      <c r="Q490" s="371">
        <f t="shared" si="129"/>
        <v>-90.143948917409759</v>
      </c>
      <c r="R490" s="12">
        <f t="shared" si="130"/>
        <v>89.856051082590241</v>
      </c>
      <c r="S490" s="57">
        <f t="shared" si="131"/>
        <v>5.4280937558632081E-3</v>
      </c>
      <c r="T490" s="12">
        <f t="shared" si="114"/>
        <v>82.345488654943011</v>
      </c>
    </row>
    <row r="491" spans="1:20" x14ac:dyDescent="0.25">
      <c r="A491" s="57">
        <f t="shared" si="115"/>
        <v>34.235320664777731</v>
      </c>
      <c r="B491" s="12">
        <f t="shared" si="132"/>
        <v>5.4487205121354885</v>
      </c>
      <c r="C491" s="57" t="str">
        <f t="shared" si="116"/>
        <v>-32.9124107129529-13050.4605300893i</v>
      </c>
      <c r="D491" s="57" t="str">
        <f t="shared" si="117"/>
        <v>7.79999999085797-5841.92013565136i</v>
      </c>
      <c r="E491" s="57" t="str">
        <f t="shared" si="118"/>
        <v>162.469362430056-0.0299969823875091i</v>
      </c>
      <c r="F491" s="57" t="str">
        <f t="shared" si="119"/>
        <v>3.83983983917622-12182.8492926718i</v>
      </c>
      <c r="G491" s="57" t="str">
        <f t="shared" si="120"/>
        <v>0.999999999827173-0.0000131463631330027i</v>
      </c>
      <c r="H491" s="57" t="str">
        <f t="shared" si="121"/>
        <v>109.090953108106+0.395882143485233i</v>
      </c>
      <c r="I491" s="57" t="str">
        <f t="shared" si="122"/>
        <v>14.7875175437031-3749.26909428388i</v>
      </c>
      <c r="K491" s="57" t="str">
        <f t="shared" si="123"/>
        <v>0.109998507040481-0.000403968527346802i</v>
      </c>
      <c r="L491" s="57" t="str">
        <f t="shared" si="124"/>
        <v>0.000125-92.08574824426i</v>
      </c>
      <c r="M491" s="57" t="str">
        <f t="shared" si="125"/>
        <v>0.0015-44.3914883633425i</v>
      </c>
      <c r="N491" s="57">
        <f t="shared" si="126"/>
        <v>89.855504085449724</v>
      </c>
      <c r="O491" s="57">
        <f t="shared" si="127"/>
        <v>82.312544371902433</v>
      </c>
      <c r="P491" s="371">
        <f t="shared" si="128"/>
        <v>82.312544371902433</v>
      </c>
      <c r="Q491" s="371">
        <f t="shared" si="129"/>
        <v>-90.144495914550276</v>
      </c>
      <c r="R491" s="12">
        <f t="shared" si="130"/>
        <v>89.855504085449724</v>
      </c>
      <c r="S491" s="57">
        <f t="shared" si="131"/>
        <v>5.4487205121354883E-3</v>
      </c>
      <c r="T491" s="12">
        <f t="shared" si="114"/>
        <v>82.312544371902433</v>
      </c>
    </row>
    <row r="492" spans="1:20" x14ac:dyDescent="0.25">
      <c r="A492" s="57">
        <f t="shared" si="115"/>
        <v>34.365414883303892</v>
      </c>
      <c r="B492" s="12">
        <f t="shared" si="132"/>
        <v>5.4694256500816039</v>
      </c>
      <c r="C492" s="57" t="str">
        <f t="shared" si="116"/>
        <v>-32.9124066986279-13001.0555126029i</v>
      </c>
      <c r="D492" s="57" t="str">
        <f t="shared" si="117"/>
        <v>7.79999999078837-5819.80487914393i</v>
      </c>
      <c r="E492" s="57" t="str">
        <f t="shared" si="118"/>
        <v>162.469361101116-0.0301109654261938i</v>
      </c>
      <c r="F492" s="57" t="str">
        <f t="shared" si="119"/>
        <v>3.83983983917117-12136.7297201197i</v>
      </c>
      <c r="G492" s="57" t="str">
        <f t="shared" si="120"/>
        <v>0.999999999825857-0.0000131963193128907i</v>
      </c>
      <c r="H492" s="57" t="str">
        <f t="shared" si="121"/>
        <v>109.090953443273+0.397386496094559i</v>
      </c>
      <c r="I492" s="57" t="str">
        <f t="shared" si="122"/>
        <v>14.7875175636508-3735.07578528395i</v>
      </c>
      <c r="K492" s="57" t="str">
        <f t="shared" si="123"/>
        <v>0.109998495672586-0.000405503565577667i</v>
      </c>
      <c r="L492" s="57" t="str">
        <f t="shared" si="124"/>
        <v>0.000125-91.7371470853357i</v>
      </c>
      <c r="M492" s="57" t="str">
        <f t="shared" si="125"/>
        <v>0.0015-44.223439294025i</v>
      </c>
      <c r="N492" s="57">
        <f t="shared" si="126"/>
        <v>89.854955009820159</v>
      </c>
      <c r="O492" s="57">
        <f t="shared" si="127"/>
        <v>82.279600085388651</v>
      </c>
      <c r="P492" s="371">
        <f t="shared" si="128"/>
        <v>82.279600085388651</v>
      </c>
      <c r="Q492" s="371">
        <f t="shared" si="129"/>
        <v>-90.145044990179841</v>
      </c>
      <c r="R492" s="12">
        <f t="shared" si="130"/>
        <v>89.854955009820159</v>
      </c>
      <c r="S492" s="57">
        <f t="shared" si="131"/>
        <v>5.469425650081604E-3</v>
      </c>
      <c r="T492" s="12">
        <f t="shared" ref="T492:T555" si="133">P492</f>
        <v>82.279600085388651</v>
      </c>
    </row>
    <row r="493" spans="1:20" x14ac:dyDescent="0.25">
      <c r="A493" s="57">
        <f t="shared" ref="A493:A556" si="134">2*PI()*B493</f>
        <v>34.496003459860447</v>
      </c>
      <c r="B493" s="12">
        <f t="shared" si="132"/>
        <v>5.4902094675519137</v>
      </c>
      <c r="C493" s="57" t="str">
        <f t="shared" ref="C493:C556" si="135">IMPRODUCT(D493,E493,$C$40,,K493,$C$41)</f>
        <v>-32.9124026537367-12951.8375196654i</v>
      </c>
      <c r="D493" s="57" t="str">
        <f t="shared" ref="D493:D556" si="136">IMDIV(IMPRODUCT($C$37,$C$38,COMPLEX(1,A493/$C$38)),IMSUM(-1*A493*A493/$C$39,COMPLEX(0,1*A493)))</f>
        <v>7.79999999071823-5797.77334248356i</v>
      </c>
      <c r="E493" s="57" t="str">
        <f t="shared" ref="E493:E556" si="137">IMDIV(IMPRODUCT(IMSUM(F493,G493),$C$29,H493),IMSUM(1,I493))</f>
        <v>162.469359762058-0.0302253815375499i</v>
      </c>
      <c r="F493" s="57" t="str">
        <f t="shared" ref="F493:F556" si="138">IMDIV(IMPRODUCT($C$14,$C$15,COMPLEX(1,A493/$C$15)),IMSUM(-1*A493*A493/$C$16,COMPLEX(0,A493)))</f>
        <v>3.83983983916608-12090.7847384993i</v>
      </c>
      <c r="G493" s="57" t="str">
        <f t="shared" ref="G493:G556" si="139">IMDIV(1,COMPLEX(1,A493*$C$9*$C$10))</f>
        <v>0.999999999824531-0.0000132464653262621i</v>
      </c>
      <c r="H493" s="57" t="str">
        <f t="shared" ref="H493:H556" si="140">IMDIV($C$3,IMSUM(K493,COMPLEX(0,$C$28*A493)))</f>
        <v>109.090953780991+0.398896565249097i</v>
      </c>
      <c r="I493" s="57" t="str">
        <f t="shared" ref="I493:I556" si="141">IMPRODUCT(F493,$C$29,H493,$C$31)</f>
        <v>14.78751758375-3720.93620660314i</v>
      </c>
      <c r="K493" s="57" t="str">
        <f t="shared" ref="K493:K556" si="142">IF($C$26&lt;=0,IMDIV(1,IMSUM(IMDIV(1,L493),1/$C$18)),IMDIV(1,IMSUM(IMDIV(1,L493),1/$C$18,IMDIV(1,M493))))</f>
        <v>0.109998484218135-0.000407044436471214i</v>
      </c>
      <c r="L493" s="57" t="str">
        <f t="shared" ref="L493:L556" si="143">IMSUM($C$21/$C$22,IMDIV(1,COMPLEX(0,$C$20*$C$22*A493)))</f>
        <v>0.000125-91.3898655960709i</v>
      </c>
      <c r="M493" s="57" t="str">
        <f t="shared" ref="M493:M556" si="144">IMSUM($C$25/$C$26,IMDIV(1,COMPLEX(0,$C$24*$C$26*A493)))</f>
        <v>0.0015-44.0560263937288i</v>
      </c>
      <c r="N493" s="57">
        <f t="shared" ref="N493:N556" si="145">ABS(R493)</f>
        <v>89.854403847804406</v>
      </c>
      <c r="O493" s="57">
        <f t="shared" ref="O493:O556" si="146">ABS(P493)</f>
        <v>82.246655795375631</v>
      </c>
      <c r="P493" s="371">
        <f t="shared" ref="P493:P556" si="147">20*LOG10(IMABS(C493))</f>
        <v>82.246655795375631</v>
      </c>
      <c r="Q493" s="371">
        <f t="shared" ref="Q493:Q556" si="148">IMARGUMENT(C493)*180/PI()</f>
        <v>-90.145596152195594</v>
      </c>
      <c r="R493" s="12">
        <f t="shared" ref="R493:R556" si="149">IF(Q493&lt;0,Q493+180,Q493-180)</f>
        <v>89.854403847804406</v>
      </c>
      <c r="S493" s="57">
        <f t="shared" ref="S493:S556" si="150">B493/1000</f>
        <v>5.4902094675519141E-3</v>
      </c>
      <c r="T493" s="12">
        <f t="shared" si="133"/>
        <v>82.246655795375631</v>
      </c>
    </row>
    <row r="494" spans="1:20" x14ac:dyDescent="0.25">
      <c r="A494" s="57">
        <f t="shared" si="134"/>
        <v>34.627088273007914</v>
      </c>
      <c r="B494" s="12">
        <f t="shared" ref="B494:B557" si="151">B493*(1+B$42)</f>
        <v>5.5110722635286109</v>
      </c>
      <c r="C494" s="57" t="str">
        <f t="shared" si="135"/>
        <v>-32.9123985780465-12902.8058432589i</v>
      </c>
      <c r="D494" s="57" t="str">
        <f t="shared" si="136"/>
        <v>7.79999999064755-5775.82520873915i</v>
      </c>
      <c r="E494" s="57" t="str">
        <f t="shared" si="137"/>
        <v>162.469358412803-0.0303402323665357i</v>
      </c>
      <c r="F494" s="57" t="str">
        <f t="shared" si="138"/>
        <v>3.83983983916095-12045.0136868765i</v>
      </c>
      <c r="G494" s="57" t="str">
        <f t="shared" si="139"/>
        <v>0.999999999823195-0.0000132968018944841i</v>
      </c>
      <c r="H494" s="57" t="str">
        <f t="shared" si="140"/>
        <v>109.090954121281+0.400412372671801i</v>
      </c>
      <c r="I494" s="57" t="str">
        <f t="shared" si="141"/>
        <v>14.7875176040024-3706.85015483887i</v>
      </c>
      <c r="K494" s="57" t="str">
        <f t="shared" si="142"/>
        <v>0.109998472676466-0.00040859116218604i</v>
      </c>
      <c r="L494" s="57" t="str">
        <f t="shared" si="143"/>
        <v>0.000125-91.0438987807041i</v>
      </c>
      <c r="M494" s="57" t="str">
        <f t="shared" si="144"/>
        <v>0.0015-43.8892472541631i</v>
      </c>
      <c r="N494" s="57">
        <f t="shared" si="145"/>
        <v>89.853850591475393</v>
      </c>
      <c r="O494" s="57">
        <f t="shared" si="146"/>
        <v>82.213711501836315</v>
      </c>
      <c r="P494" s="371">
        <f t="shared" si="147"/>
        <v>82.213711501836315</v>
      </c>
      <c r="Q494" s="371">
        <f t="shared" si="148"/>
        <v>-90.146149408524607</v>
      </c>
      <c r="R494" s="12">
        <f t="shared" si="149"/>
        <v>89.853850591475393</v>
      </c>
      <c r="S494" s="57">
        <f t="shared" si="150"/>
        <v>5.5110722635286109E-3</v>
      </c>
      <c r="T494" s="12">
        <f t="shared" si="133"/>
        <v>82.213711501836315</v>
      </c>
    </row>
    <row r="495" spans="1:20" x14ac:dyDescent="0.25">
      <c r="A495" s="57">
        <f t="shared" si="134"/>
        <v>34.75867120844535</v>
      </c>
      <c r="B495" s="12">
        <f t="shared" si="151"/>
        <v>5.5320143381300202</v>
      </c>
      <c r="C495" s="57" t="str">
        <f t="shared" si="135"/>
        <v>-32.9123944713242-12853.9597780465i</v>
      </c>
      <c r="D495" s="57" t="str">
        <f t="shared" si="136"/>
        <v>7.7999999905763-5753.96016217947i</v>
      </c>
      <c r="E495" s="57" t="str">
        <f t="shared" si="137"/>
        <v>162.469357053275-0.0304555195643544i</v>
      </c>
      <c r="F495" s="57" t="str">
        <f t="shared" si="138"/>
        <v>3.83983983915576-11999.4159068193i</v>
      </c>
      <c r="G495" s="57" t="str">
        <f t="shared" si="139"/>
        <v>0.999999999821849-0.0000133473297416652i</v>
      </c>
      <c r="H495" s="57" t="str">
        <f t="shared" si="140"/>
        <v>109.090954464162+0.401933940168148i</v>
      </c>
      <c r="I495" s="57" t="str">
        <f t="shared" si="141"/>
        <v>14.7875176244091-3692.81742735853i</v>
      </c>
      <c r="K495" s="57" t="str">
        <f t="shared" si="142"/>
        <v>0.109998461046916-0.000410143764964885i</v>
      </c>
      <c r="L495" s="57" t="str">
        <f t="shared" si="143"/>
        <v>0.000125-90.6992416623866i</v>
      </c>
      <c r="M495" s="57" t="str">
        <f t="shared" si="144"/>
        <v>0.0015-43.7230994761538i</v>
      </c>
      <c r="N495" s="57">
        <f t="shared" si="145"/>
        <v>89.853295232875865</v>
      </c>
      <c r="O495" s="57">
        <f t="shared" si="146"/>
        <v>82.180767204744058</v>
      </c>
      <c r="P495" s="371">
        <f t="shared" si="147"/>
        <v>82.180767204744058</v>
      </c>
      <c r="Q495" s="371">
        <f t="shared" si="148"/>
        <v>-90.146704767124135</v>
      </c>
      <c r="R495" s="12">
        <f t="shared" si="149"/>
        <v>89.853295232875865</v>
      </c>
      <c r="S495" s="57">
        <f t="shared" si="150"/>
        <v>5.5320143381300205E-3</v>
      </c>
      <c r="T495" s="12">
        <f t="shared" si="133"/>
        <v>82.180767204744058</v>
      </c>
    </row>
    <row r="496" spans="1:20" x14ac:dyDescent="0.25">
      <c r="A496" s="57">
        <f t="shared" si="134"/>
        <v>34.890754159037435</v>
      </c>
      <c r="B496" s="12">
        <f t="shared" si="151"/>
        <v>5.5530359926149142</v>
      </c>
      <c r="C496" s="57" t="str">
        <f t="shared" si="135"/>
        <v>-32.9123903333318-12805.2986213611i</v>
      </c>
      <c r="D496" s="57" t="str">
        <f t="shared" si="136"/>
        <v>7.79999999050458-5732.17788826846i</v>
      </c>
      <c r="E496" s="57" t="str">
        <f t="shared" si="137"/>
        <v>162.469355683395-0.030571244788465i</v>
      </c>
      <c r="F496" s="57" t="str">
        <f t="shared" si="138"/>
        <v>3.83983983915057-11953.9907423885i</v>
      </c>
      <c r="G496" s="57" t="str">
        <f t="shared" si="139"/>
        <v>0.999999999820492-0.0000133980495946653i</v>
      </c>
      <c r="H496" s="57" t="str">
        <f t="shared" si="140"/>
        <v>109.090954809655+0.403461289626475i</v>
      </c>
      <c r="I496" s="57" t="str">
        <f t="shared" si="141"/>
        <v>14.7875176449712-3678.83782229672i</v>
      </c>
      <c r="K496" s="57" t="str">
        <f t="shared" si="142"/>
        <v>0.109998449328816-0.000411702267134937i</v>
      </c>
      <c r="L496" s="57" t="str">
        <f t="shared" si="143"/>
        <v>0.000125-90.3558892831109i</v>
      </c>
      <c r="M496" s="57" t="str">
        <f t="shared" si="144"/>
        <v>0.0015-43.5575806696092i</v>
      </c>
      <c r="N496" s="57">
        <f t="shared" si="145"/>
        <v>89.852737764018428</v>
      </c>
      <c r="O496" s="57">
        <f t="shared" si="146"/>
        <v>82.147822904071731</v>
      </c>
      <c r="P496" s="371">
        <f t="shared" si="147"/>
        <v>82.147822904071731</v>
      </c>
      <c r="Q496" s="371">
        <f t="shared" si="148"/>
        <v>-90.147262235981572</v>
      </c>
      <c r="R496" s="12">
        <f t="shared" si="149"/>
        <v>89.852737764018428</v>
      </c>
      <c r="S496" s="57">
        <f t="shared" si="150"/>
        <v>5.5530359926149143E-3</v>
      </c>
      <c r="T496" s="12">
        <f t="shared" si="133"/>
        <v>82.147822904071731</v>
      </c>
    </row>
    <row r="497" spans="1:20" x14ac:dyDescent="0.25">
      <c r="A497" s="57">
        <f t="shared" si="134"/>
        <v>35.023339024841782</v>
      </c>
      <c r="B497" s="12">
        <f t="shared" si="151"/>
        <v>5.5741375293868511</v>
      </c>
      <c r="C497" s="57" t="str">
        <f t="shared" si="135"/>
        <v>-32.912386163832-12756.8216731958i</v>
      </c>
      <c r="D497" s="57" t="str">
        <f t="shared" si="136"/>
        <v>7.79999999043224-5710.47807366079i</v>
      </c>
      <c r="E497" s="57" t="str">
        <f t="shared" si="137"/>
        <v>162.469354303086-0.0306874097026266i</v>
      </c>
      <c r="F497" s="57" t="str">
        <f t="shared" si="138"/>
        <v>3.8398398391453-11908.7375401277i</v>
      </c>
      <c r="G497" s="57" t="str">
        <f t="shared" si="139"/>
        <v>0.999999999819125-0.0000134489621831066i</v>
      </c>
      <c r="H497" s="57" t="str">
        <f t="shared" si="140"/>
        <v>109.090955157778+0.404994443018298i</v>
      </c>
      <c r="I497" s="57" t="str">
        <f t="shared" si="141"/>
        <v>14.7875176656897-3664.91113855201i</v>
      </c>
      <c r="K497" s="57" t="str">
        <f t="shared" si="142"/>
        <v>0.109998437521492-0.00041326669110817i</v>
      </c>
      <c r="L497" s="57" t="str">
        <f t="shared" si="143"/>
        <v>0.000125-90.0138367036374i</v>
      </c>
      <c r="M497" s="57" t="str">
        <f t="shared" si="144"/>
        <v>0.0015-43.3926884534859i</v>
      </c>
      <c r="N497" s="57">
        <f t="shared" si="145"/>
        <v>89.852178176885232</v>
      </c>
      <c r="O497" s="57">
        <f t="shared" si="146"/>
        <v>82.11487859979222</v>
      </c>
      <c r="P497" s="371">
        <f t="shared" si="147"/>
        <v>82.11487859979222</v>
      </c>
      <c r="Q497" s="371">
        <f t="shared" si="148"/>
        <v>-90.147821823114768</v>
      </c>
      <c r="R497" s="12">
        <f t="shared" si="149"/>
        <v>89.852178176885232</v>
      </c>
      <c r="S497" s="57">
        <f t="shared" si="150"/>
        <v>5.574137529386851E-3</v>
      </c>
      <c r="T497" s="12">
        <f t="shared" si="133"/>
        <v>82.11487859979222</v>
      </c>
    </row>
    <row r="498" spans="1:20" x14ac:dyDescent="0.25">
      <c r="A498" s="57">
        <f t="shared" si="134"/>
        <v>35.156427713136182</v>
      </c>
      <c r="B498" s="12">
        <f t="shared" si="151"/>
        <v>5.5953192519985215</v>
      </c>
      <c r="C498" s="57" t="str">
        <f t="shared" si="135"/>
        <v>-32.9123819625853-12708.5282361934i</v>
      </c>
      <c r="D498" s="57" t="str">
        <f t="shared" si="136"/>
        <v>7.79999999035941-5688.86040619737i</v>
      </c>
      <c r="E498" s="57" t="str">
        <f t="shared" si="137"/>
        <v>162.469352912267-0.0308040159769139i</v>
      </c>
      <c r="F498" s="57" t="str">
        <f t="shared" si="138"/>
        <v>3.83983983914003-11863.6556490546i</v>
      </c>
      <c r="G498" s="57" t="str">
        <f t="shared" si="139"/>
        <v>0.999999999817748-0.0000135000682393839i</v>
      </c>
      <c r="H498" s="57" t="str">
        <f t="shared" si="140"/>
        <v>109.090955508551+0.406533422398627i</v>
      </c>
      <c r="I498" s="57" t="str">
        <f t="shared" si="141"/>
        <v>14.787517686566-3651.03717578444i</v>
      </c>
      <c r="K498" s="57" t="str">
        <f t="shared" si="142"/>
        <v>0.109998425624265-0.000414837059381657i</v>
      </c>
      <c r="L498" s="57" t="str">
        <f t="shared" si="143"/>
        <v>0.000125-89.6730790034242i</v>
      </c>
      <c r="M498" s="57" t="str">
        <f t="shared" si="144"/>
        <v>0.0015-43.2284204557541i</v>
      </c>
      <c r="N498" s="57">
        <f t="shared" si="145"/>
        <v>89.851616463428115</v>
      </c>
      <c r="O498" s="57">
        <f t="shared" si="146"/>
        <v>82.081934291878014</v>
      </c>
      <c r="P498" s="371">
        <f t="shared" si="147"/>
        <v>82.081934291878014</v>
      </c>
      <c r="Q498" s="371">
        <f t="shared" si="148"/>
        <v>-90.148383536571885</v>
      </c>
      <c r="R498" s="12">
        <f t="shared" si="149"/>
        <v>89.851616463428115</v>
      </c>
      <c r="S498" s="57">
        <f t="shared" si="150"/>
        <v>5.5953192519985215E-3</v>
      </c>
      <c r="T498" s="12">
        <f t="shared" si="133"/>
        <v>82.081934291878014</v>
      </c>
    </row>
    <row r="499" spans="1:20" x14ac:dyDescent="0.25">
      <c r="A499" s="57">
        <f t="shared" si="134"/>
        <v>35.290022138446105</v>
      </c>
      <c r="B499" s="12">
        <f t="shared" si="151"/>
        <v>5.6165814651561163</v>
      </c>
      <c r="C499" s="57" t="str">
        <f t="shared" si="135"/>
        <v>-32.912377729349-12660.4176156362i</v>
      </c>
      <c r="D499" s="57" t="str">
        <f t="shared" si="136"/>
        <v>7.79999999028597-5667.32457490078i</v>
      </c>
      <c r="E499" s="57" t="str">
        <f t="shared" si="137"/>
        <v>162.469351510857-0.0309210652877202i</v>
      </c>
      <c r="F499" s="57" t="str">
        <f t="shared" si="138"/>
        <v>3.83983983913471-11818.7444206508i</v>
      </c>
      <c r="G499" s="57" t="str">
        <f t="shared" si="139"/>
        <v>0.99999999981636-0.0000135513684986747i</v>
      </c>
      <c r="H499" s="57" t="str">
        <f t="shared" si="140"/>
        <v>109.090955861996+0.408078249906296i</v>
      </c>
      <c r="I499" s="57" t="str">
        <f t="shared" si="141"/>
        <v>14.7875177076013-3637.21573441238i</v>
      </c>
      <c r="K499" s="57" t="str">
        <f t="shared" si="142"/>
        <v>0.109998413636449-0.000416413394537895i</v>
      </c>
      <c r="L499" s="57" t="str">
        <f t="shared" si="143"/>
        <v>0.000125-89.3336112805582i</v>
      </c>
      <c r="M499" s="57" t="str">
        <f t="shared" si="144"/>
        <v>0.0015-43.0647743133633i</v>
      </c>
      <c r="N499" s="57">
        <f t="shared" si="145"/>
        <v>89.851052615568221</v>
      </c>
      <c r="O499" s="57">
        <f t="shared" si="146"/>
        <v>82.048989980301172</v>
      </c>
      <c r="P499" s="371">
        <f t="shared" si="147"/>
        <v>82.048989980301172</v>
      </c>
      <c r="Q499" s="371">
        <f t="shared" si="148"/>
        <v>-90.148947384431779</v>
      </c>
      <c r="R499" s="12">
        <f t="shared" si="149"/>
        <v>89.851052615568221</v>
      </c>
      <c r="S499" s="57">
        <f t="shared" si="150"/>
        <v>5.6165814651561166E-3</v>
      </c>
      <c r="T499" s="12">
        <f t="shared" si="133"/>
        <v>82.048989980301172</v>
      </c>
    </row>
    <row r="500" spans="1:20" x14ac:dyDescent="0.25">
      <c r="A500" s="57">
        <f t="shared" si="134"/>
        <v>35.424124222572203</v>
      </c>
      <c r="B500" s="12">
        <f t="shared" si="151"/>
        <v>5.6379244747237101</v>
      </c>
      <c r="C500" s="57" t="str">
        <f t="shared" si="135"/>
        <v>-32.91237346388-12612.4891194373i</v>
      </c>
      <c r="D500" s="57" t="str">
        <f t="shared" si="136"/>
        <v>7.79999999021204-5645.87026997086i</v>
      </c>
      <c r="E500" s="57" t="str">
        <f t="shared" si="137"/>
        <v>162.469350098776-0.0310385593178277i</v>
      </c>
      <c r="F500" s="57" t="str">
        <f t="shared" si="138"/>
        <v>3.83983983912933-11774.0032088534i</v>
      </c>
      <c r="G500" s="57" t="str">
        <f t="shared" si="139"/>
        <v>0.999999999814962-0.0000136028636989507i</v>
      </c>
      <c r="H500" s="57" t="str">
        <f t="shared" si="140"/>
        <v>109.090956218131+0.409628947764236i</v>
      </c>
      <c r="I500" s="57" t="str">
        <f t="shared" si="141"/>
        <v>14.7875177287966-3623.44661560974i</v>
      </c>
      <c r="K500" s="57" t="str">
        <f t="shared" si="142"/>
        <v>0.109998401557356-0.000417995719245123i</v>
      </c>
      <c r="L500" s="57" t="str">
        <f t="shared" si="143"/>
        <v>0.000125-88.9954286516817i</v>
      </c>
      <c r="M500" s="57" t="str">
        <f t="shared" si="144"/>
        <v>0.0015-42.9017476722089i</v>
      </c>
      <c r="N500" s="57">
        <f t="shared" si="145"/>
        <v>89.850486625196069</v>
      </c>
      <c r="O500" s="57">
        <f t="shared" si="146"/>
        <v>82.016045665034184</v>
      </c>
      <c r="P500" s="371">
        <f t="shared" si="147"/>
        <v>82.016045665034184</v>
      </c>
      <c r="Q500" s="371">
        <f t="shared" si="148"/>
        <v>-90.149513374803931</v>
      </c>
      <c r="R500" s="12">
        <f t="shared" si="149"/>
        <v>89.850486625196069</v>
      </c>
      <c r="S500" s="57">
        <f t="shared" si="150"/>
        <v>5.6379244747237099E-3</v>
      </c>
      <c r="T500" s="12">
        <f t="shared" si="133"/>
        <v>82.016045665034184</v>
      </c>
    </row>
    <row r="501" spans="1:20" x14ac:dyDescent="0.25">
      <c r="A501" s="57">
        <f t="shared" si="134"/>
        <v>35.558735894617975</v>
      </c>
      <c r="B501" s="12">
        <f t="shared" si="151"/>
        <v>5.6593485877276599</v>
      </c>
      <c r="C501" s="57" t="str">
        <f t="shared" si="135"/>
        <v>-32.9123691659333-12564.7420581289i</v>
      </c>
      <c r="D501" s="57" t="str">
        <f t="shared" si="136"/>
        <v>7.7999999901375-5624.49718278022i</v>
      </c>
      <c r="E501" s="57" t="str">
        <f t="shared" si="137"/>
        <v>162.469348675944-0.0311564997563856i</v>
      </c>
      <c r="F501" s="57" t="str">
        <f t="shared" si="138"/>
        <v>3.83983983912391-11729.4313700449i</v>
      </c>
      <c r="G501" s="57" t="str">
        <f t="shared" si="139"/>
        <v>0.999999999813553-0.0000136545545809875i</v>
      </c>
      <c r="H501" s="57" t="str">
        <f t="shared" si="140"/>
        <v>109.090956576978+0.411185538279855i</v>
      </c>
      <c r="I501" s="57" t="str">
        <f t="shared" si="141"/>
        <v>14.7875177501533-3609.72962130313i</v>
      </c>
      <c r="K501" s="57" t="str">
        <f t="shared" si="142"/>
        <v>0.10999838938629-0.000419584056257658i</v>
      </c>
      <c r="L501" s="57" t="str">
        <f t="shared" si="143"/>
        <v>0.000125-88.6585262519246i</v>
      </c>
      <c r="M501" s="57" t="str">
        <f t="shared" si="144"/>
        <v>0.0015-42.739338187098i</v>
      </c>
      <c r="N501" s="57">
        <f t="shared" si="145"/>
        <v>89.849918484171383</v>
      </c>
      <c r="O501" s="57">
        <f t="shared" si="146"/>
        <v>81.983101346048727</v>
      </c>
      <c r="P501" s="371">
        <f t="shared" si="147"/>
        <v>81.983101346048727</v>
      </c>
      <c r="Q501" s="371">
        <f t="shared" si="148"/>
        <v>-90.150081515828617</v>
      </c>
      <c r="R501" s="12">
        <f t="shared" si="149"/>
        <v>89.849918484171383</v>
      </c>
      <c r="S501" s="57">
        <f t="shared" si="150"/>
        <v>5.6593485877276598E-3</v>
      </c>
      <c r="T501" s="12">
        <f t="shared" si="133"/>
        <v>81.983101346048727</v>
      </c>
    </row>
    <row r="502" spans="1:20" x14ac:dyDescent="0.25">
      <c r="A502" s="57">
        <f t="shared" si="134"/>
        <v>35.693859091017522</v>
      </c>
      <c r="B502" s="12">
        <f t="shared" si="151"/>
        <v>5.6808541123610254</v>
      </c>
      <c r="C502" s="57" t="str">
        <f t="shared" si="135"/>
        <v>-32.9123648352614-12517.1757448534i</v>
      </c>
      <c r="D502" s="57" t="str">
        <f t="shared" si="136"/>
        <v>7.7999999900624-5603.20500586985i</v>
      </c>
      <c r="E502" s="57" t="str">
        <f t="shared" si="137"/>
        <v>162.469347242277-0.0312748882989561i</v>
      </c>
      <c r="F502" s="57" t="str">
        <f t="shared" si="138"/>
        <v>3.83983983911846-11685.0282630446i</v>
      </c>
      <c r="G502" s="57" t="str">
        <f t="shared" si="139"/>
        <v>0.999999999812133-0.0000137064418883757i</v>
      </c>
      <c r="H502" s="57" t="str">
        <f t="shared" si="140"/>
        <v>109.090956938559+0.412748043845326i</v>
      </c>
      <c r="I502" s="57" t="str">
        <f t="shared" si="141"/>
        <v>14.7875177716731-3596.06455416907i</v>
      </c>
      <c r="K502" s="57" t="str">
        <f t="shared" si="142"/>
        <v>0.10999837712255-0.000421178428416211i</v>
      </c>
      <c r="L502" s="57" t="str">
        <f t="shared" si="143"/>
        <v>0.000125-88.3228992348317i</v>
      </c>
      <c r="M502" s="57" t="str">
        <f t="shared" si="144"/>
        <v>0.0015-42.5775435217154i</v>
      </c>
      <c r="N502" s="57">
        <f t="shared" si="145"/>
        <v>89.849348184322935</v>
      </c>
      <c r="O502" s="57">
        <f t="shared" si="146"/>
        <v>81.950157023316436</v>
      </c>
      <c r="P502" s="371">
        <f t="shared" si="147"/>
        <v>81.950157023316436</v>
      </c>
      <c r="Q502" s="371">
        <f t="shared" si="148"/>
        <v>-90.150651815677065</v>
      </c>
      <c r="R502" s="12">
        <f t="shared" si="149"/>
        <v>89.849348184322935</v>
      </c>
      <c r="S502" s="57">
        <f t="shared" si="150"/>
        <v>5.6808541123610258E-3</v>
      </c>
      <c r="T502" s="12">
        <f t="shared" si="133"/>
        <v>81.950157023316436</v>
      </c>
    </row>
    <row r="503" spans="1:20" x14ac:dyDescent="0.25">
      <c r="A503" s="57">
        <f t="shared" si="134"/>
        <v>35.829495755563393</v>
      </c>
      <c r="B503" s="12">
        <f t="shared" si="151"/>
        <v>5.7024413579879978</v>
      </c>
      <c r="C503" s="57" t="str">
        <f t="shared" si="135"/>
        <v>-32.9123604716147-12469.7894953538i</v>
      </c>
      <c r="D503" s="57" t="str">
        <f t="shared" si="136"/>
        <v>7.79999998998675-5581.99343294461i</v>
      </c>
      <c r="E503" s="57" t="str">
        <f t="shared" si="137"/>
        <v>162.469345797695-0.0313937266475374i</v>
      </c>
      <c r="F503" s="57" t="str">
        <f t="shared" si="138"/>
        <v>3.83983983911295-11640.7932490988i</v>
      </c>
      <c r="G503" s="57" t="str">
        <f t="shared" si="139"/>
        <v>0.999999999810703-0.0000137585263675319i</v>
      </c>
      <c r="H503" s="57" t="str">
        <f t="shared" si="140"/>
        <v>109.090957302892+0.414316486937889i</v>
      </c>
      <c r="I503" s="57" t="str">
        <f t="shared" si="141"/>
        <v>14.7875177933564-3582.45121763087i</v>
      </c>
      <c r="K503" s="57" t="str">
        <f t="shared" si="142"/>
        <v>0.109998364765432-0.000422778858648217i</v>
      </c>
      <c r="L503" s="57" t="str">
        <f t="shared" si="143"/>
        <v>0.000125-87.9885427722974i</v>
      </c>
      <c r="M503" s="57" t="str">
        <f t="shared" si="144"/>
        <v>0.0015-42.4163613485908i</v>
      </c>
      <c r="N503" s="57">
        <f t="shared" si="145"/>
        <v>89.848775717448476</v>
      </c>
      <c r="O503" s="57">
        <f t="shared" si="146"/>
        <v>81.917212696809031</v>
      </c>
      <c r="P503" s="371">
        <f t="shared" si="147"/>
        <v>81.917212696809031</v>
      </c>
      <c r="Q503" s="371">
        <f t="shared" si="148"/>
        <v>-90.151224282551524</v>
      </c>
      <c r="R503" s="12">
        <f t="shared" si="149"/>
        <v>89.848775717448476</v>
      </c>
      <c r="S503" s="57">
        <f t="shared" si="150"/>
        <v>5.7024413579879977E-3</v>
      </c>
      <c r="T503" s="12">
        <f t="shared" si="133"/>
        <v>81.917212696809031</v>
      </c>
    </row>
    <row r="504" spans="1:20" x14ac:dyDescent="0.25">
      <c r="A504" s="57">
        <f t="shared" si="134"/>
        <v>35.965647839434538</v>
      </c>
      <c r="B504" s="12">
        <f t="shared" si="151"/>
        <v>5.7241106351483522</v>
      </c>
      <c r="C504" s="57" t="str">
        <f t="shared" si="135"/>
        <v>-32.9123560747427-12422.5826279628i</v>
      </c>
      <c r="D504" s="57" t="str">
        <f t="shared" si="136"/>
        <v>7.79999998991048-5560.86215886892i</v>
      </c>
      <c r="E504" s="57" t="str">
        <f t="shared" si="137"/>
        <v>162.469344342115-0.0315130165105891i</v>
      </c>
      <c r="F504" s="57" t="str">
        <f t="shared" si="138"/>
        <v>3.83983983910743-11596.7256918719i</v>
      </c>
      <c r="G504" s="57" t="str">
        <f t="shared" si="139"/>
        <v>0.999999999809261-0.0000138108087677086i</v>
      </c>
      <c r="H504" s="57" t="str">
        <f t="shared" si="140"/>
        <v>109.090957669999+0.415890890120223i</v>
      </c>
      <c r="I504" s="57" t="str">
        <f t="shared" si="141"/>
        <v>14.7875178152047-3568.88941585611i</v>
      </c>
      <c r="K504" s="57" t="str">
        <f t="shared" si="142"/>
        <v>0.109998352314224-0.000424385369968166i</v>
      </c>
      <c r="L504" s="57" t="str">
        <f t="shared" si="143"/>
        <v>0.000125-87.6554520544905i</v>
      </c>
      <c r="M504" s="57" t="str">
        <f t="shared" si="144"/>
        <v>0.0015-42.2557893490643i</v>
      </c>
      <c r="N504" s="57">
        <f t="shared" si="145"/>
        <v>89.84820107531462</v>
      </c>
      <c r="O504" s="57">
        <f t="shared" si="146"/>
        <v>81.884268366497665</v>
      </c>
      <c r="P504" s="371">
        <f t="shared" si="147"/>
        <v>81.884268366497665</v>
      </c>
      <c r="Q504" s="371">
        <f t="shared" si="148"/>
        <v>-90.15179892468538</v>
      </c>
      <c r="R504" s="12">
        <f t="shared" si="149"/>
        <v>89.84820107531462</v>
      </c>
      <c r="S504" s="57">
        <f t="shared" si="150"/>
        <v>5.7241106351483525E-3</v>
      </c>
      <c r="T504" s="12">
        <f t="shared" si="133"/>
        <v>81.884268366497665</v>
      </c>
    </row>
    <row r="505" spans="1:20" x14ac:dyDescent="0.25">
      <c r="A505" s="57">
        <f t="shared" si="134"/>
        <v>36.102317301224389</v>
      </c>
      <c r="B505" s="12">
        <f t="shared" si="151"/>
        <v>5.7458622555619163</v>
      </c>
      <c r="C505" s="57" t="str">
        <f t="shared" si="135"/>
        <v>-32.9123516443917-12375.5544635937i</v>
      </c>
      <c r="D505" s="57" t="str">
        <f t="shared" si="136"/>
        <v>7.79999998983368-5539.81087966229i</v>
      </c>
      <c r="E505" s="57" t="str">
        <f t="shared" si="137"/>
        <v>162.46934287545-0.0316327596030491i</v>
      </c>
      <c r="F505" s="57" t="str">
        <f t="shared" si="138"/>
        <v>3.83983983910184-11552.8249574375i</v>
      </c>
      <c r="G505" s="57" t="str">
        <f t="shared" si="139"/>
        <v>0.999999999807809-0.0000138632898410058i</v>
      </c>
      <c r="H505" s="57" t="str">
        <f t="shared" si="140"/>
        <v>109.090958039901+0.417471276040731i</v>
      </c>
      <c r="I505" s="57" t="str">
        <f t="shared" si="141"/>
        <v>14.7875178372194-3555.3789537538i</v>
      </c>
      <c r="K505" s="57" t="str">
        <f t="shared" si="142"/>
        <v>0.109998339768211-0.000425997985477938i</v>
      </c>
      <c r="L505" s="57" t="str">
        <f t="shared" si="143"/>
        <v>0.000125-87.3236222897889i</v>
      </c>
      <c r="M505" s="57" t="str">
        <f t="shared" si="144"/>
        <v>0.0015-42.095825213254i</v>
      </c>
      <c r="N505" s="57">
        <f t="shared" si="145"/>
        <v>89.847624249656704</v>
      </c>
      <c r="O505" s="57">
        <f t="shared" si="146"/>
        <v>81.851324032353276</v>
      </c>
      <c r="P505" s="371">
        <f t="shared" si="147"/>
        <v>81.851324032353276</v>
      </c>
      <c r="Q505" s="371">
        <f t="shared" si="148"/>
        <v>-90.152375750343296</v>
      </c>
      <c r="R505" s="12">
        <f t="shared" si="149"/>
        <v>89.847624249656704</v>
      </c>
      <c r="S505" s="57">
        <f t="shared" si="150"/>
        <v>5.7458622555619163E-3</v>
      </c>
      <c r="T505" s="12">
        <f t="shared" si="133"/>
        <v>81.851324032353276</v>
      </c>
    </row>
    <row r="506" spans="1:20" x14ac:dyDescent="0.25">
      <c r="A506" s="57">
        <f t="shared" si="134"/>
        <v>36.239506106969039</v>
      </c>
      <c r="B506" s="12">
        <f t="shared" si="151"/>
        <v>5.7676965321330513</v>
      </c>
      <c r="C506" s="57" t="str">
        <f t="shared" si="135"/>
        <v>-32.9123471803083-12328.7043257307i</v>
      </c>
      <c r="D506" s="57" t="str">
        <f t="shared" si="136"/>
        <v>7.79999998975625-5518.83929249503i</v>
      </c>
      <c r="E506" s="57" t="str">
        <f t="shared" si="137"/>
        <v>162.469341397619-0.0317529576463678i</v>
      </c>
      <c r="F506" s="57" t="str">
        <f t="shared" si="138"/>
        <v>3.83983983909624-11509.0904142686i</v>
      </c>
      <c r="G506" s="57" t="str">
        <f t="shared" si="139"/>
        <v>0.999999999806346-0.0000139159703423812i</v>
      </c>
      <c r="H506" s="57" t="str">
        <f t="shared" si="140"/>
        <v>109.09095841262+0.419057667433903i</v>
      </c>
      <c r="I506" s="57" t="str">
        <f t="shared" si="141"/>
        <v>14.7875178594019-3541.91963697135i</v>
      </c>
      <c r="K506" s="57" t="str">
        <f t="shared" si="142"/>
        <v>0.109998327126669-0.000427616728367124i</v>
      </c>
      <c r="L506" s="57" t="str">
        <f t="shared" si="143"/>
        <v>0.000125-86.993048704711i</v>
      </c>
      <c r="M506" s="57" t="str">
        <f t="shared" si="144"/>
        <v>0.0015-41.9364666400219i</v>
      </c>
      <c r="N506" s="57">
        <f t="shared" si="145"/>
        <v>89.847045232178615</v>
      </c>
      <c r="O506" s="57">
        <f t="shared" si="146"/>
        <v>81.818379694346817</v>
      </c>
      <c r="P506" s="371">
        <f t="shared" si="147"/>
        <v>81.818379694346817</v>
      </c>
      <c r="Q506" s="371">
        <f t="shared" si="148"/>
        <v>-90.152954767821385</v>
      </c>
      <c r="R506" s="12">
        <f t="shared" si="149"/>
        <v>89.847045232178615</v>
      </c>
      <c r="S506" s="57">
        <f t="shared" si="150"/>
        <v>5.7676965321330513E-3</v>
      </c>
      <c r="T506" s="12">
        <f t="shared" si="133"/>
        <v>81.818379694346817</v>
      </c>
    </row>
    <row r="507" spans="1:20" x14ac:dyDescent="0.25">
      <c r="A507" s="57">
        <f t="shared" si="134"/>
        <v>36.377216230175527</v>
      </c>
      <c r="B507" s="12">
        <f t="shared" si="151"/>
        <v>5.7896137789551574</v>
      </c>
      <c r="C507" s="57" t="str">
        <f t="shared" si="135"/>
        <v>-32.9123426822337-12282.0315404186i</v>
      </c>
      <c r="D507" s="57" t="str">
        <f t="shared" si="136"/>
        <v>7.79999998967824-5497.94709568379i</v>
      </c>
      <c r="E507" s="57" t="str">
        <f t="shared" si="137"/>
        <v>162.469339908535-0.0318736123685151i</v>
      </c>
      <c r="F507" s="57" t="str">
        <f t="shared" si="138"/>
        <v>3.83983983909058-11465.5214332292i</v>
      </c>
      <c r="G507" s="57" t="str">
        <f t="shared" si="139"/>
        <v>0.999999999804871-0.0000139688510296617i</v>
      </c>
      <c r="H507" s="57" t="str">
        <f t="shared" si="140"/>
        <v>109.090958788179+0.4206500871206i</v>
      </c>
      <c r="I507" s="57" t="str">
        <f t="shared" si="141"/>
        <v>14.7875178817534-3528.51127189205i</v>
      </c>
      <c r="K507" s="57" t="str">
        <f t="shared" si="142"/>
        <v>0.109998314388871-0.000429241621913358i</v>
      </c>
      <c r="L507" s="57" t="str">
        <f t="shared" si="143"/>
        <v>0.000125-86.6637265438443i</v>
      </c>
      <c r="M507" s="57" t="str">
        <f t="shared" si="144"/>
        <v>0.0015-41.7777113369415i</v>
      </c>
      <c r="N507" s="57">
        <f t="shared" si="145"/>
        <v>89.846464014552836</v>
      </c>
      <c r="O507" s="57">
        <f t="shared" si="146"/>
        <v>81.785435352448687</v>
      </c>
      <c r="P507" s="371">
        <f t="shared" si="147"/>
        <v>81.785435352448687</v>
      </c>
      <c r="Q507" s="371">
        <f t="shared" si="148"/>
        <v>-90.153535985447164</v>
      </c>
      <c r="R507" s="12">
        <f t="shared" si="149"/>
        <v>89.846464014552836</v>
      </c>
      <c r="S507" s="57">
        <f t="shared" si="150"/>
        <v>5.7896137789551572E-3</v>
      </c>
      <c r="T507" s="12">
        <f t="shared" si="133"/>
        <v>81.785435352448687</v>
      </c>
    </row>
    <row r="508" spans="1:20" x14ac:dyDescent="0.25">
      <c r="A508" s="57">
        <f t="shared" si="134"/>
        <v>36.515449651850197</v>
      </c>
      <c r="B508" s="12">
        <f t="shared" si="151"/>
        <v>5.8116143113151875</v>
      </c>
      <c r="C508" s="57" t="str">
        <f t="shared" si="135"/>
        <v>-32.9123381499102-12235.5354362538i</v>
      </c>
      <c r="D508" s="57" t="str">
        <f t="shared" si="136"/>
        <v>7.79999998959966-5477.13398868731i</v>
      </c>
      <c r="E508" s="57" t="str">
        <f t="shared" si="137"/>
        <v>162.469338408112-0.0319947255040388i</v>
      </c>
      <c r="F508" s="57" t="str">
        <f t="shared" si="138"/>
        <v>3.83983983908488-11422.1173875649i</v>
      </c>
      <c r="G508" s="57" t="str">
        <f t="shared" si="139"/>
        <v>0.999999999803385-0.0000140219326635536i</v>
      </c>
      <c r="H508" s="57" t="str">
        <f t="shared" si="140"/>
        <v>109.090959166595+0.422248558008397i</v>
      </c>
      <c r="I508" s="57" t="str">
        <f t="shared" si="141"/>
        <v>14.7875179042749-3515.15366563192i</v>
      </c>
      <c r="K508" s="57" t="str">
        <f t="shared" si="142"/>
        <v>0.109998301554086-0.000430872689482665i</v>
      </c>
      <c r="L508" s="57" t="str">
        <f t="shared" si="143"/>
        <v>0.000125-86.3356510697792i</v>
      </c>
      <c r="M508" s="57" t="str">
        <f t="shared" si="144"/>
        <v>0.0015-41.6195570202645i</v>
      </c>
      <c r="N508" s="57">
        <f t="shared" si="145"/>
        <v>89.845880588420144</v>
      </c>
      <c r="O508" s="57">
        <f t="shared" si="146"/>
        <v>81.752491006629327</v>
      </c>
      <c r="P508" s="371">
        <f t="shared" si="147"/>
        <v>81.752491006629327</v>
      </c>
      <c r="Q508" s="371">
        <f t="shared" si="148"/>
        <v>-90.154119411579856</v>
      </c>
      <c r="R508" s="12">
        <f t="shared" si="149"/>
        <v>89.845880588420144</v>
      </c>
      <c r="S508" s="57">
        <f t="shared" si="150"/>
        <v>5.8116143113151877E-3</v>
      </c>
      <c r="T508" s="12">
        <f t="shared" si="133"/>
        <v>81.752491006629327</v>
      </c>
    </row>
    <row r="509" spans="1:20" x14ac:dyDescent="0.25">
      <c r="A509" s="57">
        <f t="shared" si="134"/>
        <v>36.654208360527228</v>
      </c>
      <c r="B509" s="12">
        <f t="shared" si="151"/>
        <v>5.8336984456981851</v>
      </c>
      <c r="C509" s="57" t="str">
        <f t="shared" si="135"/>
        <v>-32.9123335830767-12189.2153443745i</v>
      </c>
      <c r="D509" s="57" t="str">
        <f t="shared" si="136"/>
        <v>7.79999998952047-5456.39967210207i</v>
      </c>
      <c r="E509" s="57" t="str">
        <f t="shared" si="137"/>
        <v>162.469336896265-0.0321162987940486i</v>
      </c>
      <c r="F509" s="57" t="str">
        <f t="shared" si="138"/>
        <v>3.83983983907913-11378.8776528939i</v>
      </c>
      <c r="G509" s="57" t="str">
        <f t="shared" si="139"/>
        <v>0.999999999801888-0.000014075216007654i</v>
      </c>
      <c r="H509" s="57" t="str">
        <f t="shared" si="140"/>
        <v>109.090959547894+0.42385310309194i</v>
      </c>
      <c r="I509" s="57" t="str">
        <f t="shared" si="141"/>
        <v>14.7875179269679-3501.84662603745i</v>
      </c>
      <c r="K509" s="57" t="str">
        <f t="shared" si="142"/>
        <v>0.109998288621574-0.000432509954529781i</v>
      </c>
      <c r="L509" s="57" t="str">
        <f t="shared" si="143"/>
        <v>0.000125-86.0088175630401i</v>
      </c>
      <c r="M509" s="57" t="str">
        <f t="shared" si="144"/>
        <v>0.0015-41.4620014148879i</v>
      </c>
      <c r="N509" s="57">
        <f t="shared" si="145"/>
        <v>89.845294945389583</v>
      </c>
      <c r="O509" s="57">
        <f t="shared" si="146"/>
        <v>81.719546656859052</v>
      </c>
      <c r="P509" s="371">
        <f t="shared" si="147"/>
        <v>81.719546656859052</v>
      </c>
      <c r="Q509" s="371">
        <f t="shared" si="148"/>
        <v>-90.154705054610417</v>
      </c>
      <c r="R509" s="12">
        <f t="shared" si="149"/>
        <v>89.845294945389583</v>
      </c>
      <c r="S509" s="57">
        <f t="shared" si="150"/>
        <v>5.833698445698185E-3</v>
      </c>
      <c r="T509" s="12">
        <f t="shared" si="133"/>
        <v>81.719546656859052</v>
      </c>
    </row>
    <row r="510" spans="1:20" x14ac:dyDescent="0.25">
      <c r="A510" s="57">
        <f t="shared" si="134"/>
        <v>36.79349435229723</v>
      </c>
      <c r="B510" s="12">
        <f t="shared" si="151"/>
        <v>5.8558664997918379</v>
      </c>
      <c r="C510" s="57" t="str">
        <f t="shared" si="135"/>
        <v>-32.9123289814707-12143.0705984503i</v>
      </c>
      <c r="D510" s="57" t="str">
        <f t="shared" si="136"/>
        <v>7.79999998944067-5435.74384765796i</v>
      </c>
      <c r="E510" s="57" t="str">
        <f t="shared" si="137"/>
        <v>162.469335372907-0.0322383339862658i</v>
      </c>
      <c r="F510" s="57" t="str">
        <f t="shared" si="138"/>
        <v>3.83983983907334-11335.801607198i</v>
      </c>
      <c r="G510" s="57" t="str">
        <f t="shared" si="139"/>
        <v>0.99999999980038-0.0000141287018284617i</v>
      </c>
      <c r="H510" s="57" t="str">
        <f t="shared" si="140"/>
        <v>109.090959932096+0.42546374545325i</v>
      </c>
      <c r="I510" s="57" t="str">
        <f t="shared" si="141"/>
        <v>14.7875179498337-3488.58996168231i</v>
      </c>
      <c r="K510" s="57" t="str">
        <f t="shared" si="142"/>
        <v>0.109998275590591-0.0004341534405985i</v>
      </c>
      <c r="L510" s="57" t="str">
        <f t="shared" si="143"/>
        <v>0.000125-85.683221322016i</v>
      </c>
      <c r="M510" s="57" t="str">
        <f t="shared" si="144"/>
        <v>0.0015-41.3050422543214i</v>
      </c>
      <c r="N510" s="57">
        <f t="shared" si="145"/>
        <v>89.844707077038308</v>
      </c>
      <c r="O510" s="57">
        <f t="shared" si="146"/>
        <v>81.686602303107563</v>
      </c>
      <c r="P510" s="371">
        <f t="shared" si="147"/>
        <v>81.686602303107563</v>
      </c>
      <c r="Q510" s="371">
        <f t="shared" si="148"/>
        <v>-90.155292922961692</v>
      </c>
      <c r="R510" s="12">
        <f t="shared" si="149"/>
        <v>89.844707077038308</v>
      </c>
      <c r="S510" s="57">
        <f t="shared" si="150"/>
        <v>5.8558664997918376E-3</v>
      </c>
      <c r="T510" s="12">
        <f t="shared" si="133"/>
        <v>81.686602303107563</v>
      </c>
    </row>
    <row r="511" spans="1:20" x14ac:dyDescent="0.25">
      <c r="A511" s="57">
        <f t="shared" si="134"/>
        <v>36.933309630835957</v>
      </c>
      <c r="B511" s="12">
        <f t="shared" si="151"/>
        <v>5.8781187924910467</v>
      </c>
      <c r="C511" s="57" t="str">
        <f t="shared" si="135"/>
        <v>-32.9123243448272-12097.1005346738i</v>
      </c>
      <c r="D511" s="57" t="str">
        <f t="shared" si="136"/>
        <v>7.79999998936026-5415.166218214i</v>
      </c>
      <c r="E511" s="57" t="str">
        <f t="shared" si="137"/>
        <v>162.46933383795-0.0323608328350521i</v>
      </c>
      <c r="F511" s="57" t="str">
        <f t="shared" si="138"/>
        <v>3.83983983906749-11292.888630814i</v>
      </c>
      <c r="G511" s="57" t="str">
        <f t="shared" si="139"/>
        <v>0.99999999979886-0.0000141823908953883i</v>
      </c>
      <c r="H511" s="57" t="str">
        <f t="shared" si="140"/>
        <v>109.090960319223+0.427080508262044i</v>
      </c>
      <c r="I511" s="57" t="str">
        <f t="shared" si="141"/>
        <v>14.7875179728735-3475.38348186498i</v>
      </c>
      <c r="K511" s="57" t="str">
        <f t="shared" si="142"/>
        <v>0.109998262460388-0.000435803171321999i</v>
      </c>
      <c r="L511" s="57" t="str">
        <f t="shared" si="143"/>
        <v>0.000125-85.3588576628969i</v>
      </c>
      <c r="M511" s="57" t="str">
        <f t="shared" si="144"/>
        <v>0.0015-41.1486772806549i</v>
      </c>
      <c r="N511" s="57">
        <f t="shared" si="145"/>
        <v>89.844116974911543</v>
      </c>
      <c r="O511" s="57">
        <f t="shared" si="146"/>
        <v>81.653657945344719</v>
      </c>
      <c r="P511" s="371">
        <f t="shared" si="147"/>
        <v>81.653657945344719</v>
      </c>
      <c r="Q511" s="371">
        <f t="shared" si="148"/>
        <v>-90.155883025088457</v>
      </c>
      <c r="R511" s="12">
        <f t="shared" si="149"/>
        <v>89.844116974911543</v>
      </c>
      <c r="S511" s="57">
        <f t="shared" si="150"/>
        <v>5.8781187924910466E-3</v>
      </c>
      <c r="T511" s="12">
        <f t="shared" si="133"/>
        <v>81.653657945344719</v>
      </c>
    </row>
    <row r="512" spans="1:20" x14ac:dyDescent="0.25">
      <c r="A512" s="57">
        <f t="shared" si="134"/>
        <v>37.073656207433132</v>
      </c>
      <c r="B512" s="12">
        <f t="shared" si="151"/>
        <v>5.9004556439025126</v>
      </c>
      <c r="C512" s="57" t="str">
        <f t="shared" si="135"/>
        <v>-32.91231967288-12051.3044917501i</v>
      </c>
      <c r="D512" s="57" t="str">
        <f t="shared" si="136"/>
        <v>7.79999998927927-5394.66648775411i</v>
      </c>
      <c r="E512" s="57" t="str">
        <f t="shared" si="137"/>
        <v>162.469332291305-0.032483797101425i</v>
      </c>
      <c r="F512" s="57" t="str">
        <f t="shared" si="138"/>
        <v>3.83983983906163-11250.1381064243i</v>
      </c>
      <c r="G512" s="57" t="str">
        <f t="shared" si="139"/>
        <v>0.999999999797328-0.000014236283980769i</v>
      </c>
      <c r="H512" s="57" t="str">
        <f t="shared" si="140"/>
        <v>109.090960709297+0.428703414776104i</v>
      </c>
      <c r="I512" s="57" t="str">
        <f t="shared" si="141"/>
        <v>14.7875179960889-3462.22699660579i</v>
      </c>
      <c r="K512" s="57" t="str">
        <f t="shared" si="142"/>
        <v>0.109998249230209-0.00043745917042319i</v>
      </c>
      <c r="L512" s="57" t="str">
        <f t="shared" si="143"/>
        <v>0.000125-85.0357219196026i</v>
      </c>
      <c r="M512" s="57" t="str">
        <f t="shared" si="144"/>
        <v>0.0015-40.9929042445258i</v>
      </c>
      <c r="N512" s="57">
        <f t="shared" si="145"/>
        <v>89.843524630522353</v>
      </c>
      <c r="O512" s="57">
        <f t="shared" si="146"/>
        <v>81.620713583539896</v>
      </c>
      <c r="P512" s="371">
        <f t="shared" si="147"/>
        <v>81.620713583539896</v>
      </c>
      <c r="Q512" s="371">
        <f t="shared" si="148"/>
        <v>-90.156475369477647</v>
      </c>
      <c r="R512" s="12">
        <f t="shared" si="149"/>
        <v>89.843524630522353</v>
      </c>
      <c r="S512" s="57">
        <f t="shared" si="150"/>
        <v>5.9004556439025127E-3</v>
      </c>
      <c r="T512" s="12">
        <f t="shared" si="133"/>
        <v>81.620713583539896</v>
      </c>
    </row>
    <row r="513" spans="1:20" x14ac:dyDescent="0.25">
      <c r="A513" s="57">
        <f t="shared" si="134"/>
        <v>37.21453610102138</v>
      </c>
      <c r="B513" s="12">
        <f t="shared" si="151"/>
        <v>5.9228773753493424</v>
      </c>
      <c r="C513" s="57" t="str">
        <f t="shared" si="135"/>
        <v>-32.9123149653594-12005.6818108876i</v>
      </c>
      <c r="D513" s="57" t="str">
        <f t="shared" si="136"/>
        <v>7.79999998919763-5374.24436138275i</v>
      </c>
      <c r="E513" s="57" t="str">
        <f t="shared" si="137"/>
        <v>162.469330732884-0.0326072285530617i</v>
      </c>
      <c r="F513" s="57" t="str">
        <f t="shared" si="138"/>
        <v>3.83983983905567-11207.5494190482i</v>
      </c>
      <c r="G513" s="57" t="str">
        <f t="shared" si="139"/>
        <v>0.999999999795785-0.0000142903818598739i</v>
      </c>
      <c r="H513" s="57" t="str">
        <f t="shared" si="140"/>
        <v>109.090961102343+0.430332488341593i</v>
      </c>
      <c r="I513" s="57" t="str">
        <f t="shared" si="141"/>
        <v>14.7875180194812-3449.12031664437i</v>
      </c>
      <c r="K513" s="57" t="str">
        <f t="shared" si="142"/>
        <v>0.109998235899292-0.000439121461715055i</v>
      </c>
      <c r="L513" s="57" t="str">
        <f t="shared" si="143"/>
        <v>0.000125-84.7138094437164i</v>
      </c>
      <c r="M513" s="57" t="str">
        <f t="shared" si="144"/>
        <v>0.0015-40.8377209050864i</v>
      </c>
      <c r="N513" s="57">
        <f t="shared" si="145"/>
        <v>89.842930035351557</v>
      </c>
      <c r="O513" s="57">
        <f t="shared" si="146"/>
        <v>81.587769217662213</v>
      </c>
      <c r="P513" s="371">
        <f t="shared" si="147"/>
        <v>81.587769217662213</v>
      </c>
      <c r="Q513" s="371">
        <f t="shared" si="148"/>
        <v>-90.157069964648443</v>
      </c>
      <c r="R513" s="12">
        <f t="shared" si="149"/>
        <v>89.842930035351557</v>
      </c>
      <c r="S513" s="57">
        <f t="shared" si="150"/>
        <v>5.9228773753493428E-3</v>
      </c>
      <c r="T513" s="12">
        <f t="shared" si="133"/>
        <v>81.587769217662213</v>
      </c>
    </row>
    <row r="514" spans="1:20" x14ac:dyDescent="0.25">
      <c r="A514" s="57">
        <f t="shared" si="134"/>
        <v>37.355951338205259</v>
      </c>
      <c r="B514" s="12">
        <f t="shared" si="151"/>
        <v>5.9453843093756698</v>
      </c>
      <c r="C514" s="57" t="str">
        <f t="shared" si="135"/>
        <v>-32.9123102219956-11960.231835789i</v>
      </c>
      <c r="D514" s="57" t="str">
        <f t="shared" si="136"/>
        <v>7.79999998911535-5353.8995453208i</v>
      </c>
      <c r="E514" s="57" t="str">
        <f t="shared" si="137"/>
        <v>162.469329162597-0.0327311289643828i</v>
      </c>
      <c r="F514" s="57" t="str">
        <f t="shared" si="138"/>
        <v>3.83983983904971-11165.121956033i</v>
      </c>
      <c r="G514" s="57" t="str">
        <f t="shared" si="139"/>
        <v>0.99999999979423-0.0000143446853109191i</v>
      </c>
      <c r="H514" s="57" t="str">
        <f t="shared" si="140"/>
        <v>109.090961498381+0.431967752393363i</v>
      </c>
      <c r="I514" s="57" t="str">
        <f t="shared" si="141"/>
        <v>14.7875180430512-3436.06325343657i</v>
      </c>
      <c r="K514" s="57" t="str">
        <f t="shared" si="142"/>
        <v>0.109998222466872-0.000440790069100982i</v>
      </c>
      <c r="L514" s="57" t="str">
        <f t="shared" si="143"/>
        <v>0.000125-84.3931156044198i</v>
      </c>
      <c r="M514" s="57" t="str">
        <f t="shared" si="144"/>
        <v>0.0015-40.6831250299725i</v>
      </c>
      <c r="N514" s="57">
        <f t="shared" si="145"/>
        <v>89.842333180847689</v>
      </c>
      <c r="O514" s="57">
        <f t="shared" si="146"/>
        <v>81.554824847680877</v>
      </c>
      <c r="P514" s="371">
        <f t="shared" si="147"/>
        <v>81.554824847680877</v>
      </c>
      <c r="Q514" s="371">
        <f t="shared" si="148"/>
        <v>-90.157666819152311</v>
      </c>
      <c r="R514" s="12">
        <f t="shared" si="149"/>
        <v>89.842333180847689</v>
      </c>
      <c r="S514" s="57">
        <f t="shared" si="150"/>
        <v>5.9453843093756698E-3</v>
      </c>
      <c r="T514" s="12">
        <f t="shared" si="133"/>
        <v>81.554824847680877</v>
      </c>
    </row>
    <row r="515" spans="1:20" x14ac:dyDescent="0.25">
      <c r="A515" s="57">
        <f t="shared" si="134"/>
        <v>37.497903953290439</v>
      </c>
      <c r="B515" s="12">
        <f t="shared" si="151"/>
        <v>5.9679767697512975</v>
      </c>
      <c r="C515" s="57" t="str">
        <f t="shared" si="135"/>
        <v>-32.9123054425145-11914.9539126409i</v>
      </c>
      <c r="D515" s="57" t="str">
        <f t="shared" si="136"/>
        <v>7.7999999890325-5333.63174690126i</v>
      </c>
      <c r="E515" s="57" t="str">
        <f t="shared" si="137"/>
        <v>162.469327580353-0.0328555001165012i</v>
      </c>
      <c r="F515" s="57" t="str">
        <f t="shared" si="138"/>
        <v>3.83983983904371-11122.8551070457i</v>
      </c>
      <c r="G515" s="57" t="str">
        <f t="shared" si="139"/>
        <v>0.999999999792663-0.000014399195115078i</v>
      </c>
      <c r="H515" s="57" t="str">
        <f t="shared" si="140"/>
        <v>109.090961897435+0.43360923045536i</v>
      </c>
      <c r="I515" s="57" t="str">
        <f t="shared" si="141"/>
        <v>14.7875180668011-3423.05561915232i</v>
      </c>
      <c r="K515" s="57" t="str">
        <f t="shared" si="142"/>
        <v>0.109998208932174-0.000442465016575119i</v>
      </c>
      <c r="L515" s="57" t="str">
        <f t="shared" si="143"/>
        <v>0.000125-84.0736357884239i</v>
      </c>
      <c r="M515" s="57" t="str">
        <f t="shared" si="144"/>
        <v>0.0015-40.5291143952705i</v>
      </c>
      <c r="N515" s="57">
        <f t="shared" si="145"/>
        <v>89.841734058426695</v>
      </c>
      <c r="O515" s="57">
        <f t="shared" si="146"/>
        <v>81.521880473564451</v>
      </c>
      <c r="P515" s="371">
        <f t="shared" si="147"/>
        <v>81.521880473564451</v>
      </c>
      <c r="Q515" s="371">
        <f t="shared" si="148"/>
        <v>-90.158265941573305</v>
      </c>
      <c r="R515" s="12">
        <f t="shared" si="149"/>
        <v>89.841734058426695</v>
      </c>
      <c r="S515" s="57">
        <f t="shared" si="150"/>
        <v>5.9679767697512973E-3</v>
      </c>
      <c r="T515" s="12">
        <f t="shared" si="133"/>
        <v>81.521880473564451</v>
      </c>
    </row>
    <row r="516" spans="1:20" x14ac:dyDescent="0.25">
      <c r="A516" s="57">
        <f t="shared" si="134"/>
        <v>37.640395988312946</v>
      </c>
      <c r="B516" s="12">
        <f t="shared" si="151"/>
        <v>5.9906550814763531</v>
      </c>
      <c r="C516" s="57" t="str">
        <f t="shared" si="135"/>
        <v>-32.9123006266418-11869.8473901053i</v>
      </c>
      <c r="D516" s="57" t="str">
        <f t="shared" si="136"/>
        <v>7.79999998894898-5313.44067456501i</v>
      </c>
      <c r="E516" s="57" t="str">
        <f t="shared" si="137"/>
        <v>162.469325986062-0.0329803437973202i</v>
      </c>
      <c r="F516" s="57" t="str">
        <f t="shared" si="138"/>
        <v>3.83983983903765-11080.7482640633i</v>
      </c>
      <c r="G516" s="57" t="str">
        <f t="shared" si="139"/>
        <v>0.999999999791084-0.0000144539120564926i</v>
      </c>
      <c r="H516" s="57" t="str">
        <f t="shared" si="140"/>
        <v>109.090962299527+0.435256946140886i</v>
      </c>
      <c r="I516" s="57" t="str">
        <f t="shared" si="141"/>
        <v>14.7875180907316-3410.09722667232i</v>
      </c>
      <c r="K516" s="57" t="str">
        <f t="shared" si="142"/>
        <v>0.109998195294421-0.000444146328222706i</v>
      </c>
      <c r="L516" s="57" t="str">
        <f t="shared" si="143"/>
        <v>0.000125-83.7553653999039i</v>
      </c>
      <c r="M516" s="57" t="str">
        <f t="shared" si="144"/>
        <v>0.0015-40.3756867854857i</v>
      </c>
      <c r="N516" s="57">
        <f t="shared" si="145"/>
        <v>89.841132659471995</v>
      </c>
      <c r="O516" s="57">
        <f t="shared" si="146"/>
        <v>81.488936095281517</v>
      </c>
      <c r="P516" s="371">
        <f t="shared" si="147"/>
        <v>81.488936095281517</v>
      </c>
      <c r="Q516" s="371">
        <f t="shared" si="148"/>
        <v>-90.158867340528005</v>
      </c>
      <c r="R516" s="12">
        <f t="shared" si="149"/>
        <v>89.841132659471995</v>
      </c>
      <c r="S516" s="57">
        <f t="shared" si="150"/>
        <v>5.9906550814763527E-3</v>
      </c>
      <c r="T516" s="12">
        <f t="shared" si="133"/>
        <v>81.488936095281517</v>
      </c>
    </row>
    <row r="517" spans="1:20" x14ac:dyDescent="0.25">
      <c r="A517" s="57">
        <f t="shared" si="134"/>
        <v>37.783429493068539</v>
      </c>
      <c r="B517" s="12">
        <f t="shared" si="151"/>
        <v>6.0134195707859632</v>
      </c>
      <c r="C517" s="57" t="str">
        <f t="shared" si="135"/>
        <v>-32.9122957741005-11824.9116193097i</v>
      </c>
      <c r="D517" s="57" t="str">
        <f t="shared" si="136"/>
        <v>7.79999998886482-5293.32603785671i</v>
      </c>
      <c r="E517" s="57" t="str">
        <f t="shared" si="137"/>
        <v>162.469324379632-0.0331056618015109i</v>
      </c>
      <c r="F517" s="57" t="str">
        <f t="shared" si="138"/>
        <v>3.83983983903153-11038.8008213647i</v>
      </c>
      <c r="G517" s="57" t="str">
        <f t="shared" si="139"/>
        <v>0.999999999789494-0.0000145088369222841i</v>
      </c>
      <c r="H517" s="57" t="str">
        <f t="shared" si="140"/>
        <v>109.090962704681+0.436910923153i</v>
      </c>
      <c r="I517" s="57" t="str">
        <f t="shared" si="141"/>
        <v>14.7875181148444-3397.18788958577i</v>
      </c>
      <c r="K517" s="57" t="str">
        <f t="shared" si="142"/>
        <v>0.109998181552827-0.00044583402822043i</v>
      </c>
      <c r="L517" s="57" t="str">
        <f t="shared" si="143"/>
        <v>0.000125-83.4382998604347i</v>
      </c>
      <c r="M517" s="57" t="str">
        <f t="shared" si="144"/>
        <v>0.0015-40.2228399935103i</v>
      </c>
      <c r="N517" s="57">
        <f t="shared" si="145"/>
        <v>89.840528975334294</v>
      </c>
      <c r="O517" s="57">
        <f t="shared" si="146"/>
        <v>81.455991712800369</v>
      </c>
      <c r="P517" s="371">
        <f t="shared" si="147"/>
        <v>81.455991712800369</v>
      </c>
      <c r="Q517" s="371">
        <f t="shared" si="148"/>
        <v>-90.159471024665706</v>
      </c>
      <c r="R517" s="12">
        <f t="shared" si="149"/>
        <v>89.840528975334294</v>
      </c>
      <c r="S517" s="57">
        <f t="shared" si="150"/>
        <v>6.0134195707859635E-3</v>
      </c>
      <c r="T517" s="12">
        <f t="shared" si="133"/>
        <v>81.455991712800369</v>
      </c>
    </row>
    <row r="518" spans="1:20" x14ac:dyDescent="0.25">
      <c r="A518" s="57">
        <f t="shared" si="134"/>
        <v>37.927006525142204</v>
      </c>
      <c r="B518" s="12">
        <f t="shared" si="151"/>
        <v>6.0362705651549504</v>
      </c>
      <c r="C518" s="57" t="str">
        <f t="shared" si="135"/>
        <v>-32.9122908846119-11780.1459538381i</v>
      </c>
      <c r="D518" s="57" t="str">
        <f t="shared" si="136"/>
        <v>7.79999998878004-5273.28754742057i</v>
      </c>
      <c r="E518" s="57" t="str">
        <f t="shared" si="137"/>
        <v>162.469322760971-0.0332314559305659i</v>
      </c>
      <c r="F518" s="57" t="str">
        <f t="shared" si="138"/>
        <v>3.83983983902538-10997.0121755219i</v>
      </c>
      <c r="G518" s="57" t="str">
        <f t="shared" si="139"/>
        <v>0.999999999787891-0.0000145639705025654i</v>
      </c>
      <c r="H518" s="57" t="str">
        <f t="shared" si="140"/>
        <v>109.09096311292+0.438571185284818i</v>
      </c>
      <c r="I518" s="57" t="str">
        <f t="shared" si="141"/>
        <v>14.7875181391409-3384.32742218752i</v>
      </c>
      <c r="K518" s="57" t="str">
        <f t="shared" si="142"/>
        <v>0.109998167706602-0.000447528140836763i</v>
      </c>
      <c r="L518" s="57" t="str">
        <f t="shared" si="143"/>
        <v>0.000125-83.1224346089206i</v>
      </c>
      <c r="M518" s="57" t="str">
        <f t="shared" si="144"/>
        <v>0.0015-40.070571820592i</v>
      </c>
      <c r="N518" s="57">
        <f t="shared" si="145"/>
        <v>89.839922997331399</v>
      </c>
      <c r="O518" s="57">
        <f t="shared" si="146"/>
        <v>81.42304732608909</v>
      </c>
      <c r="P518" s="371">
        <f t="shared" si="147"/>
        <v>81.42304732608909</v>
      </c>
      <c r="Q518" s="371">
        <f t="shared" si="148"/>
        <v>-90.160077002668601</v>
      </c>
      <c r="R518" s="12">
        <f t="shared" si="149"/>
        <v>89.839922997331399</v>
      </c>
      <c r="S518" s="57">
        <f t="shared" si="150"/>
        <v>6.0362705651549504E-3</v>
      </c>
      <c r="T518" s="12">
        <f t="shared" si="133"/>
        <v>81.42304732608909</v>
      </c>
    </row>
    <row r="519" spans="1:20" x14ac:dyDescent="0.25">
      <c r="A519" s="57">
        <f t="shared" si="134"/>
        <v>38.071129149937747</v>
      </c>
      <c r="B519" s="12">
        <f t="shared" si="151"/>
        <v>6.0592083933025398</v>
      </c>
      <c r="C519" s="57" t="str">
        <f t="shared" si="135"/>
        <v>-32.912285957893-11735.5497497212i</v>
      </c>
      <c r="D519" s="57" t="str">
        <f t="shared" si="136"/>
        <v>7.79999998869461-5253.32491499617i</v>
      </c>
      <c r="E519" s="57" t="str">
        <f t="shared" si="137"/>
        <v>162.469321129984-0.033357727992785i</v>
      </c>
      <c r="F519" s="57" t="str">
        <f t="shared" si="138"/>
        <v>3.83983983901918-10955.3817253913i</v>
      </c>
      <c r="G519" s="57" t="str">
        <f t="shared" si="139"/>
        <v>0.999999999786276-0.0000146193135904516i</v>
      </c>
      <c r="H519" s="57" t="str">
        <f t="shared" si="140"/>
        <v>109.090963524267+0.44023775641987i</v>
      </c>
      <c r="I519" s="57" t="str">
        <f t="shared" si="141"/>
        <v>14.7875181636222-3371.51563947546i</v>
      </c>
      <c r="K519" s="57" t="str">
        <f t="shared" si="142"/>
        <v>0.10999815375495-0.000449228690432318i</v>
      </c>
      <c r="L519" s="57" t="str">
        <f t="shared" si="143"/>
        <v>0.000125-82.8077651015344i</v>
      </c>
      <c r="M519" s="57" t="str">
        <f t="shared" si="144"/>
        <v>0.0015-39.9188800763022i</v>
      </c>
      <c r="N519" s="57">
        <f t="shared" si="145"/>
        <v>89.839314716748149</v>
      </c>
      <c r="O519" s="57">
        <f t="shared" si="146"/>
        <v>81.390102935115394</v>
      </c>
      <c r="P519" s="371">
        <f t="shared" si="147"/>
        <v>81.390102935115394</v>
      </c>
      <c r="Q519" s="371">
        <f t="shared" si="148"/>
        <v>-90.160685283251851</v>
      </c>
      <c r="R519" s="12">
        <f t="shared" si="149"/>
        <v>89.839314716748149</v>
      </c>
      <c r="S519" s="57">
        <f t="shared" si="150"/>
        <v>6.0592083933025398E-3</v>
      </c>
      <c r="T519" s="12">
        <f t="shared" si="133"/>
        <v>81.390102935115394</v>
      </c>
    </row>
    <row r="520" spans="1:20" x14ac:dyDescent="0.25">
      <c r="A520" s="57">
        <f t="shared" si="134"/>
        <v>38.215799440707514</v>
      </c>
      <c r="B520" s="12">
        <f t="shared" si="151"/>
        <v>6.0822333851970898</v>
      </c>
      <c r="C520" s="57" t="str">
        <f t="shared" si="135"/>
        <v>-32.9122809936619-11691.1223654277i</v>
      </c>
      <c r="D520" s="57" t="str">
        <f t="shared" si="136"/>
        <v>7.79999998860851-5233.43785341434i</v>
      </c>
      <c r="E520" s="57" t="str">
        <f t="shared" si="137"/>
        <v>162.46931948658-0.0334844798033618i</v>
      </c>
      <c r="F520" s="57" t="str">
        <f t="shared" si="138"/>
        <v>3.83983983901292-10913.9088721047i</v>
      </c>
      <c r="G520" s="57" t="str">
        <f t="shared" si="139"/>
        <v>0.999999999784648-0.0000146748669820714i</v>
      </c>
      <c r="H520" s="57" t="str">
        <f t="shared" si="140"/>
        <v>109.090963938747+0.441910660532459i</v>
      </c>
      <c r="I520" s="57" t="str">
        <f t="shared" si="141"/>
        <v>14.78751818829-3358.75235714777i</v>
      </c>
      <c r="K520" s="57" t="str">
        <f t="shared" si="142"/>
        <v>0.109998139697067-0.000450935701460191i</v>
      </c>
      <c r="L520" s="57" t="str">
        <f t="shared" si="143"/>
        <v>0.000125-82.4942868116506i</v>
      </c>
      <c r="M520" s="57" t="str">
        <f t="shared" si="144"/>
        <v>0.0015-39.7677625785039i</v>
      </c>
      <c r="N520" s="57">
        <f t="shared" si="145"/>
        <v>89.838704124836326</v>
      </c>
      <c r="O520" s="57">
        <f t="shared" si="146"/>
        <v>81.357158539846836</v>
      </c>
      <c r="P520" s="371">
        <f t="shared" si="147"/>
        <v>81.357158539846836</v>
      </c>
      <c r="Q520" s="371">
        <f t="shared" si="148"/>
        <v>-90.161295875163674</v>
      </c>
      <c r="R520" s="12">
        <f t="shared" si="149"/>
        <v>89.838704124836326</v>
      </c>
      <c r="S520" s="57">
        <f t="shared" si="150"/>
        <v>6.0822333851970898E-3</v>
      </c>
      <c r="T520" s="12">
        <f t="shared" si="133"/>
        <v>81.357158539846836</v>
      </c>
    </row>
    <row r="521" spans="1:20" x14ac:dyDescent="0.25">
      <c r="A521" s="57">
        <f t="shared" si="134"/>
        <v>38.3610194785822</v>
      </c>
      <c r="B521" s="12">
        <f t="shared" si="151"/>
        <v>6.1053458720608385</v>
      </c>
      <c r="C521" s="57" t="str">
        <f t="shared" si="135"/>
        <v>-32.9122759916317-11646.8631618547i</v>
      </c>
      <c r="D521" s="57" t="str">
        <f t="shared" si="136"/>
        <v>7.79999998852178-5213.62607659302i</v>
      </c>
      <c r="E521" s="57" t="str">
        <f t="shared" si="137"/>
        <v>162.469317830661-0.0336117131843494i</v>
      </c>
      <c r="F521" s="57" t="str">
        <f t="shared" si="138"/>
        <v>3.83983983900663-10872.5930190613i</v>
      </c>
      <c r="G521" s="57" t="str">
        <f t="shared" si="139"/>
        <v>0.999999999783008-0.0000147306314765792i</v>
      </c>
      <c r="H521" s="57" t="str">
        <f t="shared" si="140"/>
        <v>109.090964356383+0.443589921687979i</v>
      </c>
      <c r="I521" s="57" t="str">
        <f t="shared" si="141"/>
        <v>14.7875182131455-3346.03739160035i</v>
      </c>
      <c r="K521" s="57" t="str">
        <f t="shared" si="142"/>
        <v>0.109998125532145-0.000452649198466319i</v>
      </c>
      <c r="L521" s="57" t="str">
        <f t="shared" si="143"/>
        <v>0.000125-82.1819952297771i</v>
      </c>
      <c r="M521" s="57" t="str">
        <f t="shared" si="144"/>
        <v>0.0015-39.6172171533212i</v>
      </c>
      <c r="N521" s="57">
        <f t="shared" si="145"/>
        <v>89.838091212814433</v>
      </c>
      <c r="O521" s="57">
        <f t="shared" si="146"/>
        <v>81.324214140250689</v>
      </c>
      <c r="P521" s="371">
        <f t="shared" si="147"/>
        <v>81.324214140250689</v>
      </c>
      <c r="Q521" s="371">
        <f t="shared" si="148"/>
        <v>-90.161908787185567</v>
      </c>
      <c r="R521" s="12">
        <f t="shared" si="149"/>
        <v>89.838091212814433</v>
      </c>
      <c r="S521" s="57">
        <f t="shared" si="150"/>
        <v>6.1053458720608383E-3</v>
      </c>
      <c r="T521" s="12">
        <f t="shared" si="133"/>
        <v>81.324214140250689</v>
      </c>
    </row>
    <row r="522" spans="1:20" x14ac:dyDescent="0.25">
      <c r="A522" s="57">
        <f t="shared" si="134"/>
        <v>38.506791352600807</v>
      </c>
      <c r="B522" s="12">
        <f t="shared" si="151"/>
        <v>6.1285461863746695</v>
      </c>
      <c r="C522" s="57" t="str">
        <f t="shared" si="135"/>
        <v>-32.9122709515162-11602.7715023189i</v>
      </c>
      <c r="D522" s="57" t="str">
        <f t="shared" si="136"/>
        <v>7.79999998843436-5193.88929953316i</v>
      </c>
      <c r="E522" s="57" t="str">
        <f t="shared" si="137"/>
        <v>162.469316162135-0.0337394299647428i</v>
      </c>
      <c r="F522" s="57" t="str">
        <f t="shared" si="138"/>
        <v>3.83983983900028-10831.4335719187i</v>
      </c>
      <c r="G522" s="57" t="str">
        <f t="shared" si="139"/>
        <v>0.999999999781356-0.0000147866078761657i</v>
      </c>
      <c r="H522" s="57" t="str">
        <f t="shared" si="140"/>
        <v>109.090964777198+0.445275564043273i</v>
      </c>
      <c r="I522" s="57" t="str">
        <f t="shared" si="141"/>
        <v>14.7875182381903-3333.37055992413i</v>
      </c>
      <c r="K522" s="57" t="str">
        <f t="shared" si="142"/>
        <v>0.109998111259369-0.000454369206089823i</v>
      </c>
      <c r="L522" s="57" t="str">
        <f t="shared" si="143"/>
        <v>0.000125-81.8708858634958i</v>
      </c>
      <c r="M522" s="57" t="str">
        <f t="shared" si="144"/>
        <v>0.0015-39.4672416351078i</v>
      </c>
      <c r="N522" s="57">
        <f t="shared" si="145"/>
        <v>89.837475971867661</v>
      </c>
      <c r="O522" s="57">
        <f t="shared" si="146"/>
        <v>81.29126973629414</v>
      </c>
      <c r="P522" s="371">
        <f t="shared" si="147"/>
        <v>81.29126973629414</v>
      </c>
      <c r="Q522" s="371">
        <f t="shared" si="148"/>
        <v>-90.162524028132339</v>
      </c>
      <c r="R522" s="12">
        <f t="shared" si="149"/>
        <v>89.837475971867661</v>
      </c>
      <c r="S522" s="57">
        <f t="shared" si="150"/>
        <v>6.1285461863746695E-3</v>
      </c>
      <c r="T522" s="12">
        <f t="shared" si="133"/>
        <v>81.29126973629414</v>
      </c>
    </row>
    <row r="523" spans="1:20" x14ac:dyDescent="0.25">
      <c r="A523" s="57">
        <f t="shared" si="134"/>
        <v>38.653117159740695</v>
      </c>
      <c r="B523" s="12">
        <f t="shared" si="151"/>
        <v>6.1518346618828934</v>
      </c>
      <c r="C523" s="57" t="str">
        <f t="shared" si="135"/>
        <v>-32.9122658730244-11558.8467525467i</v>
      </c>
      <c r="D523" s="57" t="str">
        <f t="shared" si="136"/>
        <v>7.79999998834632-5174.22723831458i</v>
      </c>
      <c r="E523" s="57" t="str">
        <f t="shared" si="137"/>
        <v>162.469314480904-0.0338676319804506i</v>
      </c>
      <c r="F523" s="57" t="str">
        <f t="shared" si="138"/>
        <v>3.8398398389939-10790.4299385844i</v>
      </c>
      <c r="G523" s="57" t="str">
        <f t="shared" si="139"/>
        <v>0.999999999779691-0.0000148427969860704i</v>
      </c>
      <c r="H523" s="57" t="str">
        <f t="shared" si="140"/>
        <v>109.090965201218+0.446967611846992i</v>
      </c>
      <c r="I523" s="57" t="str">
        <f t="shared" si="141"/>
        <v>14.7875182634259-3320.75167990252i</v>
      </c>
      <c r="K523" s="57" t="str">
        <f t="shared" si="142"/>
        <v>0.109998096877917-0.000456095749063369i</v>
      </c>
      <c r="L523" s="57" t="str">
        <f t="shared" si="143"/>
        <v>0.000125-81.5609542373942i</v>
      </c>
      <c r="M523" s="57" t="str">
        <f t="shared" si="144"/>
        <v>0.0015-39.3178338664154i</v>
      </c>
      <c r="N523" s="57">
        <f t="shared" si="145"/>
        <v>89.836858393147665</v>
      </c>
      <c r="O523" s="57">
        <f t="shared" si="146"/>
        <v>81.258325327943794</v>
      </c>
      <c r="P523" s="371">
        <f t="shared" si="147"/>
        <v>81.258325327943794</v>
      </c>
      <c r="Q523" s="371">
        <f t="shared" si="148"/>
        <v>-90.163141606852335</v>
      </c>
      <c r="R523" s="12">
        <f t="shared" si="149"/>
        <v>89.836858393147665</v>
      </c>
      <c r="S523" s="57">
        <f t="shared" si="150"/>
        <v>6.1518346618828932E-3</v>
      </c>
      <c r="T523" s="12">
        <f t="shared" si="133"/>
        <v>81.258325327943794</v>
      </c>
    </row>
    <row r="524" spans="1:20" x14ac:dyDescent="0.25">
      <c r="A524" s="57">
        <f t="shared" si="134"/>
        <v>38.799999004947708</v>
      </c>
      <c r="B524" s="12">
        <f t="shared" si="151"/>
        <v>6.1752116335980487</v>
      </c>
      <c r="C524" s="57" t="str">
        <f t="shared" si="135"/>
        <v>-32.9122607558644-11515.0882806659i</v>
      </c>
      <c r="D524" s="57" t="str">
        <f t="shared" si="136"/>
        <v>7.79999998825758-5154.63961009194i</v>
      </c>
      <c r="E524" s="57" t="str">
        <f t="shared" si="137"/>
        <v>162.469312786872-0.0339963210743503i</v>
      </c>
      <c r="F524" s="57" t="str">
        <f t="shared" si="138"/>
        <v>3.83983983898745-10749.5815292074i</v>
      </c>
      <c r="G524" s="57" t="str">
        <f t="shared" si="139"/>
        <v>0.999999999778014-0.0000148991996145925i</v>
      </c>
      <c r="H524" s="57" t="str">
        <f t="shared" si="140"/>
        <v>109.090965628467+0.448666089439926i</v>
      </c>
      <c r="I524" s="57" t="str">
        <f t="shared" si="141"/>
        <v>14.7875182888538-3308.18057000871i</v>
      </c>
      <c r="K524" s="57" t="str">
        <f t="shared" si="142"/>
        <v>0.109998082386962-0.00045782885221352i</v>
      </c>
      <c r="L524" s="57" t="str">
        <f t="shared" si="143"/>
        <v>0.000125-81.2521958930006i</v>
      </c>
      <c r="M524" s="57" t="str">
        <f t="shared" si="144"/>
        <v>0.0015-39.1689916979631i</v>
      </c>
      <c r="N524" s="57">
        <f t="shared" si="145"/>
        <v>89.836238467772588</v>
      </c>
      <c r="O524" s="57">
        <f t="shared" si="146"/>
        <v>81.225380915166241</v>
      </c>
      <c r="P524" s="371">
        <f t="shared" si="147"/>
        <v>81.225380915166241</v>
      </c>
      <c r="Q524" s="371">
        <f t="shared" si="148"/>
        <v>-90.163761532227412</v>
      </c>
      <c r="R524" s="12">
        <f t="shared" si="149"/>
        <v>89.836238467772588</v>
      </c>
      <c r="S524" s="57">
        <f t="shared" si="150"/>
        <v>6.1752116335980489E-3</v>
      </c>
      <c r="T524" s="12">
        <f t="shared" si="133"/>
        <v>81.225380915166241</v>
      </c>
    </row>
    <row r="525" spans="1:20" x14ac:dyDescent="0.25">
      <c r="A525" s="57">
        <f t="shared" si="134"/>
        <v>38.947439001166515</v>
      </c>
      <c r="B525" s="12">
        <f t="shared" si="151"/>
        <v>6.1986774378057214</v>
      </c>
      <c r="C525" s="57" t="str">
        <f t="shared" si="135"/>
        <v>-32.9122555997416-11471.4954571964i</v>
      </c>
      <c r="D525" s="57" t="str">
        <f t="shared" si="136"/>
        <v>7.79999998816816-5135.12613309063i</v>
      </c>
      <c r="E525" s="57" t="str">
        <f t="shared" si="137"/>
        <v>162.469311079942-0.034125499096321i</v>
      </c>
      <c r="F525" s="57" t="str">
        <f t="shared" si="138"/>
        <v>3.83983983898096-10708.8877561696i</v>
      </c>
      <c r="G525" s="57" t="str">
        <f t="shared" si="139"/>
        <v>0.999999999776324-0.0000149558165731026i</v>
      </c>
      <c r="H525" s="57" t="str">
        <f t="shared" si="140"/>
        <v>109.090966058969+0.45037102125535i</v>
      </c>
      <c r="I525" s="57" t="str">
        <f t="shared" si="141"/>
        <v>14.7875183144751-3295.65704940302i</v>
      </c>
      <c r="K525" s="57" t="str">
        <f t="shared" si="142"/>
        <v>0.109998067785671-0.000459568540461086i</v>
      </c>
      <c r="L525" s="57" t="str">
        <f t="shared" si="143"/>
        <v>0.000125-80.9446063887234i</v>
      </c>
      <c r="M525" s="57" t="str">
        <f t="shared" si="144"/>
        <v>0.0015-39.0207129886064i</v>
      </c>
      <c r="N525" s="57">
        <f t="shared" si="145"/>
        <v>89.835616186826769</v>
      </c>
      <c r="O525" s="57">
        <f t="shared" si="146"/>
        <v>81.192436497927915</v>
      </c>
      <c r="P525" s="371">
        <f t="shared" si="147"/>
        <v>81.192436497927915</v>
      </c>
      <c r="Q525" s="371">
        <f t="shared" si="148"/>
        <v>-90.164383813173231</v>
      </c>
      <c r="R525" s="12">
        <f t="shared" si="149"/>
        <v>89.835616186826769</v>
      </c>
      <c r="S525" s="57">
        <f t="shared" si="150"/>
        <v>6.198677437805721E-3</v>
      </c>
      <c r="T525" s="12">
        <f t="shared" si="133"/>
        <v>81.192436497927915</v>
      </c>
    </row>
    <row r="526" spans="1:20" x14ac:dyDescent="0.25">
      <c r="A526" s="57">
        <f t="shared" si="134"/>
        <v>39.095439269370942</v>
      </c>
      <c r="B526" s="12">
        <f t="shared" si="151"/>
        <v>6.222232412069383</v>
      </c>
      <c r="C526" s="57" t="str">
        <f t="shared" si="135"/>
        <v>-32.9122504043591-11428.0676550406i</v>
      </c>
      <c r="D526" s="57" t="str">
        <f t="shared" si="136"/>
        <v>7.79999998807808-5115.68652660274i</v>
      </c>
      <c r="E526" s="57" t="str">
        <f t="shared" si="137"/>
        <v>162.469309360014-0.03425516790325i</v>
      </c>
      <c r="F526" s="57" t="str">
        <f t="shared" si="138"/>
        <v>3.83983983897443-10668.3480340774i</v>
      </c>
      <c r="G526" s="57" t="str">
        <f t="shared" si="139"/>
        <v>0.99999999977462-0.0000150126486760549i</v>
      </c>
      <c r="H526" s="57" t="str">
        <f t="shared" si="140"/>
        <v>109.090966492749+0.452082431819405i</v>
      </c>
      <c r="I526" s="57" t="str">
        <f t="shared" si="141"/>
        <v>14.7875183402916-3283.18093793042i</v>
      </c>
      <c r="K526" s="57" t="str">
        <f t="shared" si="142"/>
        <v>0.109998053073203-0.000461314838821491i</v>
      </c>
      <c r="L526" s="57" t="str">
        <f t="shared" si="143"/>
        <v>0.000125-80.6381812997839i</v>
      </c>
      <c r="M526" s="57" t="str">
        <f t="shared" si="144"/>
        <v>0.0015-38.8729956053063i</v>
      </c>
      <c r="N526" s="57">
        <f t="shared" si="145"/>
        <v>89.834991541360694</v>
      </c>
      <c r="O526" s="57">
        <f t="shared" si="146"/>
        <v>81.159492076194709</v>
      </c>
      <c r="P526" s="371">
        <f t="shared" si="147"/>
        <v>81.159492076194709</v>
      </c>
      <c r="Q526" s="371">
        <f t="shared" si="148"/>
        <v>-90.165008458639306</v>
      </c>
      <c r="R526" s="12">
        <f t="shared" si="149"/>
        <v>89.834991541360694</v>
      </c>
      <c r="S526" s="57">
        <f t="shared" si="150"/>
        <v>6.2222324120693832E-3</v>
      </c>
      <c r="T526" s="12">
        <f t="shared" si="133"/>
        <v>81.159492076194709</v>
      </c>
    </row>
    <row r="527" spans="1:20" x14ac:dyDescent="0.25">
      <c r="A527" s="57">
        <f t="shared" si="134"/>
        <v>39.244001938594558</v>
      </c>
      <c r="B527" s="12">
        <f t="shared" si="151"/>
        <v>6.2458768952352468</v>
      </c>
      <c r="C527" s="57" t="str">
        <f t="shared" si="135"/>
        <v>-32.9122451694187-11384.8042494752i</v>
      </c>
      <c r="D527" s="57" t="str">
        <f t="shared" si="136"/>
        <v>7.79999998798727-5096.32051098297i</v>
      </c>
      <c r="E527" s="57" t="str">
        <f t="shared" si="137"/>
        <v>162.469307626992-0.0343853293590777i</v>
      </c>
      <c r="F527" s="57" t="str">
        <f t="shared" si="138"/>
        <v>3.83983983896782-10627.9617797533i</v>
      </c>
      <c r="G527" s="57" t="str">
        <f t="shared" si="139"/>
        <v>0.999999999772904-0.000015069696740998i</v>
      </c>
      <c r="H527" s="57" t="str">
        <f t="shared" si="140"/>
        <v>109.090966929832+0.453800345751421i</v>
      </c>
      <c r="I527" s="57" t="str">
        <f t="shared" si="141"/>
        <v>14.7875183663046-3270.75205611786i</v>
      </c>
      <c r="K527" s="57" t="str">
        <f t="shared" si="142"/>
        <v>0.109998038248712-0.000463067772405125i</v>
      </c>
      <c r="L527" s="57" t="str">
        <f t="shared" si="143"/>
        <v>0.000125-80.3329162181551i</v>
      </c>
      <c r="M527" s="57" t="str">
        <f t="shared" si="144"/>
        <v>0.0015-38.7258374230985i</v>
      </c>
      <c r="N527" s="57">
        <f t="shared" si="145"/>
        <v>89.834364522390914</v>
      </c>
      <c r="O527" s="57">
        <f t="shared" si="146"/>
        <v>81.126547649932547</v>
      </c>
      <c r="P527" s="371">
        <f t="shared" si="147"/>
        <v>81.126547649932547</v>
      </c>
      <c r="Q527" s="371">
        <f t="shared" si="148"/>
        <v>-90.165635477609086</v>
      </c>
      <c r="R527" s="12">
        <f t="shared" si="149"/>
        <v>89.834364522390914</v>
      </c>
      <c r="S527" s="57">
        <f t="shared" si="150"/>
        <v>6.2458768952352471E-3</v>
      </c>
      <c r="T527" s="12">
        <f t="shared" si="133"/>
        <v>81.126547649932547</v>
      </c>
    </row>
    <row r="528" spans="1:20" x14ac:dyDescent="0.25">
      <c r="A528" s="57">
        <f t="shared" si="134"/>
        <v>39.393129145961211</v>
      </c>
      <c r="B528" s="12">
        <f t="shared" si="151"/>
        <v>6.2696112274371405</v>
      </c>
      <c r="C528" s="57" t="str">
        <f t="shared" si="135"/>
        <v>-32.9122398946191-11341.7046181413i</v>
      </c>
      <c r="D528" s="57" t="str">
        <f t="shared" si="136"/>
        <v>7.79999998789583-5077.02780764473i</v>
      </c>
      <c r="E528" s="57" t="str">
        <f t="shared" si="137"/>
        <v>162.469305880775-0.0345159853348064i</v>
      </c>
      <c r="F528" s="57" t="str">
        <f t="shared" si="138"/>
        <v>3.83983983896119-10587.7284122274i</v>
      </c>
      <c r="G528" s="57" t="str">
        <f t="shared" si="139"/>
        <v>0.999999999771175-0.0000151269615885877i</v>
      </c>
      <c r="H528" s="57" t="str">
        <f t="shared" si="140"/>
        <v>109.090967370244+0.455524787764295i</v>
      </c>
      <c r="I528" s="57" t="str">
        <f t="shared" si="141"/>
        <v>14.7875183925158-3258.3702251717i</v>
      </c>
      <c r="K528" s="57" t="str">
        <f t="shared" si="142"/>
        <v>0.109998023311344-0.000464827366417707i</v>
      </c>
      <c r="L528" s="57" t="str">
        <f t="shared" si="143"/>
        <v>0.000125-80.0288067524957i</v>
      </c>
      <c r="M528" s="57" t="str">
        <f t="shared" si="144"/>
        <v>0.0015-38.5792363250632i</v>
      </c>
      <c r="N528" s="57">
        <f t="shared" si="145"/>
        <v>89.833735120899746</v>
      </c>
      <c r="O528" s="57">
        <f t="shared" si="146"/>
        <v>81.093603219106726</v>
      </c>
      <c r="P528" s="371">
        <f t="shared" si="147"/>
        <v>81.093603219106726</v>
      </c>
      <c r="Q528" s="371">
        <f t="shared" si="148"/>
        <v>-90.166264879100254</v>
      </c>
      <c r="R528" s="12">
        <f t="shared" si="149"/>
        <v>89.833735120899746</v>
      </c>
      <c r="S528" s="57">
        <f t="shared" si="150"/>
        <v>6.2696112274371408E-3</v>
      </c>
      <c r="T528" s="12">
        <f t="shared" si="133"/>
        <v>81.093603219106726</v>
      </c>
    </row>
    <row r="529" spans="1:20" x14ac:dyDescent="0.25">
      <c r="A529" s="57">
        <f t="shared" si="134"/>
        <v>39.542823036715866</v>
      </c>
      <c r="B529" s="12">
        <f t="shared" si="151"/>
        <v>6.293435750101402</v>
      </c>
      <c r="C529" s="57" t="str">
        <f t="shared" si="135"/>
        <v>-32.912234579656-11298.7681410363i</v>
      </c>
      <c r="D529" s="57" t="str">
        <f t="shared" si="136"/>
        <v>7.79999998780362-5057.80813905598i</v>
      </c>
      <c r="E529" s="57" t="str">
        <f t="shared" si="137"/>
        <v>162.469304121259-0.0346471377085456i</v>
      </c>
      <c r="F529" s="57" t="str">
        <f t="shared" si="138"/>
        <v>3.83983983895448-10547.6473527293i</v>
      </c>
      <c r="G529" s="57" t="str">
        <f t="shared" si="139"/>
        <v>0.999999999769433-0.0000151844440425979i</v>
      </c>
      <c r="H529" s="57" t="str">
        <f t="shared" si="140"/>
        <v>109.090967814008+0.45725578266481i</v>
      </c>
      <c r="I529" s="57" t="str">
        <f t="shared" si="141"/>
        <v>14.7875184189265-3246.03526697511i</v>
      </c>
      <c r="K529" s="57" t="str">
        <f t="shared" si="142"/>
        <v>0.109998008260241-0.000466593646160639i</v>
      </c>
      <c r="L529" s="57" t="str">
        <f t="shared" si="143"/>
        <v>0.000125-79.7258485280888i</v>
      </c>
      <c r="M529" s="57" t="str">
        <f t="shared" si="144"/>
        <v>0.0015-38.4331902022946i</v>
      </c>
      <c r="N529" s="57">
        <f t="shared" si="145"/>
        <v>89.833103327835403</v>
      </c>
      <c r="O529" s="57">
        <f t="shared" si="146"/>
        <v>81.06065878368257</v>
      </c>
      <c r="P529" s="371">
        <f t="shared" si="147"/>
        <v>81.06065878368257</v>
      </c>
      <c r="Q529" s="371">
        <f t="shared" si="148"/>
        <v>-90.166896672164597</v>
      </c>
      <c r="R529" s="12">
        <f t="shared" si="149"/>
        <v>89.833103327835403</v>
      </c>
      <c r="S529" s="57">
        <f t="shared" si="150"/>
        <v>6.293435750101402E-3</v>
      </c>
      <c r="T529" s="12">
        <f t="shared" si="133"/>
        <v>81.06065878368257</v>
      </c>
    </row>
    <row r="530" spans="1:20" x14ac:dyDescent="0.25">
      <c r="A530" s="57">
        <f t="shared" si="134"/>
        <v>39.693085764255386</v>
      </c>
      <c r="B530" s="12">
        <f t="shared" si="151"/>
        <v>6.3173508059517873</v>
      </c>
      <c r="C530" s="57" t="str">
        <f t="shared" si="135"/>
        <v>-32.9122292242239-11255.9942005049i</v>
      </c>
      <c r="D530" s="57" t="str">
        <f t="shared" si="136"/>
        <v>7.7999999877108-5038.66122873534i</v>
      </c>
      <c r="E530" s="57" t="str">
        <f t="shared" si="137"/>
        <v>162.469302348348-0.0347787883655149i</v>
      </c>
      <c r="F530" s="57" t="str">
        <f t="shared" si="138"/>
        <v>3.83983983894777-10507.7180246795i</v>
      </c>
      <c r="G530" s="57" t="str">
        <f t="shared" si="139"/>
        <v>0.999999999767677-0.000015242144929933i</v>
      </c>
      <c r="H530" s="57" t="str">
        <f t="shared" si="140"/>
        <v>109.090968261152+0.458993355354035i</v>
      </c>
      <c r="I530" s="57" t="str">
        <f t="shared" si="141"/>
        <v>14.7875184455382-3233.74700408565i</v>
      </c>
      <c r="K530" s="57" t="str">
        <f t="shared" si="142"/>
        <v>0.109997993094537-0.000468366637031383i</v>
      </c>
      <c r="L530" s="57" t="str">
        <f t="shared" si="143"/>
        <v>0.000125-79.4240371867792i</v>
      </c>
      <c r="M530" s="57" t="str">
        <f t="shared" si="144"/>
        <v>0.0015-38.2876969538699i</v>
      </c>
      <c r="N530" s="57">
        <f t="shared" si="145"/>
        <v>89.832469134111619</v>
      </c>
      <c r="O530" s="57">
        <f t="shared" si="146"/>
        <v>81.027714343625291</v>
      </c>
      <c r="P530" s="371">
        <f t="shared" si="147"/>
        <v>81.027714343625291</v>
      </c>
      <c r="Q530" s="371">
        <f t="shared" si="148"/>
        <v>-90.167530865888381</v>
      </c>
      <c r="R530" s="12">
        <f t="shared" si="149"/>
        <v>89.832469134111619</v>
      </c>
      <c r="S530" s="57">
        <f t="shared" si="150"/>
        <v>6.3173508059517873E-3</v>
      </c>
      <c r="T530" s="12">
        <f t="shared" si="133"/>
        <v>81.027714343625291</v>
      </c>
    </row>
    <row r="531" spans="1:20" x14ac:dyDescent="0.25">
      <c r="A531" s="57">
        <f t="shared" si="134"/>
        <v>39.843919490159564</v>
      </c>
      <c r="B531" s="12">
        <f t="shared" si="151"/>
        <v>6.3413567390144046</v>
      </c>
      <c r="C531" s="57" t="str">
        <f t="shared" si="135"/>
        <v>-32.9122238280164-11213.3821812292i</v>
      </c>
      <c r="D531" s="57" t="str">
        <f t="shared" si="136"/>
        <v>7.79999998761718-5019.58680124807i</v>
      </c>
      <c r="E531" s="57" t="str">
        <f t="shared" si="137"/>
        <v>162.469300561939-0.0349109391981078i</v>
      </c>
      <c r="F531" s="57" t="str">
        <f t="shared" si="138"/>
        <v>3.83983983894095-10467.9398536812i</v>
      </c>
      <c r="G531" s="57" t="str">
        <f t="shared" si="139"/>
        <v>0.999999999765908-0.0000153000650806397i</v>
      </c>
      <c r="H531" s="57" t="str">
        <f t="shared" si="140"/>
        <v>109.0909687117+0.460737530827672i</v>
      </c>
      <c r="I531" s="57" t="str">
        <f t="shared" si="141"/>
        <v>14.7875184723529-3221.50525973247i</v>
      </c>
      <c r="K531" s="57" t="str">
        <f t="shared" si="142"/>
        <v>0.109997977813358-0.000470146364523813i</v>
      </c>
      <c r="L531" s="57" t="str">
        <f t="shared" si="143"/>
        <v>0.000125-79.123368386909i</v>
      </c>
      <c r="M531" s="57" t="str">
        <f t="shared" si="144"/>
        <v>0.0015-38.1427544868199i</v>
      </c>
      <c r="N531" s="57">
        <f t="shared" si="145"/>
        <v>89.831832530607684</v>
      </c>
      <c r="O531" s="57">
        <f t="shared" si="146"/>
        <v>80.994769898899307</v>
      </c>
      <c r="P531" s="371">
        <f t="shared" si="147"/>
        <v>80.994769898899307</v>
      </c>
      <c r="Q531" s="371">
        <f t="shared" si="148"/>
        <v>-90.168167469392316</v>
      </c>
      <c r="R531" s="12">
        <f t="shared" si="149"/>
        <v>89.831832530607684</v>
      </c>
      <c r="S531" s="57">
        <f t="shared" si="150"/>
        <v>6.3413567390144046E-3</v>
      </c>
      <c r="T531" s="12">
        <f t="shared" si="133"/>
        <v>80.994769898899307</v>
      </c>
    </row>
    <row r="532" spans="1:20" x14ac:dyDescent="0.25">
      <c r="A532" s="57">
        <f t="shared" si="134"/>
        <v>39.995326384222167</v>
      </c>
      <c r="B532" s="12">
        <f t="shared" si="151"/>
        <v>6.3654538946226591</v>
      </c>
      <c r="C532" s="57" t="str">
        <f t="shared" si="135"/>
        <v>-32.9122183907201-11170.9314702213i</v>
      </c>
      <c r="D532" s="57" t="str">
        <f t="shared" si="136"/>
        <v>7.79999998752293-5000.58458220214i</v>
      </c>
      <c r="E532" s="57" t="str">
        <f t="shared" si="137"/>
        <v>162.469298761926-0.035043592105871i</v>
      </c>
      <c r="F532" s="57" t="str">
        <f t="shared" si="138"/>
        <v>3.83983983893413-10428.312267512i</v>
      </c>
      <c r="G532" s="57" t="str">
        <f t="shared" si="139"/>
        <v>0.999999999764126-0.0000153582053279187i</v>
      </c>
      <c r="H532" s="57" t="str">
        <f t="shared" si="140"/>
        <v>109.090969165679+0.462488334176372i</v>
      </c>
      <c r="I532" s="57" t="str">
        <f t="shared" si="141"/>
        <v>14.7875184993713-3209.30985781399i</v>
      </c>
      <c r="K532" s="57" t="str">
        <f t="shared" si="142"/>
        <v>0.109997962415827-0.000471932854228576i</v>
      </c>
      <c r="L532" s="57" t="str">
        <f t="shared" si="143"/>
        <v>0.000125-78.8238378032564i</v>
      </c>
      <c r="M532" s="57" t="str">
        <f t="shared" si="144"/>
        <v>0.0015-37.9983607160987i</v>
      </c>
      <c r="N532" s="57">
        <f t="shared" si="145"/>
        <v>89.83119350816817</v>
      </c>
      <c r="O532" s="57">
        <f t="shared" si="146"/>
        <v>80.961825449469302</v>
      </c>
      <c r="P532" s="371">
        <f t="shared" si="147"/>
        <v>80.961825449469302</v>
      </c>
      <c r="Q532" s="371">
        <f t="shared" si="148"/>
        <v>-90.16880649183183</v>
      </c>
      <c r="R532" s="12">
        <f t="shared" si="149"/>
        <v>89.83119350816817</v>
      </c>
      <c r="S532" s="57">
        <f t="shared" si="150"/>
        <v>6.365453894622659E-3</v>
      </c>
      <c r="T532" s="12">
        <f t="shared" si="133"/>
        <v>80.961825449469302</v>
      </c>
    </row>
    <row r="533" spans="1:20" x14ac:dyDescent="0.25">
      <c r="A533" s="57">
        <f t="shared" si="134"/>
        <v>40.147308624482214</v>
      </c>
      <c r="B533" s="12">
        <f t="shared" si="151"/>
        <v>6.3896426194222258</v>
      </c>
      <c r="C533" s="57" t="str">
        <f t="shared" si="135"/>
        <v>-32.9122129120241-11128.6414568133i</v>
      </c>
      <c r="D533" s="57" t="str">
        <f t="shared" si="136"/>
        <v>7.79999998742792-4981.65429824424i</v>
      </c>
      <c r="E533" s="57" t="str">
        <f t="shared" si="137"/>
        <v>162.469296948209-0.0351767489955725i</v>
      </c>
      <c r="F533" s="57" t="str">
        <f t="shared" si="138"/>
        <v>3.83983983892723-10388.8346961158i</v>
      </c>
      <c r="G533" s="57" t="str">
        <f t="shared" si="139"/>
        <v>0.999999999762329-0.0000154165665081371i</v>
      </c>
      <c r="H533" s="57" t="str">
        <f t="shared" si="140"/>
        <v>109.090969623115+0.464245790586175i</v>
      </c>
      <c r="I533" s="57" t="str">
        <f t="shared" si="141"/>
        <v>14.7875185265956-3197.16062289526i</v>
      </c>
      <c r="K533" s="57" t="str">
        <f t="shared" si="142"/>
        <v>0.109997946901056-0.000473726131833476i</v>
      </c>
      <c r="L533" s="57" t="str">
        <f t="shared" si="143"/>
        <v>0.000125-78.5254411269738i</v>
      </c>
      <c r="M533" s="57" t="str">
        <f t="shared" si="144"/>
        <v>0.0015-37.8545135645534i</v>
      </c>
      <c r="N533" s="57">
        <f t="shared" si="145"/>
        <v>89.830552057602944</v>
      </c>
      <c r="O533" s="57">
        <f t="shared" si="146"/>
        <v>80.928880995299323</v>
      </c>
      <c r="P533" s="371">
        <f t="shared" si="147"/>
        <v>80.928880995299323</v>
      </c>
      <c r="Q533" s="371">
        <f t="shared" si="148"/>
        <v>-90.169447942397056</v>
      </c>
      <c r="R533" s="12">
        <f t="shared" si="149"/>
        <v>89.830552057602944</v>
      </c>
      <c r="S533" s="57">
        <f t="shared" si="150"/>
        <v>6.3896426194222254E-3</v>
      </c>
      <c r="T533" s="12">
        <f t="shared" si="133"/>
        <v>80.928880995299323</v>
      </c>
    </row>
    <row r="534" spans="1:20" x14ac:dyDescent="0.25">
      <c r="A534" s="57">
        <f t="shared" si="134"/>
        <v>40.299868397255246</v>
      </c>
      <c r="B534" s="12">
        <f t="shared" si="151"/>
        <v>6.4139232613760306</v>
      </c>
      <c r="C534" s="57" t="str">
        <f t="shared" si="135"/>
        <v>-32.9122073916121-11086.5115326489i</v>
      </c>
      <c r="D534" s="57" t="str">
        <f t="shared" si="136"/>
        <v>7.79999998733219-4962.79567705589i</v>
      </c>
      <c r="E534" s="57" t="str">
        <f t="shared" si="137"/>
        <v>162.469295120679-0.0353104117812068i</v>
      </c>
      <c r="F534" s="57" t="str">
        <f t="shared" si="138"/>
        <v>3.83983983892028-10349.5065715945i</v>
      </c>
      <c r="G534" s="57" t="str">
        <f t="shared" si="139"/>
        <v>0.99999999976052-0.00001547514946084i</v>
      </c>
      <c r="H534" s="57" t="str">
        <f t="shared" si="140"/>
        <v>109.090970084034+0.466009925338805i</v>
      </c>
      <c r="I534" s="57" t="str">
        <f t="shared" si="141"/>
        <v>14.7875185540272-3185.05738020546i</v>
      </c>
      <c r="K534" s="57" t="str">
        <f t="shared" si="142"/>
        <v>0.109997931268153-0.000475526223123829i</v>
      </c>
      <c r="L534" s="57" t="str">
        <f t="shared" si="143"/>
        <v>0.000125-78.2281740655248i</v>
      </c>
      <c r="M534" s="57" t="str">
        <f t="shared" si="144"/>
        <v>0.0015-37.7112109628945i</v>
      </c>
      <c r="N534" s="57">
        <f t="shared" si="145"/>
        <v>89.829908169686988</v>
      </c>
      <c r="O534" s="57">
        <f t="shared" si="146"/>
        <v>80.895936536353105</v>
      </c>
      <c r="P534" s="371">
        <f t="shared" si="147"/>
        <v>80.895936536353105</v>
      </c>
      <c r="Q534" s="371">
        <f t="shared" si="148"/>
        <v>-90.170091830313012</v>
      </c>
      <c r="R534" s="12">
        <f t="shared" si="149"/>
        <v>89.829908169686988</v>
      </c>
      <c r="S534" s="57">
        <f t="shared" si="150"/>
        <v>6.4139232613760304E-3</v>
      </c>
      <c r="T534" s="12">
        <f t="shared" si="133"/>
        <v>80.895936536353105</v>
      </c>
    </row>
    <row r="535" spans="1:20" x14ac:dyDescent="0.25">
      <c r="A535" s="57">
        <f t="shared" si="134"/>
        <v>40.453007897164817</v>
      </c>
      <c r="B535" s="12">
        <f t="shared" si="151"/>
        <v>6.4382961697692593</v>
      </c>
      <c r="C535" s="57" t="str">
        <f t="shared" si="135"/>
        <v>-32.9122018291679-11044.5410916757i</v>
      </c>
      <c r="D535" s="57" t="str">
        <f t="shared" si="136"/>
        <v>7.79999998723571-4944.00844734947i</v>
      </c>
      <c r="E535" s="57" t="str">
        <f t="shared" si="137"/>
        <v>162.469293279238-0.0354445823840408i</v>
      </c>
      <c r="F535" s="57" t="str">
        <f t="shared" si="138"/>
        <v>3.83983983891327-10310.3273281998i</v>
      </c>
      <c r="G535" s="57" t="str">
        <f t="shared" si="139"/>
        <v>0.999999999758696-0.0000155339550287629i</v>
      </c>
      <c r="H535" s="57" t="str">
        <f t="shared" si="140"/>
        <v>109.090970548462+0.467780763812056i</v>
      </c>
      <c r="I535" s="57" t="str">
        <f t="shared" si="141"/>
        <v>14.7875185816677-3172.99995563535i</v>
      </c>
      <c r="K535" s="57" t="str">
        <f t="shared" si="142"/>
        <v>0.109997915516219-0.000477333153982833i</v>
      </c>
      <c r="L535" s="57" t="str">
        <f t="shared" si="143"/>
        <v>0.000125-77.9320323426229i</v>
      </c>
      <c r="M535" s="57" t="str">
        <f t="shared" si="144"/>
        <v>0.0015-37.5684508496658i</v>
      </c>
      <c r="N535" s="57">
        <f t="shared" si="145"/>
        <v>89.829261835160167</v>
      </c>
      <c r="O535" s="57">
        <f t="shared" si="146"/>
        <v>80.86299207259475</v>
      </c>
      <c r="P535" s="371">
        <f t="shared" si="147"/>
        <v>80.86299207259475</v>
      </c>
      <c r="Q535" s="371">
        <f t="shared" si="148"/>
        <v>-90.170738164839833</v>
      </c>
      <c r="R535" s="12">
        <f t="shared" si="149"/>
        <v>89.829261835160167</v>
      </c>
      <c r="S535" s="57">
        <f t="shared" si="150"/>
        <v>6.438296169769259E-3</v>
      </c>
      <c r="T535" s="12">
        <f t="shared" si="133"/>
        <v>80.86299207259475</v>
      </c>
    </row>
    <row r="536" spans="1:20" x14ac:dyDescent="0.25">
      <c r="A536" s="57">
        <f t="shared" si="134"/>
        <v>40.606729327174044</v>
      </c>
      <c r="B536" s="12">
        <f t="shared" si="151"/>
        <v>6.4627616952143825</v>
      </c>
      <c r="C536" s="57" t="str">
        <f t="shared" si="135"/>
        <v>-32.9121962243711-11002.7295301342i</v>
      </c>
      <c r="D536" s="57" t="str">
        <f t="shared" si="136"/>
        <v>7.79999998713853-4925.2923388644i</v>
      </c>
      <c r="E536" s="57" t="str">
        <f t="shared" si="137"/>
        <v>162.469291423775-0.0355792627326159i</v>
      </c>
      <c r="F536" s="57" t="str">
        <f t="shared" si="138"/>
        <v>3.83983983890622-10271.2964023252i</v>
      </c>
      <c r="G536" s="57" t="str">
        <f t="shared" si="139"/>
        <v>0.999999999756859-0.0000155929840578435i</v>
      </c>
      <c r="H536" s="57" t="str">
        <f t="shared" si="140"/>
        <v>109.090971016428+0.469558331480174i</v>
      </c>
      <c r="I536" s="57" t="str">
        <f t="shared" si="141"/>
        <v>14.7875186095189-3160.98817573491i</v>
      </c>
      <c r="K536" s="57" t="str">
        <f t="shared" si="142"/>
        <v>0.109997899644347-0.000479146950391947i</v>
      </c>
      <c r="L536" s="57" t="str">
        <f t="shared" si="143"/>
        <v>0.000125-77.6370116981701i</v>
      </c>
      <c r="M536" s="57" t="str">
        <f t="shared" si="144"/>
        <v>0.0015-37.4262311712151i</v>
      </c>
      <c r="N536" s="57">
        <f t="shared" si="145"/>
        <v>89.828613044727248</v>
      </c>
      <c r="O536" s="57">
        <f t="shared" si="146"/>
        <v>80.830047603987211</v>
      </c>
      <c r="P536" s="371">
        <f t="shared" si="147"/>
        <v>80.830047603987211</v>
      </c>
      <c r="Q536" s="371">
        <f t="shared" si="148"/>
        <v>-90.171386955272752</v>
      </c>
      <c r="R536" s="12">
        <f t="shared" si="149"/>
        <v>89.828613044727248</v>
      </c>
      <c r="S536" s="57">
        <f t="shared" si="150"/>
        <v>6.4627616952143826E-3</v>
      </c>
      <c r="T536" s="12">
        <f t="shared" si="133"/>
        <v>80.830047603987211</v>
      </c>
    </row>
    <row r="537" spans="1:20" x14ac:dyDescent="0.25">
      <c r="A537" s="57">
        <f t="shared" si="134"/>
        <v>40.761034898617304</v>
      </c>
      <c r="B537" s="12">
        <f t="shared" si="151"/>
        <v>6.4873201896561969</v>
      </c>
      <c r="C537" s="57" t="str">
        <f t="shared" si="135"/>
        <v>-32.9121905768978-10961.0762465513i</v>
      </c>
      <c r="D537" s="57" t="str">
        <f t="shared" si="136"/>
        <v>7.79999998704059-4906.64708236316i</v>
      </c>
      <c r="E537" s="57" t="str">
        <f t="shared" si="137"/>
        <v>162.469289554183-0.0357144547627843i</v>
      </c>
      <c r="F537" s="57" t="str">
        <f t="shared" si="138"/>
        <v>3.8398398388991-10232.4132324976i</v>
      </c>
      <c r="G537" s="57" t="str">
        <f t="shared" si="139"/>
        <v>0.999999999755008-0.0000156522373972343i</v>
      </c>
      <c r="H537" s="57" t="str">
        <f t="shared" si="140"/>
        <v>109.090971487956+0.471342653914192i</v>
      </c>
      <c r="I537" s="57" t="str">
        <f t="shared" si="141"/>
        <v>14.787518637582-3149.02186771055i</v>
      </c>
      <c r="K537" s="57" t="str">
        <f t="shared" si="142"/>
        <v>0.109997883651624-0.000480967638431249i</v>
      </c>
      <c r="L537" s="57" t="str">
        <f t="shared" si="143"/>
        <v>0.000125-77.3431078881949i</v>
      </c>
      <c r="M537" s="57" t="str">
        <f t="shared" si="144"/>
        <v>0.0015-37.2845498816647i</v>
      </c>
      <c r="N537" s="57">
        <f t="shared" si="145"/>
        <v>89.82796178905771</v>
      </c>
      <c r="O537" s="57">
        <f t="shared" si="146"/>
        <v>80.797103130493724</v>
      </c>
      <c r="P537" s="371">
        <f t="shared" si="147"/>
        <v>80.797103130493724</v>
      </c>
      <c r="Q537" s="371">
        <f t="shared" si="148"/>
        <v>-90.17203821094229</v>
      </c>
      <c r="R537" s="12">
        <f t="shared" si="149"/>
        <v>89.82796178905771</v>
      </c>
      <c r="S537" s="57">
        <f t="shared" si="150"/>
        <v>6.4873201896561965E-3</v>
      </c>
      <c r="T537" s="12">
        <f t="shared" si="133"/>
        <v>80.797103130493724</v>
      </c>
    </row>
    <row r="538" spans="1:20" x14ac:dyDescent="0.25">
      <c r="A538" s="57">
        <f t="shared" si="134"/>
        <v>40.915926831232049</v>
      </c>
      <c r="B538" s="12">
        <f t="shared" si="151"/>
        <v>6.5119720063768902</v>
      </c>
      <c r="C538" s="57" t="str">
        <f t="shared" si="135"/>
        <v>-32.9121848864244-10919.5806417306i</v>
      </c>
      <c r="D538" s="57" t="str">
        <f t="shared" si="136"/>
        <v>7.79999998694192-4888.07240962748i</v>
      </c>
      <c r="E538" s="57" t="str">
        <f t="shared" si="137"/>
        <v>162.469287670357-0.0358501604177562i</v>
      </c>
      <c r="F538" s="57" t="str">
        <f t="shared" si="138"/>
        <v>3.83983983889194-10193.6772593696i</v>
      </c>
      <c r="G538" s="57" t="str">
        <f t="shared" si="139"/>
        <v>0.999999999753142-0.0000157117158993145i</v>
      </c>
      <c r="H538" s="57" t="str">
        <f t="shared" si="140"/>
        <v>109.090971963075+0.473133756782313i</v>
      </c>
      <c r="I538" s="57" t="str">
        <f t="shared" si="141"/>
        <v>14.7875186658586-3137.10085942297i</v>
      </c>
      <c r="K538" s="57" t="str">
        <f t="shared" si="142"/>
        <v>0.109997867537131-0.000482795244279827i</v>
      </c>
      <c r="L538" s="57" t="str">
        <f t="shared" si="143"/>
        <v>0.000125-77.0503166847927i</v>
      </c>
      <c r="M538" s="57" t="str">
        <f t="shared" si="144"/>
        <v>0.0015-37.1434049428818i</v>
      </c>
      <c r="N538" s="57">
        <f t="shared" si="145"/>
        <v>89.827308058785505</v>
      </c>
      <c r="O538" s="57">
        <f t="shared" si="146"/>
        <v>80.764158652077143</v>
      </c>
      <c r="P538" s="371">
        <f t="shared" si="147"/>
        <v>80.764158652077143</v>
      </c>
      <c r="Q538" s="371">
        <f t="shared" si="148"/>
        <v>-90.172691941214495</v>
      </c>
      <c r="R538" s="12">
        <f t="shared" si="149"/>
        <v>89.827308058785505</v>
      </c>
      <c r="S538" s="57">
        <f t="shared" si="150"/>
        <v>6.5119720063768899E-3</v>
      </c>
      <c r="T538" s="12">
        <f t="shared" si="133"/>
        <v>80.764158652077143</v>
      </c>
    </row>
    <row r="539" spans="1:20" x14ac:dyDescent="0.25">
      <c r="A539" s="57">
        <f t="shared" si="134"/>
        <v>41.071407353190729</v>
      </c>
      <c r="B539" s="12">
        <f t="shared" si="151"/>
        <v>6.5367175000011226</v>
      </c>
      <c r="C539" s="57" t="str">
        <f t="shared" si="135"/>
        <v>-32.9121791526234-10878.2421187438i</v>
      </c>
      <c r="D539" s="57" t="str">
        <f t="shared" si="136"/>
        <v>7.7999999868425-4869.56805345446i</v>
      </c>
      <c r="E539" s="57" t="str">
        <f t="shared" si="137"/>
        <v>162.469285772187-0.0359863816481068i</v>
      </c>
      <c r="F539" s="57" t="str">
        <f t="shared" si="138"/>
        <v>3.83983983888473-10155.0879257113i</v>
      </c>
      <c r="G539" s="57" t="str">
        <f t="shared" si="139"/>
        <v>0.999999999751262-0.0000157714204197023i</v>
      </c>
      <c r="H539" s="57" t="str">
        <f t="shared" si="140"/>
        <v>109.090972441811+0.474931665850296i</v>
      </c>
      <c r="I539" s="57" t="str">
        <f t="shared" si="141"/>
        <v>14.7875186943506-3125.22497938445i</v>
      </c>
      <c r="K539" s="57" t="str">
        <f t="shared" si="142"/>
        <v>0.10999785129994-0.000484629794216141i</v>
      </c>
      <c r="L539" s="57" t="str">
        <f t="shared" si="143"/>
        <v>0.000125-76.7586338760636i</v>
      </c>
      <c r="M539" s="57" t="str">
        <f t="shared" si="144"/>
        <v>0.0015-37.0027943244489i</v>
      </c>
      <c r="N539" s="57">
        <f t="shared" si="145"/>
        <v>89.826651844509129</v>
      </c>
      <c r="O539" s="57">
        <f t="shared" si="146"/>
        <v>80.731214168699893</v>
      </c>
      <c r="P539" s="371">
        <f t="shared" si="147"/>
        <v>80.731214168699893</v>
      </c>
      <c r="Q539" s="371">
        <f t="shared" si="148"/>
        <v>-90.173348155490871</v>
      </c>
      <c r="R539" s="12">
        <f t="shared" si="149"/>
        <v>89.826651844509129</v>
      </c>
      <c r="S539" s="57">
        <f t="shared" si="150"/>
        <v>6.536717500001123E-3</v>
      </c>
      <c r="T539" s="12">
        <f t="shared" si="133"/>
        <v>80.731214168699893</v>
      </c>
    </row>
    <row r="540" spans="1:20" x14ac:dyDescent="0.25">
      <c r="A540" s="57">
        <f t="shared" si="134"/>
        <v>41.22747870113286</v>
      </c>
      <c r="B540" s="12">
        <f t="shared" si="151"/>
        <v>6.5615570265011272</v>
      </c>
      <c r="C540" s="57" t="str">
        <f t="shared" si="135"/>
        <v>-32.9121733751649-10837.0600829223i</v>
      </c>
      <c r="D540" s="57" t="str">
        <f t="shared" si="136"/>
        <v>7.79999998674227-4851.13374765271i</v>
      </c>
      <c r="E540" s="57" t="str">
        <f t="shared" si="137"/>
        <v>162.469283859565-0.0361231204118083i</v>
      </c>
      <c r="F540" s="57" t="str">
        <f t="shared" si="138"/>
        <v>3.83983983887746-10116.6446764021i</v>
      </c>
      <c r="G540" s="57" t="str">
        <f t="shared" si="139"/>
        <v>0.999999999749368-0.0000158313518172672i</v>
      </c>
      <c r="H540" s="57" t="str">
        <f t="shared" si="140"/>
        <v>109.090972924193+0.476736406981809i</v>
      </c>
      <c r="I540" s="57" t="str">
        <f t="shared" si="141"/>
        <v>14.7875187230597-3113.39405675648i</v>
      </c>
      <c r="K540" s="57" t="str">
        <f t="shared" si="142"/>
        <v>0.109997834939116-0.000486471314618402i</v>
      </c>
      <c r="L540" s="57" t="str">
        <f t="shared" si="143"/>
        <v>0.000125-76.4680552660529i</v>
      </c>
      <c r="M540" s="57" t="str">
        <f t="shared" si="144"/>
        <v>0.0015-36.8627160036351i</v>
      </c>
      <c r="N540" s="57">
        <f t="shared" si="145"/>
        <v>89.825993136791283</v>
      </c>
      <c r="O540" s="57">
        <f t="shared" si="146"/>
        <v>80.698269680324159</v>
      </c>
      <c r="P540" s="371">
        <f t="shared" si="147"/>
        <v>80.698269680324159</v>
      </c>
      <c r="Q540" s="371">
        <f t="shared" si="148"/>
        <v>-90.174006863208717</v>
      </c>
      <c r="R540" s="12">
        <f t="shared" si="149"/>
        <v>89.825993136791283</v>
      </c>
      <c r="S540" s="57">
        <f t="shared" si="150"/>
        <v>6.5615570265011268E-3</v>
      </c>
      <c r="T540" s="12">
        <f t="shared" si="133"/>
        <v>80.698269680324159</v>
      </c>
    </row>
    <row r="541" spans="1:20" x14ac:dyDescent="0.25">
      <c r="A541" s="57">
        <f t="shared" si="134"/>
        <v>41.384143120197166</v>
      </c>
      <c r="B541" s="12">
        <f t="shared" si="151"/>
        <v>6.5864909432018317</v>
      </c>
      <c r="C541" s="57" t="str">
        <f t="shared" si="135"/>
        <v>-32.9121675537157-10796.0339418488i</v>
      </c>
      <c r="D541" s="57" t="str">
        <f t="shared" si="136"/>
        <v>7.79999998664136-4832.76922703857i</v>
      </c>
      <c r="E541" s="57" t="str">
        <f t="shared" si="137"/>
        <v>162.469281932378-0.0362603786742516i</v>
      </c>
      <c r="F541" s="57" t="str">
        <f t="shared" si="138"/>
        <v>3.83983983887013-10078.346958423i</v>
      </c>
      <c r="G541" s="57" t="str">
        <f t="shared" si="139"/>
        <v>0.99999999974746-0.0000158915109541425i</v>
      </c>
      <c r="H541" s="57" t="str">
        <f t="shared" si="140"/>
        <v>109.090973410248+0.478548006138788i</v>
      </c>
      <c r="I541" s="57" t="str">
        <f t="shared" si="141"/>
        <v>14.7875187519873-3101.60792134727i</v>
      </c>
      <c r="K541" s="57" t="str">
        <f t="shared" si="142"/>
        <v>0.109997818453719-0.000488319831964959i</v>
      </c>
      <c r="L541" s="57" t="str">
        <f t="shared" si="143"/>
        <v>0.000125-76.178576674689i</v>
      </c>
      <c r="M541" s="57" t="str">
        <f t="shared" si="144"/>
        <v>0.0015-36.7231679653667i</v>
      </c>
      <c r="N541" s="57">
        <f t="shared" si="145"/>
        <v>89.825331926158881</v>
      </c>
      <c r="O541" s="57">
        <f t="shared" si="146"/>
        <v>80.665325186911971</v>
      </c>
      <c r="P541" s="371">
        <f t="shared" si="147"/>
        <v>80.665325186911971</v>
      </c>
      <c r="Q541" s="371">
        <f t="shared" si="148"/>
        <v>-90.174668073841119</v>
      </c>
      <c r="R541" s="12">
        <f t="shared" si="149"/>
        <v>89.825331926158881</v>
      </c>
      <c r="S541" s="57">
        <f t="shared" si="150"/>
        <v>6.5864909432018313E-3</v>
      </c>
      <c r="T541" s="12">
        <f t="shared" si="133"/>
        <v>80.665325186911971</v>
      </c>
    </row>
    <row r="542" spans="1:20" x14ac:dyDescent="0.25">
      <c r="A542" s="57">
        <f t="shared" si="134"/>
        <v>41.541402864053914</v>
      </c>
      <c r="B542" s="12">
        <f t="shared" si="151"/>
        <v>6.6115196087859989</v>
      </c>
      <c r="C542" s="57" t="str">
        <f t="shared" si="135"/>
        <v>-32.9121616879422-10755.1631053485i</v>
      </c>
      <c r="D542" s="57" t="str">
        <f t="shared" si="136"/>
        <v>7.79999998653965-4814.47422743225i</v>
      </c>
      <c r="E542" s="57" t="str">
        <f t="shared" si="137"/>
        <v>162.469279990519-0.0363981584082983i</v>
      </c>
      <c r="F542" s="57" t="str">
        <f t="shared" si="138"/>
        <v>3.83983983886275-10040.1942208484i</v>
      </c>
      <c r="G542" s="57" t="str">
        <f t="shared" si="139"/>
        <v>0.999999999745537-0.0000159518986957375i</v>
      </c>
      <c r="H542" s="57" t="str">
        <f t="shared" si="140"/>
        <v>109.090973900004+0.480366489381839i</v>
      </c>
      <c r="I542" s="57" t="str">
        <f t="shared" si="141"/>
        <v>14.7875187811352-3089.86640360928i</v>
      </c>
      <c r="K542" s="57" t="str">
        <f t="shared" si="142"/>
        <v>0.1099978018428-0.000490175372834662i</v>
      </c>
      <c r="L542" s="57" t="str">
        <f t="shared" si="143"/>
        <v>0.000125-75.8901939377254i</v>
      </c>
      <c r="M542" s="57" t="str">
        <f t="shared" si="144"/>
        <v>0.0015-36.5841482021983i</v>
      </c>
      <c r="N542" s="57">
        <f t="shared" si="145"/>
        <v>89.824668203102846</v>
      </c>
      <c r="O542" s="57">
        <f t="shared" si="146"/>
        <v>80.632380688424973</v>
      </c>
      <c r="P542" s="371">
        <f t="shared" si="147"/>
        <v>80.632380688424973</v>
      </c>
      <c r="Q542" s="371">
        <f t="shared" si="148"/>
        <v>-90.175331796897154</v>
      </c>
      <c r="R542" s="12">
        <f t="shared" si="149"/>
        <v>89.824668203102846</v>
      </c>
      <c r="S542" s="57">
        <f t="shared" si="150"/>
        <v>6.6115196087859988E-3</v>
      </c>
      <c r="T542" s="12">
        <f t="shared" si="133"/>
        <v>80.632380688424973</v>
      </c>
    </row>
    <row r="543" spans="1:20" x14ac:dyDescent="0.25">
      <c r="A543" s="57">
        <f t="shared" si="134"/>
        <v>41.699260194937317</v>
      </c>
      <c r="B543" s="12">
        <f t="shared" si="151"/>
        <v>6.6366433832993854</v>
      </c>
      <c r="C543" s="57" t="str">
        <f t="shared" si="135"/>
        <v>-32.9121557775054-10714.4469854807i</v>
      </c>
      <c r="D543" s="57" t="str">
        <f t="shared" si="136"/>
        <v>7.79999998643713-4796.24848565401i</v>
      </c>
      <c r="E543" s="57" t="str">
        <f t="shared" si="137"/>
        <v>162.469278033874-0.0365364615942763i</v>
      </c>
      <c r="F543" s="57" t="str">
        <f t="shared" si="138"/>
        <v>3.8398398388553-10002.1859148384i</v>
      </c>
      <c r="G543" s="57" t="str">
        <f t="shared" si="139"/>
        <v>0.999999999743599-0.0000160125159107503i</v>
      </c>
      <c r="H543" s="57" t="str">
        <f t="shared" si="140"/>
        <v>109.090974393489+0.482191882870592i</v>
      </c>
      <c r="I543" s="57" t="str">
        <f t="shared" si="141"/>
        <v>14.7875188105049-3078.16933463683i</v>
      </c>
      <c r="K543" s="57" t="str">
        <f t="shared" si="142"/>
        <v>0.109997785105403-0.000492037963907252i</v>
      </c>
      <c r="L543" s="57" t="str">
        <f t="shared" si="143"/>
        <v>0.000125-75.6029029066802i</v>
      </c>
      <c r="M543" s="57" t="str">
        <f t="shared" si="144"/>
        <v>0.0015-36.445654714284i</v>
      </c>
      <c r="N543" s="57">
        <f t="shared" si="145"/>
        <v>89.824001958077986</v>
      </c>
      <c r="O543" s="57">
        <f t="shared" si="146"/>
        <v>80.599436184824526</v>
      </c>
      <c r="P543" s="371">
        <f t="shared" si="147"/>
        <v>80.599436184824526</v>
      </c>
      <c r="Q543" s="371">
        <f t="shared" si="148"/>
        <v>-90.175998041922014</v>
      </c>
      <c r="R543" s="12">
        <f t="shared" si="149"/>
        <v>89.824001958077986</v>
      </c>
      <c r="S543" s="57">
        <f t="shared" si="150"/>
        <v>6.6366433832993855E-3</v>
      </c>
      <c r="T543" s="12">
        <f t="shared" si="133"/>
        <v>80.599436184824526</v>
      </c>
    </row>
    <row r="544" spans="1:20" x14ac:dyDescent="0.25">
      <c r="A544" s="57">
        <f t="shared" si="134"/>
        <v>41.857717383678079</v>
      </c>
      <c r="B544" s="12">
        <f t="shared" si="151"/>
        <v>6.661862628155923</v>
      </c>
      <c r="C544" s="57" t="str">
        <f t="shared" si="135"/>
        <v>-32.9121498220671-10673.8849965303i</v>
      </c>
      <c r="D544" s="57" t="str">
        <f t="shared" si="136"/>
        <v>7.79999998633385-4778.09173952046i</v>
      </c>
      <c r="E544" s="57" t="str">
        <f t="shared" si="137"/>
        <v>162.469276062332-0.0366752902200451i</v>
      </c>
      <c r="F544" s="57" t="str">
        <f t="shared" si="138"/>
        <v>3.8398398388478-9964.32149363078i</v>
      </c>
      <c r="G544" s="57" t="str">
        <f t="shared" si="139"/>
        <v>0.999999999741647-0.0000160733634711798i</v>
      </c>
      <c r="H544" s="57" t="str">
        <f t="shared" si="140"/>
        <v>109.090974890732+0.484024212864095i</v>
      </c>
      <c r="I544" s="57" t="str">
        <f t="shared" si="141"/>
        <v>14.7875188400985-3066.5165461637i</v>
      </c>
      <c r="K544" s="57" t="str">
        <f t="shared" si="142"/>
        <v>0.109997768240565-0.000493907631963753i</v>
      </c>
      <c r="L544" s="57" t="str">
        <f t="shared" si="143"/>
        <v>0.000125-75.3166994487746i</v>
      </c>
      <c r="M544" s="57" t="str">
        <f t="shared" si="144"/>
        <v>0.0015-36.3076855093485i</v>
      </c>
      <c r="N544" s="57">
        <f t="shared" si="145"/>
        <v>89.823333181502875</v>
      </c>
      <c r="O544" s="57">
        <f t="shared" si="146"/>
        <v>80.566491676071678</v>
      </c>
      <c r="P544" s="371">
        <f t="shared" si="147"/>
        <v>80.566491676071678</v>
      </c>
      <c r="Q544" s="371">
        <f t="shared" si="148"/>
        <v>-90.176666818497125</v>
      </c>
      <c r="R544" s="12">
        <f t="shared" si="149"/>
        <v>89.823333181502875</v>
      </c>
      <c r="S544" s="57">
        <f t="shared" si="150"/>
        <v>6.6618626281559233E-3</v>
      </c>
      <c r="T544" s="12">
        <f t="shared" si="133"/>
        <v>80.566491676071678</v>
      </c>
    </row>
    <row r="545" spans="1:20" x14ac:dyDescent="0.25">
      <c r="A545" s="57">
        <f t="shared" si="134"/>
        <v>42.016776709736057</v>
      </c>
      <c r="B545" s="12">
        <f t="shared" si="151"/>
        <v>6.6871777061429158</v>
      </c>
      <c r="C545" s="57" t="str">
        <f t="shared" si="135"/>
        <v>-32.9121438212825-10633.4765549994i</v>
      </c>
      <c r="D545" s="57" t="str">
        <f t="shared" si="136"/>
        <v>7.79999998622979-4760.0037278407i</v>
      </c>
      <c r="E545" s="57" t="str">
        <f t="shared" si="137"/>
        <v>162.469274075777-0.036814646280974i</v>
      </c>
      <c r="F545" s="57" t="str">
        <f t="shared" si="138"/>
        <v>3.83983983884024-9926.6004125331i</v>
      </c>
      <c r="G545" s="57" t="str">
        <f t="shared" si="139"/>
        <v>0.99999999973968-0.0000161344422523385i</v>
      </c>
      <c r="H545" s="57" t="str">
        <f t="shared" si="140"/>
        <v>109.090975391761+0.485863505721167i</v>
      </c>
      <c r="I545" s="57" t="str">
        <f t="shared" si="141"/>
        <v>14.7875188699173-3054.90787056059i</v>
      </c>
      <c r="K545" s="57" t="str">
        <f t="shared" si="142"/>
        <v>0.109997751247316-0.000495784403886832i</v>
      </c>
      <c r="L545" s="57" t="str">
        <f t="shared" si="143"/>
        <v>0.000125-75.0315794468764i</v>
      </c>
      <c r="M545" s="57" t="str">
        <f t="shared" si="144"/>
        <v>0.0015-36.1702386026585i</v>
      </c>
      <c r="N545" s="57">
        <f t="shared" si="145"/>
        <v>89.822661863759706</v>
      </c>
      <c r="O545" s="57">
        <f t="shared" si="146"/>
        <v>80.533547162127107</v>
      </c>
      <c r="P545" s="371">
        <f t="shared" si="147"/>
        <v>80.533547162127107</v>
      </c>
      <c r="Q545" s="371">
        <f t="shared" si="148"/>
        <v>-90.177338136240294</v>
      </c>
      <c r="R545" s="12">
        <f t="shared" si="149"/>
        <v>89.822661863759706</v>
      </c>
      <c r="S545" s="57">
        <f t="shared" si="150"/>
        <v>6.6871777061429157E-3</v>
      </c>
      <c r="T545" s="12">
        <f t="shared" si="133"/>
        <v>80.533547162127107</v>
      </c>
    </row>
    <row r="546" spans="1:20" x14ac:dyDescent="0.25">
      <c r="A546" s="57">
        <f t="shared" si="134"/>
        <v>42.176440461233057</v>
      </c>
      <c r="B546" s="12">
        <f t="shared" si="151"/>
        <v>6.7125889814262587</v>
      </c>
      <c r="C546" s="57" t="str">
        <f t="shared" si="135"/>
        <v>-32.9121377748081-10593.2210795992i</v>
      </c>
      <c r="D546" s="57" t="str">
        <f t="shared" si="136"/>
        <v>7.79999998612493-4741.98419041262i</v>
      </c>
      <c r="E546" s="57" t="str">
        <f t="shared" si="137"/>
        <v>162.469272074097-0.0369545317800296i</v>
      </c>
      <c r="F546" s="57" t="str">
        <f t="shared" si="138"/>
        <v>3.83983983883263-9889.02212891497i</v>
      </c>
      <c r="G546" s="57" t="str">
        <f t="shared" si="139"/>
        <v>0.999999999737698-0.0000161957531328653i</v>
      </c>
      <c r="H546" s="57" t="str">
        <f t="shared" si="140"/>
        <v>109.090975896605+0.487709787900796i</v>
      </c>
      <c r="I546" s="57" t="str">
        <f t="shared" si="141"/>
        <v>14.787518899963-3043.34314083279i</v>
      </c>
      <c r="K546" s="57" t="str">
        <f t="shared" si="142"/>
        <v>0.109997734124679-0.000497668306661207i</v>
      </c>
      <c r="L546" s="57" t="str">
        <f t="shared" si="143"/>
        <v>0.000125-74.7475387994389i</v>
      </c>
      <c r="M546" s="57" t="str">
        <f t="shared" si="144"/>
        <v>0.0015-36.0333120169939i</v>
      </c>
      <c r="N546" s="57">
        <f t="shared" si="145"/>
        <v>89.821987995194092</v>
      </c>
      <c r="O546" s="57">
        <f t="shared" si="146"/>
        <v>80.500602642951463</v>
      </c>
      <c r="P546" s="371">
        <f t="shared" si="147"/>
        <v>80.500602642951463</v>
      </c>
      <c r="Q546" s="371">
        <f t="shared" si="148"/>
        <v>-90.178012004805908</v>
      </c>
      <c r="R546" s="12">
        <f t="shared" si="149"/>
        <v>89.821987995194092</v>
      </c>
      <c r="S546" s="57">
        <f t="shared" si="150"/>
        <v>6.7125889814262591E-3</v>
      </c>
      <c r="T546" s="12">
        <f t="shared" si="133"/>
        <v>80.500602642951463</v>
      </c>
    </row>
    <row r="547" spans="1:20" x14ac:dyDescent="0.25">
      <c r="A547" s="57">
        <f t="shared" si="134"/>
        <v>42.336710934985739</v>
      </c>
      <c r="B547" s="12">
        <f t="shared" si="151"/>
        <v>6.738096819555679</v>
      </c>
      <c r="C547" s="57" t="str">
        <f t="shared" si="135"/>
        <v>-32.9121316822953-10553.1179912411i</v>
      </c>
      <c r="D547" s="57" t="str">
        <f t="shared" si="136"/>
        <v>7.79999998601931-4724.03286801913i</v>
      </c>
      <c r="E547" s="57" t="str">
        <f t="shared" si="137"/>
        <v>162.469270057176-0.037094948727751i</v>
      </c>
      <c r="F547" s="57" t="str">
        <f t="shared" si="138"/>
        <v>3.83983983882498-9851.58610220016i</v>
      </c>
      <c r="G547" s="57" t="str">
        <f t="shared" si="139"/>
        <v>0.9999999997357-0.0000162572969947377i</v>
      </c>
      <c r="H547" s="57" t="str">
        <f t="shared" si="140"/>
        <v>109.090976405293+0.48956308596253i</v>
      </c>
      <c r="I547" s="57" t="str">
        <f t="shared" si="141"/>
        <v>14.7875189302376-3031.82219061781i</v>
      </c>
      <c r="K547" s="57" t="str">
        <f t="shared" si="142"/>
        <v>0.109997716871668-0.000499559367374023i</v>
      </c>
      <c r="L547" s="57" t="str">
        <f t="shared" si="143"/>
        <v>0.000125-74.4645734204409i</v>
      </c>
      <c r="M547" s="57" t="str">
        <f t="shared" si="144"/>
        <v>0.0015-35.8969037826199i</v>
      </c>
      <c r="N547" s="57">
        <f t="shared" si="145"/>
        <v>89.821311566115057</v>
      </c>
      <c r="O547" s="57">
        <f t="shared" si="146"/>
        <v>80.467658118504829</v>
      </c>
      <c r="P547" s="371">
        <f t="shared" si="147"/>
        <v>80.467658118504829</v>
      </c>
      <c r="Q547" s="371">
        <f t="shared" si="148"/>
        <v>-90.178688433884943</v>
      </c>
      <c r="R547" s="12">
        <f t="shared" si="149"/>
        <v>89.821311566115057</v>
      </c>
      <c r="S547" s="57">
        <f t="shared" si="150"/>
        <v>6.7380968195556792E-3</v>
      </c>
      <c r="T547" s="12">
        <f t="shared" si="133"/>
        <v>80.467658118504829</v>
      </c>
    </row>
    <row r="548" spans="1:20" x14ac:dyDescent="0.25">
      <c r="A548" s="57">
        <f t="shared" si="134"/>
        <v>42.497590436538694</v>
      </c>
      <c r="B548" s="12">
        <f t="shared" si="151"/>
        <v>6.7637015874699911</v>
      </c>
      <c r="C548" s="57" t="str">
        <f t="shared" si="135"/>
        <v>-32.9121255433939-10513.1667130287i</v>
      </c>
      <c r="D548" s="57" t="str">
        <f t="shared" si="136"/>
        <v>7.79999998591286-4706.1495024244i</v>
      </c>
      <c r="E548" s="57" t="str">
        <f t="shared" si="137"/>
        <v>162.469268024898-0.0372358991423292i</v>
      </c>
      <c r="F548" s="57" t="str">
        <f t="shared" si="138"/>
        <v>3.83983983881725-9814.29179385882i</v>
      </c>
      <c r="G548" s="57" t="str">
        <f t="shared" si="139"/>
        <v>0.999999999733688-0.0000163190747232849i</v>
      </c>
      <c r="H548" s="57" t="str">
        <f t="shared" si="140"/>
        <v>109.090976917854+0.491423426566829i</v>
      </c>
      <c r="I548" s="57" t="str">
        <f t="shared" si="141"/>
        <v>14.7875189607428-3020.34485418287i</v>
      </c>
      <c r="K548" s="57" t="str">
        <f t="shared" si="142"/>
        <v>0.10999769948729-0.00050145761321523i</v>
      </c>
      <c r="L548" s="57" t="str">
        <f t="shared" si="143"/>
        <v>0.000125-74.1826792393314i</v>
      </c>
      <c r="M548" s="57" t="str">
        <f t="shared" si="144"/>
        <v>0.0015-35.7610119372583i</v>
      </c>
      <c r="N548" s="57">
        <f t="shared" si="145"/>
        <v>89.820632566794799</v>
      </c>
      <c r="O548" s="57">
        <f t="shared" si="146"/>
        <v>80.434713588747087</v>
      </c>
      <c r="P548" s="371">
        <f t="shared" si="147"/>
        <v>80.434713588747087</v>
      </c>
      <c r="Q548" s="371">
        <f t="shared" si="148"/>
        <v>-90.179367433205201</v>
      </c>
      <c r="R548" s="12">
        <f t="shared" si="149"/>
        <v>89.820632566794799</v>
      </c>
      <c r="S548" s="57">
        <f t="shared" si="150"/>
        <v>6.7637015874699915E-3</v>
      </c>
      <c r="T548" s="12">
        <f t="shared" si="133"/>
        <v>80.434713588747087</v>
      </c>
    </row>
    <row r="549" spans="1:20" x14ac:dyDescent="0.25">
      <c r="A549" s="57">
        <f t="shared" si="134"/>
        <v>42.65908128019754</v>
      </c>
      <c r="B549" s="12">
        <f t="shared" si="151"/>
        <v>6.7894036535023776</v>
      </c>
      <c r="C549" s="57" t="str">
        <f t="shared" si="135"/>
        <v>-32.9121193577507-10473.3666702494i</v>
      </c>
      <c r="D549" s="57" t="str">
        <f t="shared" si="136"/>
        <v>7.79999998580558-4688.33383637024i</v>
      </c>
      <c r="E549" s="57" t="str">
        <f t="shared" si="137"/>
        <v>162.469265977147-0.0373773850495788i</v>
      </c>
      <c r="F549" s="57" t="str">
        <f t="shared" si="138"/>
        <v>3.83983983880946-9777.13866739985i</v>
      </c>
      <c r="G549" s="57" t="str">
        <f t="shared" si="139"/>
        <v>0.99999999973166-0.0000163810872072002i</v>
      </c>
      <c r="H549" s="57" t="str">
        <f t="shared" si="140"/>
        <v>109.090977434319+0.493290836475471i</v>
      </c>
      <c r="I549" s="57" t="str">
        <f t="shared" si="141"/>
        <v>14.7875189914804-3008.9109664227i</v>
      </c>
      <c r="K549" s="57" t="str">
        <f t="shared" si="142"/>
        <v>0.109997681970545-0.000503363071477998i</v>
      </c>
      <c r="L549" s="57" t="str">
        <f t="shared" si="143"/>
        <v>0.000125-73.9018522009677i</v>
      </c>
      <c r="M549" s="57" t="str">
        <f t="shared" si="144"/>
        <v>0.0015-35.6256345260593i</v>
      </c>
      <c r="N549" s="57">
        <f t="shared" si="145"/>
        <v>89.819950987468516</v>
      </c>
      <c r="O549" s="57">
        <f t="shared" si="146"/>
        <v>80.401769053637722</v>
      </c>
      <c r="P549" s="371">
        <f t="shared" si="147"/>
        <v>80.401769053637722</v>
      </c>
      <c r="Q549" s="371">
        <f t="shared" si="148"/>
        <v>-90.180049012531484</v>
      </c>
      <c r="R549" s="12">
        <f t="shared" si="149"/>
        <v>89.819950987468516</v>
      </c>
      <c r="S549" s="57">
        <f t="shared" si="150"/>
        <v>6.7894036535023775E-3</v>
      </c>
      <c r="T549" s="12">
        <f t="shared" si="133"/>
        <v>80.401769053637722</v>
      </c>
    </row>
    <row r="550" spans="1:20" x14ac:dyDescent="0.25">
      <c r="A550" s="57">
        <f t="shared" si="134"/>
        <v>42.821185789062291</v>
      </c>
      <c r="B550" s="12">
        <f t="shared" si="151"/>
        <v>6.8152033873856865</v>
      </c>
      <c r="C550" s="57" t="str">
        <f t="shared" si="135"/>
        <v>-32.9121131250087-10433.7172903663i</v>
      </c>
      <c r="D550" s="57" t="str">
        <f t="shared" si="136"/>
        <v>7.79999998569749-4670.5856135723i</v>
      </c>
      <c r="E550" s="57" t="str">
        <f t="shared" si="137"/>
        <v>162.469263913803-0.0375194084830086i</v>
      </c>
      <c r="F550" s="57" t="str">
        <f t="shared" si="138"/>
        <v>3.83983983880161-9740.12618836302i</v>
      </c>
      <c r="G550" s="57" t="str">
        <f t="shared" si="139"/>
        <v>0.999999999729617-0.0000164433353385539i</v>
      </c>
      <c r="H550" s="57" t="str">
        <f t="shared" si="140"/>
        <v>109.090977954716+0.495165342551919i</v>
      </c>
      <c r="I550" s="57" t="str">
        <f t="shared" si="141"/>
        <v>14.7875190224518-2997.52036285693i</v>
      </c>
      <c r="K550" s="57" t="str">
        <f t="shared" si="142"/>
        <v>0.109997664320426-0.000505275769559081i</v>
      </c>
      <c r="L550" s="57" t="str">
        <f t="shared" si="143"/>
        <v>0.000125-73.6220882655585i</v>
      </c>
      <c r="M550" s="57" t="str">
        <f t="shared" si="144"/>
        <v>0.0015-35.4907696015733i</v>
      </c>
      <c r="N550" s="57">
        <f t="shared" si="145"/>
        <v>89.819266818334441</v>
      </c>
      <c r="O550" s="57">
        <f t="shared" si="146"/>
        <v>80.368824513136076</v>
      </c>
      <c r="P550" s="371">
        <f t="shared" si="147"/>
        <v>80.368824513136076</v>
      </c>
      <c r="Q550" s="371">
        <f t="shared" si="148"/>
        <v>-90.180733181665559</v>
      </c>
      <c r="R550" s="12">
        <f t="shared" si="149"/>
        <v>89.819266818334441</v>
      </c>
      <c r="S550" s="57">
        <f t="shared" si="150"/>
        <v>6.8152033873856866E-3</v>
      </c>
      <c r="T550" s="12">
        <f t="shared" si="133"/>
        <v>80.368824513136076</v>
      </c>
    </row>
    <row r="551" spans="1:20" x14ac:dyDescent="0.25">
      <c r="A551" s="57">
        <f t="shared" si="134"/>
        <v>42.983906295060727</v>
      </c>
      <c r="B551" s="12">
        <f t="shared" si="151"/>
        <v>6.8411011602577521</v>
      </c>
      <c r="C551" s="57" t="str">
        <f t="shared" si="135"/>
        <v>-32.9121068448112-10394.2180030098i</v>
      </c>
      <c r="D551" s="57" t="str">
        <f t="shared" si="136"/>
        <v>7.7999999855886-4652.90457871644i</v>
      </c>
      <c r="E551" s="57" t="str">
        <f t="shared" si="137"/>
        <v>162.469261834749-0.0376619714838625i</v>
      </c>
      <c r="F551" s="57" t="str">
        <f t="shared" si="138"/>
        <v>3.83983983879371-9703.25382431142i</v>
      </c>
      <c r="G551" s="57" t="str">
        <f t="shared" si="139"/>
        <v>0.999999999727558-0.0000165058200128064i</v>
      </c>
      <c r="H551" s="57" t="str">
        <f t="shared" si="140"/>
        <v>109.090978479076+0.497046971761732i</v>
      </c>
      <c r="I551" s="57" t="str">
        <f t="shared" si="141"/>
        <v>14.7875190536592-2986.17287962793i</v>
      </c>
      <c r="K551" s="57" t="str">
        <f t="shared" si="142"/>
        <v>0.109997646535917-0.000507195734959229i</v>
      </c>
      <c r="L551" s="57" t="str">
        <f t="shared" si="143"/>
        <v>0.000125-73.3433834086059i</v>
      </c>
      <c r="M551" s="57" t="str">
        <f t="shared" si="144"/>
        <v>0.0015-35.3564152237231i</v>
      </c>
      <c r="N551" s="57">
        <f t="shared" si="145"/>
        <v>89.818580049553475</v>
      </c>
      <c r="O551" s="57">
        <f t="shared" si="146"/>
        <v>80.335879967201095</v>
      </c>
      <c r="P551" s="371">
        <f t="shared" si="147"/>
        <v>80.335879967201095</v>
      </c>
      <c r="Q551" s="371">
        <f t="shared" si="148"/>
        <v>-90.181419950446525</v>
      </c>
      <c r="R551" s="12">
        <f t="shared" si="149"/>
        <v>89.818580049553475</v>
      </c>
      <c r="S551" s="57">
        <f t="shared" si="150"/>
        <v>6.841101160257752E-3</v>
      </c>
      <c r="T551" s="12">
        <f t="shared" si="133"/>
        <v>80.335879967201095</v>
      </c>
    </row>
    <row r="552" spans="1:20" x14ac:dyDescent="0.25">
      <c r="A552" s="57">
        <f t="shared" si="134"/>
        <v>43.147245138981958</v>
      </c>
      <c r="B552" s="12">
        <f t="shared" si="151"/>
        <v>6.8670973446667318</v>
      </c>
      <c r="C552" s="57" t="str">
        <f t="shared" si="135"/>
        <v>-32.9121005167951-10354.8682399693i</v>
      </c>
      <c r="D552" s="57" t="str">
        <f t="shared" si="136"/>
        <v>7.79999998547886-4635.29047745503i</v>
      </c>
      <c r="E552" s="57" t="str">
        <f t="shared" si="137"/>
        <v>162.469259739865-0.0378050761010819i</v>
      </c>
      <c r="F552" s="57" t="str">
        <f t="shared" si="138"/>
        <v>3.83983983878574-9666.52104482367i</v>
      </c>
      <c r="G552" s="57" t="str">
        <f t="shared" si="139"/>
        <v>0.999999999725483-0.0000165685421288208i</v>
      </c>
      <c r="H552" s="57" t="str">
        <f t="shared" si="140"/>
        <v>109.090979007428+0.498935751172932i</v>
      </c>
      <c r="I552" s="57" t="str">
        <f t="shared" si="141"/>
        <v>14.787519085104-2974.86835349831i</v>
      </c>
      <c r="K552" s="57" t="str">
        <f t="shared" si="142"/>
        <v>0.109997628615995-0.000509122995283569i</v>
      </c>
      <c r="L552" s="57" t="str">
        <f t="shared" si="143"/>
        <v>0.000125-73.0657336208467i</v>
      </c>
      <c r="M552" s="57" t="str">
        <f t="shared" si="144"/>
        <v>0.0015-35.222569459776i</v>
      </c>
      <c r="N552" s="57">
        <f t="shared" si="145"/>
        <v>89.817890671249202</v>
      </c>
      <c r="O552" s="57">
        <f t="shared" si="146"/>
        <v>80.302935415791353</v>
      </c>
      <c r="P552" s="371">
        <f t="shared" si="147"/>
        <v>80.302935415791353</v>
      </c>
      <c r="Q552" s="371">
        <f t="shared" si="148"/>
        <v>-90.182109328750798</v>
      </c>
      <c r="R552" s="12">
        <f t="shared" si="149"/>
        <v>89.817890671249202</v>
      </c>
      <c r="S552" s="57">
        <f t="shared" si="150"/>
        <v>6.8670973446667317E-3</v>
      </c>
      <c r="T552" s="12">
        <f t="shared" si="133"/>
        <v>80.302935415791353</v>
      </c>
    </row>
    <row r="553" spans="1:20" x14ac:dyDescent="0.25">
      <c r="A553" s="57">
        <f t="shared" si="134"/>
        <v>43.311204670510094</v>
      </c>
      <c r="B553" s="12">
        <f t="shared" si="151"/>
        <v>6.8931923145764653</v>
      </c>
      <c r="C553" s="57" t="str">
        <f t="shared" si="135"/>
        <v>-32.9120941405976-10315.6674351853i</v>
      </c>
      <c r="D553" s="57" t="str">
        <f t="shared" si="136"/>
        <v>7.79999998536827-4617.74305640333i</v>
      </c>
      <c r="E553" s="57" t="str">
        <f t="shared" si="137"/>
        <v>162.469257629031-0.0379487243914146i</v>
      </c>
      <c r="F553" s="57" t="str">
        <f t="shared" si="138"/>
        <v>3.8398398387777-9629.92732148647i</v>
      </c>
      <c r="G553" s="57" t="str">
        <f t="shared" si="139"/>
        <v>0.999999999723393-0.0000166315025888755i</v>
      </c>
      <c r="H553" s="57" t="str">
        <f t="shared" si="140"/>
        <v>109.090979539803+0.500831707956403i</v>
      </c>
      <c r="I553" s="57" t="str">
        <f t="shared" si="141"/>
        <v>14.7875191167883-2963.6066218487i</v>
      </c>
      <c r="K553" s="57" t="str">
        <f t="shared" si="142"/>
        <v>0.109997610559629-0.000511057578242007i</v>
      </c>
      <c r="L553" s="57" t="str">
        <f t="shared" si="143"/>
        <v>0.000125-72.7891349081957i</v>
      </c>
      <c r="M553" s="57" t="str">
        <f t="shared" si="144"/>
        <v>0.0015-35.0892303843157i</v>
      </c>
      <c r="N553" s="57">
        <f t="shared" si="145"/>
        <v>89.817198673507718</v>
      </c>
      <c r="O553" s="57">
        <f t="shared" si="146"/>
        <v>80.269990858865185</v>
      </c>
      <c r="P553" s="371">
        <f t="shared" si="147"/>
        <v>80.269990858865185</v>
      </c>
      <c r="Q553" s="371">
        <f t="shared" si="148"/>
        <v>-90.182801326492282</v>
      </c>
      <c r="R553" s="12">
        <f t="shared" si="149"/>
        <v>89.817198673507718</v>
      </c>
      <c r="S553" s="57">
        <f t="shared" si="150"/>
        <v>6.8931923145764649E-3</v>
      </c>
      <c r="T553" s="12">
        <f t="shared" si="133"/>
        <v>80.269990858865185</v>
      </c>
    </row>
    <row r="554" spans="1:20" x14ac:dyDescent="0.25">
      <c r="A554" s="57">
        <f t="shared" si="134"/>
        <v>43.47578724825803</v>
      </c>
      <c r="B554" s="12">
        <f t="shared" si="151"/>
        <v>6.9193864453718561</v>
      </c>
      <c r="C554" s="57" t="str">
        <f t="shared" si="135"/>
        <v>-32.9120877158514-10276.6150247411i</v>
      </c>
      <c r="D554" s="57" t="str">
        <f t="shared" si="136"/>
        <v>7.79999998525688-4600.26206313578i</v>
      </c>
      <c r="E554" s="57" t="str">
        <f t="shared" si="137"/>
        <v>162.469255502125-0.0380929184193916i</v>
      </c>
      <c r="F554" s="57" t="str">
        <f t="shared" si="138"/>
        <v>3.83983983876963-9593.47212788678i</v>
      </c>
      <c r="G554" s="57" t="str">
        <f t="shared" si="139"/>
        <v>0.999999999721287-0.0000166947022986781i</v>
      </c>
      <c r="H554" s="57" t="str">
        <f t="shared" si="140"/>
        <v>109.090980076232+0.50273486938629i</v>
      </c>
      <c r="I554" s="57" t="str">
        <f t="shared" si="141"/>
        <v>14.787519148714-2952.3875226753i</v>
      </c>
      <c r="K554" s="57" t="str">
        <f t="shared" si="142"/>
        <v>0.109997592365779-0.000512999511649624i</v>
      </c>
      <c r="L554" s="57" t="str">
        <f t="shared" si="143"/>
        <v>0.000125-72.5135832916875i</v>
      </c>
      <c r="M554" s="57" t="str">
        <f t="shared" si="144"/>
        <v>0.0015-34.9563960792146i</v>
      </c>
      <c r="N554" s="57">
        <f t="shared" si="145"/>
        <v>89.816504046377474</v>
      </c>
      <c r="O554" s="57">
        <f t="shared" si="146"/>
        <v>80.23704629638064</v>
      </c>
      <c r="P554" s="371">
        <f t="shared" si="147"/>
        <v>80.23704629638064</v>
      </c>
      <c r="Q554" s="371">
        <f t="shared" si="148"/>
        <v>-90.183495953622526</v>
      </c>
      <c r="R554" s="12">
        <f t="shared" si="149"/>
        <v>89.816504046377474</v>
      </c>
      <c r="S554" s="57">
        <f t="shared" si="150"/>
        <v>6.9193864453718562E-3</v>
      </c>
      <c r="T554" s="12">
        <f t="shared" si="133"/>
        <v>80.23704629638064</v>
      </c>
    </row>
    <row r="555" spans="1:20" x14ac:dyDescent="0.25">
      <c r="A555" s="57">
        <f t="shared" si="134"/>
        <v>43.640995239801413</v>
      </c>
      <c r="B555" s="12">
        <f t="shared" si="151"/>
        <v>6.9456801138642694</v>
      </c>
      <c r="C555" s="57" t="str">
        <f t="shared" si="135"/>
        <v>-32.9120812421868-10237.7104468546i</v>
      </c>
      <c r="D555" s="57" t="str">
        <f t="shared" si="136"/>
        <v>7.79999998514463-4582.84724618243i</v>
      </c>
      <c r="E555" s="57" t="str">
        <f t="shared" si="137"/>
        <v>162.469253359024-0.0382376602573738i</v>
      </c>
      <c r="F555" s="57" t="str">
        <f t="shared" si="138"/>
        <v>3.83983983876146-9557.1549396044i</v>
      </c>
      <c r="G555" s="57" t="str">
        <f t="shared" si="139"/>
        <v>0.999999999719165-0.0000167581421673774i</v>
      </c>
      <c r="H555" s="57" t="str">
        <f t="shared" si="140"/>
        <v>109.090980616745+0.504645262840357i</v>
      </c>
      <c r="I555" s="57" t="str">
        <f t="shared" si="141"/>
        <v>14.7875191808826-2941.21089458758i</v>
      </c>
      <c r="K555" s="57" t="str">
        <f t="shared" si="142"/>
        <v>0.1099975740334-0.000514948823427074i</v>
      </c>
      <c r="L555" s="57" t="str">
        <f t="shared" si="143"/>
        <v>0.000125-72.2390748074191i</v>
      </c>
      <c r="M555" s="57" t="str">
        <f t="shared" si="144"/>
        <v>0.0015-34.8240646336069i</v>
      </c>
      <c r="N555" s="57">
        <f t="shared" si="145"/>
        <v>89.815806779869078</v>
      </c>
      <c r="O555" s="57">
        <f t="shared" si="146"/>
        <v>80.204101728295313</v>
      </c>
      <c r="P555" s="371">
        <f t="shared" si="147"/>
        <v>80.204101728295313</v>
      </c>
      <c r="Q555" s="371">
        <f t="shared" si="148"/>
        <v>-90.184193220130922</v>
      </c>
      <c r="R555" s="12">
        <f t="shared" si="149"/>
        <v>89.815806779869078</v>
      </c>
      <c r="S555" s="57">
        <f t="shared" si="150"/>
        <v>6.9456801138642697E-3</v>
      </c>
      <c r="T555" s="12">
        <f t="shared" si="133"/>
        <v>80.204101728295313</v>
      </c>
    </row>
    <row r="556" spans="1:20" x14ac:dyDescent="0.25">
      <c r="A556" s="57">
        <f t="shared" si="134"/>
        <v>43.806831021712661</v>
      </c>
      <c r="B556" s="12">
        <f t="shared" si="151"/>
        <v>6.9720736982969536</v>
      </c>
      <c r="C556" s="57" t="str">
        <f t="shared" si="135"/>
        <v>-32.912074719231-10198.9531418704i</v>
      </c>
      <c r="D556" s="57" t="str">
        <f t="shared" si="136"/>
        <v>7.79999998503151-4565.49835502528i</v>
      </c>
      <c r="E556" s="57" t="str">
        <f t="shared" si="137"/>
        <v>162.469251199605-0.0383829519855802i</v>
      </c>
      <c r="F556" s="57" t="str">
        <f t="shared" si="138"/>
        <v>3.83983983875327-9520.97523420439i</v>
      </c>
      <c r="G556" s="57" t="str">
        <f t="shared" si="139"/>
        <v>0.999999999717026-0.0000168218231075776i</v>
      </c>
      <c r="H556" s="57" t="str">
        <f t="shared" si="140"/>
        <v>109.090981161375+0.506562915800429i</v>
      </c>
      <c r="I556" s="57" t="str">
        <f t="shared" si="141"/>
        <v>14.7875192132963-2930.07657680606i</v>
      </c>
      <c r="K556" s="57" t="str">
        <f t="shared" si="142"/>
        <v>0.109997555561436-0.00051690554160098i</v>
      </c>
      <c r="L556" s="57" t="str">
        <f t="shared" si="143"/>
        <v>0.000125-71.9656055064942i</v>
      </c>
      <c r="M556" s="57" t="str">
        <f t="shared" si="144"/>
        <v>0.0015-34.6922341438603i</v>
      </c>
      <c r="N556" s="57">
        <f t="shared" si="145"/>
        <v>89.815106863955236</v>
      </c>
      <c r="O556" s="57">
        <f t="shared" si="146"/>
        <v>80.171157154566572</v>
      </c>
      <c r="P556" s="371">
        <f t="shared" si="147"/>
        <v>80.171157154566572</v>
      </c>
      <c r="Q556" s="371">
        <f t="shared" si="148"/>
        <v>-90.184893136044764</v>
      </c>
      <c r="R556" s="12">
        <f t="shared" si="149"/>
        <v>89.815106863955236</v>
      </c>
      <c r="S556" s="57">
        <f t="shared" si="150"/>
        <v>6.9720736982969538E-3</v>
      </c>
      <c r="T556" s="12">
        <f t="shared" ref="T556:T619" si="152">P556</f>
        <v>80.171157154566572</v>
      </c>
    </row>
    <row r="557" spans="1:20" x14ac:dyDescent="0.25">
      <c r="A557" s="57">
        <f t="shared" ref="A557:A620" si="153">2*PI()*B557</f>
        <v>43.973296979595169</v>
      </c>
      <c r="B557" s="12">
        <f t="shared" si="151"/>
        <v>6.9985675783504826</v>
      </c>
      <c r="C557" s="57" t="str">
        <f t="shared" ref="C557:C620" si="154">IMPRODUCT(D557,E557,$C$40,,K557,$C$41)</f>
        <v>-32.91206814661-10160.3425522517i</v>
      </c>
      <c r="D557" s="57" t="str">
        <f t="shared" ref="D557:D620" si="155">IMDIV(IMPRODUCT($C$37,$C$38,COMPLEX(1,A557/$C$38)),IMSUM(-1*A557*A557/$C$39,COMPLEX(0,1*A557)))</f>
        <v>7.79999998491753-4548.21514009473i</v>
      </c>
      <c r="E557" s="57" t="str">
        <f t="shared" ref="E557:E620" si="156">IMDIV(IMPRODUCT(IMSUM(F557,G557),$C$29,H557),IMSUM(1,I557))</f>
        <v>162.469249023746-0.0385287956921298i</v>
      </c>
      <c r="F557" s="57" t="str">
        <f t="shared" ref="F557:F620" si="157">IMDIV(IMPRODUCT($C$14,$C$15,COMPLEX(1,A557/$C$15)),IMSUM(-1*A557*A557/$C$16,COMPLEX(0,A557)))</f>
        <v>3.839839838745-9484.93249122956i</v>
      </c>
      <c r="G557" s="57" t="str">
        <f t="shared" ref="G557:G620" si="158">IMDIV(1,COMPLEX(1,A557*$C$9*$C$10))</f>
        <v>0.999999999714872-0.0000168857460353499i</v>
      </c>
      <c r="H557" s="57" t="str">
        <f t="shared" ref="H557:H620" si="159">IMDIV($C$3,IMSUM(K557,COMPLEX(0,$C$28*A557)))</f>
        <v>109.090981710152+0.508487855852754i</v>
      </c>
      <c r="I557" s="57" t="str">
        <f t="shared" ref="I557:I620" si="160">IMPRODUCT(F557,$C$29,H557,$C$31)</f>
        <v>14.7875192459569-2918.98440915978i</v>
      </c>
      <c r="K557" s="57" t="str">
        <f t="shared" ref="K557:K620" si="161">IF($C$26&lt;=0,IMDIV(1,IMSUM(IMDIV(1,L557),1/$C$18)),IMDIV(1,IMSUM(IMDIV(1,L557),1/$C$18,IMDIV(1,M557))))</f>
        <v>0.109997536948824-0.000518869694304337i</v>
      </c>
      <c r="L557" s="57" t="str">
        <f t="shared" ref="L557:L620" si="162">IMSUM($C$21/$C$22,IMDIV(1,COMPLEX(0,$C$20*$C$22*A557)))</f>
        <v>0.000125-71.6931714549655i</v>
      </c>
      <c r="M557" s="57" t="str">
        <f t="shared" ref="M557:M620" si="163">IMSUM($C$25/$C$26,IMDIV(1,COMPLEX(0,$C$24*$C$26*A557)))</f>
        <v>0.0015-34.5609027135488i</v>
      </c>
      <c r="N557" s="57">
        <f t="shared" ref="N557:N620" si="164">ABS(R557)</f>
        <v>89.8144042885706</v>
      </c>
      <c r="O557" s="57">
        <f t="shared" ref="O557:O620" si="165">ABS(P557)</f>
        <v>80.138212575151485</v>
      </c>
      <c r="P557" s="371">
        <f t="shared" ref="P557:P620" si="166">20*LOG10(IMABS(C557))</f>
        <v>80.138212575151485</v>
      </c>
      <c r="Q557" s="371">
        <f t="shared" ref="Q557:Q620" si="167">IMARGUMENT(C557)*180/PI()</f>
        <v>-90.1855957114294</v>
      </c>
      <c r="R557" s="12">
        <f t="shared" ref="R557:R620" si="168">IF(Q557&lt;0,Q557+180,Q557-180)</f>
        <v>89.8144042885706</v>
      </c>
      <c r="S557" s="57">
        <f t="shared" ref="S557:S620" si="169">B557/1000</f>
        <v>6.9985675783504828E-3</v>
      </c>
      <c r="T557" s="12">
        <f t="shared" si="152"/>
        <v>80.138212575151485</v>
      </c>
    </row>
    <row r="558" spans="1:20" x14ac:dyDescent="0.25">
      <c r="A558" s="57">
        <f t="shared" si="153"/>
        <v>44.140395508117628</v>
      </c>
      <c r="B558" s="12">
        <f t="shared" ref="B558:B621" si="170">B557*(1+B$42)</f>
        <v>7.0251621351482143</v>
      </c>
      <c r="C558" s="57" t="str">
        <f t="shared" si="154"/>
        <v>-32.9120615239439-10121.8781225723i</v>
      </c>
      <c r="D558" s="57" t="str">
        <f t="shared" si="155"/>
        <v>7.7999999848027-4530.99735276591i</v>
      </c>
      <c r="E558" s="57" t="str">
        <f t="shared" si="156"/>
        <v>162.469246831318-0.0386751934730383i</v>
      </c>
      <c r="F558" s="57" t="str">
        <f t="shared" si="157"/>
        <v>3.83983983873665-9449.02619219295i</v>
      </c>
      <c r="G558" s="57" t="str">
        <f t="shared" si="158"/>
        <v>0.9999999997127-0.0000169499118702475i</v>
      </c>
      <c r="H558" s="57" t="str">
        <f t="shared" si="159"/>
        <v>109.090982263107+0.510420110688394i</v>
      </c>
      <c r="I558" s="57" t="str">
        <f t="shared" si="160"/>
        <v>14.7875192788659-2907.9342320842i</v>
      </c>
      <c r="K558" s="57" t="str">
        <f t="shared" si="161"/>
        <v>0.109997518194495-0.000520841309776923i</v>
      </c>
      <c r="L558" s="57" t="str">
        <f t="shared" si="162"/>
        <v>0.000125-71.4217687337772i</v>
      </c>
      <c r="M558" s="57" t="str">
        <f t="shared" si="163"/>
        <v>0.0015-34.4300684534257i</v>
      </c>
      <c r="N558" s="57">
        <f t="shared" si="164"/>
        <v>89.813699043611564</v>
      </c>
      <c r="O558" s="57">
        <f t="shared" si="165"/>
        <v>80.105267990006837</v>
      </c>
      <c r="P558" s="371">
        <f t="shared" si="166"/>
        <v>80.105267990006837</v>
      </c>
      <c r="Q558" s="371">
        <f t="shared" si="167"/>
        <v>-90.186300956388436</v>
      </c>
      <c r="R558" s="12">
        <f t="shared" si="168"/>
        <v>89.813699043611564</v>
      </c>
      <c r="S558" s="57">
        <f t="shared" si="169"/>
        <v>7.0251621351482144E-3</v>
      </c>
      <c r="T558" s="12">
        <f t="shared" si="152"/>
        <v>80.105267990006837</v>
      </c>
    </row>
    <row r="559" spans="1:20" x14ac:dyDescent="0.25">
      <c r="A559" s="57">
        <f t="shared" si="153"/>
        <v>44.308129011048479</v>
      </c>
      <c r="B559" s="12">
        <f t="shared" si="170"/>
        <v>7.0518577512617773</v>
      </c>
      <c r="C559" s="57" t="str">
        <f t="shared" si="154"/>
        <v>-32.9120548508536-10083.5592995082i</v>
      </c>
      <c r="D559" s="57" t="str">
        <f t="shared" si="155"/>
        <v>7.79999998468696-4513.84474535517i</v>
      </c>
      <c r="E559" s="57" t="str">
        <f t="shared" si="156"/>
        <v>162.469244622198-0.0388221474322953i</v>
      </c>
      <c r="F559" s="57" t="str">
        <f t="shared" si="157"/>
        <v>3.83983983872826-9413.25582057036i</v>
      </c>
      <c r="G559" s="57" t="str">
        <f t="shared" si="158"/>
        <v>0.999999999710513-0.0000170143215353172i</v>
      </c>
      <c r="H559" s="57" t="str">
        <f t="shared" si="159"/>
        <v>109.090982820272+0.512359708103671i</v>
      </c>
      <c r="I559" s="57" t="str">
        <f t="shared" si="160"/>
        <v>14.7875193120258-2896.92588661879i</v>
      </c>
      <c r="K559" s="57" t="str">
        <f t="shared" si="161"/>
        <v>0.109997499297368-0.000522820416365691i</v>
      </c>
      <c r="L559" s="57" t="str">
        <f t="shared" si="162"/>
        <v>0.000125-71.15139343871i</v>
      </c>
      <c r="M559" s="57" t="str">
        <f t="shared" si="163"/>
        <v>0.0015-34.2997294813964i</v>
      </c>
      <c r="N559" s="57">
        <f t="shared" si="164"/>
        <v>89.812991118936168</v>
      </c>
      <c r="O559" s="57">
        <f t="shared" si="165"/>
        <v>80.072323399088759</v>
      </c>
      <c r="P559" s="371">
        <f t="shared" si="166"/>
        <v>80.072323399088759</v>
      </c>
      <c r="Q559" s="371">
        <f t="shared" si="167"/>
        <v>-90.187008881063832</v>
      </c>
      <c r="R559" s="12">
        <f t="shared" si="168"/>
        <v>89.812991118936168</v>
      </c>
      <c r="S559" s="57">
        <f t="shared" si="169"/>
        <v>7.0518577512617775E-3</v>
      </c>
      <c r="T559" s="12">
        <f t="shared" si="152"/>
        <v>80.072323399088759</v>
      </c>
    </row>
    <row r="560" spans="1:20" x14ac:dyDescent="0.25">
      <c r="A560" s="57">
        <f t="shared" si="153"/>
        <v>44.47649990129046</v>
      </c>
      <c r="B560" s="12">
        <f t="shared" si="170"/>
        <v>7.0786548107165723</v>
      </c>
      <c r="C560" s="57" t="str">
        <f t="shared" si="154"/>
        <v>-32.9120481269529-10045.3855318306i</v>
      </c>
      <c r="D560" s="57" t="str">
        <f t="shared" si="155"/>
        <v>7.79999998457036-4496.7570711165i</v>
      </c>
      <c r="E560" s="57" t="str">
        <f t="shared" si="156"/>
        <v>162.469242396257-0.0389696596818354i</v>
      </c>
      <c r="F560" s="57" t="str">
        <f t="shared" si="157"/>
        <v>3.83983983871979-9377.62086179301i</v>
      </c>
      <c r="G560" s="57" t="str">
        <f t="shared" si="158"/>
        <v>0.999999999708309-0.0000170789759571137i</v>
      </c>
      <c r="H560" s="57" t="str">
        <f t="shared" si="159"/>
        <v>109.09098338168+0.514306676000502i</v>
      </c>
      <c r="I560" s="57" t="str">
        <f t="shared" si="160"/>
        <v>14.7875193454379-2885.95921440484i</v>
      </c>
      <c r="K560" s="57" t="str">
        <f t="shared" si="161"/>
        <v>0.109997480256357-0.000524807042525177i</v>
      </c>
      <c r="L560" s="57" t="str">
        <f t="shared" si="162"/>
        <v>0.000125-70.882041680325i</v>
      </c>
      <c r="M560" s="57" t="str">
        <f t="shared" si="163"/>
        <v>0.0015-34.169883922491i</v>
      </c>
      <c r="N560" s="57">
        <f t="shared" si="164"/>
        <v>89.812280504363969</v>
      </c>
      <c r="O560" s="57">
        <f t="shared" si="165"/>
        <v>80.039378802353568</v>
      </c>
      <c r="P560" s="371">
        <f t="shared" si="166"/>
        <v>80.039378802353568</v>
      </c>
      <c r="Q560" s="371">
        <f t="shared" si="167"/>
        <v>-90.187719495636031</v>
      </c>
      <c r="R560" s="12">
        <f t="shared" si="168"/>
        <v>89.812280504363969</v>
      </c>
      <c r="S560" s="57">
        <f t="shared" si="169"/>
        <v>7.0786548107165722E-3</v>
      </c>
      <c r="T560" s="12">
        <f t="shared" si="152"/>
        <v>80.039378802353568</v>
      </c>
    </row>
    <row r="561" spans="1:20" x14ac:dyDescent="0.25">
      <c r="A561" s="57">
        <f t="shared" si="153"/>
        <v>44.645510600915365</v>
      </c>
      <c r="B561" s="12">
        <f t="shared" si="170"/>
        <v>7.1055536989972952</v>
      </c>
      <c r="C561" s="57" t="str">
        <f t="shared" si="154"/>
        <v>-32.9120413518575-10007.3562703968i</v>
      </c>
      <c r="D561" s="57" t="str">
        <f t="shared" si="155"/>
        <v>7.79999998445285-4479.73408423798i</v>
      </c>
      <c r="E561" s="57" t="str">
        <f t="shared" si="156"/>
        <v>162.469240153368-0.0391177323416405i</v>
      </c>
      <c r="F561" s="57" t="str">
        <f t="shared" si="157"/>
        <v>3.83983983871127-9342.12080324006i</v>
      </c>
      <c r="G561" s="57" t="str">
        <f t="shared" si="158"/>
        <v>0.999999999706088-0.0000171438760657127i</v>
      </c>
      <c r="H561" s="57" t="str">
        <f t="shared" si="159"/>
        <v>109.090983947363+0.516261042386857i</v>
      </c>
      <c r="I561" s="57" t="str">
        <f t="shared" si="160"/>
        <v>14.7875193791046-2875.03405768308i</v>
      </c>
      <c r="K561" s="57" t="str">
        <f t="shared" si="161"/>
        <v>0.109997461070366-0.00052680121681792i</v>
      </c>
      <c r="L561" s="57" t="str">
        <f t="shared" si="162"/>
        <v>0.000125-70.6137095839058i</v>
      </c>
      <c r="M561" s="57" t="str">
        <f t="shared" si="163"/>
        <v>0.0015-34.0405299088374i</v>
      </c>
      <c r="N561" s="57">
        <f t="shared" si="164"/>
        <v>89.811567189675799</v>
      </c>
      <c r="O561" s="57">
        <f t="shared" si="165"/>
        <v>80.006434199756796</v>
      </c>
      <c r="P561" s="371">
        <f t="shared" si="166"/>
        <v>80.006434199756796</v>
      </c>
      <c r="Q561" s="371">
        <f t="shared" si="167"/>
        <v>-90.188432810324201</v>
      </c>
      <c r="R561" s="12">
        <f t="shared" si="168"/>
        <v>89.811567189675799</v>
      </c>
      <c r="S561" s="57">
        <f t="shared" si="169"/>
        <v>7.1055536989972955E-3</v>
      </c>
      <c r="T561" s="12">
        <f t="shared" si="152"/>
        <v>80.006434199756796</v>
      </c>
    </row>
    <row r="562" spans="1:20" x14ac:dyDescent="0.25">
      <c r="A562" s="57">
        <f t="shared" si="153"/>
        <v>44.815163541198842</v>
      </c>
      <c r="B562" s="12">
        <f t="shared" si="170"/>
        <v>7.1325548030534849</v>
      </c>
      <c r="C562" s="57" t="str">
        <f t="shared" si="154"/>
        <v>-32.9120345251756-9969.47096814317i</v>
      </c>
      <c r="D562" s="57" t="str">
        <f t="shared" si="155"/>
        <v>7.79999998433448-4462.77553983821i</v>
      </c>
      <c r="E562" s="57" t="str">
        <f t="shared" si="156"/>
        <v>162.469237893401-0.0392663675396942i</v>
      </c>
      <c r="F562" s="57" t="str">
        <f t="shared" si="157"/>
        <v>3.83983983870266-9306.75513423125i</v>
      </c>
      <c r="G562" s="57" t="str">
        <f t="shared" si="158"/>
        <v>0.99999999970385-0.0000172090227947239i</v>
      </c>
      <c r="H562" s="57" t="str">
        <f t="shared" si="159"/>
        <v>109.090984517353+0.518222835377125i</v>
      </c>
      <c r="I562" s="57" t="str">
        <f t="shared" si="160"/>
        <v>14.7875194130277-2864.15025929146i</v>
      </c>
      <c r="K562" s="57" t="str">
        <f t="shared" si="161"/>
        <v>0.109997441738291-0.000528802967914851i</v>
      </c>
      <c r="L562" s="57" t="str">
        <f t="shared" si="162"/>
        <v>0.000125-70.3463932894061i</v>
      </c>
      <c r="M562" s="57" t="str">
        <f t="shared" si="163"/>
        <v>0.0015-33.9116655796348i</v>
      </c>
      <c r="N562" s="57">
        <f t="shared" si="164"/>
        <v>89.810851164613808</v>
      </c>
      <c r="O562" s="57">
        <f t="shared" si="165"/>
        <v>79.973489591253838</v>
      </c>
      <c r="P562" s="371">
        <f t="shared" si="166"/>
        <v>79.973489591253838</v>
      </c>
      <c r="Q562" s="371">
        <f t="shared" si="167"/>
        <v>-90.189148835386192</v>
      </c>
      <c r="R562" s="12">
        <f t="shared" si="168"/>
        <v>89.810851164613808</v>
      </c>
      <c r="S562" s="57">
        <f t="shared" si="169"/>
        <v>7.132554803053485E-3</v>
      </c>
      <c r="T562" s="12">
        <f t="shared" si="152"/>
        <v>79.973489591253838</v>
      </c>
    </row>
    <row r="563" spans="1:20" x14ac:dyDescent="0.25">
      <c r="A563" s="57">
        <f t="shared" si="153"/>
        <v>44.985461162655398</v>
      </c>
      <c r="B563" s="12">
        <f t="shared" si="170"/>
        <v>7.1596585113050883</v>
      </c>
      <c r="C563" s="57" t="str">
        <f t="shared" si="154"/>
        <v>-32.9120276465155-9931.72908007703i</v>
      </c>
      <c r="D563" s="57" t="str">
        <f t="shared" si="155"/>
        <v>7.79999998421522-4445.88119396284i</v>
      </c>
      <c r="E563" s="57" t="str">
        <f t="shared" si="156"/>
        <v>162.469235616228-0.0394155674120703i</v>
      </c>
      <c r="F563" s="57" t="str">
        <f t="shared" si="157"/>
        <v>3.839839838694-9271.52334601953i</v>
      </c>
      <c r="G563" s="57" t="str">
        <f t="shared" si="158"/>
        <v>0.999999999701594-0.0000172744170813049i</v>
      </c>
      <c r="H563" s="57" t="str">
        <f t="shared" si="159"/>
        <v>109.090985091684+0.520192083192534i</v>
      </c>
      <c r="I563" s="57" t="str">
        <f t="shared" si="160"/>
        <v>14.787519447209-2853.30766266289i</v>
      </c>
      <c r="K563" s="57" t="str">
        <f t="shared" si="161"/>
        <v>0.10999742225902-0.000530812324595721i</v>
      </c>
      <c r="L563" s="57" t="str">
        <f t="shared" si="162"/>
        <v>0.000125-70.0800889513909i</v>
      </c>
      <c r="M563" s="57" t="str">
        <f t="shared" si="163"/>
        <v>0.0015-33.7832890811264i</v>
      </c>
      <c r="N563" s="57">
        <f t="shared" si="164"/>
        <v>89.810132418881011</v>
      </c>
      <c r="O563" s="57">
        <f t="shared" si="165"/>
        <v>79.940544976799799</v>
      </c>
      <c r="P563" s="371">
        <f t="shared" si="166"/>
        <v>79.940544976799799</v>
      </c>
      <c r="Q563" s="371">
        <f t="shared" si="167"/>
        <v>-90.189867581118989</v>
      </c>
      <c r="R563" s="12">
        <f t="shared" si="168"/>
        <v>89.810132418881011</v>
      </c>
      <c r="S563" s="57">
        <f t="shared" si="169"/>
        <v>7.1596585113050887E-3</v>
      </c>
      <c r="T563" s="12">
        <f t="shared" si="152"/>
        <v>79.940544976799799</v>
      </c>
    </row>
    <row r="564" spans="1:20" x14ac:dyDescent="0.25">
      <c r="A564" s="57">
        <f t="shared" si="153"/>
        <v>45.156405915073492</v>
      </c>
      <c r="B564" s="12">
        <f t="shared" si="170"/>
        <v>7.1868652136480478</v>
      </c>
      <c r="C564" s="57" t="str">
        <f t="shared" si="154"/>
        <v>-32.9120207154808-9894.13006326847i</v>
      </c>
      <c r="D564" s="57" t="str">
        <f t="shared" si="155"/>
        <v>7.79999998409501-4429.05080358104i</v>
      </c>
      <c r="E564" s="57" t="str">
        <f t="shared" si="156"/>
        <v>162.469233321715-0.0395653341029348i</v>
      </c>
      <c r="F564" s="57" t="str">
        <f t="shared" si="157"/>
        <v>3.83983983868529-9236.42493178382i</v>
      </c>
      <c r="G564" s="57" t="str">
        <f t="shared" si="158"/>
        <v>0.999999999699322-0.0000173400598661744i</v>
      </c>
      <c r="H564" s="57" t="str">
        <f t="shared" si="159"/>
        <v>109.090985670388+0.522168814161556i</v>
      </c>
      <c r="I564" s="57" t="str">
        <f t="shared" si="160"/>
        <v>14.7875194816507-2842.50611182298i</v>
      </c>
      <c r="K564" s="57" t="str">
        <f t="shared" si="161"/>
        <v>0.109997402631432-0.000532829315749499i</v>
      </c>
      <c r="L564" s="57" t="str">
        <f t="shared" si="162"/>
        <v>0.000125-69.8147927389829i</v>
      </c>
      <c r="M564" s="57" t="str">
        <f t="shared" si="163"/>
        <v>0.0015-33.6553985665734i</v>
      </c>
      <c r="N564" s="57">
        <f t="shared" si="164"/>
        <v>89.809410942141511</v>
      </c>
      <c r="O564" s="57">
        <f t="shared" si="165"/>
        <v>79.907600356349235</v>
      </c>
      <c r="P564" s="371">
        <f t="shared" si="166"/>
        <v>79.907600356349235</v>
      </c>
      <c r="Q564" s="371">
        <f t="shared" si="167"/>
        <v>-90.190589057858489</v>
      </c>
      <c r="R564" s="12">
        <f t="shared" si="168"/>
        <v>89.809410942141511</v>
      </c>
      <c r="S564" s="57">
        <f t="shared" si="169"/>
        <v>7.1868652136480478E-3</v>
      </c>
      <c r="T564" s="12">
        <f t="shared" si="152"/>
        <v>79.907600356349235</v>
      </c>
    </row>
    <row r="565" spans="1:20" x14ac:dyDescent="0.25">
      <c r="A565" s="57">
        <f t="shared" si="153"/>
        <v>45.328000257550769</v>
      </c>
      <c r="B565" s="12">
        <f t="shared" si="170"/>
        <v>7.2141753014599104</v>
      </c>
      <c r="C565" s="57" t="str">
        <f t="shared" si="154"/>
        <v>-32.9120137316731-9856.67337684321i</v>
      </c>
      <c r="D565" s="57" t="str">
        <f t="shared" si="155"/>
        <v>7.7999999839739-4412.28412658198i</v>
      </c>
      <c r="E565" s="57" t="str">
        <f t="shared" si="156"/>
        <v>162.469231009732-0.0397156697645847i</v>
      </c>
      <c r="F565" s="57" t="str">
        <f t="shared" si="157"/>
        <v>3.83983983867649-9201.45938662165i</v>
      </c>
      <c r="G565" s="57" t="str">
        <f t="shared" si="158"/>
        <v>0.999999999697033-0.0000174059520936261i</v>
      </c>
      <c r="H565" s="57" t="str">
        <f t="shared" si="159"/>
        <v>109.090986253497+0.524153056720301i</v>
      </c>
      <c r="I565" s="57" t="str">
        <f t="shared" si="160"/>
        <v>14.7875195163544-2831.74545138774i</v>
      </c>
      <c r="K565" s="57" t="str">
        <f t="shared" si="161"/>
        <v>0.109997382854399-0.0005348539703748i</v>
      </c>
      <c r="L565" s="57" t="str">
        <f t="shared" si="162"/>
        <v>0.000125-69.5505008358068i</v>
      </c>
      <c r="M565" s="57" t="str">
        <f t="shared" si="163"/>
        <v>0.0015-33.5279921962278i</v>
      </c>
      <c r="N565" s="57">
        <f t="shared" si="164"/>
        <v>89.808686724020049</v>
      </c>
      <c r="O565" s="57">
        <f t="shared" si="165"/>
        <v>79.87465572985667</v>
      </c>
      <c r="P565" s="371">
        <f t="shared" si="166"/>
        <v>79.87465572985667</v>
      </c>
      <c r="Q565" s="371">
        <f t="shared" si="167"/>
        <v>-90.191313275979951</v>
      </c>
      <c r="R565" s="12">
        <f t="shared" si="168"/>
        <v>89.808686724020049</v>
      </c>
      <c r="S565" s="57">
        <f t="shared" si="169"/>
        <v>7.2141753014599106E-3</v>
      </c>
      <c r="T565" s="12">
        <f t="shared" si="152"/>
        <v>79.87465572985667</v>
      </c>
    </row>
    <row r="566" spans="1:20" x14ac:dyDescent="0.25">
      <c r="A566" s="57">
        <f t="shared" si="153"/>
        <v>45.500246658529463</v>
      </c>
      <c r="B566" s="12">
        <f t="shared" si="170"/>
        <v>7.2415891676054578</v>
      </c>
      <c r="C566" s="57" t="str">
        <f t="shared" si="154"/>
        <v>-32.9120066946913-9819.35848197417i</v>
      </c>
      <c r="D566" s="57" t="str">
        <f t="shared" si="155"/>
        <v>7.79999998385188-4395.5809217714i</v>
      </c>
      <c r="E566" s="57" t="str">
        <f t="shared" si="156"/>
        <v>162.469228680147-0.039866576557482i</v>
      </c>
      <c r="F566" s="57" t="str">
        <f t="shared" si="157"/>
        <v>3.83983983866764-9166.62620754191i</v>
      </c>
      <c r="G566" s="57" t="str">
        <f t="shared" si="158"/>
        <v>0.999999999694726-0.0000174720947115415i</v>
      </c>
      <c r="H566" s="57" t="str">
        <f t="shared" si="159"/>
        <v>109.090986841048+0.526144839412966i</v>
      </c>
      <c r="I566" s="57" t="str">
        <f t="shared" si="160"/>
        <v>14.7875195513227-2821.02552656155i</v>
      </c>
      <c r="K566" s="57" t="str">
        <f t="shared" si="161"/>
        <v>0.109997362926781-0.000536886317580284i</v>
      </c>
      <c r="L566" s="57" t="str">
        <f t="shared" si="162"/>
        <v>0.000125-69.2872094399352i</v>
      </c>
      <c r="M566" s="57" t="str">
        <f t="shared" si="163"/>
        <v>0.0015-33.401068137306i</v>
      </c>
      <c r="N566" s="57">
        <f t="shared" si="164"/>
        <v>89.807959754101987</v>
      </c>
      <c r="O566" s="57">
        <f t="shared" si="165"/>
        <v>79.84171109727599</v>
      </c>
      <c r="P566" s="371">
        <f t="shared" si="166"/>
        <v>79.84171109727599</v>
      </c>
      <c r="Q566" s="371">
        <f t="shared" si="167"/>
        <v>-90.192040245898013</v>
      </c>
      <c r="R566" s="12">
        <f t="shared" si="168"/>
        <v>89.807959754101987</v>
      </c>
      <c r="S566" s="57">
        <f t="shared" si="169"/>
        <v>7.2415891676054578E-3</v>
      </c>
      <c r="T566" s="12">
        <f t="shared" si="152"/>
        <v>79.84171109727599</v>
      </c>
    </row>
    <row r="567" spans="1:20" x14ac:dyDescent="0.25">
      <c r="A567" s="57">
        <f t="shared" si="153"/>
        <v>45.673147595831871</v>
      </c>
      <c r="B567" s="12">
        <f t="shared" si="170"/>
        <v>7.2691072064423583</v>
      </c>
      <c r="C567" s="57" t="str">
        <f t="shared" si="154"/>
        <v>-32.9119996041289-9782.18484187406i</v>
      </c>
      <c r="D567" s="57" t="str">
        <f t="shared" si="155"/>
        <v>7.79999998372893-4378.94094886808i</v>
      </c>
      <c r="E567" s="57" t="str">
        <f t="shared" si="156"/>
        <v>162.469226332823-0.0400180566502632i</v>
      </c>
      <c r="F567" s="57" t="str">
        <f t="shared" si="157"/>
        <v>3.8398398386587-9131.92489345762i</v>
      </c>
      <c r="G567" s="57" t="str">
        <f t="shared" si="158"/>
        <v>0.999999999692401-0.0000175384886714046i</v>
      </c>
      <c r="H567" s="57" t="str">
        <f t="shared" si="159"/>
        <v>109.090987433071+0.528144190892176i</v>
      </c>
      <c r="I567" s="57" t="str">
        <f t="shared" si="160"/>
        <v>14.7875195865569-2810.34618313461i</v>
      </c>
      <c r="K567" s="57" t="str">
        <f t="shared" si="161"/>
        <v>0.109997342847434-0.000538926386585085i</v>
      </c>
      <c r="L567" s="57" t="str">
        <f t="shared" si="162"/>
        <v>0.000125-69.0249147638323i</v>
      </c>
      <c r="M567" s="57" t="str">
        <f t="shared" si="163"/>
        <v>0.0015-33.274624563963i</v>
      </c>
      <c r="N567" s="57">
        <f t="shared" si="164"/>
        <v>89.807230021933179</v>
      </c>
      <c r="O567" s="57">
        <f t="shared" si="165"/>
        <v>79.808766458560868</v>
      </c>
      <c r="P567" s="371">
        <f t="shared" si="166"/>
        <v>79.808766458560868</v>
      </c>
      <c r="Q567" s="371">
        <f t="shared" si="167"/>
        <v>-90.192769978066821</v>
      </c>
      <c r="R567" s="12">
        <f t="shared" si="168"/>
        <v>89.807230021933179</v>
      </c>
      <c r="S567" s="57">
        <f t="shared" si="169"/>
        <v>7.2691072064423583E-3</v>
      </c>
      <c r="T567" s="12">
        <f t="shared" si="152"/>
        <v>79.808766458560868</v>
      </c>
    </row>
    <row r="568" spans="1:20" x14ac:dyDescent="0.25">
      <c r="A568" s="57">
        <f t="shared" si="153"/>
        <v>45.846705556696037</v>
      </c>
      <c r="B568" s="12">
        <f t="shared" si="170"/>
        <v>7.2967298138268397</v>
      </c>
      <c r="C568" s="57" t="str">
        <f t="shared" si="154"/>
        <v>-32.9119924595797-9745.1519217875i</v>
      </c>
      <c r="D568" s="57" t="str">
        <f t="shared" si="155"/>
        <v>7.79999998360502-4362.36396850043i</v>
      </c>
      <c r="E568" s="57" t="str">
        <f t="shared" si="156"/>
        <v>162.469223967627-0.0401701122198089i</v>
      </c>
      <c r="F568" s="57" t="str">
        <f t="shared" si="157"/>
        <v>3.83983983864972-9097.35494517875i</v>
      </c>
      <c r="G568" s="57" t="str">
        <f t="shared" si="158"/>
        <v>0.999999999690059-0.0000176051349283148i</v>
      </c>
      <c r="H568" s="57" t="str">
        <f t="shared" si="159"/>
        <v>109.090988029604+0.53015113991949i</v>
      </c>
      <c r="I568" s="57" t="str">
        <f t="shared" si="160"/>
        <v>14.7875196220598-2799.70726748106i</v>
      </c>
      <c r="K568" s="57" t="str">
        <f t="shared" si="161"/>
        <v>0.1099973226152-0.000540974206719226i</v>
      </c>
      <c r="L568" s="57" t="str">
        <f t="shared" si="162"/>
        <v>0.000125-68.763613034302i</v>
      </c>
      <c r="M568" s="57" t="str">
        <f t="shared" si="163"/>
        <v>0.0015-33.1486596572654i</v>
      </c>
      <c r="N568" s="57">
        <f t="shared" si="164"/>
        <v>89.806497517019764</v>
      </c>
      <c r="O568" s="57">
        <f t="shared" si="165"/>
        <v>79.775821813664493</v>
      </c>
      <c r="P568" s="371">
        <f t="shared" si="166"/>
        <v>79.775821813664493</v>
      </c>
      <c r="Q568" s="371">
        <f t="shared" si="167"/>
        <v>-90.193502482980236</v>
      </c>
      <c r="R568" s="12">
        <f t="shared" si="168"/>
        <v>89.806497517019764</v>
      </c>
      <c r="S568" s="57">
        <f t="shared" si="169"/>
        <v>7.2967298138268393E-3</v>
      </c>
      <c r="T568" s="12">
        <f t="shared" si="152"/>
        <v>79.775821813664493</v>
      </c>
    </row>
    <row r="569" spans="1:20" x14ac:dyDescent="0.25">
      <c r="A569" s="57">
        <f t="shared" si="153"/>
        <v>46.020923037811478</v>
      </c>
      <c r="B569" s="12">
        <f t="shared" si="170"/>
        <v>7.3244573871193817</v>
      </c>
      <c r="C569" s="57" t="str">
        <f t="shared" si="154"/>
        <v>-32.9119852606311-9708.2591889837i</v>
      </c>
      <c r="D569" s="57" t="str">
        <f t="shared" si="155"/>
        <v>7.79999998348018-4345.84974220301i</v>
      </c>
      <c r="E569" s="57" t="str">
        <f t="shared" si="156"/>
        <v>162.469221584422-0.0403227454512342i</v>
      </c>
      <c r="F569" s="57" t="str">
        <f t="shared" si="157"/>
        <v>3.83983983864066-9062.91586540495i</v>
      </c>
      <c r="G569" s="57" t="str">
        <f t="shared" si="158"/>
        <v>0.999999999687699-0.0000176720344410006i</v>
      </c>
      <c r="H569" s="57" t="str">
        <f t="shared" si="159"/>
        <v>109.090988630678+0.5321657153657i</v>
      </c>
      <c r="I569" s="57" t="str">
        <f t="shared" si="160"/>
        <v>14.7875196578326-2789.10862655645i</v>
      </c>
      <c r="K569" s="57" t="str">
        <f t="shared" si="161"/>
        <v>0.109997302228918-0.000543029807424031i</v>
      </c>
      <c r="L569" s="57" t="str">
        <f t="shared" si="162"/>
        <v>0.000125-68.5033004924309i</v>
      </c>
      <c r="M569" s="57" t="str">
        <f t="shared" si="163"/>
        <v>0.0015-33.0231716051657i</v>
      </c>
      <c r="N569" s="57">
        <f t="shared" si="164"/>
        <v>89.805762228828016</v>
      </c>
      <c r="O569" s="57">
        <f t="shared" si="165"/>
        <v>79.742877162539997</v>
      </c>
      <c r="P569" s="371">
        <f t="shared" si="166"/>
        <v>79.742877162539997</v>
      </c>
      <c r="Q569" s="371">
        <f t="shared" si="167"/>
        <v>-90.194237771171984</v>
      </c>
      <c r="R569" s="12">
        <f t="shared" si="168"/>
        <v>89.805762228828016</v>
      </c>
      <c r="S569" s="57">
        <f t="shared" si="169"/>
        <v>7.3244573871193821E-3</v>
      </c>
      <c r="T569" s="12">
        <f t="shared" si="152"/>
        <v>79.742877162539997</v>
      </c>
    </row>
    <row r="570" spans="1:20" x14ac:dyDescent="0.25">
      <c r="A570" s="57">
        <f t="shared" si="153"/>
        <v>46.195802545355164</v>
      </c>
      <c r="B570" s="12">
        <f t="shared" si="170"/>
        <v>7.3522903251904355</v>
      </c>
      <c r="C570" s="57" t="str">
        <f t="shared" si="154"/>
        <v>-32.9119780068698-9671.50611274812i</v>
      </c>
      <c r="D570" s="57" t="str">
        <f t="shared" si="155"/>
        <v>7.7999999833544-4329.39803241314i</v>
      </c>
      <c r="E570" s="57" t="str">
        <f t="shared" si="156"/>
        <v>162.469219183072-0.040475958537947i</v>
      </c>
      <c r="F570" s="57" t="str">
        <f t="shared" si="157"/>
        <v>3.83983983863153-9028.60715871851i</v>
      </c>
      <c r="G570" s="57" t="str">
        <f t="shared" si="158"/>
        <v>0.999999999685321-0.0000177391881718343i</v>
      </c>
      <c r="H570" s="57" t="str">
        <f t="shared" si="159"/>
        <v>109.09098923633+0.534187946211375i</v>
      </c>
      <c r="I570" s="57" t="str">
        <f t="shared" si="160"/>
        <v>14.7875196938781-2778.55010789584i</v>
      </c>
      <c r="K570" s="57" t="str">
        <f t="shared" si="161"/>
        <v>0.109997281687412-0.000545093218252559i</v>
      </c>
      <c r="L570" s="57" t="str">
        <f t="shared" si="162"/>
        <v>0.000125-68.2439733935352i</v>
      </c>
      <c r="M570" s="57" t="str">
        <f t="shared" si="163"/>
        <v>0.0015-32.8981586024764i</v>
      </c>
      <c r="N570" s="57">
        <f t="shared" si="164"/>
        <v>89.80502414678422</v>
      </c>
      <c r="O570" s="57">
        <f t="shared" si="165"/>
        <v>79.709932505139761</v>
      </c>
      <c r="P570" s="371">
        <f t="shared" si="166"/>
        <v>79.709932505139761</v>
      </c>
      <c r="Q570" s="371">
        <f t="shared" si="167"/>
        <v>-90.19497585321578</v>
      </c>
      <c r="R570" s="12">
        <f t="shared" si="168"/>
        <v>89.80502414678422</v>
      </c>
      <c r="S570" s="57">
        <f t="shared" si="169"/>
        <v>7.3522903251904354E-3</v>
      </c>
      <c r="T570" s="12">
        <f t="shared" si="152"/>
        <v>79.709932505139761</v>
      </c>
    </row>
    <row r="571" spans="1:20" x14ac:dyDescent="0.25">
      <c r="A571" s="57">
        <f t="shared" si="153"/>
        <v>46.371346595027518</v>
      </c>
      <c r="B571" s="12">
        <f t="shared" si="170"/>
        <v>7.3802290284261591</v>
      </c>
      <c r="C571" s="57" t="str">
        <f t="shared" si="154"/>
        <v>-32.9119706978789-9634.89216437565i</v>
      </c>
      <c r="D571" s="57" t="str">
        <f t="shared" si="155"/>
        <v>7.79999998322765-4313.00860246746i</v>
      </c>
      <c r="E571" s="57" t="str">
        <f t="shared" si="156"/>
        <v>162.469216763438-0.040629753681675i</v>
      </c>
      <c r="F571" s="57" t="str">
        <f t="shared" si="157"/>
        <v>3.83983983862232-8994.42833157719i</v>
      </c>
      <c r="G571" s="57" t="str">
        <f t="shared" si="158"/>
        <v>0.999999999682925-0.0000178065970868446i</v>
      </c>
      <c r="H571" s="57" t="str">
        <f t="shared" si="159"/>
        <v>109.090989846592+0.536217861547154i</v>
      </c>
      <c r="I571" s="57" t="str">
        <f t="shared" si="160"/>
        <v>14.7875197301979-2768.03155961131i</v>
      </c>
      <c r="K571" s="57" t="str">
        <f t="shared" si="161"/>
        <v>0.109997260989503-0.000547164468870022i</v>
      </c>
      <c r="L571" s="57" t="str">
        <f t="shared" si="162"/>
        <v>0.000125-67.9856280071086i</v>
      </c>
      <c r="M571" s="57" t="str">
        <f t="shared" si="163"/>
        <v>0.0015-32.7736188508432i</v>
      </c>
      <c r="N571" s="57">
        <f t="shared" si="164"/>
        <v>89.804283260274516</v>
      </c>
      <c r="O571" s="57">
        <f t="shared" si="165"/>
        <v>79.676987841416206</v>
      </c>
      <c r="P571" s="371">
        <f t="shared" si="166"/>
        <v>79.676987841416206</v>
      </c>
      <c r="Q571" s="371">
        <f t="shared" si="167"/>
        <v>-90.195716739725484</v>
      </c>
      <c r="R571" s="12">
        <f t="shared" si="168"/>
        <v>89.804283260274516</v>
      </c>
      <c r="S571" s="57">
        <f t="shared" si="169"/>
        <v>7.3802290284261593E-3</v>
      </c>
      <c r="T571" s="12">
        <f t="shared" si="152"/>
        <v>79.676987841416206</v>
      </c>
    </row>
    <row r="572" spans="1:20" x14ac:dyDescent="0.25">
      <c r="A572" s="57">
        <f t="shared" si="153"/>
        <v>46.547557712088626</v>
      </c>
      <c r="B572" s="12">
        <f t="shared" si="170"/>
        <v>7.408273898734179</v>
      </c>
      <c r="C572" s="57" t="str">
        <f t="shared" si="154"/>
        <v>-32.9119633332368-9598.41681716208i</v>
      </c>
      <c r="D572" s="57" t="str">
        <f t="shared" si="155"/>
        <v>7.79999998309996-4296.6812165985i</v>
      </c>
      <c r="E572" s="57" t="str">
        <f t="shared" si="156"/>
        <v>162.46921432538-0.0407841330924848i</v>
      </c>
      <c r="F572" s="57" t="str">
        <f t="shared" si="157"/>
        <v>3.83983983861306-8960.37889230706i</v>
      </c>
      <c r="G572" s="57" t="str">
        <f t="shared" si="158"/>
        <v>0.999999999680511-0.0000178742621557314i</v>
      </c>
      <c r="H572" s="57" t="str">
        <f t="shared" si="159"/>
        <v>109.090990461502+0.538255490574263i</v>
      </c>
      <c r="I572" s="57" t="str">
        <f t="shared" si="160"/>
        <v>14.7875197667944-2757.55283039009i</v>
      </c>
      <c r="K572" s="57" t="str">
        <f t="shared" si="161"/>
        <v>0.109997240133998-0.000549243589054198i</v>
      </c>
      <c r="L572" s="57" t="str">
        <f t="shared" si="162"/>
        <v>0.000125-67.7282606167648i</v>
      </c>
      <c r="M572" s="57" t="str">
        <f t="shared" si="163"/>
        <v>0.0015-32.64955055872i</v>
      </c>
      <c r="N572" s="57">
        <f t="shared" si="164"/>
        <v>89.803539558644786</v>
      </c>
      <c r="O572" s="57">
        <f t="shared" si="165"/>
        <v>79.644043171320945</v>
      </c>
      <c r="P572" s="371">
        <f t="shared" si="166"/>
        <v>79.644043171320945</v>
      </c>
      <c r="Q572" s="371">
        <f t="shared" si="167"/>
        <v>-90.196460441355214</v>
      </c>
      <c r="R572" s="12">
        <f t="shared" si="168"/>
        <v>89.803539558644786</v>
      </c>
      <c r="S572" s="57">
        <f t="shared" si="169"/>
        <v>7.408273898734179E-3</v>
      </c>
      <c r="T572" s="12">
        <f t="shared" si="152"/>
        <v>79.644043171320945</v>
      </c>
    </row>
    <row r="573" spans="1:20" x14ac:dyDescent="0.25">
      <c r="A573" s="57">
        <f t="shared" si="153"/>
        <v>46.72443843139456</v>
      </c>
      <c r="B573" s="12">
        <f t="shared" si="170"/>
        <v>7.4364253395493689</v>
      </c>
      <c r="C573" s="57" t="str">
        <f t="shared" si="154"/>
        <v>-32.911955912521-9562.0795463976i</v>
      </c>
      <c r="D573" s="57" t="str">
        <f t="shared" si="155"/>
        <v>7.79999998297123-4280.41563993134i</v>
      </c>
      <c r="E573" s="57" t="str">
        <f t="shared" si="156"/>
        <v>162.46921186876-0.0409390989888226i</v>
      </c>
      <c r="F573" s="57" t="str">
        <f t="shared" si="157"/>
        <v>3.8398398386037-8926.45835109549i</v>
      </c>
      <c r="G573" s="57" t="str">
        <f t="shared" si="158"/>
        <v>0.999999999678078-0.0000179421843518795i</v>
      </c>
      <c r="H573" s="57" t="str">
        <f t="shared" si="159"/>
        <v>109.090991081093+0.540300862604866i</v>
      </c>
      <c r="I573" s="57" t="str">
        <f t="shared" si="160"/>
        <v>14.7875198036694-2747.11376949208i</v>
      </c>
      <c r="K573" s="57" t="str">
        <f t="shared" si="161"/>
        <v>0.109997219119699-0.000551330608695881i</v>
      </c>
      <c r="L573" s="57" t="str">
        <f t="shared" si="162"/>
        <v>0.000125-67.4718675201878i</v>
      </c>
      <c r="M573" s="57" t="str">
        <f t="shared" si="163"/>
        <v>0.0015-32.5259519413429i</v>
      </c>
      <c r="N573" s="57">
        <f t="shared" si="164"/>
        <v>89.802793031200409</v>
      </c>
      <c r="O573" s="57">
        <f t="shared" si="165"/>
        <v>79.611098494805717</v>
      </c>
      <c r="P573" s="371">
        <f t="shared" si="166"/>
        <v>79.611098494805717</v>
      </c>
      <c r="Q573" s="371">
        <f t="shared" si="167"/>
        <v>-90.197206968799591</v>
      </c>
      <c r="R573" s="12">
        <f t="shared" si="168"/>
        <v>89.802793031200409</v>
      </c>
      <c r="S573" s="57">
        <f t="shared" si="169"/>
        <v>7.4364253395493686E-3</v>
      </c>
      <c r="T573" s="12">
        <f t="shared" si="152"/>
        <v>79.611098494805717</v>
      </c>
    </row>
    <row r="574" spans="1:20" x14ac:dyDescent="0.25">
      <c r="A574" s="57">
        <f t="shared" si="153"/>
        <v>46.90199129743386</v>
      </c>
      <c r="B574" s="12">
        <f t="shared" si="170"/>
        <v>7.4646837558396566</v>
      </c>
      <c r="C574" s="57" t="str">
        <f t="shared" si="154"/>
        <v>-32.9119484353035-9525.87982935822i</v>
      </c>
      <c r="D574" s="57" t="str">
        <f t="shared" si="155"/>
        <v>7.79999998284156-4264.2116384802i</v>
      </c>
      <c r="E574" s="57" t="str">
        <f t="shared" si="156"/>
        <v>162.469209393435-0.0410946535975469i</v>
      </c>
      <c r="F574" s="57" t="str">
        <f t="shared" si="157"/>
        <v>3.83983983859431-8892.66621998415i</v>
      </c>
      <c r="G574" s="57" t="str">
        <f t="shared" si="158"/>
        <v>0.999999999675627-0.0000180103646523725i</v>
      </c>
      <c r="H574" s="57" t="str">
        <f t="shared" si="159"/>
        <v>109.090991705403+0.542354007062529i</v>
      </c>
      <c r="I574" s="57" t="str">
        <f t="shared" si="160"/>
        <v>14.7875198408251-2736.71422674795i</v>
      </c>
      <c r="K574" s="57" t="str">
        <f t="shared" si="161"/>
        <v>0.109997197945396-0.00055342555779928i</v>
      </c>
      <c r="L574" s="57" t="str">
        <f t="shared" si="162"/>
        <v>0.000125-67.2164450290776i</v>
      </c>
      <c r="M574" s="57" t="str">
        <f t="shared" si="163"/>
        <v>0.0015-32.4028212207042i</v>
      </c>
      <c r="N574" s="57">
        <f t="shared" si="164"/>
        <v>89.802043667206135</v>
      </c>
      <c r="O574" s="57">
        <f t="shared" si="165"/>
        <v>79.578153811821508</v>
      </c>
      <c r="P574" s="371">
        <f t="shared" si="166"/>
        <v>79.578153811821508</v>
      </c>
      <c r="Q574" s="371">
        <f t="shared" si="167"/>
        <v>-90.197956332793865</v>
      </c>
      <c r="R574" s="12">
        <f t="shared" si="168"/>
        <v>89.802043667206135</v>
      </c>
      <c r="S574" s="57">
        <f t="shared" si="169"/>
        <v>7.4646837558396562E-3</v>
      </c>
      <c r="T574" s="12">
        <f t="shared" si="152"/>
        <v>79.578153811821508</v>
      </c>
    </row>
    <row r="575" spans="1:20" x14ac:dyDescent="0.25">
      <c r="A575" s="57">
        <f t="shared" si="153"/>
        <v>47.080218864364106</v>
      </c>
      <c r="B575" s="12">
        <f t="shared" si="170"/>
        <v>7.4930495541118471</v>
      </c>
      <c r="C575" s="57" t="str">
        <f t="shared" si="154"/>
        <v>-32.9119409011547-9489.81714529876i</v>
      </c>
      <c r="D575" s="57" t="str">
        <f t="shared" si="155"/>
        <v>7.79999998271091-4248.06897914509i</v>
      </c>
      <c r="E575" s="57" t="str">
        <f t="shared" si="156"/>
        <v>162.469206899262-0.0412507991539535i</v>
      </c>
      <c r="F575" s="57" t="str">
        <f t="shared" si="157"/>
        <v>3.83983983858483-8859.00201286188i</v>
      </c>
      <c r="G575" s="57" t="str">
        <f t="shared" si="158"/>
        <v>0.999999999673157-0.0000180788040380069i</v>
      </c>
      <c r="H575" s="57" t="str">
        <f t="shared" si="159"/>
        <v>109.090992334466+0.544414953482644i</v>
      </c>
      <c r="I575" s="57" t="str">
        <f t="shared" si="160"/>
        <v>14.787519878264-2726.35405255674i</v>
      </c>
      <c r="K575" s="57" t="str">
        <f t="shared" si="161"/>
        <v>0.10999717660987-0.000555528466482477i</v>
      </c>
      <c r="L575" s="57" t="str">
        <f t="shared" si="162"/>
        <v>0.000125-66.9619894690949i</v>
      </c>
      <c r="M575" s="57" t="str">
        <f t="shared" si="163"/>
        <v>0.0015-32.2801566255272i</v>
      </c>
      <c r="N575" s="57">
        <f t="shared" si="164"/>
        <v>89.801291455886016</v>
      </c>
      <c r="O575" s="57">
        <f t="shared" si="165"/>
        <v>79.54520912231898</v>
      </c>
      <c r="P575" s="371">
        <f t="shared" si="166"/>
        <v>79.54520912231898</v>
      </c>
      <c r="Q575" s="371">
        <f t="shared" si="167"/>
        <v>-90.198708544113984</v>
      </c>
      <c r="R575" s="12">
        <f t="shared" si="168"/>
        <v>89.801291455886016</v>
      </c>
      <c r="S575" s="57">
        <f t="shared" si="169"/>
        <v>7.4930495541118474E-3</v>
      </c>
      <c r="T575" s="12">
        <f t="shared" si="152"/>
        <v>79.54520912231898</v>
      </c>
    </row>
    <row r="576" spans="1:20" x14ac:dyDescent="0.25">
      <c r="A576" s="57">
        <f t="shared" si="153"/>
        <v>47.259123696048697</v>
      </c>
      <c r="B576" s="12">
        <f t="shared" si="170"/>
        <v>7.5215231424174727</v>
      </c>
      <c r="C576" s="57" t="str">
        <f t="shared" si="154"/>
        <v>-32.9119333096409-9453.89097544561i</v>
      </c>
      <c r="D576" s="57" t="str">
        <f t="shared" si="155"/>
        <v>7.7999999825793-4231.98742970842i</v>
      </c>
      <c r="E576" s="57" t="str">
        <f t="shared" si="156"/>
        <v>162.469204386099-0.0414075379018234i</v>
      </c>
      <c r="F576" s="57" t="str">
        <f t="shared" si="157"/>
        <v>3.83983983857526-8825.46524545773i</v>
      </c>
      <c r="G576" s="57" t="str">
        <f t="shared" si="158"/>
        <v>0.999999999670668-0.0000181475034933061i</v>
      </c>
      <c r="H576" s="57" t="str">
        <f t="shared" si="159"/>
        <v>109.09099296832+0.5464837315128i</v>
      </c>
      <c r="I576" s="57" t="str">
        <f t="shared" si="160"/>
        <v>14.7875199159878-2716.0330978839i</v>
      </c>
      <c r="K576" s="57" t="str">
        <f t="shared" si="161"/>
        <v>0.109997155111895-0.00055763936497783i</v>
      </c>
      <c r="L576" s="57" t="str">
        <f t="shared" si="162"/>
        <v>0.000125-66.7084971798119i</v>
      </c>
      <c r="M576" s="57" t="str">
        <f t="shared" si="163"/>
        <v>0.0015-32.1579563912406i</v>
      </c>
      <c r="N576" s="57">
        <f t="shared" si="164"/>
        <v>89.800536386423133</v>
      </c>
      <c r="O576" s="57">
        <f t="shared" si="165"/>
        <v>79.512264426248663</v>
      </c>
      <c r="P576" s="371">
        <f t="shared" si="166"/>
        <v>79.512264426248663</v>
      </c>
      <c r="Q576" s="371">
        <f t="shared" si="167"/>
        <v>-90.199463613576867</v>
      </c>
      <c r="R576" s="12">
        <f t="shared" si="168"/>
        <v>89.800536386423133</v>
      </c>
      <c r="S576" s="57">
        <f t="shared" si="169"/>
        <v>7.5215231424174724E-3</v>
      </c>
      <c r="T576" s="12">
        <f t="shared" si="152"/>
        <v>79.512264426248663</v>
      </c>
    </row>
    <row r="577" spans="1:20" x14ac:dyDescent="0.25">
      <c r="A577" s="57">
        <f t="shared" si="153"/>
        <v>47.438708366093685</v>
      </c>
      <c r="B577" s="12">
        <f t="shared" si="170"/>
        <v>7.5501049303586596</v>
      </c>
      <c r="C577" s="57" t="str">
        <f t="shared" si="154"/>
        <v>-32.911925660326-9418.10080298868i</v>
      </c>
      <c r="D577" s="57" t="str">
        <f t="shared" si="155"/>
        <v>7.79999998244665-4215.9667588317i</v>
      </c>
      <c r="E577" s="57" t="str">
        <f t="shared" si="156"/>
        <v>162.469201853802-0.0415648720934267i</v>
      </c>
      <c r="F577" s="57" t="str">
        <f t="shared" si="157"/>
        <v>3.83983983856563-8792.05543533406i</v>
      </c>
      <c r="G577" s="57" t="str">
        <f t="shared" si="158"/>
        <v>0.99999999966816-0.0000182164640065351i</v>
      </c>
      <c r="H577" s="57" t="str">
        <f t="shared" si="159"/>
        <v>109.090993607+0.54856037091329i</v>
      </c>
      <c r="I577" s="57" t="str">
        <f t="shared" si="160"/>
        <v>14.787519953999-2705.75121425899i</v>
      </c>
      <c r="K577" s="57" t="str">
        <f t="shared" si="161"/>
        <v>0.109997133450233-0.000559758283632434i</v>
      </c>
      <c r="L577" s="57" t="str">
        <f t="shared" si="162"/>
        <v>0.000125-66.455964514656i</v>
      </c>
      <c r="M577" s="57" t="str">
        <f t="shared" si="163"/>
        <v>0.0015-32.0362187599527i</v>
      </c>
      <c r="N577" s="57">
        <f t="shared" si="164"/>
        <v>89.799778447959525</v>
      </c>
      <c r="O577" s="57">
        <f t="shared" si="165"/>
        <v>79.479319723560494</v>
      </c>
      <c r="P577" s="371">
        <f t="shared" si="166"/>
        <v>79.479319723560494</v>
      </c>
      <c r="Q577" s="371">
        <f t="shared" si="167"/>
        <v>-90.200221552040475</v>
      </c>
      <c r="R577" s="12">
        <f t="shared" si="168"/>
        <v>89.799778447959525</v>
      </c>
      <c r="S577" s="57">
        <f t="shared" si="169"/>
        <v>7.5501049303586592E-3</v>
      </c>
      <c r="T577" s="12">
        <f t="shared" si="152"/>
        <v>79.479319723560494</v>
      </c>
    </row>
    <row r="578" spans="1:20" x14ac:dyDescent="0.25">
      <c r="A578" s="57">
        <f t="shared" si="153"/>
        <v>47.618975457884837</v>
      </c>
      <c r="B578" s="12">
        <f t="shared" si="170"/>
        <v>7.5787953290940226</v>
      </c>
      <c r="C578" s="57" t="str">
        <f t="shared" si="154"/>
        <v>-32.9119179527687-9382.44611307432i</v>
      </c>
      <c r="D578" s="57" t="str">
        <f t="shared" si="155"/>
        <v>7.79999998231297-4200.00673605221i</v>
      </c>
      <c r="E578" s="57" t="str">
        <f t="shared" si="156"/>
        <v>162.469199302223-0.0417228039895741i</v>
      </c>
      <c r="F578" s="57" t="str">
        <f t="shared" si="157"/>
        <v>3.83983983855592-8758.77210187954i</v>
      </c>
      <c r="G578" s="57" t="str">
        <f t="shared" si="158"/>
        <v>0.999999999665634-0.0000182856865697137i</v>
      </c>
      <c r="H578" s="57" t="str">
        <f t="shared" si="159"/>
        <v>109.090994250542+0.550644901557463i</v>
      </c>
      <c r="I578" s="57" t="str">
        <f t="shared" si="160"/>
        <v>14.7875199922994-2695.50825377367i</v>
      </c>
      <c r="K578" s="57" t="str">
        <f t="shared" si="161"/>
        <v>0.109997111623639-0.00056188525290853i</v>
      </c>
      <c r="L578" s="57" t="str">
        <f t="shared" si="162"/>
        <v>0.000125-66.2043878408606i</v>
      </c>
      <c r="M578" s="57" t="str">
        <f t="shared" si="163"/>
        <v>0.0015-31.9149419804271i</v>
      </c>
      <c r="N578" s="57">
        <f t="shared" si="164"/>
        <v>89.799017629596051</v>
      </c>
      <c r="O578" s="57">
        <f t="shared" si="165"/>
        <v>79.446375014204065</v>
      </c>
      <c r="P578" s="371">
        <f t="shared" si="166"/>
        <v>79.446375014204065</v>
      </c>
      <c r="Q578" s="371">
        <f t="shared" si="167"/>
        <v>-90.200982370403949</v>
      </c>
      <c r="R578" s="12">
        <f t="shared" si="168"/>
        <v>89.799017629596051</v>
      </c>
      <c r="S578" s="57">
        <f t="shared" si="169"/>
        <v>7.578795329094023E-3</v>
      </c>
      <c r="T578" s="12">
        <f t="shared" si="152"/>
        <v>79.446375014204065</v>
      </c>
    </row>
    <row r="579" spans="1:20" x14ac:dyDescent="0.25">
      <c r="A579" s="57">
        <f t="shared" si="153"/>
        <v>47.799927564624802</v>
      </c>
      <c r="B579" s="12">
        <f t="shared" si="170"/>
        <v>7.6075947513445801</v>
      </c>
      <c r="C579" s="57" t="str">
        <f t="shared" si="154"/>
        <v>-32.9119101865265-9346.9263927978i</v>
      </c>
      <c r="D579" s="57" t="str">
        <f t="shared" si="155"/>
        <v>7.79999998217829-4184.10713177966i</v>
      </c>
      <c r="E579" s="57" t="str">
        <f t="shared" si="156"/>
        <v>162.469196731216-0.041881335859662i</v>
      </c>
      <c r="F579" s="57" t="str">
        <f t="shared" si="157"/>
        <v>3.83983983854615-8725.61476630223i</v>
      </c>
      <c r="G579" s="57" t="str">
        <f t="shared" si="158"/>
        <v>0.999999999663088-0.0000183551721786318i</v>
      </c>
      <c r="H579" s="57" t="str">
        <f t="shared" si="159"/>
        <v>109.090994898986+0.552737353432218i</v>
      </c>
      <c r="I579" s="57" t="str">
        <f t="shared" si="160"/>
        <v>14.7875200308916-2685.30406907956i</v>
      </c>
      <c r="K579" s="57" t="str">
        <f t="shared" si="161"/>
        <v>0.109997089630856-0.000564020303383953i</v>
      </c>
      <c r="L579" s="57" t="str">
        <f t="shared" si="162"/>
        <v>0.000125-65.9537635394109i</v>
      </c>
      <c r="M579" s="57" t="str">
        <f t="shared" si="163"/>
        <v>0.0015-31.7941243080565i</v>
      </c>
      <c r="N579" s="57">
        <f t="shared" si="164"/>
        <v>89.798253920392085</v>
      </c>
      <c r="O579" s="57">
        <f t="shared" si="165"/>
        <v>79.413430298128574</v>
      </c>
      <c r="P579" s="371">
        <f t="shared" si="166"/>
        <v>79.413430298128574</v>
      </c>
      <c r="Q579" s="371">
        <f t="shared" si="167"/>
        <v>-90.201746079607915</v>
      </c>
      <c r="R579" s="12">
        <f t="shared" si="168"/>
        <v>89.798253920392085</v>
      </c>
      <c r="S579" s="57">
        <f t="shared" si="169"/>
        <v>7.6075947513445799E-3</v>
      </c>
      <c r="T579" s="12">
        <f t="shared" si="152"/>
        <v>79.413430298128574</v>
      </c>
    </row>
    <row r="580" spans="1:20" x14ac:dyDescent="0.25">
      <c r="A580" s="57">
        <f t="shared" si="153"/>
        <v>47.981567289370375</v>
      </c>
      <c r="B580" s="12">
        <f t="shared" si="170"/>
        <v>7.6365036113996894</v>
      </c>
      <c r="C580" s="57" t="str">
        <f t="shared" si="154"/>
        <v>-32.9119023611527-9311.54113119616i</v>
      </c>
      <c r="D580" s="57" t="str">
        <f t="shared" si="155"/>
        <v>7.79999998204262-4168.26771729291i</v>
      </c>
      <c r="E580" s="57" t="str">
        <f t="shared" si="156"/>
        <v>162.469194140635-0.0420404699816713i</v>
      </c>
      <c r="F580" s="57" t="str">
        <f t="shared" si="157"/>
        <v>3.83983983853631-8692.58295162273i</v>
      </c>
      <c r="G580" s="57" t="str">
        <f t="shared" si="158"/>
        <v>0.999999999660522-0.0000184249218328634i</v>
      </c>
      <c r="H580" s="57" t="str">
        <f t="shared" si="159"/>
        <v>109.090995552367+0.554837756638391i</v>
      </c>
      <c r="I580" s="57" t="str">
        <f t="shared" si="160"/>
        <v>14.7875200697777-2675.138513386i</v>
      </c>
      <c r="K580" s="57" t="str">
        <f t="shared" si="161"/>
        <v>0.109997067470619-0.000566163465752572i</v>
      </c>
      <c r="L580" s="57" t="str">
        <f t="shared" si="162"/>
        <v>0.000125-65.7040880049919i</v>
      </c>
      <c r="M580" s="57" t="str">
        <f t="shared" si="163"/>
        <v>0.0015-31.6737640048381i</v>
      </c>
      <c r="N580" s="57">
        <f t="shared" si="164"/>
        <v>89.797487309365536</v>
      </c>
      <c r="O580" s="57">
        <f t="shared" si="165"/>
        <v>79.380485575282947</v>
      </c>
      <c r="P580" s="371">
        <f t="shared" si="166"/>
        <v>79.380485575282947</v>
      </c>
      <c r="Q580" s="371">
        <f t="shared" si="167"/>
        <v>-90.202512690634464</v>
      </c>
      <c r="R580" s="12">
        <f t="shared" si="168"/>
        <v>89.797487309365536</v>
      </c>
      <c r="S580" s="57">
        <f t="shared" si="169"/>
        <v>7.6365036113996898E-3</v>
      </c>
      <c r="T580" s="12">
        <f t="shared" si="152"/>
        <v>79.380485575282947</v>
      </c>
    </row>
    <row r="581" spans="1:20" x14ac:dyDescent="0.25">
      <c r="A581" s="57">
        <f t="shared" si="153"/>
        <v>48.16389724506999</v>
      </c>
      <c r="B581" s="12">
        <f t="shared" si="170"/>
        <v>7.6655223251230087</v>
      </c>
      <c r="C581" s="57" t="str">
        <f t="shared" si="154"/>
        <v>-32.9118944761964-9276.28981924044i</v>
      </c>
      <c r="D581" s="57" t="str">
        <f t="shared" si="155"/>
        <v>7.79999998190586-4152.48826473666i</v>
      </c>
      <c r="E581" s="57" t="str">
        <f t="shared" si="156"/>
        <v>162.469191530328-0.0422002086422235i</v>
      </c>
      <c r="F581" s="57" t="str">
        <f t="shared" si="157"/>
        <v>3.83983983852637-8659.67618266731i</v>
      </c>
      <c r="G581" s="57" t="str">
        <f t="shared" si="158"/>
        <v>0.999999999657937-0.0000184949365357805i</v>
      </c>
      <c r="H581" s="57" t="str">
        <f t="shared" si="159"/>
        <v>109.090996210722+0.556946141391194i</v>
      </c>
      <c r="I581" s="57" t="str">
        <f t="shared" si="160"/>
        <v>14.7875201089597-2665.01144045803i</v>
      </c>
      <c r="K581" s="57" t="str">
        <f t="shared" si="161"/>
        <v>0.109997045141654-0.000568314770824719i</v>
      </c>
      <c r="L581" s="57" t="str">
        <f t="shared" si="162"/>
        <v>0.000125-65.4553576459374i</v>
      </c>
      <c r="M581" s="57" t="str">
        <f t="shared" si="163"/>
        <v>0.0015-31.5538593393485i</v>
      </c>
      <c r="N581" s="57">
        <f t="shared" si="164"/>
        <v>89.796717785492561</v>
      </c>
      <c r="O581" s="57">
        <f t="shared" si="165"/>
        <v>79.347540845615583</v>
      </c>
      <c r="P581" s="371">
        <f t="shared" si="166"/>
        <v>79.347540845615583</v>
      </c>
      <c r="Q581" s="371">
        <f t="shared" si="167"/>
        <v>-90.203282214507439</v>
      </c>
      <c r="R581" s="12">
        <f t="shared" si="168"/>
        <v>89.796717785492561</v>
      </c>
      <c r="S581" s="57">
        <f t="shared" si="169"/>
        <v>7.6655223251230085E-3</v>
      </c>
      <c r="T581" s="12">
        <f t="shared" si="152"/>
        <v>79.347540845615583</v>
      </c>
    </row>
    <row r="582" spans="1:20" x14ac:dyDescent="0.25">
      <c r="A582" s="57">
        <f t="shared" si="153"/>
        <v>48.346920054601256</v>
      </c>
      <c r="B582" s="12">
        <f t="shared" si="170"/>
        <v>7.6946513099584761</v>
      </c>
      <c r="C582" s="57" t="str">
        <f t="shared" si="154"/>
        <v>-32.9118865312045-9241.17194982871i</v>
      </c>
      <c r="D582" s="57" t="str">
        <f t="shared" si="155"/>
        <v>7.79999998176808-4136.76854711819i</v>
      </c>
      <c r="E582" s="57" t="str">
        <f t="shared" si="156"/>
        <v>162.469188900147-0.0423605541366092i</v>
      </c>
      <c r="F582" s="57" t="str">
        <f t="shared" si="157"/>
        <v>3.83983983851637-8626.89398606103i</v>
      </c>
      <c r="G582" s="57" t="str">
        <f t="shared" si="158"/>
        <v>0.999999999655333-0.0000185652172945681i</v>
      </c>
      <c r="H582" s="57" t="str">
        <f t="shared" si="159"/>
        <v>109.090996874092+0.559062538020684i</v>
      </c>
      <c r="I582" s="57" t="str">
        <f t="shared" si="160"/>
        <v>14.7875201484402-2654.92270461439i</v>
      </c>
      <c r="K582" s="57" t="str">
        <f t="shared" si="161"/>
        <v>0.109997022642675-0.000570474249527638i</v>
      </c>
      <c r="L582" s="57" t="str">
        <f t="shared" si="162"/>
        <v>0.000125-65.2075688841776i</v>
      </c>
      <c r="M582" s="57" t="str">
        <f t="shared" si="163"/>
        <v>0.0015-31.434408586719i</v>
      </c>
      <c r="N582" s="57">
        <f t="shared" si="164"/>
        <v>89.79594533770755</v>
      </c>
      <c r="O582" s="57">
        <f t="shared" si="165"/>
        <v>79.314596109074543</v>
      </c>
      <c r="P582" s="371">
        <f t="shared" si="166"/>
        <v>79.314596109074543</v>
      </c>
      <c r="Q582" s="371">
        <f t="shared" si="167"/>
        <v>-90.20405466229245</v>
      </c>
      <c r="R582" s="12">
        <f t="shared" si="168"/>
        <v>89.79594533770755</v>
      </c>
      <c r="S582" s="57">
        <f t="shared" si="169"/>
        <v>7.6946513099584758E-3</v>
      </c>
      <c r="T582" s="12">
        <f t="shared" si="152"/>
        <v>79.314596109074543</v>
      </c>
    </row>
    <row r="583" spans="1:20" x14ac:dyDescent="0.25">
      <c r="A583" s="57">
        <f t="shared" si="153"/>
        <v>48.530638350808736</v>
      </c>
      <c r="B583" s="12">
        <f t="shared" si="170"/>
        <v>7.7238909849363182</v>
      </c>
      <c r="C583" s="57" t="str">
        <f t="shared" si="154"/>
        <v>-32.91187852572-9206.18701777874i</v>
      </c>
      <c r="D583" s="57" t="str">
        <f t="shared" si="155"/>
        <v>7.79999998162927-4121.1083383041i</v>
      </c>
      <c r="E583" s="57" t="str">
        <f t="shared" si="156"/>
        <v>162.46918624994-0.0425215087688138i</v>
      </c>
      <c r="F583" s="57" t="str">
        <f t="shared" si="157"/>
        <v>3.8398398385063-8594.23589022102i</v>
      </c>
      <c r="G583" s="57" t="str">
        <f t="shared" si="158"/>
        <v>0.999999999652708-0.0000186357651202386i</v>
      </c>
      <c r="H583" s="57" t="str">
        <f t="shared" si="159"/>
        <v>109.090997542511+0.561186976972147i</v>
      </c>
      <c r="I583" s="57" t="str">
        <f t="shared" si="160"/>
        <v>14.7875201882212-2644.87216072513i</v>
      </c>
      <c r="K583" s="57" t="str">
        <f t="shared" si="161"/>
        <v>0.109996999972389-0.000572641932905927i</v>
      </c>
      <c r="L583" s="57" t="str">
        <f t="shared" si="162"/>
        <v>0.000125-64.9607181551879i</v>
      </c>
      <c r="M583" s="57" t="str">
        <f t="shared" si="163"/>
        <v>0.0015-31.3154100286103i</v>
      </c>
      <c r="N583" s="57">
        <f t="shared" si="164"/>
        <v>89.795169954902804</v>
      </c>
      <c r="O583" s="57">
        <f t="shared" si="165"/>
        <v>79.281651365607587</v>
      </c>
      <c r="P583" s="371">
        <f t="shared" si="166"/>
        <v>79.281651365607587</v>
      </c>
      <c r="Q583" s="371">
        <f t="shared" si="167"/>
        <v>-90.204830045097196</v>
      </c>
      <c r="R583" s="12">
        <f t="shared" si="168"/>
        <v>89.795169954902804</v>
      </c>
      <c r="S583" s="57">
        <f t="shared" si="169"/>
        <v>7.723890984936318E-3</v>
      </c>
      <c r="T583" s="12">
        <f t="shared" si="152"/>
        <v>79.281651365607587</v>
      </c>
    </row>
    <row r="584" spans="1:20" x14ac:dyDescent="0.25">
      <c r="A584" s="57">
        <f t="shared" si="153"/>
        <v>48.715054776541812</v>
      </c>
      <c r="B584" s="12">
        <f t="shared" si="170"/>
        <v>7.7532417706790762</v>
      </c>
      <c r="C584" s="57" t="str">
        <f t="shared" si="154"/>
        <v>-32.9118704592817-9171.33451982029i</v>
      </c>
      <c r="D584" s="57" t="str">
        <f t="shared" si="155"/>
        <v>7.79999998148937-4105.50741301699i</v>
      </c>
      <c r="E584" s="57" t="str">
        <f t="shared" si="156"/>
        <v>162.469183579554-0.042683074851556i</v>
      </c>
      <c r="F584" s="57" t="str">
        <f t="shared" si="157"/>
        <v>3.83983983849614-8561.70142534956i</v>
      </c>
      <c r="G584" s="57" t="str">
        <f t="shared" si="158"/>
        <v>0.999999999650064-0.000018706581027646i</v>
      </c>
      <c r="H584" s="57" t="str">
        <f t="shared" si="159"/>
        <v>109.090998216022+0.56331948880659i</v>
      </c>
      <c r="I584" s="57" t="str">
        <f t="shared" si="160"/>
        <v>14.7875202283053-2634.8596642099i</v>
      </c>
      <c r="K584" s="57" t="str">
        <f t="shared" si="161"/>
        <v>0.10999697712949-0.000574817852121973i</v>
      </c>
      <c r="L584" s="57" t="str">
        <f t="shared" si="162"/>
        <v>0.000125-64.7148019079375i</v>
      </c>
      <c r="M584" s="57" t="str">
        <f t="shared" si="163"/>
        <v>0.0015-31.1968619531882i</v>
      </c>
      <c r="N584" s="57">
        <f t="shared" si="164"/>
        <v>89.794391625928441</v>
      </c>
      <c r="O584" s="57">
        <f t="shared" si="165"/>
        <v>79.248706615161751</v>
      </c>
      <c r="P584" s="371">
        <f t="shared" si="166"/>
        <v>79.248706615161751</v>
      </c>
      <c r="Q584" s="371">
        <f t="shared" si="167"/>
        <v>-90.205608374071559</v>
      </c>
      <c r="R584" s="12">
        <f t="shared" si="168"/>
        <v>89.794391625928441</v>
      </c>
      <c r="S584" s="57">
        <f t="shared" si="169"/>
        <v>7.7532417706790762E-3</v>
      </c>
      <c r="T584" s="12">
        <f t="shared" si="152"/>
        <v>79.248706615161751</v>
      </c>
    </row>
    <row r="585" spans="1:20" x14ac:dyDescent="0.25">
      <c r="A585" s="57">
        <f t="shared" si="153"/>
        <v>48.900171984692669</v>
      </c>
      <c r="B585" s="12">
        <f t="shared" si="170"/>
        <v>7.7827040894076571</v>
      </c>
      <c r="C585" s="57" t="str">
        <f t="shared" si="154"/>
        <v>-32.9118623314266-9136.61395458882i</v>
      </c>
      <c r="D585" s="57" t="str">
        <f t="shared" si="155"/>
        <v>7.79999998134844-4089.96554683234i</v>
      </c>
      <c r="E585" s="57" t="str">
        <f t="shared" si="156"/>
        <v>162.469180888837-0.0428452547063352i</v>
      </c>
      <c r="F585" s="57" t="str">
        <f t="shared" si="157"/>
        <v>3.83983983848591-8529.29012342748i</v>
      </c>
      <c r="G585" s="57" t="str">
        <f t="shared" si="158"/>
        <v>0.999999999647399-0.000018777666035501i</v>
      </c>
      <c r="H585" s="57" t="str">
        <f t="shared" si="159"/>
        <v>109.090998894659+0.565460104201122i</v>
      </c>
      <c r="I585" s="57" t="str">
        <f t="shared" si="160"/>
        <v>14.7875202686944-2624.88507103546i</v>
      </c>
      <c r="K585" s="57" t="str">
        <f t="shared" si="161"/>
        <v>0.109996954112666-0.000577002038456412i</v>
      </c>
      <c r="L585" s="57" t="str">
        <f t="shared" si="162"/>
        <v>0.000125-64.4698166048393i</v>
      </c>
      <c r="M585" s="57" t="str">
        <f t="shared" si="163"/>
        <v>0.0015-31.0787626550988i</v>
      </c>
      <c r="N585" s="57">
        <f t="shared" si="164"/>
        <v>89.793610339592334</v>
      </c>
      <c r="O585" s="57">
        <f t="shared" si="165"/>
        <v>79.2157618576842</v>
      </c>
      <c r="P585" s="371">
        <f t="shared" si="166"/>
        <v>79.2157618576842</v>
      </c>
      <c r="Q585" s="371">
        <f t="shared" si="167"/>
        <v>-90.206389660407666</v>
      </c>
      <c r="R585" s="12">
        <f t="shared" si="168"/>
        <v>89.793610339592334</v>
      </c>
      <c r="S585" s="57">
        <f t="shared" si="169"/>
        <v>7.7827040894076572E-3</v>
      </c>
      <c r="T585" s="12">
        <f t="shared" si="152"/>
        <v>79.2157618576842</v>
      </c>
    </row>
    <row r="586" spans="1:20" x14ac:dyDescent="0.25">
      <c r="A586" s="57">
        <f t="shared" si="153"/>
        <v>49.085992638234508</v>
      </c>
      <c r="B586" s="12">
        <f t="shared" si="170"/>
        <v>7.8122783649474066</v>
      </c>
      <c r="C586" s="57" t="str">
        <f t="shared" si="154"/>
        <v>-32.9118541416862-9102.024822617i</v>
      </c>
      <c r="D586" s="57" t="str">
        <f t="shared" si="155"/>
        <v>7.79999998120641-4074.48251617519i</v>
      </c>
      <c r="E586" s="57" t="str">
        <f t="shared" si="156"/>
        <v>162.469178177632-0.0430080506634191i</v>
      </c>
      <c r="F586" s="57" t="str">
        <f t="shared" si="157"/>
        <v>3.8398398384756-8497.00151820732i</v>
      </c>
      <c r="G586" s="57" t="str">
        <f t="shared" si="158"/>
        <v>0.999999999644714-0.0000188490211663853i</v>
      </c>
      <c r="H586" s="57" t="str">
        <f t="shared" si="159"/>
        <v>109.090999578465+0.567608853949466i</v>
      </c>
      <c r="I586" s="57" t="str">
        <f t="shared" si="160"/>
        <v>14.7875203093913-2614.94823771405i</v>
      </c>
      <c r="K586" s="57" t="str">
        <f t="shared" si="161"/>
        <v>0.10999693092059-0.00057919452330856i</v>
      </c>
      <c r="L586" s="57" t="str">
        <f t="shared" si="162"/>
        <v>0.000125-64.2257587216967i</v>
      </c>
      <c r="M586" s="57" t="str">
        <f t="shared" si="163"/>
        <v>0.0015-30.9611104354441i</v>
      </c>
      <c r="N586" s="57">
        <f t="shared" si="164"/>
        <v>89.792826084659779</v>
      </c>
      <c r="O586" s="57">
        <f t="shared" si="165"/>
        <v>79.182817093121088</v>
      </c>
      <c r="P586" s="371">
        <f t="shared" si="166"/>
        <v>79.182817093121088</v>
      </c>
      <c r="Q586" s="371">
        <f t="shared" si="167"/>
        <v>-90.207173915340221</v>
      </c>
      <c r="R586" s="12">
        <f t="shared" si="168"/>
        <v>89.792826084659779</v>
      </c>
      <c r="S586" s="57">
        <f t="shared" si="169"/>
        <v>7.8122783649474063E-3</v>
      </c>
      <c r="T586" s="12">
        <f t="shared" si="152"/>
        <v>79.182817093121088</v>
      </c>
    </row>
    <row r="587" spans="1:20" x14ac:dyDescent="0.25">
      <c r="A587" s="57">
        <f t="shared" si="153"/>
        <v>49.272519410259797</v>
      </c>
      <c r="B587" s="12">
        <f t="shared" si="170"/>
        <v>7.8419650227342066</v>
      </c>
      <c r="C587" s="57" t="str">
        <f t="shared" si="154"/>
        <v>-32.9118458895892-9067.56662632887i</v>
      </c>
      <c r="D587" s="57" t="str">
        <f t="shared" si="155"/>
        <v>7.7999999810633-4059.05809831693i</v>
      </c>
      <c r="E587" s="57" t="str">
        <f t="shared" si="156"/>
        <v>162.469175445784-0.0431714650619293i</v>
      </c>
      <c r="F587" s="57" t="str">
        <f t="shared" si="157"/>
        <v>3.83983983846521-8464.83514520664i</v>
      </c>
      <c r="G587" s="57" t="str">
        <f t="shared" si="158"/>
        <v>0.999999999642009-0.0000189206474467664i</v>
      </c>
      <c r="H587" s="57" t="str">
        <f t="shared" si="159"/>
        <v>109.091000267477+0.569765768962315i</v>
      </c>
      <c r="I587" s="57" t="str">
        <f t="shared" si="160"/>
        <v>14.7875203503978-2605.04902130093i</v>
      </c>
      <c r="K587" s="57" t="str">
        <f t="shared" si="161"/>
        <v>0.109996907551931-0.000581395338196878i</v>
      </c>
      <c r="L587" s="57" t="str">
        <f t="shared" si="162"/>
        <v>0.000125-63.9826247476557i</v>
      </c>
      <c r="M587" s="57" t="str">
        <f t="shared" si="163"/>
        <v>0.0015-30.8439036017575i</v>
      </c>
      <c r="N587" s="57">
        <f t="shared" si="164"/>
        <v>89.792038849853427</v>
      </c>
      <c r="O587" s="57">
        <f t="shared" si="165"/>
        <v>79.149872321418741</v>
      </c>
      <c r="P587" s="371">
        <f t="shared" si="166"/>
        <v>79.149872321418741</v>
      </c>
      <c r="Q587" s="371">
        <f t="shared" si="167"/>
        <v>-90.207961150146573</v>
      </c>
      <c r="R587" s="12">
        <f t="shared" si="168"/>
        <v>89.792038849853427</v>
      </c>
      <c r="S587" s="57">
        <f t="shared" si="169"/>
        <v>7.8419650227342062E-3</v>
      </c>
      <c r="T587" s="12">
        <f t="shared" si="152"/>
        <v>79.149872321418741</v>
      </c>
    </row>
    <row r="588" spans="1:20" x14ac:dyDescent="0.25">
      <c r="A588" s="57">
        <f t="shared" si="153"/>
        <v>49.459754984018787</v>
      </c>
      <c r="B588" s="12">
        <f t="shared" si="170"/>
        <v>7.8717644898205972</v>
      </c>
      <c r="C588" s="57" t="str">
        <f t="shared" si="154"/>
        <v>-32.911837574662-9033.23887003148i</v>
      </c>
      <c r="D588" s="57" t="str">
        <f t="shared" si="155"/>
        <v>7.79999998091911-4043.69207137214i</v>
      </c>
      <c r="E588" s="57" t="str">
        <f t="shared" si="156"/>
        <v>162.469172693137-0.0433355002498533i</v>
      </c>
      <c r="F588" s="57" t="str">
        <f t="shared" si="157"/>
        <v>3.83983983845474-8432.79054170138i</v>
      </c>
      <c r="G588" s="57" t="str">
        <f t="shared" si="158"/>
        <v>0.999999999639283-0.0000189925459070123i</v>
      </c>
      <c r="H588" s="57" t="str">
        <f t="shared" si="159"/>
        <v>109.091000961737+0.571930880267882i</v>
      </c>
      <c r="I588" s="57" t="str">
        <f t="shared" si="160"/>
        <v>14.7875203917169-2595.18727939258i</v>
      </c>
      <c r="K588" s="57" t="str">
        <f t="shared" si="161"/>
        <v>0.109996884005341-0.000583604514759411i</v>
      </c>
      <c r="L588" s="57" t="str">
        <f t="shared" si="162"/>
        <v>0.000125-63.740411185152i</v>
      </c>
      <c r="M588" s="57" t="str">
        <f t="shared" si="163"/>
        <v>0.0015-30.7271404679791i</v>
      </c>
      <c r="N588" s="57">
        <f t="shared" si="164"/>
        <v>89.791248623853178</v>
      </c>
      <c r="O588" s="57">
        <f t="shared" si="165"/>
        <v>79.116927542522589</v>
      </c>
      <c r="P588" s="371">
        <f t="shared" si="166"/>
        <v>79.116927542522589</v>
      </c>
      <c r="Q588" s="371">
        <f t="shared" si="167"/>
        <v>-90.208751376146822</v>
      </c>
      <c r="R588" s="12">
        <f t="shared" si="168"/>
        <v>89.791248623853178</v>
      </c>
      <c r="S588" s="57">
        <f t="shared" si="169"/>
        <v>7.8717644898205971E-3</v>
      </c>
      <c r="T588" s="12">
        <f t="shared" si="152"/>
        <v>79.116927542522589</v>
      </c>
    </row>
    <row r="589" spans="1:20" x14ac:dyDescent="0.25">
      <c r="A589" s="57">
        <f t="shared" si="153"/>
        <v>49.64770205295806</v>
      </c>
      <c r="B589" s="12">
        <f t="shared" si="170"/>
        <v>7.9016771948819153</v>
      </c>
      <c r="C589" s="57" t="str">
        <f t="shared" si="154"/>
        <v>-32.9118291964242-8999.0410599087i</v>
      </c>
      <c r="D589" s="57" t="str">
        <f t="shared" si="155"/>
        <v>7.79999998077381-4028.38421429536i</v>
      </c>
      <c r="E589" s="57" t="str">
        <f t="shared" si="156"/>
        <v>162.46916991953-0.0435001585840529i</v>
      </c>
      <c r="F589" s="57" t="str">
        <f t="shared" si="157"/>
        <v>3.83983983844419-8400.86724671915i</v>
      </c>
      <c r="G589" s="57" t="str">
        <f t="shared" si="158"/>
        <v>0.999999999636537-0.0000190647175814066i</v>
      </c>
      <c r="H589" s="57" t="str">
        <f t="shared" si="159"/>
        <v>109.091001661281+0.574104219012224i</v>
      </c>
      <c r="I589" s="57" t="str">
        <f t="shared" si="160"/>
        <v>14.7875204333501-2585.36287012447i</v>
      </c>
      <c r="K589" s="57" t="str">
        <f t="shared" si="161"/>
        <v>0.109996860279469-0.000585822084754245i</v>
      </c>
      <c r="L589" s="57" t="str">
        <f t="shared" si="162"/>
        <v>0.000125-63.4991145498626i</v>
      </c>
      <c r="M589" s="57" t="str">
        <f t="shared" si="163"/>
        <v>0.0015-30.6108193544323i</v>
      </c>
      <c r="N589" s="57">
        <f t="shared" si="164"/>
        <v>89.790455395295865</v>
      </c>
      <c r="O589" s="57">
        <f t="shared" si="165"/>
        <v>79.083982756377992</v>
      </c>
      <c r="P589" s="371">
        <f t="shared" si="166"/>
        <v>79.083982756377992</v>
      </c>
      <c r="Q589" s="371">
        <f t="shared" si="167"/>
        <v>-90.209544604704135</v>
      </c>
      <c r="R589" s="12">
        <f t="shared" si="168"/>
        <v>89.790455395295865</v>
      </c>
      <c r="S589" s="57">
        <f t="shared" si="169"/>
        <v>7.9016771948819155E-3</v>
      </c>
      <c r="T589" s="12">
        <f t="shared" si="152"/>
        <v>79.083982756377992</v>
      </c>
    </row>
    <row r="590" spans="1:20" x14ac:dyDescent="0.25">
      <c r="A590" s="57">
        <f t="shared" si="153"/>
        <v>49.836363320759304</v>
      </c>
      <c r="B590" s="12">
        <f t="shared" si="170"/>
        <v>7.931703568222467</v>
      </c>
      <c r="C590" s="57" t="str">
        <f t="shared" si="154"/>
        <v>-32.9118207543962-8964.97270401346i</v>
      </c>
      <c r="D590" s="57" t="str">
        <f t="shared" si="155"/>
        <v>7.79999998062742-4013.13430687793i</v>
      </c>
      <c r="E590" s="57" t="str">
        <f t="shared" si="156"/>
        <v>162.469167124806-0.0436654424303654i</v>
      </c>
      <c r="F590" s="57" t="str">
        <f t="shared" si="157"/>
        <v>3.83983983843357-8369.06480103265i</v>
      </c>
      <c r="G590" s="57" t="str">
        <f t="shared" si="158"/>
        <v>0.999999999633769-0.000019137163508163i</v>
      </c>
      <c r="H590" s="57" t="str">
        <f t="shared" si="159"/>
        <v>109.091002366154+0.576285816459821i</v>
      </c>
      <c r="I590" s="57" t="str">
        <f t="shared" si="160"/>
        <v>14.7875204753008-2575.57565216926i</v>
      </c>
      <c r="K590" s="57" t="str">
        <f t="shared" si="161"/>
        <v>0.109996836372947-0.000588048080059962i</v>
      </c>
      <c r="L590" s="57" t="str">
        <f t="shared" si="162"/>
        <v>0.000125-63.2587313706544i</v>
      </c>
      <c r="M590" s="57" t="str">
        <f t="shared" si="163"/>
        <v>0.0015-30.4949385877987i</v>
      </c>
      <c r="N590" s="57">
        <f t="shared" si="164"/>
        <v>89.789659152775258</v>
      </c>
      <c r="O590" s="57">
        <f t="shared" si="165"/>
        <v>79.051037962929684</v>
      </c>
      <c r="P590" s="371">
        <f t="shared" si="166"/>
        <v>79.051037962929684</v>
      </c>
      <c r="Q590" s="371">
        <f t="shared" si="167"/>
        <v>-90.210340847224742</v>
      </c>
      <c r="R590" s="12">
        <f t="shared" si="168"/>
        <v>89.789659152775258</v>
      </c>
      <c r="S590" s="57">
        <f t="shared" si="169"/>
        <v>7.9317035682224674E-3</v>
      </c>
      <c r="T590" s="12">
        <f t="shared" si="152"/>
        <v>79.051037962929684</v>
      </c>
    </row>
    <row r="591" spans="1:20" x14ac:dyDescent="0.25">
      <c r="A591" s="57">
        <f t="shared" si="153"/>
        <v>50.025741501378185</v>
      </c>
      <c r="B591" s="12">
        <f t="shared" si="170"/>
        <v>7.9618440417817125</v>
      </c>
      <c r="C591" s="57" t="str">
        <f t="shared" si="154"/>
        <v>-32.9118122480909-8931.03331226107i</v>
      </c>
      <c r="D591" s="57" t="str">
        <f t="shared" si="155"/>
        <v>7.79999998047993-3997.94212974481i</v>
      </c>
      <c r="E591" s="57" t="str">
        <f t="shared" si="156"/>
        <v>162.469164308803-0.0438313541635448i</v>
      </c>
      <c r="F591" s="57" t="str">
        <f t="shared" si="157"/>
        <v>3.83983983842287-8337.38274715301i</v>
      </c>
      <c r="G591" s="57" t="str">
        <f t="shared" si="158"/>
        <v>0.99999999963098-0.0000192098847294404i</v>
      </c>
      <c r="H591" s="57" t="str">
        <f t="shared" si="159"/>
        <v>109.091003076393+0.578475703993914i</v>
      </c>
      <c r="I591" s="57" t="str">
        <f t="shared" si="160"/>
        <v>14.7875205175708-2565.82548473447i</v>
      </c>
      <c r="K591" s="57" t="str">
        <f t="shared" si="161"/>
        <v>0.109996812284401-0.000590282532676095i</v>
      </c>
      <c r="L591" s="57" t="str">
        <f t="shared" si="162"/>
        <v>0.000125-63.0192581895338i</v>
      </c>
      <c r="M591" s="57" t="str">
        <f t="shared" si="163"/>
        <v>0.0015-30.3794965010945i</v>
      </c>
      <c r="N591" s="57">
        <f t="shared" si="164"/>
        <v>89.78885988484177</v>
      </c>
      <c r="O591" s="57">
        <f t="shared" si="165"/>
        <v>79.018093162122085</v>
      </c>
      <c r="P591" s="371">
        <f t="shared" si="166"/>
        <v>79.018093162122085</v>
      </c>
      <c r="Q591" s="371">
        <f t="shared" si="167"/>
        <v>-90.21114011515823</v>
      </c>
      <c r="R591" s="12">
        <f t="shared" si="168"/>
        <v>89.78885988484177</v>
      </c>
      <c r="S591" s="57">
        <f t="shared" si="169"/>
        <v>7.9618440417817127E-3</v>
      </c>
      <c r="T591" s="12">
        <f t="shared" si="152"/>
        <v>79.018093162122085</v>
      </c>
    </row>
    <row r="592" spans="1:20" x14ac:dyDescent="0.25">
      <c r="A592" s="57">
        <f t="shared" si="153"/>
        <v>50.215839319083429</v>
      </c>
      <c r="B592" s="12">
        <f t="shared" si="170"/>
        <v>7.9920990491404833</v>
      </c>
      <c r="C592" s="57" t="str">
        <f t="shared" si="154"/>
        <v>-32.9118036770194-8897.22239642207i</v>
      </c>
      <c r="D592" s="57" t="str">
        <f t="shared" si="155"/>
        <v>7.7999999803313-3982.80746435144i</v>
      </c>
      <c r="E592" s="57" t="str">
        <f t="shared" si="156"/>
        <v>162.46916147136-0.0439978961673788i</v>
      </c>
      <c r="F592" s="57" t="str">
        <f t="shared" si="157"/>
        <v>3.83983983841208-8305.82062932325i</v>
      </c>
      <c r="G592" s="57" t="str">
        <f t="shared" si="158"/>
        <v>0.999999999628171-0.0000192828822913581i</v>
      </c>
      <c r="H592" s="57" t="str">
        <f t="shared" si="159"/>
        <v>109.09100379204+0.580673913117016i</v>
      </c>
      <c r="I592" s="57" t="str">
        <f t="shared" si="160"/>
        <v>14.7875205601626-2556.11222756068i</v>
      </c>
      <c r="K592" s="57" t="str">
        <f t="shared" si="161"/>
        <v>0.109996788012445-0.000592525474723579i</v>
      </c>
      <c r="L592" s="57" t="str">
        <f t="shared" si="162"/>
        <v>0.000125-62.7806915615997i</v>
      </c>
      <c r="M592" s="57" t="str">
        <f t="shared" si="163"/>
        <v>0.0015-30.2644914336466i</v>
      </c>
      <c r="N592" s="57">
        <f t="shared" si="164"/>
        <v>89.788057580002373</v>
      </c>
      <c r="O592" s="57">
        <f t="shared" si="165"/>
        <v>78.985148353899234</v>
      </c>
      <c r="P592" s="371">
        <f t="shared" si="166"/>
        <v>78.985148353899234</v>
      </c>
      <c r="Q592" s="371">
        <f t="shared" si="167"/>
        <v>-90.211942419997627</v>
      </c>
      <c r="R592" s="12">
        <f t="shared" si="168"/>
        <v>89.788057580002373</v>
      </c>
      <c r="S592" s="57">
        <f t="shared" si="169"/>
        <v>7.9920990491404841E-3</v>
      </c>
      <c r="T592" s="12">
        <f t="shared" si="152"/>
        <v>78.985148353899234</v>
      </c>
    </row>
    <row r="593" spans="1:20" x14ac:dyDescent="0.25">
      <c r="A593" s="57">
        <f t="shared" si="153"/>
        <v>50.406659508495942</v>
      </c>
      <c r="B593" s="12">
        <f t="shared" si="170"/>
        <v>8.0224690255272169</v>
      </c>
      <c r="C593" s="57" t="str">
        <f t="shared" si="154"/>
        <v>-32.911795040688-8863.53947011499i</v>
      </c>
      <c r="D593" s="57" t="str">
        <f t="shared" si="155"/>
        <v>7.79999998018153-3967.73009298057i</v>
      </c>
      <c r="E593" s="57" t="str">
        <f t="shared" si="156"/>
        <v>162.469158612312-0.0441650708346723i</v>
      </c>
      <c r="F593" s="57" t="str">
        <f t="shared" si="157"/>
        <v>3.83983983840121-8274.37799351171i</v>
      </c>
      <c r="G593" s="57" t="str">
        <f t="shared" si="158"/>
        <v>0.999999999625339-0.0000193561572440104i</v>
      </c>
      <c r="H593" s="57" t="str">
        <f t="shared" si="159"/>
        <v>109.091004513136+0.582880475451349i</v>
      </c>
      <c r="I593" s="57" t="str">
        <f t="shared" si="160"/>
        <v>14.7875206030786-2546.43574091943i</v>
      </c>
      <c r="K593" s="57" t="str">
        <f t="shared" si="161"/>
        <v>0.109996763555683-0.000594776938445219i</v>
      </c>
      <c r="L593" s="57" t="str">
        <f t="shared" si="162"/>
        <v>0.000125-62.5430280549909i</v>
      </c>
      <c r="M593" s="57" t="str">
        <f t="shared" si="163"/>
        <v>0.0015-30.1499217310686i</v>
      </c>
      <c r="N593" s="57">
        <f t="shared" si="164"/>
        <v>89.787252226720369</v>
      </c>
      <c r="O593" s="57">
        <f t="shared" si="165"/>
        <v>78.9522035382046</v>
      </c>
      <c r="P593" s="371">
        <f t="shared" si="166"/>
        <v>78.9522035382046</v>
      </c>
      <c r="Q593" s="371">
        <f t="shared" si="167"/>
        <v>-90.212747773279631</v>
      </c>
      <c r="R593" s="12">
        <f t="shared" si="168"/>
        <v>89.787252226720369</v>
      </c>
      <c r="S593" s="57">
        <f t="shared" si="169"/>
        <v>8.0224690255272166E-3</v>
      </c>
      <c r="T593" s="12">
        <f t="shared" si="152"/>
        <v>78.9522035382046</v>
      </c>
    </row>
    <row r="594" spans="1:20" x14ac:dyDescent="0.25">
      <c r="A594" s="57">
        <f t="shared" si="153"/>
        <v>50.598204814628225</v>
      </c>
      <c r="B594" s="12">
        <f t="shared" si="170"/>
        <v>8.0529544078242203</v>
      </c>
      <c r="C594" s="57" t="str">
        <f t="shared" si="154"/>
        <v>-32.9117863386009-8829.98404879963i</v>
      </c>
      <c r="D594" s="57" t="str">
        <f t="shared" si="155"/>
        <v>7.79999998003062-3952.70979873914i</v>
      </c>
      <c r="E594" s="57" t="str">
        <f t="shared" si="156"/>
        <v>162.469155731496-0.0443328805673081i</v>
      </c>
      <c r="F594" s="57" t="str">
        <f t="shared" si="157"/>
        <v>3.83983983839025-8243.0543874055i</v>
      </c>
      <c r="G594" s="57" t="str">
        <f t="shared" si="158"/>
        <v>0.999999999622486-0.0000194297106414822i</v>
      </c>
      <c r="H594" s="57" t="str">
        <f t="shared" si="159"/>
        <v>109.091005239724+0.585095422739319i</v>
      </c>
      <c r="I594" s="57" t="str">
        <f t="shared" si="160"/>
        <v>14.7875206463216-2536.79588561124i</v>
      </c>
      <c r="K594" s="57" t="str">
        <f t="shared" si="161"/>
        <v>0.109996738912707-0.000597036956206154i</v>
      </c>
      <c r="L594" s="57" t="str">
        <f t="shared" si="162"/>
        <v>0.000125-62.3062642508376i</v>
      </c>
      <c r="M594" s="57" t="str">
        <f t="shared" si="163"/>
        <v>0.0015-30.0357857452366i</v>
      </c>
      <c r="N594" s="57">
        <f t="shared" si="164"/>
        <v>89.786443813415346</v>
      </c>
      <c r="O594" s="57">
        <f t="shared" si="165"/>
        <v>78.919258714981254</v>
      </c>
      <c r="P594" s="371">
        <f t="shared" si="166"/>
        <v>78.919258714981254</v>
      </c>
      <c r="Q594" s="371">
        <f t="shared" si="167"/>
        <v>-90.213556186584654</v>
      </c>
      <c r="R594" s="12">
        <f t="shared" si="168"/>
        <v>89.786443813415346</v>
      </c>
      <c r="S594" s="57">
        <f t="shared" si="169"/>
        <v>8.0529544078242199E-3</v>
      </c>
      <c r="T594" s="12">
        <f t="shared" si="152"/>
        <v>78.919258714981254</v>
      </c>
    </row>
    <row r="595" spans="1:20" x14ac:dyDescent="0.25">
      <c r="A595" s="57">
        <f t="shared" si="153"/>
        <v>50.790477992923819</v>
      </c>
      <c r="B595" s="12">
        <f t="shared" si="170"/>
        <v>8.083555634573953</v>
      </c>
      <c r="C595" s="57" t="str">
        <f t="shared" si="154"/>
        <v>-32.9117775702567-8796.55564977002i</v>
      </c>
      <c r="D595" s="57" t="str">
        <f t="shared" si="155"/>
        <v>7.79999997987854-3937.74636555519i</v>
      </c>
      <c r="E595" s="57" t="str">
        <f t="shared" si="156"/>
        <v>162.469152828745-0.0445013277762618i</v>
      </c>
      <c r="F595" s="57" t="str">
        <f t="shared" si="157"/>
        <v>3.83983983837921-8211.84936040405i</v>
      </c>
      <c r="G595" s="57" t="str">
        <f t="shared" si="158"/>
        <v>0.999999999619612-0.0000195035435418638i</v>
      </c>
      <c r="H595" s="57" t="str">
        <f t="shared" si="159"/>
        <v>109.091005971843+0.587318786843931i</v>
      </c>
      <c r="I595" s="57" t="str">
        <f t="shared" si="160"/>
        <v>14.7875206898938-2527.19252296349i</v>
      </c>
      <c r="K595" s="57" t="str">
        <f t="shared" si="161"/>
        <v>0.1099967140821-0.000599305560494304i</v>
      </c>
      <c r="L595" s="57" t="str">
        <f t="shared" si="162"/>
        <v>0.000125-62.0703967432136i</v>
      </c>
      <c r="M595" s="57" t="str">
        <f t="shared" si="163"/>
        <v>0.0015-29.9220818342664i</v>
      </c>
      <c r="N595" s="57">
        <f t="shared" si="164"/>
        <v>89.785632328462825</v>
      </c>
      <c r="O595" s="57">
        <f t="shared" si="165"/>
        <v>78.886313884171898</v>
      </c>
      <c r="P595" s="371">
        <f t="shared" si="166"/>
        <v>78.886313884171898</v>
      </c>
      <c r="Q595" s="371">
        <f t="shared" si="167"/>
        <v>-90.214367671537175</v>
      </c>
      <c r="R595" s="12">
        <f t="shared" si="168"/>
        <v>89.785632328462825</v>
      </c>
      <c r="S595" s="57">
        <f t="shared" si="169"/>
        <v>8.0835556345739534E-3</v>
      </c>
      <c r="T595" s="12">
        <f t="shared" si="152"/>
        <v>78.886313884171898</v>
      </c>
    </row>
    <row r="596" spans="1:20" x14ac:dyDescent="0.25">
      <c r="A596" s="57">
        <f t="shared" si="153"/>
        <v>50.983481809296933</v>
      </c>
      <c r="B596" s="12">
        <f t="shared" si="170"/>
        <v>8.1142731459853348</v>
      </c>
      <c r="C596" s="57" t="str">
        <f t="shared" si="154"/>
        <v>-32.9117687351511-8763.25379214754i</v>
      </c>
      <c r="D596" s="57" t="str">
        <f t="shared" si="155"/>
        <v>7.79999997972535-3922.83957817471i</v>
      </c>
      <c r="E596" s="57" t="str">
        <f t="shared" si="156"/>
        <v>162.469149903895-0.0446704148816379i</v>
      </c>
      <c r="F596" s="57" t="str">
        <f t="shared" si="157"/>
        <v>3.8398398383681-8180.76246361258i</v>
      </c>
      <c r="G596" s="57" t="str">
        <f t="shared" si="158"/>
        <v>0.999999999616715-0.0000195776570072662i</v>
      </c>
      <c r="H596" s="57" t="str">
        <f t="shared" si="159"/>
        <v>109.091006709538+0.589550599749285i</v>
      </c>
      <c r="I596" s="57" t="str">
        <f t="shared" si="160"/>
        <v>14.7875207337977-2517.62551482865i</v>
      </c>
      <c r="K596" s="57" t="str">
        <f t="shared" si="161"/>
        <v>0.109996689062433-0.000601582783920847i</v>
      </c>
      <c r="L596" s="57" t="str">
        <f t="shared" si="162"/>
        <v>0.000125-61.8354221390849i</v>
      </c>
      <c r="M596" s="57" t="str">
        <f t="shared" si="163"/>
        <v>0.0015-29.808808362489i</v>
      </c>
      <c r="N596" s="57">
        <f t="shared" si="164"/>
        <v>89.784817760194272</v>
      </c>
      <c r="O596" s="57">
        <f t="shared" si="165"/>
        <v>78.853369045718892</v>
      </c>
      <c r="P596" s="371">
        <f t="shared" si="166"/>
        <v>78.853369045718892</v>
      </c>
      <c r="Q596" s="371">
        <f t="shared" si="167"/>
        <v>-90.215182239805728</v>
      </c>
      <c r="R596" s="12">
        <f t="shared" si="168"/>
        <v>89.784817760194272</v>
      </c>
      <c r="S596" s="57">
        <f t="shared" si="169"/>
        <v>8.1142731459853349E-3</v>
      </c>
      <c r="T596" s="12">
        <f t="shared" si="152"/>
        <v>78.853369045718892</v>
      </c>
    </row>
    <row r="597" spans="1:20" x14ac:dyDescent="0.25">
      <c r="A597" s="57">
        <f t="shared" si="153"/>
        <v>51.177219040172261</v>
      </c>
      <c r="B597" s="12">
        <f t="shared" si="170"/>
        <v>8.1451073839400792</v>
      </c>
      <c r="C597" s="57" t="str">
        <f t="shared" si="154"/>
        <v>-32.9117598327756-8730.07799687355i</v>
      </c>
      <c r="D597" s="57" t="str">
        <f t="shared" si="155"/>
        <v>7.79999997957095-3907.98922215854i</v>
      </c>
      <c r="E597" s="57" t="str">
        <f t="shared" si="156"/>
        <v>162.469146956773-0.0448401443127325i</v>
      </c>
      <c r="F597" s="57" t="str">
        <f t="shared" si="157"/>
        <v>3.83983983835688-8149.79324983561i</v>
      </c>
      <c r="G597" s="57" t="str">
        <f t="shared" si="158"/>
        <v>0.999999999613797-0.0000196520521038365i</v>
      </c>
      <c r="H597" s="57" t="str">
        <f t="shared" si="159"/>
        <v>109.09100745285+0.591790893561022i</v>
      </c>
      <c r="I597" s="57" t="str">
        <f t="shared" si="160"/>
        <v>14.787520778036-2508.09472358207i</v>
      </c>
      <c r="K597" s="57" t="str">
        <f t="shared" si="161"/>
        <v>0.109996663852267-0.000603868659220686i</v>
      </c>
      <c r="L597" s="57" t="str">
        <f t="shared" si="162"/>
        <v>0.000125-61.6013370582637i</v>
      </c>
      <c r="M597" s="57" t="str">
        <f t="shared" si="163"/>
        <v>0.0015-29.6959637004274i</v>
      </c>
      <c r="N597" s="57">
        <f t="shared" si="164"/>
        <v>89.78400009689679</v>
      </c>
      <c r="O597" s="57">
        <f t="shared" si="165"/>
        <v>78.820424199563817</v>
      </c>
      <c r="P597" s="371">
        <f t="shared" si="166"/>
        <v>78.820424199563817</v>
      </c>
      <c r="Q597" s="371">
        <f t="shared" si="167"/>
        <v>-90.21599990310321</v>
      </c>
      <c r="R597" s="12">
        <f t="shared" si="168"/>
        <v>89.78400009689679</v>
      </c>
      <c r="S597" s="57">
        <f t="shared" si="169"/>
        <v>8.1451073839400798E-3</v>
      </c>
      <c r="T597" s="12">
        <f t="shared" si="152"/>
        <v>78.820424199563817</v>
      </c>
    </row>
    <row r="598" spans="1:20" x14ac:dyDescent="0.25">
      <c r="A598" s="57">
        <f t="shared" si="153"/>
        <v>51.37169247252492</v>
      </c>
      <c r="B598" s="12">
        <f t="shared" si="170"/>
        <v>8.1760587919990524</v>
      </c>
      <c r="C598" s="57" t="str">
        <f t="shared" si="154"/>
        <v>-32.9117508626188-8697.02778670339i</v>
      </c>
      <c r="D598" s="57" t="str">
        <f t="shared" si="155"/>
        <v>7.79999997941542-3893.19508387936i</v>
      </c>
      <c r="E598" s="57" t="str">
        <f t="shared" si="156"/>
        <v>162.469143987213-0.0450105185080281i</v>
      </c>
      <c r="F598" s="57" t="str">
        <f t="shared" si="157"/>
        <v>3.8398398383456-8118.94127357064i</v>
      </c>
      <c r="G598" s="57" t="str">
        <f t="shared" si="158"/>
        <v>0.999999999610856-0.0000197267299017731i</v>
      </c>
      <c r="H598" s="57" t="str">
        <f t="shared" si="159"/>
        <v>109.091008201821+0.594039700506777i</v>
      </c>
      <c r="I598" s="57" t="str">
        <f t="shared" si="160"/>
        <v>14.787520822611-2498.6000121201i</v>
      </c>
      <c r="K598" s="57" t="str">
        <f t="shared" si="161"/>
        <v>0.109996638450152-0.000606163219252909i</v>
      </c>
      <c r="L598" s="57" t="str">
        <f t="shared" si="162"/>
        <v>0.000125-61.3681381333568i</v>
      </c>
      <c r="M598" s="57" t="str">
        <f t="shared" si="163"/>
        <v>0.0015-29.5835462247732i</v>
      </c>
      <c r="N598" s="57">
        <f t="shared" si="164"/>
        <v>89.783179326813084</v>
      </c>
      <c r="O598" s="57">
        <f t="shared" si="165"/>
        <v>78.787479345648279</v>
      </c>
      <c r="P598" s="371">
        <f t="shared" si="166"/>
        <v>78.787479345648279</v>
      </c>
      <c r="Q598" s="371">
        <f t="shared" si="167"/>
        <v>-90.216820673186916</v>
      </c>
      <c r="R598" s="12">
        <f t="shared" si="168"/>
        <v>89.783179326813084</v>
      </c>
      <c r="S598" s="57">
        <f t="shared" si="169"/>
        <v>8.1760587919990531E-3</v>
      </c>
      <c r="T598" s="12">
        <f t="shared" si="152"/>
        <v>78.787479345648279</v>
      </c>
    </row>
    <row r="599" spans="1:20" x14ac:dyDescent="0.25">
      <c r="A599" s="57">
        <f t="shared" si="153"/>
        <v>51.566904903920516</v>
      </c>
      <c r="B599" s="12">
        <f t="shared" si="170"/>
        <v>8.2071278154086489</v>
      </c>
      <c r="C599" s="57" t="str">
        <f t="shared" si="154"/>
        <v>-32.9117418241643-8664.10268619845i</v>
      </c>
      <c r="D599" s="57" t="str">
        <f t="shared" si="155"/>
        <v>7.79999997925866-3878.45695051849i</v>
      </c>
      <c r="E599" s="57" t="str">
        <f t="shared" si="156"/>
        <v>162.469140995043-0.0451815399152612i</v>
      </c>
      <c r="F599" s="57" t="str">
        <f t="shared" si="157"/>
        <v>3.83983983833421-8088.2060910016i</v>
      </c>
      <c r="G599" s="57" t="str">
        <f t="shared" si="158"/>
        <v>0.999999999607893-0.0000198016914753411i</v>
      </c>
      <c r="H599" s="57" t="str">
        <f t="shared" si="159"/>
        <v>109.091008956496+0.596297052936675i</v>
      </c>
      <c r="I599" s="57" t="str">
        <f t="shared" si="160"/>
        <v>14.7875208675257-2489.14124385816i</v>
      </c>
      <c r="K599" s="57" t="str">
        <f t="shared" si="161"/>
        <v>0.109996612854625-0.000608466497001257i</v>
      </c>
      <c r="L599" s="57" t="str">
        <f t="shared" si="162"/>
        <v>0.000125-61.1358220097198i</v>
      </c>
      <c r="M599" s="57" t="str">
        <f t="shared" si="163"/>
        <v>0.0015-29.4715543183634i</v>
      </c>
      <c r="N599" s="57">
        <f t="shared" si="164"/>
        <v>89.782355438141181</v>
      </c>
      <c r="O599" s="57">
        <f t="shared" si="165"/>
        <v>78.754534483912963</v>
      </c>
      <c r="P599" s="371">
        <f t="shared" si="166"/>
        <v>78.754534483912963</v>
      </c>
      <c r="Q599" s="371">
        <f t="shared" si="167"/>
        <v>-90.217644561858819</v>
      </c>
      <c r="R599" s="12">
        <f t="shared" si="168"/>
        <v>89.782355438141181</v>
      </c>
      <c r="S599" s="57">
        <f t="shared" si="169"/>
        <v>8.2071278154086484E-3</v>
      </c>
      <c r="T599" s="12">
        <f t="shared" si="152"/>
        <v>78.754534483912963</v>
      </c>
    </row>
    <row r="600" spans="1:20" x14ac:dyDescent="0.25">
      <c r="A600" s="57">
        <f t="shared" si="153"/>
        <v>51.762859142555421</v>
      </c>
      <c r="B600" s="12">
        <f t="shared" si="170"/>
        <v>8.2383149011072021</v>
      </c>
      <c r="C600" s="57" t="str">
        <f t="shared" si="154"/>
        <v>-32.9117327168916-8631.3022217203i</v>
      </c>
      <c r="D600" s="57" t="str">
        <f t="shared" si="155"/>
        <v>7.79999997910075-3863.77461006294i</v>
      </c>
      <c r="E600" s="57" t="str">
        <f t="shared" si="156"/>
        <v>162.469137980092-0.0453532109914191i</v>
      </c>
      <c r="F600" s="57" t="str">
        <f t="shared" si="157"/>
        <v>3.83983983832275-8057.5872599926i</v>
      </c>
      <c r="G600" s="57" t="str">
        <f t="shared" si="158"/>
        <v>0.999999999604907-0.0000198769379028881i</v>
      </c>
      <c r="H600" s="57" t="str">
        <f t="shared" si="159"/>
        <v>109.091009716917+0.598562983323745i</v>
      </c>
      <c r="I600" s="57" t="str">
        <f t="shared" si="160"/>
        <v>14.7875209127822-2479.71828272867i</v>
      </c>
      <c r="K600" s="57" t="str">
        <f t="shared" si="161"/>
        <v>0.109996587064215-0.000610778525574611i</v>
      </c>
      <c r="L600" s="57" t="str">
        <f t="shared" si="162"/>
        <v>0.000125-60.9043853454072i</v>
      </c>
      <c r="M600" s="57" t="str">
        <f t="shared" si="163"/>
        <v>0.0015-29.3599863701568i</v>
      </c>
      <c r="N600" s="57">
        <f t="shared" si="164"/>
        <v>89.781528419034316</v>
      </c>
      <c r="O600" s="57">
        <f t="shared" si="165"/>
        <v>78.721589614298495</v>
      </c>
      <c r="P600" s="371">
        <f t="shared" si="166"/>
        <v>78.721589614298495</v>
      </c>
      <c r="Q600" s="371">
        <f t="shared" si="167"/>
        <v>-90.218471580965684</v>
      </c>
      <c r="R600" s="12">
        <f t="shared" si="168"/>
        <v>89.781528419034316</v>
      </c>
      <c r="S600" s="57">
        <f t="shared" si="169"/>
        <v>8.2383149011072028E-3</v>
      </c>
      <c r="T600" s="12">
        <f t="shared" si="152"/>
        <v>78.721589614298495</v>
      </c>
    </row>
    <row r="601" spans="1:20" x14ac:dyDescent="0.25">
      <c r="A601" s="57">
        <f t="shared" si="153"/>
        <v>51.959558007297133</v>
      </c>
      <c r="B601" s="12">
        <f t="shared" si="170"/>
        <v>8.2696204977314096</v>
      </c>
      <c r="C601" s="57" t="str">
        <f t="shared" si="154"/>
        <v>-32.9117235402771-8598.62592142312i</v>
      </c>
      <c r="D601" s="57" t="str">
        <f t="shared" si="155"/>
        <v>7.79999997894162-3849.14785130232i</v>
      </c>
      <c r="E601" s="57" t="str">
        <f t="shared" si="156"/>
        <v>162.469134942184-0.045525534202828i</v>
      </c>
      <c r="F601" s="57" t="str">
        <f t="shared" si="157"/>
        <v>3.83983983831119-8027.08434008146i</v>
      </c>
      <c r="G601" s="57" t="str">
        <f t="shared" si="158"/>
        <v>0.999999999601899-0.000019952470266859i</v>
      </c>
      <c r="H601" s="57" t="str">
        <f t="shared" si="159"/>
        <v>109.091010483128+0.60083752426443i</v>
      </c>
      <c r="I601" s="57" t="str">
        <f t="shared" si="160"/>
        <v>14.7875209583833-2470.33099317918i</v>
      </c>
      <c r="K601" s="57" t="str">
        <f t="shared" si="161"/>
        <v>0.109996561077438-0.000613099338207446i</v>
      </c>
      <c r="L601" s="57" t="str">
        <f t="shared" si="162"/>
        <v>0.000125-60.6738248111252i</v>
      </c>
      <c r="M601" s="57" t="str">
        <f t="shared" si="163"/>
        <v>0.0015-29.248840775211i</v>
      </c>
      <c r="N601" s="57">
        <f t="shared" si="164"/>
        <v>89.780698257600733</v>
      </c>
      <c r="O601" s="57">
        <f t="shared" si="165"/>
        <v>78.688644736744777</v>
      </c>
      <c r="P601" s="371">
        <f t="shared" si="166"/>
        <v>78.688644736744777</v>
      </c>
      <c r="Q601" s="371">
        <f t="shared" si="167"/>
        <v>-90.219301742399267</v>
      </c>
      <c r="R601" s="12">
        <f t="shared" si="168"/>
        <v>89.780698257600733</v>
      </c>
      <c r="S601" s="57">
        <f t="shared" si="169"/>
        <v>8.26962049773141E-3</v>
      </c>
      <c r="T601" s="12">
        <f t="shared" si="152"/>
        <v>78.688644736744777</v>
      </c>
    </row>
    <row r="602" spans="1:20" x14ac:dyDescent="0.25">
      <c r="A602" s="57">
        <f t="shared" si="153"/>
        <v>52.157004327724856</v>
      </c>
      <c r="B602" s="12">
        <f t="shared" si="170"/>
        <v>8.3010450556227884</v>
      </c>
      <c r="C602" s="57" t="str">
        <f t="shared" si="154"/>
        <v>-32.9117142937935-8566.07331524754i</v>
      </c>
      <c r="D602" s="57" t="str">
        <f t="shared" si="155"/>
        <v>7.79999997878122-3834.5764638258i</v>
      </c>
      <c r="E602" s="57" t="str">
        <f t="shared" si="156"/>
        <v>162.469131881147-0.045698512025136i</v>
      </c>
      <c r="F602" s="57" t="str">
        <f t="shared" si="157"/>
        <v>3.83983983829954-7996.69689247342i</v>
      </c>
      <c r="G602" s="57" t="str">
        <f t="shared" si="158"/>
        <v>0.999999999598868-0.0000200282896538123i</v>
      </c>
      <c r="H602" s="57" t="str">
        <f t="shared" si="159"/>
        <v>109.091011255173+0.603120708479047i</v>
      </c>
      <c r="I602" s="57" t="str">
        <f t="shared" si="160"/>
        <v>14.7875210043316-2460.97924017036i</v>
      </c>
      <c r="K602" s="57" t="str">
        <f t="shared" si="161"/>
        <v>0.109996534892799-0.000615428968260323i</v>
      </c>
      <c r="L602" s="57" t="str">
        <f t="shared" si="162"/>
        <v>0.000125-60.4441370901824i</v>
      </c>
      <c r="M602" s="57" t="str">
        <f t="shared" si="163"/>
        <v>0.0015-29.1381159346593i</v>
      </c>
      <c r="N602" s="57">
        <f t="shared" si="164"/>
        <v>89.779864941903568</v>
      </c>
      <c r="O602" s="57">
        <f t="shared" si="165"/>
        <v>78.655699851191514</v>
      </c>
      <c r="P602" s="371">
        <f t="shared" si="166"/>
        <v>78.655699851191514</v>
      </c>
      <c r="Q602" s="371">
        <f t="shared" si="167"/>
        <v>-90.220135058096432</v>
      </c>
      <c r="R602" s="12">
        <f t="shared" si="168"/>
        <v>89.779864941903568</v>
      </c>
      <c r="S602" s="57">
        <f t="shared" si="169"/>
        <v>8.3010450556227876E-3</v>
      </c>
      <c r="T602" s="12">
        <f t="shared" si="152"/>
        <v>78.655699851191514</v>
      </c>
    </row>
    <row r="603" spans="1:20" x14ac:dyDescent="0.25">
      <c r="A603" s="57">
        <f t="shared" si="153"/>
        <v>52.355200944170207</v>
      </c>
      <c r="B603" s="12">
        <f t="shared" si="170"/>
        <v>8.3325890268341549</v>
      </c>
      <c r="C603" s="57" t="str">
        <f t="shared" si="154"/>
        <v>-32.9117049769077-8533.64393491322i</v>
      </c>
      <c r="D603" s="57" t="str">
        <f t="shared" si="155"/>
        <v>7.79999997861968-3820.06023801907i</v>
      </c>
      <c r="E603" s="57" t="str">
        <f t="shared" si="156"/>
        <v>162.469128796803-0.0458721469433747i</v>
      </c>
      <c r="F603" s="57" t="str">
        <f t="shared" si="157"/>
        <v>3.83983983828783-7966.42448003489i</v>
      </c>
      <c r="G603" s="57" t="str">
        <f t="shared" si="158"/>
        <v>0.999999999595813-0.0000201043971544355i</v>
      </c>
      <c r="H603" s="57" t="str">
        <f t="shared" si="159"/>
        <v>109.091012033097+0.605412568812246i</v>
      </c>
      <c r="I603" s="57" t="str">
        <f t="shared" si="160"/>
        <v>14.7875210506298-2451.66288917414i</v>
      </c>
      <c r="K603" s="57" t="str">
        <f t="shared" si="161"/>
        <v>0.109996508508791-0.000617767449220348i</v>
      </c>
      <c r="L603" s="57" t="str">
        <f t="shared" si="162"/>
        <v>0.000125-60.2153188784442i</v>
      </c>
      <c r="M603" s="57" t="str">
        <f t="shared" si="163"/>
        <v>0.0015-29.0278102556877i</v>
      </c>
      <c r="N603" s="57">
        <f t="shared" si="164"/>
        <v>89.779028459960614</v>
      </c>
      <c r="O603" s="57">
        <f t="shared" si="165"/>
        <v>78.622754957577612</v>
      </c>
      <c r="P603" s="371">
        <f t="shared" si="166"/>
        <v>78.622754957577612</v>
      </c>
      <c r="Q603" s="371">
        <f t="shared" si="167"/>
        <v>-90.220971540039386</v>
      </c>
      <c r="R603" s="12">
        <f t="shared" si="168"/>
        <v>89.779028459960614</v>
      </c>
      <c r="S603" s="57">
        <f t="shared" si="169"/>
        <v>8.3325890268341543E-3</v>
      </c>
      <c r="T603" s="12">
        <f t="shared" si="152"/>
        <v>78.622754957577612</v>
      </c>
    </row>
    <row r="604" spans="1:20" x14ac:dyDescent="0.25">
      <c r="A604" s="57">
        <f t="shared" si="153"/>
        <v>52.554150707758055</v>
      </c>
      <c r="B604" s="12">
        <f t="shared" si="170"/>
        <v>8.364252865136125</v>
      </c>
      <c r="C604" s="57" t="str">
        <f t="shared" si="154"/>
        <v>-32.9116955890842-8501.33731391267i</v>
      </c>
      <c r="D604" s="57" t="str">
        <f t="shared" si="155"/>
        <v>7.79999997845686-3805.59896506135i</v>
      </c>
      <c r="E604" s="57" t="str">
        <f t="shared" si="156"/>
        <v>162.469125688975-0.0460464414519949i</v>
      </c>
      <c r="F604" s="57" t="str">
        <f t="shared" si="157"/>
        <v>3.839839838276-7936.26666728701i</v>
      </c>
      <c r="G604" s="57" t="str">
        <f t="shared" si="158"/>
        <v>0.999999999592736-0.0000201807938635602i</v>
      </c>
      <c r="H604" s="57" t="str">
        <f t="shared" si="159"/>
        <v>109.091012816945+0.607713138233494i</v>
      </c>
      <c r="I604" s="57" t="str">
        <f t="shared" si="160"/>
        <v>14.7875210972806-2442.38180617167i</v>
      </c>
      <c r="K604" s="57" t="str">
        <f t="shared" si="161"/>
        <v>0.109996481923896-0.000620114814701665i</v>
      </c>
      <c r="L604" s="57" t="str">
        <f t="shared" si="162"/>
        <v>0.000125-59.9873668842838i</v>
      </c>
      <c r="M604" s="57" t="str">
        <f t="shared" si="163"/>
        <v>0.0015-28.917922151512i</v>
      </c>
      <c r="N604" s="57">
        <f t="shared" si="164"/>
        <v>89.7781887997442</v>
      </c>
      <c r="O604" s="57">
        <f t="shared" si="165"/>
        <v>78.589810055841724</v>
      </c>
      <c r="P604" s="371">
        <f t="shared" si="166"/>
        <v>78.589810055841724</v>
      </c>
      <c r="Q604" s="371">
        <f t="shared" si="167"/>
        <v>-90.2218112002558</v>
      </c>
      <c r="R604" s="12">
        <f t="shared" si="168"/>
        <v>89.7781887997442</v>
      </c>
      <c r="S604" s="57">
        <f t="shared" si="169"/>
        <v>8.364252865136125E-3</v>
      </c>
      <c r="T604" s="12">
        <f t="shared" si="152"/>
        <v>78.589810055841724</v>
      </c>
    </row>
    <row r="605" spans="1:20" x14ac:dyDescent="0.25">
      <c r="A605" s="57">
        <f t="shared" si="153"/>
        <v>52.753856480447531</v>
      </c>
      <c r="B605" s="12">
        <f t="shared" si="170"/>
        <v>8.3960370260236417</v>
      </c>
      <c r="C605" s="57" t="str">
        <f t="shared" si="154"/>
        <v>-32.9116861297838-8469.15298750447i</v>
      </c>
      <c r="D605" s="57" t="str">
        <f t="shared" si="155"/>
        <v>7.79999997829284-3791.19243692238i</v>
      </c>
      <c r="E605" s="57" t="str">
        <f t="shared" si="156"/>
        <v>162.469122557485-0.0462213980549126i</v>
      </c>
      <c r="F605" s="57" t="str">
        <f t="shared" si="157"/>
        <v>3.8398398382641-7906.22302039955i</v>
      </c>
      <c r="G605" s="57" t="str">
        <f t="shared" si="158"/>
        <v>0.999999999589634-0.0000202574808801789i</v>
      </c>
      <c r="H605" s="57" t="str">
        <f t="shared" si="159"/>
        <v>109.09101360676+0.610022449837527i</v>
      </c>
      <c r="I605" s="57" t="str">
        <f t="shared" si="160"/>
        <v>14.7875211442865-2433.13585765141i</v>
      </c>
      <c r="K605" s="57" t="str">
        <f t="shared" si="161"/>
        <v>0.109996455136586-0.000622471098445932i</v>
      </c>
      <c r="L605" s="57" t="str">
        <f t="shared" si="162"/>
        <v>0.000125-59.7602778285354i</v>
      </c>
      <c r="M605" s="57" t="str">
        <f t="shared" si="163"/>
        <v>0.0015-28.8084500413548i</v>
      </c>
      <c r="N605" s="57">
        <f t="shared" si="164"/>
        <v>89.777345949180969</v>
      </c>
      <c r="O605" s="57">
        <f t="shared" si="165"/>
        <v>78.556865145922202</v>
      </c>
      <c r="P605" s="371">
        <f t="shared" si="166"/>
        <v>78.556865145922202</v>
      </c>
      <c r="Q605" s="371">
        <f t="shared" si="167"/>
        <v>-90.222654050819031</v>
      </c>
      <c r="R605" s="12">
        <f t="shared" si="168"/>
        <v>89.777345949180969</v>
      </c>
      <c r="S605" s="57">
        <f t="shared" si="169"/>
        <v>8.3960370260236419E-3</v>
      </c>
      <c r="T605" s="12">
        <f t="shared" si="152"/>
        <v>78.556865145922202</v>
      </c>
    </row>
    <row r="606" spans="1:20" x14ac:dyDescent="0.25">
      <c r="A606" s="57">
        <f t="shared" si="153"/>
        <v>52.954321135073236</v>
      </c>
      <c r="B606" s="12">
        <f t="shared" si="170"/>
        <v>8.4279419667225319</v>
      </c>
      <c r="C606" s="57" t="str">
        <f t="shared" si="154"/>
        <v>-32.9116765984605-8437.09049270608i</v>
      </c>
      <c r="D606" s="57" t="str">
        <f t="shared" si="155"/>
        <v>7.79999997812756-3776.8404463594i</v>
      </c>
      <c r="E606" s="57" t="str">
        <f t="shared" si="156"/>
        <v>162.469119402152-0.0463970192654843i</v>
      </c>
      <c r="F606" s="57" t="str">
        <f t="shared" si="157"/>
        <v>3.83983983825211-7876.29310718455i</v>
      </c>
      <c r="G606" s="57" t="str">
        <f t="shared" si="158"/>
        <v>0.99999999958651-0.00002033445930746i</v>
      </c>
      <c r="H606" s="57" t="str">
        <f t="shared" si="159"/>
        <v>109.091014402591+0.612340536844873i</v>
      </c>
      <c r="I606" s="57" t="str">
        <f t="shared" si="160"/>
        <v>14.7875211916504-2423.92491060738i</v>
      </c>
      <c r="K606" s="57" t="str">
        <f t="shared" si="161"/>
        <v>0.109996428145318-0.000624836334322795i</v>
      </c>
      <c r="L606" s="57" t="str">
        <f t="shared" si="162"/>
        <v>0.000125-59.5340484444467i</v>
      </c>
      <c r="M606" s="57" t="str">
        <f t="shared" si="163"/>
        <v>0.0015-28.6993923504232i</v>
      </c>
      <c r="N606" s="57">
        <f t="shared" si="164"/>
        <v>89.776499896151776</v>
      </c>
      <c r="O606" s="57">
        <f t="shared" si="165"/>
        <v>78.523920227756477</v>
      </c>
      <c r="P606" s="371">
        <f t="shared" si="166"/>
        <v>78.523920227756477</v>
      </c>
      <c r="Q606" s="371">
        <f t="shared" si="167"/>
        <v>-90.223500103848224</v>
      </c>
      <c r="R606" s="12">
        <f t="shared" si="168"/>
        <v>89.776499896151776</v>
      </c>
      <c r="S606" s="57">
        <f t="shared" si="169"/>
        <v>8.4279419667225314E-3</v>
      </c>
      <c r="T606" s="12">
        <f t="shared" si="152"/>
        <v>78.523920227756477</v>
      </c>
    </row>
    <row r="607" spans="1:20" x14ac:dyDescent="0.25">
      <c r="A607" s="57">
        <f t="shared" si="153"/>
        <v>53.155547555386512</v>
      </c>
      <c r="B607" s="12">
        <f t="shared" si="170"/>
        <v>8.4599681461960774</v>
      </c>
      <c r="C607" s="57" t="str">
        <f t="shared" si="154"/>
        <v>-32.9116669945679-8405.14936828786i</v>
      </c>
      <c r="D607" s="57" t="str">
        <f t="shared" si="155"/>
        <v>7.799999977961-3762.54278691422i</v>
      </c>
      <c r="E607" s="57" t="str">
        <f t="shared" si="156"/>
        <v>162.469116222795-0.0465733076066475i</v>
      </c>
      <c r="F607" s="57" t="str">
        <f t="shared" si="157"/>
        <v>3.83983983824001-7846.47649709014i</v>
      </c>
      <c r="G607" s="57" t="str">
        <f t="shared" si="158"/>
        <v>0.999999999583361-0.0000204117302527641i</v>
      </c>
      <c r="H607" s="57" t="str">
        <f t="shared" si="159"/>
        <v>109.091015204481+0.614667432602278i</v>
      </c>
      <c r="I607" s="57" t="str">
        <f t="shared" si="160"/>
        <v>14.787521239375-2414.74883253692i</v>
      </c>
      <c r="K607" s="57" t="str">
        <f t="shared" si="161"/>
        <v>0.10999640094854-0.000627210556330386i</v>
      </c>
      <c r="L607" s="57" t="str">
        <f t="shared" si="162"/>
        <v>0.000125-59.3086754776316i</v>
      </c>
      <c r="M607" s="57" t="str">
        <f t="shared" si="163"/>
        <v>0.0015-28.5907475098857i</v>
      </c>
      <c r="N607" s="57">
        <f t="shared" si="164"/>
        <v>89.775650628491377</v>
      </c>
      <c r="O607" s="57">
        <f t="shared" si="165"/>
        <v>78.490975301281907</v>
      </c>
      <c r="P607" s="371">
        <f t="shared" si="166"/>
        <v>78.490975301281907</v>
      </c>
      <c r="Q607" s="371">
        <f t="shared" si="167"/>
        <v>-90.224349371508623</v>
      </c>
      <c r="R607" s="12">
        <f t="shared" si="168"/>
        <v>89.775650628491377</v>
      </c>
      <c r="S607" s="57">
        <f t="shared" si="169"/>
        <v>8.4599681461960778E-3</v>
      </c>
      <c r="T607" s="12">
        <f t="shared" si="152"/>
        <v>78.490975301281907</v>
      </c>
    </row>
    <row r="608" spans="1:20" x14ac:dyDescent="0.25">
      <c r="A608" s="57">
        <f t="shared" si="153"/>
        <v>53.357538636096983</v>
      </c>
      <c r="B608" s="12">
        <f t="shared" si="170"/>
        <v>8.4921160251516223</v>
      </c>
      <c r="C608" s="57" t="str">
        <f t="shared" si="154"/>
        <v>-32.9116573175528-8373.32915476608i</v>
      </c>
      <c r="D608" s="57" t="str">
        <f t="shared" si="155"/>
        <v>7.79999997779319-3748.29925291021i</v>
      </c>
      <c r="E608" s="57" t="str">
        <f t="shared" si="156"/>
        <v>162.469113019231-0.0467502656108477i</v>
      </c>
      <c r="F608" s="57" t="str">
        <f t="shared" si="157"/>
        <v>3.83983983822783-7816.7727611944i</v>
      </c>
      <c r="G608" s="57" t="str">
        <f t="shared" si="158"/>
        <v>0.999999999580189-0.0000204892948276596i</v>
      </c>
      <c r="H608" s="57" t="str">
        <f t="shared" si="159"/>
        <v>109.091016012477+0.617003170583212i</v>
      </c>
      <c r="I608" s="57" t="str">
        <f t="shared" si="160"/>
        <v>14.787521287463-2405.60749143912i</v>
      </c>
      <c r="K608" s="57" t="str">
        <f t="shared" si="161"/>
        <v>0.109996373544688-0.000629593798595804i</v>
      </c>
      <c r="L608" s="57" t="str">
        <f t="shared" si="162"/>
        <v>0.000125-59.0841556860246i</v>
      </c>
      <c r="M608" s="57" t="str">
        <f t="shared" si="163"/>
        <v>0.0015-28.4825139568496i</v>
      </c>
      <c r="N608" s="57">
        <f t="shared" si="164"/>
        <v>89.77479813398844</v>
      </c>
      <c r="O608" s="57">
        <f t="shared" si="165"/>
        <v>78.458030366435267</v>
      </c>
      <c r="P608" s="371">
        <f t="shared" si="166"/>
        <v>78.458030366435267</v>
      </c>
      <c r="Q608" s="371">
        <f t="shared" si="167"/>
        <v>-90.22520186601156</v>
      </c>
      <c r="R608" s="12">
        <f t="shared" si="168"/>
        <v>89.77479813398844</v>
      </c>
      <c r="S608" s="57">
        <f t="shared" si="169"/>
        <v>8.492116025151623E-3</v>
      </c>
      <c r="T608" s="12">
        <f t="shared" si="152"/>
        <v>78.458030366435267</v>
      </c>
    </row>
    <row r="609" spans="1:20" x14ac:dyDescent="0.25">
      <c r="A609" s="57">
        <f t="shared" si="153"/>
        <v>53.560297282914156</v>
      </c>
      <c r="B609" s="12">
        <f t="shared" si="170"/>
        <v>8.5243860660471995</v>
      </c>
      <c r="C609" s="57" t="str">
        <f t="shared" si="154"/>
        <v>-32.9116475668573-8341.62939439619i</v>
      </c>
      <c r="D609" s="57" t="str">
        <f t="shared" si="155"/>
        <v>7.79999997762411-3734.10963944934i</v>
      </c>
      <c r="E609" s="57" t="str">
        <f t="shared" si="156"/>
        <v>162.469109791275-0.0469278958201373i</v>
      </c>
      <c r="F609" s="57" t="str">
        <f t="shared" si="157"/>
        <v>3.83983983821556-7787.18147219911i</v>
      </c>
      <c r="G609" s="57" t="str">
        <f t="shared" si="158"/>
        <v>0.999999999576992-0.0000205671541479389i</v>
      </c>
      <c r="H609" s="57" t="str">
        <f t="shared" si="159"/>
        <v>109.091016826625+0.619347784388349i</v>
      </c>
      <c r="I609" s="57" t="str">
        <f t="shared" si="160"/>
        <v>14.787521335917-2396.5007558127i</v>
      </c>
      <c r="K609" s="57" t="str">
        <f t="shared" si="161"/>
        <v>0.109996345932185-0.000631986095375587i</v>
      </c>
      <c r="L609" s="57" t="str">
        <f t="shared" si="162"/>
        <v>0.000125-58.8604858398333i</v>
      </c>
      <c r="M609" s="57" t="str">
        <f t="shared" si="163"/>
        <v>0.0015-28.3746901343391i</v>
      </c>
      <c r="N609" s="57">
        <f t="shared" si="164"/>
        <v>89.77394240038528</v>
      </c>
      <c r="O609" s="57">
        <f t="shared" si="165"/>
        <v>78.425085423152709</v>
      </c>
      <c r="P609" s="371">
        <f t="shared" si="166"/>
        <v>78.425085423152709</v>
      </c>
      <c r="Q609" s="371">
        <f t="shared" si="167"/>
        <v>-90.22605759961472</v>
      </c>
      <c r="R609" s="12">
        <f t="shared" si="168"/>
        <v>89.77394240038528</v>
      </c>
      <c r="S609" s="57">
        <f t="shared" si="169"/>
        <v>8.5243860660471991E-3</v>
      </c>
      <c r="T609" s="12">
        <f t="shared" si="152"/>
        <v>78.425085423152709</v>
      </c>
    </row>
    <row r="610" spans="1:20" x14ac:dyDescent="0.25">
      <c r="A610" s="57">
        <f t="shared" si="153"/>
        <v>53.763826412589232</v>
      </c>
      <c r="B610" s="12">
        <f t="shared" si="170"/>
        <v>8.556778733098179</v>
      </c>
      <c r="C610" s="57" t="str">
        <f t="shared" si="154"/>
        <v>-32.9116377419224-8310.04963116661i</v>
      </c>
      <c r="D610" s="57" t="str">
        <f t="shared" si="155"/>
        <v>7.79999997745372-3719.97374240928i</v>
      </c>
      <c r="E610" s="57" t="str">
        <f t="shared" si="156"/>
        <v>162.469106538743-0.0471062007862199i</v>
      </c>
      <c r="F610" s="57" t="str">
        <f t="shared" si="157"/>
        <v>3.83983983820319-7757.70220442366i</v>
      </c>
      <c r="G610" s="57" t="str">
        <f t="shared" si="158"/>
        <v>0.999999999573771-0.0000206453093336347i</v>
      </c>
      <c r="H610" s="57" t="str">
        <f t="shared" si="159"/>
        <v>109.091017646973+0.621701307746051i</v>
      </c>
      <c r="I610" s="57" t="str">
        <f t="shared" si="160"/>
        <v>14.7875213847401-2387.42849465423i</v>
      </c>
      <c r="K610" s="57" t="str">
        <f t="shared" si="161"/>
        <v>0.109996318109442-0.000634387481056223i</v>
      </c>
      <c r="L610" s="57" t="str">
        <f t="shared" si="162"/>
        <v>0.000125-58.6376627214917i</v>
      </c>
      <c r="M610" s="57" t="str">
        <f t="shared" si="163"/>
        <v>0.0015-28.2672744912723i</v>
      </c>
      <c r="N610" s="57">
        <f t="shared" si="164"/>
        <v>89.773083415377599</v>
      </c>
      <c r="O610" s="57">
        <f t="shared" si="165"/>
        <v>78.392140471370112</v>
      </c>
      <c r="P610" s="371">
        <f t="shared" si="166"/>
        <v>78.392140471370112</v>
      </c>
      <c r="Q610" s="371">
        <f t="shared" si="167"/>
        <v>-90.226916584622401</v>
      </c>
      <c r="R610" s="12">
        <f t="shared" si="168"/>
        <v>89.773083415377599</v>
      </c>
      <c r="S610" s="57">
        <f t="shared" si="169"/>
        <v>8.5567787330981786E-3</v>
      </c>
      <c r="T610" s="12">
        <f t="shared" si="152"/>
        <v>78.392140471370112</v>
      </c>
    </row>
    <row r="611" spans="1:20" x14ac:dyDescent="0.25">
      <c r="A611" s="57">
        <f t="shared" si="153"/>
        <v>53.968128952957073</v>
      </c>
      <c r="B611" s="12">
        <f t="shared" si="170"/>
        <v>8.5892944922839529</v>
      </c>
      <c r="C611" s="57" t="str">
        <f t="shared" si="154"/>
        <v>-32.911627842182-8278.58941079176i</v>
      </c>
      <c r="D611" s="57" t="str">
        <f t="shared" si="155"/>
        <v>7.79999997728203-3705.89135844038i</v>
      </c>
      <c r="E611" s="57" t="str">
        <f t="shared" si="156"/>
        <v>162.469103261446-0.0472851830704444i</v>
      </c>
      <c r="F611" s="57" t="str">
        <f t="shared" si="157"/>
        <v>3.83983983819072-7728.33453379885i</v>
      </c>
      <c r="G611" s="57" t="str">
        <f t="shared" si="158"/>
        <v>0.999999999570526-0.0000207237615090352i</v>
      </c>
      <c r="H611" s="57" t="str">
        <f t="shared" si="159"/>
        <v>109.091018473567+0.624063774512848i</v>
      </c>
      <c r="I611" s="57" t="str">
        <f t="shared" si="160"/>
        <v>14.7875214339349-2378.39057745615i</v>
      </c>
      <c r="K611" s="57" t="str">
        <f t="shared" si="161"/>
        <v>0.109996290074859-0.000636797990154634i</v>
      </c>
      <c r="L611" s="57" t="str">
        <f t="shared" si="162"/>
        <v>0.000125-58.4156831256143i</v>
      </c>
      <c r="M611" s="57" t="str">
        <f t="shared" si="163"/>
        <v>0.0015-28.160265482439i</v>
      </c>
      <c r="N611" s="57">
        <f t="shared" si="164"/>
        <v>89.772221166614514</v>
      </c>
      <c r="O611" s="57">
        <f t="shared" si="165"/>
        <v>78.359195511022676</v>
      </c>
      <c r="P611" s="371">
        <f t="shared" si="166"/>
        <v>78.359195511022676</v>
      </c>
      <c r="Q611" s="371">
        <f t="shared" si="167"/>
        <v>-90.227778833385486</v>
      </c>
      <c r="R611" s="12">
        <f t="shared" si="168"/>
        <v>89.772221166614514</v>
      </c>
      <c r="S611" s="57">
        <f t="shared" si="169"/>
        <v>8.5892944922839522E-3</v>
      </c>
      <c r="T611" s="12">
        <f t="shared" si="152"/>
        <v>78.359195511022676</v>
      </c>
    </row>
    <row r="612" spans="1:20" x14ac:dyDescent="0.25">
      <c r="A612" s="57">
        <f t="shared" si="153"/>
        <v>54.173207842978314</v>
      </c>
      <c r="B612" s="12">
        <f t="shared" si="170"/>
        <v>8.6219338113546318</v>
      </c>
      <c r="C612" s="57" t="str">
        <f t="shared" si="154"/>
        <v>-32.9116178670666-8247.24828070582i</v>
      </c>
      <c r="D612" s="57" t="str">
        <f t="shared" si="155"/>
        <v>7.79999997710905-3691.86228496283i</v>
      </c>
      <c r="E612" s="57" t="str">
        <f t="shared" si="156"/>
        <v>162.469099959197-0.0474648452438562i</v>
      </c>
      <c r="F612" s="57" t="str">
        <f t="shared" si="157"/>
        <v>3.83983983817817-7699.07803786091i</v>
      </c>
      <c r="G612" s="57" t="str">
        <f t="shared" si="158"/>
        <v>0.999999999567255-0.0000208025118027015i</v>
      </c>
      <c r="H612" s="57" t="str">
        <f t="shared" si="159"/>
        <v>109.091019306456+0.626435218673937i</v>
      </c>
      <c r="I612" s="57" t="str">
        <f t="shared" si="160"/>
        <v>14.7875214835045-2369.38687420504i</v>
      </c>
      <c r="K612" s="57" t="str">
        <f t="shared" si="161"/>
        <v>0.109996261826822-0.000639217657318662i</v>
      </c>
      <c r="L612" s="57" t="str">
        <f t="shared" si="162"/>
        <v>0.000125-58.1945438589504i</v>
      </c>
      <c r="M612" s="57" t="str">
        <f t="shared" si="163"/>
        <v>0.0015-28.0536615684788i</v>
      </c>
      <c r="N612" s="57">
        <f t="shared" si="164"/>
        <v>89.771355641698122</v>
      </c>
      <c r="O612" s="57">
        <f t="shared" si="165"/>
        <v>78.326250542045173</v>
      </c>
      <c r="P612" s="371">
        <f t="shared" si="166"/>
        <v>78.326250542045173</v>
      </c>
      <c r="Q612" s="371">
        <f t="shared" si="167"/>
        <v>-90.228644358301878</v>
      </c>
      <c r="R612" s="12">
        <f t="shared" si="168"/>
        <v>89.771355641698122</v>
      </c>
      <c r="S612" s="57">
        <f t="shared" si="169"/>
        <v>8.6219338113546311E-3</v>
      </c>
      <c r="T612" s="12">
        <f t="shared" si="152"/>
        <v>78.326250542045173</v>
      </c>
    </row>
    <row r="613" spans="1:20" x14ac:dyDescent="0.25">
      <c r="A613" s="57">
        <f t="shared" si="153"/>
        <v>54.37906603278163</v>
      </c>
      <c r="B613" s="12">
        <f t="shared" si="170"/>
        <v>8.6546971598377791</v>
      </c>
      <c r="C613" s="57" t="str">
        <f t="shared" si="154"/>
        <v>-32.9116078160014-8216.02579005619i</v>
      </c>
      <c r="D613" s="57" t="str">
        <f t="shared" si="155"/>
        <v>7.79999997693478-3677.8863201637i</v>
      </c>
      <c r="E613" s="57" t="str">
        <f t="shared" si="156"/>
        <v>162.469096631804-0.0476451898872444i</v>
      </c>
      <c r="F613" s="57" t="str">
        <f t="shared" si="157"/>
        <v>3.83983983816553-7669.93229574531i</v>
      </c>
      <c r="G613" s="57" t="str">
        <f t="shared" si="158"/>
        <v>0.99999999956396-0.0000208815613474829i</v>
      </c>
      <c r="H613" s="57" t="str">
        <f t="shared" si="159"/>
        <v>109.091020145685+0.628815674343627i</v>
      </c>
      <c r="I613" s="57" t="str">
        <f t="shared" si="160"/>
        <v>14.7875215334512-2360.41725537954i</v>
      </c>
      <c r="K613" s="57" t="str">
        <f t="shared" si="161"/>
        <v>0.109996233363708-0.000641646517327571i</v>
      </c>
      <c r="L613" s="57" t="str">
        <f t="shared" si="162"/>
        <v>0.000125-57.9742417403372i</v>
      </c>
      <c r="M613" s="57" t="str">
        <f t="shared" si="163"/>
        <v>0.0015-27.9474612158585i</v>
      </c>
      <c r="N613" s="57">
        <f t="shared" si="164"/>
        <v>89.770486828183564</v>
      </c>
      <c r="O613" s="57">
        <f t="shared" si="165"/>
        <v>78.293305564371977</v>
      </c>
      <c r="P613" s="371">
        <f t="shared" si="166"/>
        <v>78.293305564371977</v>
      </c>
      <c r="Q613" s="371">
        <f t="shared" si="167"/>
        <v>-90.229513171816436</v>
      </c>
      <c r="R613" s="12">
        <f t="shared" si="168"/>
        <v>89.770486828183564</v>
      </c>
      <c r="S613" s="57">
        <f t="shared" si="169"/>
        <v>8.6546971598377796E-3</v>
      </c>
      <c r="T613" s="12">
        <f t="shared" si="152"/>
        <v>78.293305564371977</v>
      </c>
    </row>
    <row r="614" spans="1:20" x14ac:dyDescent="0.25">
      <c r="A614" s="57">
        <f t="shared" si="153"/>
        <v>54.585706483706204</v>
      </c>
      <c r="B614" s="12">
        <f t="shared" si="170"/>
        <v>8.6875850090451632</v>
      </c>
      <c r="C614" s="57" t="str">
        <f t="shared" si="154"/>
        <v>-32.9115976884104-8184.92148969687i</v>
      </c>
      <c r="D614" s="57" t="str">
        <f t="shared" si="155"/>
        <v>7.79999997675913-3663.96326299404i</v>
      </c>
      <c r="E614" s="57" t="str">
        <f t="shared" si="156"/>
        <v>162.469093279078-0.0478262195912021i</v>
      </c>
      <c r="F614" s="57" t="str">
        <f t="shared" si="157"/>
        <v>3.83983983815277-7640.89688818076i</v>
      </c>
      <c r="G614" s="57" t="str">
        <f t="shared" si="158"/>
        <v>0.99999999956064-0.0000209609112805338i</v>
      </c>
      <c r="H614" s="57" t="str">
        <f t="shared" si="159"/>
        <v>109.091020991306+0.631205175765906i</v>
      </c>
      <c r="I614" s="57" t="str">
        <f t="shared" si="160"/>
        <v>14.7875215837784-2351.48159194873i</v>
      </c>
      <c r="K614" s="57" t="str">
        <f t="shared" si="161"/>
        <v>0.109996204683878-0.000644084605092541i</v>
      </c>
      <c r="L614" s="57" t="str">
        <f t="shared" si="162"/>
        <v>0.000125-57.7547736006546i</v>
      </c>
      <c r="M614" s="57" t="str">
        <f t="shared" si="163"/>
        <v>0.0015-27.8416628968505i</v>
      </c>
      <c r="N614" s="57">
        <f t="shared" si="164"/>
        <v>89.769614713578676</v>
      </c>
      <c r="O614" s="57">
        <f t="shared" si="165"/>
        <v>78.260360577936865</v>
      </c>
      <c r="P614" s="371">
        <f t="shared" si="166"/>
        <v>78.260360577936865</v>
      </c>
      <c r="Q614" s="371">
        <f t="shared" si="167"/>
        <v>-90.230385286421324</v>
      </c>
      <c r="R614" s="12">
        <f t="shared" si="168"/>
        <v>89.769614713578676</v>
      </c>
      <c r="S614" s="57">
        <f t="shared" si="169"/>
        <v>8.6875850090451633E-3</v>
      </c>
      <c r="T614" s="12">
        <f t="shared" si="152"/>
        <v>78.260360577936865</v>
      </c>
    </row>
    <row r="615" spans="1:20" x14ac:dyDescent="0.25">
      <c r="A615" s="57">
        <f t="shared" si="153"/>
        <v>54.793132168344293</v>
      </c>
      <c r="B615" s="12">
        <f t="shared" si="170"/>
        <v>8.7205978320795356</v>
      </c>
      <c r="C615" s="57" t="str">
        <f t="shared" si="154"/>
        <v>-32.9115874837089-8153.93493218194i</v>
      </c>
      <c r="D615" s="57" t="str">
        <f t="shared" si="155"/>
        <v>7.79999997658215-3650.09291316599i</v>
      </c>
      <c r="E615" s="57" t="str">
        <f t="shared" si="156"/>
        <v>162.469089900824-0.0480079369560829i</v>
      </c>
      <c r="F615" s="57" t="str">
        <f t="shared" si="157"/>
        <v>3.83983983813992-7611.97139748318i</v>
      </c>
      <c r="G615" s="57" t="str">
        <f t="shared" si="158"/>
        <v>0.999999999557295-0.0000210405627433294i</v>
      </c>
      <c r="H615" s="57" t="str">
        <f t="shared" si="159"/>
        <v>109.091021843365+0.633603757314876i</v>
      </c>
      <c r="I615" s="57" t="str">
        <f t="shared" si="160"/>
        <v>14.7875216344888-2342.57975537006i</v>
      </c>
      <c r="K615" s="57" t="str">
        <f t="shared" si="161"/>
        <v>0.109996175785682-0.000646531955657167i</v>
      </c>
      <c r="L615" s="57" t="str">
        <f t="shared" si="162"/>
        <v>0.000125-57.53613628278i</v>
      </c>
      <c r="M615" s="57" t="str">
        <f t="shared" si="163"/>
        <v>0.0015-27.7362650895104i</v>
      </c>
      <c r="N615" s="57">
        <f t="shared" si="164"/>
        <v>89.768739285343912</v>
      </c>
      <c r="O615" s="57">
        <f t="shared" si="165"/>
        <v>78.227415582673018</v>
      </c>
      <c r="P615" s="371">
        <f t="shared" si="166"/>
        <v>78.227415582673018</v>
      </c>
      <c r="Q615" s="371">
        <f t="shared" si="167"/>
        <v>-90.231260714656088</v>
      </c>
      <c r="R615" s="12">
        <f t="shared" si="168"/>
        <v>89.768739285343912</v>
      </c>
      <c r="S615" s="57">
        <f t="shared" si="169"/>
        <v>8.7205978320795356E-3</v>
      </c>
      <c r="T615" s="12">
        <f t="shared" si="152"/>
        <v>78.227415582673018</v>
      </c>
    </row>
    <row r="616" spans="1:20" x14ac:dyDescent="0.25">
      <c r="A616" s="57">
        <f t="shared" si="153"/>
        <v>55.001346070584006</v>
      </c>
      <c r="B616" s="12">
        <f t="shared" si="170"/>
        <v>8.7537361038414385</v>
      </c>
      <c r="C616" s="57" t="str">
        <f t="shared" si="154"/>
        <v>-32.9115772013108-8123.06567175957i</v>
      </c>
      <c r="D616" s="57" t="str">
        <f t="shared" si="155"/>
        <v>7.79999997640384-3636.27507114993i</v>
      </c>
      <c r="E616" s="57" t="str">
        <f t="shared" si="156"/>
        <v>162.46908649685-0.0481903445921249i</v>
      </c>
      <c r="F616" s="57" t="str">
        <f t="shared" si="157"/>
        <v>3.83983983812698-7583.15540754968i</v>
      </c>
      <c r="G616" s="57" t="str">
        <f t="shared" si="158"/>
        <v>0.999999999553924-0.0000211205168816829i</v>
      </c>
      <c r="H616" s="57" t="str">
        <f t="shared" si="159"/>
        <v>109.091022701913+0.636011453495255i</v>
      </c>
      <c r="I616" s="57" t="str">
        <f t="shared" si="160"/>
        <v>14.7875216855853-2333.71161758765i</v>
      </c>
      <c r="K616" s="57" t="str">
        <f t="shared" si="161"/>
        <v>0.109996146667458-0.000648988604197959i</v>
      </c>
      <c r="L616" s="57" t="str">
        <f t="shared" si="162"/>
        <v>0.000125-57.3183266415423i</v>
      </c>
      <c r="M616" s="57" t="str">
        <f t="shared" si="163"/>
        <v>0.0015-27.6312662776553i</v>
      </c>
      <c r="N616" s="57">
        <f t="shared" si="164"/>
        <v>89.767860530892165</v>
      </c>
      <c r="O616" s="57">
        <f t="shared" si="165"/>
        <v>78.194470578513389</v>
      </c>
      <c r="P616" s="371">
        <f t="shared" si="166"/>
        <v>78.194470578513389</v>
      </c>
      <c r="Q616" s="371">
        <f t="shared" si="167"/>
        <v>-90.232139469107835</v>
      </c>
      <c r="R616" s="12">
        <f t="shared" si="168"/>
        <v>89.767860530892165</v>
      </c>
      <c r="S616" s="57">
        <f t="shared" si="169"/>
        <v>8.7537361038414387E-3</v>
      </c>
      <c r="T616" s="12">
        <f t="shared" si="152"/>
        <v>78.194470578513389</v>
      </c>
    </row>
    <row r="617" spans="1:20" x14ac:dyDescent="0.25">
      <c r="A617" s="57">
        <f t="shared" si="153"/>
        <v>55.210351185652222</v>
      </c>
      <c r="B617" s="12">
        <f t="shared" si="170"/>
        <v>8.787000301036036</v>
      </c>
      <c r="C617" s="57" t="str">
        <f t="shared" si="154"/>
        <v>-32.9115668406248-8092.31326436498i</v>
      </c>
      <c r="D617" s="57" t="str">
        <f t="shared" si="155"/>
        <v>7.79999997622418-3622.50953817156i</v>
      </c>
      <c r="E617" s="57" t="str">
        <f t="shared" si="156"/>
        <v>162.469083066958-0.0483734451194455i</v>
      </c>
      <c r="F617" s="57" t="str">
        <f t="shared" si="157"/>
        <v>3.83983983811394-7554.44850385257i</v>
      </c>
      <c r="G617" s="57" t="str">
        <f t="shared" si="158"/>
        <v>0.999999999550527-0.0000212007748457613i</v>
      </c>
      <c r="H617" s="57" t="str">
        <f t="shared" si="159"/>
        <v>109.091023566997+0.638428298942893i</v>
      </c>
      <c r="I617" s="57" t="str">
        <f t="shared" si="160"/>
        <v>14.7875217370709-2324.87705103031i</v>
      </c>
      <c r="K617" s="57" t="str">
        <f t="shared" si="161"/>
        <v>0.109996117327531-0.000651454586024851i</v>
      </c>
      <c r="L617" s="57" t="str">
        <f t="shared" si="162"/>
        <v>0.000125-57.1013415436761i</v>
      </c>
      <c r="M617" s="57" t="str">
        <f t="shared" si="163"/>
        <v>0.0015-27.526664950842i</v>
      </c>
      <c r="N617" s="57">
        <f t="shared" si="164"/>
        <v>89.766978437588449</v>
      </c>
      <c r="O617" s="57">
        <f t="shared" si="165"/>
        <v>78.161525565390136</v>
      </c>
      <c r="P617" s="371">
        <f t="shared" si="166"/>
        <v>78.161525565390136</v>
      </c>
      <c r="Q617" s="371">
        <f t="shared" si="167"/>
        <v>-90.233021562411551</v>
      </c>
      <c r="R617" s="12">
        <f t="shared" si="168"/>
        <v>89.766978437588449</v>
      </c>
      <c r="S617" s="57">
        <f t="shared" si="169"/>
        <v>8.787000301036036E-3</v>
      </c>
      <c r="T617" s="12">
        <f t="shared" si="152"/>
        <v>78.161525565390136</v>
      </c>
    </row>
    <row r="618" spans="1:20" x14ac:dyDescent="0.25">
      <c r="A618" s="57">
        <f t="shared" si="153"/>
        <v>55.420150520157705</v>
      </c>
      <c r="B618" s="12">
        <f t="shared" si="170"/>
        <v>8.8203909021799731</v>
      </c>
      <c r="C618" s="57" t="str">
        <f t="shared" si="154"/>
        <v>-32.9115564010543-8061.67726761445i</v>
      </c>
      <c r="D618" s="57" t="str">
        <f t="shared" si="155"/>
        <v>7.79999997604314-3608.79611620905i</v>
      </c>
      <c r="E618" s="57" t="str">
        <f t="shared" si="156"/>
        <v>162.469079610952-0.0485572411680797i</v>
      </c>
      <c r="F618" s="57" t="str">
        <f t="shared" si="157"/>
        <v>3.8398398381008-7525.85027343339i</v>
      </c>
      <c r="G618" s="57" t="str">
        <f t="shared" si="158"/>
        <v>0.999999999547105-0.0000212813377901024i</v>
      </c>
      <c r="H618" s="57" t="str">
        <f t="shared" si="159"/>
        <v>109.09102443867+0.640854328425259i</v>
      </c>
      <c r="I618" s="57" t="str">
        <f t="shared" si="160"/>
        <v>14.7875217889487-2316.07592860991i</v>
      </c>
      <c r="K618" s="57" t="str">
        <f t="shared" si="161"/>
        <v>0.109996087764212-0.000653929936581685i</v>
      </c>
      <c r="L618" s="57" t="str">
        <f t="shared" si="162"/>
        <v>0.000125-56.8851778677787i</v>
      </c>
      <c r="M618" s="57" t="str">
        <f t="shared" si="163"/>
        <v>0.0015-27.4224596043455i</v>
      </c>
      <c r="N618" s="57">
        <f t="shared" si="164"/>
        <v>89.766092992749904</v>
      </c>
      <c r="O618" s="57">
        <f t="shared" si="165"/>
        <v>78.128580543235003</v>
      </c>
      <c r="P618" s="371">
        <f t="shared" si="166"/>
        <v>78.128580543235003</v>
      </c>
      <c r="Q618" s="371">
        <f t="shared" si="167"/>
        <v>-90.233907007250096</v>
      </c>
      <c r="R618" s="12">
        <f t="shared" si="168"/>
        <v>89.766092992749904</v>
      </c>
      <c r="S618" s="57">
        <f t="shared" si="169"/>
        <v>8.820390902179974E-3</v>
      </c>
      <c r="T618" s="12">
        <f t="shared" si="152"/>
        <v>78.128580543235003</v>
      </c>
    </row>
    <row r="619" spans="1:20" x14ac:dyDescent="0.25">
      <c r="A619" s="57">
        <f t="shared" si="153"/>
        <v>55.6307470921343</v>
      </c>
      <c r="B619" s="12">
        <f t="shared" si="170"/>
        <v>8.8539083876082572</v>
      </c>
      <c r="C619" s="57" t="str">
        <f t="shared" si="154"/>
        <v>-32.9115458819985-8031.15724079896i</v>
      </c>
      <c r="D619" s="57" t="str">
        <f t="shared" si="155"/>
        <v>7.79999997586071-3595.13460799023i</v>
      </c>
      <c r="E619" s="57" t="str">
        <f t="shared" si="156"/>
        <v>162.469076128632-0.0487417353780196i</v>
      </c>
      <c r="F619" s="57" t="str">
        <f t="shared" si="157"/>
        <v>3.83983983808755-7497.36030489701i</v>
      </c>
      <c r="G619" s="57" t="str">
        <f t="shared" si="158"/>
        <v>0.999999999543656-0.0000213622068736311i</v>
      </c>
      <c r="H619" s="57" t="str">
        <f t="shared" si="159"/>
        <v>109.091025316979+0.643289576841921i</v>
      </c>
      <c r="I619" s="57" t="str">
        <f t="shared" si="160"/>
        <v>14.7875218412212-2307.30812371928i</v>
      </c>
      <c r="K619" s="57" t="str">
        <f t="shared" si="161"/>
        <v>0.109996057975802-0.000656414691446743i</v>
      </c>
      <c r="L619" s="57" t="str">
        <f t="shared" si="162"/>
        <v>0.000125-56.6698325042624i</v>
      </c>
      <c r="M619" s="57" t="str">
        <f t="shared" si="163"/>
        <v>0.0015-27.3186487391368i</v>
      </c>
      <c r="N619" s="57">
        <f t="shared" si="164"/>
        <v>89.765204183645494</v>
      </c>
      <c r="O619" s="57">
        <f t="shared" si="165"/>
        <v>78.095635511979268</v>
      </c>
      <c r="P619" s="371">
        <f t="shared" si="166"/>
        <v>78.095635511979268</v>
      </c>
      <c r="Q619" s="371">
        <f t="shared" si="167"/>
        <v>-90.234795816354506</v>
      </c>
      <c r="R619" s="12">
        <f t="shared" si="168"/>
        <v>89.765204183645494</v>
      </c>
      <c r="S619" s="57">
        <f t="shared" si="169"/>
        <v>8.8539083876082569E-3</v>
      </c>
      <c r="T619" s="12">
        <f t="shared" si="152"/>
        <v>78.095635511979268</v>
      </c>
    </row>
    <row r="620" spans="1:20" x14ac:dyDescent="0.25">
      <c r="A620" s="57">
        <f t="shared" si="153"/>
        <v>55.842143931084422</v>
      </c>
      <c r="B620" s="12">
        <f t="shared" si="170"/>
        <v>8.8875532394811696</v>
      </c>
      <c r="C620" s="57" t="str">
        <f t="shared" si="154"/>
        <v>-32.9115352828535-8000.75274487775i</v>
      </c>
      <c r="D620" s="57" t="str">
        <f t="shared" si="155"/>
        <v>7.79999997567692-3581.52481698973i</v>
      </c>
      <c r="E620" s="57" t="str">
        <f t="shared" si="156"/>
        <v>162.4690726198-0.0489269303992783i</v>
      </c>
      <c r="F620" s="57" t="str">
        <f t="shared" si="157"/>
        <v>3.83983983807422-7468.97818840566i</v>
      </c>
      <c r="G620" s="57" t="str">
        <f t="shared" si="158"/>
        <v>0.999999999540181-0.0000214433832596763i</v>
      </c>
      <c r="H620" s="57" t="str">
        <f t="shared" si="159"/>
        <v>109.091026201976+0.645734079225097i</v>
      </c>
      <c r="I620" s="57" t="str">
        <f t="shared" si="160"/>
        <v>14.7875218938919-2298.57351023062i</v>
      </c>
      <c r="K620" s="57" t="str">
        <f t="shared" si="161"/>
        <v>0.109996027960586-0.000658908886333234i</v>
      </c>
      <c r="L620" s="57" t="str">
        <f t="shared" si="162"/>
        <v>0.000125-56.4553023553122i</v>
      </c>
      <c r="M620" s="57" t="str">
        <f t="shared" si="163"/>
        <v>0.0015-27.2152308618618i</v>
      </c>
      <c r="N620" s="57">
        <f t="shared" si="164"/>
        <v>89.764311997495852</v>
      </c>
      <c r="O620" s="57">
        <f t="shared" si="165"/>
        <v>78.062690471553708</v>
      </c>
      <c r="P620" s="371">
        <f t="shared" si="166"/>
        <v>78.062690471553708</v>
      </c>
      <c r="Q620" s="371">
        <f t="shared" si="167"/>
        <v>-90.235688002504148</v>
      </c>
      <c r="R620" s="12">
        <f t="shared" si="168"/>
        <v>89.764311997495852</v>
      </c>
      <c r="S620" s="57">
        <f t="shared" si="169"/>
        <v>8.8875532394811704E-3</v>
      </c>
      <c r="T620" s="12">
        <f t="shared" ref="T620:T683" si="171">P620</f>
        <v>78.062690471553708</v>
      </c>
    </row>
    <row r="621" spans="1:20" x14ac:dyDescent="0.25">
      <c r="A621" s="57">
        <f t="shared" ref="A621:A684" si="172">2*PI()*B621</f>
        <v>56.054344078022538</v>
      </c>
      <c r="B621" s="12">
        <f t="shared" si="170"/>
        <v>8.9213259417911974</v>
      </c>
      <c r="C621" s="57" t="str">
        <f t="shared" ref="C621:C684" si="173">IMPRODUCT(D621,E621,$C$40,,K621,$C$41)</f>
        <v>-32.9115246030083-7970.4633424718i</v>
      </c>
      <c r="D621" s="57" t="str">
        <f t="shared" ref="D621:D684" si="174">IMDIV(IMPRODUCT($C$37,$C$38,COMPLEX(1,A621/$C$38)),IMSUM(-1*A621*A621/$C$39,COMPLEX(0,1*A621)))</f>
        <v>7.7999999754917-3567.96654742612i</v>
      </c>
      <c r="E621" s="57" t="str">
        <f t="shared" ref="E621:E684" si="175">IMDIV(IMPRODUCT(IMSUM(F621,G621),$C$29,H621),IMSUM(1,I621))</f>
        <v>162.469069084251-0.04911282889187i</v>
      </c>
      <c r="F621" s="57" t="str">
        <f t="shared" ref="F621:F684" si="176">IMDIV(IMPRODUCT($C$14,$C$15,COMPLEX(1,A621/$C$15)),IMSUM(-1*A621*A621/$C$16,COMPLEX(0,A621)))</f>
        <v>3.83983983806076-7440.70351567307i</v>
      </c>
      <c r="G621" s="57" t="str">
        <f t="shared" ref="G621:G684" si="177">IMDIV(1,COMPLEX(1,A621*$C$9*$C$10))</f>
        <v>0.99999999953668-0.0000215248681159878i</v>
      </c>
      <c r="H621" s="57" t="str">
        <f t="shared" ref="H621:H684" si="178">IMDIV($C$3,IMSUM(K621,COMPLEX(0,$C$28*A621)))</f>
        <v>109.091027093711+0.648187870740111i</v>
      </c>
      <c r="I621" s="57" t="str">
        <f t="shared" ref="I621:I684" si="179">IMPRODUCT(F621,$C$29,H621,$C$31)</f>
        <v>14.7875219469635-2289.87196249359i</v>
      </c>
      <c r="K621" s="57" t="str">
        <f t="shared" ref="K621:K684" si="180">IF($C$26&lt;=0,IMDIV(1,IMSUM(IMDIV(1,L621),1/$C$18)),IMDIV(1,IMSUM(IMDIV(1,L621),1/$C$18,IMDIV(1,M621))))</f>
        <v>0.109995997716838-0.00066141255708982i</v>
      </c>
      <c r="L621" s="57" t="str">
        <f t="shared" ref="L621:L684" si="181">IMSUM($C$21/$C$22,IMDIV(1,COMPLEX(0,$C$20*$C$22*A621)))</f>
        <v>0.000125-56.24158433484i</v>
      </c>
      <c r="M621" s="57" t="str">
        <f t="shared" ref="M621:M684" si="182">IMSUM($C$25/$C$26,IMDIV(1,COMPLEX(0,$C$24*$C$26*A621)))</f>
        <v>0.0015-27.1122044848195i</v>
      </c>
      <c r="N621" s="57">
        <f t="shared" ref="N621:N684" si="183">ABS(R621)</f>
        <v>89.76341642147311</v>
      </c>
      <c r="O621" s="57">
        <f t="shared" ref="O621:O684" si="184">ABS(P621)</f>
        <v>78.029745421888364</v>
      </c>
      <c r="P621" s="371">
        <f t="shared" ref="P621:P684" si="185">20*LOG10(IMABS(C621))</f>
        <v>78.029745421888364</v>
      </c>
      <c r="Q621" s="371">
        <f t="shared" ref="Q621:Q684" si="186">IMARGUMENT(C621)*180/PI()</f>
        <v>-90.23658357852689</v>
      </c>
      <c r="R621" s="12">
        <f t="shared" ref="R621:R684" si="187">IF(Q621&lt;0,Q621+180,Q621-180)</f>
        <v>89.76341642147311</v>
      </c>
      <c r="S621" s="57">
        <f t="shared" ref="S621:S684" si="188">B621/1000</f>
        <v>8.9213259417911979E-3</v>
      </c>
      <c r="T621" s="12">
        <f t="shared" si="171"/>
        <v>78.029745421888364</v>
      </c>
    </row>
    <row r="622" spans="1:20" x14ac:dyDescent="0.25">
      <c r="A622" s="57">
        <f t="shared" si="172"/>
        <v>56.267350585519019</v>
      </c>
      <c r="B622" s="12">
        <f t="shared" ref="B622:B685" si="189">B621*(1+B$42)</f>
        <v>8.9552269803700035</v>
      </c>
      <c r="C622" s="57" t="str">
        <f t="shared" si="173"/>
        <v>-32.9115138418493-7940.28859785792i</v>
      </c>
      <c r="D622" s="57" t="str">
        <f t="shared" si="174"/>
        <v>7.79999997530509-3554.45960425915i</v>
      </c>
      <c r="E622" s="57" t="str">
        <f t="shared" si="175"/>
        <v>162.469065521783-0.0492994335259114i</v>
      </c>
      <c r="F622" s="57" t="str">
        <f t="shared" si="176"/>
        <v>3.83983983804722-7412.53587995858i</v>
      </c>
      <c r="G622" s="57" t="str">
        <f t="shared" si="177"/>
        <v>0.999999999533152-0.0000216066626147523i</v>
      </c>
      <c r="H622" s="57" t="str">
        <f t="shared" si="178"/>
        <v>109.091027992237+0.650650986685938i</v>
      </c>
      <c r="I622" s="57" t="str">
        <f t="shared" si="179"/>
        <v>14.7875220004395-2281.20335533352i</v>
      </c>
      <c r="K622" s="57" t="str">
        <f t="shared" si="180"/>
        <v>0.109995967242817-0.000663925739701116i</v>
      </c>
      <c r="L622" s="57" t="str">
        <f t="shared" si="181"/>
        <v>0.000125-56.0286753684399i</v>
      </c>
      <c r="M622" s="57" t="str">
        <f t="shared" si="182"/>
        <v>0.0015-27.0095681259409i</v>
      </c>
      <c r="N622" s="57">
        <f t="shared" si="183"/>
        <v>89.762517442700783</v>
      </c>
      <c r="O622" s="57">
        <f t="shared" si="184"/>
        <v>77.996800362912907</v>
      </c>
      <c r="P622" s="371">
        <f t="shared" si="185"/>
        <v>77.996800362912907</v>
      </c>
      <c r="Q622" s="371">
        <f t="shared" si="186"/>
        <v>-90.237482557299217</v>
      </c>
      <c r="R622" s="12">
        <f t="shared" si="187"/>
        <v>89.762517442700783</v>
      </c>
      <c r="S622" s="57">
        <f t="shared" si="188"/>
        <v>8.9552269803700041E-3</v>
      </c>
      <c r="T622" s="12">
        <f t="shared" si="171"/>
        <v>77.996800362912907</v>
      </c>
    </row>
    <row r="623" spans="1:20" x14ac:dyDescent="0.25">
      <c r="A623" s="57">
        <f t="shared" si="172"/>
        <v>56.481166517743993</v>
      </c>
      <c r="B623" s="12">
        <f t="shared" si="189"/>
        <v>8.9892568428954096</v>
      </c>
      <c r="C623" s="57" t="str">
        <f t="shared" si="173"/>
        <v>-32.9115029987573-7910.22807696247i</v>
      </c>
      <c r="D623" s="57" t="str">
        <f t="shared" si="174"/>
        <v>7.79999997511705-3541.00379318691i</v>
      </c>
      <c r="E623" s="57" t="str">
        <f t="shared" si="175"/>
        <v>162.469061932193-0.0494867469816072i</v>
      </c>
      <c r="F623" s="57" t="str">
        <f t="shared" si="176"/>
        <v>3.83983983803357-7384.47487606128i</v>
      </c>
      <c r="G623" s="57" t="str">
        <f t="shared" si="177"/>
        <v>0.999999999529597-0.0000216887679326112i</v>
      </c>
      <c r="H623" s="57" t="str">
        <f t="shared" si="178"/>
        <v>109.091028897605+0.653123462495666i</v>
      </c>
      <c r="I623" s="57" t="str">
        <f t="shared" si="179"/>
        <v>14.7875220543225-2272.56756404957i</v>
      </c>
      <c r="K623" s="57" t="str">
        <f t="shared" si="180"/>
        <v>0.109995936536771-0.000666448470288207i</v>
      </c>
      <c r="L623" s="57" t="str">
        <f t="shared" si="181"/>
        <v>0.000125-55.816572393345i</v>
      </c>
      <c r="M623" s="57" t="str">
        <f t="shared" si="182"/>
        <v>0.0015-26.9073203087676i</v>
      </c>
      <c r="N623" s="57">
        <f t="shared" si="183"/>
        <v>89.76161504825339</v>
      </c>
      <c r="O623" s="57">
        <f t="shared" si="184"/>
        <v>77.963855294556623</v>
      </c>
      <c r="P623" s="371">
        <f t="shared" si="185"/>
        <v>77.963855294556623</v>
      </c>
      <c r="Q623" s="371">
        <f t="shared" si="186"/>
        <v>-90.23838495174661</v>
      </c>
      <c r="R623" s="12">
        <f t="shared" si="187"/>
        <v>89.76161504825339</v>
      </c>
      <c r="S623" s="57">
        <f t="shared" si="188"/>
        <v>8.989256842895409E-3</v>
      </c>
      <c r="T623" s="12">
        <f t="shared" si="171"/>
        <v>77.963855294556623</v>
      </c>
    </row>
    <row r="624" spans="1:20" x14ac:dyDescent="0.25">
      <c r="A624" s="57">
        <f t="shared" si="172"/>
        <v>56.69579495051142</v>
      </c>
      <c r="B624" s="12">
        <f t="shared" si="189"/>
        <v>9.0234160188984127</v>
      </c>
      <c r="C624" s="57" t="str">
        <f t="shared" si="173"/>
        <v>-32.9114920731076-7880.28134735454i</v>
      </c>
      <c r="D624" s="57" t="str">
        <f t="shared" si="174"/>
        <v>7.79999997492759-3527.59892064303i</v>
      </c>
      <c r="E624" s="57" t="str">
        <f t="shared" si="175"/>
        <v>162.469058315271-0.0496747719493237i</v>
      </c>
      <c r="F624" s="57" t="str">
        <f t="shared" si="176"/>
        <v>3.83983983801982-7356.52010031424i</v>
      </c>
      <c r="G624" s="57" t="str">
        <f t="shared" si="177"/>
        <v>0.999999999526016-0.0000217711852506772i</v>
      </c>
      <c r="H624" s="57" t="str">
        <f t="shared" si="178"/>
        <v>109.091029809867+0.655605333737045i</v>
      </c>
      <c r="I624" s="57" t="str">
        <f t="shared" si="179"/>
        <v>14.7875221086158-2263.964464413i</v>
      </c>
      <c r="K624" s="57" t="str">
        <f t="shared" si="180"/>
        <v>0.109995905596933-0.000668980785109161i</v>
      </c>
      <c r="L624" s="57" t="str">
        <f t="shared" si="181"/>
        <v>0.000125-55.6052723583833i</v>
      </c>
      <c r="M624" s="57" t="str">
        <f t="shared" si="182"/>
        <v>0.0015-26.8054595624303i</v>
      </c>
      <c r="N624" s="57">
        <f t="shared" si="183"/>
        <v>89.760709225156461</v>
      </c>
      <c r="O624" s="57">
        <f t="shared" si="184"/>
        <v>77.930910216747847</v>
      </c>
      <c r="P624" s="371">
        <f t="shared" si="185"/>
        <v>77.930910216747847</v>
      </c>
      <c r="Q624" s="371">
        <f t="shared" si="186"/>
        <v>-90.239290774843539</v>
      </c>
      <c r="R624" s="12">
        <f t="shared" si="187"/>
        <v>89.760709225156461</v>
      </c>
      <c r="S624" s="57">
        <f t="shared" si="188"/>
        <v>9.0234160188984135E-3</v>
      </c>
      <c r="T624" s="12">
        <f t="shared" si="171"/>
        <v>77.930910216747847</v>
      </c>
    </row>
    <row r="625" spans="1:20" x14ac:dyDescent="0.25">
      <c r="A625" s="57">
        <f t="shared" si="172"/>
        <v>56.911238971323364</v>
      </c>
      <c r="B625" s="12">
        <f t="shared" si="189"/>
        <v>9.0577049997702268</v>
      </c>
      <c r="C625" s="57" t="str">
        <f t="shared" si="173"/>
        <v>-32.9114810642734-7850.44797824049i</v>
      </c>
      <c r="D625" s="57" t="str">
        <f t="shared" si="174"/>
        <v>7.79999997473664-3514.24479379392i</v>
      </c>
      <c r="E625" s="57" t="str">
        <f t="shared" si="175"/>
        <v>162.469054670811-0.0498635111296282i</v>
      </c>
      <c r="F625" s="57" t="str">
        <f t="shared" si="176"/>
        <v>3.83983983800596-7328.67115057858i</v>
      </c>
      <c r="G625" s="57" t="str">
        <f t="shared" si="177"/>
        <v>0.999999999522406-0.0000218539157545509i</v>
      </c>
      <c r="H625" s="57" t="str">
        <f t="shared" si="178"/>
        <v>109.091030729075+0.658096636112996i</v>
      </c>
      <c r="I625" s="57" t="str">
        <f t="shared" si="179"/>
        <v>14.7875221633227-2255.3939326653i</v>
      </c>
      <c r="K625" s="57" t="str">
        <f t="shared" si="180"/>
        <v>0.109995874421523-0.00067152272055956i</v>
      </c>
      <c r="L625" s="57" t="str">
        <f t="shared" si="181"/>
        <v>0.000125-55.3947722239322i</v>
      </c>
      <c r="M625" s="57" t="str">
        <f t="shared" si="182"/>
        <v>0.0015-26.7039844216281i</v>
      </c>
      <c r="N625" s="57">
        <f t="shared" si="183"/>
        <v>89.759799960386275</v>
      </c>
      <c r="O625" s="57">
        <f t="shared" si="184"/>
        <v>77.897965129414729</v>
      </c>
      <c r="P625" s="371">
        <f t="shared" si="185"/>
        <v>77.897965129414729</v>
      </c>
      <c r="Q625" s="371">
        <f t="shared" si="186"/>
        <v>-90.240200039613725</v>
      </c>
      <c r="R625" s="12">
        <f t="shared" si="187"/>
        <v>89.759799960386275</v>
      </c>
      <c r="S625" s="57">
        <f t="shared" si="188"/>
        <v>9.0577049997702264E-3</v>
      </c>
      <c r="T625" s="12">
        <f t="shared" si="171"/>
        <v>77.897965129414729</v>
      </c>
    </row>
    <row r="626" spans="1:20" x14ac:dyDescent="0.25">
      <c r="A626" s="57">
        <f t="shared" si="172"/>
        <v>57.127501679414401</v>
      </c>
      <c r="B626" s="12">
        <f t="shared" si="189"/>
        <v>9.0921242787693544</v>
      </c>
      <c r="C626" s="57" t="str">
        <f t="shared" si="173"/>
        <v>-32.9114699716196-7820.72754045735i</v>
      </c>
      <c r="D626" s="57" t="str">
        <f t="shared" si="174"/>
        <v>7.79999997454431-3500.941220536i</v>
      </c>
      <c r="E626" s="57" t="str">
        <f t="shared" si="175"/>
        <v>162.469050998603-0.0500529672332746i</v>
      </c>
      <c r="F626" s="57" t="str">
        <f t="shared" si="176"/>
        <v>3.839839837992-7300.92762623785i</v>
      </c>
      <c r="G626" s="57" t="str">
        <f t="shared" si="177"/>
        <v>0.99999999951877-0.0000219369606343384i</v>
      </c>
      <c r="H626" s="57" t="str">
        <f t="shared" si="178"/>
        <v>109.091031655282+0.660597405462086i</v>
      </c>
      <c r="I626" s="57" t="str">
        <f t="shared" si="179"/>
        <v>14.7875222184459-2246.85584551651i</v>
      </c>
      <c r="K626" s="57" t="str">
        <f t="shared" si="180"/>
        <v>0.109995843008748-0.000674074313172993i</v>
      </c>
      <c r="L626" s="57" t="str">
        <f t="shared" si="181"/>
        <v>0.000125-55.1850689618773i</v>
      </c>
      <c r="M626" s="57" t="str">
        <f t="shared" si="182"/>
        <v>0.0015-26.602893426607i</v>
      </c>
      <c r="N626" s="57">
        <f t="shared" si="183"/>
        <v>89.758887240869669</v>
      </c>
      <c r="O626" s="57">
        <f t="shared" si="184"/>
        <v>77.865020032484821</v>
      </c>
      <c r="P626" s="371">
        <f t="shared" si="185"/>
        <v>77.865020032484821</v>
      </c>
      <c r="Q626" s="371">
        <f t="shared" si="186"/>
        <v>-90.241112759130331</v>
      </c>
      <c r="R626" s="12">
        <f t="shared" si="187"/>
        <v>89.758887240869669</v>
      </c>
      <c r="S626" s="57">
        <f t="shared" si="188"/>
        <v>9.0921242787693549E-3</v>
      </c>
      <c r="T626" s="12">
        <f t="shared" si="171"/>
        <v>77.865020032484821</v>
      </c>
    </row>
    <row r="627" spans="1:20" x14ac:dyDescent="0.25">
      <c r="A627" s="57">
        <f t="shared" si="172"/>
        <v>57.344586185796175</v>
      </c>
      <c r="B627" s="12">
        <f t="shared" si="189"/>
        <v>9.1266743510286776</v>
      </c>
      <c r="C627" s="57" t="str">
        <f t="shared" si="173"/>
        <v>-32.9114587945091-7791.11960646662i</v>
      </c>
      <c r="D627" s="57" t="str">
        <f t="shared" si="174"/>
        <v>7.79999997435048-3487.68800949287i</v>
      </c>
      <c r="E627" s="57" t="str">
        <f t="shared" si="175"/>
        <v>162.469047298436-0.0502431429813208i</v>
      </c>
      <c r="F627" s="57" t="str">
        <f t="shared" si="176"/>
        <v>3.83983983797793-7273.28912819211i</v>
      </c>
      <c r="G627" s="57" t="str">
        <f t="shared" si="177"/>
        <v>0.999999999515105-0.0000220203210846682i</v>
      </c>
      <c r="H627" s="57" t="str">
        <f t="shared" si="178"/>
        <v>109.091032588541+0.663107677759097i</v>
      </c>
      <c r="I627" s="57" t="str">
        <f t="shared" si="179"/>
        <v>14.7875222739888-2238.35008014337i</v>
      </c>
      <c r="K627" s="57" t="str">
        <f t="shared" si="180"/>
        <v>0.109995811356801-0.000676635599621608i</v>
      </c>
      <c r="L627" s="57" t="str">
        <f t="shared" si="181"/>
        <v>0.000125-54.9761595555661i</v>
      </c>
      <c r="M627" s="57" t="str">
        <f t="shared" si="182"/>
        <v>0.0015-26.5021851231391i</v>
      </c>
      <c r="N627" s="57">
        <f t="shared" si="183"/>
        <v>89.757971053483885</v>
      </c>
      <c r="O627" s="57">
        <f t="shared" si="184"/>
        <v>77.832074925884982</v>
      </c>
      <c r="P627" s="371">
        <f t="shared" si="185"/>
        <v>77.832074925884982</v>
      </c>
      <c r="Q627" s="371">
        <f t="shared" si="186"/>
        <v>-90.242028946516115</v>
      </c>
      <c r="R627" s="12">
        <f t="shared" si="187"/>
        <v>89.757971053483885</v>
      </c>
      <c r="S627" s="57">
        <f t="shared" si="188"/>
        <v>9.1266743510286779E-3</v>
      </c>
      <c r="T627" s="12">
        <f t="shared" si="171"/>
        <v>77.832074925884982</v>
      </c>
    </row>
    <row r="628" spans="1:20" x14ac:dyDescent="0.25">
      <c r="A628" s="57">
        <f t="shared" si="172"/>
        <v>57.562495613302204</v>
      </c>
      <c r="B628" s="12">
        <f t="shared" si="189"/>
        <v>9.1613557135625872</v>
      </c>
      <c r="C628" s="57" t="str">
        <f t="shared" si="173"/>
        <v>-32.9114475322994-7761.6237503482i</v>
      </c>
      <c r="D628" s="57" t="str">
        <f t="shared" si="174"/>
        <v>7.79999997415517-3474.48497001267i</v>
      </c>
      <c r="E628" s="57" t="str">
        <f t="shared" si="175"/>
        <v>162.469043570097-0.0504340411051132i</v>
      </c>
      <c r="F628" s="57" t="str">
        <f t="shared" si="176"/>
        <v>3.83983983796375-7245.75525885231i</v>
      </c>
      <c r="G628" s="57" t="str">
        <f t="shared" si="177"/>
        <v>0.999999999511413-0.0000221039983047084i</v>
      </c>
      <c r="H628" s="57" t="str">
        <f t="shared" si="178"/>
        <v>109.091033528907+0.665627489115519i</v>
      </c>
      <c r="I628" s="57" t="str">
        <f t="shared" si="179"/>
        <v>14.7875223299549-2229.87651418762i</v>
      </c>
      <c r="K628" s="57" t="str">
        <f t="shared" si="180"/>
        <v>0.10999577946386-0.000679206616716612i</v>
      </c>
      <c r="L628" s="57" t="str">
        <f t="shared" si="181"/>
        <v>0.000125-54.7680409997667i</v>
      </c>
      <c r="M628" s="57" t="str">
        <f t="shared" si="182"/>
        <v>0.0015-26.4018580625016i</v>
      </c>
      <c r="N628" s="57">
        <f t="shared" si="183"/>
        <v>89.757051385056315</v>
      </c>
      <c r="O628" s="57">
        <f t="shared" si="184"/>
        <v>77.799129809541554</v>
      </c>
      <c r="P628" s="371">
        <f t="shared" si="185"/>
        <v>77.799129809541554</v>
      </c>
      <c r="Q628" s="371">
        <f t="shared" si="186"/>
        <v>-90.242948614943685</v>
      </c>
      <c r="R628" s="12">
        <f t="shared" si="187"/>
        <v>89.757051385056315</v>
      </c>
      <c r="S628" s="57">
        <f t="shared" si="188"/>
        <v>9.161355713562587E-3</v>
      </c>
      <c r="T628" s="12">
        <f t="shared" si="171"/>
        <v>77.799129809541554</v>
      </c>
    </row>
    <row r="629" spans="1:20" x14ac:dyDescent="0.25">
      <c r="A629" s="57">
        <f t="shared" si="172"/>
        <v>57.781233096632747</v>
      </c>
      <c r="B629" s="12">
        <f t="shared" si="189"/>
        <v>9.1961688652741245</v>
      </c>
      <c r="C629" s="57" t="str">
        <f t="shared" si="173"/>
        <v>-32.911436184342-7732.2395477944i</v>
      </c>
      <c r="D629" s="57" t="str">
        <f t="shared" si="174"/>
        <v>7.79999997395837-3461.33191216524i</v>
      </c>
      <c r="E629" s="57" t="str">
        <f t="shared" si="175"/>
        <v>162.469039813372-0.0506256643463279i</v>
      </c>
      <c r="F629" s="57" t="str">
        <f t="shared" si="176"/>
        <v>3.83983983794946-7218.32562213449i</v>
      </c>
      <c r="G629" s="57" t="str">
        <f t="shared" si="177"/>
        <v>0.999999999507693-0.0000221879934981837i</v>
      </c>
      <c r="H629" s="57" t="str">
        <f t="shared" si="178"/>
        <v>109.091034476434+0.668156875780049i</v>
      </c>
      <c r="I629" s="57" t="str">
        <f t="shared" si="179"/>
        <v>14.787522386347-2221.43502575416i</v>
      </c>
      <c r="K629" s="57" t="str">
        <f t="shared" si="180"/>
        <v>0.109995747328091-0.000681787401408804i</v>
      </c>
      <c r="L629" s="57" t="str">
        <f t="shared" si="181"/>
        <v>0.000125-54.5607103006245i</v>
      </c>
      <c r="M629" s="57" t="str">
        <f t="shared" si="182"/>
        <v>0.0015-26.3019108014561i</v>
      </c>
      <c r="N629" s="57">
        <f t="shared" si="183"/>
        <v>89.75612822236441</v>
      </c>
      <c r="O629" s="57">
        <f t="shared" si="184"/>
        <v>77.766184683380459</v>
      </c>
      <c r="P629" s="371">
        <f t="shared" si="185"/>
        <v>77.766184683380459</v>
      </c>
      <c r="Q629" s="371">
        <f t="shared" si="186"/>
        <v>-90.24387177763559</v>
      </c>
      <c r="R629" s="12">
        <f t="shared" si="187"/>
        <v>89.75612822236441</v>
      </c>
      <c r="S629" s="57">
        <f t="shared" si="188"/>
        <v>9.1961688652741243E-3</v>
      </c>
      <c r="T629" s="12">
        <f t="shared" si="171"/>
        <v>77.766184683380459</v>
      </c>
    </row>
    <row r="630" spans="1:20" x14ac:dyDescent="0.25">
      <c r="A630" s="57">
        <f t="shared" si="172"/>
        <v>58.000801782399947</v>
      </c>
      <c r="B630" s="12">
        <f t="shared" si="189"/>
        <v>9.2311143069621657</v>
      </c>
      <c r="C630" s="57" t="str">
        <f t="shared" si="173"/>
        <v>-32.9114247499834-7702.96657610353i</v>
      </c>
      <c r="D630" s="57" t="str">
        <f t="shared" si="174"/>
        <v>7.79999997376009-3448.22864673941i</v>
      </c>
      <c r="E630" s="57" t="str">
        <f t="shared" si="175"/>
        <v>162.469036028043-0.0508180154570271i</v>
      </c>
      <c r="F630" s="57" t="str">
        <f t="shared" si="176"/>
        <v>3.83983983793507-7190.9998234541i</v>
      </c>
      <c r="G630" s="57" t="str">
        <f t="shared" si="177"/>
        <v>0.999999999503944-0.0000222723078733933i</v>
      </c>
      <c r="H630" s="57" t="str">
        <f t="shared" si="178"/>
        <v>109.091035431174+0.670695874139143i</v>
      </c>
      <c r="I630" s="57" t="str">
        <f t="shared" si="179"/>
        <v>14.7875224431684-2213.0254934093i</v>
      </c>
      <c r="K630" s="57" t="str">
        <f t="shared" si="180"/>
        <v>0.109995714947646-0.000684377990789109i</v>
      </c>
      <c r="L630" s="57" t="str">
        <f t="shared" si="181"/>
        <v>0.000125-54.354164475617i</v>
      </c>
      <c r="M630" s="57" t="str">
        <f t="shared" si="182"/>
        <v>0.0015-26.2023419022276i</v>
      </c>
      <c r="N630" s="57">
        <f t="shared" si="183"/>
        <v>89.755201552135389</v>
      </c>
      <c r="O630" s="57">
        <f t="shared" si="184"/>
        <v>77.73323954732686</v>
      </c>
      <c r="P630" s="371">
        <f t="shared" si="185"/>
        <v>77.73323954732686</v>
      </c>
      <c r="Q630" s="371">
        <f t="shared" si="186"/>
        <v>-90.244798447864611</v>
      </c>
      <c r="R630" s="12">
        <f t="shared" si="187"/>
        <v>89.755201552135389</v>
      </c>
      <c r="S630" s="57">
        <f t="shared" si="188"/>
        <v>9.2311143069621661E-3</v>
      </c>
      <c r="T630" s="12">
        <f t="shared" si="171"/>
        <v>77.73323954732686</v>
      </c>
    </row>
    <row r="631" spans="1:20" x14ac:dyDescent="0.25">
      <c r="A631" s="57">
        <f t="shared" si="172"/>
        <v>58.221204829173075</v>
      </c>
      <c r="B631" s="12">
        <f t="shared" si="189"/>
        <v>9.266192541328623</v>
      </c>
      <c r="C631" s="57" t="str">
        <f t="shared" si="173"/>
        <v>-32.9114132285667-7673.804414174i</v>
      </c>
      <c r="D631" s="57" t="str">
        <f t="shared" si="174"/>
        <v>7.79999997356026-3435.17498524031i</v>
      </c>
      <c r="E631" s="57" t="str">
        <f t="shared" si="175"/>
        <v>162.469032213894-0.0510110971997037i</v>
      </c>
      <c r="F631" s="57" t="str">
        <f t="shared" si="176"/>
        <v>3.83983983792057-7163.77746972036i</v>
      </c>
      <c r="G631" s="57" t="str">
        <f t="shared" si="177"/>
        <v>0.999999999500167-0.0000223569426432278i</v>
      </c>
      <c r="H631" s="57" t="str">
        <f t="shared" si="178"/>
        <v>109.091036393186+0.673244520717548i</v>
      </c>
      <c r="I631" s="57" t="str">
        <f t="shared" si="179"/>
        <v>14.7875225004227-2204.64779617916i</v>
      </c>
      <c r="K631" s="57" t="str">
        <f t="shared" si="180"/>
        <v>0.10999568232066-0.000686978422089092i</v>
      </c>
      <c r="L631" s="57" t="str">
        <f t="shared" si="181"/>
        <v>0.000125-54.1484005535138i</v>
      </c>
      <c r="M631" s="57" t="str">
        <f t="shared" si="182"/>
        <v>0.0015-26.1031499324841i</v>
      </c>
      <c r="N631" s="57">
        <f t="shared" si="183"/>
        <v>89.754271361046094</v>
      </c>
      <c r="O631" s="57">
        <f t="shared" si="184"/>
        <v>77.700294401305328</v>
      </c>
      <c r="P631" s="371">
        <f t="shared" si="185"/>
        <v>77.700294401305328</v>
      </c>
      <c r="Q631" s="371">
        <f t="shared" si="186"/>
        <v>-90.245728638953906</v>
      </c>
      <c r="R631" s="12">
        <f t="shared" si="187"/>
        <v>89.754271361046094</v>
      </c>
      <c r="S631" s="57">
        <f t="shared" si="188"/>
        <v>9.2661925413286238E-3</v>
      </c>
      <c r="T631" s="12">
        <f t="shared" si="171"/>
        <v>77.700294401305328</v>
      </c>
    </row>
    <row r="632" spans="1:20" x14ac:dyDescent="0.25">
      <c r="A632" s="57">
        <f t="shared" si="172"/>
        <v>58.442445407523934</v>
      </c>
      <c r="B632" s="12">
        <f t="shared" si="189"/>
        <v>9.3014040729856724</v>
      </c>
      <c r="C632" s="57" t="str">
        <f t="shared" si="173"/>
        <v>-32.9114016194291-7644.7526424986i</v>
      </c>
      <c r="D632" s="57" t="str">
        <f t="shared" si="174"/>
        <v>7.79999997335896-3422.17073988665i</v>
      </c>
      <c r="E632" s="57" t="str">
        <f t="shared" si="175"/>
        <v>162.469028370706-0.0512049123473053i</v>
      </c>
      <c r="F632" s="57" t="str">
        <f t="shared" si="176"/>
        <v>3.83983983790595-7136.65816933059i</v>
      </c>
      <c r="G632" s="57" t="str">
        <f t="shared" si="177"/>
        <v>0.999999999496361-0.0000224418990251866i</v>
      </c>
      <c r="H632" s="57" t="str">
        <f t="shared" si="178"/>
        <v>109.091037362522+0.675802852178755i</v>
      </c>
      <c r="I632" s="57" t="str">
        <f t="shared" si="179"/>
        <v>14.7875225581127-2196.30181354771i</v>
      </c>
      <c r="K632" s="57" t="str">
        <f t="shared" si="180"/>
        <v>0.109995649445259-0.000689588732681502i</v>
      </c>
      <c r="L632" s="57" t="str">
        <f t="shared" si="181"/>
        <v>0.000125-53.9434155743313i</v>
      </c>
      <c r="M632" s="57" t="str">
        <f t="shared" si="182"/>
        <v>0.0015-26.004333465316i</v>
      </c>
      <c r="N632" s="57">
        <f t="shared" si="183"/>
        <v>89.753337635722872</v>
      </c>
      <c r="O632" s="57">
        <f t="shared" si="184"/>
        <v>77.667349245240288</v>
      </c>
      <c r="P632" s="371">
        <f t="shared" si="185"/>
        <v>77.667349245240288</v>
      </c>
      <c r="Q632" s="371">
        <f t="shared" si="186"/>
        <v>-90.246662364277128</v>
      </c>
      <c r="R632" s="12">
        <f t="shared" si="187"/>
        <v>89.753337635722872</v>
      </c>
      <c r="S632" s="57">
        <f t="shared" si="188"/>
        <v>9.3014040729856723E-3</v>
      </c>
      <c r="T632" s="12">
        <f t="shared" si="171"/>
        <v>77.667349245240288</v>
      </c>
    </row>
    <row r="633" spans="1:20" x14ac:dyDescent="0.25">
      <c r="A633" s="57">
        <f t="shared" si="172"/>
        <v>58.664526700072521</v>
      </c>
      <c r="B633" s="12">
        <f t="shared" si="189"/>
        <v>9.3367494084630174</v>
      </c>
      <c r="C633" s="57" t="str">
        <f t="shared" si="173"/>
        <v>-32.9113899219025-7615.81084315756i</v>
      </c>
      <c r="D633" s="57" t="str">
        <f t="shared" si="174"/>
        <v>7.79999997315609-3409.21572360799i</v>
      </c>
      <c r="E633" s="57" t="str">
        <f t="shared" si="175"/>
        <v>162.469024498256-0.0513994636832612i</v>
      </c>
      <c r="F633" s="57" t="str">
        <f t="shared" si="176"/>
        <v>3.83983983789122-7109.64153216452i</v>
      </c>
      <c r="G633" s="57" t="str">
        <f t="shared" si="177"/>
        <v>0.999999999492526-0.0000225271782413959i</v>
      </c>
      <c r="H633" s="57" t="str">
        <f t="shared" si="178"/>
        <v>109.09103833924+0.678370905325651i</v>
      </c>
      <c r="I633" s="57" t="str">
        <f t="shared" si="179"/>
        <v>14.7875226162422-2187.98742545522i</v>
      </c>
      <c r="K633" s="57" t="str">
        <f t="shared" si="180"/>
        <v>0.109995616319549-0.000692208960080804i</v>
      </c>
      <c r="L633" s="57" t="str">
        <f t="shared" si="181"/>
        <v>0.000125-53.739206589292i</v>
      </c>
      <c r="M633" s="57" t="str">
        <f t="shared" si="182"/>
        <v>0.0015-25.9058910792149i</v>
      </c>
      <c r="N633" s="57">
        <f t="shared" si="183"/>
        <v>89.752400362741255</v>
      </c>
      <c r="O633" s="57">
        <f t="shared" si="184"/>
        <v>77.634404079054946</v>
      </c>
      <c r="P633" s="371">
        <f t="shared" si="185"/>
        <v>77.634404079054946</v>
      </c>
      <c r="Q633" s="371">
        <f t="shared" si="186"/>
        <v>-90.247599637258745</v>
      </c>
      <c r="R633" s="12">
        <f t="shared" si="187"/>
        <v>89.752400362741255</v>
      </c>
      <c r="S633" s="57">
        <f t="shared" si="188"/>
        <v>9.336749408463017E-3</v>
      </c>
      <c r="T633" s="12">
        <f t="shared" si="171"/>
        <v>77.634404079054946</v>
      </c>
    </row>
    <row r="634" spans="1:20" x14ac:dyDescent="0.25">
      <c r="A634" s="57">
        <f t="shared" si="172"/>
        <v>58.887451901532799</v>
      </c>
      <c r="B634" s="12">
        <f t="shared" si="189"/>
        <v>9.3722290562151773</v>
      </c>
      <c r="C634" s="57" t="str">
        <f t="shared" si="173"/>
        <v>-32.9113781353142-7586.97859981354i</v>
      </c>
      <c r="D634" s="57" t="str">
        <f t="shared" si="174"/>
        <v>7.79999997295168-3396.30975004207i</v>
      </c>
      <c r="E634" s="57" t="str">
        <f t="shared" si="175"/>
        <v>162.469020596322-0.0515947540015593i</v>
      </c>
      <c r="F634" s="57" t="str">
        <f t="shared" si="176"/>
        <v>3.83983983787638-7082.72716957877i</v>
      </c>
      <c r="G634" s="57" t="str">
        <f t="shared" si="177"/>
        <v>0.999999999488662-0.0000226127815186258i</v>
      </c>
      <c r="H634" s="57" t="str">
        <f t="shared" si="178"/>
        <v>109.091039323394+0.680948717100918i</v>
      </c>
      <c r="I634" s="57" t="str">
        <f t="shared" si="179"/>
        <v>14.7875226748143-2179.70451229638i</v>
      </c>
      <c r="K634" s="57" t="str">
        <f t="shared" si="180"/>
        <v>0.109995582941626-0.000694839141943705i</v>
      </c>
      <c r="L634" s="57" t="str">
        <f t="shared" si="181"/>
        <v>0.000125-53.5357706607811i</v>
      </c>
      <c r="M634" s="57" t="str">
        <f t="shared" si="182"/>
        <v>0.0015-25.8078213580543i</v>
      </c>
      <c r="N634" s="57">
        <f t="shared" si="183"/>
        <v>89.751459528625816</v>
      </c>
      <c r="O634" s="57">
        <f t="shared" si="184"/>
        <v>77.601458902672405</v>
      </c>
      <c r="P634" s="371">
        <f t="shared" si="185"/>
        <v>77.601458902672405</v>
      </c>
      <c r="Q634" s="371">
        <f t="shared" si="186"/>
        <v>-90.248540471374184</v>
      </c>
      <c r="R634" s="12">
        <f t="shared" si="187"/>
        <v>89.751459528625816</v>
      </c>
      <c r="S634" s="57">
        <f t="shared" si="188"/>
        <v>9.3722290562151776E-3</v>
      </c>
      <c r="T634" s="12">
        <f t="shared" si="171"/>
        <v>77.601458902672405</v>
      </c>
    </row>
    <row r="635" spans="1:20" x14ac:dyDescent="0.25">
      <c r="A635" s="57">
        <f t="shared" si="172"/>
        <v>59.111224218758629</v>
      </c>
      <c r="B635" s="12">
        <f t="shared" si="189"/>
        <v>9.4078435266287954</v>
      </c>
      <c r="C635" s="57" t="str">
        <f t="shared" si="173"/>
        <v>-32.911366258986-7558.25549770514i</v>
      </c>
      <c r="D635" s="57" t="str">
        <f t="shared" si="174"/>
        <v>7.79999997274575-3383.45263353213i</v>
      </c>
      <c r="E635" s="57" t="str">
        <f t="shared" si="175"/>
        <v>162.469016664681-0.051790786106752i</v>
      </c>
      <c r="F635" s="57" t="str">
        <f t="shared" si="176"/>
        <v>3.83983983786144-7055.91469440121i</v>
      </c>
      <c r="G635" s="57" t="str">
        <f t="shared" si="177"/>
        <v>0.999999999484769-0.0000226987100883082i</v>
      </c>
      <c r="H635" s="57" t="str">
        <f t="shared" si="178"/>
        <v>109.091040315042+0.683536324587642i</v>
      </c>
      <c r="I635" s="57" t="str">
        <f t="shared" si="179"/>
        <v>14.7875227338322-2171.45295491873i</v>
      </c>
      <c r="K635" s="57" t="str">
        <f t="shared" si="180"/>
        <v>0.10999554930957-0.000697479316069696i</v>
      </c>
      <c r="L635" s="57" t="str">
        <f t="shared" si="181"/>
        <v>0.000125-53.3331048623044i</v>
      </c>
      <c r="M635" s="57" t="str">
        <f t="shared" si="182"/>
        <v>0.0015-25.7101228910683i</v>
      </c>
      <c r="N635" s="57">
        <f t="shared" si="183"/>
        <v>89.750515119850007</v>
      </c>
      <c r="O635" s="57">
        <f t="shared" si="184"/>
        <v>77.568513716015119</v>
      </c>
      <c r="P635" s="371">
        <f t="shared" si="185"/>
        <v>77.568513716015119</v>
      </c>
      <c r="Q635" s="371">
        <f t="shared" si="186"/>
        <v>-90.249484880149993</v>
      </c>
      <c r="R635" s="12">
        <f t="shared" si="187"/>
        <v>89.750515119850007</v>
      </c>
      <c r="S635" s="57">
        <f t="shared" si="188"/>
        <v>9.4078435266287952E-3</v>
      </c>
      <c r="T635" s="12">
        <f t="shared" si="171"/>
        <v>77.568513716015119</v>
      </c>
    </row>
    <row r="636" spans="1:20" x14ac:dyDescent="0.25">
      <c r="A636" s="57">
        <f t="shared" si="172"/>
        <v>59.335846870789915</v>
      </c>
      <c r="B636" s="12">
        <f t="shared" si="189"/>
        <v>9.4435933320299856</v>
      </c>
      <c r="C636" s="57" t="str">
        <f t="shared" si="173"/>
        <v>-32.9113542922355-7529.64112364077i</v>
      </c>
      <c r="D636" s="57" t="str">
        <f t="shared" si="174"/>
        <v>7.79999997253822-3370.64418912423i</v>
      </c>
      <c r="E636" s="57" t="str">
        <f t="shared" si="175"/>
        <v>162.469012703106-0.0519875628140076i</v>
      </c>
      <c r="F636" s="57" t="str">
        <f t="shared" si="176"/>
        <v>3.83983983784638-7029.20372092536i</v>
      </c>
      <c r="G636" s="57" t="str">
        <f t="shared" si="177"/>
        <v>0.999999999480845-0.0000227849651865544i</v>
      </c>
      <c r="H636" s="57" t="str">
        <f t="shared" si="178"/>
        <v>109.091041314241+0.686133765009854i</v>
      </c>
      <c r="I636" s="57" t="str">
        <f t="shared" si="179"/>
        <v>14.7875227932997-2163.23263462085i</v>
      </c>
      <c r="K636" s="57" t="str">
        <f t="shared" si="180"/>
        <v>0.109995515421445-0.000700129520401604i</v>
      </c>
      <c r="L636" s="57" t="str">
        <f t="shared" si="181"/>
        <v>0.000125-53.1312062784461i</v>
      </c>
      <c r="M636" s="57" t="str">
        <f t="shared" si="182"/>
        <v>0.0015-25.6127942728315i</v>
      </c>
      <c r="N636" s="57">
        <f t="shared" si="183"/>
        <v>89.74956712283597</v>
      </c>
      <c r="O636" s="57">
        <f t="shared" si="184"/>
        <v>77.535568519004713</v>
      </c>
      <c r="P636" s="371">
        <f t="shared" si="185"/>
        <v>77.535568519004713</v>
      </c>
      <c r="Q636" s="371">
        <f t="shared" si="186"/>
        <v>-90.25043287716403</v>
      </c>
      <c r="R636" s="12">
        <f t="shared" si="187"/>
        <v>89.74956712283597</v>
      </c>
      <c r="S636" s="57">
        <f t="shared" si="188"/>
        <v>9.4435933320299852E-3</v>
      </c>
      <c r="T636" s="12">
        <f t="shared" si="171"/>
        <v>77.535568519004713</v>
      </c>
    </row>
    <row r="637" spans="1:20" x14ac:dyDescent="0.25">
      <c r="A637" s="57">
        <f t="shared" si="172"/>
        <v>59.561323088898916</v>
      </c>
      <c r="B637" s="12">
        <f t="shared" si="189"/>
        <v>9.4794789866916993</v>
      </c>
      <c r="C637" s="57" t="str">
        <f t="shared" si="173"/>
        <v>-32.9113422343726-7501.13506599307i</v>
      </c>
      <c r="D637" s="57" t="str">
        <f t="shared" si="174"/>
        <v>7.79999997232911-3357.8842325646i</v>
      </c>
      <c r="E637" s="57" t="str">
        <f t="shared" si="175"/>
        <v>162.469008711368-0.0521850869491451i</v>
      </c>
      <c r="F637" s="57" t="str">
        <f t="shared" si="176"/>
        <v>3.8398398378312-7002.59386490492i</v>
      </c>
      <c r="G637" s="57" t="str">
        <f t="shared" si="177"/>
        <v>0.999999999476892-0.0000228715480541729i</v>
      </c>
      <c r="H637" s="57" t="str">
        <f t="shared" si="178"/>
        <v>109.091042321049+0.688741075733004i</v>
      </c>
      <c r="I637" s="57" t="str">
        <f t="shared" si="179"/>
        <v>14.7875228532199-2155.04343315068i</v>
      </c>
      <c r="K637" s="57" t="str">
        <f t="shared" si="180"/>
        <v>0.109995481275302-0.0007027897930261i</v>
      </c>
      <c r="L637" s="57" t="str">
        <f t="shared" si="181"/>
        <v>0.000125-52.9300720048279i</v>
      </c>
      <c r="M637" s="57" t="str">
        <f t="shared" si="182"/>
        <v>0.0015-25.5158341032392i</v>
      </c>
      <c r="N637" s="57">
        <f t="shared" si="183"/>
        <v>89.748615523954271</v>
      </c>
      <c r="O637" s="57">
        <f t="shared" si="184"/>
        <v>77.502623311562374</v>
      </c>
      <c r="P637" s="371">
        <f t="shared" si="185"/>
        <v>77.502623311562374</v>
      </c>
      <c r="Q637" s="371">
        <f t="shared" si="186"/>
        <v>-90.251384476045729</v>
      </c>
      <c r="R637" s="12">
        <f t="shared" si="187"/>
        <v>89.748615523954271</v>
      </c>
      <c r="S637" s="57">
        <f t="shared" si="188"/>
        <v>9.4794789866917001E-3</v>
      </c>
      <c r="T637" s="12">
        <f t="shared" si="171"/>
        <v>77.502623311562374</v>
      </c>
    </row>
    <row r="638" spans="1:20" x14ac:dyDescent="0.25">
      <c r="A638" s="57">
        <f t="shared" si="172"/>
        <v>59.787656116636732</v>
      </c>
      <c r="B638" s="12">
        <f t="shared" si="189"/>
        <v>9.5155010068411272</v>
      </c>
      <c r="C638" s="57" t="str">
        <f t="shared" si="173"/>
        <v>-32.9113300847049-7472.73691469286i</v>
      </c>
      <c r="D638" s="57" t="str">
        <f t="shared" si="174"/>
        <v>7.79999997211841-3345.17258029697i</v>
      </c>
      <c r="E638" s="57" t="str">
        <f t="shared" si="175"/>
        <v>162.469004689238-0.0523833613486955i</v>
      </c>
      <c r="F638" s="57" t="str">
        <f t="shared" si="176"/>
        <v>3.8398398378159-6976.08474354816i</v>
      </c>
      <c r="G638" s="57" t="str">
        <f t="shared" si="177"/>
        <v>0.999999999472909-0.0000229584599366873i</v>
      </c>
      <c r="H638" s="57" t="str">
        <f t="shared" si="178"/>
        <v>109.091043335523+0.691358294264553i</v>
      </c>
      <c r="I638" s="57" t="str">
        <f t="shared" si="179"/>
        <v>14.7875229135965-2146.8852327038i</v>
      </c>
      <c r="K638" s="57" t="str">
        <f t="shared" si="180"/>
        <v>0.109995446869177-0.000705460172174287i</v>
      </c>
      <c r="L638" s="57" t="str">
        <f t="shared" si="181"/>
        <v>0.000125-52.7296991480651i</v>
      </c>
      <c r="M638" s="57" t="str">
        <f t="shared" si="182"/>
        <v>0.0015-25.4192409874867i</v>
      </c>
      <c r="N638" s="57">
        <f t="shared" si="183"/>
        <v>89.747660309523809</v>
      </c>
      <c r="O638" s="57">
        <f t="shared" si="184"/>
        <v>77.469678093608664</v>
      </c>
      <c r="P638" s="371">
        <f t="shared" si="185"/>
        <v>77.469678093608664</v>
      </c>
      <c r="Q638" s="371">
        <f t="shared" si="186"/>
        <v>-90.252339690476191</v>
      </c>
      <c r="R638" s="12">
        <f t="shared" si="187"/>
        <v>89.747660309523809</v>
      </c>
      <c r="S638" s="57">
        <f t="shared" si="188"/>
        <v>9.5155010068411275E-3</v>
      </c>
      <c r="T638" s="12">
        <f t="shared" si="171"/>
        <v>77.469678093608664</v>
      </c>
    </row>
    <row r="639" spans="1:20" x14ac:dyDescent="0.25">
      <c r="A639" s="57">
        <f t="shared" si="172"/>
        <v>60.014849209879948</v>
      </c>
      <c r="B639" s="12">
        <f t="shared" si="189"/>
        <v>9.5516599106671229</v>
      </c>
      <c r="C639" s="57" t="str">
        <f t="shared" si="173"/>
        <v>-32.9113178425336-7444.44626122329i</v>
      </c>
      <c r="D639" s="57" t="str">
        <f t="shared" si="174"/>
        <v>7.79999997190611-3332.50904945997i</v>
      </c>
      <c r="E639" s="57" t="str">
        <f t="shared" si="175"/>
        <v>162.469000636485-0.0525823888599294i</v>
      </c>
      <c r="F639" s="57" t="str">
        <f t="shared" si="176"/>
        <v>3.83983983780049-6949.67597551248i</v>
      </c>
      <c r="G639" s="57" t="str">
        <f t="shared" si="177"/>
        <v>0.999999999468896-0.0000230457020843542i</v>
      </c>
      <c r="H639" s="57" t="str">
        <f t="shared" si="178"/>
        <v>109.091044357721+0.693985458254477i</v>
      </c>
      <c r="I639" s="57" t="str">
        <f t="shared" si="179"/>
        <v>14.7875229744326-2138.75791592173i</v>
      </c>
      <c r="K639" s="57" t="str">
        <f t="shared" si="180"/>
        <v>0.109995412201091-0.000708140696222198i</v>
      </c>
      <c r="L639" s="57" t="str">
        <f t="shared" si="181"/>
        <v>0.000125-52.5300848257275i</v>
      </c>
      <c r="M639" s="57" t="str">
        <f t="shared" si="182"/>
        <v>0.0015-25.3230135360498i</v>
      </c>
      <c r="N639" s="57">
        <f t="shared" si="183"/>
        <v>89.746701465811498</v>
      </c>
      <c r="O639" s="57">
        <f t="shared" si="184"/>
        <v>77.436732865063675</v>
      </c>
      <c r="P639" s="371">
        <f t="shared" si="185"/>
        <v>77.436732865063675</v>
      </c>
      <c r="Q639" s="371">
        <f t="shared" si="186"/>
        <v>-90.253298534188502</v>
      </c>
      <c r="R639" s="12">
        <f t="shared" si="187"/>
        <v>89.746701465811498</v>
      </c>
      <c r="S639" s="57">
        <f t="shared" si="188"/>
        <v>9.5516599106671221E-3</v>
      </c>
      <c r="T639" s="12">
        <f t="shared" si="171"/>
        <v>77.436732865063675</v>
      </c>
    </row>
    <row r="640" spans="1:20" x14ac:dyDescent="0.25">
      <c r="A640" s="57">
        <f t="shared" si="172"/>
        <v>60.242905636877495</v>
      </c>
      <c r="B640" s="12">
        <f t="shared" si="189"/>
        <v>9.5879562183276583</v>
      </c>
      <c r="C640" s="57" t="str">
        <f t="shared" si="173"/>
        <v>-32.9113055071541-7416.26269861377i</v>
      </c>
      <c r="D640" s="57" t="str">
        <f t="shared" si="174"/>
        <v>7.79999997169218-3319.89345788445i</v>
      </c>
      <c r="E640" s="57" t="str">
        <f t="shared" si="175"/>
        <v>162.468996552876-0.0527821723408676i</v>
      </c>
      <c r="F640" s="57" t="str">
        <f t="shared" si="176"/>
        <v>3.83983983778496-6923.36718089887i</v>
      </c>
      <c r="G640" s="57" t="str">
        <f t="shared" si="177"/>
        <v>0.999999999464852-0.0000231332757521813i</v>
      </c>
      <c r="H640" s="57" t="str">
        <f t="shared" si="178"/>
        <v>109.091045387702+0.696622605495852i</v>
      </c>
      <c r="I640" s="57" t="str">
        <f t="shared" si="179"/>
        <v>14.787523035732-2130.6613658903i</v>
      </c>
      <c r="K640" s="57" t="str">
        <f t="shared" si="180"/>
        <v>0.109995377269049-0.000710831403691383i</v>
      </c>
      <c r="L640" s="57" t="str">
        <f t="shared" si="181"/>
        <v>0.000125-52.3312261662956i</v>
      </c>
      <c r="M640" s="57" t="str">
        <f t="shared" si="182"/>
        <v>0.0015-25.227150364664i</v>
      </c>
      <c r="N640" s="57">
        <f t="shared" si="183"/>
        <v>89.74573897903214</v>
      </c>
      <c r="O640" s="57">
        <f t="shared" si="184"/>
        <v>77.403787625846675</v>
      </c>
      <c r="P640" s="371">
        <f t="shared" si="185"/>
        <v>77.403787625846675</v>
      </c>
      <c r="Q640" s="371">
        <f t="shared" si="186"/>
        <v>-90.25426102096786</v>
      </c>
      <c r="R640" s="12">
        <f t="shared" si="187"/>
        <v>89.74573897903214</v>
      </c>
      <c r="S640" s="57">
        <f t="shared" si="188"/>
        <v>9.5879562183276579E-3</v>
      </c>
      <c r="T640" s="12">
        <f t="shared" si="171"/>
        <v>77.403787625846675</v>
      </c>
    </row>
    <row r="641" spans="1:20" x14ac:dyDescent="0.25">
      <c r="A641" s="57">
        <f t="shared" si="172"/>
        <v>60.471828678297626</v>
      </c>
      <c r="B641" s="12">
        <f t="shared" si="189"/>
        <v>9.6243904519573036</v>
      </c>
      <c r="C641" s="57" t="str">
        <f t="shared" si="173"/>
        <v>-32.9112930778567-7388.18582143434i</v>
      </c>
      <c r="D641" s="57" t="str">
        <f t="shared" si="174"/>
        <v>7.79999997147665-3307.32562409089i</v>
      </c>
      <c r="E641" s="57" t="str">
        <f t="shared" si="175"/>
        <v>162.468992438176-0.0529827146603675i</v>
      </c>
      <c r="F641" s="57" t="str">
        <f t="shared" si="176"/>
        <v>3.83983983776932-6897.15798124651i</v>
      </c>
      <c r="G641" s="57" t="str">
        <f t="shared" si="177"/>
        <v>0.999999999460777-0.0000232211821999449i</v>
      </c>
      <c r="H641" s="57" t="str">
        <f t="shared" si="178"/>
        <v>109.091046425527+0.699269773925348i</v>
      </c>
      <c r="I641" s="57" t="str">
        <f t="shared" si="179"/>
        <v>14.7875230974981-2122.59546613797i</v>
      </c>
      <c r="K641" s="57" t="str">
        <f t="shared" si="180"/>
        <v>0.109995342071042-0.000713532333249433i</v>
      </c>
      <c r="L641" s="57" t="str">
        <f t="shared" si="181"/>
        <v>0.000125-52.1331203091209i</v>
      </c>
      <c r="M641" s="57" t="str">
        <f t="shared" si="182"/>
        <v>0.0015-25.1316500943057i</v>
      </c>
      <c r="N641" s="57">
        <f t="shared" si="183"/>
        <v>89.744772835348328</v>
      </c>
      <c r="O641" s="57">
        <f t="shared" si="184"/>
        <v>77.370842375876492</v>
      </c>
      <c r="P641" s="371">
        <f t="shared" si="185"/>
        <v>77.370842375876492</v>
      </c>
      <c r="Q641" s="371">
        <f t="shared" si="186"/>
        <v>-90.255227164651672</v>
      </c>
      <c r="R641" s="12">
        <f t="shared" si="187"/>
        <v>89.744772835348328</v>
      </c>
      <c r="S641" s="57">
        <f t="shared" si="188"/>
        <v>9.6243904519573032E-3</v>
      </c>
      <c r="T641" s="12">
        <f t="shared" si="171"/>
        <v>77.370842375876492</v>
      </c>
    </row>
    <row r="642" spans="1:20" x14ac:dyDescent="0.25">
      <c r="A642" s="57">
        <f t="shared" si="172"/>
        <v>60.701621627275159</v>
      </c>
      <c r="B642" s="12">
        <f t="shared" si="189"/>
        <v>9.6609631356747414</v>
      </c>
      <c r="C642" s="57" t="str">
        <f t="shared" si="173"/>
        <v>-32.9112805539269-7360.21522578957i</v>
      </c>
      <c r="D642" s="57" t="str">
        <f t="shared" si="174"/>
        <v>7.79999997125945-3294.80536728678i</v>
      </c>
      <c r="E642" s="57" t="str">
        <f t="shared" si="175"/>
        <v>162.468988292147-0.0531840186981494i</v>
      </c>
      <c r="F642" s="57" t="str">
        <f t="shared" si="176"/>
        <v>3.83983983775355-6871.04799952725i</v>
      </c>
      <c r="G642" s="57" t="str">
        <f t="shared" si="177"/>
        <v>0.999999999456671-0.000023309422692209i</v>
      </c>
      <c r="H642" s="57" t="str">
        <f t="shared" si="178"/>
        <v>109.091047471254+0.701927001623824i</v>
      </c>
      <c r="I642" s="57" t="str">
        <f t="shared" si="179"/>
        <v>14.7875231597348-2114.56010063401i</v>
      </c>
      <c r="K642" s="57" t="str">
        <f t="shared" si="180"/>
        <v>0.109995306605044-0.000716243523710543i</v>
      </c>
      <c r="L642" s="57" t="str">
        <f t="shared" si="181"/>
        <v>0.000125-51.9357644043841i</v>
      </c>
      <c r="M642" s="57" t="str">
        <f t="shared" si="182"/>
        <v>0.0015-25.0365113511712i</v>
      </c>
      <c r="N642" s="57">
        <f t="shared" si="183"/>
        <v>89.74380302086999</v>
      </c>
      <c r="O642" s="57">
        <f t="shared" si="184"/>
        <v>77.337897115071044</v>
      </c>
      <c r="P642" s="371">
        <f t="shared" si="185"/>
        <v>77.337897115071044</v>
      </c>
      <c r="Q642" s="371">
        <f t="shared" si="186"/>
        <v>-90.25619697913001</v>
      </c>
      <c r="R642" s="12">
        <f t="shared" si="187"/>
        <v>89.74380302086999</v>
      </c>
      <c r="S642" s="57">
        <f t="shared" si="188"/>
        <v>9.6609631356747421E-3</v>
      </c>
      <c r="T642" s="12">
        <f t="shared" si="171"/>
        <v>77.337897115071044</v>
      </c>
    </row>
    <row r="643" spans="1:20" x14ac:dyDescent="0.25">
      <c r="A643" s="57">
        <f t="shared" si="172"/>
        <v>60.932287789458805</v>
      </c>
      <c r="B643" s="12">
        <f t="shared" si="189"/>
        <v>9.6976747955903058</v>
      </c>
      <c r="C643" s="57" t="str">
        <f t="shared" si="173"/>
        <v>-32.9112679346438-7332.35050931327i</v>
      </c>
      <c r="D643" s="57" t="str">
        <f t="shared" si="174"/>
        <v>7.79999997104059-3282.33250736403i</v>
      </c>
      <c r="E643" s="57" t="str">
        <f t="shared" si="175"/>
        <v>162.468984114553-0.0533860873448116i</v>
      </c>
      <c r="F643" s="57" t="str">
        <f t="shared" si="176"/>
        <v>3.83983983773765-6845.03686014025i</v>
      </c>
      <c r="G643" s="57" t="str">
        <f t="shared" si="177"/>
        <v>0.999999999452534-0.0000233979984983426i</v>
      </c>
      <c r="H643" s="57" t="str">
        <f t="shared" si="178"/>
        <v>109.091048524944+0.704594326816813i</v>
      </c>
      <c r="I643" s="57" t="str">
        <f t="shared" si="179"/>
        <v>14.7875232224452-2106.55515378702i</v>
      </c>
      <c r="K643" s="57" t="str">
        <f t="shared" si="180"/>
        <v>0.109995270869016-0.000718965014036054i</v>
      </c>
      <c r="L643" s="57" t="str">
        <f t="shared" si="181"/>
        <v>0.000125-51.7391556130547i</v>
      </c>
      <c r="M643" s="57" t="str">
        <f t="shared" si="182"/>
        <v>0.0015-24.9417327666579i</v>
      </c>
      <c r="N643" s="57">
        <f t="shared" si="183"/>
        <v>89.742829521654457</v>
      </c>
      <c r="O643" s="57">
        <f t="shared" si="184"/>
        <v>77.304951843348107</v>
      </c>
      <c r="P643" s="371">
        <f t="shared" si="185"/>
        <v>77.304951843348107</v>
      </c>
      <c r="Q643" s="371">
        <f t="shared" si="186"/>
        <v>-90.257170478345543</v>
      </c>
      <c r="R643" s="12">
        <f t="shared" si="187"/>
        <v>89.742829521654457</v>
      </c>
      <c r="S643" s="57">
        <f t="shared" si="188"/>
        <v>9.6976747955903053E-3</v>
      </c>
      <c r="T643" s="12">
        <f t="shared" si="171"/>
        <v>77.304951843348107</v>
      </c>
    </row>
    <row r="644" spans="1:20" x14ac:dyDescent="0.25">
      <c r="A644" s="57">
        <f t="shared" si="172"/>
        <v>61.163830483058753</v>
      </c>
      <c r="B644" s="12">
        <f t="shared" si="189"/>
        <v>9.7345259598135492</v>
      </c>
      <c r="C644" s="57" t="str">
        <f t="shared" si="173"/>
        <v>-32.9112552192816-7304.59127116205i</v>
      </c>
      <c r="D644" s="57" t="str">
        <f t="shared" si="174"/>
        <v>7.79999997082008-3269.90686489635i</v>
      </c>
      <c r="E644" s="57" t="str">
        <f t="shared" si="175"/>
        <v>162.468979905152-0.0535889235019103i</v>
      </c>
      <c r="F644" s="57" t="str">
        <f t="shared" si="176"/>
        <v>3.83983983772165-6819.12418890651i</v>
      </c>
      <c r="G644" s="57" t="str">
        <f t="shared" si="177"/>
        <v>0.999999999448365-0.0000234869108925384i</v>
      </c>
      <c r="H644" s="57" t="str">
        <f t="shared" si="178"/>
        <v>109.091049586656+0.707271787875136i</v>
      </c>
      <c r="I644" s="57" t="str">
        <f t="shared" si="179"/>
        <v>14.787523285633-2098.5805104431i</v>
      </c>
      <c r="K644" s="57" t="str">
        <f t="shared" si="180"/>
        <v>0.109995234860902-0.000721696843335028i</v>
      </c>
      <c r="L644" s="57" t="str">
        <f t="shared" si="181"/>
        <v>0.000125-51.5432911068486i</v>
      </c>
      <c r="M644" s="57" t="str">
        <f t="shared" si="182"/>
        <v>0.0015-24.847312977344i</v>
      </c>
      <c r="N644" s="57">
        <f t="shared" si="183"/>
        <v>89.741852323706098</v>
      </c>
      <c r="O644" s="57">
        <f t="shared" si="184"/>
        <v>77.272006560624419</v>
      </c>
      <c r="P644" s="371">
        <f t="shared" si="185"/>
        <v>77.272006560624419</v>
      </c>
      <c r="Q644" s="371">
        <f t="shared" si="186"/>
        <v>-90.258147676293902</v>
      </c>
      <c r="R644" s="12">
        <f t="shared" si="187"/>
        <v>89.741852323706098</v>
      </c>
      <c r="S644" s="57">
        <f t="shared" si="188"/>
        <v>9.7345259598135489E-3</v>
      </c>
      <c r="T644" s="12">
        <f t="shared" si="171"/>
        <v>77.272006560624419</v>
      </c>
    </row>
    <row r="645" spans="1:20" x14ac:dyDescent="0.25">
      <c r="A645" s="57">
        <f t="shared" si="172"/>
        <v>61.396253038894372</v>
      </c>
      <c r="B645" s="12">
        <f t="shared" si="189"/>
        <v>9.7715171584608402</v>
      </c>
      <c r="C645" s="57" t="str">
        <f t="shared" si="173"/>
        <v>-32.9112424071089-7276.93711200994i</v>
      </c>
      <c r="D645" s="57" t="str">
        <f t="shared" si="174"/>
        <v>7.79999997059791-3257.52826113671i</v>
      </c>
      <c r="E645" s="57" t="str">
        <f t="shared" si="175"/>
        <v>162.468975663702-0.0537925300819732i</v>
      </c>
      <c r="F645" s="57" t="str">
        <f t="shared" si="176"/>
        <v>3.83983983770553-6793.30961306359i</v>
      </c>
      <c r="G645" s="57" t="str">
        <f t="shared" si="177"/>
        <v>0.999999999444165-0.0000235761611538309i</v>
      </c>
      <c r="H645" s="57" t="str">
        <f t="shared" si="178"/>
        <v>109.091050656454+0.709959423315427i</v>
      </c>
      <c r="I645" s="57" t="str">
        <f t="shared" si="179"/>
        <v>14.7875233493022-2090.63605588441i</v>
      </c>
      <c r="K645" s="57" t="str">
        <f t="shared" si="180"/>
        <v>0.10999519857863-0.000724439050864786i</v>
      </c>
      <c r="L645" s="57" t="str">
        <f t="shared" si="181"/>
        <v>0.000125-51.3481680681894i</v>
      </c>
      <c r="M645" s="57" t="str">
        <f t="shared" si="182"/>
        <v>0.0015-24.7532506249691i</v>
      </c>
      <c r="N645" s="57">
        <f t="shared" si="183"/>
        <v>89.74087141297619</v>
      </c>
      <c r="O645" s="57">
        <f t="shared" si="184"/>
        <v>77.239061266816222</v>
      </c>
      <c r="P645" s="371">
        <f t="shared" si="185"/>
        <v>77.239061266816222</v>
      </c>
      <c r="Q645" s="371">
        <f t="shared" si="186"/>
        <v>-90.25912858702381</v>
      </c>
      <c r="R645" s="12">
        <f t="shared" si="187"/>
        <v>89.74087141297619</v>
      </c>
      <c r="S645" s="57">
        <f t="shared" si="188"/>
        <v>9.7715171584608403E-3</v>
      </c>
      <c r="T645" s="12">
        <f t="shared" si="171"/>
        <v>77.239061266816222</v>
      </c>
    </row>
    <row r="646" spans="1:20" x14ac:dyDescent="0.25">
      <c r="A646" s="57">
        <f t="shared" si="172"/>
        <v>61.629558800442169</v>
      </c>
      <c r="B646" s="12">
        <f t="shared" si="189"/>
        <v>9.8086489236629912</v>
      </c>
      <c r="C646" s="57" t="str">
        <f t="shared" si="173"/>
        <v>-32.9112294973884-7249.38763404257i</v>
      </c>
      <c r="D646" s="57" t="str">
        <f t="shared" si="174"/>
        <v>7.79999997037403-3245.19651801474i</v>
      </c>
      <c r="E646" s="57" t="str">
        <f t="shared" si="175"/>
        <v>162.468971389958-0.0539969100085512i</v>
      </c>
      <c r="F646" s="57" t="str">
        <f t="shared" si="176"/>
        <v>3.83983983768927-6767.59276126013i</v>
      </c>
      <c r="G646" s="57" t="str">
        <f t="shared" si="177"/>
        <v>0.999999999439932-0.0000236657505661154i</v>
      </c>
      <c r="H646" s="57" t="str">
        <f t="shared" si="178"/>
        <v>109.091051734397+0.712657271800674i</v>
      </c>
      <c r="I646" s="57" t="str">
        <f t="shared" si="179"/>
        <v>14.7875234134561-2082.72167582725i</v>
      </c>
      <c r="K646" s="57" t="str">
        <f t="shared" si="180"/>
        <v>0.109995162020113-0.000727191676031472i</v>
      </c>
      <c r="L646" s="57" t="str">
        <f t="shared" si="181"/>
        <v>0.000125-51.1537836901667i</v>
      </c>
      <c r="M646" s="57" t="str">
        <f t="shared" si="182"/>
        <v>0.0015-24.6595443564148i</v>
      </c>
      <c r="N646" s="57">
        <f t="shared" si="183"/>
        <v>89.739886775362663</v>
      </c>
      <c r="O646" s="57">
        <f t="shared" si="184"/>
        <v>77.20611596183906</v>
      </c>
      <c r="P646" s="371">
        <f t="shared" si="185"/>
        <v>77.20611596183906</v>
      </c>
      <c r="Q646" s="371">
        <f t="shared" si="186"/>
        <v>-90.260113224637337</v>
      </c>
      <c r="R646" s="12">
        <f t="shared" si="187"/>
        <v>89.739886775362663</v>
      </c>
      <c r="S646" s="57">
        <f t="shared" si="188"/>
        <v>9.8086489236629913E-3</v>
      </c>
      <c r="T646" s="12">
        <f t="shared" si="171"/>
        <v>77.20611596183906</v>
      </c>
    </row>
    <row r="647" spans="1:20" x14ac:dyDescent="0.25">
      <c r="A647" s="57">
        <f t="shared" si="172"/>
        <v>61.863751123883851</v>
      </c>
      <c r="B647" s="12">
        <f t="shared" si="189"/>
        <v>9.8459217895729108</v>
      </c>
      <c r="C647" s="57" t="str">
        <f t="shared" si="173"/>
        <v>-32.9112164893784-7221.94244095158i</v>
      </c>
      <c r="D647" s="57" t="str">
        <f t="shared" si="174"/>
        <v>7.79999997014842-3232.91145813417i</v>
      </c>
      <c r="E647" s="57" t="str">
        <f t="shared" si="175"/>
        <v>162.468967083677-0.0542020662162661i</v>
      </c>
      <c r="F647" s="57" t="str">
        <f t="shared" si="176"/>
        <v>3.83983983767288-6741.97326355058i</v>
      </c>
      <c r="G647" s="57" t="str">
        <f t="shared" si="177"/>
        <v>0.999999999435668-0.0000237556804181653i</v>
      </c>
      <c r="H647" s="57" t="str">
        <f t="shared" si="178"/>
        <v>109.091052820549+0.715365372140798i</v>
      </c>
      <c r="I647" s="57" t="str">
        <f t="shared" si="179"/>
        <v>14.7875234780986-2074.83725642062i</v>
      </c>
      <c r="K647" s="57" t="str">
        <f t="shared" si="180"/>
        <v>0.109995125183248-0.000729954758390625i</v>
      </c>
      <c r="L647" s="57" t="str">
        <f t="shared" si="181"/>
        <v>0.000125-50.960135176496i</v>
      </c>
      <c r="M647" s="57" t="str">
        <f t="shared" si="182"/>
        <v>0.0015-24.5661928236847i</v>
      </c>
      <c r="N647" s="57">
        <f t="shared" si="183"/>
        <v>89.738898396709999</v>
      </c>
      <c r="O647" s="57">
        <f t="shared" si="184"/>
        <v>77.173170645608053</v>
      </c>
      <c r="P647" s="371">
        <f t="shared" si="185"/>
        <v>77.173170645608053</v>
      </c>
      <c r="Q647" s="371">
        <f t="shared" si="186"/>
        <v>-90.261101603290001</v>
      </c>
      <c r="R647" s="12">
        <f t="shared" si="187"/>
        <v>89.738898396709999</v>
      </c>
      <c r="S647" s="57">
        <f t="shared" si="188"/>
        <v>9.8459217895729111E-3</v>
      </c>
      <c r="T647" s="12">
        <f t="shared" si="171"/>
        <v>77.173170645608053</v>
      </c>
    </row>
    <row r="648" spans="1:20" x14ac:dyDescent="0.25">
      <c r="A648" s="57">
        <f t="shared" si="172"/>
        <v>62.098833378154609</v>
      </c>
      <c r="B648" s="12">
        <f t="shared" si="189"/>
        <v>9.8833362923732881</v>
      </c>
      <c r="C648" s="57" t="str">
        <f t="shared" si="173"/>
        <v>-32.9112033823294-7194.60113792864i</v>
      </c>
      <c r="D648" s="57" t="str">
        <f t="shared" si="174"/>
        <v>7.79999996992112-3220.67290477029i</v>
      </c>
      <c r="E648" s="57" t="str">
        <f t="shared" si="175"/>
        <v>162.468962744609-0.0544080016508282i</v>
      </c>
      <c r="F648" s="57" t="str">
        <f t="shared" si="176"/>
        <v>3.83983983765639-6716.45075138988i</v>
      </c>
      <c r="G648" s="57" t="str">
        <f t="shared" si="177"/>
        <v>0.999999999431371-0.0000238459520036519i</v>
      </c>
      <c r="H648" s="57" t="str">
        <f t="shared" si="178"/>
        <v>109.09105391497+0.71808376329318i</v>
      </c>
      <c r="I648" s="57" t="str">
        <f t="shared" si="179"/>
        <v>14.787523543233-2066.98268424448i</v>
      </c>
      <c r="K648" s="57" t="str">
        <f t="shared" si="180"/>
        <v>0.109995088065917-0.000732728337647727i</v>
      </c>
      <c r="L648" s="57" t="str">
        <f t="shared" si="181"/>
        <v>0.000125-50.7672197414786i</v>
      </c>
      <c r="M648" s="57" t="str">
        <f t="shared" si="182"/>
        <v>0.0015-24.473194683886i</v>
      </c>
      <c r="N648" s="57">
        <f t="shared" si="183"/>
        <v>89.737906262808934</v>
      </c>
      <c r="O648" s="57">
        <f t="shared" si="184"/>
        <v>77.140225318037494</v>
      </c>
      <c r="P648" s="371">
        <f t="shared" si="185"/>
        <v>77.140225318037494</v>
      </c>
      <c r="Q648" s="371">
        <f t="shared" si="186"/>
        <v>-90.262093737191066</v>
      </c>
      <c r="R648" s="12">
        <f t="shared" si="187"/>
        <v>89.737906262808934</v>
      </c>
      <c r="S648" s="57">
        <f t="shared" si="188"/>
        <v>9.8833362923732883E-3</v>
      </c>
      <c r="T648" s="12">
        <f t="shared" si="171"/>
        <v>77.140225318037494</v>
      </c>
    </row>
    <row r="649" spans="1:20" x14ac:dyDescent="0.25">
      <c r="A649" s="57">
        <f t="shared" si="172"/>
        <v>62.3348089449916</v>
      </c>
      <c r="B649" s="12">
        <f t="shared" si="189"/>
        <v>9.9208929702843065</v>
      </c>
      <c r="C649" s="57" t="str">
        <f t="shared" si="173"/>
        <v>-32.9111901754877-7167.36333165984i</v>
      </c>
      <c r="D649" s="57" t="str">
        <f t="shared" si="174"/>
        <v>7.79999996969209-3208.48068186741i</v>
      </c>
      <c r="E649" s="57" t="str">
        <f t="shared" si="175"/>
        <v>162.468958372504-0.0546147192690994i</v>
      </c>
      <c r="F649" s="57" t="str">
        <f t="shared" si="176"/>
        <v>3.83983983763976-6691.0248576281i</v>
      </c>
      <c r="G649" s="57" t="str">
        <f t="shared" si="177"/>
        <v>0.999999999427041-0.0000239365666211621i</v>
      </c>
      <c r="H649" s="57" t="str">
        <f t="shared" si="178"/>
        <v>109.091055017725+0.720812484363287i</v>
      </c>
      <c r="I649" s="57" t="str">
        <f t="shared" si="179"/>
        <v>14.7875236088636-2059.1578463082i</v>
      </c>
      <c r="K649" s="57" t="str">
        <f t="shared" si="180"/>
        <v>0.109995050665983-0.000735512453658783i</v>
      </c>
      <c r="L649" s="57" t="str">
        <f t="shared" si="181"/>
        <v>0.000125-50.5750346099607i</v>
      </c>
      <c r="M649" s="57" t="str">
        <f t="shared" si="182"/>
        <v>0.0015-24.380548599209i</v>
      </c>
      <c r="N649" s="57">
        <f t="shared" si="183"/>
        <v>89.736910359396248</v>
      </c>
      <c r="O649" s="57">
        <f t="shared" si="184"/>
        <v>77.107279979040896</v>
      </c>
      <c r="P649" s="371">
        <f t="shared" si="185"/>
        <v>77.107279979040896</v>
      </c>
      <c r="Q649" s="371">
        <f t="shared" si="186"/>
        <v>-90.263089640603752</v>
      </c>
      <c r="R649" s="12">
        <f t="shared" si="187"/>
        <v>89.736910359396248</v>
      </c>
      <c r="S649" s="57">
        <f t="shared" si="188"/>
        <v>9.9208929702843066E-3</v>
      </c>
      <c r="T649" s="12">
        <f t="shared" si="171"/>
        <v>77.107279979040896</v>
      </c>
    </row>
    <row r="650" spans="1:20" x14ac:dyDescent="0.25">
      <c r="A650" s="57">
        <f t="shared" si="172"/>
        <v>62.571681218982569</v>
      </c>
      <c r="B650" s="12">
        <f t="shared" si="189"/>
        <v>9.9585923635713876</v>
      </c>
      <c r="C650" s="57" t="str">
        <f t="shared" si="173"/>
        <v>-32.9111768680949-7140.22863032031i</v>
      </c>
      <c r="D650" s="57" t="str">
        <f t="shared" si="174"/>
        <v>7.79999996946131-3196.3346140363i</v>
      </c>
      <c r="E650" s="57" t="str">
        <f t="shared" si="175"/>
        <v>162.468953967113-0.0548222220391555i</v>
      </c>
      <c r="F650" s="57" t="str">
        <f t="shared" si="176"/>
        <v>3.83983983762301-6665.69521650524i</v>
      </c>
      <c r="G650" s="57" t="str">
        <f t="shared" si="177"/>
        <v>0.999999999422678-0.0000240275255742177i</v>
      </c>
      <c r="H650" s="57" t="str">
        <f t="shared" si="178"/>
        <v>109.091056128877+0.72355157460516i</v>
      </c>
      <c r="I650" s="57" t="str">
        <f t="shared" si="179"/>
        <v>14.787523674994-2051.36263004884i</v>
      </c>
      <c r="K650" s="57" t="str">
        <f t="shared" si="180"/>
        <v>0.109995012981295-0.00073830714643088i</v>
      </c>
      <c r="L650" s="57" t="str">
        <f t="shared" si="181"/>
        <v>0.000125-50.3835770172948i</v>
      </c>
      <c r="M650" s="57" t="str">
        <f t="shared" si="182"/>
        <v>0.0015-24.2882532369088i</v>
      </c>
      <c r="N650" s="57">
        <f t="shared" si="183"/>
        <v>89.735910672154645</v>
      </c>
      <c r="O650" s="57">
        <f t="shared" si="184"/>
        <v>77.074334628531417</v>
      </c>
      <c r="P650" s="371">
        <f t="shared" si="185"/>
        <v>77.074334628531417</v>
      </c>
      <c r="Q650" s="371">
        <f t="shared" si="186"/>
        <v>-90.264089327845355</v>
      </c>
      <c r="R650" s="12">
        <f t="shared" si="187"/>
        <v>89.735910672154645</v>
      </c>
      <c r="S650" s="57">
        <f t="shared" si="188"/>
        <v>9.958592363571387E-3</v>
      </c>
      <c r="T650" s="12">
        <f t="shared" si="171"/>
        <v>77.074334628531417</v>
      </c>
    </row>
    <row r="651" spans="1:20" x14ac:dyDescent="0.25">
      <c r="A651" s="57">
        <f t="shared" si="172"/>
        <v>62.809453607614707</v>
      </c>
      <c r="B651" s="12">
        <f t="shared" si="189"/>
        <v>9.9964350145529597</v>
      </c>
      <c r="C651" s="57" t="str">
        <f t="shared" si="173"/>
        <v>-32.9111634593839-7113.19664356824i</v>
      </c>
      <c r="D651" s="57" t="str">
        <f t="shared" si="174"/>
        <v>7.79999996922879-3184.2345265517i</v>
      </c>
      <c r="E651" s="57" t="str">
        <f t="shared" si="175"/>
        <v>162.46894952818-0.0550305129402524i</v>
      </c>
      <c r="F651" s="57" t="str">
        <f t="shared" si="176"/>
        <v>3.83983983760614-6640.46146364591i</v>
      </c>
      <c r="G651" s="57" t="str">
        <f t="shared" si="177"/>
        <v>0.999999999418282-0.0000241188301712937i</v>
      </c>
      <c r="H651" s="57" t="str">
        <f t="shared" si="178"/>
        <v>109.09105724849+0.726301073422005i</v>
      </c>
      <c r="I651" s="57" t="str">
        <f t="shared" si="179"/>
        <v>14.7875237416279-2043.59692332962i</v>
      </c>
      <c r="K651" s="57" t="str">
        <f t="shared" si="180"/>
        <v>0.109994975009686-0.000741112456122761i</v>
      </c>
      <c r="L651" s="57" t="str">
        <f t="shared" si="181"/>
        <v>0.000125-50.1928442092995i</v>
      </c>
      <c r="M651" s="57" t="str">
        <f t="shared" si="182"/>
        <v>0.0015-24.1963072692854i</v>
      </c>
      <c r="N651" s="57">
        <f t="shared" si="183"/>
        <v>89.734907186712505</v>
      </c>
      <c r="O651" s="57">
        <f t="shared" si="184"/>
        <v>77.041389266421334</v>
      </c>
      <c r="P651" s="371">
        <f t="shared" si="185"/>
        <v>77.041389266421334</v>
      </c>
      <c r="Q651" s="371">
        <f t="shared" si="186"/>
        <v>-90.265092813287495</v>
      </c>
      <c r="R651" s="12">
        <f t="shared" si="187"/>
        <v>89.734907186712505</v>
      </c>
      <c r="S651" s="57">
        <f t="shared" si="188"/>
        <v>9.9964350145529592E-3</v>
      </c>
      <c r="T651" s="12">
        <f t="shared" si="171"/>
        <v>77.041389266421334</v>
      </c>
    </row>
    <row r="652" spans="1:20" x14ac:dyDescent="0.25">
      <c r="A652" s="57">
        <f t="shared" si="172"/>
        <v>63.048129531323646</v>
      </c>
      <c r="B652" s="12">
        <f t="shared" si="189"/>
        <v>10.034421467608261</v>
      </c>
      <c r="C652" s="57" t="str">
        <f t="shared" si="173"/>
        <v>-32.9111499485841-7086.26698253956i</v>
      </c>
      <c r="D652" s="57" t="str">
        <f t="shared" si="174"/>
        <v>7.7999999689945-3172.18024534979i</v>
      </c>
      <c r="E652" s="57" t="str">
        <f t="shared" si="175"/>
        <v>162.468945055452-0.0552395949629664i</v>
      </c>
      <c r="F652" s="57" t="str">
        <f t="shared" si="176"/>
        <v>3.83983983758912-6615.3232360541i</v>
      </c>
      <c r="G652" s="57" t="str">
        <f t="shared" si="177"/>
        <v>0.999999999413853-0.0000242104817258374i</v>
      </c>
      <c r="H652" s="57" t="str">
        <f t="shared" si="178"/>
        <v>109.091058376627+0.729061020366761i</v>
      </c>
      <c r="I652" s="57" t="str">
        <f t="shared" si="179"/>
        <v>14.7875238087689-2035.8606144382i</v>
      </c>
      <c r="K652" s="57" t="str">
        <f t="shared" si="180"/>
        <v>0.109994936748972-0.000743928423045384i</v>
      </c>
      <c r="L652" s="57" t="str">
        <f t="shared" si="181"/>
        <v>0.000125-50.002833442219i</v>
      </c>
      <c r="M652" s="57" t="str">
        <f t="shared" si="182"/>
        <v>0.0015-24.1047093736655i</v>
      </c>
      <c r="N652" s="57">
        <f t="shared" si="183"/>
        <v>89.733899888643634</v>
      </c>
      <c r="O652" s="57">
        <f t="shared" si="184"/>
        <v>77.008443892622495</v>
      </c>
      <c r="P652" s="371">
        <f t="shared" si="185"/>
        <v>77.008443892622495</v>
      </c>
      <c r="Q652" s="371">
        <f t="shared" si="186"/>
        <v>-90.266100111356366</v>
      </c>
      <c r="R652" s="12">
        <f t="shared" si="187"/>
        <v>89.733899888643634</v>
      </c>
      <c r="S652" s="57">
        <f t="shared" si="188"/>
        <v>1.0034421467608261E-2</v>
      </c>
      <c r="T652" s="12">
        <f t="shared" si="171"/>
        <v>77.008443892622495</v>
      </c>
    </row>
    <row r="653" spans="1:20" x14ac:dyDescent="0.25">
      <c r="A653" s="57">
        <f t="shared" si="172"/>
        <v>63.287712423542686</v>
      </c>
      <c r="B653" s="12">
        <f t="shared" si="189"/>
        <v>10.072552269185174</v>
      </c>
      <c r="C653" s="57" t="str">
        <f t="shared" si="173"/>
        <v>-32.911136334918-7059.43925984183i</v>
      </c>
      <c r="D653" s="57" t="str">
        <f t="shared" si="174"/>
        <v>7.7999999687584-3160.17159702569i</v>
      </c>
      <c r="E653" s="57" t="str">
        <f t="shared" si="175"/>
        <v>162.468940548669-0.0554494711091581i</v>
      </c>
      <c r="F653" s="57" t="str">
        <f t="shared" si="176"/>
        <v>3.83983983757199-6590.28017210796i</v>
      </c>
      <c r="G653" s="57" t="str">
        <f t="shared" si="177"/>
        <v>0.999999999409389-0.0000243024815562871i</v>
      </c>
      <c r="H653" s="57" t="str">
        <f t="shared" si="178"/>
        <v>109.091059513356+0.731831455142715i</v>
      </c>
      <c r="I653" s="57" t="str">
        <f t="shared" si="179"/>
        <v>14.7875238764214-2028.15359208524i</v>
      </c>
      <c r="K653" s="57" t="str">
        <f t="shared" si="180"/>
        <v>0.10999489819695-0.000746755087662521i</v>
      </c>
      <c r="L653" s="57" t="str">
        <f t="shared" si="181"/>
        <v>0.000125-49.813541982685i</v>
      </c>
      <c r="M653" s="57" t="str">
        <f t="shared" si="182"/>
        <v>0.0015-24.0134582323825i</v>
      </c>
      <c r="N653" s="57">
        <f t="shared" si="183"/>
        <v>89.732888763467145</v>
      </c>
      <c r="O653" s="57">
        <f t="shared" si="184"/>
        <v>76.975498507045586</v>
      </c>
      <c r="P653" s="371">
        <f t="shared" si="185"/>
        <v>76.975498507045586</v>
      </c>
      <c r="Q653" s="371">
        <f t="shared" si="186"/>
        <v>-90.267111236532855</v>
      </c>
      <c r="R653" s="12">
        <f t="shared" si="187"/>
        <v>89.732888763467145</v>
      </c>
      <c r="S653" s="57">
        <f t="shared" si="188"/>
        <v>1.0072552269185174E-2</v>
      </c>
      <c r="T653" s="12">
        <f t="shared" si="171"/>
        <v>76.975498507045586</v>
      </c>
    </row>
    <row r="654" spans="1:20" x14ac:dyDescent="0.25">
      <c r="A654" s="57">
        <f t="shared" si="172"/>
        <v>63.528205730752148</v>
      </c>
      <c r="B654" s="12">
        <f t="shared" si="189"/>
        <v>10.110827967808078</v>
      </c>
      <c r="C654" s="57" t="str">
        <f t="shared" si="173"/>
        <v>-32.9111226176032-7032.71308954948i</v>
      </c>
      <c r="D654" s="57" t="str">
        <f t="shared" si="174"/>
        <v>7.79999996852052-3148.20840883096i</v>
      </c>
      <c r="E654" s="57" t="str">
        <f t="shared" si="175"/>
        <v>162.468936007574-0.0556601443920618i</v>
      </c>
      <c r="F654" s="57" t="str">
        <f t="shared" si="176"/>
        <v>3.83983983755471-6565.33191155462i</v>
      </c>
      <c r="G654" s="57" t="str">
        <f t="shared" si="177"/>
        <v>0.999999999404892-0.0000243948309860912i</v>
      </c>
      <c r="H654" s="57" t="str">
        <f t="shared" si="178"/>
        <v>109.091060658739+0.734612417603985i</v>
      </c>
      <c r="I654" s="57" t="str">
        <f t="shared" si="179"/>
        <v>14.787523944589-2020.47574540258i</v>
      </c>
      <c r="K654" s="57" t="str">
        <f t="shared" si="180"/>
        <v>0.109994859351404-0.000749592490591321i</v>
      </c>
      <c r="L654" s="57" t="str">
        <f t="shared" si="181"/>
        <v>0.000125-49.6249671076757i</v>
      </c>
      <c r="M654" s="57" t="str">
        <f t="shared" si="182"/>
        <v>0.0015-23.922552532758i</v>
      </c>
      <c r="N654" s="57">
        <f t="shared" si="183"/>
        <v>89.73187379664715</v>
      </c>
      <c r="O654" s="57">
        <f t="shared" si="184"/>
        <v>76.942553109601207</v>
      </c>
      <c r="P654" s="371">
        <f t="shared" si="185"/>
        <v>76.942553109601207</v>
      </c>
      <c r="Q654" s="371">
        <f t="shared" si="186"/>
        <v>-90.26812620335285</v>
      </c>
      <c r="R654" s="12">
        <f t="shared" si="187"/>
        <v>89.73187379664715</v>
      </c>
      <c r="S654" s="57">
        <f t="shared" si="188"/>
        <v>1.0110827967808078E-2</v>
      </c>
      <c r="T654" s="12">
        <f t="shared" si="171"/>
        <v>76.942553109601207</v>
      </c>
    </row>
    <row r="655" spans="1:20" x14ac:dyDescent="0.25">
      <c r="A655" s="57">
        <f t="shared" si="172"/>
        <v>63.769612912529006</v>
      </c>
      <c r="B655" s="12">
        <f t="shared" si="189"/>
        <v>10.149249114085748</v>
      </c>
      <c r="C655" s="57" t="str">
        <f t="shared" si="173"/>
        <v>-32.9111087958499-7006.08808719743i</v>
      </c>
      <c r="D655" s="57" t="str">
        <f t="shared" si="174"/>
        <v>7.7999999682808-3136.29050867111i</v>
      </c>
      <c r="E655" s="57" t="str">
        <f t="shared" si="175"/>
        <v>162.468931431905-0.0558716178363007i</v>
      </c>
      <c r="F655" s="57" t="str">
        <f t="shared" si="176"/>
        <v>3.83983983753732-6540.47809550495i</v>
      </c>
      <c r="G655" s="57" t="str">
        <f t="shared" si="177"/>
        <v>0.999999999400361-0.0000244875313437274i</v>
      </c>
      <c r="H655" s="57" t="str">
        <f t="shared" si="178"/>
        <v>109.091061812845+0.737403947756163i</v>
      </c>
      <c r="I655" s="57" t="str">
        <f t="shared" si="179"/>
        <v>14.7875240132758-2012.82696394186i</v>
      </c>
      <c r="K655" s="57" t="str">
        <f t="shared" si="180"/>
        <v>0.109994820210098-0.000752440672602873i</v>
      </c>
      <c r="L655" s="57" t="str">
        <f t="shared" si="181"/>
        <v>0.000125-49.4371061044788i</v>
      </c>
      <c r="M655" s="57" t="str">
        <f t="shared" si="182"/>
        <v>0.0015-23.8319909670831i</v>
      </c>
      <c r="N655" s="57">
        <f t="shared" si="183"/>
        <v>89.730854973592642</v>
      </c>
      <c r="O655" s="57">
        <f t="shared" si="184"/>
        <v>76.909607700198805</v>
      </c>
      <c r="P655" s="371">
        <f t="shared" si="185"/>
        <v>76.909607700198805</v>
      </c>
      <c r="Q655" s="371">
        <f t="shared" si="186"/>
        <v>-90.269145026407358</v>
      </c>
      <c r="R655" s="12">
        <f t="shared" si="187"/>
        <v>89.730854973592642</v>
      </c>
      <c r="S655" s="57">
        <f t="shared" si="188"/>
        <v>1.0149249114085749E-2</v>
      </c>
      <c r="T655" s="12">
        <f t="shared" si="171"/>
        <v>76.909607700198805</v>
      </c>
    </row>
    <row r="656" spans="1:20" x14ac:dyDescent="0.25">
      <c r="A656" s="57">
        <f t="shared" si="172"/>
        <v>64.011937441596615</v>
      </c>
      <c r="B656" s="12">
        <f t="shared" si="189"/>
        <v>10.187816260719273</v>
      </c>
      <c r="C656" s="57" t="str">
        <f t="shared" si="173"/>
        <v>-32.9110948688632-6979.56386977626i</v>
      </c>
      <c r="D656" s="57" t="str">
        <f t="shared" si="174"/>
        <v>7.79999996803927-3124.41772510316i</v>
      </c>
      <c r="E656" s="57" t="str">
        <f t="shared" si="175"/>
        <v>162.468926821399-0.0560838944779404i</v>
      </c>
      <c r="F656" s="57" t="str">
        <f t="shared" si="176"/>
        <v>3.83983983751978-6515.7183664285i</v>
      </c>
      <c r="G656" s="57" t="str">
        <f t="shared" si="177"/>
        <v>0.999999999395795-0.0000245805839627214i</v>
      </c>
      <c r="H656" s="57" t="str">
        <f t="shared" si="178"/>
        <v>109.091062975738+0.740206085756843i</v>
      </c>
      <c r="I656" s="57" t="str">
        <f t="shared" si="179"/>
        <v>14.7875240824854-2005.20713767276i</v>
      </c>
      <c r="K656" s="57" t="str">
        <f t="shared" si="180"/>
        <v>0.109994780770782-0.000755299674622819i</v>
      </c>
      <c r="L656" s="57" t="str">
        <f t="shared" si="181"/>
        <v>0.000125-49.2499562706504i</v>
      </c>
      <c r="M656" s="57" t="str">
        <f t="shared" si="182"/>
        <v>0.0015-23.7417722325992i</v>
      </c>
      <c r="N656" s="57">
        <f t="shared" si="183"/>
        <v>89.729832279657273</v>
      </c>
      <c r="O656" s="57">
        <f t="shared" si="184"/>
        <v>76.876662278747517</v>
      </c>
      <c r="P656" s="371">
        <f t="shared" si="185"/>
        <v>76.876662278747517</v>
      </c>
      <c r="Q656" s="371">
        <f t="shared" si="186"/>
        <v>-90.270167720342727</v>
      </c>
      <c r="R656" s="12">
        <f t="shared" si="187"/>
        <v>89.729832279657273</v>
      </c>
      <c r="S656" s="57">
        <f t="shared" si="188"/>
        <v>1.0187816260719273E-2</v>
      </c>
      <c r="T656" s="12">
        <f t="shared" si="171"/>
        <v>76.876662278747517</v>
      </c>
    </row>
    <row r="657" spans="1:20" x14ac:dyDescent="0.25">
      <c r="A657" s="57">
        <f t="shared" si="172"/>
        <v>64.255182803874675</v>
      </c>
      <c r="B657" s="12">
        <f t="shared" si="189"/>
        <v>10.226529962510007</v>
      </c>
      <c r="C657" s="57" t="str">
        <f t="shared" si="173"/>
        <v>-32.9110808358426-6953.1400557262i</v>
      </c>
      <c r="D657" s="57" t="str">
        <f t="shared" si="174"/>
        <v>7.79999996779592-3112.58988733313i</v>
      </c>
      <c r="E657" s="57" t="str">
        <f t="shared" si="175"/>
        <v>162.468922175791-0.0562969773645498i</v>
      </c>
      <c r="F657" s="57" t="str">
        <f t="shared" si="176"/>
        <v>3.83983983750213-6491.05236814822i</v>
      </c>
      <c r="G657" s="57" t="str">
        <f t="shared" si="177"/>
        <v>0.999999999391194-0.0000246739901816662i</v>
      </c>
      <c r="H657" s="57" t="str">
        <f t="shared" si="178"/>
        <v>109.091064147485+0.743018871916241i</v>
      </c>
      <c r="I657" s="57" t="str">
        <f t="shared" si="179"/>
        <v>14.7875241522219-1997.61615698151i</v>
      </c>
      <c r="K657" s="57" t="str">
        <f t="shared" si="180"/>
        <v>0.109994741031187-0.000758169537731909i</v>
      </c>
      <c r="L657" s="57" t="str">
        <f t="shared" si="181"/>
        <v>0.000125-49.0635149139773i</v>
      </c>
      <c r="M657" s="57" t="str">
        <f t="shared" si="182"/>
        <v>0.0015-23.6518950314796i</v>
      </c>
      <c r="N657" s="57">
        <f t="shared" si="183"/>
        <v>89.728805700139048</v>
      </c>
      <c r="O657" s="57">
        <f t="shared" si="184"/>
        <v>76.843716845155598</v>
      </c>
      <c r="P657" s="371">
        <f t="shared" si="185"/>
        <v>76.843716845155598</v>
      </c>
      <c r="Q657" s="371">
        <f t="shared" si="186"/>
        <v>-90.271194299860952</v>
      </c>
      <c r="R657" s="12">
        <f t="shared" si="187"/>
        <v>89.728805700139048</v>
      </c>
      <c r="S657" s="57">
        <f t="shared" si="188"/>
        <v>1.0226529962510007E-2</v>
      </c>
      <c r="T657" s="12">
        <f t="shared" si="171"/>
        <v>76.843716845155598</v>
      </c>
    </row>
    <row r="658" spans="1:20" x14ac:dyDescent="0.25">
      <c r="A658" s="57">
        <f t="shared" si="172"/>
        <v>64.499352498529404</v>
      </c>
      <c r="B658" s="12">
        <f t="shared" si="189"/>
        <v>10.265390776367544</v>
      </c>
      <c r="C658" s="57" t="str">
        <f t="shared" si="173"/>
        <v>-32.91106669598-6926.81626493164i</v>
      </c>
      <c r="D658" s="57" t="str">
        <f t="shared" si="174"/>
        <v>7.79999996755071-3100.80682521361i</v>
      </c>
      <c r="E658" s="57" t="str">
        <f t="shared" si="175"/>
        <v>162.468917494812-0.0565108695551853i</v>
      </c>
      <c r="F658" s="57" t="str">
        <f t="shared" si="176"/>
        <v>3.83983983748431-6466.47974583548i</v>
      </c>
      <c r="G658" s="57" t="str">
        <f t="shared" si="177"/>
        <v>0.999999999386558-0.0000247677513442417i</v>
      </c>
      <c r="H658" s="57" t="str">
        <f t="shared" si="178"/>
        <v>109.091065328156+0.745842346697779i</v>
      </c>
      <c r="I658" s="57" t="str">
        <f t="shared" si="179"/>
        <v>14.7875242224898-1990.05391266937i</v>
      </c>
      <c r="K658" s="57" t="str">
        <f t="shared" si="180"/>
        <v>0.109994700989025-0.000761050303166601i</v>
      </c>
      <c r="L658" s="57" t="str">
        <f t="shared" si="181"/>
        <v>0.000125-48.877779352438i</v>
      </c>
      <c r="M658" s="57" t="str">
        <f t="shared" si="182"/>
        <v>0.0015-23.5623580708105i</v>
      </c>
      <c r="N658" s="57">
        <f t="shared" si="183"/>
        <v>89.727775220280307</v>
      </c>
      <c r="O658" s="57">
        <f t="shared" si="184"/>
        <v>76.810771399330392</v>
      </c>
      <c r="P658" s="371">
        <f t="shared" si="185"/>
        <v>76.810771399330392</v>
      </c>
      <c r="Q658" s="371">
        <f t="shared" si="186"/>
        <v>-90.272224779719693</v>
      </c>
      <c r="R658" s="12">
        <f t="shared" si="187"/>
        <v>89.727775220280307</v>
      </c>
      <c r="S658" s="57">
        <f t="shared" si="188"/>
        <v>1.0265390776367544E-2</v>
      </c>
      <c r="T658" s="12">
        <f t="shared" si="171"/>
        <v>76.810771399330392</v>
      </c>
    </row>
    <row r="659" spans="1:20" x14ac:dyDescent="0.25">
      <c r="A659" s="57">
        <f t="shared" si="172"/>
        <v>64.744450038023814</v>
      </c>
      <c r="B659" s="12">
        <f t="shared" si="189"/>
        <v>10.304399261317741</v>
      </c>
      <c r="C659" s="57" t="str">
        <f t="shared" si="173"/>
        <v>-32.911052448463-6900.59211871629i</v>
      </c>
      <c r="D659" s="57" t="str">
        <f t="shared" si="174"/>
        <v>7.79999996730361-3089.06836924128i</v>
      </c>
      <c r="E659" s="57" t="str">
        <f t="shared" si="175"/>
        <v>162.468912778196-0.0567255741205244i</v>
      </c>
      <c r="F659" s="57" t="str">
        <f t="shared" si="176"/>
        <v>3.83983983746638-6442.00014600482i</v>
      </c>
      <c r="G659" s="57" t="str">
        <f t="shared" si="177"/>
        <v>0.999999999381888-0.0000248618687992337i</v>
      </c>
      <c r="H659" s="57" t="str">
        <f t="shared" si="178"/>
        <v>109.091066517816+0.748676550718586i</v>
      </c>
      <c r="I659" s="57" t="str">
        <f t="shared" si="179"/>
        <v>14.7875242932925-1982.52029595084i</v>
      </c>
      <c r="K659" s="57" t="str">
        <f t="shared" si="180"/>
        <v>0.109994660641995-0.000763942012319641i</v>
      </c>
      <c r="L659" s="57" t="str">
        <f t="shared" si="181"/>
        <v>0.000125-48.692746914164i</v>
      </c>
      <c r="M659" s="57" t="str">
        <f t="shared" si="182"/>
        <v>0.0015-23.4731600625727i</v>
      </c>
      <c r="N659" s="57">
        <f t="shared" si="183"/>
        <v>89.726740825267285</v>
      </c>
      <c r="O659" s="57">
        <f t="shared" si="184"/>
        <v>76.77782594117906</v>
      </c>
      <c r="P659" s="371">
        <f t="shared" si="185"/>
        <v>76.77782594117906</v>
      </c>
      <c r="Q659" s="371">
        <f t="shared" si="186"/>
        <v>-90.273259174732715</v>
      </c>
      <c r="R659" s="12">
        <f t="shared" si="187"/>
        <v>89.726740825267285</v>
      </c>
      <c r="S659" s="57">
        <f t="shared" si="188"/>
        <v>1.0304399261317741E-2</v>
      </c>
      <c r="T659" s="12">
        <f t="shared" si="171"/>
        <v>76.77782594117906</v>
      </c>
    </row>
    <row r="660" spans="1:20" x14ac:dyDescent="0.25">
      <c r="A660" s="57">
        <f t="shared" si="172"/>
        <v>64.990478948168303</v>
      </c>
      <c r="B660" s="12">
        <f t="shared" si="189"/>
        <v>10.343555978510748</v>
      </c>
      <c r="C660" s="57" t="str">
        <f t="shared" si="173"/>
        <v>-32.9110380924708-6874.46723983681i</v>
      </c>
      <c r="D660" s="57" t="str">
        <f t="shared" si="174"/>
        <v>7.79999996705465-3077.37435055451i</v>
      </c>
      <c r="E660" s="57" t="str">
        <f t="shared" si="175"/>
        <v>162.468908025668-0.0569410941428272i</v>
      </c>
      <c r="F660" s="57" t="str">
        <f t="shared" si="176"/>
        <v>3.83983983744831-6417.61321650901i</v>
      </c>
      <c r="G660" s="57" t="str">
        <f t="shared" si="177"/>
        <v>0.999999999377181-0.0000249563439005533i</v>
      </c>
      <c r="H660" s="57" t="str">
        <f t="shared" si="178"/>
        <v>109.091067716535+0.751521524750181i</v>
      </c>
      <c r="I660" s="57" t="str">
        <f t="shared" si="179"/>
        <v>14.7875243646343-1975.01519845236i</v>
      </c>
      <c r="K660" s="57" t="str">
        <f t="shared" si="180"/>
        <v>0.109994619987775-0.00076684470674065i</v>
      </c>
      <c r="L660" s="57" t="str">
        <f t="shared" si="181"/>
        <v>0.000125-48.5084149374019i</v>
      </c>
      <c r="M660" s="57" t="str">
        <f t="shared" si="182"/>
        <v>0.0015-23.384299723623i</v>
      </c>
      <c r="N660" s="57">
        <f t="shared" si="183"/>
        <v>89.725702500230042</v>
      </c>
      <c r="O660" s="57">
        <f t="shared" si="184"/>
        <v>76.744880470607512</v>
      </c>
      <c r="P660" s="371">
        <f t="shared" si="185"/>
        <v>76.744880470607512</v>
      </c>
      <c r="Q660" s="371">
        <f t="shared" si="186"/>
        <v>-90.274297499769958</v>
      </c>
      <c r="R660" s="12">
        <f t="shared" si="187"/>
        <v>89.725702500230042</v>
      </c>
      <c r="S660" s="57">
        <f t="shared" si="188"/>
        <v>1.0343555978510749E-2</v>
      </c>
      <c r="T660" s="12">
        <f t="shared" si="171"/>
        <v>76.744880470607512</v>
      </c>
    </row>
    <row r="661" spans="1:20" x14ac:dyDescent="0.25">
      <c r="A661" s="57">
        <f t="shared" si="172"/>
        <v>65.237442768171348</v>
      </c>
      <c r="B661" s="12">
        <f t="shared" si="189"/>
        <v>10.38286149122909</v>
      </c>
      <c r="C661" s="57" t="str">
        <f t="shared" si="173"/>
        <v>-32.9110236271788-6848.44125247826i</v>
      </c>
      <c r="D661" s="57" t="str">
        <f t="shared" si="174"/>
        <v>7.79999996680379-3065.72460093093i</v>
      </c>
      <c r="E661" s="57" t="str">
        <f t="shared" si="175"/>
        <v>162.468903236958-0.0571574327160184i</v>
      </c>
      <c r="F661" s="57" t="str">
        <f t="shared" si="176"/>
        <v>3.8398398374301-6393.31860653386i</v>
      </c>
      <c r="G661" s="57" t="str">
        <f t="shared" si="177"/>
        <v>0.999999999372438-0.0000250511780072566i</v>
      </c>
      <c r="H661" s="57" t="str">
        <f t="shared" si="178"/>
        <v>109.091068924381+0.754377309719012i</v>
      </c>
      <c r="I661" s="57" t="str">
        <f t="shared" si="179"/>
        <v>14.7875244365193-1967.53851221056i</v>
      </c>
      <c r="K661" s="57" t="str">
        <f t="shared" si="180"/>
        <v>0.109994579024027-0.00076975842813673i</v>
      </c>
      <c r="L661" s="57" t="str">
        <f t="shared" si="181"/>
        <v>0.000125-48.3247807704743i</v>
      </c>
      <c r="M661" s="57" t="str">
        <f t="shared" si="182"/>
        <v>0.0015-23.2957757756754i</v>
      </c>
      <c r="N661" s="57">
        <f t="shared" si="183"/>
        <v>89.72466023024225</v>
      </c>
      <c r="O661" s="57">
        <f t="shared" si="184"/>
        <v>76.711934987521445</v>
      </c>
      <c r="P661" s="371">
        <f t="shared" si="185"/>
        <v>76.711934987521445</v>
      </c>
      <c r="Q661" s="371">
        <f t="shared" si="186"/>
        <v>-90.27533976975775</v>
      </c>
      <c r="R661" s="12">
        <f t="shared" si="187"/>
        <v>89.72466023024225</v>
      </c>
      <c r="S661" s="57">
        <f t="shared" si="188"/>
        <v>1.0382861491229089E-2</v>
      </c>
      <c r="T661" s="12">
        <f t="shared" si="171"/>
        <v>76.711934987521445</v>
      </c>
    </row>
    <row r="662" spans="1:20" x14ac:dyDescent="0.25">
      <c r="A662" s="57">
        <f t="shared" si="172"/>
        <v>65.485345050690398</v>
      </c>
      <c r="B662" s="12">
        <f t="shared" si="189"/>
        <v>10.42231636489576</v>
      </c>
      <c r="C662" s="57" t="str">
        <f t="shared" si="173"/>
        <v>-32.9110090517542-6822.51378224788i</v>
      </c>
      <c r="D662" s="57" t="str">
        <f t="shared" si="174"/>
        <v>7.79999996655103-3054.11895278497i</v>
      </c>
      <c r="E662" s="57" t="str">
        <f t="shared" si="175"/>
        <v>162.468898411788-0.0573745929457214i</v>
      </c>
      <c r="F662" s="57" t="str">
        <f t="shared" si="176"/>
        <v>3.83983983741175-6369.11596659325i</v>
      </c>
      <c r="G662" s="57" t="str">
        <f t="shared" si="177"/>
        <v>0.99999999936766-0.000025146372483564i</v>
      </c>
      <c r="H662" s="57" t="str">
        <f t="shared" si="178"/>
        <v>109.091070141425+0.757243946707071i</v>
      </c>
      <c r="I662" s="57" t="str">
        <f t="shared" si="179"/>
        <v>14.7875245089518-1960.09012967082i</v>
      </c>
      <c r="K662" s="57" t="str">
        <f t="shared" si="180"/>
        <v>0.109994537748393-0.000772683218373044i</v>
      </c>
      <c r="L662" s="57" t="str">
        <f t="shared" si="181"/>
        <v>0.000125-48.1418417717415i</v>
      </c>
      <c r="M662" s="57" t="str">
        <f t="shared" si="182"/>
        <v>0.0015-23.2075869452833i</v>
      </c>
      <c r="N662" s="57">
        <f t="shared" si="183"/>
        <v>89.723614000320921</v>
      </c>
      <c r="O662" s="57">
        <f t="shared" si="184"/>
        <v>76.678989491825263</v>
      </c>
      <c r="P662" s="371">
        <f t="shared" si="185"/>
        <v>76.678989491825263</v>
      </c>
      <c r="Q662" s="371">
        <f t="shared" si="186"/>
        <v>-90.276385999679079</v>
      </c>
      <c r="R662" s="12">
        <f t="shared" si="187"/>
        <v>89.723614000320921</v>
      </c>
      <c r="S662" s="57">
        <f t="shared" si="188"/>
        <v>1.042231636489576E-2</v>
      </c>
      <c r="T662" s="12">
        <f t="shared" si="171"/>
        <v>76.678989491825263</v>
      </c>
    </row>
    <row r="663" spans="1:20" x14ac:dyDescent="0.25">
      <c r="A663" s="57">
        <f t="shared" si="172"/>
        <v>65.734189361883026</v>
      </c>
      <c r="B663" s="12">
        <f t="shared" si="189"/>
        <v>10.461921167082364</v>
      </c>
      <c r="C663" s="57" t="str">
        <f t="shared" si="173"/>
        <v>-32.9109943653589-6796.68445617047i</v>
      </c>
      <c r="D663" s="57" t="str">
        <f t="shared" si="174"/>
        <v>7.79999996629633-3042.55723916549i</v>
      </c>
      <c r="E663" s="57" t="str">
        <f t="shared" si="175"/>
        <v>162.468893549882-0.0575925779493177i</v>
      </c>
      <c r="F663" s="57" t="str">
        <f t="shared" si="176"/>
        <v>3.83983983739327-6345.0049485241i</v>
      </c>
      <c r="G663" s="57" t="str">
        <f t="shared" si="177"/>
        <v>0.999999999362845-0.0000252419286988801i</v>
      </c>
      <c r="H663" s="57" t="str">
        <f t="shared" si="178"/>
        <v>109.091071367735+0.760121476952422i</v>
      </c>
      <c r="I663" s="57" t="str">
        <f t="shared" si="179"/>
        <v>14.7875245819358-1952.66994368563i</v>
      </c>
      <c r="K663" s="57" t="str">
        <f t="shared" si="180"/>
        <v>0.1099944961585-0.000775619119473406i</v>
      </c>
      <c r="L663" s="57" t="str">
        <f t="shared" si="181"/>
        <v>0.000125-47.9595953095652i</v>
      </c>
      <c r="M663" s="57" t="str">
        <f t="shared" si="182"/>
        <v>0.0015-23.1197319638208i</v>
      </c>
      <c r="N663" s="57">
        <f t="shared" si="183"/>
        <v>89.722563795426225</v>
      </c>
      <c r="O663" s="57">
        <f t="shared" si="184"/>
        <v>76.646043983423183</v>
      </c>
      <c r="P663" s="371">
        <f t="shared" si="185"/>
        <v>76.646043983423183</v>
      </c>
      <c r="Q663" s="371">
        <f t="shared" si="186"/>
        <v>-90.277436204573775</v>
      </c>
      <c r="R663" s="12">
        <f t="shared" si="187"/>
        <v>89.722563795426225</v>
      </c>
      <c r="S663" s="57">
        <f t="shared" si="188"/>
        <v>1.0461921167082364E-2</v>
      </c>
      <c r="T663" s="12">
        <f t="shared" si="171"/>
        <v>76.646043983423183</v>
      </c>
    </row>
    <row r="664" spans="1:20" x14ac:dyDescent="0.25">
      <c r="A664" s="57">
        <f t="shared" si="172"/>
        <v>65.983979281458176</v>
      </c>
      <c r="B664" s="12">
        <f t="shared" si="189"/>
        <v>10.501676467517278</v>
      </c>
      <c r="C664" s="57" t="str">
        <f t="shared" si="173"/>
        <v>-32.9109795671481-6770.95290268253i</v>
      </c>
      <c r="D664" s="57" t="str">
        <f t="shared" si="174"/>
        <v>7.7999999660397-3031.03929375335i</v>
      </c>
      <c r="E664" s="57" t="str">
        <f t="shared" si="175"/>
        <v>162.46888865096-0.0578113908559731i</v>
      </c>
      <c r="F664" s="57" t="str">
        <f t="shared" si="176"/>
        <v>3.83983983737464-6320.9852054813i</v>
      </c>
      <c r="G664" s="57" t="str">
        <f t="shared" si="177"/>
        <v>0.999999999357994-0.0000253378480278128i</v>
      </c>
      <c r="H664" s="57" t="str">
        <f t="shared" si="178"/>
        <v>109.091072603383+0.763009941849865i</v>
      </c>
      <c r="I664" s="57" t="str">
        <f t="shared" si="179"/>
        <v>14.7875246554754-1945.27784751314i</v>
      </c>
      <c r="K664" s="57" t="str">
        <f t="shared" si="180"/>
        <v>0.109994454251956-0.000778566173620902i</v>
      </c>
      <c r="L664" s="57" t="str">
        <f t="shared" si="181"/>
        <v>0.000125-47.7780387622686i</v>
      </c>
      <c r="M664" s="57" t="str">
        <f t="shared" si="182"/>
        <v>0.0015-23.0322095674644i</v>
      </c>
      <c r="N664" s="57">
        <f t="shared" si="183"/>
        <v>89.721509600461303</v>
      </c>
      <c r="O664" s="57">
        <f t="shared" si="184"/>
        <v>76.613098462218474</v>
      </c>
      <c r="P664" s="371">
        <f t="shared" si="185"/>
        <v>76.613098462218474</v>
      </c>
      <c r="Q664" s="371">
        <f t="shared" si="186"/>
        <v>-90.278490399538697</v>
      </c>
      <c r="R664" s="12">
        <f t="shared" si="187"/>
        <v>89.721509600461303</v>
      </c>
      <c r="S664" s="57">
        <f t="shared" si="188"/>
        <v>1.0501676467517278E-2</v>
      </c>
      <c r="T664" s="12">
        <f t="shared" si="171"/>
        <v>76.613098462218474</v>
      </c>
    </row>
    <row r="665" spans="1:20" x14ac:dyDescent="0.25">
      <c r="A665" s="57">
        <f t="shared" si="172"/>
        <v>66.234718402727722</v>
      </c>
      <c r="B665" s="12">
        <f t="shared" si="189"/>
        <v>10.541582838093843</v>
      </c>
      <c r="C665" s="57" t="str">
        <f t="shared" si="173"/>
        <v>-32.9109646562704-6745.31875162697i</v>
      </c>
      <c r="D665" s="57" t="str">
        <f t="shared" si="174"/>
        <v>7.79999996578111-3019.56495085905i</v>
      </c>
      <c r="E665" s="57" t="str">
        <f t="shared" si="175"/>
        <v>162.46888371474-0.0580310348066767i</v>
      </c>
      <c r="F665" s="57" t="str">
        <f t="shared" si="176"/>
        <v>3.83983983735587-6297.05639193279i</v>
      </c>
      <c r="G665" s="57" t="str">
        <f t="shared" si="177"/>
        <v>0.999999999353105-0.0000254341318501942i</v>
      </c>
      <c r="H665" s="57" t="str">
        <f t="shared" si="178"/>
        <v>109.09107384844+0.765909382951515i</v>
      </c>
      <c r="I665" s="57" t="str">
        <f t="shared" si="179"/>
        <v>14.787524729575-1937.91373481557i</v>
      </c>
      <c r="K665" s="57" t="str">
        <f t="shared" si="180"/>
        <v>0.109994412026349-0.000781524423158467i</v>
      </c>
      <c r="L665" s="57" t="str">
        <f t="shared" si="181"/>
        <v>0.000125-47.5971695180999i</v>
      </c>
      <c r="M665" s="57" t="str">
        <f t="shared" si="182"/>
        <v>0.0015-22.9450184971752i</v>
      </c>
      <c r="N665" s="57">
        <f t="shared" si="183"/>
        <v>89.720451400271983</v>
      </c>
      <c r="O665" s="57">
        <f t="shared" si="184"/>
        <v>76.580152928113563</v>
      </c>
      <c r="P665" s="371">
        <f t="shared" si="185"/>
        <v>76.580152928113563</v>
      </c>
      <c r="Q665" s="371">
        <f t="shared" si="186"/>
        <v>-90.279548599728017</v>
      </c>
      <c r="R665" s="12">
        <f t="shared" si="187"/>
        <v>89.720451400271983</v>
      </c>
      <c r="S665" s="57">
        <f t="shared" si="188"/>
        <v>1.0541582838093843E-2</v>
      </c>
      <c r="T665" s="12">
        <f t="shared" si="171"/>
        <v>76.580152928113563</v>
      </c>
    </row>
    <row r="666" spans="1:20" x14ac:dyDescent="0.25">
      <c r="A666" s="57">
        <f t="shared" si="172"/>
        <v>66.486410332658082</v>
      </c>
      <c r="B666" s="12">
        <f t="shared" si="189"/>
        <v>10.5816408528786</v>
      </c>
      <c r="C666" s="57" t="str">
        <f t="shared" si="173"/>
        <v>-32.9109496318684-6719.78163424795i</v>
      </c>
      <c r="D666" s="57" t="str">
        <f t="shared" si="174"/>
        <v>7.79999996552053-3008.13404542031i</v>
      </c>
      <c r="E666" s="57" t="str">
        <f t="shared" si="175"/>
        <v>162.468878740937-0.0582515129543113i</v>
      </c>
      <c r="F666" s="57" t="str">
        <f t="shared" si="176"/>
        <v>3.83983983733695-6273.21816365455i</v>
      </c>
      <c r="G666" s="57" t="str">
        <f t="shared" si="177"/>
        <v>0.999999999348179-0.0000255307815510992i</v>
      </c>
      <c r="H666" s="57" t="str">
        <f t="shared" si="178"/>
        <v>109.091075102978+0.768819841967373i</v>
      </c>
      <c r="I666" s="57" t="str">
        <f t="shared" si="179"/>
        <v>14.7875248042389-1930.57749965769i</v>
      </c>
      <c r="K666" s="57" t="str">
        <f t="shared" si="180"/>
        <v>0.109994369479251-0.000784493910589506i</v>
      </c>
      <c r="L666" s="57" t="str">
        <f t="shared" si="181"/>
        <v>0.000125-47.4169849751941i</v>
      </c>
      <c r="M666" s="57" t="str">
        <f t="shared" si="182"/>
        <v>0.0015-22.8581574986802i</v>
      </c>
      <c r="N666" s="57">
        <f t="shared" si="183"/>
        <v>89.719389179646569</v>
      </c>
      <c r="O666" s="57">
        <f t="shared" si="184"/>
        <v>76.547207381010253</v>
      </c>
      <c r="P666" s="371">
        <f t="shared" si="185"/>
        <v>76.547207381010253</v>
      </c>
      <c r="Q666" s="371">
        <f t="shared" si="186"/>
        <v>-90.280610820353431</v>
      </c>
      <c r="R666" s="12">
        <f t="shared" si="187"/>
        <v>89.719389179646569</v>
      </c>
      <c r="S666" s="57">
        <f t="shared" si="188"/>
        <v>1.0581640852878599E-2</v>
      </c>
      <c r="T666" s="12">
        <f t="shared" si="171"/>
        <v>76.547207381010253</v>
      </c>
    </row>
    <row r="667" spans="1:20" x14ac:dyDescent="0.25">
      <c r="A667" s="57">
        <f t="shared" si="172"/>
        <v>66.739058691922196</v>
      </c>
      <c r="B667" s="12">
        <f t="shared" si="189"/>
        <v>10.62185108811954</v>
      </c>
      <c r="C667" s="57" t="str">
        <f t="shared" si="173"/>
        <v>-32.9109344930777-6694.34118318545i</v>
      </c>
      <c r="D667" s="57" t="str">
        <f t="shared" si="174"/>
        <v>7.79999996525801-2996.74641299971i</v>
      </c>
      <c r="E667" s="57" t="str">
        <f t="shared" si="175"/>
        <v>162.468873729267-0.0584728284636701i</v>
      </c>
      <c r="F667" s="57" t="str">
        <f t="shared" si="176"/>
        <v>3.8398398373179-6249.47017772567i</v>
      </c>
      <c r="G667" s="57" t="str">
        <f t="shared" si="177"/>
        <v>0.999999999343216-0.0000256277985208662i</v>
      </c>
      <c r="H667" s="57" t="str">
        <f t="shared" si="178"/>
        <v>109.091076367069+0.771741360765965i</v>
      </c>
      <c r="I667" s="57" t="str">
        <f t="shared" si="179"/>
        <v>14.7875248794716-1923.26903650529i</v>
      </c>
      <c r="K667" s="57" t="str">
        <f t="shared" si="180"/>
        <v>0.109994326608213-0.000787474678578482i</v>
      </c>
      <c r="L667" s="57" t="str">
        <f t="shared" si="181"/>
        <v>0.000125-47.2374825415362i</v>
      </c>
      <c r="M667" s="57" t="str">
        <f t="shared" si="182"/>
        <v>0.0015-22.7716253224548i</v>
      </c>
      <c r="N667" s="57">
        <f t="shared" si="183"/>
        <v>89.718322923315768</v>
      </c>
      <c r="O667" s="57">
        <f t="shared" si="184"/>
        <v>76.514261820809523</v>
      </c>
      <c r="P667" s="371">
        <f t="shared" si="185"/>
        <v>76.514261820809523</v>
      </c>
      <c r="Q667" s="371">
        <f t="shared" si="186"/>
        <v>-90.281677076684232</v>
      </c>
      <c r="R667" s="12">
        <f t="shared" si="187"/>
        <v>89.718322923315768</v>
      </c>
      <c r="S667" s="57">
        <f t="shared" si="188"/>
        <v>1.0621851088119539E-2</v>
      </c>
      <c r="T667" s="12">
        <f t="shared" si="171"/>
        <v>76.514261820809523</v>
      </c>
    </row>
    <row r="668" spans="1:20" x14ac:dyDescent="0.25">
      <c r="A668" s="57">
        <f t="shared" si="172"/>
        <v>66.992667114951502</v>
      </c>
      <c r="B668" s="12">
        <f t="shared" si="189"/>
        <v>10.662214122254394</v>
      </c>
      <c r="C668" s="57" t="str">
        <f t="shared" si="173"/>
        <v>-32.9109192390279-6668.99703247021i</v>
      </c>
      <c r="D668" s="57" t="str">
        <f t="shared" si="174"/>
        <v>7.79999996499346-2985.40188978235i</v>
      </c>
      <c r="E668" s="57" t="str">
        <f t="shared" si="175"/>
        <v>162.468868679441-0.0586949845115276i</v>
      </c>
      <c r="F668" s="57" t="str">
        <f t="shared" si="176"/>
        <v>3.83983983729869-6225.81209252339i</v>
      </c>
      <c r="G668" s="57" t="str">
        <f t="shared" si="177"/>
        <v>0.999999999338215-0.0000257251841551169i</v>
      </c>
      <c r="H668" s="57" t="str">
        <f t="shared" si="178"/>
        <v>109.091077640784+0.774673981374874i</v>
      </c>
      <c r="I668" s="57" t="str">
        <f t="shared" si="179"/>
        <v>14.7875249552769-1915.98824022364i</v>
      </c>
      <c r="K668" s="57" t="str">
        <f t="shared" si="180"/>
        <v>0.109994283410771-0.00079046676995153i</v>
      </c>
      <c r="L668" s="57" t="str">
        <f t="shared" si="181"/>
        <v>0.000125-47.0586596349235i</v>
      </c>
      <c r="M668" s="57" t="str">
        <f t="shared" si="182"/>
        <v>0.0015-22.6854207237048i</v>
      </c>
      <c r="N668" s="57">
        <f t="shared" si="183"/>
        <v>89.717252615952233</v>
      </c>
      <c r="O668" s="57">
        <f t="shared" si="184"/>
        <v>76.481316247411854</v>
      </c>
      <c r="P668" s="371">
        <f t="shared" si="185"/>
        <v>76.481316247411854</v>
      </c>
      <c r="Q668" s="371">
        <f t="shared" si="186"/>
        <v>-90.282747384047767</v>
      </c>
      <c r="R668" s="12">
        <f t="shared" si="187"/>
        <v>89.717252615952233</v>
      </c>
      <c r="S668" s="57">
        <f t="shared" si="188"/>
        <v>1.0662214122254394E-2</v>
      </c>
      <c r="T668" s="12">
        <f t="shared" si="171"/>
        <v>76.481316247411854</v>
      </c>
    </row>
    <row r="669" spans="1:20" x14ac:dyDescent="0.25">
      <c r="A669" s="57">
        <f t="shared" si="172"/>
        <v>67.247239249988311</v>
      </c>
      <c r="B669" s="12">
        <f t="shared" si="189"/>
        <v>10.702730535918962</v>
      </c>
      <c r="C669" s="57" t="str">
        <f t="shared" si="173"/>
        <v>-32.910903868841-6643.74881751805i</v>
      </c>
      <c r="D669" s="57" t="str">
        <f t="shared" si="174"/>
        <v>7.7999999647269-2974.10031257344i</v>
      </c>
      <c r="E669" s="57" t="str">
        <f t="shared" si="175"/>
        <v>162.468863591168-0.0589179842866576i</v>
      </c>
      <c r="F669" s="57" t="str">
        <f t="shared" si="176"/>
        <v>3.83983983727934-6202.24356771822i</v>
      </c>
      <c r="G669" s="57" t="str">
        <f t="shared" si="177"/>
        <v>0.999999999333176-0.0000258229398547761i</v>
      </c>
      <c r="H669" s="57" t="str">
        <f t="shared" si="178"/>
        <v>109.091078924198+0.777617745981429i</v>
      </c>
      <c r="I669" s="57" t="str">
        <f t="shared" si="179"/>
        <v>14.7875250316592-1908.73500607608i</v>
      </c>
      <c r="K669" s="57" t="str">
        <f t="shared" si="180"/>
        <v>0.10999423988444-0.000793470227697074i</v>
      </c>
      <c r="L669" s="57" t="str">
        <f t="shared" si="181"/>
        <v>0.000125-46.8805136829284i</v>
      </c>
      <c r="M669" s="57" t="str">
        <f t="shared" si="182"/>
        <v>0.0015-22.5995424623478i</v>
      </c>
      <c r="N669" s="57">
        <f t="shared" si="183"/>
        <v>89.716178242170542</v>
      </c>
      <c r="O669" s="57">
        <f t="shared" si="184"/>
        <v>76.448370660716705</v>
      </c>
      <c r="P669" s="371">
        <f t="shared" si="185"/>
        <v>76.448370660716705</v>
      </c>
      <c r="Q669" s="371">
        <f t="shared" si="186"/>
        <v>-90.283821757829458</v>
      </c>
      <c r="R669" s="12">
        <f t="shared" si="187"/>
        <v>89.716178242170542</v>
      </c>
      <c r="S669" s="57">
        <f t="shared" si="188"/>
        <v>1.0702730535918961E-2</v>
      </c>
      <c r="T669" s="12">
        <f t="shared" si="171"/>
        <v>76.448370660716705</v>
      </c>
    </row>
    <row r="670" spans="1:20" x14ac:dyDescent="0.25">
      <c r="A670" s="57">
        <f t="shared" si="172"/>
        <v>67.50277875913828</v>
      </c>
      <c r="B670" s="12">
        <f t="shared" si="189"/>
        <v>10.743400911955455</v>
      </c>
      <c r="C670" s="57" t="str">
        <f t="shared" si="173"/>
        <v>-32.9108883816324-6618.59617512482i</v>
      </c>
      <c r="D670" s="57" t="str">
        <f t="shared" si="174"/>
        <v>7.79999996445832-2962.841518796i</v>
      </c>
      <c r="E670" s="57" t="str">
        <f t="shared" si="175"/>
        <v>162.468858464155-0.0591418309898763i</v>
      </c>
      <c r="F670" s="57" t="str">
        <f t="shared" si="176"/>
        <v>3.83983983725984-6178.76426426901i</v>
      </c>
      <c r="G670" s="57" t="str">
        <f t="shared" si="177"/>
        <v>0.999999999328098-0.0000259210670260927i</v>
      </c>
      <c r="H670" s="57" t="str">
        <f t="shared" si="178"/>
        <v>109.091080217385+0.780572696933301i</v>
      </c>
      <c r="I670" s="57" t="str">
        <f t="shared" si="179"/>
        <v>14.7875251086234-1901.5092297224i</v>
      </c>
      <c r="K670" s="57" t="str">
        <f t="shared" si="180"/>
        <v>0.109994196026714-0.000796485094966425i</v>
      </c>
      <c r="L670" s="57" t="str">
        <f t="shared" si="181"/>
        <v>0.000125-46.7030421228614i</v>
      </c>
      <c r="M670" s="57" t="str">
        <f t="shared" si="182"/>
        <v>0.0015-22.5139893029964i</v>
      </c>
      <c r="N670" s="57">
        <f t="shared" si="183"/>
        <v>89.715099786526878</v>
      </c>
      <c r="O670" s="57">
        <f t="shared" si="184"/>
        <v>76.41542506062261</v>
      </c>
      <c r="P670" s="371">
        <f t="shared" si="185"/>
        <v>76.41542506062261</v>
      </c>
      <c r="Q670" s="371">
        <f t="shared" si="186"/>
        <v>-90.284900213473122</v>
      </c>
      <c r="R670" s="12">
        <f t="shared" si="187"/>
        <v>89.715099786526878</v>
      </c>
      <c r="S670" s="57">
        <f t="shared" si="188"/>
        <v>1.0743400911955454E-2</v>
      </c>
      <c r="T670" s="12">
        <f t="shared" si="171"/>
        <v>76.41542506062261</v>
      </c>
    </row>
    <row r="671" spans="1:20" x14ac:dyDescent="0.25">
      <c r="A671" s="57">
        <f t="shared" si="172"/>
        <v>67.759289318423001</v>
      </c>
      <c r="B671" s="12">
        <f t="shared" si="189"/>
        <v>10.784225835420886</v>
      </c>
      <c r="C671" s="57" t="str">
        <f t="shared" si="173"/>
        <v>-32.910872776513-6593.53874346151i</v>
      </c>
      <c r="D671" s="57" t="str">
        <f t="shared" si="174"/>
        <v>7.79999996418769-2951.62534648852i</v>
      </c>
      <c r="E671" s="57" t="str">
        <f t="shared" si="175"/>
        <v>162.468853298108-0.0593665278341576i</v>
      </c>
      <c r="F671" s="57" t="str">
        <f t="shared" si="176"/>
        <v>3.8398398372402-6155.37384441811i</v>
      </c>
      <c r="G671" s="57" t="str">
        <f t="shared" si="177"/>
        <v>0.999999999322982-0.0000260195670806587i</v>
      </c>
      <c r="H671" s="57" t="str">
        <f t="shared" si="178"/>
        <v>109.091081520419+0.78353887673903i</v>
      </c>
      <c r="I671" s="57" t="str">
        <f t="shared" si="179"/>
        <v>14.7875251861736-1894.31080721737i</v>
      </c>
      <c r="K671" s="57" t="str">
        <f t="shared" si="180"/>
        <v>0.109994151835072-0.000799511415074403i</v>
      </c>
      <c r="L671" s="57" t="str">
        <f t="shared" si="181"/>
        <v>0.000125-46.5262424017348i</v>
      </c>
      <c r="M671" s="57" t="str">
        <f t="shared" si="182"/>
        <v>0.0015-22.4287600149397i</v>
      </c>
      <c r="N671" s="57">
        <f t="shared" si="183"/>
        <v>89.714017233518845</v>
      </c>
      <c r="O671" s="57">
        <f t="shared" si="184"/>
        <v>76.382479447027833</v>
      </c>
      <c r="P671" s="371">
        <f t="shared" si="185"/>
        <v>76.382479447027833</v>
      </c>
      <c r="Q671" s="371">
        <f t="shared" si="186"/>
        <v>-90.285982766481155</v>
      </c>
      <c r="R671" s="12">
        <f t="shared" si="187"/>
        <v>89.714017233518845</v>
      </c>
      <c r="S671" s="57">
        <f t="shared" si="188"/>
        <v>1.0784225835420885E-2</v>
      </c>
      <c r="T671" s="12">
        <f t="shared" si="171"/>
        <v>76.382479447027833</v>
      </c>
    </row>
    <row r="672" spans="1:20" x14ac:dyDescent="0.25">
      <c r="A672" s="57">
        <f t="shared" si="172"/>
        <v>68.016774617833022</v>
      </c>
      <c r="B672" s="12">
        <f t="shared" si="189"/>
        <v>10.825205893595486</v>
      </c>
      <c r="C672" s="57" t="str">
        <f t="shared" si="173"/>
        <v>-32.9108570525831-6568.57616206849i</v>
      </c>
      <c r="D672" s="57" t="str">
        <f t="shared" si="174"/>
        <v>7.799999963915-2940.45163430257i</v>
      </c>
      <c r="E672" s="57" t="str">
        <f t="shared" si="175"/>
        <v>162.468848092729-0.0595920780445509i</v>
      </c>
      <c r="F672" s="57" t="str">
        <f t="shared" si="176"/>
        <v>3.8398398372204-6132.07197168647i</v>
      </c>
      <c r="G672" s="57" t="str">
        <f t="shared" si="177"/>
        <v>0.999999999317827-0.0000261184414354306i</v>
      </c>
      <c r="H672" s="57" t="str">
        <f t="shared" si="178"/>
        <v>109.091082833374+0.786516328068724i</v>
      </c>
      <c r="I672" s="57" t="str">
        <f t="shared" si="179"/>
        <v>14.7875252643141-1887.13963500926i</v>
      </c>
      <c r="K672" s="57" t="str">
        <f t="shared" si="180"/>
        <v>0.109994107306972-0.000802549231499953i</v>
      </c>
      <c r="L672" s="57" t="str">
        <f t="shared" si="181"/>
        <v>0.000125-46.3501119762253i</v>
      </c>
      <c r="M672" s="57" t="str">
        <f t="shared" si="182"/>
        <v>0.0015-22.3438533721256i</v>
      </c>
      <c r="N672" s="57">
        <f t="shared" si="183"/>
        <v>89.712930567585246</v>
      </c>
      <c r="O672" s="57">
        <f t="shared" si="184"/>
        <v>76.34953381982946</v>
      </c>
      <c r="P672" s="371">
        <f t="shared" si="185"/>
        <v>76.34953381982946</v>
      </c>
      <c r="Q672" s="371">
        <f t="shared" si="186"/>
        <v>-90.287069432414754</v>
      </c>
      <c r="R672" s="12">
        <f t="shared" si="187"/>
        <v>89.712930567585246</v>
      </c>
      <c r="S672" s="57">
        <f t="shared" si="188"/>
        <v>1.0825205893595487E-2</v>
      </c>
      <c r="T672" s="12">
        <f t="shared" si="171"/>
        <v>76.34953381982946</v>
      </c>
    </row>
    <row r="673" spans="1:20" x14ac:dyDescent="0.25">
      <c r="A673" s="57">
        <f t="shared" si="172"/>
        <v>68.275238361380787</v>
      </c>
      <c r="B673" s="12">
        <f t="shared" si="189"/>
        <v>10.86634167599115</v>
      </c>
      <c r="C673" s="57" t="str">
        <f t="shared" si="173"/>
        <v>-32.9108412089406-6543.70807185071i</v>
      </c>
      <c r="D673" s="57" t="str">
        <f t="shared" si="174"/>
        <v>7.79999996364023-2929.32022150056i</v>
      </c>
      <c r="E673" s="57" t="str">
        <f t="shared" si="175"/>
        <v>162.46884284772-0.0598184848583707i</v>
      </c>
      <c r="F673" s="57" t="str">
        <f t="shared" si="176"/>
        <v>3.83983983720046-6108.85831086882i</v>
      </c>
      <c r="G673" s="57" t="str">
        <f t="shared" si="177"/>
        <v>0.999999999312633-0.000026217691512749i</v>
      </c>
      <c r="H673" s="57" t="str">
        <f t="shared" si="178"/>
        <v>109.091084156326+0.78950509375465i</v>
      </c>
      <c r="I673" s="57" t="str">
        <f t="shared" si="179"/>
        <v>14.7875253430498-1879.99560993834i</v>
      </c>
      <c r="K673" s="57" t="str">
        <f t="shared" si="180"/>
        <v>0.109994062439852-0.000805598587886762i</v>
      </c>
      <c r="L673" s="57" t="str">
        <f t="shared" si="181"/>
        <v>0.000125-46.1746483126372i</v>
      </c>
      <c r="M673" s="57" t="str">
        <f t="shared" si="182"/>
        <v>0.0015-22.2592681531436i</v>
      </c>
      <c r="N673" s="57">
        <f t="shared" si="183"/>
        <v>89.711839773105837</v>
      </c>
      <c r="O673" s="57">
        <f t="shared" si="184"/>
        <v>76.316588178923993</v>
      </c>
      <c r="P673" s="371">
        <f t="shared" si="185"/>
        <v>76.316588178923993</v>
      </c>
      <c r="Q673" s="371">
        <f t="shared" si="186"/>
        <v>-90.288160226894163</v>
      </c>
      <c r="R673" s="12">
        <f t="shared" si="187"/>
        <v>89.711839773105837</v>
      </c>
      <c r="S673" s="57">
        <f t="shared" si="188"/>
        <v>1.086634167599115E-2</v>
      </c>
      <c r="T673" s="12">
        <f t="shared" si="171"/>
        <v>76.316588178923993</v>
      </c>
    </row>
    <row r="674" spans="1:20" x14ac:dyDescent="0.25">
      <c r="A674" s="57">
        <f t="shared" si="172"/>
        <v>68.534684267154034</v>
      </c>
      <c r="B674" s="12">
        <f t="shared" si="189"/>
        <v>10.907633774359915</v>
      </c>
      <c r="C674" s="57" t="str">
        <f t="shared" si="173"/>
        <v>-32.9108252446723-6518.93411507234i</v>
      </c>
      <c r="D674" s="57" t="str">
        <f t="shared" si="174"/>
        <v>7.79999996336338-2918.23094795339i</v>
      </c>
      <c r="E674" s="57" t="str">
        <f t="shared" si="175"/>
        <v>162.468837562778-0.0600457515250973i</v>
      </c>
      <c r="F674" s="57" t="str">
        <f t="shared" si="176"/>
        <v>3.83983983718036-6085.73252802887i</v>
      </c>
      <c r="G674" s="57" t="str">
        <f t="shared" si="177"/>
        <v>0.999999999307399-0.0000263173187403598i</v>
      </c>
      <c r="H674" s="57" t="str">
        <f t="shared" si="178"/>
        <v>109.091085489353+0.792505216791829i</v>
      </c>
      <c r="I674" s="57" t="str">
        <f t="shared" si="179"/>
        <v>14.787525422385-1872.87862923546i</v>
      </c>
      <c r="K674" s="57" t="str">
        <f t="shared" si="180"/>
        <v>0.109994017231131-0.000808659528043873i</v>
      </c>
      <c r="L674" s="57" t="str">
        <f t="shared" si="181"/>
        <v>0.000125-45.999848886867i</v>
      </c>
      <c r="M674" s="57" t="str">
        <f t="shared" si="182"/>
        <v>0.0015-22.175003141207i</v>
      </c>
      <c r="N674" s="57">
        <f t="shared" si="183"/>
        <v>89.710744834401112</v>
      </c>
      <c r="O674" s="57">
        <f t="shared" si="184"/>
        <v>76.283642524207011</v>
      </c>
      <c r="P674" s="371">
        <f t="shared" si="185"/>
        <v>76.283642524207011</v>
      </c>
      <c r="Q674" s="371">
        <f t="shared" si="186"/>
        <v>-90.289255165598888</v>
      </c>
      <c r="R674" s="12">
        <f t="shared" si="187"/>
        <v>89.710744834401112</v>
      </c>
      <c r="S674" s="57">
        <f t="shared" si="188"/>
        <v>1.0907633774359915E-2</v>
      </c>
      <c r="T674" s="12">
        <f t="shared" si="171"/>
        <v>76.283642524207011</v>
      </c>
    </row>
    <row r="675" spans="1:20" x14ac:dyDescent="0.25">
      <c r="A675" s="57">
        <f t="shared" si="172"/>
        <v>68.795116067369221</v>
      </c>
      <c r="B675" s="12">
        <f t="shared" si="189"/>
        <v>10.949082782702483</v>
      </c>
      <c r="C675" s="57" t="str">
        <f t="shared" si="173"/>
        <v>-32.9108091588599-6494.25393535167i</v>
      </c>
      <c r="D675" s="57" t="str">
        <f t="shared" si="174"/>
        <v>7.79999996308442-2907.18365413811i</v>
      </c>
      <c r="E675" s="57" t="str">
        <f t="shared" si="175"/>
        <v>162.468832237599-0.0602738813065492i</v>
      </c>
      <c r="F675" s="57" t="str">
        <f t="shared" si="176"/>
        <v>3.83983983716011-6062.69429049447i</v>
      </c>
      <c r="G675" s="57" t="str">
        <f t="shared" si="177"/>
        <v>0.999999999302125-0.0000264173245514338i</v>
      </c>
      <c r="H675" s="57" t="str">
        <f t="shared" si="178"/>
        <v>109.09108683253+0.795516740338665i</v>
      </c>
      <c r="I675" s="57" t="str">
        <f t="shared" si="179"/>
        <v>14.7875255023242-1865.78859052043i</v>
      </c>
      <c r="K675" s="57" t="str">
        <f t="shared" si="180"/>
        <v>0.109993971678209-0.000811732095946313i</v>
      </c>
      <c r="L675" s="57" t="str">
        <f t="shared" si="181"/>
        <v>0.000125-45.8257111843666i</v>
      </c>
      <c r="M675" s="57" t="str">
        <f t="shared" si="182"/>
        <v>0.0015-22.0910571241354i</v>
      </c>
      <c r="N675" s="57">
        <f t="shared" si="183"/>
        <v>89.70964573573211</v>
      </c>
      <c r="O675" s="57">
        <f t="shared" si="184"/>
        <v>76.250696855573338</v>
      </c>
      <c r="P675" s="371">
        <f t="shared" si="185"/>
        <v>76.250696855573338</v>
      </c>
      <c r="Q675" s="371">
        <f t="shared" si="186"/>
        <v>-90.29035426426789</v>
      </c>
      <c r="R675" s="12">
        <f t="shared" si="187"/>
        <v>89.70964573573211</v>
      </c>
      <c r="S675" s="57">
        <f t="shared" si="188"/>
        <v>1.0949082782702483E-2</v>
      </c>
      <c r="T675" s="12">
        <f t="shared" si="171"/>
        <v>76.250696855573338</v>
      </c>
    </row>
    <row r="676" spans="1:20" x14ac:dyDescent="0.25">
      <c r="A676" s="57">
        <f t="shared" si="172"/>
        <v>69.056537508425222</v>
      </c>
      <c r="B676" s="12">
        <f t="shared" si="189"/>
        <v>10.990689297276752</v>
      </c>
      <c r="C676" s="57" t="str">
        <f t="shared" si="173"/>
        <v>-32.9107929505795-6469.66717765614i</v>
      </c>
      <c r="D676" s="57" t="str">
        <f t="shared" si="174"/>
        <v>7.79999996280332-2896.17818113572i</v>
      </c>
      <c r="E676" s="57" t="str">
        <f t="shared" si="175"/>
        <v>162.468826871878-0.0605028774768493i</v>
      </c>
      <c r="F676" s="57" t="str">
        <f t="shared" si="176"/>
        <v>3.83983983713971-6039.74326685282i</v>
      </c>
      <c r="G676" s="57" t="str">
        <f t="shared" si="177"/>
        <v>0.999999999296811-0.0000265177103845883i</v>
      </c>
      <c r="H676" s="57" t="str">
        <f t="shared" si="178"/>
        <v>109.091088185934+0.798539707717594i</v>
      </c>
      <c r="I676" s="57" t="str">
        <f t="shared" si="179"/>
        <v>14.7875255828722-1858.72539180065i</v>
      </c>
      <c r="K676" s="57" t="str">
        <f t="shared" si="180"/>
        <v>0.109993925778465-0.000814816335735733i</v>
      </c>
      <c r="L676" s="57" t="str">
        <f t="shared" si="181"/>
        <v>0.000125-45.6522327001061i</v>
      </c>
      <c r="M676" s="57" t="str">
        <f t="shared" si="182"/>
        <v>0.0015-22.0074288943369i</v>
      </c>
      <c r="N676" s="57">
        <f t="shared" si="183"/>
        <v>89.708542461300141</v>
      </c>
      <c r="O676" s="57">
        <f t="shared" si="184"/>
        <v>76.217751172917119</v>
      </c>
      <c r="P676" s="371">
        <f t="shared" si="185"/>
        <v>76.217751172917119</v>
      </c>
      <c r="Q676" s="371">
        <f t="shared" si="186"/>
        <v>-90.291457538699859</v>
      </c>
      <c r="R676" s="12">
        <f t="shared" si="187"/>
        <v>89.708542461300141</v>
      </c>
      <c r="S676" s="57">
        <f t="shared" si="188"/>
        <v>1.0990689297276751E-2</v>
      </c>
      <c r="T676" s="12">
        <f t="shared" si="171"/>
        <v>76.217751172917119</v>
      </c>
    </row>
    <row r="677" spans="1:20" x14ac:dyDescent="0.25">
      <c r="A677" s="57">
        <f t="shared" si="172"/>
        <v>69.318952350957233</v>
      </c>
      <c r="B677" s="12">
        <f t="shared" si="189"/>
        <v>11.032453916606404</v>
      </c>
      <c r="C677" s="57" t="str">
        <f t="shared" si="173"/>
        <v>-32.9107766188986-6445.17348829703i</v>
      </c>
      <c r="D677" s="57" t="str">
        <f t="shared" si="174"/>
        <v>7.79999996252009-2885.21437062878i</v>
      </c>
      <c r="E677" s="57" t="str">
        <f t="shared" si="175"/>
        <v>162.468821465306-0.0607327433225265i</v>
      </c>
      <c r="F677" s="57" t="str">
        <f t="shared" si="176"/>
        <v>3.83983983711915-6016.87912694576i</v>
      </c>
      <c r="G677" s="57" t="str">
        <f t="shared" si="177"/>
        <v>0.999999999291457-0.0000266184776839073i</v>
      </c>
      <c r="H677" s="57" t="str">
        <f t="shared" si="178"/>
        <v>109.091089549643+0.801574162415642i</v>
      </c>
      <c r="I677" s="57" t="str">
        <f t="shared" si="179"/>
        <v>14.7875256640334-1851.68893146964i</v>
      </c>
      <c r="K677" s="57" t="str">
        <f t="shared" si="180"/>
        <v>0.10999387952926-0.000817912291721006i</v>
      </c>
      <c r="L677" s="57" t="str">
        <f t="shared" si="181"/>
        <v>0.000125-45.4794109385397i</v>
      </c>
      <c r="M677" s="57" t="str">
        <f t="shared" si="182"/>
        <v>0.0015-21.9241172487914i</v>
      </c>
      <c r="N677" s="57">
        <f t="shared" si="183"/>
        <v>89.707434995246587</v>
      </c>
      <c r="O677" s="57">
        <f t="shared" si="184"/>
        <v>76.184805476131629</v>
      </c>
      <c r="P677" s="371">
        <f t="shared" si="185"/>
        <v>76.184805476131629</v>
      </c>
      <c r="Q677" s="371">
        <f t="shared" si="186"/>
        <v>-90.292565004753413</v>
      </c>
      <c r="R677" s="12">
        <f t="shared" si="187"/>
        <v>89.707434995246587</v>
      </c>
      <c r="S677" s="57">
        <f t="shared" si="188"/>
        <v>1.1032453916606403E-2</v>
      </c>
      <c r="T677" s="12">
        <f t="shared" si="171"/>
        <v>76.184805476131629</v>
      </c>
    </row>
    <row r="678" spans="1:20" x14ac:dyDescent="0.25">
      <c r="A678" s="57">
        <f t="shared" si="172"/>
        <v>69.582364369890868</v>
      </c>
      <c r="B678" s="12">
        <f t="shared" si="189"/>
        <v>11.074377241489508</v>
      </c>
      <c r="C678" s="57" t="str">
        <f t="shared" si="173"/>
        <v>-32.9107601628764-6420.77251492425i</v>
      </c>
      <c r="D678" s="57" t="str">
        <f t="shared" si="174"/>
        <v>7.79999996223471-2874.2920648992i</v>
      </c>
      <c r="E678" s="57" t="str">
        <f t="shared" si="175"/>
        <v>162.46881601757-0.0609634821424801i</v>
      </c>
      <c r="F678" s="57" t="str">
        <f t="shared" si="176"/>
        <v>3.83983983709842-5994.10154186494i</v>
      </c>
      <c r="G678" s="57" t="str">
        <f t="shared" si="177"/>
        <v>0.999999999286062-0.0000267196278989619i</v>
      </c>
      <c r="H678" s="57" t="str">
        <f t="shared" si="178"/>
        <v>109.091090923737+0.804620148085134i</v>
      </c>
      <c r="I678" s="57" t="str">
        <f t="shared" si="179"/>
        <v>14.7875257458127-1844.67910830559i</v>
      </c>
      <c r="K678" s="57" t="str">
        <f t="shared" si="180"/>
        <v>0.109993832927932-0.000821020008378873i</v>
      </c>
      <c r="L678" s="57" t="str">
        <f t="shared" si="181"/>
        <v>0.000125-45.3072434135681i</v>
      </c>
      <c r="M678" s="57" t="str">
        <f t="shared" si="182"/>
        <v>0.0015-21.8411209890331i</v>
      </c>
      <c r="N678" s="57">
        <f t="shared" si="183"/>
        <v>89.706323321652732</v>
      </c>
      <c r="O678" s="57">
        <f t="shared" si="184"/>
        <v>76.151859765109066</v>
      </c>
      <c r="P678" s="371">
        <f t="shared" si="185"/>
        <v>76.151859765109066</v>
      </c>
      <c r="Q678" s="371">
        <f t="shared" si="186"/>
        <v>-90.293676678347268</v>
      </c>
      <c r="R678" s="12">
        <f t="shared" si="187"/>
        <v>89.706323321652732</v>
      </c>
      <c r="S678" s="57">
        <f t="shared" si="188"/>
        <v>1.1074377241489507E-2</v>
      </c>
      <c r="T678" s="12">
        <f t="shared" si="171"/>
        <v>76.151859765109066</v>
      </c>
    </row>
    <row r="679" spans="1:20" x14ac:dyDescent="0.25">
      <c r="A679" s="57">
        <f t="shared" si="172"/>
        <v>69.846777354496453</v>
      </c>
      <c r="B679" s="12">
        <f t="shared" si="189"/>
        <v>11.116459875007168</v>
      </c>
      <c r="C679" s="57" t="str">
        <f t="shared" si="173"/>
        <v>-32.9107435815682-6396.4639065218i</v>
      </c>
      <c r="D679" s="57" t="str">
        <f t="shared" si="174"/>
        <v>7.79999996194714-2863.41110682594i</v>
      </c>
      <c r="E679" s="57" t="str">
        <f t="shared" si="175"/>
        <v>162.46881052836-0.061195097248133i</v>
      </c>
      <c r="F679" s="57" t="str">
        <f t="shared" si="176"/>
        <v>3.83983983707756-5971.41018394718i</v>
      </c>
      <c r="G679" s="57" t="str">
        <f t="shared" si="177"/>
        <v>0.999999999280625-0.0000268211624848321i</v>
      </c>
      <c r="H679" s="57" t="str">
        <f t="shared" si="178"/>
        <v>109.091092308294+0.807677708544261i</v>
      </c>
      <c r="I679" s="57" t="str">
        <f t="shared" si="179"/>
        <v>14.7875258282148-1837.69582146981i</v>
      </c>
      <c r="K679" s="57" t="str">
        <f t="shared" si="180"/>
        <v>0.109993785971801-0.000824139530354586i</v>
      </c>
      <c r="L679" s="57" t="str">
        <f t="shared" si="181"/>
        <v>0.000125-45.1357276485037i</v>
      </c>
      <c r="M679" s="57" t="str">
        <f t="shared" si="182"/>
        <v>0.0015-21.7584389211328i</v>
      </c>
      <c r="N679" s="57">
        <f t="shared" si="183"/>
        <v>89.705207424539367</v>
      </c>
      <c r="O679" s="57">
        <f t="shared" si="184"/>
        <v>76.118914039741256</v>
      </c>
      <c r="P679" s="371">
        <f t="shared" si="185"/>
        <v>76.118914039741256</v>
      </c>
      <c r="Q679" s="371">
        <f t="shared" si="186"/>
        <v>-90.294792575460633</v>
      </c>
      <c r="R679" s="12">
        <f t="shared" si="187"/>
        <v>89.705207424539367</v>
      </c>
      <c r="S679" s="57">
        <f t="shared" si="188"/>
        <v>1.1116459875007168E-2</v>
      </c>
      <c r="T679" s="12">
        <f t="shared" si="171"/>
        <v>76.118914039741256</v>
      </c>
    </row>
    <row r="680" spans="1:20" x14ac:dyDescent="0.25">
      <c r="A680" s="57">
        <f t="shared" si="172"/>
        <v>70.112195108443544</v>
      </c>
      <c r="B680" s="12">
        <f t="shared" si="189"/>
        <v>11.158702422532196</v>
      </c>
      <c r="C680" s="57" t="str">
        <f t="shared" si="173"/>
        <v>-32.9107268740184-6372.24731340213i</v>
      </c>
      <c r="D680" s="57" t="str">
        <f t="shared" si="174"/>
        <v>7.79999996165739-2852.57133988277i</v>
      </c>
      <c r="E680" s="57" t="str">
        <f t="shared" si="175"/>
        <v>162.468804997357-0.0614275919633864i</v>
      </c>
      <c r="F680" s="57" t="str">
        <f t="shared" si="176"/>
        <v>3.83983983705652-5948.80472676966i</v>
      </c>
      <c r="G680" s="57" t="str">
        <f t="shared" si="177"/>
        <v>0.999999999275148-0.000026923082902127i</v>
      </c>
      <c r="H680" s="57" t="str">
        <f t="shared" si="178"/>
        <v>109.091093703393+0.810746887777703i</v>
      </c>
      <c r="I680" s="57" t="str">
        <f t="shared" si="179"/>
        <v>14.7875259112441-1830.73897050538i</v>
      </c>
      <c r="K680" s="57" t="str">
        <f t="shared" si="180"/>
        <v>0.109993738658167-0.000827270902462512i</v>
      </c>
      <c r="L680" s="57" t="str">
        <f t="shared" si="181"/>
        <v>0.000125-44.9648611760349i</v>
      </c>
      <c r="M680" s="57" t="str">
        <f t="shared" si="182"/>
        <v>0.0015-21.6760698556813i</v>
      </c>
      <c r="N680" s="57">
        <f t="shared" si="183"/>
        <v>89.704087287866798</v>
      </c>
      <c r="O680" s="57">
        <f t="shared" si="184"/>
        <v>76.085968299918918</v>
      </c>
      <c r="P680" s="371">
        <f t="shared" si="185"/>
        <v>76.085968299918918</v>
      </c>
      <c r="Q680" s="371">
        <f t="shared" si="186"/>
        <v>-90.295912712133202</v>
      </c>
      <c r="R680" s="12">
        <f t="shared" si="187"/>
        <v>89.704087287866798</v>
      </c>
      <c r="S680" s="57">
        <f t="shared" si="188"/>
        <v>1.1158702422532196E-2</v>
      </c>
      <c r="T680" s="12">
        <f t="shared" si="171"/>
        <v>76.085968299918918</v>
      </c>
    </row>
    <row r="681" spans="1:20" x14ac:dyDescent="0.25">
      <c r="A681" s="57">
        <f t="shared" si="172"/>
        <v>70.378621449855629</v>
      </c>
      <c r="B681" s="12">
        <f t="shared" si="189"/>
        <v>11.201105491737819</v>
      </c>
      <c r="C681" s="57" t="str">
        <f t="shared" si="173"/>
        <v>-32.9107100392676-6348.12238720145i</v>
      </c>
      <c r="D681" s="57" t="str">
        <f t="shared" si="174"/>
        <v>7.79999996136544-2841.772608136i</v>
      </c>
      <c r="E681" s="57" t="str">
        <f t="shared" si="175"/>
        <v>162.468799424245-0.0616609696247284i</v>
      </c>
      <c r="F681" s="57" t="str">
        <f t="shared" si="176"/>
        <v>3.83983983703532-5926.28484514529i</v>
      </c>
      <c r="G681" s="57" t="str">
        <f t="shared" si="177"/>
        <v>0.999999999269628-0.000027025390617006i</v>
      </c>
      <c r="H681" s="57" t="str">
        <f t="shared" si="178"/>
        <v>109.091095109116+0.813827729937343i</v>
      </c>
      <c r="I681" s="57" t="str">
        <f t="shared" si="179"/>
        <v>14.7875259949058-1823.80845533567i</v>
      </c>
      <c r="K681" s="57" t="str">
        <f t="shared" si="180"/>
        <v>0.109993690984307-0.00083041416968681i</v>
      </c>
      <c r="L681" s="57" t="str">
        <f t="shared" si="181"/>
        <v>0.000125-44.7946415381898i</v>
      </c>
      <c r="M681" s="57" t="str">
        <f t="shared" si="182"/>
        <v>0.0015-21.5940126077717i</v>
      </c>
      <c r="N681" s="57">
        <f t="shared" si="183"/>
        <v>89.702962895534355</v>
      </c>
      <c r="O681" s="57">
        <f t="shared" si="184"/>
        <v>76.053022545531974</v>
      </c>
      <c r="P681" s="371">
        <f t="shared" si="185"/>
        <v>76.053022545531974</v>
      </c>
      <c r="Q681" s="371">
        <f t="shared" si="186"/>
        <v>-90.297037104465645</v>
      </c>
      <c r="R681" s="12">
        <f t="shared" si="187"/>
        <v>89.702962895534355</v>
      </c>
      <c r="S681" s="57">
        <f t="shared" si="188"/>
        <v>1.1201105491737818E-2</v>
      </c>
      <c r="T681" s="12">
        <f t="shared" si="171"/>
        <v>76.053022545531974</v>
      </c>
    </row>
    <row r="682" spans="1:20" x14ac:dyDescent="0.25">
      <c r="A682" s="57">
        <f t="shared" si="172"/>
        <v>70.646060211365082</v>
      </c>
      <c r="B682" s="12">
        <f t="shared" si="189"/>
        <v>11.243669692606423</v>
      </c>
      <c r="C682" s="57" t="str">
        <f t="shared" si="173"/>
        <v>-32.9106930763466-6324.08878087463i</v>
      </c>
      <c r="D682" s="57" t="str">
        <f t="shared" si="174"/>
        <v>7.79999996107124-2831.01475624225i</v>
      </c>
      <c r="E682" s="57" t="str">
        <f t="shared" si="175"/>
        <v>162.468793808702-0.0618952335812354i</v>
      </c>
      <c r="F682" s="57" t="str">
        <f t="shared" si="176"/>
        <v>3.83983983701397-5903.85021511802i</v>
      </c>
      <c r="G682" s="57" t="str">
        <f t="shared" si="177"/>
        <v>0.999999999264067-0.0000271280871011997i</v>
      </c>
      <c r="H682" s="57" t="str">
        <f t="shared" si="178"/>
        <v>109.091096525541+0.816920279342796i</v>
      </c>
      <c r="I682" s="57" t="str">
        <f t="shared" si="179"/>
        <v>14.7875260792044-1816.90417626287i</v>
      </c>
      <c r="K682" s="57" t="str">
        <f t="shared" si="180"/>
        <v>0.10999364294748-0.000833569377182035i</v>
      </c>
      <c r="L682" s="57" t="str">
        <f t="shared" si="181"/>
        <v>0.000125-44.6250662863018i</v>
      </c>
      <c r="M682" s="57" t="str">
        <f t="shared" si="182"/>
        <v>0.0015-21.5122659969832i</v>
      </c>
      <c r="N682" s="57">
        <f t="shared" si="183"/>
        <v>89.701834231380417</v>
      </c>
      <c r="O682" s="57">
        <f t="shared" si="184"/>
        <v>76.02007677646958</v>
      </c>
      <c r="P682" s="371">
        <f t="shared" si="185"/>
        <v>76.02007677646958</v>
      </c>
      <c r="Q682" s="371">
        <f t="shared" si="186"/>
        <v>-90.298165768619583</v>
      </c>
      <c r="R682" s="12">
        <f t="shared" si="187"/>
        <v>89.701834231380417</v>
      </c>
      <c r="S682" s="57">
        <f t="shared" si="188"/>
        <v>1.1243669692606423E-2</v>
      </c>
      <c r="T682" s="12">
        <f t="shared" si="171"/>
        <v>76.02007677646958</v>
      </c>
    </row>
    <row r="683" spans="1:20" x14ac:dyDescent="0.25">
      <c r="A683" s="57">
        <f t="shared" si="172"/>
        <v>70.914515240168271</v>
      </c>
      <c r="B683" s="12">
        <f t="shared" si="189"/>
        <v>11.286395637438327</v>
      </c>
      <c r="C683" s="57" t="str">
        <f t="shared" si="173"/>
        <v>-32.9106759842801-6300.14614869018i</v>
      </c>
      <c r="D683" s="57" t="str">
        <f t="shared" si="174"/>
        <v>7.79999996077482-2820.29762944621i</v>
      </c>
      <c r="E683" s="57" t="str">
        <f t="shared" si="175"/>
        <v>162.468788150407-0.0621303871946536i</v>
      </c>
      <c r="F683" s="57" t="str">
        <f t="shared" si="176"/>
        <v>3.83983983699246-5881.50051395815i</v>
      </c>
      <c r="G683" s="57" t="str">
        <f t="shared" si="177"/>
        <v>0.999999999258463-0.0000272311738320317i</v>
      </c>
      <c r="H683" s="57" t="str">
        <f t="shared" si="178"/>
        <v>109.091097952753+0.82002458048214i</v>
      </c>
      <c r="I683" s="57" t="str">
        <f t="shared" si="179"/>
        <v>14.7875261641451-1810.02603396664i</v>
      </c>
      <c r="K683" s="57" t="str">
        <f t="shared" si="180"/>
        <v>0.109993594544921-0.000836736570273791i</v>
      </c>
      <c r="L683" s="57" t="str">
        <f t="shared" si="181"/>
        <v>0.000125-44.456132980974i</v>
      </c>
      <c r="M683" s="57" t="str">
        <f t="shared" si="182"/>
        <v>0.0015-21.4308288473632i</v>
      </c>
      <c r="N683" s="57">
        <f t="shared" si="183"/>
        <v>89.700701279181956</v>
      </c>
      <c r="O683" s="57">
        <f t="shared" si="184"/>
        <v>75.987130992619981</v>
      </c>
      <c r="P683" s="371">
        <f t="shared" si="185"/>
        <v>75.987130992619981</v>
      </c>
      <c r="Q683" s="371">
        <f t="shared" si="186"/>
        <v>-90.299298720818044</v>
      </c>
      <c r="R683" s="12">
        <f t="shared" si="187"/>
        <v>89.700701279181956</v>
      </c>
      <c r="S683" s="57">
        <f t="shared" si="188"/>
        <v>1.1286395637438327E-2</v>
      </c>
      <c r="T683" s="12">
        <f t="shared" si="171"/>
        <v>75.987130992619981</v>
      </c>
    </row>
    <row r="684" spans="1:20" x14ac:dyDescent="0.25">
      <c r="A684" s="57">
        <f t="shared" si="172"/>
        <v>71.183990398080923</v>
      </c>
      <c r="B684" s="12">
        <f t="shared" si="189"/>
        <v>11.329283940860593</v>
      </c>
      <c r="C684" s="57" t="str">
        <f t="shared" si="173"/>
        <v>-32.9106587620849-6276.29414622538i</v>
      </c>
      <c r="D684" s="57" t="str">
        <f t="shared" si="174"/>
        <v>7.79999996047616-2809.62107357841i</v>
      </c>
      <c r="E684" s="57" t="str">
        <f t="shared" si="175"/>
        <v>162.468782449033-0.0623664338394457i</v>
      </c>
      <c r="F684" s="57" t="str">
        <f t="shared" si="176"/>
        <v>3.83983983697078-5859.23542015775i</v>
      </c>
      <c r="G684" s="57" t="str">
        <f t="shared" si="177"/>
        <v>0.999999999252817-0.0000273346522924391i</v>
      </c>
      <c r="H684" s="57" t="str">
        <f t="shared" si="178"/>
        <v>109.091099390831+0.823140678012462i</v>
      </c>
      <c r="I684" s="57" t="str">
        <f t="shared" si="179"/>
        <v>14.7875262497324-1803.17392950256i</v>
      </c>
      <c r="K684" s="57" t="str">
        <f t="shared" si="180"/>
        <v>0.109993545773848-0.000839915794459381i</v>
      </c>
      <c r="L684" s="57" t="str">
        <f t="shared" si="181"/>
        <v>0.000125-44.2878391920443i</v>
      </c>
      <c r="M684" s="57" t="str">
        <f t="shared" si="182"/>
        <v>0.0015-21.3496999874111i</v>
      </c>
      <c r="N684" s="57">
        <f t="shared" si="183"/>
        <v>89.699564022654528</v>
      </c>
      <c r="O684" s="57">
        <f t="shared" si="184"/>
        <v>75.954185193870657</v>
      </c>
      <c r="P684" s="371">
        <f t="shared" si="185"/>
        <v>75.954185193870657</v>
      </c>
      <c r="Q684" s="371">
        <f t="shared" si="186"/>
        <v>-90.300435977345472</v>
      </c>
      <c r="R684" s="12">
        <f t="shared" si="187"/>
        <v>89.699564022654528</v>
      </c>
      <c r="S684" s="57">
        <f t="shared" si="188"/>
        <v>1.1329283940860593E-2</v>
      </c>
      <c r="T684" s="12">
        <f t="shared" ref="T684:T747" si="190">P684</f>
        <v>75.954185193870657</v>
      </c>
    </row>
    <row r="685" spans="1:20" x14ac:dyDescent="0.25">
      <c r="A685" s="57">
        <f t="shared" ref="A685:A748" si="191">2*PI()*B685</f>
        <v>71.454489561593618</v>
      </c>
      <c r="B685" s="12">
        <f t="shared" si="189"/>
        <v>11.372335219835863</v>
      </c>
      <c r="C685" s="57" t="str">
        <f t="shared" ref="C685:C748" si="192">IMPRODUCT(D685,E685,$C$40,,K685,$C$41)</f>
        <v>-32.9106414087707-6252.53243036112i</v>
      </c>
      <c r="D685" s="57" t="str">
        <f t="shared" ref="D685:D748" si="193">IMDIV(IMPRODUCT($C$37,$C$38,COMPLEX(1,A685/$C$38)),IMSUM(-1*A685*A685/$C$39,COMPLEX(0,1*A685)))</f>
        <v>7.79999996017518-2798.98493505302i</v>
      </c>
      <c r="E685" s="57" t="str">
        <f t="shared" ref="E685:E748" si="194">IMDIV(IMPRODUCT(IMSUM(F685,G685),$C$29,H685),IMSUM(1,I685))</f>
        <v>162.468776704252-0.062603376902792i</v>
      </c>
      <c r="F685" s="57" t="str">
        <f t="shared" ref="F685:F748" si="195">IMDIV(IMPRODUCT($C$14,$C$15,COMPLEX(1,A685/$C$15)),IMSUM(-1*A685*A685/$C$16,COMPLEX(0,A685)))</f>
        <v>3.83983983694892-5837.05461342595i</v>
      </c>
      <c r="G685" s="57" t="str">
        <f t="shared" ref="G685:G748" si="196">IMDIV(1,COMPLEX(1,A685*$C$9*$C$10))</f>
        <v>0.999999999247127-0.0000274385239709943i</v>
      </c>
      <c r="H685" s="57" t="str">
        <f t="shared" ref="H685:H748" si="197">IMDIV($C$3,IMSUM(K685,COMPLEX(0,$C$28*A685)))</f>
        <v>109.091100839861+0.82626861676061i</v>
      </c>
      <c r="I685" s="57" t="str">
        <f t="shared" ref="I685:I748" si="198">IMPRODUCT(F685,$C$29,H685,$C$31)</f>
        <v>14.7875263359715-1796.34776430085i</v>
      </c>
      <c r="K685" s="57" t="str">
        <f t="shared" ref="K685:K748" si="199">IF($C$26&lt;=0,IMDIV(1,IMSUM(IMDIV(1,L685),1/$C$18)),IMDIV(1,IMSUM(IMDIV(1,L685),1/$C$18,IMDIV(1,M685))))</f>
        <v>0.109993496631454-0.000843107095408455i</v>
      </c>
      <c r="L685" s="57" t="str">
        <f t="shared" ref="L685:L748" si="200">IMSUM($C$21/$C$22,IMDIV(1,COMPLEX(0,$C$20*$C$22*A685)))</f>
        <v>0.000125-44.1201824985498i</v>
      </c>
      <c r="M685" s="57" t="str">
        <f t="shared" ref="M685:M748" si="201">IMSUM($C$25/$C$26,IMDIV(1,COMPLEX(0,$C$24*$C$26*A685)))</f>
        <v>0.0015-21.2688782500608i</v>
      </c>
      <c r="N685" s="57">
        <f t="shared" ref="N685:N748" si="202">ABS(R685)</f>
        <v>89.698422445451797</v>
      </c>
      <c r="O685" s="57">
        <f t="shared" ref="O685:O748" si="203">ABS(P685)</f>
        <v>75.921239380108076</v>
      </c>
      <c r="P685" s="371">
        <f t="shared" ref="P685:P748" si="204">20*LOG10(IMABS(C685))</f>
        <v>75.921239380108076</v>
      </c>
      <c r="Q685" s="371">
        <f t="shared" ref="Q685:Q748" si="205">IMARGUMENT(C685)*180/PI()</f>
        <v>-90.301577554548203</v>
      </c>
      <c r="R685" s="12">
        <f t="shared" ref="R685:R748" si="206">IF(Q685&lt;0,Q685+180,Q685-180)</f>
        <v>89.698422445451797</v>
      </c>
      <c r="S685" s="57">
        <f t="shared" ref="S685:S748" si="207">B685/1000</f>
        <v>1.1372335219835862E-2</v>
      </c>
      <c r="T685" s="12">
        <f t="shared" si="190"/>
        <v>75.921239380108076</v>
      </c>
    </row>
    <row r="686" spans="1:20" x14ac:dyDescent="0.25">
      <c r="A686" s="57">
        <f t="shared" si="191"/>
        <v>71.726016621927684</v>
      </c>
      <c r="B686" s="12">
        <f t="shared" ref="B686:B749" si="208">B685*(1+B$42)</f>
        <v>11.415550093671239</v>
      </c>
      <c r="C686" s="57" t="str">
        <f t="shared" si="192"/>
        <v>-32.9106239233383-6228.86065927718i</v>
      </c>
      <c r="D686" s="57" t="str">
        <f t="shared" si="193"/>
        <v>7.79999995987196-2788.3890608656i</v>
      </c>
      <c r="E686" s="57" t="str">
        <f t="shared" si="194"/>
        <v>162.468770915734-0.062841219784691i</v>
      </c>
      <c r="F686" s="57" t="str">
        <f t="shared" si="195"/>
        <v>3.83983983692692-5814.9577746844i</v>
      </c>
      <c r="G686" s="57" t="str">
        <f t="shared" si="196"/>
        <v>0.999999999241395-0.0000275427903619261i</v>
      </c>
      <c r="H686" s="57" t="str">
        <f t="shared" si="197"/>
        <v>109.091102299923+0.829408441723734i</v>
      </c>
      <c r="I686" s="57" t="str">
        <f t="shared" si="198"/>
        <v>14.7875264228672-1789.54744016479i</v>
      </c>
      <c r="K686" s="57" t="str">
        <f t="shared" si="199"/>
        <v>0.109993447114913-0.00084631051896364i</v>
      </c>
      <c r="L686" s="57" t="str">
        <f t="shared" si="200"/>
        <v>0.000125-43.9531604886927i</v>
      </c>
      <c r="M686" s="57" t="str">
        <f t="shared" si="201"/>
        <v>0.0015-21.1883624726647i</v>
      </c>
      <c r="N686" s="57">
        <f t="shared" si="202"/>
        <v>89.697276531165542</v>
      </c>
      <c r="O686" s="57">
        <f t="shared" si="203"/>
        <v>75.888293551217984</v>
      </c>
      <c r="P686" s="371">
        <f t="shared" si="204"/>
        <v>75.888293551217984</v>
      </c>
      <c r="Q686" s="371">
        <f t="shared" si="205"/>
        <v>-90.302723468834458</v>
      </c>
      <c r="R686" s="12">
        <f t="shared" si="206"/>
        <v>89.697276531165542</v>
      </c>
      <c r="S686" s="57">
        <f t="shared" si="207"/>
        <v>1.1415550093671239E-2</v>
      </c>
      <c r="T686" s="12">
        <f t="shared" si="190"/>
        <v>75.888293551217984</v>
      </c>
    </row>
    <row r="687" spans="1:20" x14ac:dyDescent="0.25">
      <c r="A687" s="57">
        <f t="shared" si="191"/>
        <v>71.99857548509101</v>
      </c>
      <c r="B687" s="12">
        <f t="shared" si="208"/>
        <v>11.458929184027191</v>
      </c>
      <c r="C687" s="57" t="str">
        <f t="shared" si="192"/>
        <v>-32.9106063047833-6205.27849244725i</v>
      </c>
      <c r="D687" s="57" t="str">
        <f t="shared" si="193"/>
        <v>7.7999999595664-2777.83329859095i</v>
      </c>
      <c r="E687" s="57" t="str">
        <f t="shared" si="194"/>
        <v>162.468765083146-0.0630799658980053i</v>
      </c>
      <c r="F687" s="57" t="str">
        <f t="shared" si="195"/>
        <v>3.83983983690474-5792.94458606266i</v>
      </c>
      <c r="G687" s="57" t="str">
        <f t="shared" si="196"/>
        <v>0.999999999235618-0.0000276474529651417i</v>
      </c>
      <c r="H687" s="57" t="str">
        <f t="shared" si="197"/>
        <v>109.091103771103+0.832560198069999i</v>
      </c>
      <c r="I687" s="57" t="str">
        <f t="shared" si="198"/>
        <v>14.7875265104246-1782.77285926945i</v>
      </c>
      <c r="K687" s="57" t="str">
        <f t="shared" si="199"/>
        <v>0.109993397221377-0.000849526111141215i</v>
      </c>
      <c r="L687" s="57" t="str">
        <f t="shared" si="200"/>
        <v>0.000125-43.7867707598055i</v>
      </c>
      <c r="M687" s="57" t="str">
        <f t="shared" si="201"/>
        <v>0.0015-21.1081514969762i</v>
      </c>
      <c r="N687" s="57">
        <f t="shared" si="202"/>
        <v>89.696126263325212</v>
      </c>
      <c r="O687" s="57">
        <f t="shared" si="203"/>
        <v>75.85534770708523</v>
      </c>
      <c r="P687" s="371">
        <f t="shared" si="204"/>
        <v>75.85534770708523</v>
      </c>
      <c r="Q687" s="371">
        <f t="shared" si="205"/>
        <v>-90.303873736674788</v>
      </c>
      <c r="R687" s="12">
        <f t="shared" si="206"/>
        <v>89.696126263325212</v>
      </c>
      <c r="S687" s="57">
        <f t="shared" si="207"/>
        <v>1.1458929184027191E-2</v>
      </c>
      <c r="T687" s="12">
        <f t="shared" si="190"/>
        <v>75.85534770708523</v>
      </c>
    </row>
    <row r="688" spans="1:20" x14ac:dyDescent="0.25">
      <c r="A688" s="57">
        <f t="shared" si="191"/>
        <v>72.272170071934369</v>
      </c>
      <c r="B688" s="12">
        <f t="shared" si="208"/>
        <v>11.502473114926495</v>
      </c>
      <c r="C688" s="57" t="str">
        <f t="shared" si="192"/>
        <v>-32.9105885520915-6181.78559063398i</v>
      </c>
      <c r="D688" s="57" t="str">
        <f t="shared" si="193"/>
        <v>7.79999995925853-2767.31749638089i</v>
      </c>
      <c r="E688" s="57" t="str">
        <f t="shared" si="194"/>
        <v>162.468759206153-0.0633196186684588i</v>
      </c>
      <c r="F688" s="57" t="str">
        <f t="shared" si="195"/>
        <v>3.83983983688238-5771.01473089362i</v>
      </c>
      <c r="G688" s="57" t="str">
        <f t="shared" si="196"/>
        <v>0.999999999229798-0.0000277525132862478i</v>
      </c>
      <c r="H688" s="57" t="str">
        <f t="shared" si="197"/>
        <v>109.091105253485+0.835723931139212i</v>
      </c>
      <c r="I688" s="57" t="str">
        <f t="shared" si="198"/>
        <v>14.7875265986485-1776.0239241602i</v>
      </c>
      <c r="K688" s="57" t="str">
        <f t="shared" si="199"/>
        <v>0.109993346947976-0.000852753918131745i</v>
      </c>
      <c r="L688" s="57" t="str">
        <f t="shared" si="200"/>
        <v>0.000125-43.6210109183159i</v>
      </c>
      <c r="M688" s="57" t="str">
        <f t="shared" si="201"/>
        <v>0.0015-21.0282441691335i</v>
      </c>
      <c r="N688" s="57">
        <f t="shared" si="202"/>
        <v>89.694971625397883</v>
      </c>
      <c r="O688" s="57">
        <f t="shared" si="203"/>
        <v>75.822401847593824</v>
      </c>
      <c r="P688" s="371">
        <f t="shared" si="204"/>
        <v>75.822401847593824</v>
      </c>
      <c r="Q688" s="371">
        <f t="shared" si="205"/>
        <v>-90.305028374602117</v>
      </c>
      <c r="R688" s="12">
        <f t="shared" si="206"/>
        <v>89.694971625397883</v>
      </c>
      <c r="S688" s="57">
        <f t="shared" si="207"/>
        <v>1.1502473114926495E-2</v>
      </c>
      <c r="T688" s="12">
        <f t="shared" si="190"/>
        <v>75.822401847593824</v>
      </c>
    </row>
    <row r="689" spans="1:20" x14ac:dyDescent="0.25">
      <c r="A689" s="57">
        <f t="shared" si="191"/>
        <v>72.54680431820772</v>
      </c>
      <c r="B689" s="12">
        <f t="shared" si="208"/>
        <v>11.546182512763217</v>
      </c>
      <c r="C689" s="57" t="str">
        <f t="shared" si="192"/>
        <v>-32.9105706642419-6158.381615884i</v>
      </c>
      <c r="D689" s="57" t="str">
        <f t="shared" si="193"/>
        <v>7.7999999589483-2756.84150296207i</v>
      </c>
      <c r="E689" s="57" t="str">
        <f t="shared" si="194"/>
        <v>162.468753284416-0.0635601815347298i</v>
      </c>
      <c r="F689" s="57" t="str">
        <f t="shared" si="195"/>
        <v>3.83983983685987-5749.16789370897i</v>
      </c>
      <c r="G689" s="57" t="str">
        <f t="shared" si="196"/>
        <v>0.999999999223933-0.0000278579728365722i</v>
      </c>
      <c r="H689" s="57" t="str">
        <f t="shared" si="197"/>
        <v>109.091106747155+0.838899686443501i</v>
      </c>
      <c r="I689" s="57" t="str">
        <f t="shared" si="198"/>
        <v>14.7875266875445-1769.30053775138i</v>
      </c>
      <c r="K689" s="57" t="str">
        <f t="shared" si="199"/>
        <v>0.109993296291817-0.000855993986300752i</v>
      </c>
      <c r="L689" s="57" t="str">
        <f t="shared" si="200"/>
        <v>0.000125-43.455878579713i</v>
      </c>
      <c r="M689" s="57" t="str">
        <f t="shared" si="201"/>
        <v>0.0015-20.9486393396428i</v>
      </c>
      <c r="N689" s="57">
        <f t="shared" si="202"/>
        <v>89.693812600787822</v>
      </c>
      <c r="O689" s="57">
        <f t="shared" si="203"/>
        <v>75.789455972626655</v>
      </c>
      <c r="P689" s="371">
        <f t="shared" si="204"/>
        <v>75.789455972626655</v>
      </c>
      <c r="Q689" s="371">
        <f t="shared" si="205"/>
        <v>-90.306187399212178</v>
      </c>
      <c r="R689" s="12">
        <f t="shared" si="206"/>
        <v>89.693812600787822</v>
      </c>
      <c r="S689" s="57">
        <f t="shared" si="207"/>
        <v>1.1546182512763216E-2</v>
      </c>
      <c r="T689" s="12">
        <f t="shared" si="190"/>
        <v>75.789455972626655</v>
      </c>
    </row>
    <row r="690" spans="1:20" x14ac:dyDescent="0.25">
      <c r="A690" s="57">
        <f t="shared" si="191"/>
        <v>72.822482174616908</v>
      </c>
      <c r="B690" s="12">
        <f t="shared" si="208"/>
        <v>11.590058006311716</v>
      </c>
      <c r="C690" s="57" t="str">
        <f t="shared" si="192"/>
        <v>-32.9105526402067-6135.06623152344i</v>
      </c>
      <c r="D690" s="57" t="str">
        <f t="shared" si="193"/>
        <v>7.79999995863572-2746.4051676338i</v>
      </c>
      <c r="E690" s="57" t="str">
        <f t="shared" si="194"/>
        <v>162.468747317596-0.0638016579485265i</v>
      </c>
      <c r="F690" s="57" t="str">
        <f t="shared" si="195"/>
        <v>3.83983983683718-5727.4037602346i</v>
      </c>
      <c r="G690" s="57" t="str">
        <f t="shared" si="196"/>
        <v>0.999999999218024-0.0000279638331331859i</v>
      </c>
      <c r="H690" s="57" t="str">
        <f t="shared" si="197"/>
        <v>109.091108252198+0.842087509667895i</v>
      </c>
      <c r="I690" s="57" t="str">
        <f t="shared" si="198"/>
        <v>14.7875267771173-1762.60260332477i</v>
      </c>
      <c r="K690" s="57" t="str">
        <f t="shared" si="199"/>
        <v>0.109993245249988-0.00085924636218936i</v>
      </c>
      <c r="L690" s="57" t="str">
        <f t="shared" si="200"/>
        <v>0.000125-43.2913713685126i</v>
      </c>
      <c r="M690" s="57" t="str">
        <f t="shared" si="201"/>
        <v>0.0015-20.869335863362i</v>
      </c>
      <c r="N690" s="57">
        <f t="shared" si="202"/>
        <v>89.692649172836425</v>
      </c>
      <c r="O690" s="57">
        <f t="shared" si="203"/>
        <v>75.756510082066086</v>
      </c>
      <c r="P690" s="371">
        <f t="shared" si="204"/>
        <v>75.756510082066086</v>
      </c>
      <c r="Q690" s="371">
        <f t="shared" si="205"/>
        <v>-90.307350827163575</v>
      </c>
      <c r="R690" s="12">
        <f t="shared" si="206"/>
        <v>89.692649172836425</v>
      </c>
      <c r="S690" s="57">
        <f t="shared" si="207"/>
        <v>1.1590058006311717E-2</v>
      </c>
      <c r="T690" s="12">
        <f t="shared" si="190"/>
        <v>75.756510082066086</v>
      </c>
    </row>
    <row r="691" spans="1:20" x14ac:dyDescent="0.25">
      <c r="A691" s="57">
        <f t="shared" si="191"/>
        <v>73.099207606880441</v>
      </c>
      <c r="B691" s="12">
        <f t="shared" si="208"/>
        <v>11.634100226735701</v>
      </c>
      <c r="C691" s="57" t="str">
        <f t="shared" si="192"/>
        <v>-32.9105344789478-6111.83910215265i</v>
      </c>
      <c r="D691" s="57" t="str">
        <f t="shared" si="193"/>
        <v>7.79999995832076-2736.00834026591i</v>
      </c>
      <c r="E691" s="57" t="str">
        <f t="shared" si="194"/>
        <v>162.468741305349-0.064044051374523i</v>
      </c>
      <c r="F691" s="57" t="str">
        <f t="shared" si="195"/>
        <v>3.83983983681432-5705.72201738614i</v>
      </c>
      <c r="G691" s="57" t="str">
        <f t="shared" si="196"/>
        <v>0.99999999921207-0.0000280700956989248i</v>
      </c>
      <c r="H691" s="57" t="str">
        <f t="shared" si="197"/>
        <v>109.091109768702+0.845287446671077i</v>
      </c>
      <c r="I691" s="57" t="str">
        <f t="shared" si="198"/>
        <v>14.787526867372-1755.93002452837i</v>
      </c>
      <c r="K691" s="57" t="str">
        <f t="shared" si="199"/>
        <v>0.109993193819552-0.000862511092514962i</v>
      </c>
      <c r="L691" s="57" t="str">
        <f t="shared" si="200"/>
        <v>0.000125-43.1274869182234i</v>
      </c>
      <c r="M691" s="57" t="str">
        <f t="shared" si="201"/>
        <v>0.0015-20.790332599484i</v>
      </c>
      <c r="N691" s="57">
        <f t="shared" si="202"/>
        <v>89.691481324821893</v>
      </c>
      <c r="O691" s="57">
        <f t="shared" si="203"/>
        <v>75.723564175793356</v>
      </c>
      <c r="P691" s="371">
        <f t="shared" si="204"/>
        <v>75.723564175793356</v>
      </c>
      <c r="Q691" s="371">
        <f t="shared" si="205"/>
        <v>-90.308518675178107</v>
      </c>
      <c r="R691" s="12">
        <f t="shared" si="206"/>
        <v>89.691481324821893</v>
      </c>
      <c r="S691" s="57">
        <f t="shared" si="207"/>
        <v>1.1634100226735701E-2</v>
      </c>
      <c r="T691" s="12">
        <f t="shared" si="190"/>
        <v>75.723564175793356</v>
      </c>
    </row>
    <row r="692" spans="1:20" x14ac:dyDescent="0.25">
      <c r="A692" s="57">
        <f t="shared" si="191"/>
        <v>73.376984595786595</v>
      </c>
      <c r="B692" s="12">
        <f t="shared" si="208"/>
        <v>11.678309807597296</v>
      </c>
      <c r="C692" s="57" t="str">
        <f t="shared" si="192"/>
        <v>-32.9105161794214-6088.69989364156i</v>
      </c>
      <c r="D692" s="57" t="str">
        <f t="shared" si="193"/>
        <v>7.79999995800337-2725.65087129654i</v>
      </c>
      <c r="E692" s="57" t="str">
        <f t="shared" si="194"/>
        <v>162.468735247328-0.0642873652905412i</v>
      </c>
      <c r="F692" s="57" t="str">
        <f t="shared" si="195"/>
        <v>3.83983983679127-5684.12235326445i</v>
      </c>
      <c r="G692" s="57" t="str">
        <f t="shared" si="196"/>
        <v>0.99999999920607-0.0000281767620624117i</v>
      </c>
      <c r="H692" s="57" t="str">
        <f t="shared" si="197"/>
        <v>109.091111296753+0.848499543485985i</v>
      </c>
      <c r="I692" s="57" t="str">
        <f t="shared" si="198"/>
        <v>14.7875269583141-1749.28270537488i</v>
      </c>
      <c r="K692" s="57" t="str">
        <f t="shared" si="199"/>
        <v>0.109993141997551-0.00086578822417189i</v>
      </c>
      <c r="L692" s="57" t="str">
        <f t="shared" si="200"/>
        <v>0.000125-42.9642228713125i</v>
      </c>
      <c r="M692" s="57" t="str">
        <f t="shared" si="201"/>
        <v>0.0015-20.7116284115202i</v>
      </c>
      <c r="N692" s="57">
        <f t="shared" si="202"/>
        <v>89.690309039959018</v>
      </c>
      <c r="O692" s="57">
        <f t="shared" si="203"/>
        <v>75.690618253688783</v>
      </c>
      <c r="P692" s="371">
        <f t="shared" si="204"/>
        <v>75.690618253688783</v>
      </c>
      <c r="Q692" s="371">
        <f t="shared" si="205"/>
        <v>-90.309690960040982</v>
      </c>
      <c r="R692" s="12">
        <f t="shared" si="206"/>
        <v>89.690309039959018</v>
      </c>
      <c r="S692" s="57">
        <f t="shared" si="207"/>
        <v>1.1678309807597296E-2</v>
      </c>
      <c r="T692" s="12">
        <f t="shared" si="190"/>
        <v>75.690618253688783</v>
      </c>
    </row>
    <row r="693" spans="1:20" x14ac:dyDescent="0.25">
      <c r="A693" s="57">
        <f t="shared" si="191"/>
        <v>73.65581713725058</v>
      </c>
      <c r="B693" s="12">
        <f t="shared" si="208"/>
        <v>11.722687384866166</v>
      </c>
      <c r="C693" s="57" t="str">
        <f t="shared" si="192"/>
        <v>-32.9104977405746-6065.64827312495i</v>
      </c>
      <c r="D693" s="57" t="str">
        <f t="shared" si="193"/>
        <v>7.79999995768359-2715.33261173002i</v>
      </c>
      <c r="E693" s="57" t="str">
        <f t="shared" si="194"/>
        <v>162.468729143186-0.0645316031875189i</v>
      </c>
      <c r="F693" s="57" t="str">
        <f t="shared" si="195"/>
        <v>3.83983983676806-5662.60445715112i</v>
      </c>
      <c r="G693" s="57" t="str">
        <f t="shared" si="196"/>
        <v>0.999999999200025-0.0000282838337580778i</v>
      </c>
      <c r="H693" s="57" t="str">
        <f t="shared" si="197"/>
        <v>109.091112836439+0.851723846320485i</v>
      </c>
      <c r="I693" s="57" t="str">
        <f t="shared" si="198"/>
        <v>14.7875270499486-1742.66055024038i</v>
      </c>
      <c r="K693" s="57" t="str">
        <f t="shared" si="199"/>
        <v>0.109993089781004-0.000869077804232062i</v>
      </c>
      <c r="L693" s="57" t="str">
        <f t="shared" si="200"/>
        <v>0.000125-42.8015768791716i</v>
      </c>
      <c r="M693" s="57" t="str">
        <f t="shared" si="201"/>
        <v>0.0015-20.6332221672845i</v>
      </c>
      <c r="N693" s="57">
        <f t="shared" si="202"/>
        <v>89.689132301398899</v>
      </c>
      <c r="O693" s="57">
        <f t="shared" si="203"/>
        <v>75.657672315631871</v>
      </c>
      <c r="P693" s="371">
        <f t="shared" si="204"/>
        <v>75.657672315631871</v>
      </c>
      <c r="Q693" s="371">
        <f t="shared" si="205"/>
        <v>-90.310867698601101</v>
      </c>
      <c r="R693" s="12">
        <f t="shared" si="206"/>
        <v>89.689132301398899</v>
      </c>
      <c r="S693" s="57">
        <f t="shared" si="207"/>
        <v>1.1722687384866166E-2</v>
      </c>
      <c r="T693" s="12">
        <f t="shared" si="190"/>
        <v>75.657672315631871</v>
      </c>
    </row>
    <row r="694" spans="1:20" x14ac:dyDescent="0.25">
      <c r="A694" s="57">
        <f t="shared" si="191"/>
        <v>73.935709242372141</v>
      </c>
      <c r="B694" s="12">
        <f t="shared" si="208"/>
        <v>11.767233596928659</v>
      </c>
      <c r="C694" s="57" t="str">
        <f t="shared" si="192"/>
        <v>-32.9104791613465-6042.68390899749i</v>
      </c>
      <c r="D694" s="57" t="str">
        <f t="shared" si="193"/>
        <v>7.7999999573614-2705.05341313472i</v>
      </c>
      <c r="E694" s="57" t="str">
        <f t="shared" si="194"/>
        <v>162.46872299257-0.0647767685695764i</v>
      </c>
      <c r="F694" s="57" t="str">
        <f t="shared" si="195"/>
        <v>3.83983983674468-5641.16801950398i</v>
      </c>
      <c r="G694" s="57" t="str">
        <f t="shared" si="196"/>
        <v>0.999999999193933-0.0000283913123261856i</v>
      </c>
      <c r="H694" s="57" t="str">
        <f t="shared" si="197"/>
        <v>109.091114387849+0.854960401558041i</v>
      </c>
      <c r="I694" s="57" t="str">
        <f t="shared" si="198"/>
        <v>14.7875271422809-1736.06346386296i</v>
      </c>
      <c r="K694" s="57" t="str">
        <f t="shared" si="199"/>
        <v>0.109993037166908-0.000872379879945673i</v>
      </c>
      <c r="L694" s="57" t="str">
        <f t="shared" si="200"/>
        <v>0.000125-42.6395466020837i</v>
      </c>
      <c r="M694" s="57" t="str">
        <f t="shared" si="201"/>
        <v>0.0015-20.5551127388768i</v>
      </c>
      <c r="N694" s="57">
        <f t="shared" si="202"/>
        <v>89.687951092228801</v>
      </c>
      <c r="O694" s="57">
        <f t="shared" si="203"/>
        <v>75.624726361501104</v>
      </c>
      <c r="P694" s="371">
        <f t="shared" si="204"/>
        <v>75.624726361501104</v>
      </c>
      <c r="Q694" s="371">
        <f t="shared" si="205"/>
        <v>-90.312048907771199</v>
      </c>
      <c r="R694" s="12">
        <f t="shared" si="206"/>
        <v>89.687951092228801</v>
      </c>
      <c r="S694" s="57">
        <f t="shared" si="207"/>
        <v>1.1767233596928658E-2</v>
      </c>
      <c r="T694" s="12">
        <f t="shared" si="190"/>
        <v>75.624726361501104</v>
      </c>
    </row>
    <row r="695" spans="1:20" x14ac:dyDescent="0.25">
      <c r="A695" s="57">
        <f t="shared" si="191"/>
        <v>74.21666493749315</v>
      </c>
      <c r="B695" s="12">
        <f t="shared" si="208"/>
        <v>11.811949084596987</v>
      </c>
      <c r="C695" s="57" t="str">
        <f t="shared" si="192"/>
        <v>-32.9104604406691-6019.8064709092i</v>
      </c>
      <c r="D695" s="57" t="str">
        <f t="shared" si="193"/>
        <v>7.79999995703673-2694.81312764092i</v>
      </c>
      <c r="E695" s="57" t="str">
        <f t="shared" si="194"/>
        <v>162.468716795129-0.0650228649540774i</v>
      </c>
      <c r="F695" s="57" t="str">
        <f t="shared" si="195"/>
        <v>3.8398398367211-5619.81273195267i</v>
      </c>
      <c r="G695" s="57" t="str">
        <f t="shared" si="196"/>
        <v>0.999999999187796-0.0000284991993128502i</v>
      </c>
      <c r="H695" s="57" t="str">
        <f t="shared" si="197"/>
        <v>109.091115951072+0.85820925575839i</v>
      </c>
      <c r="I695" s="57" t="str">
        <f t="shared" si="198"/>
        <v>14.7875272353162-1729.49135134129i</v>
      </c>
      <c r="K695" s="57" t="str">
        <f t="shared" si="199"/>
        <v>0.109992984152236-0.000875694498741846i</v>
      </c>
      <c r="L695" s="57" t="str">
        <f t="shared" si="200"/>
        <v>0.000125-42.4781297091888i</v>
      </c>
      <c r="M695" s="57" t="str">
        <f t="shared" si="201"/>
        <v>0.0015-20.4772990026667i</v>
      </c>
      <c r="N695" s="57">
        <f t="shared" si="202"/>
        <v>89.686765395471767</v>
      </c>
      <c r="O695" s="57">
        <f t="shared" si="203"/>
        <v>75.591780391174211</v>
      </c>
      <c r="P695" s="371">
        <f t="shared" si="204"/>
        <v>75.591780391174211</v>
      </c>
      <c r="Q695" s="371">
        <f t="shared" si="205"/>
        <v>-90.313234604528233</v>
      </c>
      <c r="R695" s="12">
        <f t="shared" si="206"/>
        <v>89.686765395471767</v>
      </c>
      <c r="S695" s="57">
        <f t="shared" si="207"/>
        <v>1.1811949084596988E-2</v>
      </c>
      <c r="T695" s="12">
        <f t="shared" si="190"/>
        <v>75.591780391174211</v>
      </c>
    </row>
    <row r="696" spans="1:20" x14ac:dyDescent="0.25">
      <c r="A696" s="57">
        <f t="shared" si="191"/>
        <v>74.498688264255634</v>
      </c>
      <c r="B696" s="12">
        <f t="shared" si="208"/>
        <v>11.856834491118457</v>
      </c>
      <c r="C696" s="57" t="str">
        <f t="shared" si="192"/>
        <v>-32.9104415774663-5997.01562976047i</v>
      </c>
      <c r="D696" s="57" t="str">
        <f t="shared" si="193"/>
        <v>7.79999995670959-2684.61160793867i</v>
      </c>
      <c r="E696" s="57" t="str">
        <f t="shared" si="194"/>
        <v>162.468710550506-0.0652698958716817i</v>
      </c>
      <c r="F696" s="57" t="str">
        <f t="shared" si="195"/>
        <v>3.83983983669735-5598.53828729421i</v>
      </c>
      <c r="G696" s="57" t="str">
        <f t="shared" si="196"/>
        <v>0.999999999181611-0.0000286074962700621i</v>
      </c>
      <c r="H696" s="57" t="str">
        <f t="shared" si="197"/>
        <v>109.091117526198+0.861470455658194i</v>
      </c>
      <c r="I696" s="57" t="str">
        <f t="shared" si="198"/>
        <v>14.78752732906-1722.94411813334i</v>
      </c>
      <c r="K696" s="57" t="str">
        <f t="shared" si="199"/>
        <v>0.109992930733939-0.00087902170822932i</v>
      </c>
      <c r="L696" s="57" t="str">
        <f t="shared" si="200"/>
        <v>0.000125-42.3173238784506i</v>
      </c>
      <c r="M696" s="57" t="str">
        <f t="shared" si="201"/>
        <v>0.0015-20.3997798392774i</v>
      </c>
      <c r="N696" s="57">
        <f t="shared" si="202"/>
        <v>89.685575194086496</v>
      </c>
      <c r="O696" s="57">
        <f t="shared" si="203"/>
        <v>75.5588344045279</v>
      </c>
      <c r="P696" s="371">
        <f t="shared" si="204"/>
        <v>75.5588344045279</v>
      </c>
      <c r="Q696" s="371">
        <f t="shared" si="205"/>
        <v>-90.314424805913504</v>
      </c>
      <c r="R696" s="12">
        <f t="shared" si="206"/>
        <v>89.685575194086496</v>
      </c>
      <c r="S696" s="57">
        <f t="shared" si="207"/>
        <v>1.1856834491118457E-2</v>
      </c>
      <c r="T696" s="12">
        <f t="shared" si="190"/>
        <v>75.5588344045279</v>
      </c>
    </row>
    <row r="697" spans="1:20" x14ac:dyDescent="0.25">
      <c r="A697" s="57">
        <f t="shared" si="191"/>
        <v>74.78178327965982</v>
      </c>
      <c r="B697" s="12">
        <f t="shared" si="208"/>
        <v>11.901890462184708</v>
      </c>
      <c r="C697" s="57" t="str">
        <f t="shared" si="192"/>
        <v>-32.9104225706521-5974.31105769743i</v>
      </c>
      <c r="D697" s="57" t="str">
        <f t="shared" si="193"/>
        <v>7.79999995637994-2674.4487072757i</v>
      </c>
      <c r="E697" s="57" t="str">
        <f t="shared" si="194"/>
        <v>162.46870425834-0.0655178648663547i</v>
      </c>
      <c r="F697" s="57" t="str">
        <f t="shared" si="195"/>
        <v>3.83983983667343-5577.34437948859i</v>
      </c>
      <c r="G697" s="57" t="str">
        <f t="shared" si="196"/>
        <v>0.99999999917538-0.0000287162047557094i</v>
      </c>
      <c r="H697" s="57" t="str">
        <f t="shared" si="197"/>
        <v>109.091119113318+0.864744048171712i</v>
      </c>
      <c r="I697" s="57" t="str">
        <f t="shared" si="198"/>
        <v>14.7875274235175-1716.42167005497i</v>
      </c>
      <c r="K697" s="57" t="str">
        <f t="shared" si="199"/>
        <v>0.109992876908945-0.00088236155619711i</v>
      </c>
      <c r="L697" s="57" t="str">
        <f t="shared" si="200"/>
        <v>0.000125-42.1571267966234i</v>
      </c>
      <c r="M697" s="57" t="str">
        <f t="shared" si="201"/>
        <v>0.0015-20.3225541335698i</v>
      </c>
      <c r="N697" s="57">
        <f t="shared" si="202"/>
        <v>89.684380470967085</v>
      </c>
      <c r="O697" s="57">
        <f t="shared" si="203"/>
        <v>75.525888401437911</v>
      </c>
      <c r="P697" s="371">
        <f t="shared" si="204"/>
        <v>75.525888401437911</v>
      </c>
      <c r="Q697" s="371">
        <f t="shared" si="205"/>
        <v>-90.315619529032915</v>
      </c>
      <c r="R697" s="12">
        <f t="shared" si="206"/>
        <v>89.684380470967085</v>
      </c>
      <c r="S697" s="57">
        <f t="shared" si="207"/>
        <v>1.1901890462184709E-2</v>
      </c>
      <c r="T697" s="12">
        <f t="shared" si="190"/>
        <v>75.525888401437911</v>
      </c>
    </row>
    <row r="698" spans="1:20" x14ac:dyDescent="0.25">
      <c r="A698" s="57">
        <f t="shared" si="191"/>
        <v>75.065954056122521</v>
      </c>
      <c r="B698" s="12">
        <f t="shared" si="208"/>
        <v>11.94711764594101</v>
      </c>
      <c r="C698" s="57" t="str">
        <f t="shared" si="192"/>
        <v>-32.910403419134-5951.69242810718i</v>
      </c>
      <c r="D698" s="57" t="str">
        <f t="shared" si="193"/>
        <v>7.7999999560478-2664.32427945526i</v>
      </c>
      <c r="E698" s="57" t="str">
        <f t="shared" si="194"/>
        <v>162.468697918271-0.06576677549548i</v>
      </c>
      <c r="F698" s="57" t="str">
        <f t="shared" si="195"/>
        <v>3.83983983664932-5556.23070365431i</v>
      </c>
      <c r="G698" s="57" t="str">
        <f t="shared" si="196"/>
        <v>0.999999999169101-0.0000288253263336002i</v>
      </c>
      <c r="H698" s="57" t="str">
        <f t="shared" si="197"/>
        <v>109.091120712523+0.868030080391506i</v>
      </c>
      <c r="I698" s="57" t="str">
        <f t="shared" si="198"/>
        <v>14.7875275186943-1709.92391327856i</v>
      </c>
      <c r="K698" s="57" t="str">
        <f t="shared" si="199"/>
        <v>0.109992822674157-0.000885714090615193i</v>
      </c>
      <c r="L698" s="57" t="str">
        <f t="shared" si="200"/>
        <v>0.000125-41.9975361592184i</v>
      </c>
      <c r="M698" s="57" t="str">
        <f t="shared" si="201"/>
        <v>0.0015-20.2456207746263i</v>
      </c>
      <c r="N698" s="57">
        <f t="shared" si="202"/>
        <v>89.683181208942742</v>
      </c>
      <c r="O698" s="57">
        <f t="shared" si="203"/>
        <v>75.492942381779002</v>
      </c>
      <c r="P698" s="371">
        <f t="shared" si="204"/>
        <v>75.492942381779002</v>
      </c>
      <c r="Q698" s="371">
        <f t="shared" si="205"/>
        <v>-90.316818791057258</v>
      </c>
      <c r="R698" s="12">
        <f t="shared" si="206"/>
        <v>89.683181208942742</v>
      </c>
      <c r="S698" s="57">
        <f t="shared" si="207"/>
        <v>1.1947117645941009E-2</v>
      </c>
      <c r="T698" s="12">
        <f t="shared" si="190"/>
        <v>75.492942381779002</v>
      </c>
    </row>
    <row r="699" spans="1:20" x14ac:dyDescent="0.25">
      <c r="A699" s="57">
        <f t="shared" si="191"/>
        <v>75.351204681535791</v>
      </c>
      <c r="B699" s="12">
        <f t="shared" si="208"/>
        <v>11.992516692995586</v>
      </c>
      <c r="C699" s="57" t="str">
        <f t="shared" si="192"/>
        <v>-32.9103841218092-5929.15941561312i</v>
      </c>
      <c r="D699" s="57" t="str">
        <f t="shared" si="193"/>
        <v>7.79999995571312-2654.23817883405i</v>
      </c>
      <c r="E699" s="57" t="str">
        <f t="shared" si="194"/>
        <v>162.468691529932-0.0660166313298282i</v>
      </c>
      <c r="F699" s="57" t="str">
        <f t="shared" si="195"/>
        <v>3.83983983662502-5535.19695606407i</v>
      </c>
      <c r="G699" s="57" t="str">
        <f t="shared" si="196"/>
        <v>0.999999999162774-0.0000289348625734847i</v>
      </c>
      <c r="H699" s="57" t="str">
        <f t="shared" si="197"/>
        <v>109.091122323905+0.871328599589086i</v>
      </c>
      <c r="I699" s="57" t="str">
        <f t="shared" si="198"/>
        <v>14.7875276145958-1703.45075433172i</v>
      </c>
      <c r="K699" s="57" t="str">
        <f t="shared" si="199"/>
        <v>0.109992768026456-0.000889079359635199i</v>
      </c>
      <c r="L699" s="57" t="str">
        <f t="shared" si="200"/>
        <v>0.000125-41.8385496704705i</v>
      </c>
      <c r="M699" s="57" t="str">
        <f t="shared" si="201"/>
        <v>0.0015-20.1689786557345i</v>
      </c>
      <c r="N699" s="57">
        <f t="shared" si="202"/>
        <v>89.681977390777547</v>
      </c>
      <c r="O699" s="57">
        <f t="shared" si="203"/>
        <v>75.459996345424983</v>
      </c>
      <c r="P699" s="371">
        <f t="shared" si="204"/>
        <v>75.459996345424983</v>
      </c>
      <c r="Q699" s="371">
        <f t="shared" si="205"/>
        <v>-90.318022609222453</v>
      </c>
      <c r="R699" s="12">
        <f t="shared" si="206"/>
        <v>89.681977390777547</v>
      </c>
      <c r="S699" s="57">
        <f t="shared" si="207"/>
        <v>1.1992516692995586E-2</v>
      </c>
      <c r="T699" s="12">
        <f t="shared" si="190"/>
        <v>75.459996345424983</v>
      </c>
    </row>
    <row r="700" spans="1:20" x14ac:dyDescent="0.25">
      <c r="A700" s="57">
        <f t="shared" si="191"/>
        <v>75.637539259325635</v>
      </c>
      <c r="B700" s="12">
        <f t="shared" si="208"/>
        <v>12.038088256428971</v>
      </c>
      <c r="C700" s="57" t="str">
        <f t="shared" si="192"/>
        <v>-32.9103646775696-5906.71169607044i</v>
      </c>
      <c r="D700" s="57" t="str">
        <f t="shared" si="193"/>
        <v>7.79999995537592-2644.19026032014i</v>
      </c>
      <c r="E700" s="57" t="str">
        <f t="shared" si="194"/>
        <v>162.468685092959-0.0662674359537068i</v>
      </c>
      <c r="F700" s="57" t="str">
        <f t="shared" si="195"/>
        <v>3.83983983660055-5514.24283414034i</v>
      </c>
      <c r="G700" s="57" t="str">
        <f t="shared" si="196"/>
        <v>0.999999999156399-0.0000290448150510788i</v>
      </c>
      <c r="H700" s="57" t="str">
        <f t="shared" si="197"/>
        <v>109.091123947557+0.87463965321561i</v>
      </c>
      <c r="I700" s="57" t="str">
        <f t="shared" si="198"/>
        <v>14.7875277112277-1697.00210009586i</v>
      </c>
      <c r="K700" s="57" t="str">
        <f t="shared" si="199"/>
        <v>0.109992712962698-0.000892457411591076i</v>
      </c>
      <c r="L700" s="57" t="str">
        <f t="shared" si="200"/>
        <v>0.000125-41.6801650433061i</v>
      </c>
      <c r="M700" s="57" t="str">
        <f t="shared" si="201"/>
        <v>0.0015-20.0926266743718i</v>
      </c>
      <c r="N700" s="57">
        <f t="shared" si="202"/>
        <v>89.680768999170255</v>
      </c>
      <c r="O700" s="57">
        <f t="shared" si="203"/>
        <v>75.427050292248879</v>
      </c>
      <c r="P700" s="371">
        <f t="shared" si="204"/>
        <v>75.427050292248879</v>
      </c>
      <c r="Q700" s="371">
        <f t="shared" si="205"/>
        <v>-90.319231000829745</v>
      </c>
      <c r="R700" s="12">
        <f t="shared" si="206"/>
        <v>89.680768999170255</v>
      </c>
      <c r="S700" s="57">
        <f t="shared" si="207"/>
        <v>1.2038088256428971E-2</v>
      </c>
      <c r="T700" s="12">
        <f t="shared" si="190"/>
        <v>75.427050292248879</v>
      </c>
    </row>
    <row r="701" spans="1:20" x14ac:dyDescent="0.25">
      <c r="A701" s="57">
        <f t="shared" si="191"/>
        <v>75.924961908511079</v>
      </c>
      <c r="B701" s="12">
        <f t="shared" si="208"/>
        <v>12.083832991803401</v>
      </c>
      <c r="C701" s="57" t="str">
        <f t="shared" si="192"/>
        <v>-32.9103450852959-5884.34894656117i</v>
      </c>
      <c r="D701" s="57" t="str">
        <f t="shared" si="193"/>
        <v>7.79999995503611-2634.18037937084i</v>
      </c>
      <c r="E701" s="57" t="str">
        <f t="shared" si="194"/>
        <v>162.46867860698-0.0665191929649318i</v>
      </c>
      <c r="F701" s="57" t="str">
        <f t="shared" si="195"/>
        <v>3.83983983657588-5493.36803645104i</v>
      </c>
      <c r="G701" s="57" t="str">
        <f t="shared" si="196"/>
        <v>0.999999999149975-0.0000291551853480857i</v>
      </c>
      <c r="H701" s="57" t="str">
        <f t="shared" si="197"/>
        <v>109.091125583572+0.877963288902526i</v>
      </c>
      <c r="I701" s="57" t="str">
        <f t="shared" si="198"/>
        <v>14.7875278085952-1690.57785780493i</v>
      </c>
      <c r="K701" s="57" t="str">
        <f t="shared" si="199"/>
        <v>0.109992657479717-0.000895848294999778i</v>
      </c>
      <c r="L701" s="57" t="str">
        <f t="shared" si="200"/>
        <v>0.000125-41.5223799993087i</v>
      </c>
      <c r="M701" s="57" t="str">
        <f t="shared" si="201"/>
        <v>0.0015-20.0165637321895i</v>
      </c>
      <c r="N701" s="57">
        <f t="shared" si="202"/>
        <v>89.679556016753978</v>
      </c>
      <c r="O701" s="57">
        <f t="shared" si="203"/>
        <v>75.394104222122621</v>
      </c>
      <c r="P701" s="371">
        <f t="shared" si="204"/>
        <v>75.394104222122621</v>
      </c>
      <c r="Q701" s="371">
        <f t="shared" si="205"/>
        <v>-90.320443983246022</v>
      </c>
      <c r="R701" s="12">
        <f t="shared" si="206"/>
        <v>89.679556016753978</v>
      </c>
      <c r="S701" s="57">
        <f t="shared" si="207"/>
        <v>1.2083832991803401E-2</v>
      </c>
      <c r="T701" s="12">
        <f t="shared" si="190"/>
        <v>75.394104222122621</v>
      </c>
    </row>
    <row r="702" spans="1:20" x14ac:dyDescent="0.25">
      <c r="A702" s="57">
        <f t="shared" si="191"/>
        <v>76.21347676376341</v>
      </c>
      <c r="B702" s="12">
        <f t="shared" si="208"/>
        <v>12.129751557172254</v>
      </c>
      <c r="C702" s="57" t="str">
        <f t="shared" si="192"/>
        <v>-32.9103253438612-5862.07084538961i</v>
      </c>
      <c r="D702" s="57" t="str">
        <f t="shared" si="193"/>
        <v>7.79999995469376-2624.20839199066i</v>
      </c>
      <c r="E702" s="57" t="str">
        <f t="shared" si="194"/>
        <v>162.468672071621-0.0667719059749047i</v>
      </c>
      <c r="F702" s="57" t="str">
        <f t="shared" si="195"/>
        <v>3.83983983655103-5472.57226270521i</v>
      </c>
      <c r="G702" s="57" t="str">
        <f t="shared" si="196"/>
        <v>0.999999999143503-0.000029265975052219i</v>
      </c>
      <c r="H702" s="57" t="str">
        <f t="shared" si="197"/>
        <v>109.091127232045+0.881299554462324i</v>
      </c>
      <c r="I702" s="57" t="str">
        <f t="shared" si="198"/>
        <v>14.7875279067042-1684.17793504407i</v>
      </c>
      <c r="K702" s="57" t="str">
        <f t="shared" si="199"/>
        <v>0.109992601574321-0.000899252058561964i</v>
      </c>
      <c r="L702" s="57" t="str">
        <f t="shared" si="200"/>
        <v>0.000125-41.3651922686876i</v>
      </c>
      <c r="M702" s="57" t="str">
        <f t="shared" si="201"/>
        <v>0.0015-19.9407887349966i</v>
      </c>
      <c r="N702" s="57">
        <f t="shared" si="202"/>
        <v>89.678338426096019</v>
      </c>
      <c r="O702" s="57">
        <f t="shared" si="203"/>
        <v>75.361158134917062</v>
      </c>
      <c r="P702" s="371">
        <f t="shared" si="204"/>
        <v>75.361158134917062</v>
      </c>
      <c r="Q702" s="371">
        <f t="shared" si="205"/>
        <v>-90.321661573903981</v>
      </c>
      <c r="R702" s="12">
        <f t="shared" si="206"/>
        <v>89.678338426096019</v>
      </c>
      <c r="S702" s="57">
        <f t="shared" si="207"/>
        <v>1.2129751557172254E-2</v>
      </c>
      <c r="T702" s="12">
        <f t="shared" si="190"/>
        <v>75.361158134917062</v>
      </c>
    </row>
    <row r="703" spans="1:20" x14ac:dyDescent="0.25">
      <c r="A703" s="57">
        <f t="shared" si="191"/>
        <v>76.503087975465718</v>
      </c>
      <c r="B703" s="12">
        <f t="shared" si="208"/>
        <v>12.175844613089509</v>
      </c>
      <c r="C703" s="57" t="str">
        <f t="shared" si="192"/>
        <v>-32.9103054521299-5839.87707207787i</v>
      </c>
      <c r="D703" s="57" t="str">
        <f t="shared" si="193"/>
        <v>7.79999995434877-2614.2741547292i</v>
      </c>
      <c r="E703" s="57" t="str">
        <f t="shared" si="194"/>
        <v>162.468665486507-0.0670255786086524i</v>
      </c>
      <c r="F703" s="57" t="str">
        <f t="shared" si="195"/>
        <v>3.83983983652599-5451.85521374865i</v>
      </c>
      <c r="G703" s="57" t="str">
        <f t="shared" si="196"/>
        <v>0.999999999136981-0.0000293771857572257i</v>
      </c>
      <c r="H703" s="57" t="str">
        <f t="shared" si="197"/>
        <v>109.091128893069+0.884648497889171i</v>
      </c>
      <c r="I703" s="57" t="str">
        <f t="shared" si="198"/>
        <v>14.7875280055601-1677.8022397482i</v>
      </c>
      <c r="K703" s="57" t="str">
        <f t="shared" si="199"/>
        <v>0.109992545243295-0.000902668751162686i</v>
      </c>
      <c r="L703" s="57" t="str">
        <f t="shared" si="200"/>
        <v>0.000125-41.2085995902448i</v>
      </c>
      <c r="M703" s="57" t="str">
        <f t="shared" si="201"/>
        <v>0.0015-19.8653005927441i</v>
      </c>
      <c r="N703" s="57">
        <f t="shared" si="202"/>
        <v>89.677116209697502</v>
      </c>
      <c r="O703" s="57">
        <f t="shared" si="203"/>
        <v>75.328212030502215</v>
      </c>
      <c r="P703" s="371">
        <f t="shared" si="204"/>
        <v>75.328212030502215</v>
      </c>
      <c r="Q703" s="371">
        <f t="shared" si="205"/>
        <v>-90.322883790302498</v>
      </c>
      <c r="R703" s="12">
        <f t="shared" si="206"/>
        <v>89.677116209697502</v>
      </c>
      <c r="S703" s="57">
        <f t="shared" si="207"/>
        <v>1.217584461308951E-2</v>
      </c>
      <c r="T703" s="12">
        <f t="shared" si="190"/>
        <v>75.328212030502215</v>
      </c>
    </row>
    <row r="704" spans="1:20" x14ac:dyDescent="0.25">
      <c r="A704" s="57">
        <f t="shared" si="191"/>
        <v>76.793799709772486</v>
      </c>
      <c r="B704" s="12">
        <f t="shared" si="208"/>
        <v>12.22211282261925</v>
      </c>
      <c r="C704" s="57" t="str">
        <f t="shared" si="192"/>
        <v>-32.910285408959-5817.76730736114i</v>
      </c>
      <c r="D704" s="57" t="str">
        <f t="shared" si="193"/>
        <v>7.79999995400116-2604.37752467915i</v>
      </c>
      <c r="E704" s="57" t="str">
        <f t="shared" si="194"/>
        <v>162.46865885126-0.0672802145049199i</v>
      </c>
      <c r="F704" s="57" t="str">
        <f t="shared" si="195"/>
        <v>3.83983983650075-5431.21659155966i</v>
      </c>
      <c r="G704" s="57" t="str">
        <f t="shared" si="196"/>
        <v>0.99999999913041-0.0000294888190629094i</v>
      </c>
      <c r="H704" s="57" t="str">
        <f t="shared" si="197"/>
        <v>109.091130566742+0.888010167359635i</v>
      </c>
      <c r="I704" s="57" t="str">
        <f t="shared" si="198"/>
        <v>14.7875281051689-1671.45068020085i</v>
      </c>
      <c r="K704" s="57" t="str">
        <f t="shared" si="199"/>
        <v>0.109992488483398-0.000906098421872068i</v>
      </c>
      <c r="L704" s="57" t="str">
        <f t="shared" si="200"/>
        <v>0.000125-41.0525997113417i</v>
      </c>
      <c r="M704" s="57" t="str">
        <f t="shared" si="201"/>
        <v>0.0015-19.79009821951i</v>
      </c>
      <c r="N704" s="57">
        <f t="shared" si="202"/>
        <v>89.675889349993284</v>
      </c>
      <c r="O704" s="57">
        <f t="shared" si="203"/>
        <v>75.295265908747169</v>
      </c>
      <c r="P704" s="371">
        <f t="shared" si="204"/>
        <v>75.295265908747169</v>
      </c>
      <c r="Q704" s="371">
        <f t="shared" si="205"/>
        <v>-90.324110650006716</v>
      </c>
      <c r="R704" s="12">
        <f t="shared" si="206"/>
        <v>89.675889349993284</v>
      </c>
      <c r="S704" s="57">
        <f t="shared" si="207"/>
        <v>1.2222112822619251E-2</v>
      </c>
      <c r="T704" s="12">
        <f t="shared" si="190"/>
        <v>75.295265908747169</v>
      </c>
    </row>
    <row r="705" spans="1:20" x14ac:dyDescent="0.25">
      <c r="A705" s="57">
        <f t="shared" si="191"/>
        <v>77.085616148669629</v>
      </c>
      <c r="B705" s="12">
        <f t="shared" si="208"/>
        <v>12.268556851345204</v>
      </c>
      <c r="C705" s="57" t="str">
        <f t="shared" si="192"/>
        <v>-32.9102652131942-5795.74123318297i</v>
      </c>
      <c r="D705" s="57" t="str">
        <f t="shared" si="193"/>
        <v>7.79999995365092-2594.51835947413i</v>
      </c>
      <c r="E705" s="57" t="str">
        <f t="shared" si="194"/>
        <v>162.468652165497-0.0675358173161547i</v>
      </c>
      <c r="F705" s="57" t="str">
        <f t="shared" si="195"/>
        <v>3.83983983647532-5410.65609924473i</v>
      </c>
      <c r="G705" s="57" t="str">
        <f t="shared" si="196"/>
        <v>0.999999999123788-0.0000296008765751525i</v>
      </c>
      <c r="H705" s="57" t="str">
        <f t="shared" si="197"/>
        <v>109.091132253159+0.891384611233341i</v>
      </c>
      <c r="I705" s="57" t="str">
        <f t="shared" si="198"/>
        <v>14.787528205536-1665.12316503268i</v>
      </c>
      <c r="K705" s="57" t="str">
        <f t="shared" si="199"/>
        <v>0.109992431291366-0.000909541119946017i</v>
      </c>
      <c r="L705" s="57" t="str">
        <f t="shared" si="200"/>
        <v>0.000125-40.8971903878678i</v>
      </c>
      <c r="M705" s="57" t="str">
        <f t="shared" si="201"/>
        <v>0.0015-19.7151805334828i</v>
      </c>
      <c r="N705" s="57">
        <f t="shared" si="202"/>
        <v>89.67465782935156</v>
      </c>
      <c r="O705" s="57">
        <f t="shared" si="203"/>
        <v>75.262319769519735</v>
      </c>
      <c r="P705" s="371">
        <f t="shared" si="204"/>
        <v>75.262319769519735</v>
      </c>
      <c r="Q705" s="371">
        <f t="shared" si="205"/>
        <v>-90.32534217064844</v>
      </c>
      <c r="R705" s="12">
        <f t="shared" si="206"/>
        <v>89.67465782935156</v>
      </c>
      <c r="S705" s="57">
        <f t="shared" si="207"/>
        <v>1.2268556851345204E-2</v>
      </c>
      <c r="T705" s="12">
        <f t="shared" si="190"/>
        <v>75.262319769519735</v>
      </c>
    </row>
    <row r="706" spans="1:20" x14ac:dyDescent="0.25">
      <c r="A706" s="57">
        <f t="shared" si="191"/>
        <v>77.378541490034578</v>
      </c>
      <c r="B706" s="12">
        <f t="shared" si="208"/>
        <v>12.315177367380317</v>
      </c>
      <c r="C706" s="57" t="str">
        <f t="shared" si="192"/>
        <v>-32.9102448636755-5773.79853269101i</v>
      </c>
      <c r="D706" s="57" t="str">
        <f t="shared" si="193"/>
        <v>7.79999995329797-2584.69651728676i</v>
      </c>
      <c r="E706" s="57" t="str">
        <f t="shared" si="194"/>
        <v>162.468645428834-0.0677923907086257i</v>
      </c>
      <c r="F706" s="57" t="str">
        <f t="shared" si="195"/>
        <v>3.8398398364497-5390.17344103428i</v>
      </c>
      <c r="G706" s="57" t="str">
        <f t="shared" si="196"/>
        <v>0.999999999117116-0.0000297133599059399i</v>
      </c>
      <c r="H706" s="57" t="str">
        <f t="shared" si="197"/>
        <v>109.091133952416+0.894771878053697i</v>
      </c>
      <c r="I706" s="57" t="str">
        <f t="shared" si="198"/>
        <v>14.7875283066673-1658.81960322024i</v>
      </c>
      <c r="K706" s="57" t="str">
        <f t="shared" si="199"/>
        <v>0.10999237366391-0.000912996894826921i</v>
      </c>
      <c r="L706" s="57" t="str">
        <f t="shared" si="200"/>
        <v>0.000125-40.7423693842077i</v>
      </c>
      <c r="M706" s="57" t="str">
        <f t="shared" si="201"/>
        <v>0.0015-19.6405464569464i</v>
      </c>
      <c r="N706" s="57">
        <f t="shared" si="202"/>
        <v>89.673421630073676</v>
      </c>
      <c r="O706" s="57">
        <f t="shared" si="203"/>
        <v>75.229373612687041</v>
      </c>
      <c r="P706" s="371">
        <f t="shared" si="204"/>
        <v>75.229373612687041</v>
      </c>
      <c r="Q706" s="371">
        <f t="shared" si="205"/>
        <v>-90.326578369926324</v>
      </c>
      <c r="R706" s="12">
        <f t="shared" si="206"/>
        <v>89.673421630073676</v>
      </c>
      <c r="S706" s="57">
        <f t="shared" si="207"/>
        <v>1.2315177367380317E-2</v>
      </c>
      <c r="T706" s="12">
        <f t="shared" si="190"/>
        <v>75.229373612687041</v>
      </c>
    </row>
    <row r="707" spans="1:20" x14ac:dyDescent="0.25">
      <c r="A707" s="57">
        <f t="shared" si="191"/>
        <v>77.672579947696718</v>
      </c>
      <c r="B707" s="12">
        <f t="shared" si="208"/>
        <v>12.361975041376363</v>
      </c>
      <c r="C707" s="57" t="str">
        <f t="shared" si="192"/>
        <v>-32.9102243592315-5751.9388902321i</v>
      </c>
      <c r="D707" s="57" t="str">
        <f t="shared" si="193"/>
        <v>7.79999995294237-2574.91185682653i</v>
      </c>
      <c r="E707" s="57" t="str">
        <f t="shared" si="194"/>
        <v>162.468638640884-0.0680499383624064i</v>
      </c>
      <c r="F707" s="57" t="str">
        <f t="shared" si="195"/>
        <v>3.8398398364239-5369.76832227839i</v>
      </c>
      <c r="G707" s="57" t="str">
        <f t="shared" si="196"/>
        <v>0.999999999110394-0.0000298262706733819i</v>
      </c>
      <c r="H707" s="57" t="str">
        <f t="shared" si="197"/>
        <v>109.091135664612+0.898172016548604i</v>
      </c>
      <c r="I707" s="57" t="str">
        <f t="shared" si="198"/>
        <v>14.7875284085688-1652.5399040847i</v>
      </c>
      <c r="K707" s="57" t="str">
        <f t="shared" si="199"/>
        <v>0.109992315597714-0.000916465796144334i</v>
      </c>
      <c r="L707" s="57" t="str">
        <f t="shared" si="200"/>
        <v>0.000125-40.5881344732096i</v>
      </c>
      <c r="M707" s="57" t="str">
        <f t="shared" si="201"/>
        <v>0.0015-19.5661949162646i</v>
      </c>
      <c r="N707" s="57">
        <f t="shared" si="202"/>
        <v>89.672180734393933</v>
      </c>
      <c r="O707" s="57">
        <f t="shared" si="203"/>
        <v>75.196427438114938</v>
      </c>
      <c r="P707" s="371">
        <f t="shared" si="204"/>
        <v>75.196427438114938</v>
      </c>
      <c r="Q707" s="371">
        <f t="shared" si="205"/>
        <v>-90.327819265606067</v>
      </c>
      <c r="R707" s="12">
        <f t="shared" si="206"/>
        <v>89.672180734393933</v>
      </c>
      <c r="S707" s="57">
        <f t="shared" si="207"/>
        <v>1.2361975041376363E-2</v>
      </c>
      <c r="T707" s="12">
        <f t="shared" si="190"/>
        <v>75.196427438114938</v>
      </c>
    </row>
    <row r="708" spans="1:20" x14ac:dyDescent="0.25">
      <c r="A708" s="57">
        <f t="shared" si="191"/>
        <v>77.967735751497983</v>
      </c>
      <c r="B708" s="12">
        <f t="shared" si="208"/>
        <v>12.408950546533594</v>
      </c>
      <c r="C708" s="57" t="str">
        <f t="shared" si="192"/>
        <v>-32.9102036986837-5730.16199134802i</v>
      </c>
      <c r="D708" s="57" t="str">
        <f t="shared" si="193"/>
        <v>7.79999995258405-2565.16423733783i</v>
      </c>
      <c r="E708" s="57" t="str">
        <f t="shared" si="194"/>
        <v>162.468631801257-0.0683084639714854i</v>
      </c>
      <c r="F708" s="57" t="str">
        <f t="shared" si="195"/>
        <v>3.83983983639788-5349.44044944257i</v>
      </c>
      <c r="G708" s="57" t="str">
        <f t="shared" si="196"/>
        <v>0.99999999910362-0.0000299396105017379i</v>
      </c>
      <c r="H708" s="57" t="str">
        <f t="shared" si="197"/>
        <v>109.091137389847+0.901585075631123i</v>
      </c>
      <c r="I708" s="57" t="str">
        <f t="shared" si="198"/>
        <v>14.7875285112464-1646.2839772905i</v>
      </c>
      <c r="K708" s="57" t="str">
        <f t="shared" si="199"/>
        <v>0.109992257089438-0.000919947873715696i</v>
      </c>
      <c r="L708" s="57" t="str">
        <f t="shared" si="200"/>
        <v>0.000125-40.4344834361521i</v>
      </c>
      <c r="M708" s="57" t="str">
        <f t="shared" si="201"/>
        <v>0.0015-19.4921248418654i</v>
      </c>
      <c r="N708" s="57">
        <f t="shared" si="202"/>
        <v>89.670935124479158</v>
      </c>
      <c r="O708" s="57">
        <f t="shared" si="203"/>
        <v>75.16348124566845</v>
      </c>
      <c r="P708" s="371">
        <f t="shared" si="204"/>
        <v>75.16348124566845</v>
      </c>
      <c r="Q708" s="371">
        <f t="shared" si="205"/>
        <v>-90.329064875520842</v>
      </c>
      <c r="R708" s="12">
        <f t="shared" si="206"/>
        <v>89.670935124479158</v>
      </c>
      <c r="S708" s="57">
        <f t="shared" si="207"/>
        <v>1.2408950546533595E-2</v>
      </c>
      <c r="T708" s="12">
        <f t="shared" si="190"/>
        <v>75.16348124566845</v>
      </c>
    </row>
    <row r="709" spans="1:20" x14ac:dyDescent="0.25">
      <c r="A709" s="57">
        <f t="shared" si="191"/>
        <v>78.264013147353666</v>
      </c>
      <c r="B709" s="12">
        <f t="shared" si="208"/>
        <v>12.456104558610422</v>
      </c>
      <c r="C709" s="57" t="str">
        <f t="shared" si="192"/>
        <v>-32.9101828808436-5708.46752277086i</v>
      </c>
      <c r="D709" s="57" t="str">
        <f t="shared" si="193"/>
        <v>7.79999995222301-2555.45351859787i</v>
      </c>
      <c r="E709" s="57" t="str">
        <f t="shared" si="194"/>
        <v>162.468624909559-0.0685679712438109i</v>
      </c>
      <c r="F709" s="57" t="str">
        <f t="shared" si="195"/>
        <v>3.83983983637168-5329.18953010356i</v>
      </c>
      <c r="G709" s="57" t="str">
        <f t="shared" si="196"/>
        <v>0.999999999096794-0.0000300533810214394i</v>
      </c>
      <c r="H709" s="57" t="str">
        <f t="shared" si="197"/>
        <v>109.091139128217+0.905011104400148i</v>
      </c>
      <c r="I709" s="57" t="str">
        <f t="shared" si="198"/>
        <v>14.7875286147055-1640.05173284398i</v>
      </c>
      <c r="K709" s="57" t="str">
        <f t="shared" si="199"/>
        <v>0.109992198135719-0.000923443177547025i</v>
      </c>
      <c r="L709" s="57" t="str">
        <f t="shared" si="200"/>
        <v>0.000125-40.2814140627138i</v>
      </c>
      <c r="M709" s="57" t="str">
        <f t="shared" si="201"/>
        <v>0.0015-19.4183351682262i</v>
      </c>
      <c r="N709" s="57">
        <f t="shared" si="202"/>
        <v>89.669684782428689</v>
      </c>
      <c r="O709" s="57">
        <f t="shared" si="203"/>
        <v>75.130535035211594</v>
      </c>
      <c r="P709" s="371">
        <f t="shared" si="204"/>
        <v>75.130535035211594</v>
      </c>
      <c r="Q709" s="371">
        <f t="shared" si="205"/>
        <v>-90.330315217571311</v>
      </c>
      <c r="R709" s="12">
        <f t="shared" si="206"/>
        <v>89.669684782428689</v>
      </c>
      <c r="S709" s="57">
        <f t="shared" si="207"/>
        <v>1.2456104558610421E-2</v>
      </c>
      <c r="T709" s="12">
        <f t="shared" si="190"/>
        <v>75.130535035211594</v>
      </c>
    </row>
    <row r="710" spans="1:20" x14ac:dyDescent="0.25">
      <c r="A710" s="57">
        <f t="shared" si="191"/>
        <v>78.561416397313607</v>
      </c>
      <c r="B710" s="12">
        <f t="shared" si="208"/>
        <v>12.503437755933142</v>
      </c>
      <c r="C710" s="57" t="str">
        <f t="shared" si="192"/>
        <v>-32.9101619045129-5686.85517241827i</v>
      </c>
      <c r="D710" s="57" t="str">
        <f t="shared" si="193"/>
        <v>7.7999999518592-2545.7795609147i</v>
      </c>
      <c r="E710" s="57" t="str">
        <f t="shared" si="194"/>
        <v>162.468617965392-0.068828463901264i</v>
      </c>
      <c r="F710" s="57" t="str">
        <f t="shared" si="195"/>
        <v>3.83983983634526-5309.01527294508i</v>
      </c>
      <c r="G710" s="57" t="str">
        <f t="shared" si="196"/>
        <v>0.999999999089917-0.0000301675838691134i</v>
      </c>
      <c r="H710" s="57" t="str">
        <f t="shared" si="197"/>
        <v>109.091140879825+0.908450152141239i</v>
      </c>
      <c r="I710" s="57" t="str">
        <f t="shared" si="198"/>
        <v>14.7875287189526-1633.84308109227i</v>
      </c>
      <c r="K710" s="57" t="str">
        <f t="shared" si="199"/>
        <v>0.109992138733164-0.000926951757833644i</v>
      </c>
      <c r="L710" s="57" t="str">
        <f t="shared" si="200"/>
        <v>0.000125-40.1289241509403i</v>
      </c>
      <c r="M710" s="57" t="str">
        <f t="shared" si="201"/>
        <v>0.0015-19.3448248338575i</v>
      </c>
      <c r="N710" s="57">
        <f t="shared" si="202"/>
        <v>89.668429690273882</v>
      </c>
      <c r="O710" s="57">
        <f t="shared" si="203"/>
        <v>75.097588806606979</v>
      </c>
      <c r="P710" s="371">
        <f t="shared" si="204"/>
        <v>75.097588806606979</v>
      </c>
      <c r="Q710" s="371">
        <f t="shared" si="205"/>
        <v>-90.331570309726118</v>
      </c>
      <c r="R710" s="12">
        <f t="shared" si="206"/>
        <v>89.668429690273882</v>
      </c>
      <c r="S710" s="57">
        <f t="shared" si="207"/>
        <v>1.2503437755933142E-2</v>
      </c>
      <c r="T710" s="12">
        <f t="shared" si="190"/>
        <v>75.097588806606979</v>
      </c>
    </row>
    <row r="711" spans="1:20" x14ac:dyDescent="0.25">
      <c r="A711" s="57">
        <f t="shared" si="191"/>
        <v>78.859949779623406</v>
      </c>
      <c r="B711" s="12">
        <f t="shared" si="208"/>
        <v>12.550950819405688</v>
      </c>
      <c r="C711" s="57" t="str">
        <f t="shared" si="192"/>
        <v>-32.9101407684864-5665.32462938952i</v>
      </c>
      <c r="D711" s="57" t="str">
        <f t="shared" si="193"/>
        <v>7.79999995149266-2536.14222512519i</v>
      </c>
      <c r="E711" s="57" t="str">
        <f t="shared" si="194"/>
        <v>162.46861096836-0.0690899456798396i</v>
      </c>
      <c r="F711" s="57" t="str">
        <f t="shared" si="195"/>
        <v>3.83983983631865-5288.91738775366i</v>
      </c>
      <c r="G711" s="57" t="str">
        <f t="shared" si="196"/>
        <v>0.999999999082987-0.0000302822206876062i</v>
      </c>
      <c r="H711" s="57" t="str">
        <f t="shared" si="197"/>
        <v>109.091142644771+0.911902268327195i</v>
      </c>
      <c r="I711" s="57" t="str">
        <f t="shared" si="198"/>
        <v>14.7875288239935-1627.6579327218i</v>
      </c>
      <c r="K711" s="57" t="str">
        <f t="shared" si="199"/>
        <v>0.109992078878357-0.000930473664960873i</v>
      </c>
      <c r="L711" s="57" t="str">
        <f t="shared" si="200"/>
        <v>0.000125-39.9770115072129i</v>
      </c>
      <c r="M711" s="57" t="str">
        <f t="shared" si="201"/>
        <v>0.0015-19.2715927812886i</v>
      </c>
      <c r="N711" s="57">
        <f t="shared" si="202"/>
        <v>89.667169829978093</v>
      </c>
      <c r="O711" s="57">
        <f t="shared" si="203"/>
        <v>75.064642559716688</v>
      </c>
      <c r="P711" s="371">
        <f t="shared" si="204"/>
        <v>75.064642559716688</v>
      </c>
      <c r="Q711" s="371">
        <f t="shared" si="205"/>
        <v>-90.332830170021907</v>
      </c>
      <c r="R711" s="12">
        <f t="shared" si="206"/>
        <v>89.667169829978093</v>
      </c>
      <c r="S711" s="57">
        <f t="shared" si="207"/>
        <v>1.2550950819405689E-2</v>
      </c>
      <c r="T711" s="12">
        <f t="shared" si="190"/>
        <v>75.064642559716688</v>
      </c>
    </row>
    <row r="712" spans="1:20" x14ac:dyDescent="0.25">
      <c r="A712" s="57">
        <f t="shared" si="191"/>
        <v>79.159617588785977</v>
      </c>
      <c r="B712" s="12">
        <f t="shared" si="208"/>
        <v>12.59864443251943</v>
      </c>
      <c r="C712" s="57" t="str">
        <f t="shared" si="192"/>
        <v>-32.9101194715473-5643.87558396049i</v>
      </c>
      <c r="D712" s="57" t="str">
        <f t="shared" si="193"/>
        <v>7.79999995112329-2526.54137259303i</v>
      </c>
      <c r="E712" s="57" t="str">
        <f t="shared" si="194"/>
        <v>162.468603918058-0.0693524203295866i</v>
      </c>
      <c r="F712" s="57" t="str">
        <f t="shared" si="195"/>
        <v>3.83983983629185-5268.89558541448i</v>
      </c>
      <c r="G712" s="57" t="str">
        <f t="shared" si="196"/>
        <v>0.999999999076005-0.0000303972931260068i</v>
      </c>
      <c r="H712" s="57" t="str">
        <f t="shared" si="197"/>
        <v>109.091144423155+0.915367502618819i</v>
      </c>
      <c r="I712" s="57" t="str">
        <f t="shared" si="198"/>
        <v>14.787528929834-1621.49619875713i</v>
      </c>
      <c r="K712" s="57" t="str">
        <f t="shared" si="199"/>
        <v>0.109992018567856-0.00093400894950475i</v>
      </c>
      <c r="L712" s="57" t="str">
        <f t="shared" si="200"/>
        <v>0.000125-39.8256739462173i</v>
      </c>
      <c r="M712" s="57" t="str">
        <f t="shared" si="201"/>
        <v>0.0015-19.1986379570518i</v>
      </c>
      <c r="N712" s="57">
        <f t="shared" si="202"/>
        <v>89.665905183436138</v>
      </c>
      <c r="O712" s="57">
        <f t="shared" si="203"/>
        <v>75.031696294401414</v>
      </c>
      <c r="P712" s="371">
        <f t="shared" si="204"/>
        <v>75.031696294401414</v>
      </c>
      <c r="Q712" s="371">
        <f t="shared" si="205"/>
        <v>-90.334094816563862</v>
      </c>
      <c r="R712" s="12">
        <f t="shared" si="206"/>
        <v>89.665905183436138</v>
      </c>
      <c r="S712" s="57">
        <f t="shared" si="207"/>
        <v>1.2598644432519431E-2</v>
      </c>
      <c r="T712" s="12">
        <f t="shared" si="190"/>
        <v>75.031696294401414</v>
      </c>
    </row>
    <row r="713" spans="1:20" x14ac:dyDescent="0.25">
      <c r="A713" s="57">
        <f t="shared" si="191"/>
        <v>79.46042413562337</v>
      </c>
      <c r="B713" s="12">
        <f t="shared" si="208"/>
        <v>12.646519281363004</v>
      </c>
      <c r="C713" s="57" t="str">
        <f t="shared" si="192"/>
        <v>-32.9100980124728-5622.50772757953i</v>
      </c>
      <c r="D713" s="57" t="str">
        <f t="shared" si="193"/>
        <v>7.79999995075113-2516.97686520675i</v>
      </c>
      <c r="E713" s="57" t="str">
        <f t="shared" si="194"/>
        <v>162.468596814082-0.0696158916147619i</v>
      </c>
      <c r="F713" s="57" t="str">
        <f t="shared" si="195"/>
        <v>3.83983983626482-5248.94957790719i</v>
      </c>
      <c r="G713" s="57" t="str">
        <f t="shared" si="196"/>
        <v>0.999999999068969-0.000030512802839671i</v>
      </c>
      <c r="H713" s="57" t="str">
        <f t="shared" si="197"/>
        <v>109.091146215081+0.918845904865669i</v>
      </c>
      <c r="I713" s="57" t="str">
        <f t="shared" si="198"/>
        <v>14.7875290364807-1615.35779055965i</v>
      </c>
      <c r="K713" s="57" t="str">
        <f t="shared" si="199"/>
        <v>0.109991957798191-0.00093755766223275i</v>
      </c>
      <c r="L713" s="57" t="str">
        <f t="shared" si="200"/>
        <v>0.000125-39.6749092909118i</v>
      </c>
      <c r="M713" s="57" t="str">
        <f t="shared" si="201"/>
        <v>0.0015-19.1259593116675i</v>
      </c>
      <c r="N713" s="57">
        <f t="shared" si="202"/>
        <v>89.664635732474324</v>
      </c>
      <c r="O713" s="57">
        <f t="shared" si="203"/>
        <v>74.998750010520951</v>
      </c>
      <c r="P713" s="371">
        <f t="shared" si="204"/>
        <v>74.998750010520951</v>
      </c>
      <c r="Q713" s="371">
        <f t="shared" si="205"/>
        <v>-90.335364267525676</v>
      </c>
      <c r="R713" s="12">
        <f t="shared" si="206"/>
        <v>89.664635732474324</v>
      </c>
      <c r="S713" s="57">
        <f t="shared" si="207"/>
        <v>1.2646519281363004E-2</v>
      </c>
      <c r="T713" s="12">
        <f t="shared" si="190"/>
        <v>74.998750010520951</v>
      </c>
    </row>
    <row r="714" spans="1:20" x14ac:dyDescent="0.25">
      <c r="A714" s="57">
        <f t="shared" si="191"/>
        <v>79.762373747338728</v>
      </c>
      <c r="B714" s="12">
        <f t="shared" si="208"/>
        <v>12.694576054632183</v>
      </c>
      <c r="C714" s="57" t="str">
        <f t="shared" si="192"/>
        <v>-32.9100763900267-5601.22075286286i</v>
      </c>
      <c r="D714" s="57" t="str">
        <f t="shared" si="193"/>
        <v>7.79999995037612-2507.44856537768i</v>
      </c>
      <c r="E714" s="57" t="str">
        <f t="shared" si="194"/>
        <v>162.468589656022-0.0698803633137496i</v>
      </c>
      <c r="F714" s="57" t="str">
        <f t="shared" si="195"/>
        <v>3.83983983623761-5229.07907830179i</v>
      </c>
      <c r="G714" s="57" t="str">
        <f t="shared" si="196"/>
        <v>0.99999999906188-0.0000306287514902446i</v>
      </c>
      <c r="H714" s="57" t="str">
        <f t="shared" si="197"/>
        <v>109.091148020651+0.922337525106695i</v>
      </c>
      <c r="I714" s="57" t="str">
        <f t="shared" si="198"/>
        <v>14.7875291439392-1609.2426198263i</v>
      </c>
      <c r="K714" s="57" t="str">
        <f t="shared" si="199"/>
        <v>0.109991896565868-0.000941119854104501i</v>
      </c>
      <c r="L714" s="57" t="str">
        <f t="shared" si="200"/>
        <v>0.000125-39.5247153724964i</v>
      </c>
      <c r="M714" s="57" t="str">
        <f t="shared" si="201"/>
        <v>0.0015-19.0535557996289i</v>
      </c>
      <c r="N714" s="57">
        <f t="shared" si="202"/>
        <v>89.663361458849977</v>
      </c>
      <c r="O714" s="57">
        <f t="shared" si="203"/>
        <v>74.965803707933901</v>
      </c>
      <c r="P714" s="371">
        <f t="shared" si="204"/>
        <v>74.965803707933901</v>
      </c>
      <c r="Q714" s="371">
        <f t="shared" si="205"/>
        <v>-90.336638541150023</v>
      </c>
      <c r="R714" s="12">
        <f t="shared" si="206"/>
        <v>89.663361458849977</v>
      </c>
      <c r="S714" s="57">
        <f t="shared" si="207"/>
        <v>1.2694576054632183E-2</v>
      </c>
      <c r="T714" s="12">
        <f t="shared" si="190"/>
        <v>74.965803707933901</v>
      </c>
    </row>
    <row r="715" spans="1:20" x14ac:dyDescent="0.25">
      <c r="A715" s="57">
        <f t="shared" si="191"/>
        <v>80.065470767578617</v>
      </c>
      <c r="B715" s="12">
        <f t="shared" si="208"/>
        <v>12.742815443639785</v>
      </c>
      <c r="C715" s="57" t="str">
        <f t="shared" si="192"/>
        <v>-32.9100546029662-5580.01435359022i</v>
      </c>
      <c r="D715" s="57" t="str">
        <f t="shared" si="193"/>
        <v>7.79999994999827-2497.95633603803i</v>
      </c>
      <c r="E715" s="57" t="str">
        <f t="shared" si="194"/>
        <v>162.468582443468-0.0701458392192491i</v>
      </c>
      <c r="F715" s="57" t="str">
        <f t="shared" si="195"/>
        <v>3.83983983621017-5209.28380075446i</v>
      </c>
      <c r="G715" s="57" t="str">
        <f t="shared" si="196"/>
        <v>0.999999999054736-0.0000307451407456879i</v>
      </c>
      <c r="H715" s="57" t="str">
        <f t="shared" si="197"/>
        <v>109.09114983997+0.925842413571047i</v>
      </c>
      <c r="I715" s="57" t="str">
        <f t="shared" si="198"/>
        <v>14.7875292522161-1603.15059858831i</v>
      </c>
      <c r="K715" s="57" t="str">
        <f t="shared" si="199"/>
        <v>0.109991834867364-0.000944695576272505i</v>
      </c>
      <c r="L715" s="57" t="str">
        <f t="shared" si="200"/>
        <v>0.000125-39.3750900303809i</v>
      </c>
      <c r="M715" s="57" t="str">
        <f t="shared" si="201"/>
        <v>0.0015-18.9814263793873i</v>
      </c>
      <c r="N715" s="57">
        <f t="shared" si="202"/>
        <v>89.66208234425136</v>
      </c>
      <c r="O715" s="57">
        <f t="shared" si="203"/>
        <v>74.932857386497858</v>
      </c>
      <c r="P715" s="371">
        <f t="shared" si="204"/>
        <v>74.932857386497858</v>
      </c>
      <c r="Q715" s="371">
        <f t="shared" si="205"/>
        <v>-90.33791765574864</v>
      </c>
      <c r="R715" s="12">
        <f t="shared" si="206"/>
        <v>89.66208234425136</v>
      </c>
      <c r="S715" s="57">
        <f t="shared" si="207"/>
        <v>1.2742815443639784E-2</v>
      </c>
      <c r="T715" s="12">
        <f t="shared" si="190"/>
        <v>74.932857386497858</v>
      </c>
    </row>
    <row r="716" spans="1:20" x14ac:dyDescent="0.25">
      <c r="A716" s="57">
        <f t="shared" si="191"/>
        <v>80.369719556495411</v>
      </c>
      <c r="B716" s="12">
        <f t="shared" si="208"/>
        <v>12.791238142325616</v>
      </c>
      <c r="C716" s="57" t="str">
        <f t="shared" si="192"/>
        <v>-32.9100326500391-5558.88822470051i</v>
      </c>
      <c r="D716" s="57" t="str">
        <f t="shared" si="193"/>
        <v>7.79999994961753-2488.5000406389i</v>
      </c>
      <c r="E716" s="57" t="str">
        <f t="shared" si="194"/>
        <v>162.468575176004-0.0704123231382709i</v>
      </c>
      <c r="F716" s="57" t="str">
        <f t="shared" si="195"/>
        <v>3.83983983618255-5189.56346050347i</v>
      </c>
      <c r="G716" s="57" t="str">
        <f t="shared" si="196"/>
        <v>0.999999999047539-0.0000308619722802994i</v>
      </c>
      <c r="H716" s="57" t="str">
        <f t="shared" si="197"/>
        <v>109.091151673142+0.929360620678722i</v>
      </c>
      <c r="I716" s="57" t="str">
        <f t="shared" si="198"/>
        <v>14.7875293613175-1597.08163920989i</v>
      </c>
      <c r="K716" s="57" t="str">
        <f t="shared" si="199"/>
        <v>0.109991772699131-0.000948284880082863i</v>
      </c>
      <c r="L716" s="57" t="str">
        <f t="shared" si="200"/>
        <v>0.000125-39.2260311121547i</v>
      </c>
      <c r="M716" s="57" t="str">
        <f t="shared" si="201"/>
        <v>0.0015-18.9095700133366i</v>
      </c>
      <c r="N716" s="57">
        <f t="shared" si="202"/>
        <v>89.660798370297144</v>
      </c>
      <c r="O716" s="57">
        <f t="shared" si="203"/>
        <v>74.899911046069349</v>
      </c>
      <c r="P716" s="371">
        <f t="shared" si="204"/>
        <v>74.899911046069349</v>
      </c>
      <c r="Q716" s="371">
        <f t="shared" si="205"/>
        <v>-90.339201629702856</v>
      </c>
      <c r="R716" s="12">
        <f t="shared" si="206"/>
        <v>89.660798370297144</v>
      </c>
      <c r="S716" s="57">
        <f t="shared" si="207"/>
        <v>1.2791238142325616E-2</v>
      </c>
      <c r="T716" s="12">
        <f t="shared" si="190"/>
        <v>74.899911046069349</v>
      </c>
    </row>
    <row r="717" spans="1:20" x14ac:dyDescent="0.25">
      <c r="A717" s="57">
        <f t="shared" si="191"/>
        <v>80.675124490810106</v>
      </c>
      <c r="B717" s="12">
        <f t="shared" si="208"/>
        <v>12.839844847266454</v>
      </c>
      <c r="C717" s="57" t="str">
        <f t="shared" si="192"/>
        <v>-32.9100105299815-5537.84206228731i</v>
      </c>
      <c r="D717" s="57" t="str">
        <f t="shared" si="193"/>
        <v>7.79999994923388-2479.07954314831i</v>
      </c>
      <c r="E717" s="57" t="str">
        <f t="shared" si="194"/>
        <v>162.468567853212-0.0706798188921329i</v>
      </c>
      <c r="F717" s="57" t="str">
        <f t="shared" si="195"/>
        <v>3.83983983615469-5169.91777386514i</v>
      </c>
      <c r="G717" s="57" t="str">
        <f t="shared" si="196"/>
        <v>0.999999999040286-0.0000309792477747399i</v>
      </c>
      <c r="H717" s="57" t="str">
        <f t="shared" si="197"/>
        <v>109.091153520271+0.932892197041329i</v>
      </c>
      <c r="I717" s="57" t="str">
        <f t="shared" si="198"/>
        <v>14.7875294712495-1591.03565438701i</v>
      </c>
      <c r="K717" s="57" t="str">
        <f t="shared" si="199"/>
        <v>0.109991710057594-0.000951887817076008i</v>
      </c>
      <c r="L717" s="57" t="str">
        <f t="shared" si="200"/>
        <v>0.000125-39.0775364735551i</v>
      </c>
      <c r="M717" s="57" t="str">
        <f t="shared" si="201"/>
        <v>0.0015-18.8379856677989i</v>
      </c>
      <c r="N717" s="57">
        <f t="shared" si="202"/>
        <v>89.659509518536538</v>
      </c>
      <c r="O717" s="57">
        <f t="shared" si="203"/>
        <v>74.86696468650382</v>
      </c>
      <c r="P717" s="371">
        <f t="shared" si="204"/>
        <v>74.86696468650382</v>
      </c>
      <c r="Q717" s="371">
        <f t="shared" si="205"/>
        <v>-90.340490481463462</v>
      </c>
      <c r="R717" s="12">
        <f t="shared" si="206"/>
        <v>89.659509518536538</v>
      </c>
      <c r="S717" s="57">
        <f t="shared" si="207"/>
        <v>1.2839844847266454E-2</v>
      </c>
      <c r="T717" s="12">
        <f t="shared" si="190"/>
        <v>74.86696468650382</v>
      </c>
    </row>
    <row r="718" spans="1:20" x14ac:dyDescent="0.25">
      <c r="A718" s="57">
        <f t="shared" si="191"/>
        <v>80.981689963875183</v>
      </c>
      <c r="B718" s="12">
        <f t="shared" si="208"/>
        <v>12.888636257686066</v>
      </c>
      <c r="C718" s="57" t="str">
        <f t="shared" si="192"/>
        <v>-32.9099882415216-5516.8755635945i</v>
      </c>
      <c r="D718" s="57" t="str">
        <f t="shared" si="193"/>
        <v>7.79999994884734-2469.69470804923i</v>
      </c>
      <c r="E718" s="57" t="str">
        <f t="shared" si="194"/>
        <v>162.468560474671-0.0709483303166317i</v>
      </c>
      <c r="F718" s="57" t="str">
        <f t="shared" si="195"/>
        <v>3.83983983612663-5150.34645822964i</v>
      </c>
      <c r="G718" s="57" t="str">
        <f t="shared" si="196"/>
        <v>0.999999999032978-0.0000310969689160567i</v>
      </c>
      <c r="H718" s="57" t="str">
        <f t="shared" si="197"/>
        <v>109.091155381467+0.93643719346282i</v>
      </c>
      <c r="I718" s="57" t="str">
        <f t="shared" si="198"/>
        <v>14.7875295820185-1585.01255714619i</v>
      </c>
      <c r="K718" s="57" t="str">
        <f t="shared" si="199"/>
        <v>0.109991646939149-0.000955504438987409i</v>
      </c>
      <c r="L718" s="57" t="str">
        <f t="shared" si="200"/>
        <v>0.000125-38.9296039784371i</v>
      </c>
      <c r="M718" s="57" t="str">
        <f t="shared" si="201"/>
        <v>0.0015-18.7666723130095i</v>
      </c>
      <c r="N718" s="57">
        <f t="shared" si="202"/>
        <v>89.658215770448621</v>
      </c>
      <c r="O718" s="57">
        <f t="shared" si="203"/>
        <v>74.834018307655498</v>
      </c>
      <c r="P718" s="371">
        <f t="shared" si="204"/>
        <v>74.834018307655498</v>
      </c>
      <c r="Q718" s="371">
        <f t="shared" si="205"/>
        <v>-90.341784229551379</v>
      </c>
      <c r="R718" s="12">
        <f t="shared" si="206"/>
        <v>89.658215770448621</v>
      </c>
      <c r="S718" s="57">
        <f t="shared" si="207"/>
        <v>1.2888636257686065E-2</v>
      </c>
      <c r="T718" s="12">
        <f t="shared" si="190"/>
        <v>74.834018307655498</v>
      </c>
    </row>
    <row r="719" spans="1:20" x14ac:dyDescent="0.25">
      <c r="A719" s="57">
        <f t="shared" si="191"/>
        <v>81.289420385737913</v>
      </c>
      <c r="B719" s="12">
        <f t="shared" si="208"/>
        <v>12.937613075465274</v>
      </c>
      <c r="C719" s="57" t="str">
        <f t="shared" si="192"/>
        <v>-32.9099657833791-5495.98842701202i</v>
      </c>
      <c r="D719" s="57" t="str">
        <f t="shared" si="193"/>
        <v>7.79999994845785-2460.34540033766i</v>
      </c>
      <c r="E719" s="57" t="str">
        <f t="shared" si="194"/>
        <v>162.468553039959-0.07121786126203i</v>
      </c>
      <c r="F719" s="57" t="str">
        <f t="shared" si="195"/>
        <v>3.83983983609836-5130.84923205705i</v>
      </c>
      <c r="G719" s="57" t="str">
        <f t="shared" si="196"/>
        <v>0.999999999025615-0.0000312151373977078i</v>
      </c>
      <c r="H719" s="57" t="str">
        <f t="shared" si="197"/>
        <v>109.091157256835+0.939995660940228i</v>
      </c>
      <c r="I719" s="57" t="str">
        <f t="shared" si="198"/>
        <v>14.7875296936314-1579.01226084313i</v>
      </c>
      <c r="K719" s="57" t="str">
        <f t="shared" si="199"/>
        <v>0.109991583340165-0.000959134797748342i</v>
      </c>
      <c r="L719" s="57" t="str">
        <f t="shared" si="200"/>
        <v>0.000125-38.7822314987418i</v>
      </c>
      <c r="M719" s="57" t="str">
        <f t="shared" si="201"/>
        <v>0.0015-18.6956289231017i</v>
      </c>
      <c r="N719" s="57">
        <f t="shared" si="202"/>
        <v>89.656917107442339</v>
      </c>
      <c r="O719" s="57">
        <f t="shared" si="203"/>
        <v>74.801071909377612</v>
      </c>
      <c r="P719" s="371">
        <f t="shared" si="204"/>
        <v>74.801071909377612</v>
      </c>
      <c r="Q719" s="371">
        <f t="shared" si="205"/>
        <v>-90.343082892557661</v>
      </c>
      <c r="R719" s="12">
        <f t="shared" si="206"/>
        <v>89.656917107442339</v>
      </c>
      <c r="S719" s="57">
        <f t="shared" si="207"/>
        <v>1.2937613075465274E-2</v>
      </c>
      <c r="T719" s="12">
        <f t="shared" si="190"/>
        <v>74.801071909377612</v>
      </c>
    </row>
    <row r="720" spans="1:20" x14ac:dyDescent="0.25">
      <c r="A720" s="57">
        <f t="shared" si="191"/>
        <v>81.598320183203711</v>
      </c>
      <c r="B720" s="12">
        <f t="shared" si="208"/>
        <v>12.986776005152041</v>
      </c>
      <c r="C720" s="57" t="str">
        <f t="shared" si="192"/>
        <v>-32.9099431542596-5475.18035207144i</v>
      </c>
      <c r="D720" s="57" t="str">
        <f t="shared" si="193"/>
        <v>7.79999994806538-2451.03148552067i</v>
      </c>
      <c r="E720" s="57" t="str">
        <f t="shared" si="194"/>
        <v>162.468545548644-0.0714884155930549i</v>
      </c>
      <c r="F720" s="57" t="str">
        <f t="shared" si="195"/>
        <v>3.83983983606987-5111.4258148732i</v>
      </c>
      <c r="G720" s="57" t="str">
        <f t="shared" si="196"/>
        <v>0.999999999018196-0.0000313337549195866i</v>
      </c>
      <c r="H720" s="57" t="str">
        <f t="shared" si="197"/>
        <v>109.091159146481+0.943567650664304i</v>
      </c>
      <c r="I720" s="57" t="str">
        <f t="shared" si="198"/>
        <v>14.7875298060936-1573.03467916153i</v>
      </c>
      <c r="K720" s="57" t="str">
        <f t="shared" si="199"/>
        <v>0.109991519256987-0.000962778945486595i</v>
      </c>
      <c r="L720" s="57" t="str">
        <f t="shared" si="200"/>
        <v>0.000125-38.6354169144669i</v>
      </c>
      <c r="M720" s="57" t="str">
        <f t="shared" si="201"/>
        <v>0.0015-18.6248544760926i</v>
      </c>
      <c r="N720" s="57">
        <f t="shared" si="202"/>
        <v>89.65561351085617</v>
      </c>
      <c r="O720" s="57">
        <f t="shared" si="203"/>
        <v>74.768125491522284</v>
      </c>
      <c r="P720" s="371">
        <f t="shared" si="204"/>
        <v>74.768125491522284</v>
      </c>
      <c r="Q720" s="371">
        <f t="shared" si="205"/>
        <v>-90.34438648914383</v>
      </c>
      <c r="R720" s="12">
        <f t="shared" si="206"/>
        <v>89.65561351085617</v>
      </c>
      <c r="S720" s="57">
        <f t="shared" si="207"/>
        <v>1.298677600515204E-2</v>
      </c>
      <c r="T720" s="12">
        <f t="shared" si="190"/>
        <v>74.768125491522284</v>
      </c>
    </row>
    <row r="721" spans="1:20" x14ac:dyDescent="0.25">
      <c r="A721" s="57">
        <f t="shared" si="191"/>
        <v>81.908393799899883</v>
      </c>
      <c r="B721" s="12">
        <f t="shared" si="208"/>
        <v>13.03612575397162</v>
      </c>
      <c r="C721" s="57" t="str">
        <f t="shared" si="192"/>
        <v>-32.9099203528637-5454.45103944162i</v>
      </c>
      <c r="D721" s="57" t="str">
        <f t="shared" si="193"/>
        <v>7.79999994766993-2441.75282961448i</v>
      </c>
      <c r="E721" s="57" t="str">
        <f t="shared" si="194"/>
        <v>162.468538000298-0.0717599971890681i</v>
      </c>
      <c r="F721" s="57" t="str">
        <f t="shared" si="195"/>
        <v>3.83983983604117-5092.07592726574i</v>
      </c>
      <c r="G721" s="57" t="str">
        <f t="shared" si="196"/>
        <v>0.99999999901072-0.000031452823188046i</v>
      </c>
      <c r="H721" s="57" t="str">
        <f t="shared" si="197"/>
        <v>109.091161050518+0.947153214020453i</v>
      </c>
      <c r="I721" s="57" t="str">
        <f t="shared" si="198"/>
        <v>14.7875299194126-1567.07972611194i</v>
      </c>
      <c r="K721" s="57" t="str">
        <f t="shared" si="199"/>
        <v>0.109991454685926-0.00096643693452722i</v>
      </c>
      <c r="L721" s="57" t="str">
        <f t="shared" si="200"/>
        <v>0.000125-38.4891581136351i</v>
      </c>
      <c r="M721" s="57" t="str">
        <f t="shared" si="201"/>
        <v>0.0015-18.5543479538679i</v>
      </c>
      <c r="N721" s="57">
        <f t="shared" si="202"/>
        <v>89.654304961957834</v>
      </c>
      <c r="O721" s="57">
        <f t="shared" si="203"/>
        <v>74.735179053940399</v>
      </c>
      <c r="P721" s="371">
        <f t="shared" si="204"/>
        <v>74.735179053940399</v>
      </c>
      <c r="Q721" s="371">
        <f t="shared" si="205"/>
        <v>-90.345695038042166</v>
      </c>
      <c r="R721" s="12">
        <f t="shared" si="206"/>
        <v>89.654304961957834</v>
      </c>
      <c r="S721" s="57">
        <f t="shared" si="207"/>
        <v>1.303612575397162E-2</v>
      </c>
      <c r="T721" s="12">
        <f t="shared" si="190"/>
        <v>74.735179053940399</v>
      </c>
    </row>
    <row r="722" spans="1:20" x14ac:dyDescent="0.25">
      <c r="A722" s="57">
        <f t="shared" si="191"/>
        <v>82.219645696339498</v>
      </c>
      <c r="B722" s="12">
        <f t="shared" si="208"/>
        <v>13.085663031836711</v>
      </c>
      <c r="C722" s="57" t="str">
        <f t="shared" si="192"/>
        <v>-32.9098973778802-5433.80019092456i</v>
      </c>
      <c r="D722" s="57" t="str">
        <f t="shared" si="193"/>
        <v>7.79999994727145-2432.50929914249i</v>
      </c>
      <c r="E722" s="57" t="str">
        <f t="shared" si="194"/>
        <v>162.468530394487-0.0720326099440757i</v>
      </c>
      <c r="F722" s="57" t="str">
        <f t="shared" si="195"/>
        <v>3.83983983601224-5072.79929088002i</v>
      </c>
      <c r="G722" s="57" t="str">
        <f t="shared" si="196"/>
        <v>0.999999999003187-0.0000315723439159227i</v>
      </c>
      <c r="H722" s="57" t="str">
        <f t="shared" si="197"/>
        <v>109.091162969051+0.950752402589241i</v>
      </c>
      <c r="I722" s="57" t="str">
        <f t="shared" si="198"/>
        <v>14.7875300335942-1561.14731603027i</v>
      </c>
      <c r="K722" s="57" t="str">
        <f t="shared" si="199"/>
        <v>0.109991389623271-0.000970108817393266i</v>
      </c>
      <c r="L722" s="57" t="str">
        <f t="shared" si="200"/>
        <v>0.000125-38.3434529922645i</v>
      </c>
      <c r="M722" s="57" t="str">
        <f t="shared" si="201"/>
        <v>0.0015-18.4841083421676i</v>
      </c>
      <c r="N722" s="57">
        <f t="shared" si="202"/>
        <v>89.652991441944025</v>
      </c>
      <c r="O722" s="57">
        <f t="shared" si="203"/>
        <v>74.70223259648192</v>
      </c>
      <c r="P722" s="371">
        <f t="shared" si="204"/>
        <v>74.70223259648192</v>
      </c>
      <c r="Q722" s="371">
        <f t="shared" si="205"/>
        <v>-90.347008558055975</v>
      </c>
      <c r="R722" s="12">
        <f t="shared" si="206"/>
        <v>89.652991441944025</v>
      </c>
      <c r="S722" s="57">
        <f t="shared" si="207"/>
        <v>1.3085663031836711E-2</v>
      </c>
      <c r="T722" s="12">
        <f t="shared" si="190"/>
        <v>74.70223259648192</v>
      </c>
    </row>
    <row r="723" spans="1:20" x14ac:dyDescent="0.25">
      <c r="A723" s="57">
        <f t="shared" si="191"/>
        <v>82.532080349985591</v>
      </c>
      <c r="B723" s="12">
        <f t="shared" si="208"/>
        <v>13.135388551357691</v>
      </c>
      <c r="C723" s="57" t="str">
        <f t="shared" si="192"/>
        <v>-32.9098742279866-5413.22750945085i</v>
      </c>
      <c r="D723" s="57" t="str">
        <f t="shared" si="193"/>
        <v>7.79999994686994-2423.30076113342i</v>
      </c>
      <c r="E723" s="57" t="str">
        <f t="shared" si="194"/>
        <v>162.468522730774-0.0723062577667076i</v>
      </c>
      <c r="F723" s="57" t="str">
        <f t="shared" si="195"/>
        <v>3.83983983598309-5053.59562841516i</v>
      </c>
      <c r="G723" s="57" t="str">
        <f t="shared" si="196"/>
        <v>0.999999998995597-0.0000316923188225626i</v>
      </c>
      <c r="H723" s="57" t="str">
        <f t="shared" si="197"/>
        <v>109.091164902194+0.954365268147324i</v>
      </c>
      <c r="I723" s="57" t="str">
        <f t="shared" si="198"/>
        <v>14.7875301486452-1555.23736357688i</v>
      </c>
      <c r="K723" s="57" t="str">
        <f t="shared" si="199"/>
        <v>0.109991324065278-0.000973794646806517i</v>
      </c>
      <c r="L723" s="57" t="str">
        <f t="shared" si="200"/>
        <v>0.000125-38.198299454338i</v>
      </c>
      <c r="M723" s="57" t="str">
        <f t="shared" si="201"/>
        <v>0.0015-18.4141346305715i</v>
      </c>
      <c r="N723" s="57">
        <f t="shared" si="202"/>
        <v>89.651672931940197</v>
      </c>
      <c r="O723" s="57">
        <f t="shared" si="203"/>
        <v>74.669286118995444</v>
      </c>
      <c r="P723" s="371">
        <f t="shared" si="204"/>
        <v>74.669286118995444</v>
      </c>
      <c r="Q723" s="371">
        <f t="shared" si="205"/>
        <v>-90.348327068059803</v>
      </c>
      <c r="R723" s="12">
        <f t="shared" si="206"/>
        <v>89.651672931940197</v>
      </c>
      <c r="S723" s="57">
        <f t="shared" si="207"/>
        <v>1.3135388551357692E-2</v>
      </c>
      <c r="T723" s="12">
        <f t="shared" si="190"/>
        <v>74.669286118995444</v>
      </c>
    </row>
    <row r="724" spans="1:20" x14ac:dyDescent="0.25">
      <c r="A724" s="57">
        <f t="shared" si="191"/>
        <v>82.845702255315544</v>
      </c>
      <c r="B724" s="12">
        <f t="shared" si="208"/>
        <v>13.18530302785285</v>
      </c>
      <c r="C724" s="57" t="str">
        <f t="shared" si="192"/>
        <v>-32.9098509018522-5392.73269907554i</v>
      </c>
      <c r="D724" s="57" t="str">
        <f t="shared" si="193"/>
        <v>7.7999999464654-2414.12708311937i</v>
      </c>
      <c r="E724" s="57" t="str">
        <f t="shared" si="194"/>
        <v>162.468515008715-0.0725809445803903i</v>
      </c>
      <c r="F724" s="57" t="str">
        <f t="shared" si="195"/>
        <v>3.83983983595372-5034.46466362003i</v>
      </c>
      <c r="G724" s="57" t="str">
        <f t="shared" si="196"/>
        <v>0.999999998987949-0.0000318127496338451i</v>
      </c>
      <c r="H724" s="57" t="str">
        <f t="shared" si="197"/>
        <v>109.091166850057+0.957991862668096i</v>
      </c>
      <c r="I724" s="57" t="str">
        <f t="shared" si="198"/>
        <v>14.7875302645724-1549.3497837351i</v>
      </c>
      <c r="K724" s="57" t="str">
        <f t="shared" si="199"/>
        <v>0.109991258008177-0.00097749447568826i</v>
      </c>
      <c r="L724" s="57" t="str">
        <f t="shared" si="200"/>
        <v>0.000125-38.0536954117732i</v>
      </c>
      <c r="M724" s="57" t="str">
        <f t="shared" si="201"/>
        <v>0.0015-18.344425812484i</v>
      </c>
      <c r="N724" s="57">
        <f t="shared" si="202"/>
        <v>89.650349413000285</v>
      </c>
      <c r="O724" s="57">
        <f t="shared" si="203"/>
        <v>74.636339621328403</v>
      </c>
      <c r="P724" s="371">
        <f t="shared" si="204"/>
        <v>74.636339621328403</v>
      </c>
      <c r="Q724" s="371">
        <f t="shared" si="205"/>
        <v>-90.349650586999715</v>
      </c>
      <c r="R724" s="12">
        <f t="shared" si="206"/>
        <v>89.650349413000285</v>
      </c>
      <c r="S724" s="57">
        <f t="shared" si="207"/>
        <v>1.3185303027852851E-2</v>
      </c>
      <c r="T724" s="12">
        <f t="shared" si="190"/>
        <v>74.636339621328403</v>
      </c>
    </row>
    <row r="725" spans="1:20" x14ac:dyDescent="0.25">
      <c r="A725" s="57">
        <f t="shared" si="191"/>
        <v>83.16051592388574</v>
      </c>
      <c r="B725" s="12">
        <f t="shared" si="208"/>
        <v>13.235407179358692</v>
      </c>
      <c r="C725" s="57" t="str">
        <f t="shared" si="192"/>
        <v>-32.9098273981356-5372.31546497403i</v>
      </c>
      <c r="D725" s="57" t="str">
        <f t="shared" si="193"/>
        <v>7.79999994605777-2404.98813313389i</v>
      </c>
      <c r="E725" s="57" t="str">
        <f t="shared" si="194"/>
        <v>162.468507227869-0.0728566743233296i</v>
      </c>
      <c r="F725" s="57" t="str">
        <f t="shared" si="195"/>
        <v>3.83983983592414-5015.40612128928i</v>
      </c>
      <c r="G725" s="57" t="str">
        <f t="shared" si="196"/>
        <v>0.999999998980243-0.0000319336380822075i</v>
      </c>
      <c r="H725" s="57" t="str">
        <f t="shared" si="197"/>
        <v>109.091168812751+0.961632238322445i</v>
      </c>
      <c r="I725" s="57" t="str">
        <f t="shared" si="198"/>
        <v>14.7875303813823-1543.4844918101i</v>
      </c>
      <c r="K725" s="57" t="str">
        <f t="shared" si="199"/>
        <v>0.109991191448169-0.000981208357160003i</v>
      </c>
      <c r="L725" s="57" t="str">
        <f t="shared" si="200"/>
        <v>0.000125-37.9096387843925i</v>
      </c>
      <c r="M725" s="57" t="str">
        <f t="shared" si="201"/>
        <v>0.0015-18.2749808851206i</v>
      </c>
      <c r="N725" s="57">
        <f t="shared" si="202"/>
        <v>89.649020866106341</v>
      </c>
      <c r="O725" s="57">
        <f t="shared" si="203"/>
        <v>74.603393103327292</v>
      </c>
      <c r="P725" s="371">
        <f t="shared" si="204"/>
        <v>74.603393103327292</v>
      </c>
      <c r="Q725" s="371">
        <f t="shared" si="205"/>
        <v>-90.350979133893659</v>
      </c>
      <c r="R725" s="12">
        <f t="shared" si="206"/>
        <v>89.649020866106341</v>
      </c>
      <c r="S725" s="57">
        <f t="shared" si="207"/>
        <v>1.3235407179358692E-2</v>
      </c>
      <c r="T725" s="12">
        <f t="shared" si="190"/>
        <v>74.603393103327292</v>
      </c>
    </row>
    <row r="726" spans="1:20" x14ac:dyDescent="0.25">
      <c r="A726" s="57">
        <f t="shared" si="191"/>
        <v>83.476525884396509</v>
      </c>
      <c r="B726" s="12">
        <f t="shared" si="208"/>
        <v>13.285701726640255</v>
      </c>
      <c r="C726" s="57" t="str">
        <f t="shared" si="192"/>
        <v>-32.9098037154853-5351.97551343759i</v>
      </c>
      <c r="D726" s="57" t="str">
        <f t="shared" si="193"/>
        <v>7.79999994564702-2395.88377971011i</v>
      </c>
      <c r="E726" s="57" t="str">
        <f t="shared" si="194"/>
        <v>162.468499387789-0.0731334509485802i</v>
      </c>
      <c r="F726" s="57" t="str">
        <f t="shared" si="195"/>
        <v>3.83983983589432-4996.41972725938i</v>
      </c>
      <c r="G726" s="57" t="str">
        <f t="shared" si="196"/>
        <v>0.999999998972478-0.0000320549859066711i</v>
      </c>
      <c r="H726" s="57" t="str">
        <f t="shared" si="197"/>
        <v>109.091170790391+0.965286447479535i</v>
      </c>
      <c r="I726" s="57" t="str">
        <f t="shared" si="198"/>
        <v>14.7875304990816-1537.64140342771i</v>
      </c>
      <c r="K726" s="57" t="str">
        <f t="shared" si="199"/>
        <v>0.109991124381426-0.000984936344544254i</v>
      </c>
      <c r="L726" s="57" t="str">
        <f t="shared" si="200"/>
        <v>0.000125-37.7661274998929i</v>
      </c>
      <c r="M726" s="57" t="str">
        <f t="shared" si="201"/>
        <v>0.0015-18.2057988494925i</v>
      </c>
      <c r="N726" s="57">
        <f t="shared" si="202"/>
        <v>89.647687272168326</v>
      </c>
      <c r="O726" s="57">
        <f t="shared" si="203"/>
        <v>74.57044656483734</v>
      </c>
      <c r="P726" s="371">
        <f t="shared" si="204"/>
        <v>74.57044656483734</v>
      </c>
      <c r="Q726" s="371">
        <f t="shared" si="205"/>
        <v>-90.352312727831674</v>
      </c>
      <c r="R726" s="12">
        <f t="shared" si="206"/>
        <v>89.647687272168326</v>
      </c>
      <c r="S726" s="57">
        <f t="shared" si="207"/>
        <v>1.3285701726640255E-2</v>
      </c>
      <c r="T726" s="12">
        <f t="shared" si="190"/>
        <v>74.57044656483734</v>
      </c>
    </row>
    <row r="727" spans="1:20" x14ac:dyDescent="0.25">
      <c r="A727" s="57">
        <f t="shared" si="191"/>
        <v>83.793736682757213</v>
      </c>
      <c r="B727" s="12">
        <f t="shared" si="208"/>
        <v>13.336187393201488</v>
      </c>
      <c r="C727" s="57" t="str">
        <f t="shared" si="192"/>
        <v>-32.9097798525381-5331.71255186913i</v>
      </c>
      <c r="D727" s="57" t="str">
        <f t="shared" si="193"/>
        <v>7.79999994523316-2386.81389187886i</v>
      </c>
      <c r="E727" s="57" t="str">
        <f t="shared" si="194"/>
        <v>162.468491488021-0.0734112784240867i</v>
      </c>
      <c r="F727" s="57" t="str">
        <f t="shared" si="195"/>
        <v>3.83983983586428-4977.50520840467i</v>
      </c>
      <c r="G727" s="57" t="str">
        <f t="shared" si="196"/>
        <v>0.999999998964654-0.0000321767948528647i</v>
      </c>
      <c r="H727" s="57" t="str">
        <f t="shared" si="197"/>
        <v>109.091172783089+0.968954542707544i</v>
      </c>
      <c r="I727" s="57" t="str">
        <f t="shared" si="198"/>
        <v>14.7875306176772-1531.82043453313i</v>
      </c>
      <c r="K727" s="57" t="str">
        <f t="shared" si="199"/>
        <v>0.10999105680409-0.000988678491365249i</v>
      </c>
      <c r="L727" s="57" t="str">
        <f t="shared" si="200"/>
        <v>0.000125-37.6231594938165i</v>
      </c>
      <c r="M727" s="57" t="str">
        <f t="shared" si="201"/>
        <v>0.0015-18.136878710393i</v>
      </c>
      <c r="N727" s="57">
        <f t="shared" si="202"/>
        <v>89.646348612023942</v>
      </c>
      <c r="O727" s="57">
        <f t="shared" si="203"/>
        <v>74.537500005702384</v>
      </c>
      <c r="P727" s="371">
        <f t="shared" si="204"/>
        <v>74.537500005702384</v>
      </c>
      <c r="Q727" s="371">
        <f t="shared" si="205"/>
        <v>-90.353651387976058</v>
      </c>
      <c r="R727" s="12">
        <f t="shared" si="206"/>
        <v>89.646348612023942</v>
      </c>
      <c r="S727" s="57">
        <f t="shared" si="207"/>
        <v>1.3336187393201488E-2</v>
      </c>
      <c r="T727" s="12">
        <f t="shared" si="190"/>
        <v>74.537500005702384</v>
      </c>
    </row>
    <row r="728" spans="1:20" x14ac:dyDescent="0.25">
      <c r="A728" s="57">
        <f t="shared" si="191"/>
        <v>84.112152882151705</v>
      </c>
      <c r="B728" s="12">
        <f t="shared" si="208"/>
        <v>13.386864905295655</v>
      </c>
      <c r="C728" s="57" t="str">
        <f t="shared" si="192"/>
        <v>-32.9097558079236-5311.52628877935i</v>
      </c>
      <c r="D728" s="57" t="str">
        <f t="shared" si="193"/>
        <v>7.79999994481614-2377.77833916676i</v>
      </c>
      <c r="E728" s="57" t="str">
        <f t="shared" si="194"/>
        <v>162.468483528114-0.0736901607328052i</v>
      </c>
      <c r="F728" s="57" t="str">
        <f t="shared" si="195"/>
        <v>3.83983983583401-4958.66229263345i</v>
      </c>
      <c r="G728" s="57" t="str">
        <f t="shared" si="196"/>
        <v>0.99999999895677-0.000032299066673051i</v>
      </c>
      <c r="H728" s="57" t="str">
        <f t="shared" si="197"/>
        <v>109.09117479096+0.972636576774392i</v>
      </c>
      <c r="I728" s="57" t="str">
        <f t="shared" si="198"/>
        <v>14.7875307371757-1526.02150138976i</v>
      </c>
      <c r="K728" s="57" t="str">
        <f t="shared" si="199"/>
        <v>0.109990988712276-0.000992434851349735i</v>
      </c>
      <c r="L728" s="57" t="str">
        <f t="shared" si="200"/>
        <v>0.000125-37.4807327095203i</v>
      </c>
      <c r="M728" s="57" t="str">
        <f t="shared" si="201"/>
        <v>0.0015-18.0682194763827i</v>
      </c>
      <c r="N728" s="57">
        <f t="shared" si="202"/>
        <v>89.645004866438171</v>
      </c>
      <c r="O728" s="57">
        <f t="shared" si="203"/>
        <v>74.504553425765522</v>
      </c>
      <c r="P728" s="371">
        <f t="shared" si="204"/>
        <v>74.504553425765522</v>
      </c>
      <c r="Q728" s="371">
        <f t="shared" si="205"/>
        <v>-90.354995133561829</v>
      </c>
      <c r="R728" s="12">
        <f t="shared" si="206"/>
        <v>89.645004866438171</v>
      </c>
      <c r="S728" s="57">
        <f t="shared" si="207"/>
        <v>1.3386864905295654E-2</v>
      </c>
      <c r="T728" s="12">
        <f t="shared" si="190"/>
        <v>74.504553425765522</v>
      </c>
    </row>
    <row r="729" spans="1:20" x14ac:dyDescent="0.25">
      <c r="A729" s="57">
        <f t="shared" si="191"/>
        <v>84.431779063103875</v>
      </c>
      <c r="B729" s="12">
        <f t="shared" si="208"/>
        <v>13.437734991935779</v>
      </c>
      <c r="C729" s="57" t="str">
        <f t="shared" si="192"/>
        <v>-32.9097315802578-5291.41643378199i</v>
      </c>
      <c r="D729" s="57" t="str">
        <f t="shared" si="193"/>
        <v>7.79999994439595-2368.77699159434i</v>
      </c>
      <c r="E729" s="57" t="str">
        <f t="shared" si="194"/>
        <v>162.468475507609-0.0739701018726605i</v>
      </c>
      <c r="F729" s="57" t="str">
        <f t="shared" si="195"/>
        <v>3.8398398358035-4939.89070888406i</v>
      </c>
      <c r="G729" s="57" t="str">
        <f t="shared" si="196"/>
        <v>0.999999998948827-0.000032421803126151i</v>
      </c>
      <c r="H729" s="57" t="str">
        <f t="shared" si="197"/>
        <v>109.09117681412+0.976332602648569i</v>
      </c>
      <c r="I729" s="57" t="str">
        <f t="shared" si="198"/>
        <v>14.7875308575842-1520.24452057801i</v>
      </c>
      <c r="K729" s="57" t="str">
        <f t="shared" si="199"/>
        <v>0.109990920102066-0.000996205478427697i</v>
      </c>
      <c r="L729" s="57" t="str">
        <f t="shared" si="200"/>
        <v>0.000125-37.3388450981474i</v>
      </c>
      <c r="M729" s="57" t="str">
        <f t="shared" si="201"/>
        <v>0.0015-17.9998201597756i</v>
      </c>
      <c r="N729" s="57">
        <f t="shared" si="202"/>
        <v>89.643656016103137</v>
      </c>
      <c r="O729" s="57">
        <f t="shared" si="203"/>
        <v>74.471606824868218</v>
      </c>
      <c r="P729" s="371">
        <f t="shared" si="204"/>
        <v>74.471606824868218</v>
      </c>
      <c r="Q729" s="371">
        <f t="shared" si="205"/>
        <v>-90.356343983896863</v>
      </c>
      <c r="R729" s="12">
        <f t="shared" si="206"/>
        <v>89.643656016103137</v>
      </c>
      <c r="S729" s="57">
        <f t="shared" si="207"/>
        <v>1.3437734991935778E-2</v>
      </c>
      <c r="T729" s="12">
        <f t="shared" si="190"/>
        <v>74.471606824868218</v>
      </c>
    </row>
    <row r="730" spans="1:20" x14ac:dyDescent="0.25">
      <c r="A730" s="57">
        <f t="shared" si="191"/>
        <v>84.752619823543668</v>
      </c>
      <c r="B730" s="12">
        <f t="shared" si="208"/>
        <v>13.488798384905134</v>
      </c>
      <c r="C730" s="57" t="str">
        <f t="shared" si="192"/>
        <v>-32.9097071681478-5271.38269759012i</v>
      </c>
      <c r="D730" s="57" t="str">
        <f t="shared" si="193"/>
        <v>7.79999994397255-2359.8097196742i</v>
      </c>
      <c r="E730" s="57" t="str">
        <f t="shared" si="194"/>
        <v>162.468467426045-0.0742511058566621i</v>
      </c>
      <c r="F730" s="57" t="str">
        <f t="shared" si="195"/>
        <v>3.83983983577277-4921.19018712096i</v>
      </c>
      <c r="G730" s="57" t="str">
        <f t="shared" si="196"/>
        <v>0.999999998940823-0.0000325450059777699i</v>
      </c>
      <c r="H730" s="57" t="str">
        <f t="shared" si="197"/>
        <v>109.091178852686+0.980042673499827i</v>
      </c>
      <c r="I730" s="57" t="str">
        <f t="shared" si="198"/>
        <v>14.7875309789096-1514.48940899408i</v>
      </c>
      <c r="K730" s="57" t="str">
        <f t="shared" si="199"/>
        <v>0.109990850969515-0.000999990426733161i</v>
      </c>
      <c r="L730" s="57" t="str">
        <f t="shared" si="200"/>
        <v>0.000125-37.1974946185967i</v>
      </c>
      <c r="M730" s="57" t="str">
        <f t="shared" si="201"/>
        <v>0.0015-17.9316797766244i</v>
      </c>
      <c r="N730" s="57">
        <f t="shared" si="202"/>
        <v>89.642302041637748</v>
      </c>
      <c r="O730" s="57">
        <f t="shared" si="203"/>
        <v>74.438660202850926</v>
      </c>
      <c r="P730" s="371">
        <f t="shared" si="204"/>
        <v>74.438660202850926</v>
      </c>
      <c r="Q730" s="371">
        <f t="shared" si="205"/>
        <v>-90.357697958362252</v>
      </c>
      <c r="R730" s="12">
        <f t="shared" si="206"/>
        <v>89.642302041637748</v>
      </c>
      <c r="S730" s="57">
        <f t="shared" si="207"/>
        <v>1.3488798384905135E-2</v>
      </c>
      <c r="T730" s="12">
        <f t="shared" si="190"/>
        <v>74.438660202850926</v>
      </c>
    </row>
    <row r="731" spans="1:20" x14ac:dyDescent="0.25">
      <c r="A731" s="57">
        <f t="shared" si="191"/>
        <v>85.074679778873147</v>
      </c>
      <c r="B731" s="12">
        <f t="shared" si="208"/>
        <v>13.540055818767774</v>
      </c>
      <c r="C731" s="57" t="str">
        <f t="shared" si="192"/>
        <v>-32.9096825701889-5251.42479201173i</v>
      </c>
      <c r="D731" s="57" t="str">
        <f t="shared" si="193"/>
        <v>7.79999994354595-2350.87639440913i</v>
      </c>
      <c r="E731" s="57" t="str">
        <f t="shared" si="194"/>
        <v>162.468459282955-0.0745331767129457i</v>
      </c>
      <c r="F731" s="57" t="str">
        <f t="shared" si="195"/>
        <v>3.83983983574181-4902.56045833086i</v>
      </c>
      <c r="G731" s="57" t="str">
        <f t="shared" si="196"/>
        <v>0.999999998932757-0.0000326686770002219i</v>
      </c>
      <c r="H731" s="57" t="str">
        <f t="shared" si="197"/>
        <v>109.091180906774+0.983766842699976i</v>
      </c>
      <c r="I731" s="57" t="str">
        <f t="shared" si="198"/>
        <v>14.7875311011587-1508.75608384875i</v>
      </c>
      <c r="K731" s="57" t="str">
        <f t="shared" si="199"/>
        <v>0.109990781310647-0.00100378975060492i</v>
      </c>
      <c r="L731" s="57" t="str">
        <f t="shared" si="200"/>
        <v>0.000125-37.0566792374941i</v>
      </c>
      <c r="M731" s="57" t="str">
        <f t="shared" si="201"/>
        <v>0.0015-17.8637973467069i</v>
      </c>
      <c r="N731" s="57">
        <f t="shared" si="202"/>
        <v>89.640942923587517</v>
      </c>
      <c r="O731" s="57">
        <f t="shared" si="203"/>
        <v>74.405713559552865</v>
      </c>
      <c r="P731" s="371">
        <f t="shared" si="204"/>
        <v>74.405713559552865</v>
      </c>
      <c r="Q731" s="371">
        <f t="shared" si="205"/>
        <v>-90.359057076412483</v>
      </c>
      <c r="R731" s="12">
        <f t="shared" si="206"/>
        <v>89.640942923587517</v>
      </c>
      <c r="S731" s="57">
        <f t="shared" si="207"/>
        <v>1.3540055818767775E-2</v>
      </c>
      <c r="T731" s="12">
        <f t="shared" si="190"/>
        <v>74.405713559552865</v>
      </c>
    </row>
    <row r="732" spans="1:20" x14ac:dyDescent="0.25">
      <c r="A732" s="57">
        <f t="shared" si="191"/>
        <v>85.397963562032857</v>
      </c>
      <c r="B732" s="12">
        <f t="shared" si="208"/>
        <v>13.591508030879092</v>
      </c>
      <c r="C732" s="57" t="str">
        <f t="shared" si="192"/>
        <v>-32.9096577849678-5231.5424299457i</v>
      </c>
      <c r="D732" s="57" t="str">
        <f t="shared" si="193"/>
        <v>7.79999994311605-2341.97688729023i</v>
      </c>
      <c r="E732" s="57" t="str">
        <f t="shared" si="194"/>
        <v>162.468451077874-0.0748163184848658i</v>
      </c>
      <c r="F732" s="57" t="str">
        <f t="shared" si="195"/>
        <v>3.83983983571059-4884.00125451886i</v>
      </c>
      <c r="G732" s="57" t="str">
        <f t="shared" si="196"/>
        <v>0.999999998924631-0.0000327928179725562i</v>
      </c>
      <c r="H732" s="57" t="str">
        <f t="shared" si="197"/>
        <v>109.091182976503+0.987505163823663i</v>
      </c>
      <c r="I732" s="57" t="str">
        <f t="shared" si="198"/>
        <v>14.7875312243388-1503.04446266621i</v>
      </c>
      <c r="K732" s="57" t="str">
        <f t="shared" si="199"/>
        <v>0.109990711121455-0.00100760350458732i</v>
      </c>
      <c r="L732" s="57" t="str">
        <f t="shared" si="200"/>
        <v>0.000125-36.9163969291634i</v>
      </c>
      <c r="M732" s="57" t="str">
        <f t="shared" si="201"/>
        <v>0.0015-17.7961718935116i</v>
      </c>
      <c r="N732" s="57">
        <f t="shared" si="202"/>
        <v>89.639578642424155</v>
      </c>
      <c r="O732" s="57">
        <f t="shared" si="203"/>
        <v>74.372766894812003</v>
      </c>
      <c r="P732" s="371">
        <f t="shared" si="204"/>
        <v>74.372766894812003</v>
      </c>
      <c r="Q732" s="371">
        <f t="shared" si="205"/>
        <v>-90.360421357575845</v>
      </c>
      <c r="R732" s="12">
        <f t="shared" si="206"/>
        <v>89.639578642424155</v>
      </c>
      <c r="S732" s="57">
        <f t="shared" si="207"/>
        <v>1.3591508030879093E-2</v>
      </c>
      <c r="T732" s="12">
        <f t="shared" si="190"/>
        <v>74.372766894812003</v>
      </c>
    </row>
    <row r="733" spans="1:20" x14ac:dyDescent="0.25">
      <c r="A733" s="57">
        <f t="shared" si="191"/>
        <v>85.722475823568601</v>
      </c>
      <c r="B733" s="12">
        <f t="shared" si="208"/>
        <v>13.643155761396434</v>
      </c>
      <c r="C733" s="57" t="str">
        <f t="shared" si="192"/>
        <v>-32.9096328110579-5211.73532537764i</v>
      </c>
      <c r="D733" s="57" t="str">
        <f t="shared" si="193"/>
        <v>7.79999994268292-2333.11107029512i</v>
      </c>
      <c r="E733" s="57" t="str">
        <f t="shared" si="194"/>
        <v>162.468442810328-0.0751005352309613i</v>
      </c>
      <c r="F733" s="57" t="str">
        <f t="shared" si="195"/>
        <v>3.83983983567915-4865.51230870459i</v>
      </c>
      <c r="G733" s="57" t="str">
        <f t="shared" si="196"/>
        <v>0.999999998916443-0.0000329174306805824i</v>
      </c>
      <c r="H733" s="57" t="str">
        <f t="shared" si="197"/>
        <v>109.091185061992+0.991257690649108i</v>
      </c>
      <c r="I733" s="57" t="str">
        <f t="shared" si="198"/>
        <v>14.7875313484567-1497.35446328287i</v>
      </c>
      <c r="K733" s="57" t="str">
        <f t="shared" si="199"/>
        <v>0.109990640397903-0.00101143174343103i</v>
      </c>
      <c r="L733" s="57" t="str">
        <f t="shared" si="200"/>
        <v>0.000125-36.776645675596i</v>
      </c>
      <c r="M733" s="57" t="str">
        <f t="shared" si="201"/>
        <v>0.0015-17.7288024442235i</v>
      </c>
      <c r="N733" s="57">
        <f t="shared" si="202"/>
        <v>89.638209178545438</v>
      </c>
      <c r="O733" s="57">
        <f t="shared" si="203"/>
        <v>74.33982020846517</v>
      </c>
      <c r="P733" s="371">
        <f t="shared" si="204"/>
        <v>74.33982020846517</v>
      </c>
      <c r="Q733" s="371">
        <f t="shared" si="205"/>
        <v>-90.361790821454562</v>
      </c>
      <c r="R733" s="12">
        <f t="shared" si="206"/>
        <v>89.638209178545438</v>
      </c>
      <c r="S733" s="57">
        <f t="shared" si="207"/>
        <v>1.3643155761396434E-2</v>
      </c>
      <c r="T733" s="12">
        <f t="shared" si="190"/>
        <v>74.33982020846517</v>
      </c>
    </row>
    <row r="734" spans="1:20" x14ac:dyDescent="0.25">
      <c r="A734" s="57">
        <f t="shared" si="191"/>
        <v>86.048221231698165</v>
      </c>
      <c r="B734" s="12">
        <f t="shared" si="208"/>
        <v>13.694999753289741</v>
      </c>
      <c r="C734" s="57" t="str">
        <f t="shared" si="192"/>
        <v>-32.9096076470244-5192.0031933758i</v>
      </c>
      <c r="D734" s="57" t="str">
        <f t="shared" si="193"/>
        <v>7.79999994224649-2324.27881588604i</v>
      </c>
      <c r="E734" s="57" t="str">
        <f t="shared" si="194"/>
        <v>162.468434479843-0.0753858310251187i</v>
      </c>
      <c r="F734" s="57" t="str">
        <f t="shared" si="195"/>
        <v>3.83983983564748-4847.09335491834i</v>
      </c>
      <c r="G734" s="57" t="str">
        <f t="shared" si="196"/>
        <v>0.999999998908192-0.000033042516916896i</v>
      </c>
      <c r="H734" s="57" t="str">
        <f t="shared" si="197"/>
        <v>109.09118716336+0.995024477158913i</v>
      </c>
      <c r="I734" s="57" t="str">
        <f t="shared" si="198"/>
        <v>14.7875314735197-1491.68600384617i</v>
      </c>
      <c r="K734" s="57" t="str">
        <f t="shared" si="199"/>
        <v>0.109990569135924-0.00101527452209383i</v>
      </c>
      <c r="L734" s="57" t="str">
        <f t="shared" si="200"/>
        <v>0.000125-36.6374234664236i</v>
      </c>
      <c r="M734" s="57" t="str">
        <f t="shared" si="201"/>
        <v>0.0015-17.6616880297106i</v>
      </c>
      <c r="N734" s="57">
        <f t="shared" si="202"/>
        <v>89.636834512274788</v>
      </c>
      <c r="O734" s="57">
        <f t="shared" si="203"/>
        <v>74.306873500347962</v>
      </c>
      <c r="P734" s="371">
        <f t="shared" si="204"/>
        <v>74.306873500347962</v>
      </c>
      <c r="Q734" s="371">
        <f t="shared" si="205"/>
        <v>-90.363165487725212</v>
      </c>
      <c r="R734" s="12">
        <f t="shared" si="206"/>
        <v>89.636834512274788</v>
      </c>
      <c r="S734" s="57">
        <f t="shared" si="207"/>
        <v>1.3694999753289741E-2</v>
      </c>
      <c r="T734" s="12">
        <f t="shared" si="190"/>
        <v>74.306873500347962</v>
      </c>
    </row>
    <row r="735" spans="1:20" x14ac:dyDescent="0.25">
      <c r="A735" s="57">
        <f t="shared" si="191"/>
        <v>86.375204472378613</v>
      </c>
      <c r="B735" s="12">
        <f t="shared" si="208"/>
        <v>13.747040752352243</v>
      </c>
      <c r="C735" s="57" t="str">
        <f t="shared" si="192"/>
        <v>-32.9095822914191-5172.34575008675i</v>
      </c>
      <c r="D735" s="57" t="str">
        <f t="shared" si="193"/>
        <v>7.79999994180674-2315.47999700804i</v>
      </c>
      <c r="E735" s="57" t="str">
        <f t="shared" si="194"/>
        <v>162.468426085939-0.0756722099565602i</v>
      </c>
      <c r="F735" s="57" t="str">
        <f t="shared" si="195"/>
        <v>3.83983983561555-4828.7441281973i</v>
      </c>
      <c r="G735" s="57" t="str">
        <f t="shared" si="196"/>
        <v>0.999999998899879-0.0000331680784809045i</v>
      </c>
      <c r="H735" s="57" t="str">
        <f t="shared" si="197"/>
        <v>109.09118928073+0.998805577540835i</v>
      </c>
      <c r="I735" s="57" t="str">
        <f t="shared" si="198"/>
        <v>14.7875315995352-1486.03900281345i</v>
      </c>
      <c r="K735" s="57" t="str">
        <f t="shared" si="199"/>
        <v>0.109990497331418-0.00101913189574133i</v>
      </c>
      <c r="L735" s="57" t="str">
        <f t="shared" si="200"/>
        <v>0.000125-36.4987282988879i</v>
      </c>
      <c r="M735" s="57" t="str">
        <f t="shared" si="201"/>
        <v>0.0015-17.5948276845095i</v>
      </c>
      <c r="N735" s="57">
        <f t="shared" si="202"/>
        <v>89.635454623861108</v>
      </c>
      <c r="O735" s="57">
        <f t="shared" si="203"/>
        <v>74.273926770294423</v>
      </c>
      <c r="P735" s="371">
        <f t="shared" si="204"/>
        <v>74.273926770294423</v>
      </c>
      <c r="Q735" s="371">
        <f t="shared" si="205"/>
        <v>-90.364545376138892</v>
      </c>
      <c r="R735" s="12">
        <f t="shared" si="206"/>
        <v>89.635454623861108</v>
      </c>
      <c r="S735" s="57">
        <f t="shared" si="207"/>
        <v>1.3747040752352243E-2</v>
      </c>
      <c r="T735" s="12">
        <f t="shared" si="190"/>
        <v>74.273926770294423</v>
      </c>
    </row>
    <row r="736" spans="1:20" x14ac:dyDescent="0.25">
      <c r="A736" s="57">
        <f t="shared" si="191"/>
        <v>86.703430249373653</v>
      </c>
      <c r="B736" s="12">
        <f t="shared" si="208"/>
        <v>13.799279507211182</v>
      </c>
      <c r="C736" s="57" t="str">
        <f t="shared" si="192"/>
        <v>-32.9095567427838-5152.76271273169i</v>
      </c>
      <c r="D736" s="57" t="str">
        <f t="shared" si="193"/>
        <v>7.79999994136362-2306.71448708716i</v>
      </c>
      <c r="E736" s="57" t="str">
        <f t="shared" si="194"/>
        <v>162.468417628133-0.0759596761298979i</v>
      </c>
      <c r="F736" s="57" t="str">
        <f t="shared" si="195"/>
        <v>3.83983983558337-4810.46436458166i</v>
      </c>
      <c r="G736" s="57" t="str">
        <f t="shared" si="196"/>
        <v>0.999999998891502-0.000033294117178853i</v>
      </c>
      <c r="H736" s="57" t="str">
        <f t="shared" si="197"/>
        <v>109.091191414222+1.00260104618852i</v>
      </c>
      <c r="I736" s="57" t="str">
        <f t="shared" si="198"/>
        <v>14.78753172651-1480.41337895068i</v>
      </c>
      <c r="K736" s="57" t="str">
        <f t="shared" si="199"/>
        <v>0.109990424980257-0.00102300391974783i</v>
      </c>
      <c r="L736" s="57" t="str">
        <f t="shared" si="200"/>
        <v>0.000125-36.3605581778123i</v>
      </c>
      <c r="M736" s="57" t="str">
        <f t="shared" si="201"/>
        <v>0.0015-17.5282204468116i</v>
      </c>
      <c r="N736" s="57">
        <f t="shared" si="202"/>
        <v>89.634069493478421</v>
      </c>
      <c r="O736" s="57">
        <f t="shared" si="203"/>
        <v>74.240980018137705</v>
      </c>
      <c r="P736" s="371">
        <f t="shared" si="204"/>
        <v>74.240980018137705</v>
      </c>
      <c r="Q736" s="371">
        <f t="shared" si="205"/>
        <v>-90.365930506521579</v>
      </c>
      <c r="R736" s="12">
        <f t="shared" si="206"/>
        <v>89.634069493478421</v>
      </c>
      <c r="S736" s="57">
        <f t="shared" si="207"/>
        <v>1.3799279507211182E-2</v>
      </c>
      <c r="T736" s="12">
        <f t="shared" si="190"/>
        <v>74.240980018137705</v>
      </c>
    </row>
    <row r="737" spans="1:20" x14ac:dyDescent="0.25">
      <c r="A737" s="57">
        <f t="shared" si="191"/>
        <v>87.032903284321279</v>
      </c>
      <c r="B737" s="12">
        <f t="shared" si="208"/>
        <v>13.851716769338585</v>
      </c>
      <c r="C737" s="57" t="str">
        <f t="shared" si="192"/>
        <v>-32.9095309996503-5133.25379960208i</v>
      </c>
      <c r="D737" s="57" t="str">
        <f t="shared" si="193"/>
        <v>7.79999994091713-2297.98216002859i</v>
      </c>
      <c r="E737" s="57" t="str">
        <f t="shared" si="194"/>
        <v>162.46840910594-0.0762482336652553i</v>
      </c>
      <c r="F737" s="57" t="str">
        <f t="shared" si="195"/>
        <v>3.83983983555097-4792.2538011109i</v>
      </c>
      <c r="G737" s="57" t="str">
        <f t="shared" si="196"/>
        <v>0.999999998883061-0.0000334206348238506i</v>
      </c>
      <c r="H737" s="57" t="str">
        <f t="shared" si="197"/>
        <v>109.091193563959+1.00641093770235i</v>
      </c>
      <c r="I737" s="57" t="str">
        <f t="shared" si="198"/>
        <v>14.7875318544516-1474.80905133136i</v>
      </c>
      <c r="K737" s="57" t="str">
        <f t="shared" si="199"/>
        <v>0.109990352078279-0.00102689064969705i</v>
      </c>
      <c r="L737" s="57" t="str">
        <f t="shared" si="200"/>
        <v>0.000125-36.222911115573i</v>
      </c>
      <c r="M737" s="57" t="str">
        <f t="shared" si="201"/>
        <v>0.0015-17.4618653584495i</v>
      </c>
      <c r="N737" s="57">
        <f t="shared" si="202"/>
        <v>89.632679101225619</v>
      </c>
      <c r="O737" s="57">
        <f t="shared" si="203"/>
        <v>74.208033243709508</v>
      </c>
      <c r="P737" s="371">
        <f t="shared" si="204"/>
        <v>74.208033243709508</v>
      </c>
      <c r="Q737" s="371">
        <f t="shared" si="205"/>
        <v>-90.367320898774381</v>
      </c>
      <c r="R737" s="12">
        <f t="shared" si="206"/>
        <v>89.632679101225619</v>
      </c>
      <c r="S737" s="57">
        <f t="shared" si="207"/>
        <v>1.3851716769338586E-2</v>
      </c>
      <c r="T737" s="12">
        <f t="shared" si="190"/>
        <v>74.208033243709508</v>
      </c>
    </row>
    <row r="738" spans="1:20" x14ac:dyDescent="0.25">
      <c r="A738" s="57">
        <f t="shared" si="191"/>
        <v>87.363628316801709</v>
      </c>
      <c r="B738" s="12">
        <f t="shared" si="208"/>
        <v>13.904353293062073</v>
      </c>
      <c r="C738" s="57" t="str">
        <f t="shared" si="192"/>
        <v>-32.9095050605372-5113.81873005572i</v>
      </c>
      <c r="D738" s="57" t="str">
        <f t="shared" si="193"/>
        <v>7.79999994046726-2289.28289021489i</v>
      </c>
      <c r="E738" s="57" t="str">
        <f t="shared" si="194"/>
        <v>162.468400518868-0.0765378866982575i</v>
      </c>
      <c r="F738" s="57" t="str">
        <f t="shared" si="195"/>
        <v>3.83983983551832-4774.11217581995i</v>
      </c>
      <c r="G738" s="57" t="str">
        <f t="shared" si="196"/>
        <v>0.999999998874556-0.0000335476332358959i</v>
      </c>
      <c r="H738" s="57" t="str">
        <f t="shared" si="197"/>
        <v>109.091195730065+1.0102353068902i</v>
      </c>
      <c r="I738" s="57" t="str">
        <f t="shared" si="198"/>
        <v>14.7875319833675-1469.22593933538i</v>
      </c>
      <c r="K738" s="57" t="str">
        <f t="shared" si="199"/>
        <v>0.109990278621292-0.0010307921413829i</v>
      </c>
      <c r="L738" s="57" t="str">
        <f t="shared" si="200"/>
        <v>0.000125-36.0857851320712i</v>
      </c>
      <c r="M738" s="57" t="str">
        <f t="shared" si="201"/>
        <v>0.0015-17.3957614648829i</v>
      </c>
      <c r="N738" s="57">
        <f t="shared" si="202"/>
        <v>89.631283427126235</v>
      </c>
      <c r="O738" s="57">
        <f t="shared" si="203"/>
        <v>74.175086446840311</v>
      </c>
      <c r="P738" s="371">
        <f t="shared" si="204"/>
        <v>74.175086446840311</v>
      </c>
      <c r="Q738" s="371">
        <f t="shared" si="205"/>
        <v>-90.368716572873765</v>
      </c>
      <c r="R738" s="12">
        <f t="shared" si="206"/>
        <v>89.631283427126235</v>
      </c>
      <c r="S738" s="57">
        <f t="shared" si="207"/>
        <v>1.3904353293062072E-2</v>
      </c>
      <c r="T738" s="12">
        <f t="shared" si="190"/>
        <v>74.175086446840311</v>
      </c>
    </row>
    <row r="739" spans="1:20" x14ac:dyDescent="0.25">
      <c r="A739" s="57">
        <f t="shared" si="191"/>
        <v>87.69561010440556</v>
      </c>
      <c r="B739" s="12">
        <f t="shared" si="208"/>
        <v>13.95718983557571</v>
      </c>
      <c r="C739" s="57" t="str">
        <f t="shared" si="192"/>
        <v>-32.9094789239537-5094.4572245126i</v>
      </c>
      <c r="D739" s="57" t="str">
        <f t="shared" si="193"/>
        <v>7.79999994001394-2280.61655250413i</v>
      </c>
      <c r="E739" s="57" t="str">
        <f t="shared" si="194"/>
        <v>162.468391866425-0.0768286393800932i</v>
      </c>
      <c r="F739" s="57" t="str">
        <f t="shared" si="195"/>
        <v>3.83983983548541-4756.03922773543i</v>
      </c>
      <c r="G739" s="57" t="str">
        <f t="shared" si="196"/>
        <v>0.999999998865987-0.0000336751142419037i</v>
      </c>
      <c r="H739" s="57" t="str">
        <f t="shared" si="197"/>
        <v>109.091197912666+1.01407420876823i</v>
      </c>
      <c r="I739" s="57" t="str">
        <f t="shared" si="198"/>
        <v>14.7875321132652-1463.66396264781i</v>
      </c>
      <c r="K739" s="57" t="str">
        <f t="shared" si="199"/>
        <v>0.10999020460507-0.00103470845081034i</v>
      </c>
      <c r="L739" s="57" t="str">
        <f t="shared" si="200"/>
        <v>0.000125-35.9491782547033i</v>
      </c>
      <c r="M739" s="57" t="str">
        <f t="shared" si="201"/>
        <v>0.0015-17.3299078151852i</v>
      </c>
      <c r="N739" s="57">
        <f t="shared" si="202"/>
        <v>89.629882451128012</v>
      </c>
      <c r="O739" s="57">
        <f t="shared" si="203"/>
        <v>74.142139627359199</v>
      </c>
      <c r="P739" s="371">
        <f t="shared" si="204"/>
        <v>74.142139627359199</v>
      </c>
      <c r="Q739" s="371">
        <f t="shared" si="205"/>
        <v>-90.370117548871988</v>
      </c>
      <c r="R739" s="12">
        <f t="shared" si="206"/>
        <v>89.629882451128012</v>
      </c>
      <c r="S739" s="57">
        <f t="shared" si="207"/>
        <v>1.3957189835575709E-2</v>
      </c>
      <c r="T739" s="12">
        <f t="shared" si="190"/>
        <v>74.142139627359199</v>
      </c>
    </row>
    <row r="740" spans="1:20" x14ac:dyDescent="0.25">
      <c r="A740" s="57">
        <f t="shared" si="191"/>
        <v>88.0288534228023</v>
      </c>
      <c r="B740" s="12">
        <f t="shared" si="208"/>
        <v>14.010227156950897</v>
      </c>
      <c r="C740" s="57" t="str">
        <f t="shared" si="192"/>
        <v>-32.9094525883962-5075.16900445109i</v>
      </c>
      <c r="D740" s="57" t="str">
        <f t="shared" si="193"/>
        <v>7.79999993955718-2271.98302222814i</v>
      </c>
      <c r="E740" s="57" t="str">
        <f t="shared" si="194"/>
        <v>162.468383148113-0.0771204958776424i</v>
      </c>
      <c r="F740" s="57" t="str">
        <f t="shared" si="195"/>
        <v>3.83983983545225-4738.03469687192i</v>
      </c>
      <c r="G740" s="57" t="str">
        <f t="shared" si="196"/>
        <v>0.999999998857352-0.0000338030796757311i</v>
      </c>
      <c r="H740" s="57" t="str">
        <f t="shared" si="197"/>
        <v>109.091200111886+1.01792769856164i</v>
      </c>
      <c r="I740" s="57" t="str">
        <f t="shared" si="198"/>
        <v>14.787532244152-1458.12304125772i</v>
      </c>
      <c r="K740" s="57" t="str">
        <f t="shared" si="199"/>
        <v>0.109990130025358-0.00103863963419607i</v>
      </c>
      <c r="L740" s="57" t="str">
        <f t="shared" si="200"/>
        <v>0.000125-35.8130885183336i</v>
      </c>
      <c r="M740" s="57" t="str">
        <f t="shared" si="201"/>
        <v>0.0015-17.2643034620295i</v>
      </c>
      <c r="N740" s="57">
        <f t="shared" si="202"/>
        <v>89.628476153102795</v>
      </c>
      <c r="O740" s="57">
        <f t="shared" si="203"/>
        <v>74.109192785094166</v>
      </c>
      <c r="P740" s="371">
        <f t="shared" si="204"/>
        <v>74.109192785094166</v>
      </c>
      <c r="Q740" s="371">
        <f t="shared" si="205"/>
        <v>-90.371523846897205</v>
      </c>
      <c r="R740" s="12">
        <f t="shared" si="206"/>
        <v>89.628476153102795</v>
      </c>
      <c r="S740" s="57">
        <f t="shared" si="207"/>
        <v>1.4010227156950897E-2</v>
      </c>
      <c r="T740" s="12">
        <f t="shared" si="190"/>
        <v>74.109192785094166</v>
      </c>
    </row>
    <row r="741" spans="1:20" x14ac:dyDescent="0.25">
      <c r="A741" s="57">
        <f t="shared" si="191"/>
        <v>88.363363065808954</v>
      </c>
      <c r="B741" s="12">
        <f t="shared" si="208"/>
        <v>14.063466020147311</v>
      </c>
      <c r="C741" s="57" t="str">
        <f t="shared" si="192"/>
        <v>-32.9094260523494-5055.95379240366i</v>
      </c>
      <c r="D741" s="57" t="str">
        <f t="shared" si="193"/>
        <v>7.79999993909695-2263.38217519068i</v>
      </c>
      <c r="E741" s="57" t="str">
        <f t="shared" si="194"/>
        <v>162.468374363429-0.0774134603734146i</v>
      </c>
      <c r="F741" s="57" t="str">
        <f t="shared" si="195"/>
        <v>3.83983983541884-4720.09832422819i</v>
      </c>
      <c r="G741" s="57" t="str">
        <f t="shared" si="196"/>
        <v>0.999999998848651-0.0000339315313782036i</v>
      </c>
      <c r="H741" s="57" t="str">
        <f t="shared" si="197"/>
        <v>109.091202327851+1.02179583170551i</v>
      </c>
      <c r="I741" s="57" t="str">
        <f t="shared" si="198"/>
        <v>14.7875323760351-1452.6030954571i</v>
      </c>
      <c r="K741" s="57" t="str">
        <f t="shared" si="199"/>
        <v>0.109990054877867-0.00104258574796942i</v>
      </c>
      <c r="L741" s="57" t="str">
        <f t="shared" si="200"/>
        <v>0.000125-35.6775139652656i</v>
      </c>
      <c r="M741" s="57" t="str">
        <f t="shared" si="201"/>
        <v>0.0015-17.1989474616752i</v>
      </c>
      <c r="N741" s="57">
        <f t="shared" si="202"/>
        <v>89.627064512846104</v>
      </c>
      <c r="O741" s="57">
        <f t="shared" si="203"/>
        <v>74.076245919871667</v>
      </c>
      <c r="P741" s="371">
        <f t="shared" si="204"/>
        <v>74.076245919871667</v>
      </c>
      <c r="Q741" s="371">
        <f t="shared" si="205"/>
        <v>-90.372935487153896</v>
      </c>
      <c r="R741" s="12">
        <f t="shared" si="206"/>
        <v>89.627064512846104</v>
      </c>
      <c r="S741" s="57">
        <f t="shared" si="207"/>
        <v>1.4063466020147311E-2</v>
      </c>
      <c r="T741" s="12">
        <f t="shared" si="190"/>
        <v>74.076245919871667</v>
      </c>
    </row>
    <row r="742" spans="1:20" x14ac:dyDescent="0.25">
      <c r="A742" s="57">
        <f t="shared" si="191"/>
        <v>88.699143845459034</v>
      </c>
      <c r="B742" s="12">
        <f t="shared" si="208"/>
        <v>14.116907191023872</v>
      </c>
      <c r="C742" s="57" t="str">
        <f t="shared" si="192"/>
        <v>-32.9093993142899-5036.81131195308i</v>
      </c>
      <c r="D742" s="57" t="str">
        <f t="shared" si="193"/>
        <v>7.7999999386332-2254.81388766568i</v>
      </c>
      <c r="E742" s="57" t="str">
        <f t="shared" si="194"/>
        <v>162.468365511871-0.077707537065762i</v>
      </c>
      <c r="F742" s="57" t="str">
        <f t="shared" si="195"/>
        <v>3.83983983538518-4702.22985178351i</v>
      </c>
      <c r="G742" s="57" t="str">
        <f t="shared" si="196"/>
        <v>0.999999998839884-0.0000340604711971422i</v>
      </c>
      <c r="H742" s="57" t="str">
        <f t="shared" si="197"/>
        <v>109.09120456069+1.02567866384564i</v>
      </c>
      <c r="I742" s="57" t="str">
        <f t="shared" si="198"/>
        <v>14.7875325089229-1447.10404583968i</v>
      </c>
      <c r="K742" s="57" t="str">
        <f t="shared" si="199"/>
        <v>0.109989979158273-0.00104654684877309i</v>
      </c>
      <c r="L742" s="57" t="str">
        <f t="shared" si="200"/>
        <v>0.000125-35.5424526452138i</v>
      </c>
      <c r="M742" s="57" t="str">
        <f t="shared" si="201"/>
        <v>0.0015-17.1338388739541i</v>
      </c>
      <c r="N742" s="57">
        <f t="shared" si="202"/>
        <v>89.625647510076931</v>
      </c>
      <c r="O742" s="57">
        <f t="shared" si="203"/>
        <v>74.043299031516938</v>
      </c>
      <c r="P742" s="371">
        <f t="shared" si="204"/>
        <v>74.043299031516938</v>
      </c>
      <c r="Q742" s="371">
        <f t="shared" si="205"/>
        <v>-90.374352489923069</v>
      </c>
      <c r="R742" s="12">
        <f t="shared" si="206"/>
        <v>89.625647510076931</v>
      </c>
      <c r="S742" s="57">
        <f t="shared" si="207"/>
        <v>1.4116907191023872E-2</v>
      </c>
      <c r="T742" s="12">
        <f t="shared" si="190"/>
        <v>74.043299031516938</v>
      </c>
    </row>
    <row r="743" spans="1:20" x14ac:dyDescent="0.25">
      <c r="A743" s="57">
        <f t="shared" si="191"/>
        <v>89.036200592071779</v>
      </c>
      <c r="B743" s="12">
        <f t="shared" si="208"/>
        <v>14.170551438349763</v>
      </c>
      <c r="C743" s="57" t="str">
        <f t="shared" si="192"/>
        <v>-32.9093723726779-5017.74128772845i</v>
      </c>
      <c r="D743" s="57" t="str">
        <f t="shared" si="193"/>
        <v>7.79999993816593-2246.27803639545i</v>
      </c>
      <c r="E743" s="57" t="str">
        <f t="shared" si="194"/>
        <v>162.468356592928-0.0780027301687952i</v>
      </c>
      <c r="F743" s="57" t="str">
        <f t="shared" si="195"/>
        <v>3.83983983535126-4684.4290224939i</v>
      </c>
      <c r="G743" s="57" t="str">
        <f t="shared" si="196"/>
        <v>0.999999998831051-0.0000341899009873893i</v>
      </c>
      <c r="H743" s="57" t="str">
        <f t="shared" si="197"/>
        <v>109.09120681053+1.02957625083917i</v>
      </c>
      <c r="I743" s="57" t="str">
        <f t="shared" si="198"/>
        <v>14.787532642822-1441.62581329978i</v>
      </c>
      <c r="K743" s="57" t="str">
        <f t="shared" si="199"/>
        <v>0.109989902862224-0.00105052299346393i</v>
      </c>
      <c r="L743" s="57" t="str">
        <f t="shared" si="200"/>
        <v>0.000125-35.4079026152757i</v>
      </c>
      <c r="M743" s="57" t="str">
        <f t="shared" si="201"/>
        <v>0.0015-17.0689767622576i</v>
      </c>
      <c r="N743" s="57">
        <f t="shared" si="202"/>
        <v>89.624225124437416</v>
      </c>
      <c r="O743" s="57">
        <f t="shared" si="203"/>
        <v>74.010352119854005</v>
      </c>
      <c r="P743" s="371">
        <f t="shared" si="204"/>
        <v>74.010352119854005</v>
      </c>
      <c r="Q743" s="371">
        <f t="shared" si="205"/>
        <v>-90.375774875562584</v>
      </c>
      <c r="R743" s="12">
        <f t="shared" si="206"/>
        <v>89.624225124437416</v>
      </c>
      <c r="S743" s="57">
        <f t="shared" si="207"/>
        <v>1.4170551438349763E-2</v>
      </c>
      <c r="T743" s="12">
        <f t="shared" si="190"/>
        <v>74.010352119854005</v>
      </c>
    </row>
    <row r="744" spans="1:20" x14ac:dyDescent="0.25">
      <c r="A744" s="57">
        <f t="shared" si="191"/>
        <v>89.374538154321669</v>
      </c>
      <c r="B744" s="12">
        <f t="shared" si="208"/>
        <v>14.224399533815493</v>
      </c>
      <c r="C744" s="57" t="str">
        <f t="shared" si="192"/>
        <v>-32.9093452259651-4998.74344540102i</v>
      </c>
      <c r="D744" s="57" t="str">
        <f t="shared" si="193"/>
        <v>7.7999999376951-2237.77449858891i</v>
      </c>
      <c r="E744" s="57" t="str">
        <f t="shared" si="194"/>
        <v>162.468347606087-0.078299043912492i</v>
      </c>
      <c r="F744" s="57" t="str">
        <f t="shared" si="195"/>
        <v>3.83983983531709-4666.69558028845i</v>
      </c>
      <c r="G744" s="57" t="str">
        <f t="shared" si="196"/>
        <v>0.99999999882215-0.0000343198226108359i</v>
      </c>
      <c r="H744" s="57" t="str">
        <f t="shared" si="197"/>
        <v>109.091209077503+1.03348864875568i</v>
      </c>
      <c r="I744" s="57" t="str">
        <f t="shared" si="198"/>
        <v>14.7875327777412-1436.16831903121i</v>
      </c>
      <c r="K744" s="57" t="str">
        <f t="shared" si="199"/>
        <v>0.10998982598533-0.00105451423911382i</v>
      </c>
      <c r="L744" s="57" t="str">
        <f t="shared" si="200"/>
        <v>0.000125-35.2738619399042i</v>
      </c>
      <c r="M744" s="57" t="str">
        <f t="shared" si="201"/>
        <v>0.0015-17.0043601935221i</v>
      </c>
      <c r="N744" s="57">
        <f t="shared" si="202"/>
        <v>89.622797335492535</v>
      </c>
      <c r="O744" s="57">
        <f t="shared" si="203"/>
        <v>73.977405184705233</v>
      </c>
      <c r="P744" s="371">
        <f t="shared" si="204"/>
        <v>73.977405184705233</v>
      </c>
      <c r="Q744" s="371">
        <f t="shared" si="205"/>
        <v>-90.377202664507465</v>
      </c>
      <c r="R744" s="12">
        <f t="shared" si="206"/>
        <v>89.622797335492535</v>
      </c>
      <c r="S744" s="57">
        <f t="shared" si="207"/>
        <v>1.4224399533815494E-2</v>
      </c>
      <c r="T744" s="12">
        <f t="shared" si="190"/>
        <v>73.977405184705233</v>
      </c>
    </row>
    <row r="745" spans="1:20" x14ac:dyDescent="0.25">
      <c r="A745" s="57">
        <f t="shared" si="191"/>
        <v>89.714161399308082</v>
      </c>
      <c r="B745" s="12">
        <f t="shared" si="208"/>
        <v>14.278452252043992</v>
      </c>
      <c r="C745" s="57" t="str">
        <f t="shared" si="192"/>
        <v>-32.9093178725901-4979.8175116806i</v>
      </c>
      <c r="D745" s="57" t="str">
        <f t="shared" si="193"/>
        <v>7.79999993722067-2229.3031519198i</v>
      </c>
      <c r="E745" s="57" t="str">
        <f t="shared" si="194"/>
        <v>162.468338550832-0.0785964825427986i</v>
      </c>
      <c r="F745" s="57" t="str">
        <f t="shared" si="195"/>
        <v>3.83983983528264-4649.02927006566i</v>
      </c>
      <c r="G745" s="57" t="str">
        <f t="shared" si="196"/>
        <v>0.999999998813181-0.0000344502379364481i</v>
      </c>
      <c r="H745" s="57" t="str">
        <f t="shared" si="197"/>
        <v>109.091211361736+1.03741591387765i</v>
      </c>
      <c r="I745" s="57" t="str">
        <f t="shared" si="198"/>
        <v>14.7875329136873-1430.73148452605i</v>
      </c>
      <c r="K745" s="57" t="str">
        <f t="shared" si="199"/>
        <v>0.109989748523172-0.0010585206430104i</v>
      </c>
      <c r="L745" s="57" t="str">
        <f t="shared" si="200"/>
        <v>0.000125-35.1403286908788i</v>
      </c>
      <c r="M745" s="57" t="str">
        <f t="shared" si="201"/>
        <v>0.0015-16.9399882382169i</v>
      </c>
      <c r="N745" s="57">
        <f t="shared" si="202"/>
        <v>89.621364122729915</v>
      </c>
      <c r="O745" s="57">
        <f t="shared" si="203"/>
        <v>73.944458225892021</v>
      </c>
      <c r="P745" s="371">
        <f t="shared" si="204"/>
        <v>73.944458225892021</v>
      </c>
      <c r="Q745" s="371">
        <f t="shared" si="205"/>
        <v>-90.378635877270085</v>
      </c>
      <c r="R745" s="12">
        <f t="shared" si="206"/>
        <v>89.621364122729915</v>
      </c>
      <c r="S745" s="57">
        <f t="shared" si="207"/>
        <v>1.4278452252043992E-2</v>
      </c>
      <c r="T745" s="12">
        <f t="shared" si="190"/>
        <v>73.944458225892021</v>
      </c>
    </row>
    <row r="746" spans="1:20" x14ac:dyDescent="0.25">
      <c r="A746" s="57">
        <f t="shared" si="191"/>
        <v>90.055075212625454</v>
      </c>
      <c r="B746" s="12">
        <f t="shared" si="208"/>
        <v>14.33271037060176</v>
      </c>
      <c r="C746" s="57" t="str">
        <f t="shared" si="192"/>
        <v>-32.9092903109798-4960.96321431125i</v>
      </c>
      <c r="D746" s="57" t="str">
        <f t="shared" si="193"/>
        <v>7.79999993674265-2220.86387452497i</v>
      </c>
      <c r="E746" s="57" t="str">
        <f t="shared" si="194"/>
        <v>162.468329426642-0.0788950503216211i</v>
      </c>
      <c r="F746" s="57" t="str">
        <f t="shared" si="195"/>
        <v>3.83983983524795-4631.4298376897i</v>
      </c>
      <c r="G746" s="57" t="str">
        <f t="shared" si="196"/>
        <v>0.999999998804144-0.0000345811488402941i</v>
      </c>
      <c r="H746" s="57" t="str">
        <f t="shared" si="197"/>
        <v>109.091213663364+1.04135810270159i</v>
      </c>
      <c r="I746" s="57" t="str">
        <f t="shared" si="198"/>
        <v>14.7875330506688-1425.31523157364i</v>
      </c>
      <c r="K746" s="57" t="str">
        <f t="shared" si="199"/>
        <v>0.109989670471293-0.0010625422626579i</v>
      </c>
      <c r="L746" s="57" t="str">
        <f t="shared" si="200"/>
        <v>0.000125-35.0073009472791i</v>
      </c>
      <c r="M746" s="57" t="str">
        <f t="shared" si="201"/>
        <v>0.0015-16.8758599703297i</v>
      </c>
      <c r="N746" s="57">
        <f t="shared" si="202"/>
        <v>89.619925465559405</v>
      </c>
      <c r="O746" s="57">
        <f t="shared" si="203"/>
        <v>73.911511243234088</v>
      </c>
      <c r="P746" s="371">
        <f t="shared" si="204"/>
        <v>73.911511243234088</v>
      </c>
      <c r="Q746" s="371">
        <f t="shared" si="205"/>
        <v>-90.380074534440595</v>
      </c>
      <c r="R746" s="12">
        <f t="shared" si="206"/>
        <v>89.619925465559405</v>
      </c>
      <c r="S746" s="57">
        <f t="shared" si="207"/>
        <v>1.433271037060176E-2</v>
      </c>
      <c r="T746" s="12">
        <f t="shared" si="190"/>
        <v>73.911511243234088</v>
      </c>
    </row>
    <row r="747" spans="1:20" x14ac:dyDescent="0.25">
      <c r="A747" s="57">
        <f t="shared" si="191"/>
        <v>90.397284498433436</v>
      </c>
      <c r="B747" s="12">
        <f t="shared" si="208"/>
        <v>14.387174670010047</v>
      </c>
      <c r="C747" s="57" t="str">
        <f t="shared" si="192"/>
        <v>-32.9092625395497-4942.18028206767i</v>
      </c>
      <c r="D747" s="57" t="str">
        <f t="shared" si="193"/>
        <v>7.79999993626099-2212.45654500257i</v>
      </c>
      <c r="E747" s="57" t="str">
        <f t="shared" si="194"/>
        <v>162.468320232992-0.0791947515269286i</v>
      </c>
      <c r="F747" s="57" t="str">
        <f t="shared" si="195"/>
        <v>3.83983983521298-4613.89702998685i</v>
      </c>
      <c r="G747" s="57" t="str">
        <f t="shared" si="196"/>
        <v>0.999999998795038-0.0000347125572055711i</v>
      </c>
      <c r="H747" s="57" t="str">
        <f t="shared" si="197"/>
        <v>109.091215982517+1.04531527193863i</v>
      </c>
      <c r="I747" s="57" t="str">
        <f t="shared" si="198"/>
        <v>14.7875331886934-1419.91948225935i</v>
      </c>
      <c r="K747" s="57" t="str">
        <f t="shared" si="199"/>
        <v>0.109989591825206-0.00106657915577799i</v>
      </c>
      <c r="L747" s="57" t="str">
        <f t="shared" si="200"/>
        <v>0.000125-34.8747767954564i</v>
      </c>
      <c r="M747" s="57" t="str">
        <f t="shared" si="201"/>
        <v>0.0015-16.8119744673537i</v>
      </c>
      <c r="N747" s="57">
        <f t="shared" si="202"/>
        <v>89.618481343312794</v>
      </c>
      <c r="O747" s="57">
        <f t="shared" si="203"/>
        <v>73.878564236550005</v>
      </c>
      <c r="P747" s="371">
        <f t="shared" si="204"/>
        <v>73.878564236550005</v>
      </c>
      <c r="Q747" s="371">
        <f t="shared" si="205"/>
        <v>-90.381518656687206</v>
      </c>
      <c r="R747" s="12">
        <f t="shared" si="206"/>
        <v>89.618481343312794</v>
      </c>
      <c r="S747" s="57">
        <f t="shared" si="207"/>
        <v>1.4387174670010047E-2</v>
      </c>
      <c r="T747" s="12">
        <f t="shared" si="190"/>
        <v>73.878564236550005</v>
      </c>
    </row>
    <row r="748" spans="1:20" x14ac:dyDescent="0.25">
      <c r="A748" s="57">
        <f t="shared" si="191"/>
        <v>90.740794179527498</v>
      </c>
      <c r="B748" s="12">
        <f t="shared" si="208"/>
        <v>14.441845933756086</v>
      </c>
      <c r="C748" s="57" t="str">
        <f t="shared" si="192"/>
        <v>-32.9092345567022-4923.46844475109i</v>
      </c>
      <c r="D748" s="57" t="str">
        <f t="shared" si="193"/>
        <v>7.79999993577565-2204.08104241034i</v>
      </c>
      <c r="E748" s="57" t="str">
        <f t="shared" si="194"/>
        <v>162.468310969353-0.0794955904528275i</v>
      </c>
      <c r="F748" s="57" t="str">
        <f t="shared" si="195"/>
        <v>3.83983983517775-4596.43059474176i</v>
      </c>
      <c r="G748" s="57" t="str">
        <f t="shared" si="196"/>
        <v>0.999999998785863-0.0000348444649226327i</v>
      </c>
      <c r="H748" s="57" t="str">
        <f t="shared" si="197"/>
        <v>109.091218319328+1.04928747851541i</v>
      </c>
      <c r="I748" s="57" t="str">
        <f t="shared" si="198"/>
        <v>14.7875333277687-1414.54415896349i</v>
      </c>
      <c r="K748" s="57" t="str">
        <f t="shared" si="199"/>
        <v>0.109989512580388-0.0010706313803105i</v>
      </c>
      <c r="L748" s="57" t="str">
        <f t="shared" si="200"/>
        <v>0.000125-34.7427543290062i</v>
      </c>
      <c r="M748" s="57" t="str">
        <f t="shared" si="201"/>
        <v>0.0015-16.7483308102747i</v>
      </c>
      <c r="N748" s="57">
        <f t="shared" si="202"/>
        <v>89.617031735243728</v>
      </c>
      <c r="O748" s="57">
        <f t="shared" si="203"/>
        <v>73.845617205656808</v>
      </c>
      <c r="P748" s="371">
        <f t="shared" si="204"/>
        <v>73.845617205656808</v>
      </c>
      <c r="Q748" s="371">
        <f t="shared" si="205"/>
        <v>-90.382968264756272</v>
      </c>
      <c r="R748" s="12">
        <f t="shared" si="206"/>
        <v>89.617031735243728</v>
      </c>
      <c r="S748" s="57">
        <f t="shared" si="207"/>
        <v>1.4441845933756086E-2</v>
      </c>
      <c r="T748" s="12">
        <f t="shared" ref="T748:T811" si="209">P748</f>
        <v>73.845617205656808</v>
      </c>
    </row>
    <row r="749" spans="1:20" x14ac:dyDescent="0.25">
      <c r="A749" s="57">
        <f t="shared" ref="A749:A812" si="210">2*PI()*B749</f>
        <v>91.085609197409696</v>
      </c>
      <c r="B749" s="12">
        <f t="shared" si="208"/>
        <v>14.49672494830436</v>
      </c>
      <c r="C749" s="57" t="str">
        <f t="shared" ref="C749:C812" si="211">IMPRODUCT(D749,E749,$C$40,,K749,$C$41)</f>
        <v>-32.9092063608286-4904.8274331855i</v>
      </c>
      <c r="D749" s="57" t="str">
        <f t="shared" ref="D749:D812" si="212">IMDIV(IMPRODUCT($C$37,$C$38,COMPLEX(1,A749/$C$38)),IMSUM(-1*A749*A749/$C$39,COMPLEX(0,1*A749)))</f>
        <v>7.79999993528662-2195.73724626387i</v>
      </c>
      <c r="E749" s="57" t="str">
        <f t="shared" ref="E749:E812" si="213">IMDIV(IMPRODUCT(IMSUM(F749,G749),$C$29,H749),IMSUM(1,I749))</f>
        <v>162.468301635193-0.0797975714095329i</v>
      </c>
      <c r="F749" s="57" t="str">
        <f t="shared" ref="F749:F812" si="214">IMDIV(IMPRODUCT($C$14,$C$15,COMPLEX(1,A749/$C$15)),IMSUM(-1*A749*A749/$C$16,COMPLEX(0,A749)))</f>
        <v>3.83983983514225-4579.03028069391i</v>
      </c>
      <c r="G749" s="57" t="str">
        <f t="shared" ref="G749:G812" si="215">IMDIV(1,COMPLEX(1,A749*$C$9*$C$10))</f>
        <v>0.999999998776618-0.0000349768738890152i</v>
      </c>
      <c r="H749" s="57" t="str">
        <f t="shared" ref="H749:H812" si="216">IMDIV($C$3,IMSUM(K749,COMPLEX(0,$C$28*A749)))</f>
        <v>109.091220673934+1.05327477957495i</v>
      </c>
      <c r="I749" s="57" t="str">
        <f t="shared" ref="I749:I812" si="217">IMPRODUCT(F749,$C$29,H749,$C$31)</f>
        <v>14.787533467903-1409.18918436028i</v>
      </c>
      <c r="K749" s="57" t="str">
        <f t="shared" ref="K749:K812" si="218">IF($C$26&lt;=0,IMDIV(1,IMSUM(IMDIV(1,L749),1/$C$18)),IMDIV(1,IMSUM(IMDIV(1,L749),1/$C$18,IMDIV(1,M749))))</f>
        <v>0.109989432732281-0.00107469899441436i</v>
      </c>
      <c r="L749" s="57" t="str">
        <f t="shared" ref="L749:L812" si="219">IMSUM($C$21/$C$22,IMDIV(1,COMPLEX(0,$C$20*$C$22*A749)))</f>
        <v>0.000125-34.6112316487409i</v>
      </c>
      <c r="M749" s="57" t="str">
        <f t="shared" ref="M749:M812" si="220">IMSUM($C$25/$C$26,IMDIV(1,COMPLEX(0,$C$24*$C$26*A749)))</f>
        <v>0.0015-16.6849280835572i</v>
      </c>
      <c r="N749" s="57">
        <f t="shared" ref="N749:N812" si="221">ABS(R749)</f>
        <v>89.615576620527108</v>
      </c>
      <c r="O749" s="57">
        <f t="shared" ref="O749:O812" si="222">ABS(P749)</f>
        <v>73.812670150370181</v>
      </c>
      <c r="P749" s="371">
        <f t="shared" ref="P749:P812" si="223">20*LOG10(IMABS(C749))</f>
        <v>73.812670150370181</v>
      </c>
      <c r="Q749" s="371">
        <f t="shared" ref="Q749:Q812" si="224">IMARGUMENT(C749)*180/PI()</f>
        <v>-90.384423379472892</v>
      </c>
      <c r="R749" s="12">
        <f t="shared" ref="R749:R812" si="225">IF(Q749&lt;0,Q749+180,Q749-180)</f>
        <v>89.615576620527108</v>
      </c>
      <c r="S749" s="57">
        <f t="shared" ref="S749:S812" si="226">B749/1000</f>
        <v>1.4496724948304359E-2</v>
      </c>
      <c r="T749" s="12">
        <f t="shared" si="209"/>
        <v>73.812670150370181</v>
      </c>
    </row>
    <row r="750" spans="1:20" x14ac:dyDescent="0.25">
      <c r="A750" s="57">
        <f t="shared" si="210"/>
        <v>91.431734512359853</v>
      </c>
      <c r="B750" s="12">
        <f t="shared" ref="B750:B813" si="227">B749*(1+B$42)</f>
        <v>14.551812503107916</v>
      </c>
      <c r="C750" s="57" t="str">
        <f t="shared" si="211"/>
        <v>-32.9091779503082-4886.25697921377i</v>
      </c>
      <c r="D750" s="57" t="str">
        <f t="shared" si="212"/>
        <v>7.79999993479384-2187.42503653485i</v>
      </c>
      <c r="E750" s="57" t="str">
        <f t="shared" si="213"/>
        <v>162.468292229976-0.0801006987235542i</v>
      </c>
      <c r="F750" s="57" t="str">
        <f t="shared" si="214"/>
        <v>3.83983983510647-4561.69583753394i</v>
      </c>
      <c r="G750" s="57" t="str">
        <f t="shared" si="215"/>
        <v>0.999999998767303-0.0000351097860094665i</v>
      </c>
      <c r="H750" s="57" t="str">
        <f t="shared" si="216"/>
        <v>109.091223046468+1.05727723247741i</v>
      </c>
      <c r="I750" s="57" t="str">
        <f t="shared" si="217"/>
        <v>14.7875336091044-1403.85448141656i</v>
      </c>
      <c r="K750" s="57" t="str">
        <f t="shared" si="218"/>
        <v>0.109989352276293-0.00107878205646831i</v>
      </c>
      <c r="L750" s="57" t="str">
        <f t="shared" si="219"/>
        <v>0.000125-34.4802068626629i</v>
      </c>
      <c r="M750" s="57" t="str">
        <f t="shared" si="220"/>
        <v>0.0015-16.6217653751317i</v>
      </c>
      <c r="N750" s="57">
        <f t="shared" si="221"/>
        <v>89.614115978258951</v>
      </c>
      <c r="O750" s="57">
        <f t="shared" si="222"/>
        <v>73.779723070504517</v>
      </c>
      <c r="P750" s="371">
        <f t="shared" si="223"/>
        <v>73.779723070504517</v>
      </c>
      <c r="Q750" s="371">
        <f t="shared" si="224"/>
        <v>-90.385884021741049</v>
      </c>
      <c r="R750" s="12">
        <f t="shared" si="225"/>
        <v>89.614115978258951</v>
      </c>
      <c r="S750" s="57">
        <f t="shared" si="226"/>
        <v>1.4551812503107915E-2</v>
      </c>
      <c r="T750" s="12">
        <f t="shared" si="209"/>
        <v>73.779723070504517</v>
      </c>
    </row>
    <row r="751" spans="1:20" x14ac:dyDescent="0.25">
      <c r="A751" s="57">
        <f t="shared" si="210"/>
        <v>91.77917510350683</v>
      </c>
      <c r="B751" s="12">
        <f t="shared" si="227"/>
        <v>14.607109390619726</v>
      </c>
      <c r="C751" s="57" t="str">
        <f t="shared" si="211"/>
        <v>-32.9091493235068-4867.75681569375i</v>
      </c>
      <c r="D751" s="57" t="str">
        <f t="shared" si="212"/>
        <v>7.79999993429734-2179.14429364936i</v>
      </c>
      <c r="E751" s="57" t="str">
        <f t="shared" si="213"/>
        <v>162.46828275316-0.0804049767376401i</v>
      </c>
      <c r="F751" s="57" t="str">
        <f t="shared" si="214"/>
        <v>3.83983983507044-4544.42701590007i</v>
      </c>
      <c r="G751" s="57" t="str">
        <f t="shared" si="215"/>
        <v>0.999999998757917-0.0000352432031959716i</v>
      </c>
      <c r="H751" s="57" t="str">
        <f t="shared" si="216"/>
        <v>109.091225437068+1.06129489480092i</v>
      </c>
      <c r="I751" s="57" t="str">
        <f t="shared" si="217"/>
        <v>14.7875337513812-1398.53997339088i</v>
      </c>
      <c r="K751" s="57" t="str">
        <f t="shared" si="218"/>
        <v>0.109989271207798-0.00108288062507179i</v>
      </c>
      <c r="L751" s="57" t="str">
        <f t="shared" si="219"/>
        <v>0.000125-34.3496780859362i</v>
      </c>
      <c r="M751" s="57" t="str">
        <f t="shared" si="220"/>
        <v>0.0015-16.5588417763814i</v>
      </c>
      <c r="N751" s="57">
        <f t="shared" si="221"/>
        <v>89.612649787456192</v>
      </c>
      <c r="O751" s="57">
        <f t="shared" si="222"/>
        <v>73.7467759658727</v>
      </c>
      <c r="P751" s="371">
        <f t="shared" si="223"/>
        <v>73.7467759658727</v>
      </c>
      <c r="Q751" s="371">
        <f t="shared" si="224"/>
        <v>-90.387350212543808</v>
      </c>
      <c r="R751" s="12">
        <f t="shared" si="225"/>
        <v>89.612649787456192</v>
      </c>
      <c r="S751" s="57">
        <f t="shared" si="226"/>
        <v>1.4607109390619726E-2</v>
      </c>
      <c r="T751" s="12">
        <f t="shared" si="209"/>
        <v>73.7467759658727</v>
      </c>
    </row>
    <row r="752" spans="1:20" x14ac:dyDescent="0.25">
      <c r="A752" s="57">
        <f t="shared" si="210"/>
        <v>92.127935968900147</v>
      </c>
      <c r="B752" s="12">
        <f t="shared" si="227"/>
        <v>14.662616406304082</v>
      </c>
      <c r="C752" s="57" t="str">
        <f t="shared" si="211"/>
        <v>-32.9091204787787-4849.32667649439i</v>
      </c>
      <c r="D752" s="57" t="str">
        <f t="shared" si="212"/>
        <v>7.79999993379707-2170.89489848612i</v>
      </c>
      <c r="E752" s="57" t="str">
        <f t="shared" si="213"/>
        <v>162.468273204201-0.0807104098109304i</v>
      </c>
      <c r="F752" s="57" t="str">
        <f t="shared" si="214"/>
        <v>3.83983983503413-4527.2235673745i</v>
      </c>
      <c r="G752" s="57" t="str">
        <f t="shared" si="215"/>
        <v>0.999999998748459-0.0000353771273677818i</v>
      </c>
      <c r="H752" s="57" t="str">
        <f t="shared" si="216"/>
        <v>109.091227845872+1.06532782434242i</v>
      </c>
      <c r="I752" s="57" t="str">
        <f t="shared" si="217"/>
        <v>14.7875338947413-1393.24558383224i</v>
      </c>
      <c r="K752" s="57" t="str">
        <f t="shared" si="218"/>
        <v>0.109989189522133-0.00108699475904573i</v>
      </c>
      <c r="L752" s="57" t="str">
        <f t="shared" si="219"/>
        <v>0.000125-34.219643440861i</v>
      </c>
      <c r="M752" s="57" t="str">
        <f t="shared" si="220"/>
        <v>0.0015-16.4961563821293i</v>
      </c>
      <c r="N752" s="57">
        <f t="shared" si="221"/>
        <v>89.611178027056155</v>
      </c>
      <c r="O752" s="57">
        <f t="shared" si="222"/>
        <v>73.713828836286154</v>
      </c>
      <c r="P752" s="371">
        <f t="shared" si="223"/>
        <v>73.713828836286154</v>
      </c>
      <c r="Q752" s="371">
        <f t="shared" si="224"/>
        <v>-90.388821972943845</v>
      </c>
      <c r="R752" s="12">
        <f t="shared" si="225"/>
        <v>89.611178027056155</v>
      </c>
      <c r="S752" s="57">
        <f t="shared" si="226"/>
        <v>1.4662616406304082E-2</v>
      </c>
      <c r="T752" s="12">
        <f t="shared" si="209"/>
        <v>73.713828836286154</v>
      </c>
    </row>
    <row r="753" spans="1:20" x14ac:dyDescent="0.25">
      <c r="A753" s="57">
        <f t="shared" si="210"/>
        <v>92.478022125581973</v>
      </c>
      <c r="B753" s="12">
        <f t="shared" si="227"/>
        <v>14.718334348648037</v>
      </c>
      <c r="C753" s="57" t="str">
        <f t="shared" si="211"/>
        <v>-32.9090914144635-4830.96629649198i</v>
      </c>
      <c r="D753" s="57" t="str">
        <f t="shared" si="212"/>
        <v>7.79999993329296-2162.67673237481i</v>
      </c>
      <c r="E753" s="57" t="str">
        <f t="shared" si="213"/>
        <v>162.468263582549-0.0810170023189161i</v>
      </c>
      <c r="F753" s="57" t="str">
        <f t="shared" si="214"/>
        <v>3.83983983499753-4510.08524447984i</v>
      </c>
      <c r="G753" s="57" t="str">
        <f t="shared" si="215"/>
        <v>0.999999998738929-0.0000355115604514409i</v>
      </c>
      <c r="H753" s="57" t="str">
        <f t="shared" si="216"/>
        <v>109.091230273017+1.0693760791185i</v>
      </c>
      <c r="I753" s="57" t="str">
        <f t="shared" si="217"/>
        <v>14.787534039193-1387.97123657907i</v>
      </c>
      <c r="K753" s="57" t="str">
        <f t="shared" si="218"/>
        <v>0.109989107214601-0.00109112451743338i</v>
      </c>
      <c r="L753" s="57" t="str">
        <f t="shared" si="219"/>
        <v>0.000125-34.090101056845i</v>
      </c>
      <c r="M753" s="57" t="str">
        <f t="shared" si="220"/>
        <v>0.0015-16.433708290625i</v>
      </c>
      <c r="N753" s="57">
        <f t="shared" si="221"/>
        <v>89.609700675916457</v>
      </c>
      <c r="O753" s="57">
        <f t="shared" si="222"/>
        <v>73.680881681554851</v>
      </c>
      <c r="P753" s="371">
        <f t="shared" si="223"/>
        <v>73.680881681554851</v>
      </c>
      <c r="Q753" s="371">
        <f t="shared" si="224"/>
        <v>-90.390299324083543</v>
      </c>
      <c r="R753" s="12">
        <f t="shared" si="225"/>
        <v>89.609700675916457</v>
      </c>
      <c r="S753" s="57">
        <f t="shared" si="226"/>
        <v>1.4718334348648037E-2</v>
      </c>
      <c r="T753" s="12">
        <f t="shared" si="209"/>
        <v>73.680881681554851</v>
      </c>
    </row>
    <row r="754" spans="1:20" x14ac:dyDescent="0.25">
      <c r="A754" s="57">
        <f t="shared" si="210"/>
        <v>92.829438609659192</v>
      </c>
      <c r="B754" s="12">
        <f t="shared" si="227"/>
        <v>14.7742640191729</v>
      </c>
      <c r="C754" s="57" t="str">
        <f t="shared" si="211"/>
        <v>-32.9090621288921-4812.67541156643i</v>
      </c>
      <c r="D754" s="57" t="str">
        <f t="shared" si="212"/>
        <v>7.79999993278503-2154.48967709437i</v>
      </c>
      <c r="E754" s="57" t="str">
        <f t="shared" si="213"/>
        <v>162.468253887651-0.0813247586536307i</v>
      </c>
      <c r="F754" s="57" t="str">
        <f t="shared" si="214"/>
        <v>3.83983983496066-4493.01180067557i</v>
      </c>
      <c r="G754" s="57" t="str">
        <f t="shared" si="215"/>
        <v>0.999999998729327-0.000035646504380814i</v>
      </c>
      <c r="H754" s="57" t="str">
        <f t="shared" si="216"/>
        <v>109.091232718643+1.0734397173662i</v>
      </c>
      <c r="I754" s="57" t="str">
        <f t="shared" si="217"/>
        <v>14.7875341847444-1382.7168557581i</v>
      </c>
      <c r="K754" s="57" t="str">
        <f t="shared" si="218"/>
        <v>0.109989024280469-0.00109526995950118i</v>
      </c>
      <c r="L754" s="57" t="str">
        <f t="shared" si="219"/>
        <v>0.000125-33.9610490703775i</v>
      </c>
      <c r="M754" s="57" t="str">
        <f t="shared" si="220"/>
        <v>0.0015-16.3714966035316i</v>
      </c>
      <c r="N754" s="57">
        <f t="shared" si="221"/>
        <v>89.608217712814607</v>
      </c>
      <c r="O754" s="57">
        <f t="shared" si="222"/>
        <v>73.647934501487541</v>
      </c>
      <c r="P754" s="371">
        <f t="shared" si="223"/>
        <v>73.647934501487541</v>
      </c>
      <c r="Q754" s="371">
        <f t="shared" si="224"/>
        <v>-90.391782287185393</v>
      </c>
      <c r="R754" s="12">
        <f t="shared" si="225"/>
        <v>89.608217712814607</v>
      </c>
      <c r="S754" s="57">
        <f t="shared" si="226"/>
        <v>1.47742640191729E-2</v>
      </c>
      <c r="T754" s="12">
        <f t="shared" si="209"/>
        <v>73.647934501487541</v>
      </c>
    </row>
    <row r="755" spans="1:20" x14ac:dyDescent="0.25">
      <c r="A755" s="57">
        <f t="shared" si="210"/>
        <v>93.182190476375894</v>
      </c>
      <c r="B755" s="12">
        <f t="shared" si="227"/>
        <v>14.830406222445758</v>
      </c>
      <c r="C755" s="57" t="str">
        <f t="shared" si="211"/>
        <v>-32.9090326203791-4794.4537585972i</v>
      </c>
      <c r="D755" s="57" t="str">
        <f t="shared" si="212"/>
        <v>7.79999993227323-2146.33361487124i</v>
      </c>
      <c r="E755" s="57" t="str">
        <f t="shared" si="213"/>
        <v>162.46824411895-0.0816336832235901i</v>
      </c>
      <c r="F755" s="57" t="str">
        <f t="shared" si="214"/>
        <v>3.8398398349235-4476.00299035446i</v>
      </c>
      <c r="G755" s="57" t="str">
        <f t="shared" si="215"/>
        <v>0.999999998719651-0.0000357819610971149i</v>
      </c>
      <c r="H755" s="57" t="str">
        <f t="shared" si="216"/>
        <v>109.091235182892+1.07751879754392i</v>
      </c>
      <c r="I755" s="57" t="str">
        <f t="shared" si="217"/>
        <v>14.7875343314042-1377.48236578333i</v>
      </c>
      <c r="K755" s="57" t="str">
        <f t="shared" si="218"/>
        <v>0.109988940714967-0.00109943114473954i</v>
      </c>
      <c r="L755" s="57" t="str">
        <f t="shared" si="219"/>
        <v>0.000125-33.8324856250026i</v>
      </c>
      <c r="M755" s="57" t="str">
        <f t="shared" si="220"/>
        <v>0.0015-16.3095204259131i</v>
      </c>
      <c r="N755" s="57">
        <f t="shared" si="221"/>
        <v>89.606729116447681</v>
      </c>
      <c r="O755" s="57">
        <f t="shared" si="222"/>
        <v>73.614987295891225</v>
      </c>
      <c r="P755" s="371">
        <f t="shared" si="223"/>
        <v>73.614987295891225</v>
      </c>
      <c r="Q755" s="371">
        <f t="shared" si="224"/>
        <v>-90.393270883552319</v>
      </c>
      <c r="R755" s="12">
        <f t="shared" si="225"/>
        <v>89.606729116447681</v>
      </c>
      <c r="S755" s="57">
        <f t="shared" si="226"/>
        <v>1.4830406222445757E-2</v>
      </c>
      <c r="T755" s="12">
        <f t="shared" si="209"/>
        <v>73.614987295891225</v>
      </c>
    </row>
    <row r="756" spans="1:20" x14ac:dyDescent="0.25">
      <c r="A756" s="57">
        <f t="shared" si="210"/>
        <v>93.536282800186129</v>
      </c>
      <c r="B756" s="12">
        <f t="shared" si="227"/>
        <v>14.886761766091052</v>
      </c>
      <c r="C756" s="57" t="str">
        <f t="shared" si="211"/>
        <v>-32.9090028872298-4776.30107545979i</v>
      </c>
      <c r="D756" s="57" t="str">
        <f t="shared" si="212"/>
        <v>7.79999993175753-2138.20842837774i</v>
      </c>
      <c r="E756" s="57" t="str">
        <f t="shared" si="213"/>
        <v>162.468234275884-0.0819437804539317i</v>
      </c>
      <c r="F756" s="57" t="str">
        <f t="shared" si="214"/>
        <v>3.83983983488607-4459.05856883907i</v>
      </c>
      <c r="G756" s="57" t="str">
        <f t="shared" si="215"/>
        <v>0.999999998709902-0.0000359179325489338i</v>
      </c>
      <c r="H756" s="57" t="str">
        <f t="shared" si="216"/>
        <v>109.091237665904+1.0816133783322i</v>
      </c>
      <c r="I756" s="57" t="str">
        <f t="shared" si="217"/>
        <v>14.7875344791809-1372.26769135482i</v>
      </c>
      <c r="K756" s="57" t="str">
        <f t="shared" si="218"/>
        <v>0.10998885651329-0.00110360813286374i</v>
      </c>
      <c r="L756" s="57" t="str">
        <f t="shared" si="219"/>
        <v>0.000125-33.7044088712917i</v>
      </c>
      <c r="M756" s="57" t="str">
        <f t="shared" si="220"/>
        <v>0.0015-16.2477788662214i</v>
      </c>
      <c r="N756" s="57">
        <f t="shared" si="221"/>
        <v>89.605234865432109</v>
      </c>
      <c r="O756" s="57">
        <f t="shared" si="222"/>
        <v>73.582040064571629</v>
      </c>
      <c r="P756" s="371">
        <f t="shared" si="223"/>
        <v>73.582040064571629</v>
      </c>
      <c r="Q756" s="371">
        <f t="shared" si="224"/>
        <v>-90.394765134567891</v>
      </c>
      <c r="R756" s="12">
        <f t="shared" si="225"/>
        <v>89.605234865432109</v>
      </c>
      <c r="S756" s="57">
        <f t="shared" si="226"/>
        <v>1.4886761766091052E-2</v>
      </c>
      <c r="T756" s="12">
        <f t="shared" si="209"/>
        <v>73.582040064571629</v>
      </c>
    </row>
    <row r="757" spans="1:20" x14ac:dyDescent="0.25">
      <c r="A757" s="57">
        <f t="shared" si="210"/>
        <v>93.891720674826843</v>
      </c>
      <c r="B757" s="12">
        <f t="shared" si="227"/>
        <v>14.943331460802199</v>
      </c>
      <c r="C757" s="57" t="str">
        <f t="shared" si="211"/>
        <v>-32.9089729277314-4758.21710102177i</v>
      </c>
      <c r="D757" s="57" t="str">
        <f t="shared" si="212"/>
        <v>7.79999993123788-2130.11400073033i</v>
      </c>
      <c r="E757" s="57" t="str">
        <f t="shared" si="213"/>
        <v>162.468224357887-0.082255054786384i</v>
      </c>
      <c r="F757" s="57" t="str">
        <f t="shared" si="214"/>
        <v>3.83983983484835-4442.17829237821i</v>
      </c>
      <c r="G757" s="57" t="str">
        <f t="shared" si="215"/>
        <v>0.999999998700079-0.0000360544206922656i</v>
      </c>
      <c r="H757" s="57" t="str">
        <f t="shared" si="216"/>
        <v>109.091240167824+1.08572351863455i</v>
      </c>
      <c r="I757" s="57" t="str">
        <f t="shared" si="217"/>
        <v>14.7875346280827-1367.07275745778i</v>
      </c>
      <c r="K757" s="57" t="str">
        <f t="shared" si="218"/>
        <v>0.109988771670595-0.00110780098381467i</v>
      </c>
      <c r="L757" s="57" t="str">
        <f t="shared" si="219"/>
        <v>0.000125-33.5768169668177i</v>
      </c>
      <c r="M757" s="57" t="str">
        <f t="shared" si="220"/>
        <v>0.0015-16.1862710362835i</v>
      </c>
      <c r="N757" s="57">
        <f t="shared" si="221"/>
        <v>89.603734938303305</v>
      </c>
      <c r="O757" s="57">
        <f t="shared" si="222"/>
        <v>73.54909280733284</v>
      </c>
      <c r="P757" s="371">
        <f t="shared" si="223"/>
        <v>73.54909280733284</v>
      </c>
      <c r="Q757" s="371">
        <f t="shared" si="224"/>
        <v>-90.396265061696695</v>
      </c>
      <c r="R757" s="12">
        <f t="shared" si="225"/>
        <v>89.603734938303305</v>
      </c>
      <c r="S757" s="57">
        <f t="shared" si="226"/>
        <v>1.4943331460802199E-2</v>
      </c>
      <c r="T757" s="12">
        <f t="shared" si="209"/>
        <v>73.54909280733284</v>
      </c>
    </row>
    <row r="758" spans="1:20" x14ac:dyDescent="0.25">
      <c r="A758" s="57">
        <f t="shared" si="210"/>
        <v>94.248509213391188</v>
      </c>
      <c r="B758" s="12">
        <f t="shared" si="227"/>
        <v>15.000116120353248</v>
      </c>
      <c r="C758" s="57" t="str">
        <f t="shared" si="211"/>
        <v>-32.9089427401633-4740.20157513917i</v>
      </c>
      <c r="D758" s="57" t="str">
        <f t="shared" si="212"/>
        <v>7.79999993071431-2122.05021548795i</v>
      </c>
      <c r="E758" s="57" t="str">
        <f t="shared" si="213"/>
        <v>162.468214364388-0.0825675106794846i</v>
      </c>
      <c r="F758" s="57" t="str">
        <f t="shared" si="214"/>
        <v>3.83983983481034-4425.36191814343i</v>
      </c>
      <c r="G758" s="57" t="str">
        <f t="shared" si="215"/>
        <v>0.999999998690181-0.000036191427490538i</v>
      </c>
      <c r="H758" s="57" t="str">
        <f t="shared" si="216"/>
        <v>109.091242688794+1.08984927757836i</v>
      </c>
      <c r="I758" s="57" t="str">
        <f t="shared" si="217"/>
        <v>14.7875347781184-1361.8974893613i</v>
      </c>
      <c r="K758" s="57" t="str">
        <f t="shared" si="218"/>
        <v>0.109988686182004-0.0011120097577598i</v>
      </c>
      <c r="L758" s="57" t="str">
        <f t="shared" si="219"/>
        <v>0.000125-33.4497080761284i</v>
      </c>
      <c r="M758" s="57" t="str">
        <f t="shared" si="220"/>
        <v>0.0015-16.1249960512887i</v>
      </c>
      <c r="N758" s="57">
        <f t="shared" si="221"/>
        <v>89.602229313515409</v>
      </c>
      <c r="O758" s="57">
        <f t="shared" si="222"/>
        <v>73.516145523977627</v>
      </c>
      <c r="P758" s="371">
        <f t="shared" si="223"/>
        <v>73.516145523977627</v>
      </c>
      <c r="Q758" s="371">
        <f t="shared" si="224"/>
        <v>-90.397770686484591</v>
      </c>
      <c r="R758" s="12">
        <f t="shared" si="225"/>
        <v>89.602229313515409</v>
      </c>
      <c r="S758" s="57">
        <f t="shared" si="226"/>
        <v>1.5000116120353247E-2</v>
      </c>
      <c r="T758" s="12">
        <f t="shared" si="209"/>
        <v>73.516145523977627</v>
      </c>
    </row>
    <row r="759" spans="1:20" x14ac:dyDescent="0.25">
      <c r="A759" s="57">
        <f t="shared" si="210"/>
        <v>94.606653548402065</v>
      </c>
      <c r="B759" s="12">
        <f t="shared" si="227"/>
        <v>15.05711656161059</v>
      </c>
      <c r="C759" s="57" t="str">
        <f t="shared" si="211"/>
        <v>-32.9089123227899-4722.25423865273i</v>
      </c>
      <c r="D759" s="57" t="str">
        <f t="shared" si="212"/>
        <v>7.79999993018672-2114.01695665035i</v>
      </c>
      <c r="E759" s="57" t="str">
        <f t="shared" si="213"/>
        <v>162.468204294814-0.0828811526084772i</v>
      </c>
      <c r="F759" s="57" t="str">
        <f t="shared" si="214"/>
        <v>3.83983983477204-4408.60920422555i</v>
      </c>
      <c r="G759" s="57" t="str">
        <f t="shared" si="215"/>
        <v>0.999999998680207-0.0000363289549146397i</v>
      </c>
      <c r="H759" s="57" t="str">
        <f t="shared" si="216"/>
        <v>109.09124522896+1.09399071451569i</v>
      </c>
      <c r="I759" s="57" t="str">
        <f t="shared" si="217"/>
        <v>14.7875349292963-1356.74181261743i</v>
      </c>
      <c r="K759" s="57" t="str">
        <f t="shared" si="218"/>
        <v>0.109988600042601-0.00111623451509394i</v>
      </c>
      <c r="L759" s="57" t="str">
        <f t="shared" si="219"/>
        <v>0.000125-33.3230803707197i</v>
      </c>
      <c r="M759" s="57" t="str">
        <f t="shared" si="220"/>
        <v>0.0015-16.0639530297755i</v>
      </c>
      <c r="N759" s="57">
        <f t="shared" si="221"/>
        <v>89.600717969440879</v>
      </c>
      <c r="O759" s="57">
        <f t="shared" si="222"/>
        <v>73.483198214307293</v>
      </c>
      <c r="P759" s="371">
        <f t="shared" si="223"/>
        <v>73.483198214307293</v>
      </c>
      <c r="Q759" s="371">
        <f t="shared" si="224"/>
        <v>-90.399282030559121</v>
      </c>
      <c r="R759" s="12">
        <f t="shared" si="225"/>
        <v>89.600717969440879</v>
      </c>
      <c r="S759" s="57">
        <f t="shared" si="226"/>
        <v>1.505711656161059E-2</v>
      </c>
      <c r="T759" s="12">
        <f t="shared" si="209"/>
        <v>73.483198214307293</v>
      </c>
    </row>
    <row r="760" spans="1:20" x14ac:dyDescent="0.25">
      <c r="A760" s="57">
        <f t="shared" si="210"/>
        <v>94.966158831885991</v>
      </c>
      <c r="B760" s="12">
        <f t="shared" si="227"/>
        <v>15.11433360454471</v>
      </c>
      <c r="C760" s="57" t="str">
        <f t="shared" si="211"/>
        <v>-32.9088816738618-4704.37483338395i</v>
      </c>
      <c r="D760" s="57" t="str">
        <f t="shared" si="212"/>
        <v>7.79999992965514-2106.01410865639i</v>
      </c>
      <c r="E760" s="57" t="str">
        <f t="shared" si="213"/>
        <v>162.468194148586-0.0831959850654824i</v>
      </c>
      <c r="F760" s="57" t="str">
        <f t="shared" si="214"/>
        <v>3.83983983473346-4391.91990963115i</v>
      </c>
      <c r="G760" s="57" t="str">
        <f t="shared" si="215"/>
        <v>0.999999998670158-0.0000364670049429488i</v>
      </c>
      <c r="H760" s="57" t="str">
        <f t="shared" si="216"/>
        <v>109.091247788468+1.09814788902422i</v>
      </c>
      <c r="I760" s="57" t="str">
        <f t="shared" si="217"/>
        <v>14.7875350816259-1351.60565306002i</v>
      </c>
      <c r="K760" s="57" t="str">
        <f t="shared" si="218"/>
        <v>0.109988513247431-0.0011204753164401i</v>
      </c>
      <c r="L760" s="57" t="str">
        <f t="shared" si="219"/>
        <v>0.000125-33.1969320290095i</v>
      </c>
      <c r="M760" s="57" t="str">
        <f t="shared" si="220"/>
        <v>0.0015-16.0031410936197i</v>
      </c>
      <c r="N760" s="57">
        <f t="shared" si="221"/>
        <v>89.599200884370376</v>
      </c>
      <c r="O760" s="57">
        <f t="shared" si="222"/>
        <v>73.450250878121309</v>
      </c>
      <c r="P760" s="371">
        <f t="shared" si="223"/>
        <v>73.450250878121309</v>
      </c>
      <c r="Q760" s="371">
        <f t="shared" si="224"/>
        <v>-90.400799115629624</v>
      </c>
      <c r="R760" s="12">
        <f t="shared" si="225"/>
        <v>89.599200884370376</v>
      </c>
      <c r="S760" s="57">
        <f t="shared" si="226"/>
        <v>1.511433360454471E-2</v>
      </c>
      <c r="T760" s="12">
        <f t="shared" si="209"/>
        <v>73.450250878121309</v>
      </c>
    </row>
    <row r="761" spans="1:20" x14ac:dyDescent="0.25">
      <c r="A761" s="57">
        <f t="shared" si="210"/>
        <v>95.327030235447168</v>
      </c>
      <c r="B761" s="12">
        <f t="shared" si="227"/>
        <v>15.17176807224198</v>
      </c>
      <c r="C761" s="57" t="str">
        <f t="shared" si="211"/>
        <v>-32.9088507916148-4686.56310213167i</v>
      </c>
      <c r="D761" s="57" t="str">
        <f t="shared" si="212"/>
        <v>7.79999992911951-2098.04155638243i</v>
      </c>
      <c r="E761" s="57" t="str">
        <f t="shared" si="213"/>
        <v>162.468183925117-0.0835120125594751i</v>
      </c>
      <c r="F761" s="57" t="str">
        <f t="shared" si="214"/>
        <v>3.83983983469458-4375.29379427911i</v>
      </c>
      <c r="G761" s="57" t="str">
        <f t="shared" si="215"/>
        <v>0.999999998660032-0.0000366055795613614i</v>
      </c>
      <c r="H761" s="57" t="str">
        <f t="shared" si="216"/>
        <v>109.091250367465+1.1023208609079i</v>
      </c>
      <c r="I761" s="57" t="str">
        <f t="shared" si="217"/>
        <v>14.7875352351147-1346.4889368037i</v>
      </c>
      <c r="K761" s="57" t="str">
        <f t="shared" si="218"/>
        <v>0.109988425791505-0.00112473222265035i</v>
      </c>
      <c r="L761" s="57" t="str">
        <f t="shared" si="219"/>
        <v>0.000125-33.0712612363115i</v>
      </c>
      <c r="M761" s="57" t="str">
        <f t="shared" si="220"/>
        <v>0.0015-15.9425593680213i</v>
      </c>
      <c r="N761" s="57">
        <f t="shared" si="221"/>
        <v>89.597678036512235</v>
      </c>
      <c r="O761" s="57">
        <f t="shared" si="222"/>
        <v>73.417303515217924</v>
      </c>
      <c r="P761" s="371">
        <f t="shared" si="223"/>
        <v>73.417303515217924</v>
      </c>
      <c r="Q761" s="371">
        <f t="shared" si="224"/>
        <v>-90.402321963487765</v>
      </c>
      <c r="R761" s="12">
        <f t="shared" si="225"/>
        <v>89.597678036512235</v>
      </c>
      <c r="S761" s="57">
        <f t="shared" si="226"/>
        <v>1.517176807224198E-2</v>
      </c>
      <c r="T761" s="12">
        <f t="shared" si="209"/>
        <v>73.417303515217924</v>
      </c>
    </row>
    <row r="762" spans="1:20" x14ac:dyDescent="0.25">
      <c r="A762" s="57">
        <f t="shared" si="210"/>
        <v>95.689272950341859</v>
      </c>
      <c r="B762" s="12">
        <f t="shared" si="227"/>
        <v>15.2294207909165</v>
      </c>
      <c r="C762" s="57" t="str">
        <f t="shared" si="211"/>
        <v>-32.9088196742762-4668.81878866825i</v>
      </c>
      <c r="D762" s="57" t="str">
        <f t="shared" si="212"/>
        <v>7.79999992857978-2090.09918514062i</v>
      </c>
      <c r="E762" s="57" t="str">
        <f t="shared" si="213"/>
        <v>162.468173623824-0.0838292396164452i</v>
      </c>
      <c r="F762" s="57" t="str">
        <f t="shared" si="214"/>
        <v>3.8398398346554-4358.73061899721i</v>
      </c>
      <c r="G762" s="57" t="str">
        <f t="shared" si="215"/>
        <v>0.999999998649828-0.0000367446807633197i</v>
      </c>
      <c r="H762" s="57" t="str">
        <f t="shared" si="216"/>
        <v>109.0912529661+1.10650969019812i</v>
      </c>
      <c r="I762" s="57" t="str">
        <f t="shared" si="217"/>
        <v>14.7875353897726-1341.39159024278i</v>
      </c>
      <c r="K762" s="57" t="str">
        <f t="shared" si="218"/>
        <v>0.109988337669792-0.00112900529480673i</v>
      </c>
      <c r="L762" s="57" t="str">
        <f t="shared" si="219"/>
        <v>0.000125-32.9460661848092i</v>
      </c>
      <c r="M762" s="57" t="str">
        <f t="shared" si="220"/>
        <v>0.0015-15.8822069814916i</v>
      </c>
      <c r="N762" s="57">
        <f t="shared" si="221"/>
        <v>89.5961494039923</v>
      </c>
      <c r="O762" s="57">
        <f t="shared" si="222"/>
        <v>73.384356125393793</v>
      </c>
      <c r="P762" s="371">
        <f t="shared" si="223"/>
        <v>73.384356125393793</v>
      </c>
      <c r="Q762" s="371">
        <f t="shared" si="224"/>
        <v>-90.4038505960077</v>
      </c>
      <c r="R762" s="12">
        <f t="shared" si="225"/>
        <v>89.5961494039923</v>
      </c>
      <c r="S762" s="57">
        <f t="shared" si="226"/>
        <v>1.5229420790916499E-2</v>
      </c>
      <c r="T762" s="12">
        <f t="shared" si="209"/>
        <v>73.384356125393793</v>
      </c>
    </row>
    <row r="763" spans="1:20" x14ac:dyDescent="0.25">
      <c r="A763" s="57">
        <f t="shared" si="210"/>
        <v>96.052892187553169</v>
      </c>
      <c r="B763" s="12">
        <f t="shared" si="227"/>
        <v>15.287292589921982</v>
      </c>
      <c r="C763" s="57" t="str">
        <f t="shared" si="211"/>
        <v>-32.9087883200547-4651.14163773577i</v>
      </c>
      <c r="D763" s="57" t="str">
        <f t="shared" si="212"/>
        <v>7.79999992803597-2082.18688067728i</v>
      </c>
      <c r="E763" s="57" t="str">
        <f t="shared" si="213"/>
        <v>162.468163244112-0.0841476707793719i</v>
      </c>
      <c r="F763" s="57" t="str">
        <f t="shared" si="214"/>
        <v>3.83983983461592-4342.23014551859i</v>
      </c>
      <c r="G763" s="57" t="str">
        <f t="shared" si="215"/>
        <v>0.999999998639548-0.0000368843105498411i</v>
      </c>
      <c r="H763" s="57" t="str">
        <f t="shared" si="216"/>
        <v>109.091255584522+1.11071443715429i</v>
      </c>
      <c r="I763" s="57" t="str">
        <f t="shared" si="217"/>
        <v>14.7875355456081-1336.31354005023i</v>
      </c>
      <c r="K763" s="57" t="str">
        <f t="shared" si="218"/>
        <v>0.109988248877225-0.001133294594222i</v>
      </c>
      <c r="L763" s="57" t="str">
        <f t="shared" si="219"/>
        <v>0.000125-32.8213450735297i</v>
      </c>
      <c r="M763" s="57" t="str">
        <f t="shared" si="220"/>
        <v>0.0015-15.8220830658414i</v>
      </c>
      <c r="N763" s="57">
        <f t="shared" si="221"/>
        <v>89.594614964853605</v>
      </c>
      <c r="O763" s="57">
        <f t="shared" si="222"/>
        <v>73.35140870844387</v>
      </c>
      <c r="P763" s="371">
        <f t="shared" si="223"/>
        <v>73.35140870844387</v>
      </c>
      <c r="Q763" s="371">
        <f t="shared" si="224"/>
        <v>-90.405385035146395</v>
      </c>
      <c r="R763" s="12">
        <f t="shared" si="225"/>
        <v>89.594614964853605</v>
      </c>
      <c r="S763" s="57">
        <f t="shared" si="226"/>
        <v>1.5287292589921982E-2</v>
      </c>
      <c r="T763" s="12">
        <f t="shared" si="209"/>
        <v>73.35140870844387</v>
      </c>
    </row>
    <row r="764" spans="1:20" x14ac:dyDescent="0.25">
      <c r="A764" s="57">
        <f t="shared" si="210"/>
        <v>96.417893177865878</v>
      </c>
      <c r="B764" s="12">
        <f t="shared" si="227"/>
        <v>15.345384301763687</v>
      </c>
      <c r="C764" s="57" t="str">
        <f t="shared" si="211"/>
        <v>-32.9087567271495-4633.53139504268i</v>
      </c>
      <c r="D764" s="57" t="str">
        <f t="shared" si="212"/>
        <v>7.79999992748801-2074.30452917126i</v>
      </c>
      <c r="E764" s="57" t="str">
        <f t="shared" si="213"/>
        <v>162.468152785387-0.0844673106083715i</v>
      </c>
      <c r="F764" s="57" t="str">
        <f t="shared" si="214"/>
        <v>3.83983983457614-4325.7921364784i</v>
      </c>
      <c r="G764" s="57" t="str">
        <f t="shared" si="215"/>
        <v>0.999999998629189-0.0000370244709295469i</v>
      </c>
      <c r="H764" s="57" t="str">
        <f t="shared" si="216"/>
        <v>109.091258222882+1.11493516226484i</v>
      </c>
      <c r="I764" s="57" t="str">
        <f t="shared" si="217"/>
        <v>14.7875357026301-1331.25471317657i</v>
      </c>
      <c r="K764" s="57" t="str">
        <f t="shared" si="218"/>
        <v>0.109988159408699-0.0011376001824406i</v>
      </c>
      <c r="L764" s="57" t="str">
        <f t="shared" si="219"/>
        <v>0.000125-32.6970961083181i</v>
      </c>
      <c r="M764" s="57" t="str">
        <f t="shared" si="220"/>
        <v>0.0015-15.762186756168i</v>
      </c>
      <c r="N764" s="57">
        <f t="shared" si="221"/>
        <v>89.593074697055911</v>
      </c>
      <c r="O764" s="57">
        <f t="shared" si="222"/>
        <v>73.318461264161911</v>
      </c>
      <c r="P764" s="371">
        <f t="shared" si="223"/>
        <v>73.318461264161911</v>
      </c>
      <c r="Q764" s="371">
        <f t="shared" si="224"/>
        <v>-90.406925302944089</v>
      </c>
      <c r="R764" s="12">
        <f t="shared" si="225"/>
        <v>89.593074697055911</v>
      </c>
      <c r="S764" s="57">
        <f t="shared" si="226"/>
        <v>1.5345384301763687E-2</v>
      </c>
      <c r="T764" s="12">
        <f t="shared" si="209"/>
        <v>73.318461264161911</v>
      </c>
    </row>
    <row r="765" spans="1:20" x14ac:dyDescent="0.25">
      <c r="A765" s="57">
        <f t="shared" si="210"/>
        <v>96.784281171941757</v>
      </c>
      <c r="B765" s="12">
        <f t="shared" si="227"/>
        <v>15.403696762110389</v>
      </c>
      <c r="C765" s="57" t="str">
        <f t="shared" si="211"/>
        <v>-32.9087248937419-4615.98780725959i</v>
      </c>
      <c r="D765" s="57" t="str">
        <f t="shared" si="212"/>
        <v>7.79999992693586-2066.45201723229i</v>
      </c>
      <c r="E765" s="57" t="str">
        <f t="shared" si="213"/>
        <v>162.468142247042-0.0847881636806214i</v>
      </c>
      <c r="F765" s="57" t="str">
        <f t="shared" si="214"/>
        <v>3.83983983453606-4309.41635541037i</v>
      </c>
      <c r="G765" s="57" t="str">
        <f t="shared" si="215"/>
        <v>0.999999998618751-0.0000371651639186912i</v>
      </c>
      <c r="H765" s="57" t="str">
        <f t="shared" si="216"/>
        <v>109.091260881332+1.11917192624812i</v>
      </c>
      <c r="I765" s="57" t="str">
        <f t="shared" si="217"/>
        <v>14.787535860848-1326.21503684891i</v>
      </c>
      <c r="K765" s="57" t="str">
        <f t="shared" si="218"/>
        <v>0.109988069259068-0.00114192212123946i</v>
      </c>
      <c r="L765" s="57" t="str">
        <f t="shared" si="219"/>
        <v>0.000125-32.5733175018113i</v>
      </c>
      <c r="M765" s="57" t="str">
        <f t="shared" si="220"/>
        <v>0.0015-15.7025171908428i</v>
      </c>
      <c r="N765" s="57">
        <f t="shared" si="221"/>
        <v>89.591528578475689</v>
      </c>
      <c r="O765" s="57">
        <f t="shared" si="222"/>
        <v>73.285513792339486</v>
      </c>
      <c r="P765" s="371">
        <f t="shared" si="223"/>
        <v>73.285513792339486</v>
      </c>
      <c r="Q765" s="371">
        <f t="shared" si="224"/>
        <v>-90.408471421524311</v>
      </c>
      <c r="R765" s="12">
        <f t="shared" si="225"/>
        <v>89.591528578475689</v>
      </c>
      <c r="S765" s="57">
        <f t="shared" si="226"/>
        <v>1.5403696762110388E-2</v>
      </c>
      <c r="T765" s="12">
        <f t="shared" si="209"/>
        <v>73.285513792339486</v>
      </c>
    </row>
    <row r="766" spans="1:20" x14ac:dyDescent="0.25">
      <c r="A766" s="57">
        <f t="shared" si="210"/>
        <v>97.152061440395144</v>
      </c>
      <c r="B766" s="12">
        <f t="shared" si="227"/>
        <v>15.462230809806409</v>
      </c>
      <c r="C766" s="57" t="str">
        <f t="shared" si="211"/>
        <v>-32.9086928180024-4598.51062201632i</v>
      </c>
      <c r="D766" s="57" t="str">
        <f t="shared" si="212"/>
        <v>7.79999992637953-2058.62923189935i</v>
      </c>
      <c r="E766" s="57" t="str">
        <f t="shared" si="213"/>
        <v>162.468131628477-0.0851102345905909i</v>
      </c>
      <c r="F766" s="57" t="str">
        <f t="shared" si="214"/>
        <v>3.83983983449568-4293.10256674339i</v>
      </c>
      <c r="G766" s="57" t="str">
        <f t="shared" si="215"/>
        <v>0.999999998608233-0.0000373063915411899i</v>
      </c>
      <c r="H766" s="57" t="str">
        <f t="shared" si="216"/>
        <v>109.091263560025+1.12342479005315i</v>
      </c>
      <c r="I766" s="57" t="str">
        <f t="shared" si="217"/>
        <v>14.7875360202704-1321.1944385698i</v>
      </c>
      <c r="K766" s="57" t="str">
        <f t="shared" si="218"/>
        <v>0.109987978423148-0.00114626047262887i</v>
      </c>
      <c r="L766" s="57" t="str">
        <f t="shared" si="219"/>
        <v>0.000125-32.4500074734124i</v>
      </c>
      <c r="M766" s="57" t="str">
        <f t="shared" si="220"/>
        <v>0.0015-15.6430735114991i</v>
      </c>
      <c r="N766" s="57">
        <f t="shared" si="221"/>
        <v>89.589976586905507</v>
      </c>
      <c r="O766" s="57">
        <f t="shared" si="222"/>
        <v>73.252566292767284</v>
      </c>
      <c r="P766" s="371">
        <f t="shared" si="223"/>
        <v>73.252566292767284</v>
      </c>
      <c r="Q766" s="371">
        <f t="shared" si="224"/>
        <v>-90.410023413094493</v>
      </c>
      <c r="R766" s="12">
        <f t="shared" si="225"/>
        <v>89.589976586905507</v>
      </c>
      <c r="S766" s="57">
        <f t="shared" si="226"/>
        <v>1.5462230809806408E-2</v>
      </c>
      <c r="T766" s="12">
        <f t="shared" si="209"/>
        <v>73.252566292767284</v>
      </c>
    </row>
    <row r="767" spans="1:20" x14ac:dyDescent="0.25">
      <c r="A767" s="57">
        <f t="shared" si="210"/>
        <v>97.521239273868645</v>
      </c>
      <c r="B767" s="12">
        <f t="shared" si="227"/>
        <v>15.520987286883674</v>
      </c>
      <c r="C767" s="57" t="str">
        <f t="shared" si="211"/>
        <v>-32.9086604980867-4581.09958789771i</v>
      </c>
      <c r="D767" s="57" t="str">
        <f t="shared" si="212"/>
        <v>7.79999992581895-2050.83606063904i</v>
      </c>
      <c r="E767" s="57" t="str">
        <f t="shared" si="213"/>
        <v>162.468120929078-0.0854335279500034i</v>
      </c>
      <c r="F767" s="57" t="str">
        <f t="shared" si="214"/>
        <v>3.83983983445499-4276.85053579813i</v>
      </c>
      <c r="G767" s="57" t="str">
        <f t="shared" si="215"/>
        <v>0.999999998597636-0.0000374481558286496i</v>
      </c>
      <c r="H767" s="57" t="str">
        <f t="shared" si="216"/>
        <v>109.091266259114+1.12769381486063i</v>
      </c>
      <c r="I767" s="57" t="str">
        <f t="shared" si="217"/>
        <v>14.7875361809068-1316.19284611623i</v>
      </c>
      <c r="K767" s="57" t="str">
        <f t="shared" si="218"/>
        <v>0.109987886895717-0.0011506152988534i</v>
      </c>
      <c r="L767" s="57" t="str">
        <f t="shared" si="219"/>
        <v>0.000125-32.3271642492651i</v>
      </c>
      <c r="M767" s="57" t="str">
        <f t="shared" si="220"/>
        <v>0.0015-15.5838548630196i</v>
      </c>
      <c r="N767" s="57">
        <f t="shared" si="221"/>
        <v>89.588418700053836</v>
      </c>
      <c r="O767" s="57">
        <f t="shared" si="222"/>
        <v>73.219618765233918</v>
      </c>
      <c r="P767" s="371">
        <f t="shared" si="223"/>
        <v>73.219618765233918</v>
      </c>
      <c r="Q767" s="371">
        <f t="shared" si="224"/>
        <v>-90.411581299946164</v>
      </c>
      <c r="R767" s="12">
        <f t="shared" si="225"/>
        <v>89.588418700053836</v>
      </c>
      <c r="S767" s="57">
        <f t="shared" si="226"/>
        <v>1.5520987286883675E-2</v>
      </c>
      <c r="T767" s="12">
        <f t="shared" si="209"/>
        <v>73.219618765233918</v>
      </c>
    </row>
    <row r="768" spans="1:20" x14ac:dyDescent="0.25">
      <c r="A768" s="57">
        <f t="shared" si="210"/>
        <v>97.891819983109357</v>
      </c>
      <c r="B768" s="12">
        <f t="shared" si="227"/>
        <v>15.579967038573832</v>
      </c>
      <c r="C768" s="57" t="str">
        <f t="shared" si="211"/>
        <v>-32.9086279321372-4563.75445444021i</v>
      </c>
      <c r="D768" s="57" t="str">
        <f t="shared" si="212"/>
        <v>7.7999999252541-2043.07239134397i</v>
      </c>
      <c r="E768" s="57" t="str">
        <f t="shared" si="213"/>
        <v>162.468110148232-0.0857580483879213i</v>
      </c>
      <c r="F768" s="57" t="str">
        <f t="shared" si="214"/>
        <v>3.83983983441398-4260.66002878367i</v>
      </c>
      <c r="G768" s="57" t="str">
        <f t="shared" si="215"/>
        <v>0.999999998586957-0.0000375904588203971i</v>
      </c>
      <c r="H768" s="57" t="str">
        <f t="shared" si="216"/>
        <v>109.091268978756+1.13197906208375i</v>
      </c>
      <c r="I768" s="57" t="str">
        <f t="shared" si="217"/>
        <v>14.7875363427664-1311.21018753864i</v>
      </c>
      <c r="K768" s="57" t="str">
        <f t="shared" si="218"/>
        <v>0.10998779467151-0.00115498666239272i</v>
      </c>
      <c r="L768" s="57" t="str">
        <f t="shared" si="219"/>
        <v>0.000125-32.2047860622286i</v>
      </c>
      <c r="M768" s="57" t="str">
        <f t="shared" si="220"/>
        <v>0.0015-15.5248603935242i</v>
      </c>
      <c r="N768" s="57">
        <f t="shared" si="221"/>
        <v>89.586854895544803</v>
      </c>
      <c r="O768" s="57">
        <f t="shared" si="222"/>
        <v>73.186671209526523</v>
      </c>
      <c r="P768" s="371">
        <f t="shared" si="223"/>
        <v>73.186671209526523</v>
      </c>
      <c r="Q768" s="371">
        <f t="shared" si="224"/>
        <v>-90.413145104455197</v>
      </c>
      <c r="R768" s="12">
        <f t="shared" si="225"/>
        <v>89.586854895544803</v>
      </c>
      <c r="S768" s="57">
        <f t="shared" si="226"/>
        <v>1.5579967038573832E-2</v>
      </c>
      <c r="T768" s="12">
        <f t="shared" si="209"/>
        <v>73.186671209526523</v>
      </c>
    </row>
    <row r="769" spans="1:20" x14ac:dyDescent="0.25">
      <c r="A769" s="57">
        <f t="shared" si="210"/>
        <v>98.263808899045173</v>
      </c>
      <c r="B769" s="12">
        <f t="shared" si="227"/>
        <v>15.639170913320413</v>
      </c>
      <c r="C769" s="57" t="str">
        <f t="shared" si="211"/>
        <v>-32.9085951182801-4546.47497212834i</v>
      </c>
      <c r="D769" s="57" t="str">
        <f t="shared" si="212"/>
        <v>7.79999992468495-2035.33811233117i</v>
      </c>
      <c r="E769" s="57" t="str">
        <f t="shared" si="213"/>
        <v>162.468099285316-0.0860838005508063i</v>
      </c>
      <c r="F769" s="57" t="str">
        <f t="shared" si="214"/>
        <v>3.83983983437267-4244.53081279413i</v>
      </c>
      <c r="G769" s="57" t="str">
        <f t="shared" si="215"/>
        <v>0.999999998576198-0.0000377333025635086i</v>
      </c>
      <c r="H769" s="57" t="str">
        <f t="shared" si="216"/>
        <v>109.091271719106+1.13628059336906i</v>
      </c>
      <c r="I769" s="57" t="str">
        <f t="shared" si="217"/>
        <v>14.7875365058585-1306.2463911598i</v>
      </c>
      <c r="K769" s="57" t="str">
        <f t="shared" si="218"/>
        <v>0.109987701745225-0.00115937462596248i</v>
      </c>
      <c r="L769" s="57" t="str">
        <f t="shared" si="219"/>
        <v>0.000125-32.0828711518516i</v>
      </c>
      <c r="M769" s="57" t="str">
        <f t="shared" si="220"/>
        <v>0.0015-15.4660892543576i</v>
      </c>
      <c r="N769" s="57">
        <f t="shared" si="221"/>
        <v>89.585285150917784</v>
      </c>
      <c r="O769" s="57">
        <f t="shared" si="222"/>
        <v>73.153723625430644</v>
      </c>
      <c r="P769" s="371">
        <f t="shared" si="223"/>
        <v>73.153723625430644</v>
      </c>
      <c r="Q769" s="371">
        <f t="shared" si="224"/>
        <v>-90.414714849082216</v>
      </c>
      <c r="R769" s="12">
        <f t="shared" si="225"/>
        <v>89.585285150917784</v>
      </c>
      <c r="S769" s="57">
        <f t="shared" si="226"/>
        <v>1.5639170913320413E-2</v>
      </c>
      <c r="T769" s="12">
        <f t="shared" si="209"/>
        <v>73.153723625430644</v>
      </c>
    </row>
    <row r="770" spans="1:20" x14ac:dyDescent="0.25">
      <c r="A770" s="57">
        <f t="shared" si="210"/>
        <v>98.637211372861543</v>
      </c>
      <c r="B770" s="12">
        <f t="shared" si="227"/>
        <v>15.698599762791032</v>
      </c>
      <c r="C770" s="57" t="str">
        <f t="shared" si="211"/>
        <v>-32.9085620546295-4529.26089239107i</v>
      </c>
      <c r="D770" s="57" t="str">
        <f t="shared" si="212"/>
        <v>7.79999992411146-2027.63311234042i</v>
      </c>
      <c r="E770" s="57" t="str">
        <f t="shared" si="213"/>
        <v>162.468088339709-0.0864107891026041i</v>
      </c>
      <c r="F770" s="57" t="str">
        <f t="shared" si="214"/>
        <v>3.83983983433104-4228.46265580533i</v>
      </c>
      <c r="G770" s="57" t="str">
        <f t="shared" si="215"/>
        <v>0.999999998565356-0.0000378766891128392i</v>
      </c>
      <c r="H770" s="57" t="str">
        <f t="shared" si="216"/>
        <v>109.091274480322+1.14059847059739i</v>
      </c>
      <c r="I770" s="57" t="str">
        <f t="shared" si="217"/>
        <v>14.7875366701922-1301.30138557383i</v>
      </c>
      <c r="K770" s="57" t="str">
        <f t="shared" si="218"/>
        <v>0.109987608111519-0.00116377925251523i</v>
      </c>
      <c r="L770" s="57" t="str">
        <f t="shared" si="219"/>
        <v>0.000125-31.9614177643471i</v>
      </c>
      <c r="M770" s="57" t="str">
        <f t="shared" si="220"/>
        <v>0.0015-15.4075406000773i</v>
      </c>
      <c r="N770" s="57">
        <f t="shared" si="221"/>
        <v>89.583709443627043</v>
      </c>
      <c r="O770" s="57">
        <f t="shared" si="222"/>
        <v>73.120776012730303</v>
      </c>
      <c r="P770" s="371">
        <f t="shared" si="223"/>
        <v>73.120776012730303</v>
      </c>
      <c r="Q770" s="371">
        <f t="shared" si="224"/>
        <v>-90.416290556372957</v>
      </c>
      <c r="R770" s="12">
        <f t="shared" si="225"/>
        <v>89.583709443627043</v>
      </c>
      <c r="S770" s="57">
        <f t="shared" si="226"/>
        <v>1.5698599762791032E-2</v>
      </c>
      <c r="T770" s="12">
        <f t="shared" si="209"/>
        <v>73.120776012730303</v>
      </c>
    </row>
    <row r="771" spans="1:20" x14ac:dyDescent="0.25">
      <c r="A771" s="57">
        <f t="shared" si="210"/>
        <v>99.012032776078428</v>
      </c>
      <c r="B771" s="12">
        <f t="shared" si="227"/>
        <v>15.758254441889639</v>
      </c>
      <c r="C771" s="57" t="str">
        <f t="shared" si="211"/>
        <v>-32.9085287392845-4512.11196759805i</v>
      </c>
      <c r="D771" s="57" t="str">
        <f t="shared" si="212"/>
        <v>7.79999992353362-2019.95728053272i</v>
      </c>
      <c r="E771" s="57" t="str">
        <f t="shared" si="213"/>
        <v>162.46807731078-0.0867390187247808i</v>
      </c>
      <c r="F771" s="57" t="str">
        <f t="shared" si="214"/>
        <v>3.8398398342891-4212.45532667142i</v>
      </c>
      <c r="G771" s="57" t="str">
        <f t="shared" si="215"/>
        <v>0.999999998554432-0.0000380206205310527i</v>
      </c>
      <c r="H771" s="57" t="str">
        <f t="shared" si="216"/>
        <v>109.091277262564+1.14493275588478i</v>
      </c>
      <c r="I771" s="57" t="str">
        <f t="shared" si="217"/>
        <v>14.7875368357774-1296.37509964517i</v>
      </c>
      <c r="K771" s="57" t="str">
        <f t="shared" si="218"/>
        <v>0.109987513765006-0.00116820060524127i</v>
      </c>
      <c r="L771" s="57" t="str">
        <f t="shared" si="219"/>
        <v>0.000125-31.8404241525673i</v>
      </c>
      <c r="M771" s="57" t="str">
        <f t="shared" si="220"/>
        <v>0.0015-15.3492135884413i</v>
      </c>
      <c r="N771" s="57">
        <f t="shared" si="221"/>
        <v>89.582127751041554</v>
      </c>
      <c r="O771" s="57">
        <f t="shared" si="222"/>
        <v>73.087828371207564</v>
      </c>
      <c r="P771" s="371">
        <f t="shared" si="223"/>
        <v>73.087828371207564</v>
      </c>
      <c r="Q771" s="371">
        <f t="shared" si="224"/>
        <v>-90.417872248958446</v>
      </c>
      <c r="R771" s="12">
        <f t="shared" si="225"/>
        <v>89.582127751041554</v>
      </c>
      <c r="S771" s="57">
        <f t="shared" si="226"/>
        <v>1.5758254441889639E-2</v>
      </c>
      <c r="T771" s="12">
        <f t="shared" si="209"/>
        <v>73.087828371207564</v>
      </c>
    </row>
    <row r="772" spans="1:20" x14ac:dyDescent="0.25">
      <c r="A772" s="57">
        <f t="shared" si="210"/>
        <v>99.388278500627521</v>
      </c>
      <c r="B772" s="12">
        <f t="shared" si="227"/>
        <v>15.818135808768819</v>
      </c>
      <c r="C772" s="57" t="str">
        <f t="shared" si="211"/>
        <v>-32.9084951703301-4495.0279510564i</v>
      </c>
      <c r="D772" s="57" t="str">
        <f t="shared" si="212"/>
        <v>7.79999992295137-2012.31050648865i</v>
      </c>
      <c r="E772" s="57" t="str">
        <f t="shared" si="213"/>
        <v>162.468066197896-0.0870684941164147i</v>
      </c>
      <c r="F772" s="57" t="str">
        <f t="shared" si="214"/>
        <v>3.83983983424683-4196.50859512162i</v>
      </c>
      <c r="G772" s="57" t="str">
        <f t="shared" si="215"/>
        <v>0.999999998543425-0.0000381650988886507i</v>
      </c>
      <c r="H772" s="57" t="str">
        <f t="shared" si="216"/>
        <v>109.091280065991+1.14928351158328i</v>
      </c>
      <c r="I772" s="57" t="str">
        <f t="shared" si="217"/>
        <v>14.7875370026236-1291.46746250754i</v>
      </c>
      <c r="K772" s="57" t="str">
        <f t="shared" si="218"/>
        <v>0.109987418700262-0.00117263874756956i</v>
      </c>
      <c r="L772" s="57" t="str">
        <f t="shared" si="219"/>
        <v>0.000125-31.7198885759787i</v>
      </c>
      <c r="M772" s="57" t="str">
        <f t="shared" si="220"/>
        <v>0.0015-15.2911073803958i</v>
      </c>
      <c r="N772" s="57">
        <f t="shared" si="221"/>
        <v>89.580540050444597</v>
      </c>
      <c r="O772" s="57">
        <f t="shared" si="222"/>
        <v>73.05488070064321</v>
      </c>
      <c r="P772" s="371">
        <f t="shared" si="223"/>
        <v>73.05488070064321</v>
      </c>
      <c r="Q772" s="371">
        <f t="shared" si="224"/>
        <v>-90.419459949555403</v>
      </c>
      <c r="R772" s="12">
        <f t="shared" si="225"/>
        <v>89.580540050444597</v>
      </c>
      <c r="S772" s="57">
        <f t="shared" si="226"/>
        <v>1.581813580876882E-2</v>
      </c>
      <c r="T772" s="12">
        <f t="shared" si="209"/>
        <v>73.05488070064321</v>
      </c>
    </row>
    <row r="773" spans="1:20" x14ac:dyDescent="0.25">
      <c r="A773" s="57">
        <f t="shared" si="210"/>
        <v>99.765953958929913</v>
      </c>
      <c r="B773" s="12">
        <f t="shared" si="227"/>
        <v>15.878244724842141</v>
      </c>
      <c r="C773" s="57" t="str">
        <f t="shared" si="211"/>
        <v>-32.9084613458343-4478.00859700677i</v>
      </c>
      <c r="D773" s="57" t="str">
        <f t="shared" si="212"/>
        <v>7.79999992236469-2004.69268020679i</v>
      </c>
      <c r="E773" s="57" t="str">
        <f t="shared" si="213"/>
        <v>162.468055000415-0.087399219994197i</v>
      </c>
      <c r="F773" s="57" t="str">
        <f t="shared" si="214"/>
        <v>3.83983983420424-4180.62223175682i</v>
      </c>
      <c r="G773" s="57" t="str">
        <f t="shared" si="215"/>
        <v>0.999999998532334-0.0000383101262640026i</v>
      </c>
      <c r="H773" s="57" t="str">
        <f t="shared" si="216"/>
        <v>109.091282890765+1.15365080028189i</v>
      </c>
      <c r="I773" s="57" t="str">
        <f t="shared" si="217"/>
        <v>14.7875371707401-1286.57840356295i</v>
      </c>
      <c r="K773" s="57" t="str">
        <f t="shared" si="218"/>
        <v>0.109987322911821-0.00117709374316858i</v>
      </c>
      <c r="L773" s="57" t="str">
        <f t="shared" si="219"/>
        <v>0.000125-31.5998093006361i</v>
      </c>
      <c r="M773" s="57" t="str">
        <f t="shared" si="220"/>
        <v>0.0015-15.2332211400635i</v>
      </c>
      <c r="N773" s="57">
        <f t="shared" si="221"/>
        <v>89.578946319033378</v>
      </c>
      <c r="O773" s="57">
        <f t="shared" si="222"/>
        <v>73.021933000815977</v>
      </c>
      <c r="P773" s="371">
        <f t="shared" si="223"/>
        <v>73.021933000815977</v>
      </c>
      <c r="Q773" s="371">
        <f t="shared" si="224"/>
        <v>-90.421053680966622</v>
      </c>
      <c r="R773" s="12">
        <f t="shared" si="225"/>
        <v>89.578946319033378</v>
      </c>
      <c r="S773" s="57">
        <f t="shared" si="226"/>
        <v>1.5878244724842141E-2</v>
      </c>
      <c r="T773" s="12">
        <f t="shared" si="209"/>
        <v>73.021933000815977</v>
      </c>
    </row>
    <row r="774" spans="1:20" x14ac:dyDescent="0.25">
      <c r="A774" s="57">
        <f t="shared" si="210"/>
        <v>100.14506458397385</v>
      </c>
      <c r="B774" s="12">
        <f t="shared" si="227"/>
        <v>15.938582054796541</v>
      </c>
      <c r="C774" s="57" t="str">
        <f t="shared" si="211"/>
        <v>-32.9084272638545-4461.05366062025i</v>
      </c>
      <c r="D774" s="57" t="str">
        <f t="shared" si="212"/>
        <v>7.79999992177352-1997.10369210216i</v>
      </c>
      <c r="E774" s="57" t="str">
        <f t="shared" si="213"/>
        <v>162.468043717698-0.0877312010926226i</v>
      </c>
      <c r="F774" s="57" t="str">
        <f t="shared" si="214"/>
        <v>3.83983983416132-4164.79600804636i</v>
      </c>
      <c r="G774" s="57" t="str">
        <f t="shared" si="215"/>
        <v>0.999999998521159-0.0000384557047433761i</v>
      </c>
      <c r="H774" s="57" t="str">
        <f t="shared" si="216"/>
        <v>109.091285737047+1.15803468480747i</v>
      </c>
      <c r="I774" s="57" t="str">
        <f t="shared" si="217"/>
        <v>14.7875373401364-1281.7078524806i</v>
      </c>
      <c r="K774" s="57" t="str">
        <f t="shared" si="218"/>
        <v>0.109987226394175-0.00118156565594725i</v>
      </c>
      <c r="L774" s="57" t="str">
        <f t="shared" si="219"/>
        <v>0.000125-31.4801845991594i</v>
      </c>
      <c r="M774" s="57" t="str">
        <f t="shared" si="220"/>
        <v>0.0015-15.1755540347315i</v>
      </c>
      <c r="N774" s="57">
        <f t="shared" si="221"/>
        <v>89.577346533918814</v>
      </c>
      <c r="O774" s="57">
        <f t="shared" si="222"/>
        <v>72.988985271503395</v>
      </c>
      <c r="P774" s="371">
        <f t="shared" si="223"/>
        <v>72.988985271503395</v>
      </c>
      <c r="Q774" s="371">
        <f t="shared" si="224"/>
        <v>-90.422653466081186</v>
      </c>
      <c r="R774" s="12">
        <f t="shared" si="225"/>
        <v>89.577346533918814</v>
      </c>
      <c r="S774" s="57">
        <f t="shared" si="226"/>
        <v>1.5938582054796542E-2</v>
      </c>
      <c r="T774" s="12">
        <f t="shared" si="209"/>
        <v>72.988985271503395</v>
      </c>
    </row>
    <row r="775" spans="1:20" x14ac:dyDescent="0.25">
      <c r="A775" s="57">
        <f t="shared" si="210"/>
        <v>100.52561582939295</v>
      </c>
      <c r="B775" s="12">
        <f t="shared" si="227"/>
        <v>15.999148666604768</v>
      </c>
      <c r="C775" s="57" t="str">
        <f t="shared" si="211"/>
        <v>-32.9083929224299-4444.1628979943i</v>
      </c>
      <c r="D775" s="57" t="str">
        <f t="shared" si="212"/>
        <v>7.79999992117789-1989.54343300463i</v>
      </c>
      <c r="E775" s="57" t="str">
        <f t="shared" si="213"/>
        <v>162.468032349092-0.0880644421639054i</v>
      </c>
      <c r="F775" s="57" t="str">
        <f t="shared" si="214"/>
        <v>3.83983983411809-4149.0296963247i</v>
      </c>
      <c r="G775" s="57" t="str">
        <f t="shared" si="215"/>
        <v>0.999999998509898-0.0000386018364209662i</v>
      </c>
      <c r="H775" s="57" t="str">
        <f t="shared" si="216"/>
        <v>109.091288605003+1.1624352282257i</v>
      </c>
      <c r="I775" s="57" t="str">
        <f t="shared" si="217"/>
        <v>14.787537510823-1276.85573919603i</v>
      </c>
      <c r="K775" s="57" t="str">
        <f t="shared" si="218"/>
        <v>0.109987129141772-0.00118605455005581i</v>
      </c>
      <c r="L775" s="57" t="str">
        <f t="shared" si="219"/>
        <v>0.000125-31.3610127507067i</v>
      </c>
      <c r="M775" s="57" t="str">
        <f t="shared" si="220"/>
        <v>0.0015-15.1181052348391i</v>
      </c>
      <c r="N775" s="57">
        <f t="shared" si="221"/>
        <v>89.575740672125207</v>
      </c>
      <c r="O775" s="57">
        <f t="shared" si="222"/>
        <v>72.956037512480691</v>
      </c>
      <c r="P775" s="371">
        <f t="shared" si="223"/>
        <v>72.956037512480691</v>
      </c>
      <c r="Q775" s="371">
        <f t="shared" si="224"/>
        <v>-90.424259327874793</v>
      </c>
      <c r="R775" s="12">
        <f t="shared" si="225"/>
        <v>89.575740672125207</v>
      </c>
      <c r="S775" s="57">
        <f t="shared" si="226"/>
        <v>1.5999148666604769E-2</v>
      </c>
      <c r="T775" s="12">
        <f t="shared" si="209"/>
        <v>72.956037512480691</v>
      </c>
    </row>
    <row r="776" spans="1:20" x14ac:dyDescent="0.25">
      <c r="A776" s="57">
        <f t="shared" si="210"/>
        <v>100.90761316954463</v>
      </c>
      <c r="B776" s="12">
        <f t="shared" si="227"/>
        <v>16.059945431537866</v>
      </c>
      <c r="C776" s="57" t="str">
        <f t="shared" si="211"/>
        <v>-32.9083583195859-4427.33606614975i</v>
      </c>
      <c r="D776" s="57" t="str">
        <f t="shared" si="212"/>
        <v>7.79999992057768-1982.0117941573i</v>
      </c>
      <c r="E776" s="57" t="str">
        <f t="shared" si="213"/>
        <v>162.468020893944-0.0883989479781726i</v>
      </c>
      <c r="F776" s="57" t="str">
        <f t="shared" si="214"/>
        <v>3.83983983407451-4133.32306978815i</v>
      </c>
      <c r="G776" s="57" t="str">
        <f t="shared" si="215"/>
        <v>0.999999998498552-0.0000387485233989262i</v>
      </c>
      <c r="H776" s="57" t="str">
        <f t="shared" si="216"/>
        <v>109.091291494796+1.16685249384183i</v>
      </c>
      <c r="I776" s="57" t="str">
        <f t="shared" si="217"/>
        <v>14.7875376828091-1272.02199390993i</v>
      </c>
      <c r="K776" s="57" t="str">
        <f t="shared" si="218"/>
        <v>0.109987031149023-0.00119056048988674i</v>
      </c>
      <c r="L776" s="57" t="str">
        <f t="shared" si="219"/>
        <v>0.000125-31.242292040951i</v>
      </c>
      <c r="M776" s="57" t="str">
        <f t="shared" si="220"/>
        <v>0.0015-15.0608739139661i</v>
      </c>
      <c r="N776" s="57">
        <f t="shared" si="221"/>
        <v>89.574128710589804</v>
      </c>
      <c r="O776" s="57">
        <f t="shared" si="222"/>
        <v>72.923089723521841</v>
      </c>
      <c r="P776" s="371">
        <f t="shared" si="223"/>
        <v>72.923089723521841</v>
      </c>
      <c r="Q776" s="371">
        <f t="shared" si="224"/>
        <v>-90.425871289410196</v>
      </c>
      <c r="R776" s="12">
        <f t="shared" si="225"/>
        <v>89.574128710589804</v>
      </c>
      <c r="S776" s="57">
        <f t="shared" si="226"/>
        <v>1.6059945431537867E-2</v>
      </c>
      <c r="T776" s="12">
        <f t="shared" si="209"/>
        <v>72.923089723521841</v>
      </c>
    </row>
    <row r="777" spans="1:20" x14ac:dyDescent="0.25">
      <c r="A777" s="57">
        <f t="shared" si="210"/>
        <v>101.29106209958891</v>
      </c>
      <c r="B777" s="12">
        <f t="shared" si="227"/>
        <v>16.12097322417771</v>
      </c>
      <c r="C777" s="57" t="str">
        <f t="shared" si="211"/>
        <v>-32.9083234533339-4410.57292302711i</v>
      </c>
      <c r="D777" s="57" t="str">
        <f t="shared" si="212"/>
        <v>7.79999991997294-1974.50866721506i</v>
      </c>
      <c r="E777" s="57" t="str">
        <f t="shared" si="213"/>
        <v>162.468009351598-0.0887347233234341i</v>
      </c>
      <c r="F777" s="57" t="str">
        <f t="shared" si="214"/>
        <v>3.83983983403062-4117.67590249163i</v>
      </c>
      <c r="G777" s="57" t="str">
        <f t="shared" si="215"/>
        <v>0.999999998487119-0.0000388957677873974i</v>
      </c>
      <c r="H777" s="57" t="str">
        <f t="shared" si="216"/>
        <v>109.091294406594+1.17128654520176i</v>
      </c>
      <c r="I777" s="57" t="str">
        <f t="shared" si="217"/>
        <v>14.7875378561049-1267.20654708727i</v>
      </c>
      <c r="K777" s="57" t="str">
        <f t="shared" si="218"/>
        <v>0.109986932410291-0.00119508354007563i</v>
      </c>
      <c r="L777" s="57" t="str">
        <f t="shared" si="219"/>
        <v>0.000125-31.1240207620553i</v>
      </c>
      <c r="M777" s="57" t="str">
        <f t="shared" si="220"/>
        <v>0.0015-15.0038592488206i</v>
      </c>
      <c r="N777" s="57">
        <f t="shared" si="221"/>
        <v>89.572510626162554</v>
      </c>
      <c r="O777" s="57">
        <f t="shared" si="222"/>
        <v>72.890141904399087</v>
      </c>
      <c r="P777" s="371">
        <f t="shared" si="223"/>
        <v>72.890141904399087</v>
      </c>
      <c r="Q777" s="371">
        <f t="shared" si="224"/>
        <v>-90.427489373837446</v>
      </c>
      <c r="R777" s="12">
        <f t="shared" si="225"/>
        <v>89.572510626162554</v>
      </c>
      <c r="S777" s="57">
        <f t="shared" si="226"/>
        <v>1.6120973224177711E-2</v>
      </c>
      <c r="T777" s="12">
        <f t="shared" si="209"/>
        <v>72.890141904399087</v>
      </c>
    </row>
    <row r="778" spans="1:20" x14ac:dyDescent="0.25">
      <c r="A778" s="57">
        <f t="shared" si="210"/>
        <v>101.67596813556736</v>
      </c>
      <c r="B778" s="12">
        <f t="shared" si="227"/>
        <v>16.182232922429588</v>
      </c>
      <c r="C778" s="57" t="str">
        <f t="shared" si="211"/>
        <v>-32.9082883216696-4393.873227483i</v>
      </c>
      <c r="D778" s="57" t="str">
        <f t="shared" si="212"/>
        <v>7.79999991936362-1967.03394424289i</v>
      </c>
      <c r="E778" s="57" t="str">
        <f t="shared" si="213"/>
        <v>162.467997721389-0.0890717730057404i</v>
      </c>
      <c r="F778" s="57" t="str">
        <f t="shared" si="214"/>
        <v>3.83983983398639-4102.08796934538i</v>
      </c>
      <c r="G778" s="57" t="str">
        <f t="shared" si="215"/>
        <v>0.999999998475599-0.0000390435717045399i</v>
      </c>
      <c r="H778" s="57" t="str">
        <f t="shared" si="216"/>
        <v>109.091297340564+1.17573744609282i</v>
      </c>
      <c r="I778" s="57" t="str">
        <f t="shared" si="217"/>
        <v>14.7875380307201-1262.40932945622i</v>
      </c>
      <c r="K778" s="57" t="str">
        <f t="shared" si="218"/>
        <v>0.1099868329199-0.00119962376550212i</v>
      </c>
      <c r="L778" s="57" t="str">
        <f t="shared" si="219"/>
        <v>0.000125-31.0061972126472i</v>
      </c>
      <c r="M778" s="57" t="str">
        <f t="shared" si="220"/>
        <v>0.0015-14.9470604192275i</v>
      </c>
      <c r="N778" s="57">
        <f t="shared" si="221"/>
        <v>89.570886395605783</v>
      </c>
      <c r="O778" s="57">
        <f t="shared" si="222"/>
        <v>72.857194054882783</v>
      </c>
      <c r="P778" s="371">
        <f t="shared" si="223"/>
        <v>72.857194054882783</v>
      </c>
      <c r="Q778" s="371">
        <f t="shared" si="224"/>
        <v>-90.429113604394217</v>
      </c>
      <c r="R778" s="12">
        <f t="shared" si="225"/>
        <v>89.570886395605783</v>
      </c>
      <c r="S778" s="57">
        <f t="shared" si="226"/>
        <v>1.6182232922429589E-2</v>
      </c>
      <c r="T778" s="12">
        <f t="shared" si="209"/>
        <v>72.857194054882783</v>
      </c>
    </row>
    <row r="779" spans="1:20" x14ac:dyDescent="0.25">
      <c r="A779" s="57">
        <f t="shared" si="210"/>
        <v>102.06233681448252</v>
      </c>
      <c r="B779" s="12">
        <f t="shared" si="227"/>
        <v>16.243725407534821</v>
      </c>
      <c r="C779" s="57" t="str">
        <f t="shared" si="211"/>
        <v>-32.9082529225722-4377.23673928667i</v>
      </c>
      <c r="D779" s="57" t="str">
        <f t="shared" si="212"/>
        <v>7.79999991874954-1959.58751771436i</v>
      </c>
      <c r="E779" s="57" t="str">
        <f t="shared" si="213"/>
        <v>162.467986002649-0.0894101018491345i</v>
      </c>
      <c r="F779" s="57" t="str">
        <f t="shared" si="214"/>
        <v>3.8398398339418-4086.55904611168i</v>
      </c>
      <c r="G779" s="57" t="str">
        <f t="shared" si="215"/>
        <v>0.999999998463992-0.0000391919372765622i</v>
      </c>
      <c r="H779" s="57" t="str">
        <f t="shared" si="216"/>
        <v>109.091300296874+1.18020526054482i</v>
      </c>
      <c r="I779" s="57" t="str">
        <f t="shared" si="217"/>
        <v>14.7875382066648-1257.63027200717i</v>
      </c>
      <c r="K779" s="57" t="str">
        <f t="shared" si="218"/>
        <v>0.109986732672128-0.00120418123129079i</v>
      </c>
      <c r="L779" s="57" t="str">
        <f t="shared" si="219"/>
        <v>0.000125-30.8888196977955i</v>
      </c>
      <c r="M779" s="57" t="str">
        <f t="shared" si="220"/>
        <v>0.0015-14.8904766081167i</v>
      </c>
      <c r="N779" s="57">
        <f t="shared" si="221"/>
        <v>89.569255995593849</v>
      </c>
      <c r="O779" s="57">
        <f t="shared" si="222"/>
        <v>72.824246174741404</v>
      </c>
      <c r="P779" s="371">
        <f t="shared" si="223"/>
        <v>72.824246174741404</v>
      </c>
      <c r="Q779" s="371">
        <f t="shared" si="224"/>
        <v>-90.430744004406151</v>
      </c>
      <c r="R779" s="12">
        <f t="shared" si="225"/>
        <v>89.569255995593849</v>
      </c>
      <c r="S779" s="57">
        <f t="shared" si="226"/>
        <v>1.6243725407534822E-2</v>
      </c>
      <c r="T779" s="12">
        <f t="shared" si="209"/>
        <v>72.824246174741404</v>
      </c>
    </row>
    <row r="780" spans="1:20" x14ac:dyDescent="0.25">
      <c r="A780" s="57">
        <f t="shared" si="210"/>
        <v>102.45017369437757</v>
      </c>
      <c r="B780" s="12">
        <f t="shared" si="227"/>
        <v>16.305451564083455</v>
      </c>
      <c r="C780" s="57" t="str">
        <f t="shared" si="211"/>
        <v>-32.9082172540058-4360.66321911669i</v>
      </c>
      <c r="D780" s="57" t="str">
        <f t="shared" si="212"/>
        <v>7.79999991813087-1952.16928051017i</v>
      </c>
      <c r="E780" s="57" t="str">
        <f t="shared" si="213"/>
        <v>162.4679741947-0.0897497146957815i</v>
      </c>
      <c r="F780" s="57" t="str">
        <f t="shared" si="214"/>
        <v>3.83983983389689-4071.08890940186i</v>
      </c>
      <c r="G780" s="57" t="str">
        <f t="shared" si="215"/>
        <v>0.999999998452296-0.000039340866637753i</v>
      </c>
      <c r="H780" s="57" t="str">
        <f t="shared" si="216"/>
        <v>109.091303275696+1.18469005283088i</v>
      </c>
      <c r="I780" s="57" t="str">
        <f t="shared" si="217"/>
        <v>14.7875383839497-1252.86930599184i</v>
      </c>
      <c r="K780" s="57" t="str">
        <f t="shared" si="218"/>
        <v>0.109986631661211-0.00120875600281208i</v>
      </c>
      <c r="L780" s="57" t="str">
        <f t="shared" si="219"/>
        <v>0.000125-30.7718865289854i</v>
      </c>
      <c r="M780" s="57" t="str">
        <f t="shared" si="220"/>
        <v>0.0015-14.8341070015109i</v>
      </c>
      <c r="N780" s="57">
        <f t="shared" si="221"/>
        <v>89.567619402712822</v>
      </c>
      <c r="O780" s="57">
        <f t="shared" si="222"/>
        <v>72.791298263741751</v>
      </c>
      <c r="P780" s="371">
        <f t="shared" si="223"/>
        <v>72.791298263741751</v>
      </c>
      <c r="Q780" s="371">
        <f t="shared" si="224"/>
        <v>-90.432380597287178</v>
      </c>
      <c r="R780" s="12">
        <f t="shared" si="225"/>
        <v>89.567619402712822</v>
      </c>
      <c r="S780" s="57">
        <f t="shared" si="226"/>
        <v>1.6305451564083456E-2</v>
      </c>
      <c r="T780" s="12">
        <f t="shared" si="209"/>
        <v>72.791298263741751</v>
      </c>
    </row>
    <row r="781" spans="1:20" x14ac:dyDescent="0.25">
      <c r="A781" s="57">
        <f t="shared" si="210"/>
        <v>102.8394843544162</v>
      </c>
      <c r="B781" s="12">
        <f t="shared" si="227"/>
        <v>16.367412280026972</v>
      </c>
      <c r="C781" s="57" t="str">
        <f t="shared" si="211"/>
        <v>-32.9081813139229-4344.15242855777i</v>
      </c>
      <c r="D781" s="57" t="str">
        <f t="shared" si="212"/>
        <v>7.79999991750754-1944.77912591649i</v>
      </c>
      <c r="E781" s="57" t="str">
        <f t="shared" si="213"/>
        <v>162.467962296871-0.0900906164061376i</v>
      </c>
      <c r="F781" s="57" t="str">
        <f t="shared" si="214"/>
        <v>3.83983983385166-4055.67733667279i</v>
      </c>
      <c r="G781" s="57" t="str">
        <f t="shared" si="215"/>
        <v>0.999999998440511-0.000039490361930511i</v>
      </c>
      <c r="H781" s="57" t="str">
        <f t="shared" si="216"/>
        <v>109.091306277199+1.18919188746831i</v>
      </c>
      <c r="I781" s="57" t="str">
        <f t="shared" si="217"/>
        <v>14.7875385625843-1248.12636292207i</v>
      </c>
      <c r="K781" s="57" t="str">
        <f t="shared" si="218"/>
        <v>0.109986529881342-0.00121334814568319i</v>
      </c>
      <c r="L781" s="57" t="str">
        <f t="shared" si="219"/>
        <v>0.000125-30.6553960240939i</v>
      </c>
      <c r="M781" s="57" t="str">
        <f t="shared" si="220"/>
        <v>0.0015-14.7779507885145i</v>
      </c>
      <c r="N781" s="57">
        <f t="shared" si="221"/>
        <v>89.565976593460107</v>
      </c>
      <c r="O781" s="57">
        <f t="shared" si="222"/>
        <v>72.758350321649516</v>
      </c>
      <c r="P781" s="371">
        <f t="shared" si="223"/>
        <v>72.758350321649516</v>
      </c>
      <c r="Q781" s="371">
        <f t="shared" si="224"/>
        <v>-90.434023406539893</v>
      </c>
      <c r="R781" s="12">
        <f t="shared" si="225"/>
        <v>89.565976593460107</v>
      </c>
      <c r="S781" s="57">
        <f t="shared" si="226"/>
        <v>1.6367412280026972E-2</v>
      </c>
      <c r="T781" s="12">
        <f t="shared" si="209"/>
        <v>72.758350321649516</v>
      </c>
    </row>
    <row r="782" spans="1:20" x14ac:dyDescent="0.25">
      <c r="A782" s="57">
        <f t="shared" si="210"/>
        <v>103.23027439496298</v>
      </c>
      <c r="B782" s="12">
        <f t="shared" si="227"/>
        <v>16.429608446691073</v>
      </c>
      <c r="C782" s="57" t="str">
        <f t="shared" si="211"/>
        <v>-32.9081451002526-4327.70413009639i</v>
      </c>
      <c r="D782" s="57" t="str">
        <f t="shared" si="212"/>
        <v>7.79999991687938-1937.41694762342i</v>
      </c>
      <c r="E782" s="57" t="str">
        <f t="shared" si="213"/>
        <v>162.467950308471-0.0904328118587575i</v>
      </c>
      <c r="F782" s="57" t="str">
        <f t="shared" si="214"/>
        <v>3.83983983380606-4040.32410622375i</v>
      </c>
      <c r="G782" s="57" t="str">
        <f t="shared" si="215"/>
        <v>0.999999998428637-0.0000396404253053763i</v>
      </c>
      <c r="H782" s="57" t="str">
        <f t="shared" si="216"/>
        <v>109.091309301557+1.19371082921967i</v>
      </c>
      <c r="I782" s="57" t="str">
        <f t="shared" si="217"/>
        <v>14.7875387425789-1243.40137456906i</v>
      </c>
      <c r="K782" s="57" t="str">
        <f t="shared" si="218"/>
        <v>0.109986427326668-0.00121795772576901i</v>
      </c>
      <c r="L782" s="57" t="str">
        <f t="shared" si="219"/>
        <v>0.000125-30.5393465073659i</v>
      </c>
      <c r="M782" s="57" t="str">
        <f t="shared" si="220"/>
        <v>0.0015-14.7220071613016i</v>
      </c>
      <c r="N782" s="57">
        <f t="shared" si="221"/>
        <v>89.564327544244222</v>
      </c>
      <c r="O782" s="57">
        <f t="shared" si="222"/>
        <v>72.725402348227362</v>
      </c>
      <c r="P782" s="371">
        <f t="shared" si="223"/>
        <v>72.725402348227362</v>
      </c>
      <c r="Q782" s="371">
        <f t="shared" si="224"/>
        <v>-90.435672455755778</v>
      </c>
      <c r="R782" s="12">
        <f t="shared" si="225"/>
        <v>89.564327544244222</v>
      </c>
      <c r="S782" s="57">
        <f t="shared" si="226"/>
        <v>1.6429608446691075E-2</v>
      </c>
      <c r="T782" s="12">
        <f t="shared" si="209"/>
        <v>72.725402348227362</v>
      </c>
    </row>
    <row r="783" spans="1:20" x14ac:dyDescent="0.25">
      <c r="A783" s="57">
        <f t="shared" si="210"/>
        <v>103.62254943766384</v>
      </c>
      <c r="B783" s="12">
        <f t="shared" si="227"/>
        <v>16.4920409587885</v>
      </c>
      <c r="C783" s="57" t="str">
        <f t="shared" si="211"/>
        <v>-32.908108610917-4311.31808711849i</v>
      </c>
      <c r="D783" s="57" t="str">
        <f t="shared" si="212"/>
        <v>7.79999991624645-1930.08263972359i</v>
      </c>
      <c r="E783" s="57" t="str">
        <f t="shared" si="213"/>
        <v>162.467938228814-0.0907763059506396i</v>
      </c>
      <c r="F783" s="57" t="str">
        <f t="shared" si="214"/>
        <v>3.8398398337601-4025.02899719343i</v>
      </c>
      <c r="G783" s="57" t="str">
        <f t="shared" si="215"/>
        <v>0.999999998416672-0.0000397910589210606i</v>
      </c>
      <c r="H783" s="57" t="str">
        <f t="shared" si="216"/>
        <v>109.091312348944+1.19824694309364i</v>
      </c>
      <c r="I783" s="57" t="str">
        <f t="shared" si="217"/>
        <v>14.7875389239442-1238.69427296226i</v>
      </c>
      <c r="K783" s="57" t="str">
        <f t="shared" si="218"/>
        <v>0.109986323991292-0.00122258480918309i</v>
      </c>
      <c r="L783" s="57" t="str">
        <f t="shared" si="219"/>
        <v>0.000125-30.4237363093902i</v>
      </c>
      <c r="M783" s="57" t="str">
        <f t="shared" si="220"/>
        <v>0.0015-14.6662753151042i</v>
      </c>
      <c r="N783" s="57">
        <f t="shared" si="221"/>
        <v>89.562672231384255</v>
      </c>
      <c r="O783" s="57">
        <f t="shared" si="222"/>
        <v>72.692454343237131</v>
      </c>
      <c r="P783" s="371">
        <f t="shared" si="223"/>
        <v>72.692454343237131</v>
      </c>
      <c r="Q783" s="371">
        <f t="shared" si="224"/>
        <v>-90.437327768615745</v>
      </c>
      <c r="R783" s="12">
        <f t="shared" si="225"/>
        <v>89.562672231384255</v>
      </c>
      <c r="S783" s="57">
        <f t="shared" si="226"/>
        <v>1.6492040958788499E-2</v>
      </c>
      <c r="T783" s="12">
        <f t="shared" si="209"/>
        <v>72.692454343237131</v>
      </c>
    </row>
    <row r="784" spans="1:20" x14ac:dyDescent="0.25">
      <c r="A784" s="57">
        <f t="shared" si="210"/>
        <v>104.01631512552697</v>
      </c>
      <c r="B784" s="12">
        <f t="shared" si="227"/>
        <v>16.554710714431899</v>
      </c>
      <c r="C784" s="57" t="str">
        <f t="shared" si="211"/>
        <v>-32.9080718438159-4294.99406390537i</v>
      </c>
      <c r="D784" s="57" t="str">
        <f t="shared" si="212"/>
        <v>7.79999991560873-1922.77609671051i</v>
      </c>
      <c r="E784" s="57" t="str">
        <f t="shared" si="213"/>
        <v>162.467926057205-0.0911211035970923i</v>
      </c>
      <c r="F784" s="57" t="str">
        <f t="shared" si="214"/>
        <v>3.83983983371382-4009.79178955654i</v>
      </c>
      <c r="G784" s="57" t="str">
        <f t="shared" si="215"/>
        <v>0.999999998404616-0.0000399422649444791i</v>
      </c>
      <c r="H784" s="57" t="str">
        <f t="shared" si="216"/>
        <v>109.091315419536+1.20280029434595i</v>
      </c>
      <c r="I784" s="57" t="str">
        <f t="shared" si="217"/>
        <v>14.7875391066907-1234.00499038845i</v>
      </c>
      <c r="K784" s="57" t="str">
        <f t="shared" si="218"/>
        <v>0.109986219869272-0.00122722946228846i</v>
      </c>
      <c r="L784" s="57" t="str">
        <f t="shared" si="219"/>
        <v>0.000125-30.3085637670753i</v>
      </c>
      <c r="M784" s="57" t="str">
        <f t="shared" si="220"/>
        <v>0.0015-14.6107544482011i</v>
      </c>
      <c r="N784" s="57">
        <f t="shared" si="221"/>
        <v>89.561010631109795</v>
      </c>
      <c r="O784" s="57">
        <f t="shared" si="222"/>
        <v>72.659506306438431</v>
      </c>
      <c r="P784" s="371">
        <f t="shared" si="223"/>
        <v>72.659506306438431</v>
      </c>
      <c r="Q784" s="371">
        <f t="shared" si="224"/>
        <v>-90.438989368890205</v>
      </c>
      <c r="R784" s="12">
        <f t="shared" si="225"/>
        <v>89.561010631109795</v>
      </c>
      <c r="S784" s="57">
        <f t="shared" si="226"/>
        <v>1.6554710714431899E-2</v>
      </c>
      <c r="T784" s="12">
        <f t="shared" si="209"/>
        <v>72.659506306438431</v>
      </c>
    </row>
    <row r="785" spans="1:20" x14ac:dyDescent="0.25">
      <c r="A785" s="57">
        <f t="shared" si="210"/>
        <v>104.41157712300398</v>
      </c>
      <c r="B785" s="12">
        <f t="shared" si="227"/>
        <v>16.617618615146739</v>
      </c>
      <c r="C785" s="57" t="str">
        <f t="shared" si="211"/>
        <v>-32.9080347968366-4278.73182563062i</v>
      </c>
      <c r="D785" s="57" t="str">
        <f t="shared" si="212"/>
        <v>7.79999991496614-1915.4972134771i</v>
      </c>
      <c r="E785" s="57" t="str">
        <f t="shared" si="213"/>
        <v>162.467913792945-0.0914672097319627i</v>
      </c>
      <c r="F785" s="57" t="str">
        <f t="shared" si="214"/>
        <v>3.83983983366718-3994.61226412072i</v>
      </c>
      <c r="G785" s="57" t="str">
        <f t="shared" si="215"/>
        <v>0.999999998392467-0.000040094045550781i</v>
      </c>
      <c r="H785" s="57" t="str">
        <f t="shared" si="216"/>
        <v>109.091318513507+1.20737094848024i</v>
      </c>
      <c r="I785" s="57" t="str">
        <f t="shared" si="217"/>
        <v>14.7875392908284-1229.33345939068i</v>
      </c>
      <c r="K785" s="57" t="str">
        <f t="shared" si="218"/>
        <v>0.109986114954623-0.00123189175169864i</v>
      </c>
      <c r="L785" s="57" t="str">
        <f t="shared" si="219"/>
        <v>0.000125-30.1938272236255i</v>
      </c>
      <c r="M785" s="57" t="str">
        <f t="shared" si="220"/>
        <v>0.0015-14.5554437619058i</v>
      </c>
      <c r="N785" s="57">
        <f t="shared" si="221"/>
        <v>89.559342719560377</v>
      </c>
      <c r="O785" s="57">
        <f t="shared" si="222"/>
        <v>72.626558237589279</v>
      </c>
      <c r="P785" s="371">
        <f t="shared" si="223"/>
        <v>72.626558237589279</v>
      </c>
      <c r="Q785" s="371">
        <f t="shared" si="224"/>
        <v>-90.440657280439623</v>
      </c>
      <c r="R785" s="12">
        <f t="shared" si="225"/>
        <v>89.559342719560377</v>
      </c>
      <c r="S785" s="57">
        <f t="shared" si="226"/>
        <v>1.661761861514674E-2</v>
      </c>
      <c r="T785" s="12">
        <f t="shared" si="209"/>
        <v>72.626558237589279</v>
      </c>
    </row>
    <row r="786" spans="1:20" x14ac:dyDescent="0.25">
      <c r="A786" s="57">
        <f t="shared" si="210"/>
        <v>104.80834111607139</v>
      </c>
      <c r="B786" s="12">
        <f t="shared" si="227"/>
        <v>16.680765565884297</v>
      </c>
      <c r="C786" s="57" t="str">
        <f t="shared" si="211"/>
        <v>-32.9079974678488-4262.5311383565i</v>
      </c>
      <c r="D786" s="57" t="str">
        <f t="shared" si="212"/>
        <v>7.79999991431869-1908.24588531419i</v>
      </c>
      <c r="E786" s="57" t="str">
        <f t="shared" si="213"/>
        <v>162.467901435328-0.0918146293075334i</v>
      </c>
      <c r="F786" s="57" t="str">
        <f t="shared" si="214"/>
        <v>3.83983983362018-3979.49020252343i</v>
      </c>
      <c r="G786" s="57" t="str">
        <f t="shared" si="215"/>
        <v>0.999999998380227-0.0000402464029233814i</v>
      </c>
      <c r="H786" s="57" t="str">
        <f t="shared" si="216"/>
        <v>109.091321631038+1.21195897124919i</v>
      </c>
      <c r="I786" s="57" t="str">
        <f t="shared" si="217"/>
        <v>14.7875394763682-1224.67961276746i</v>
      </c>
      <c r="K786" s="57" t="str">
        <f t="shared" si="218"/>
        <v>0.109986009241311-0.00123657174427856i</v>
      </c>
      <c r="L786" s="57" t="str">
        <f t="shared" si="219"/>
        <v>0.000125-30.0795250285172i</v>
      </c>
      <c r="M786" s="57" t="str">
        <f t="shared" si="220"/>
        <v>0.0015-14.5003424605557i</v>
      </c>
      <c r="N786" s="57">
        <f t="shared" si="221"/>
        <v>89.557668472785309</v>
      </c>
      <c r="O786" s="57">
        <f t="shared" si="222"/>
        <v>72.593610136445577</v>
      </c>
      <c r="P786" s="371">
        <f t="shared" si="223"/>
        <v>72.593610136445577</v>
      </c>
      <c r="Q786" s="371">
        <f t="shared" si="224"/>
        <v>-90.442331527214691</v>
      </c>
      <c r="R786" s="12">
        <f t="shared" si="225"/>
        <v>89.557668472785309</v>
      </c>
      <c r="S786" s="57">
        <f t="shared" si="226"/>
        <v>1.6680765565884298E-2</v>
      </c>
      <c r="T786" s="12">
        <f t="shared" si="209"/>
        <v>72.593610136445577</v>
      </c>
    </row>
    <row r="787" spans="1:20" x14ac:dyDescent="0.25">
      <c r="A787" s="57">
        <f t="shared" si="210"/>
        <v>105.20661281231246</v>
      </c>
      <c r="B787" s="12">
        <f t="shared" si="227"/>
        <v>16.744152475034657</v>
      </c>
      <c r="C787" s="57" t="str">
        <f t="shared" si="211"/>
        <v>-32.9079598547069-4246.39176903074i</v>
      </c>
      <c r="D787" s="57" t="str">
        <f t="shared" si="212"/>
        <v>7.79999991366627-1901.02200790898i</v>
      </c>
      <c r="E787" s="57" t="str">
        <f t="shared" si="213"/>
        <v>162.467888983643-0.0921633672947327i</v>
      </c>
      <c r="F787" s="57" t="str">
        <f t="shared" si="214"/>
        <v>3.83983983357282-3964.4253872287i</v>
      </c>
      <c r="G787" s="57" t="str">
        <f t="shared" si="215"/>
        <v>0.999999998367893-0.000040399339253992i</v>
      </c>
      <c r="H787" s="57" t="str">
        <f t="shared" si="216"/>
        <v>109.091324772308+1.21656442865533i</v>
      </c>
      <c r="I787" s="57" t="str">
        <f t="shared" si="217"/>
        <v>14.7875396633211-1220.04338357163i</v>
      </c>
      <c r="K787" s="57" t="str">
        <f t="shared" si="218"/>
        <v>0.109985902723258-0.00124126950714549i</v>
      </c>
      <c r="L787" s="57" t="str">
        <f t="shared" si="219"/>
        <v>0.000125-29.9656555374748i</v>
      </c>
      <c r="M787" s="57" t="str">
        <f t="shared" si="220"/>
        <v>0.0015-14.4454497515i</v>
      </c>
      <c r="N787" s="57">
        <f t="shared" si="221"/>
        <v>89.555987866743138</v>
      </c>
      <c r="O787" s="57">
        <f t="shared" si="222"/>
        <v>72.560662002761461</v>
      </c>
      <c r="P787" s="371">
        <f t="shared" si="223"/>
        <v>72.560662002761461</v>
      </c>
      <c r="Q787" s="371">
        <f t="shared" si="224"/>
        <v>-90.444012133256862</v>
      </c>
      <c r="R787" s="12">
        <f t="shared" si="225"/>
        <v>89.555987866743138</v>
      </c>
      <c r="S787" s="57">
        <f t="shared" si="226"/>
        <v>1.6744152475034656E-2</v>
      </c>
      <c r="T787" s="12">
        <f t="shared" si="209"/>
        <v>72.560662002761461</v>
      </c>
    </row>
    <row r="788" spans="1:20" x14ac:dyDescent="0.25">
      <c r="A788" s="57">
        <f t="shared" si="210"/>
        <v>105.60639794099924</v>
      </c>
      <c r="B788" s="12">
        <f t="shared" si="227"/>
        <v>16.807780254439788</v>
      </c>
      <c r="C788" s="57" t="str">
        <f t="shared" si="211"/>
        <v>-32.9079219552476-4230.31348548324i</v>
      </c>
      <c r="D788" s="57" t="str">
        <f t="shared" si="212"/>
        <v>7.79999991300887-1893.82547734357i</v>
      </c>
      <c r="E788" s="57" t="str">
        <f t="shared" si="213"/>
        <v>162.467876437176-0.092513428683109i</v>
      </c>
      <c r="F788" s="57" t="str">
        <f t="shared" si="214"/>
        <v>3.8398398335251-3949.4176015241i</v>
      </c>
      <c r="G788" s="57" t="str">
        <f t="shared" si="215"/>
        <v>0.999999998355466-0.0000405528567426531i</v>
      </c>
      <c r="H788" s="57" t="str">
        <f t="shared" si="216"/>
        <v>109.091327937497+1.22118738695197i</v>
      </c>
      <c r="I788" s="57" t="str">
        <f t="shared" si="217"/>
        <v>14.7875398516972-1215.42470510946i</v>
      </c>
      <c r="K788" s="57" t="str">
        <f t="shared" si="218"/>
        <v>0.10998579539434-0.00124598510766995i</v>
      </c>
      <c r="L788" s="57" t="str">
        <f t="shared" si="219"/>
        <v>0.000125-29.8522171124474i</v>
      </c>
      <c r="M788" s="57" t="str">
        <f t="shared" si="220"/>
        <v>0.0015-14.3907648450887i</v>
      </c>
      <c r="N788" s="57">
        <f t="shared" si="221"/>
        <v>89.554300877301557</v>
      </c>
      <c r="O788" s="57">
        <f t="shared" si="222"/>
        <v>72.527713836289379</v>
      </c>
      <c r="P788" s="371">
        <f t="shared" si="223"/>
        <v>72.527713836289379</v>
      </c>
      <c r="Q788" s="371">
        <f t="shared" si="224"/>
        <v>-90.445699122698443</v>
      </c>
      <c r="R788" s="12">
        <f t="shared" si="225"/>
        <v>89.554300877301557</v>
      </c>
      <c r="S788" s="57">
        <f t="shared" si="226"/>
        <v>1.6807780254439787E-2</v>
      </c>
      <c r="T788" s="12">
        <f t="shared" si="209"/>
        <v>72.527713836289379</v>
      </c>
    </row>
    <row r="789" spans="1:20" x14ac:dyDescent="0.25">
      <c r="A789" s="57">
        <f t="shared" si="210"/>
        <v>106.00770225317504</v>
      </c>
      <c r="B789" s="12">
        <f t="shared" si="227"/>
        <v>16.87164981940666</v>
      </c>
      <c r="C789" s="57" t="str">
        <f t="shared" si="211"/>
        <v>-32.9078837672924-4214.29605642248i</v>
      </c>
      <c r="D789" s="57" t="str">
        <f t="shared" si="212"/>
        <v>7.79999991234646-1886.65619009345i</v>
      </c>
      <c r="E789" s="57" t="str">
        <f t="shared" si="213"/>
        <v>162.467863795204-0.0928648184809686i</v>
      </c>
      <c r="F789" s="57" t="str">
        <f t="shared" si="214"/>
        <v>3.83983983347701-3934.46662951762i</v>
      </c>
      <c r="G789" s="57" t="str">
        <f t="shared" si="215"/>
        <v>0.999999998342944-0.0000407069575977655i</v>
      </c>
      <c r="H789" s="57" t="str">
        <f t="shared" si="216"/>
        <v>109.091331126787+1.22582791264428i</v>
      </c>
      <c r="I789" s="57" t="str">
        <f t="shared" si="217"/>
        <v>14.787540041508-1210.82351093972i</v>
      </c>
      <c r="K789" s="57" t="str">
        <f t="shared" si="218"/>
        <v>0.109985687248385-0.0012507186134767i</v>
      </c>
      <c r="L789" s="57" t="str">
        <f t="shared" si="219"/>
        <v>0.000125-29.7392081215855i</v>
      </c>
      <c r="M789" s="57" t="str">
        <f t="shared" si="220"/>
        <v>0.0015-14.3362869546609i</v>
      </c>
      <c r="N789" s="57">
        <f t="shared" si="221"/>
        <v>89.552607480236816</v>
      </c>
      <c r="O789" s="57">
        <f t="shared" si="222"/>
        <v>72.494765636779576</v>
      </c>
      <c r="P789" s="371">
        <f t="shared" si="223"/>
        <v>72.494765636779576</v>
      </c>
      <c r="Q789" s="371">
        <f t="shared" si="224"/>
        <v>-90.447392519763184</v>
      </c>
      <c r="R789" s="12">
        <f t="shared" si="225"/>
        <v>89.552607480236816</v>
      </c>
      <c r="S789" s="57">
        <f t="shared" si="226"/>
        <v>1.687164981940666E-2</v>
      </c>
      <c r="T789" s="12">
        <f t="shared" si="209"/>
        <v>72.494765636779576</v>
      </c>
    </row>
    <row r="790" spans="1:20" x14ac:dyDescent="0.25">
      <c r="A790" s="57">
        <f t="shared" si="210"/>
        <v>106.41053152173711</v>
      </c>
      <c r="B790" s="12">
        <f t="shared" si="227"/>
        <v>16.935762088720406</v>
      </c>
      <c r="C790" s="57" t="str">
        <f t="shared" si="211"/>
        <v>-32.9078452886464-4198.33925143253i</v>
      </c>
      <c r="D790" s="57" t="str">
        <f t="shared" si="212"/>
        <v>7.79999991167905-1879.51404302603i</v>
      </c>
      <c r="E790" s="57" t="str">
        <f t="shared" si="213"/>
        <v>162.467851057-0.0932175417154118i</v>
      </c>
      <c r="F790" s="57" t="str">
        <f t="shared" si="214"/>
        <v>3.83983983342857-3919.57225613451i</v>
      </c>
      <c r="G790" s="57" t="str">
        <f t="shared" si="215"/>
        <v>0.999999998330326-0.0000408616440361215i</v>
      </c>
      <c r="H790" s="57" t="str">
        <f t="shared" si="216"/>
        <v>109.091334340362+1.23048607249009i</v>
      </c>
      <c r="I790" s="57" t="str">
        <f t="shared" si="217"/>
        <v>14.787540232764-1206.23973487269i</v>
      </c>
      <c r="K790" s="57" t="str">
        <f t="shared" si="218"/>
        <v>0.109985578279176-0.00125547009244566i</v>
      </c>
      <c r="L790" s="57" t="str">
        <f t="shared" si="219"/>
        <v>0.000125-29.6266269392164i</v>
      </c>
      <c r="M790" s="57" t="str">
        <f t="shared" si="220"/>
        <v>0.0015-14.2820152965341i</v>
      </c>
      <c r="N790" s="57">
        <f t="shared" si="221"/>
        <v>89.550907651233587</v>
      </c>
      <c r="O790" s="57">
        <f t="shared" si="222"/>
        <v>72.461817403980703</v>
      </c>
      <c r="P790" s="371">
        <f t="shared" si="223"/>
        <v>72.461817403980703</v>
      </c>
      <c r="Q790" s="371">
        <f t="shared" si="224"/>
        <v>-90.449092348766413</v>
      </c>
      <c r="R790" s="12">
        <f t="shared" si="225"/>
        <v>89.550907651233587</v>
      </c>
      <c r="S790" s="57">
        <f t="shared" si="226"/>
        <v>1.6935762088720406E-2</v>
      </c>
      <c r="T790" s="12">
        <f t="shared" si="209"/>
        <v>72.461817403980703</v>
      </c>
    </row>
    <row r="791" spans="1:20" x14ac:dyDescent="0.25">
      <c r="A791" s="57">
        <f t="shared" si="210"/>
        <v>106.81489154151971</v>
      </c>
      <c r="B791" s="12">
        <f t="shared" si="227"/>
        <v>17.000117984657543</v>
      </c>
      <c r="C791" s="57" t="str">
        <f t="shared" si="211"/>
        <v>-32.9078065170973-4182.44284096945i</v>
      </c>
      <c r="D791" s="57" t="str">
        <f t="shared" si="212"/>
        <v>7.7999999110065-1872.39893339911i</v>
      </c>
      <c r="E791" s="57" t="str">
        <f t="shared" si="213"/>
        <v>162.467838221834-0.0935716034324076i</v>
      </c>
      <c r="F791" s="57" t="str">
        <f t="shared" si="214"/>
        <v>3.83983983337973-3904.73426711419i</v>
      </c>
      <c r="G791" s="57" t="str">
        <f t="shared" si="215"/>
        <v>0.999999998317612-0.0000410169182829372i</v>
      </c>
      <c r="H791" s="57" t="str">
        <f t="shared" si="216"/>
        <v>109.091337578406+1.23516193350097i</v>
      </c>
      <c r="I791" s="57" t="str">
        <f t="shared" si="217"/>
        <v>14.7875404254762-1201.6733109692i</v>
      </c>
      <c r="K791" s="57" t="str">
        <f t="shared" si="218"/>
        <v>0.109985468480447-0.00126023961271284i</v>
      </c>
      <c r="L791" s="57" t="str">
        <f t="shared" si="219"/>
        <v>0.000125-29.5144719458223i</v>
      </c>
      <c r="M791" s="57" t="str">
        <f t="shared" si="220"/>
        <v>0.0015-14.2279490899921i</v>
      </c>
      <c r="N791" s="57">
        <f t="shared" si="221"/>
        <v>89.549201365884457</v>
      </c>
      <c r="O791" s="57">
        <f t="shared" si="222"/>
        <v>72.428869137639367</v>
      </c>
      <c r="P791" s="371">
        <f t="shared" si="223"/>
        <v>72.428869137639367</v>
      </c>
      <c r="Q791" s="371">
        <f t="shared" si="224"/>
        <v>-90.450798634115543</v>
      </c>
      <c r="R791" s="12">
        <f t="shared" si="225"/>
        <v>89.549201365884457</v>
      </c>
      <c r="S791" s="57">
        <f t="shared" si="226"/>
        <v>1.7000117984657542E-2</v>
      </c>
      <c r="T791" s="12">
        <f t="shared" si="209"/>
        <v>72.428869137639367</v>
      </c>
    </row>
    <row r="792" spans="1:20" x14ac:dyDescent="0.25">
      <c r="A792" s="57">
        <f t="shared" si="210"/>
        <v>107.2207881293775</v>
      </c>
      <c r="B792" s="12">
        <f t="shared" si="227"/>
        <v>17.064718432999243</v>
      </c>
      <c r="C792" s="57" t="str">
        <f t="shared" si="211"/>
        <v>-32.9077674504162-4166.60659635818i</v>
      </c>
      <c r="D792" s="57" t="str">
        <f t="shared" si="212"/>
        <v>7.79999991032892-1865.31075885947i</v>
      </c>
      <c r="E792" s="57" t="str">
        <f t="shared" si="213"/>
        <v>162.467825288967-0.0939270086968198i</v>
      </c>
      <c r="F792" s="57" t="str">
        <f t="shared" si="214"/>
        <v>3.83983983333056-3889.95244900725i</v>
      </c>
      <c r="G792" s="57" t="str">
        <f t="shared" si="215"/>
        <v>0.999999998304802-0.000041172782571885i</v>
      </c>
      <c r="H792" s="57" t="str">
        <f t="shared" si="216"/>
        <v>109.091340841106+1.23985556294315i</v>
      </c>
      <c r="I792" s="57" t="str">
        <f t="shared" si="217"/>
        <v>14.7875406196558-1197.12417353973i</v>
      </c>
      <c r="K792" s="57" t="str">
        <f t="shared" si="218"/>
        <v>0.109985357845886-0.00126502724267135i</v>
      </c>
      <c r="L792" s="57" t="str">
        <f t="shared" si="219"/>
        <v>0.000125-29.4027415280159i</v>
      </c>
      <c r="M792" s="57" t="str">
        <f t="shared" si="220"/>
        <v>0.0015-14.1740875572745i</v>
      </c>
      <c r="N792" s="57">
        <f t="shared" si="221"/>
        <v>89.547488599689714</v>
      </c>
      <c r="O792" s="57">
        <f t="shared" si="222"/>
        <v>72.395920837500341</v>
      </c>
      <c r="P792" s="371">
        <f t="shared" si="223"/>
        <v>72.395920837500341</v>
      </c>
      <c r="Q792" s="371">
        <f t="shared" si="224"/>
        <v>-90.452511400310286</v>
      </c>
      <c r="R792" s="12">
        <f t="shared" si="225"/>
        <v>89.547488599689714</v>
      </c>
      <c r="S792" s="57">
        <f t="shared" si="226"/>
        <v>1.7064718432999244E-2</v>
      </c>
      <c r="T792" s="12">
        <f t="shared" si="209"/>
        <v>72.395920837500341</v>
      </c>
    </row>
    <row r="793" spans="1:20" x14ac:dyDescent="0.25">
      <c r="A793" s="57">
        <f t="shared" si="210"/>
        <v>107.62822712426913</v>
      </c>
      <c r="B793" s="12">
        <f t="shared" si="227"/>
        <v>17.12956436304464</v>
      </c>
      <c r="C793" s="57" t="str">
        <f t="shared" si="211"/>
        <v>-32.9077280863568-4150.830289789i</v>
      </c>
      <c r="D793" s="57" t="str">
        <f t="shared" si="212"/>
        <v>7.7999999096461-1858.24941744131i</v>
      </c>
      <c r="E793" s="57" t="str">
        <f t="shared" si="213"/>
        <v>162.467812257655-0.0942837625925563i</v>
      </c>
      <c r="F793" s="57" t="str">
        <f t="shared" si="214"/>
        <v>3.83983983328099-3875.2265891722i</v>
      </c>
      <c r="G793" s="57" t="str">
        <f t="shared" si="215"/>
        <v>0.999999998291894-0.0000413292391451246i</v>
      </c>
      <c r="H793" s="57" t="str">
        <f t="shared" si="216"/>
        <v>109.09134412865+1.24456702833851i</v>
      </c>
      <c r="I793" s="57" t="str">
        <f t="shared" si="217"/>
        <v>14.7875408153139-1192.59225714339i</v>
      </c>
      <c r="K793" s="57" t="str">
        <f t="shared" si="218"/>
        <v>0.109985246369131-0.00126983305097229i</v>
      </c>
      <c r="L793" s="57" t="str">
        <f t="shared" si="219"/>
        <v>0.000125-29.2914340785174i</v>
      </c>
      <c r="M793" s="57" t="str">
        <f t="shared" si="220"/>
        <v>0.0015-14.120429923565i</v>
      </c>
      <c r="N793" s="57">
        <f t="shared" si="221"/>
        <v>89.545769328056878</v>
      </c>
      <c r="O793" s="57">
        <f t="shared" si="222"/>
        <v>72.362972503306139</v>
      </c>
      <c r="P793" s="371">
        <f t="shared" si="223"/>
        <v>72.362972503306139</v>
      </c>
      <c r="Q793" s="371">
        <f t="shared" si="224"/>
        <v>-90.454230671943122</v>
      </c>
      <c r="R793" s="12">
        <f t="shared" si="225"/>
        <v>89.545769328056878</v>
      </c>
      <c r="S793" s="57">
        <f t="shared" si="226"/>
        <v>1.7129564363044639E-2</v>
      </c>
      <c r="T793" s="12">
        <f t="shared" si="209"/>
        <v>72.362972503306139</v>
      </c>
    </row>
    <row r="794" spans="1:20" x14ac:dyDescent="0.25">
      <c r="A794" s="57">
        <f t="shared" si="210"/>
        <v>108.03721438734135</v>
      </c>
      <c r="B794" s="12">
        <f t="shared" si="227"/>
        <v>17.194656707624208</v>
      </c>
      <c r="C794" s="57" t="str">
        <f t="shared" si="211"/>
        <v>-32.9076884226566-4135.11369431454i</v>
      </c>
      <c r="D794" s="57" t="str">
        <f t="shared" si="212"/>
        <v>7.79999990895811-1851.21480756489i</v>
      </c>
      <c r="E794" s="57" t="str">
        <f t="shared" si="213"/>
        <v>162.467799127148-0.0946418702225714i</v>
      </c>
      <c r="F794" s="57" t="str">
        <f t="shared" si="214"/>
        <v>3.83983983323106-3860.55647577267i</v>
      </c>
      <c r="G794" s="57" t="str">
        <f t="shared" si="215"/>
        <v>0.999999998278888-0.0000414862902533365i</v>
      </c>
      <c r="H794" s="57" t="str">
        <f t="shared" si="216"/>
        <v>109.091347441228+1.24929639746554i</v>
      </c>
      <c r="I794" s="57" t="str">
        <f t="shared" si="217"/>
        <v>14.7875410124623-1188.07749658707i</v>
      </c>
      <c r="K794" s="57" t="str">
        <f t="shared" si="218"/>
        <v>0.109985134043772-0.00127465710652576i</v>
      </c>
      <c r="L794" s="57" t="str">
        <f t="shared" si="219"/>
        <v>0.000125-29.1805479961321i</v>
      </c>
      <c r="M794" s="57" t="str">
        <f t="shared" si="220"/>
        <v>0.0015-14.0669754169804i</v>
      </c>
      <c r="N794" s="57">
        <f t="shared" si="221"/>
        <v>89.544043526300456</v>
      </c>
      <c r="O794" s="57">
        <f t="shared" si="222"/>
        <v>72.330024134797569</v>
      </c>
      <c r="P794" s="371">
        <f t="shared" si="223"/>
        <v>72.330024134797569</v>
      </c>
      <c r="Q794" s="371">
        <f t="shared" si="224"/>
        <v>-90.455956473699544</v>
      </c>
      <c r="R794" s="12">
        <f t="shared" si="225"/>
        <v>89.544043526300456</v>
      </c>
      <c r="S794" s="57">
        <f t="shared" si="226"/>
        <v>1.7194656707624208E-2</v>
      </c>
      <c r="T794" s="12">
        <f t="shared" si="209"/>
        <v>72.330024134797569</v>
      </c>
    </row>
    <row r="795" spans="1:20" x14ac:dyDescent="0.25">
      <c r="A795" s="57">
        <f t="shared" si="210"/>
        <v>108.44775580201325</v>
      </c>
      <c r="B795" s="12">
        <f t="shared" si="227"/>
        <v>17.259996403113181</v>
      </c>
      <c r="C795" s="57" t="str">
        <f t="shared" si="211"/>
        <v>-32.907648457036-4119.45658384649i</v>
      </c>
      <c r="D795" s="57" t="str">
        <f t="shared" si="212"/>
        <v>7.79999990826487-1844.20682803497i</v>
      </c>
      <c r="E795" s="57" t="str">
        <f t="shared" si="213"/>
        <v>162.467785896694-0.0950013367089947i</v>
      </c>
      <c r="F795" s="57" t="str">
        <f t="shared" si="214"/>
        <v>3.83983983318074-3845.94189777411i</v>
      </c>
      <c r="G795" s="57" t="str">
        <f t="shared" si="215"/>
        <v>0.999999998265782-0.0000416439381557534i</v>
      </c>
      <c r="H795" s="57" t="str">
        <f t="shared" si="216"/>
        <v>109.091350779029+1.25404373836024i</v>
      </c>
      <c r="I795" s="57" t="str">
        <f t="shared" si="217"/>
        <v>14.7875412111116-1183.57982692439i</v>
      </c>
      <c r="K795" s="57" t="str">
        <f t="shared" si="218"/>
        <v>0.109985020863353-0.00127949947850179i</v>
      </c>
      <c r="L795" s="57" t="str">
        <f t="shared" si="219"/>
        <v>0.000125-29.0700816857264i</v>
      </c>
      <c r="M795" s="57" t="str">
        <f t="shared" si="220"/>
        <v>0.0015-14.0137232685599i</v>
      </c>
      <c r="N795" s="57">
        <f t="shared" si="221"/>
        <v>89.54231116964155</v>
      </c>
      <c r="O795" s="57">
        <f t="shared" si="222"/>
        <v>72.297075731713676</v>
      </c>
      <c r="P795" s="371">
        <f t="shared" si="223"/>
        <v>72.297075731713676</v>
      </c>
      <c r="Q795" s="371">
        <f t="shared" si="224"/>
        <v>-90.45768883035845</v>
      </c>
      <c r="R795" s="12">
        <f t="shared" si="225"/>
        <v>89.54231116964155</v>
      </c>
      <c r="S795" s="57">
        <f t="shared" si="226"/>
        <v>1.7259996403113181E-2</v>
      </c>
      <c r="T795" s="12">
        <f t="shared" si="209"/>
        <v>72.297075731713676</v>
      </c>
    </row>
    <row r="796" spans="1:20" x14ac:dyDescent="0.25">
      <c r="A796" s="57">
        <f t="shared" si="210"/>
        <v>108.8598572740609</v>
      </c>
      <c r="B796" s="12">
        <f t="shared" si="227"/>
        <v>17.325584389445012</v>
      </c>
      <c r="C796" s="57" t="str">
        <f t="shared" si="211"/>
        <v>-32.9076081871964-4103.85873315203i</v>
      </c>
      <c r="D796" s="57" t="str">
        <f t="shared" si="212"/>
        <v>7.79999990756635-1837.22537803941i</v>
      </c>
      <c r="E796" s="57" t="str">
        <f t="shared" si="213"/>
        <v>162.46777256553-0.0953621671931287i</v>
      </c>
      <c r="F796" s="57" t="str">
        <f t="shared" si="214"/>
        <v>3.83983983313-3831.38264494091i</v>
      </c>
      <c r="G796" s="57" t="str">
        <f t="shared" si="215"/>
        <v>0.999999998252577-0.0000418021851201933i</v>
      </c>
      <c r="H796" s="57" t="str">
        <f t="shared" si="216"/>
        <v>109.091354142245+1.25880911931723i</v>
      </c>
      <c r="I796" s="57" t="str">
        <f t="shared" si="217"/>
        <v>14.7875414112734-1179.09918345486i</v>
      </c>
      <c r="K796" s="57" t="str">
        <f t="shared" si="218"/>
        <v>0.109984906821365-0.00128436023633131i</v>
      </c>
      <c r="L796" s="57" t="str">
        <f t="shared" si="219"/>
        <v>0.000125-28.9600335582052i</v>
      </c>
      <c r="M796" s="57" t="str">
        <f t="shared" si="220"/>
        <v>0.0015-13.9606727122533i</v>
      </c>
      <c r="N796" s="57">
        <f t="shared" si="221"/>
        <v>89.540572233207527</v>
      </c>
      <c r="O796" s="57">
        <f t="shared" si="222"/>
        <v>72.264127293791034</v>
      </c>
      <c r="P796" s="371">
        <f t="shared" si="223"/>
        <v>72.264127293791034</v>
      </c>
      <c r="Q796" s="371">
        <f t="shared" si="224"/>
        <v>-90.459427766792473</v>
      </c>
      <c r="R796" s="12">
        <f t="shared" si="225"/>
        <v>89.540572233207527</v>
      </c>
      <c r="S796" s="57">
        <f t="shared" si="226"/>
        <v>1.7325584389445012E-2</v>
      </c>
      <c r="T796" s="12">
        <f t="shared" si="209"/>
        <v>72.264127293791034</v>
      </c>
    </row>
    <row r="797" spans="1:20" x14ac:dyDescent="0.25">
      <c r="A797" s="57">
        <f t="shared" si="210"/>
        <v>109.27352473170234</v>
      </c>
      <c r="B797" s="12">
        <f t="shared" si="227"/>
        <v>17.391421610124905</v>
      </c>
      <c r="C797" s="57" t="str">
        <f t="shared" si="211"/>
        <v>-32.9075676108232-4088.31991785106i</v>
      </c>
      <c r="D797" s="57" t="str">
        <f t="shared" si="212"/>
        <v>7.79999990686253-1830.27035714773i</v>
      </c>
      <c r="E797" s="57" t="str">
        <f t="shared" si="213"/>
        <v>162.467759132891-0.0957243668355727i</v>
      </c>
      <c r="F797" s="57" t="str">
        <f t="shared" si="214"/>
        <v>3.83983983307894-3816.87850783338i</v>
      </c>
      <c r="G797" s="57" t="str">
        <f t="shared" si="215"/>
        <v>0.999999998239272-0.0000419610334230917i</v>
      </c>
      <c r="H797" s="57" t="str">
        <f t="shared" si="216"/>
        <v>109.09135753107+1.26359260889064i</v>
      </c>
      <c r="I797" s="57" t="str">
        <f t="shared" si="217"/>
        <v>14.7875416129592-1174.63550172295i</v>
      </c>
      <c r="K797" s="57" t="str">
        <f t="shared" si="218"/>
        <v>0.109984791911253-0.00128923944970713i</v>
      </c>
      <c r="L797" s="57" t="str">
        <f t="shared" si="219"/>
        <v>0.000125-28.8504020304893i</v>
      </c>
      <c r="M797" s="57" t="str">
        <f t="shared" si="220"/>
        <v>0.0015-13.9078229849107i</v>
      </c>
      <c r="N797" s="57">
        <f t="shared" si="221"/>
        <v>89.538826692031577</v>
      </c>
      <c r="O797" s="57">
        <f t="shared" si="222"/>
        <v>72.231178820764711</v>
      </c>
      <c r="P797" s="371">
        <f t="shared" si="223"/>
        <v>72.231178820764711</v>
      </c>
      <c r="Q797" s="371">
        <f t="shared" si="224"/>
        <v>-90.461173307968423</v>
      </c>
      <c r="R797" s="12">
        <f t="shared" si="225"/>
        <v>89.538826692031577</v>
      </c>
      <c r="S797" s="57">
        <f t="shared" si="226"/>
        <v>1.7391421610124906E-2</v>
      </c>
      <c r="T797" s="12">
        <f t="shared" si="209"/>
        <v>72.231178820764711</v>
      </c>
    </row>
    <row r="798" spans="1:20" x14ac:dyDescent="0.25">
      <c r="A798" s="57">
        <f t="shared" si="210"/>
        <v>109.68876412568282</v>
      </c>
      <c r="B798" s="12">
        <f t="shared" si="227"/>
        <v>17.457509012243381</v>
      </c>
      <c r="C798" s="57" t="str">
        <f t="shared" si="211"/>
        <v>-32.9075267255837-4072.83991441243i</v>
      </c>
      <c r="D798" s="57" t="str">
        <f t="shared" si="212"/>
        <v>7.79999990615331-1823.34166530959i</v>
      </c>
      <c r="E798" s="57" t="str">
        <f t="shared" si="213"/>
        <v>162.467745598004-0.0960879408162629i</v>
      </c>
      <c r="F798" s="57" t="str">
        <f t="shared" si="214"/>
        <v>3.83983983302744-3802.42927780457i</v>
      </c>
      <c r="G798" s="57" t="str">
        <f t="shared" si="215"/>
        <v>0.999999998225865-0.0000421204853495348i</v>
      </c>
      <c r="H798" s="57" t="str">
        <f t="shared" si="216"/>
        <v>109.0913609457+1.26839427589519i</v>
      </c>
      <c r="I798" s="57" t="str">
        <f t="shared" si="217"/>
        <v>14.7875418161809-1170.18871751709i</v>
      </c>
      <c r="K798" s="57" t="str">
        <f t="shared" si="218"/>
        <v>0.109984676126408-0.00129413718858493i</v>
      </c>
      <c r="L798" s="57" t="str">
        <f t="shared" si="219"/>
        <v>0.000125-28.7411855254925i</v>
      </c>
      <c r="M798" s="57" t="str">
        <f t="shared" si="220"/>
        <v>0.0015-13.8551733262708i</v>
      </c>
      <c r="N798" s="57">
        <f t="shared" si="221"/>
        <v>89.537074521052517</v>
      </c>
      <c r="O798" s="57">
        <f t="shared" si="222"/>
        <v>72.198230312367187</v>
      </c>
      <c r="P798" s="371">
        <f t="shared" si="223"/>
        <v>72.198230312367187</v>
      </c>
      <c r="Q798" s="371">
        <f t="shared" si="224"/>
        <v>-90.462925478947483</v>
      </c>
      <c r="R798" s="12">
        <f t="shared" si="225"/>
        <v>89.537074521052517</v>
      </c>
      <c r="S798" s="57">
        <f t="shared" si="226"/>
        <v>1.7457509012243383E-2</v>
      </c>
      <c r="T798" s="12">
        <f t="shared" si="209"/>
        <v>72.198230312367187</v>
      </c>
    </row>
    <row r="799" spans="1:20" x14ac:dyDescent="0.25">
      <c r="A799" s="57">
        <f t="shared" si="210"/>
        <v>110.10558142936043</v>
      </c>
      <c r="B799" s="12">
        <f t="shared" si="227"/>
        <v>17.523847546489908</v>
      </c>
      <c r="C799" s="57" t="str">
        <f t="shared" si="211"/>
        <v>-32.9074855291281-4057.41850015132i</v>
      </c>
      <c r="D799" s="57" t="str">
        <f t="shared" si="212"/>
        <v>7.79999990543877-1816.43920285346i</v>
      </c>
      <c r="E799" s="57" t="str">
        <f t="shared" si="213"/>
        <v>162.467731960091-0.0964528943345914i</v>
      </c>
      <c r="F799" s="57" t="str">
        <f t="shared" si="214"/>
        <v>3.83983983297559-3788.03474699753i</v>
      </c>
      <c r="G799" s="57" t="str">
        <f t="shared" si="215"/>
        <v>0.999999998212356-0.0000422805431932918i</v>
      </c>
      <c r="H799" s="57" t="str">
        <f t="shared" si="216"/>
        <v>109.09136438633+1.27321418940705i</v>
      </c>
      <c r="I799" s="57" t="str">
        <f t="shared" si="217"/>
        <v>14.7875420209502-1165.75876686879i</v>
      </c>
      <c r="K799" s="57" t="str">
        <f t="shared" si="218"/>
        <v>0.109984559460175-0.0012990535231842i</v>
      </c>
      <c r="L799" s="57" t="str">
        <f t="shared" si="219"/>
        <v>0.000125-28.6323824720985i</v>
      </c>
      <c r="M799" s="57" t="str">
        <f t="shared" si="220"/>
        <v>0.0015-13.8027229789508i</v>
      </c>
      <c r="N799" s="57">
        <f t="shared" si="221"/>
        <v>89.535315695114292</v>
      </c>
      <c r="O799" s="57">
        <f t="shared" si="222"/>
        <v>72.165281768329535</v>
      </c>
      <c r="P799" s="371">
        <f t="shared" si="223"/>
        <v>72.165281768329535</v>
      </c>
      <c r="Q799" s="371">
        <f t="shared" si="224"/>
        <v>-90.464684304885708</v>
      </c>
      <c r="R799" s="12">
        <f t="shared" si="225"/>
        <v>89.535315695114292</v>
      </c>
      <c r="S799" s="57">
        <f t="shared" si="226"/>
        <v>1.7523847546489908E-2</v>
      </c>
      <c r="T799" s="12">
        <f t="shared" si="209"/>
        <v>72.165281768329535</v>
      </c>
    </row>
    <row r="800" spans="1:20" x14ac:dyDescent="0.25">
      <c r="A800" s="57">
        <f t="shared" si="210"/>
        <v>110.52398263879201</v>
      </c>
      <c r="B800" s="12">
        <f t="shared" si="227"/>
        <v>17.590438167166571</v>
      </c>
      <c r="C800" s="57" t="str">
        <f t="shared" si="211"/>
        <v>-32.9074440190874-4042.05545322548i</v>
      </c>
      <c r="D800" s="57" t="str">
        <f t="shared" si="212"/>
        <v>7.79999990471871-1809.56287048507i</v>
      </c>
      <c r="E800" s="57" t="str">
        <f t="shared" si="213"/>
        <v>162.467718218369-0.096819232609424i</v>
      </c>
      <c r="F800" s="57" t="str">
        <f t="shared" si="214"/>
        <v>3.8398398329233-3773.69470834203i</v>
      </c>
      <c r="G800" s="57" t="str">
        <f t="shared" si="215"/>
        <v>0.999999998198744-0.0000424412092568486i</v>
      </c>
      <c r="H800" s="57" t="str">
        <f t="shared" si="216"/>
        <v>109.091367853159+1.27805241876492i</v>
      </c>
      <c r="I800" s="57" t="str">
        <f t="shared" si="217"/>
        <v>14.7875422272785-1161.34558605172i</v>
      </c>
      <c r="K800" s="57" t="str">
        <f t="shared" si="218"/>
        <v>0.109984441905845-0.00130398852398921i</v>
      </c>
      <c r="L800" s="57" t="str">
        <f t="shared" si="219"/>
        <v>0.000125-28.523991305139i</v>
      </c>
      <c r="M800" s="57" t="str">
        <f t="shared" si="220"/>
        <v>0.0015-13.7504711884348i</v>
      </c>
      <c r="N800" s="57">
        <f t="shared" si="221"/>
        <v>89.533550188965719</v>
      </c>
      <c r="O800" s="57">
        <f t="shared" si="222"/>
        <v>72.132333188380187</v>
      </c>
      <c r="P800" s="371">
        <f t="shared" si="223"/>
        <v>72.132333188380187</v>
      </c>
      <c r="Q800" s="371">
        <f t="shared" si="224"/>
        <v>-90.466449811034281</v>
      </c>
      <c r="R800" s="12">
        <f t="shared" si="225"/>
        <v>89.533550188965719</v>
      </c>
      <c r="S800" s="57">
        <f t="shared" si="226"/>
        <v>1.7590438167166572E-2</v>
      </c>
      <c r="T800" s="12">
        <f t="shared" si="209"/>
        <v>72.132333188380187</v>
      </c>
    </row>
    <row r="801" spans="1:20" x14ac:dyDescent="0.25">
      <c r="A801" s="57">
        <f t="shared" si="210"/>
        <v>110.94397377281942</v>
      </c>
      <c r="B801" s="12">
        <f t="shared" si="227"/>
        <v>17.657281832201804</v>
      </c>
      <c r="C801" s="57" t="str">
        <f t="shared" si="211"/>
        <v>-32.907402193077-4026.75055263255i</v>
      </c>
      <c r="D801" s="57" t="str">
        <f t="shared" si="212"/>
        <v>7.79999990399323-1802.7125692861i</v>
      </c>
      <c r="E801" s="57" t="str">
        <f t="shared" si="213"/>
        <v>162.467704372048-0.0971869608791909i</v>
      </c>
      <c r="F801" s="57" t="str">
        <f t="shared" si="214"/>
        <v>3.83983983287066-3759.40895555185i</v>
      </c>
      <c r="G801" s="57" t="str">
        <f t="shared" si="215"/>
        <v>0.999999998185028-0.0000426024858514404i</v>
      </c>
      <c r="H801" s="57" t="str">
        <f t="shared" si="216"/>
        <v>109.091371346386+1.28290903357102i</v>
      </c>
      <c r="I801" s="57" t="str">
        <f t="shared" si="217"/>
        <v>14.7875424351781-1156.9491115808i</v>
      </c>
      <c r="K801" s="57" t="str">
        <f t="shared" si="218"/>
        <v>0.109984323456661-0.00130894226175008i</v>
      </c>
      <c r="L801" s="57" t="str">
        <f t="shared" si="219"/>
        <v>0.000125-28.4160104653706i</v>
      </c>
      <c r="M801" s="57" t="str">
        <f t="shared" si="220"/>
        <v>0.0015-13.6984172030631i</v>
      </c>
      <c r="N801" s="57">
        <f t="shared" si="221"/>
        <v>89.531777977260063</v>
      </c>
      <c r="O801" s="57">
        <f t="shared" si="222"/>
        <v>72.099384572246095</v>
      </c>
      <c r="P801" s="371">
        <f t="shared" si="223"/>
        <v>72.099384572246095</v>
      </c>
      <c r="Q801" s="371">
        <f t="shared" si="224"/>
        <v>-90.468222022739937</v>
      </c>
      <c r="R801" s="12">
        <f t="shared" si="225"/>
        <v>89.531777977260063</v>
      </c>
      <c r="S801" s="57">
        <f t="shared" si="226"/>
        <v>1.7657281832201804E-2</v>
      </c>
      <c r="T801" s="12">
        <f t="shared" si="209"/>
        <v>72.099384572246095</v>
      </c>
    </row>
    <row r="802" spans="1:20" x14ac:dyDescent="0.25">
      <c r="A802" s="57">
        <f t="shared" si="210"/>
        <v>111.36556087315614</v>
      </c>
      <c r="B802" s="12">
        <f t="shared" si="227"/>
        <v>17.724379503164172</v>
      </c>
      <c r="C802" s="57" t="str">
        <f t="shared" si="211"/>
        <v>-32.9073600486911-4011.50357820643i</v>
      </c>
      <c r="D802" s="57" t="str">
        <f t="shared" si="212"/>
        <v>7.79999990326217-1795.88820071264i</v>
      </c>
      <c r="E802" s="57" t="str">
        <f t="shared" si="213"/>
        <v>162.467690420332-0.0975560844019899i</v>
      </c>
      <c r="F802" s="57" t="str">
        <f t="shared" si="214"/>
        <v>3.83983983281759-3745.1772831216i</v>
      </c>
      <c r="G802" s="57" t="str">
        <f t="shared" si="215"/>
        <v>0.999999998171208-0.0000427643752970849i</v>
      </c>
      <c r="H802" s="57" t="str">
        <f t="shared" si="216"/>
        <v>109.091374866212+1.28778410369203i</v>
      </c>
      <c r="I802" s="57" t="str">
        <f t="shared" si="217"/>
        <v>14.7875426446603-1152.56928021125i</v>
      </c>
      <c r="K802" s="57" t="str">
        <f t="shared" si="218"/>
        <v>0.109984204105813-0.00131391480748362i</v>
      </c>
      <c r="L802" s="57" t="str">
        <f t="shared" si="219"/>
        <v>0.000125-28.3084383994527i</v>
      </c>
      <c r="M802" s="57" t="str">
        <f t="shared" si="220"/>
        <v>0.0015-13.6465602740219i</v>
      </c>
      <c r="N802" s="57">
        <f t="shared" si="221"/>
        <v>89.529999034554749</v>
      </c>
      <c r="O802" s="57">
        <f t="shared" si="222"/>
        <v>72.066435919651724</v>
      </c>
      <c r="P802" s="371">
        <f t="shared" si="223"/>
        <v>72.066435919651724</v>
      </c>
      <c r="Q802" s="371">
        <f t="shared" si="224"/>
        <v>-90.470000965445251</v>
      </c>
      <c r="R802" s="12">
        <f t="shared" si="225"/>
        <v>89.529999034554749</v>
      </c>
      <c r="S802" s="57">
        <f t="shared" si="226"/>
        <v>1.7724379503164172E-2</v>
      </c>
      <c r="T802" s="12">
        <f t="shared" si="209"/>
        <v>72.066435919651724</v>
      </c>
    </row>
    <row r="803" spans="1:20" x14ac:dyDescent="0.25">
      <c r="A803" s="57">
        <f t="shared" si="210"/>
        <v>111.78875000447414</v>
      </c>
      <c r="B803" s="12">
        <f t="shared" si="227"/>
        <v>17.791732145276196</v>
      </c>
      <c r="C803" s="57" t="str">
        <f t="shared" si="211"/>
        <v>-32.9073175835065-3996.31431061427i</v>
      </c>
      <c r="D803" s="57" t="str">
        <f t="shared" si="212"/>
        <v>7.79999990252557-1789.08966659388i</v>
      </c>
      <c r="E803" s="57" t="str">
        <f t="shared" si="213"/>
        <v>162.467676362416-0.0979266084555102i</v>
      </c>
      <c r="F803" s="57" t="str">
        <f t="shared" si="214"/>
        <v>3.83983983276411-3730.99948632392i</v>
      </c>
      <c r="G803" s="57" t="str">
        <f t="shared" si="215"/>
        <v>0.999999998157283-0.000042926879922616i</v>
      </c>
      <c r="H803" s="57" t="str">
        <f t="shared" si="216"/>
        <v>109.09137841284+1.29267769926027i</v>
      </c>
      <c r="I803" s="57" t="str">
        <f t="shared" si="217"/>
        <v>14.7875428557379-1148.20602893776i</v>
      </c>
      <c r="K803" s="57" t="str">
        <f t="shared" si="218"/>
        <v>0.109984083846438-0.00131890623247449i</v>
      </c>
      <c r="L803" s="57" t="str">
        <f t="shared" si="219"/>
        <v>0.000125-28.2012735599249i</v>
      </c>
      <c r="M803" s="57" t="str">
        <f t="shared" si="220"/>
        <v>0.0015-13.5948996553316i</v>
      </c>
      <c r="N803" s="57">
        <f t="shared" si="221"/>
        <v>89.52821333531088</v>
      </c>
      <c r="O803" s="57">
        <f t="shared" si="222"/>
        <v>72.033487230319324</v>
      </c>
      <c r="P803" s="371">
        <f t="shared" si="223"/>
        <v>72.033487230319324</v>
      </c>
      <c r="Q803" s="371">
        <f t="shared" si="224"/>
        <v>-90.47178666468912</v>
      </c>
      <c r="R803" s="12">
        <f t="shared" si="225"/>
        <v>89.52821333531088</v>
      </c>
      <c r="S803" s="57">
        <f t="shared" si="226"/>
        <v>1.7791732145276195E-2</v>
      </c>
      <c r="T803" s="12">
        <f t="shared" si="209"/>
        <v>72.033487230319324</v>
      </c>
    </row>
    <row r="804" spans="1:20" x14ac:dyDescent="0.25">
      <c r="A804" s="57">
        <f t="shared" si="210"/>
        <v>112.21354725449115</v>
      </c>
      <c r="B804" s="12">
        <f t="shared" si="227"/>
        <v>17.859340727428247</v>
      </c>
      <c r="C804" s="57" t="str">
        <f t="shared" si="211"/>
        <v>-32.9072747950844-3981.18253135358i</v>
      </c>
      <c r="D804" s="57" t="str">
        <f t="shared" si="212"/>
        <v>7.79999990178335-1782.31686913061i</v>
      </c>
      <c r="E804" s="57" t="str">
        <f t="shared" si="213"/>
        <v>162.467662197496-0.0982985383373966i</v>
      </c>
      <c r="F804" s="57" t="str">
        <f t="shared" si="214"/>
        <v>3.83983983271022-3716.87536120644i</v>
      </c>
      <c r="G804" s="57" t="str">
        <f t="shared" si="215"/>
        <v>0.999999998143252-0.0000430900020657173i</v>
      </c>
      <c r="H804" s="57" t="str">
        <f t="shared" si="216"/>
        <v>109.091381986473+1.29758989067447i</v>
      </c>
      <c r="I804" s="57" t="str">
        <f t="shared" si="217"/>
        <v>14.7875430684229-1143.85929499346i</v>
      </c>
      <c r="K804" s="57" t="str">
        <f t="shared" si="218"/>
        <v>0.109983962671623-0.00132391660827606i</v>
      </c>
      <c r="L804" s="57" t="str">
        <f t="shared" si="219"/>
        <v>0.000125-28.0945144051852i</v>
      </c>
      <c r="M804" s="57" t="str">
        <f t="shared" si="220"/>
        <v>0.0015-13.543434603837i</v>
      </c>
      <c r="N804" s="57">
        <f t="shared" si="221"/>
        <v>89.526420853893072</v>
      </c>
      <c r="O804" s="57">
        <f t="shared" si="222"/>
        <v>72.000538503969551</v>
      </c>
      <c r="P804" s="371">
        <f t="shared" si="223"/>
        <v>72.000538503969551</v>
      </c>
      <c r="Q804" s="371">
        <f t="shared" si="224"/>
        <v>-90.473579146106928</v>
      </c>
      <c r="R804" s="12">
        <f t="shared" si="225"/>
        <v>89.526420853893072</v>
      </c>
      <c r="S804" s="57">
        <f t="shared" si="226"/>
        <v>1.7859340727428247E-2</v>
      </c>
      <c r="T804" s="12">
        <f t="shared" si="209"/>
        <v>72.000538503969551</v>
      </c>
    </row>
    <row r="805" spans="1:20" x14ac:dyDescent="0.25">
      <c r="A805" s="57">
        <f t="shared" si="210"/>
        <v>112.63995873405821</v>
      </c>
      <c r="B805" s="12">
        <f t="shared" si="227"/>
        <v>17.927206222192474</v>
      </c>
      <c r="C805" s="57" t="str">
        <f t="shared" si="211"/>
        <v>-32.9072316809631-3966.1080227487i</v>
      </c>
      <c r="D805" s="57" t="str">
        <f t="shared" si="212"/>
        <v>7.79999990103549-1775.56971089387i</v>
      </c>
      <c r="E805" s="57" t="str">
        <f t="shared" si="213"/>
        <v>162.467647924756-0.0986718793650029i</v>
      </c>
      <c r="F805" s="57" t="str">
        <f t="shared" si="214"/>
        <v>3.83983983265593-3702.80470458888i</v>
      </c>
      <c r="G805" s="57" t="str">
        <f t="shared" si="215"/>
        <v>0.999999998129114-0.0000432537440729556i</v>
      </c>
      <c r="H805" s="57" t="str">
        <f t="shared" si="216"/>
        <v>109.091385587318+1.30252074860091i</v>
      </c>
      <c r="I805" s="57" t="str">
        <f t="shared" si="217"/>
        <v>14.7875432827271-1139.52901584915i</v>
      </c>
      <c r="K805" s="57" t="str">
        <f t="shared" si="218"/>
        <v>0.109983840574402-0.00132894600671145i</v>
      </c>
      <c r="L805" s="57" t="str">
        <f t="shared" si="219"/>
        <v>0.000125-27.9881593994672i</v>
      </c>
      <c r="M805" s="57" t="str">
        <f t="shared" si="220"/>
        <v>0.0015-13.4921643791961i</v>
      </c>
      <c r="N805" s="57">
        <f t="shared" si="221"/>
        <v>89.524621564568861</v>
      </c>
      <c r="O805" s="57">
        <f t="shared" si="222"/>
        <v>71.967589740320591</v>
      </c>
      <c r="P805" s="371">
        <f t="shared" si="223"/>
        <v>71.967589740320591</v>
      </c>
      <c r="Q805" s="371">
        <f t="shared" si="224"/>
        <v>-90.475378435431139</v>
      </c>
      <c r="R805" s="12">
        <f t="shared" si="225"/>
        <v>89.524621564568861</v>
      </c>
      <c r="S805" s="57">
        <f t="shared" si="226"/>
        <v>1.7927206222192474E-2</v>
      </c>
      <c r="T805" s="12">
        <f t="shared" si="209"/>
        <v>71.967589740320591</v>
      </c>
    </row>
    <row r="806" spans="1:20" x14ac:dyDescent="0.25">
      <c r="A806" s="57">
        <f t="shared" si="210"/>
        <v>113.06799057724763</v>
      </c>
      <c r="B806" s="12">
        <f t="shared" si="227"/>
        <v>17.995329605836805</v>
      </c>
      <c r="C806" s="57" t="str">
        <f t="shared" si="211"/>
        <v>-32.9071882386649-3951.09056794785i</v>
      </c>
      <c r="D806" s="57" t="str">
        <f t="shared" si="212"/>
        <v>7.79999990028189-1768.84809482352i</v>
      </c>
      <c r="E806" s="57" t="str">
        <f t="shared" si="213"/>
        <v>162.467633543376-0.0990466368756552i</v>
      </c>
      <c r="F806" s="57" t="str">
        <f t="shared" si="214"/>
        <v>3.83983983260124-3688.7873140601i</v>
      </c>
      <c r="G806" s="57" t="str">
        <f t="shared" si="215"/>
        <v>0.999999998114868-0.0000434181082998142i</v>
      </c>
      <c r="H806" s="57" t="str">
        <f t="shared" si="216"/>
        <v>109.091389215581+1.30747034397449i</v>
      </c>
      <c r="I806" s="57" t="str">
        <f t="shared" si="217"/>
        <v>14.7875434986631-1135.21512921229i</v>
      </c>
      <c r="K806" s="57" t="str">
        <f t="shared" si="218"/>
        <v>0.109983717547755-0.00133399449987456i</v>
      </c>
      <c r="L806" s="57" t="str">
        <f t="shared" si="219"/>
        <v>0.000125-27.8822070128186i</v>
      </c>
      <c r="M806" s="57" t="str">
        <f t="shared" si="220"/>
        <v>0.0015-13.4410882438694i</v>
      </c>
      <c r="N806" s="57">
        <f t="shared" si="221"/>
        <v>89.522815441508556</v>
      </c>
      <c r="O806" s="57">
        <f t="shared" si="222"/>
        <v>71.934640939088482</v>
      </c>
      <c r="P806" s="371">
        <f t="shared" si="223"/>
        <v>71.934640939088482</v>
      </c>
      <c r="Q806" s="371">
        <f t="shared" si="224"/>
        <v>-90.477184558491444</v>
      </c>
      <c r="R806" s="12">
        <f t="shared" si="225"/>
        <v>89.522815441508556</v>
      </c>
      <c r="S806" s="57">
        <f t="shared" si="226"/>
        <v>1.7995329605836805E-2</v>
      </c>
      <c r="T806" s="12">
        <f t="shared" si="209"/>
        <v>71.934640939088482</v>
      </c>
    </row>
    <row r="807" spans="1:20" x14ac:dyDescent="0.25">
      <c r="A807" s="57">
        <f t="shared" si="210"/>
        <v>113.49764894144116</v>
      </c>
      <c r="B807" s="12">
        <f t="shared" si="227"/>
        <v>18.063711858338984</v>
      </c>
      <c r="C807" s="57" t="str">
        <f t="shared" si="211"/>
        <v>-32.9071444656944-3936.12995092002i</v>
      </c>
      <c r="D807" s="57" t="str">
        <f t="shared" si="212"/>
        <v>7.79999989952263-1762.15192422687i</v>
      </c>
      <c r="E807" s="57" t="str">
        <f t="shared" si="213"/>
        <v>162.467619052531-0.0994228162267385i</v>
      </c>
      <c r="F807" s="57" t="str">
        <f t="shared" si="214"/>
        <v>3.83983983254613-3674.82298797528i</v>
      </c>
      <c r="G807" s="57" t="str">
        <f t="shared" si="215"/>
        <v>0.999999998100514-0.0000435830971107279i</v>
      </c>
      <c r="H807" s="57" t="str">
        <f t="shared" si="216"/>
        <v>109.091392871472+1.31243874799964i</v>
      </c>
      <c r="I807" s="57" t="str">
        <f t="shared" si="217"/>
        <v>14.7875437162436-1130.91757302619i</v>
      </c>
      <c r="K807" s="57" t="str">
        <f t="shared" si="218"/>
        <v>0.109983593584608-0.00133906216013103i</v>
      </c>
      <c r="L807" s="57" t="str">
        <f t="shared" si="219"/>
        <v>0.000125-27.7766557210785i</v>
      </c>
      <c r="M807" s="57" t="str">
        <f t="shared" si="220"/>
        <v>0.0015-13.3902054631095i</v>
      </c>
      <c r="N807" s="57">
        <f t="shared" si="221"/>
        <v>89.52100245878465</v>
      </c>
      <c r="O807" s="57">
        <f t="shared" si="222"/>
        <v>71.901692099987244</v>
      </c>
      <c r="P807" s="371">
        <f t="shared" si="223"/>
        <v>71.901692099987244</v>
      </c>
      <c r="Q807" s="371">
        <f t="shared" si="224"/>
        <v>-90.47899754121535</v>
      </c>
      <c r="R807" s="12">
        <f t="shared" si="225"/>
        <v>89.52100245878465</v>
      </c>
      <c r="S807" s="57">
        <f t="shared" si="226"/>
        <v>1.8063711858338983E-2</v>
      </c>
      <c r="T807" s="12">
        <f t="shared" si="209"/>
        <v>71.901692099987244</v>
      </c>
    </row>
    <row r="808" spans="1:20" x14ac:dyDescent="0.25">
      <c r="A808" s="57">
        <f t="shared" si="210"/>
        <v>113.92894000741863</v>
      </c>
      <c r="B808" s="12">
        <f t="shared" si="227"/>
        <v>18.132353963400671</v>
      </c>
      <c r="C808" s="57" t="str">
        <f t="shared" si="211"/>
        <v>-32.9071003595329-3921.22595645177i</v>
      </c>
      <c r="D808" s="57" t="str">
        <f t="shared" si="212"/>
        <v>7.79999989875752-1755.48110277723i</v>
      </c>
      <c r="E808" s="57" t="str">
        <f t="shared" si="213"/>
        <v>162.467604451385-0.0998004227955633i</v>
      </c>
      <c r="F808" s="57" t="str">
        <f t="shared" si="214"/>
        <v>3.83983983249057-3660.91152545283i</v>
      </c>
      <c r="G808" s="57" t="str">
        <f t="shared" si="215"/>
        <v>0.99999999808605-0.000043748712879116i</v>
      </c>
      <c r="H808" s="57" t="str">
        <f t="shared" si="216"/>
        <v>109.0913965552+1.31742603215138i</v>
      </c>
      <c r="I808" s="57" t="str">
        <f t="shared" si="217"/>
        <v>14.7875439354805-1126.63628546904i</v>
      </c>
      <c r="K808" s="57" t="str">
        <f t="shared" si="218"/>
        <v>0.109983468677837-0.0013441490601193i</v>
      </c>
      <c r="L808" s="57" t="str">
        <f t="shared" si="219"/>
        <v>0.000125-27.6715040058562i</v>
      </c>
      <c r="M808" s="57" t="str">
        <f t="shared" si="220"/>
        <v>0.0015-13.3395153049507i</v>
      </c>
      <c r="N808" s="57">
        <f t="shared" si="221"/>
        <v>89.519182590371742</v>
      </c>
      <c r="O808" s="57">
        <f t="shared" si="222"/>
        <v>71.868743222728526</v>
      </c>
      <c r="P808" s="371">
        <f t="shared" si="223"/>
        <v>71.868743222728526</v>
      </c>
      <c r="Q808" s="371">
        <f t="shared" si="224"/>
        <v>-90.480817409628258</v>
      </c>
      <c r="R808" s="12">
        <f t="shared" si="225"/>
        <v>89.519182590371742</v>
      </c>
      <c r="S808" s="57">
        <f t="shared" si="226"/>
        <v>1.8132353963400672E-2</v>
      </c>
      <c r="T808" s="12">
        <f t="shared" si="209"/>
        <v>71.868743222728526</v>
      </c>
    </row>
    <row r="809" spans="1:20" x14ac:dyDescent="0.25">
      <c r="A809" s="57">
        <f t="shared" si="210"/>
        <v>114.36186997944684</v>
      </c>
      <c r="B809" s="12">
        <f t="shared" si="227"/>
        <v>18.201256908461595</v>
      </c>
      <c r="C809" s="57" t="str">
        <f t="shared" si="211"/>
        <v>-32.9070559176458-3906.37837014426i</v>
      </c>
      <c r="D809" s="57" t="str">
        <f t="shared" si="212"/>
        <v>7.79999989798661-1748.83553451263i</v>
      </c>
      <c r="E809" s="57" t="str">
        <f t="shared" si="213"/>
        <v>162.467589739099-0.100179461979689i</v>
      </c>
      <c r="F809" s="57" t="str">
        <f t="shared" si="214"/>
        <v>3.83983983243463-3647.05272637176i</v>
      </c>
      <c r="G809" s="57" t="str">
        <f t="shared" si="215"/>
        <v>0.999999998071476-0.0000439149579874166i</v>
      </c>
      <c r="H809" s="57" t="str">
        <f t="shared" si="216"/>
        <v>109.091400266978+1.32243226817641i</v>
      </c>
      <c r="I809" s="57" t="str">
        <f t="shared" si="217"/>
        <v>14.787544156387-1122.37120495311i</v>
      </c>
      <c r="K809" s="57" t="str">
        <f t="shared" si="218"/>
        <v>0.109983342820259-0.00134925527275153i</v>
      </c>
      <c r="L809" s="57" t="str">
        <f t="shared" si="219"/>
        <v>0.000125-27.5667503545091i</v>
      </c>
      <c r="M809" s="57" t="str">
        <f t="shared" si="220"/>
        <v>0.0015-13.289017040198i</v>
      </c>
      <c r="N809" s="57">
        <f t="shared" si="221"/>
        <v>89.517355810145858</v>
      </c>
      <c r="O809" s="57">
        <f t="shared" si="222"/>
        <v>71.835794307021956</v>
      </c>
      <c r="P809" s="371">
        <f t="shared" si="223"/>
        <v>71.835794307021956</v>
      </c>
      <c r="Q809" s="371">
        <f t="shared" si="224"/>
        <v>-90.482644189854142</v>
      </c>
      <c r="R809" s="12">
        <f t="shared" si="225"/>
        <v>89.517355810145858</v>
      </c>
      <c r="S809" s="57">
        <f t="shared" si="226"/>
        <v>1.8201256908461593E-2</v>
      </c>
      <c r="T809" s="12">
        <f t="shared" si="209"/>
        <v>71.835794307021956</v>
      </c>
    </row>
    <row r="810" spans="1:20" x14ac:dyDescent="0.25">
      <c r="A810" s="57">
        <f t="shared" si="210"/>
        <v>114.79644508536873</v>
      </c>
      <c r="B810" s="12">
        <f t="shared" si="227"/>
        <v>18.270421684713749</v>
      </c>
      <c r="C810" s="57" t="str">
        <f t="shared" si="211"/>
        <v>-32.90701113748-3891.5869784101i</v>
      </c>
      <c r="D810" s="57" t="str">
        <f t="shared" si="212"/>
        <v>7.79999989720984-1742.21512383431i</v>
      </c>
      <c r="E810" s="57" t="str">
        <f t="shared" si="213"/>
        <v>162.467574914831-0.100559939196896i</v>
      </c>
      <c r="F810" s="57" t="str">
        <f t="shared" si="214"/>
        <v>3.83983983237822-3633.24639136855i</v>
      </c>
      <c r="G810" s="57" t="str">
        <f t="shared" si="215"/>
        <v>0.999999998056792-0.0000440818348271214i</v>
      </c>
      <c r="H810" s="57" t="str">
        <f t="shared" si="216"/>
        <v>109.091404007019+1.32745752809405i</v>
      </c>
      <c r="I810" s="57" t="str">
        <f t="shared" si="217"/>
        <v>14.7875443789755-1118.12227012375i</v>
      </c>
      <c r="K810" s="57" t="str">
        <f t="shared" si="218"/>
        <v>0.109983216004639-0.00135438087121473i</v>
      </c>
      <c r="L810" s="57" t="str">
        <f t="shared" si="219"/>
        <v>0.000125-27.4623932601206i</v>
      </c>
      <c r="M810" s="57" t="str">
        <f t="shared" si="220"/>
        <v>0.0015-13.2387099424168i</v>
      </c>
      <c r="N810" s="57">
        <f t="shared" si="221"/>
        <v>89.515522091884336</v>
      </c>
      <c r="O810" s="57">
        <f t="shared" si="222"/>
        <v>71.802845352574934</v>
      </c>
      <c r="P810" s="371">
        <f t="shared" si="223"/>
        <v>71.802845352574934</v>
      </c>
      <c r="Q810" s="371">
        <f t="shared" si="224"/>
        <v>-90.484477908115664</v>
      </c>
      <c r="R810" s="12">
        <f t="shared" si="225"/>
        <v>89.515522091884336</v>
      </c>
      <c r="S810" s="57">
        <f t="shared" si="226"/>
        <v>1.8270421684713749E-2</v>
      </c>
      <c r="T810" s="12">
        <f t="shared" si="209"/>
        <v>71.802845352574934</v>
      </c>
    </row>
    <row r="811" spans="1:20" x14ac:dyDescent="0.25">
      <c r="A811" s="57">
        <f t="shared" si="210"/>
        <v>115.23267157669314</v>
      </c>
      <c r="B811" s="12">
        <f t="shared" si="227"/>
        <v>18.339849287115662</v>
      </c>
      <c r="C811" s="57" t="str">
        <f t="shared" si="211"/>
        <v>-32.9069660164591-3876.85156847019i</v>
      </c>
      <c r="D811" s="57" t="str">
        <f t="shared" si="212"/>
        <v>7.79999989642718-1735.61977550545i</v>
      </c>
      <c r="E811" s="57" t="str">
        <f t="shared" si="213"/>
        <v>162.467559977724-0.100941859885159i</v>
      </c>
      <c r="F811" s="57" t="str">
        <f t="shared" si="214"/>
        <v>3.83983983232142-3619.49232183447i</v>
      </c>
      <c r="G811" s="57" t="str">
        <f t="shared" si="215"/>
        <v>0.999999998041995-0.0000442493457988098i</v>
      </c>
      <c r="H811" s="57" t="str">
        <f t="shared" si="216"/>
        <v>109.091407775539+1.33250188419732i</v>
      </c>
      <c r="I811" s="57" t="str">
        <f t="shared" si="217"/>
        <v>14.7875446032589-1113.88941985865i</v>
      </c>
      <c r="K811" s="57" t="str">
        <f t="shared" si="218"/>
        <v>0.109983088223687-0.00135952592897169i</v>
      </c>
      <c r="L811" s="57" t="str">
        <f t="shared" si="219"/>
        <v>0.000125-27.3584312214789i</v>
      </c>
      <c r="M811" s="57" t="str">
        <f t="shared" si="220"/>
        <v>0.0015-13.1885932879227i</v>
      </c>
      <c r="N811" s="57">
        <f t="shared" si="221"/>
        <v>89.51368140926526</v>
      </c>
      <c r="O811" s="57">
        <f t="shared" si="222"/>
        <v>71.769896359092456</v>
      </c>
      <c r="P811" s="371">
        <f t="shared" si="223"/>
        <v>71.769896359092456</v>
      </c>
      <c r="Q811" s="371">
        <f t="shared" si="224"/>
        <v>-90.48631859073474</v>
      </c>
      <c r="R811" s="12">
        <f t="shared" si="225"/>
        <v>89.51368140926526</v>
      </c>
      <c r="S811" s="57">
        <f t="shared" si="226"/>
        <v>1.8339849287115663E-2</v>
      </c>
      <c r="T811" s="12">
        <f t="shared" si="209"/>
        <v>71.769896359092456</v>
      </c>
    </row>
    <row r="812" spans="1:20" x14ac:dyDescent="0.25">
      <c r="A812" s="57">
        <f t="shared" si="210"/>
        <v>115.67055572868458</v>
      </c>
      <c r="B812" s="12">
        <f t="shared" si="227"/>
        <v>18.409540714406702</v>
      </c>
      <c r="C812" s="57" t="str">
        <f t="shared" si="211"/>
        <v>-32.9069205519914-3862.17192835083i</v>
      </c>
      <c r="D812" s="57" t="str">
        <f t="shared" si="212"/>
        <v>7.79999989563848-1729.04939464975i</v>
      </c>
      <c r="E812" s="57" t="str">
        <f t="shared" si="213"/>
        <v>162.467544926922-0.101325229502923i</v>
      </c>
      <c r="F812" s="57" t="str">
        <f t="shared" si="214"/>
        <v>3.83983983226417-3605.79031991256i</v>
      </c>
      <c r="G812" s="57" t="str">
        <f t="shared" si="215"/>
        <v>0.999999998027086-0.000044417493312183i</v>
      </c>
      <c r="H812" s="57" t="str">
        <f t="shared" si="216"/>
        <v>109.091411572755+1.33756540905403i</v>
      </c>
      <c r="I812" s="57" t="str">
        <f t="shared" si="217"/>
        <v>14.7875448292503-1109.67259326681i</v>
      </c>
      <c r="K812" s="57" t="str">
        <f t="shared" si="218"/>
        <v>0.109982959470056-0.00136469051976204i</v>
      </c>
      <c r="L812" s="57" t="str">
        <f t="shared" si="219"/>
        <v>0.000125-27.2548627430554i</v>
      </c>
      <c r="M812" s="57" t="str">
        <f t="shared" si="220"/>
        <v>0.0015-13.1386663557708i</v>
      </c>
      <c r="N812" s="57">
        <f t="shared" si="221"/>
        <v>89.511833735867256</v>
      </c>
      <c r="O812" s="57">
        <f t="shared" si="222"/>
        <v>71.736947326277431</v>
      </c>
      <c r="P812" s="371">
        <f t="shared" si="223"/>
        <v>71.736947326277431</v>
      </c>
      <c r="Q812" s="371">
        <f t="shared" si="224"/>
        <v>-90.488166264132744</v>
      </c>
      <c r="R812" s="12">
        <f t="shared" si="225"/>
        <v>89.511833735867256</v>
      </c>
      <c r="S812" s="57">
        <f t="shared" si="226"/>
        <v>1.8409540714406702E-2</v>
      </c>
      <c r="T812" s="12">
        <f t="shared" ref="T812:T875" si="228">P812</f>
        <v>71.736947326277431</v>
      </c>
    </row>
    <row r="813" spans="1:20" x14ac:dyDescent="0.25">
      <c r="A813" s="57">
        <f t="shared" ref="A813:A876" si="229">2*PI()*B813</f>
        <v>116.11010384045359</v>
      </c>
      <c r="B813" s="12">
        <f t="shared" si="227"/>
        <v>18.479496969121449</v>
      </c>
      <c r="C813" s="57" t="str">
        <f t="shared" ref="C813:C876" si="230">IMPRODUCT(D813,E813,$C$40,,K813,$C$41)</f>
        <v>-32.9068747414636-3847.54784688067i</v>
      </c>
      <c r="D813" s="57" t="str">
        <f t="shared" ref="D813:D876" si="231">IMDIV(IMPRODUCT($C$37,$C$38,COMPLEX(1,A813/$C$38)),IMSUM(-1*A813*A813/$C$39,COMPLEX(0,1*A813)))</f>
        <v>7.79999989484383-1722.50388675008i</v>
      </c>
      <c r="E813" s="57" t="str">
        <f t="shared" ref="E813:E876" si="232">IMDIV(IMPRODUCT(IMSUM(F813,G813),$C$29,H813),IMSUM(1,I813))</f>
        <v>162.467529761561-0.101710053529007i</v>
      </c>
      <c r="F813" s="57" t="str">
        <f t="shared" ref="F813:F876" si="233">IMDIV(IMPRODUCT($C$14,$C$15,COMPLEX(1,A813/$C$15)),IMSUM(-1*A813*A813/$C$16,COMPLEX(0,A813)))</f>
        <v>3.83983983220648-3592.14018849497i</v>
      </c>
      <c r="G813" s="57" t="str">
        <f t="shared" ref="G813:G876" si="234">IMDIV(1,COMPLEX(1,A813*$C$9*$C$10))</f>
        <v>0.999999998012064-0.0000445862797860995i</v>
      </c>
      <c r="H813" s="57" t="str">
        <f t="shared" ref="H813:H876" si="235">IMDIV($C$3,IMSUM(K813,COMPLEX(0,$C$28*A813)))</f>
        <v>109.091415398884+1.3426481755077i</v>
      </c>
      <c r="I813" s="57" t="str">
        <f t="shared" ref="I813:I876" si="236">IMPRODUCT(F813,$C$29,H813,$C$31)</f>
        <v>14.7875450569625-1105.47172968776i</v>
      </c>
      <c r="K813" s="57" t="str">
        <f t="shared" ref="K813:K876" si="237">IF($C$26&lt;=0,IMDIV(1,IMSUM(IMDIV(1,L813),1/$C$18)),IMDIV(1,IMSUM(IMDIV(1,L813),1/$C$18,IMDIV(1,M813))))</f>
        <v>0.109982829736346-0.00136987471760328i</v>
      </c>
      <c r="L813" s="57" t="str">
        <f t="shared" ref="L813:L876" si="238">IMSUM($C$21/$C$22,IMDIV(1,COMPLEX(0,$C$20*$C$22*A813)))</f>
        <v>0.000125-27.1516863349824i</v>
      </c>
      <c r="M813" s="57" t="str">
        <f t="shared" ref="M813:M876" si="239">IMSUM($C$25/$C$26,IMDIV(1,COMPLEX(0,$C$24*$C$26*A813)))</f>
        <v>0.0015-13.0889284277453i</v>
      </c>
      <c r="N813" s="57">
        <f t="shared" ref="N813:N876" si="240">ABS(R813)</f>
        <v>89.509979045168976</v>
      </c>
      <c r="O813" s="57">
        <f t="shared" ref="O813:O876" si="241">ABS(P813)</f>
        <v>71.70399825383069</v>
      </c>
      <c r="P813" s="371">
        <f t="shared" ref="P813:P876" si="242">20*LOG10(IMABS(C813))</f>
        <v>71.70399825383069</v>
      </c>
      <c r="Q813" s="371">
        <f t="shared" ref="Q813:Q876" si="243">IMARGUMENT(C813)*180/PI()</f>
        <v>-90.490020954831024</v>
      </c>
      <c r="R813" s="12">
        <f t="shared" ref="R813:R876" si="244">IF(Q813&lt;0,Q813+180,Q813-180)</f>
        <v>89.509979045168976</v>
      </c>
      <c r="S813" s="57">
        <f t="shared" ref="S813:S876" si="245">B813/1000</f>
        <v>1.8479496969121448E-2</v>
      </c>
      <c r="T813" s="12">
        <f t="shared" si="228"/>
        <v>71.70399825383069</v>
      </c>
    </row>
    <row r="814" spans="1:20" x14ac:dyDescent="0.25">
      <c r="A814" s="57">
        <f t="shared" si="229"/>
        <v>116.55132223504731</v>
      </c>
      <c r="B814" s="12">
        <f t="shared" ref="B814:B877" si="246">B813*(1+B$42)</f>
        <v>18.549719057604111</v>
      </c>
      <c r="C814" s="57" t="str">
        <f t="shared" si="230"/>
        <v>-32.9068285822416-3832.97911368744i</v>
      </c>
      <c r="D814" s="57" t="str">
        <f t="shared" si="231"/>
        <v>7.79999989404318-1715.98315764711i</v>
      </c>
      <c r="E814" s="57" t="str">
        <f t="shared" si="232"/>
        <v>162.467514480768-0.102096337462757i</v>
      </c>
      <c r="F814" s="57" t="str">
        <f t="shared" si="233"/>
        <v>3.83983983214837-3578.54173121998i</v>
      </c>
      <c r="G814" s="57" t="str">
        <f t="shared" si="234"/>
        <v>0.999999997996927-0.0000447557076486092i</v>
      </c>
      <c r="H814" s="57" t="str">
        <f t="shared" si="235"/>
        <v>109.091419254146+1.34775025667869i</v>
      </c>
      <c r="I814" s="57" t="str">
        <f t="shared" si="236"/>
        <v>14.7875452864083-1101.28676869067i</v>
      </c>
      <c r="K814" s="57" t="str">
        <f t="shared" si="237"/>
        <v>0.109982699015098-0.00137507859679176i</v>
      </c>
      <c r="L814" s="57" t="str">
        <f t="shared" si="238"/>
        <v>0.000125-27.0489005130329i</v>
      </c>
      <c r="M814" s="57" t="str">
        <f t="shared" si="239"/>
        <v>0.0015-13.0393787883496i</v>
      </c>
      <c r="N814" s="57">
        <f t="shared" si="240"/>
        <v>89.508117310548869</v>
      </c>
      <c r="O814" s="57">
        <f t="shared" si="241"/>
        <v>71.671049141450482</v>
      </c>
      <c r="P814" s="371">
        <f t="shared" si="242"/>
        <v>71.671049141450482</v>
      </c>
      <c r="Q814" s="371">
        <f t="shared" si="243"/>
        <v>-90.491882689451131</v>
      </c>
      <c r="R814" s="12">
        <f t="shared" si="244"/>
        <v>89.508117310548869</v>
      </c>
      <c r="S814" s="57">
        <f t="shared" si="245"/>
        <v>1.8549719057604112E-2</v>
      </c>
      <c r="T814" s="12">
        <f t="shared" si="228"/>
        <v>71.671049141450482</v>
      </c>
    </row>
    <row r="815" spans="1:20" x14ac:dyDescent="0.25">
      <c r="A815" s="57">
        <f t="shared" si="229"/>
        <v>116.99421725954051</v>
      </c>
      <c r="B815" s="12">
        <f t="shared" si="246"/>
        <v>18.620207990023008</v>
      </c>
      <c r="C815" s="57" t="str">
        <f t="shared" si="230"/>
        <v>-32.906782071673-3818.46551919506i</v>
      </c>
      <c r="D815" s="57" t="str">
        <f t="shared" si="231"/>
        <v>7.79999989323632-1709.48711353795i</v>
      </c>
      <c r="E815" s="57" t="str">
        <f t="shared" si="232"/>
        <v>162.467499083664-0.102484086824087i</v>
      </c>
      <c r="F815" s="57" t="str">
        <f t="shared" si="233"/>
        <v>3.83983983208978-3564.99475246914i</v>
      </c>
      <c r="G815" s="57" t="str">
        <f t="shared" si="234"/>
        <v>0.999999997981674-0.0000449257793369887i</v>
      </c>
      <c r="H815" s="57" t="str">
        <f t="shared" si="235"/>
        <v>109.091423138765+1.35287172596533i</v>
      </c>
      <c r="I815" s="57" t="str">
        <f t="shared" si="236"/>
        <v>14.7875455176013-1097.11765007347i</v>
      </c>
      <c r="K815" s="57" t="str">
        <f t="shared" si="237"/>
        <v>0.109982567298797-0.00138030223190381i</v>
      </c>
      <c r="L815" s="57" t="str">
        <f t="shared" si="238"/>
        <v>0.000125-26.9465037985983i</v>
      </c>
      <c r="M815" s="57" t="str">
        <f t="shared" si="239"/>
        <v>0.0015-12.9900167247954i</v>
      </c>
      <c r="N815" s="57">
        <f t="shared" si="240"/>
        <v>89.506248505284645</v>
      </c>
      <c r="O815" s="57">
        <f t="shared" si="241"/>
        <v>71.638099988832693</v>
      </c>
      <c r="P815" s="371">
        <f t="shared" si="242"/>
        <v>71.638099988832693</v>
      </c>
      <c r="Q815" s="371">
        <f t="shared" si="243"/>
        <v>-90.493751494715355</v>
      </c>
      <c r="R815" s="12">
        <f t="shared" si="244"/>
        <v>89.506248505284645</v>
      </c>
      <c r="S815" s="57">
        <f t="shared" si="245"/>
        <v>1.8620207990023008E-2</v>
      </c>
      <c r="T815" s="12">
        <f t="shared" si="228"/>
        <v>71.638099988832693</v>
      </c>
    </row>
    <row r="816" spans="1:20" x14ac:dyDescent="0.25">
      <c r="A816" s="57">
        <f t="shared" si="229"/>
        <v>117.43879528512674</v>
      </c>
      <c r="B816" s="12">
        <f t="shared" si="246"/>
        <v>18.690964780385094</v>
      </c>
      <c r="C816" s="57" t="str">
        <f t="shared" si="230"/>
        <v>-32.9067352070846-3804.0068546208i</v>
      </c>
      <c r="D816" s="57" t="str">
        <f t="shared" si="231"/>
        <v>7.79999989242339-1703.01566097484i</v>
      </c>
      <c r="E816" s="57" t="str">
        <f t="shared" si="232"/>
        <v>162.467483569366-0.102873307153597i</v>
      </c>
      <c r="F816" s="57" t="str">
        <f t="shared" si="233"/>
        <v>3.83983983203077-3551.49905736472i</v>
      </c>
      <c r="G816" s="57" t="str">
        <f t="shared" si="234"/>
        <v>0.999999997966306-0.0000450964972977762i</v>
      </c>
      <c r="H816" s="57" t="str">
        <f t="shared" si="235"/>
        <v>109.091427052964+1.3580126570448i</v>
      </c>
      <c r="I816" s="57" t="str">
        <f t="shared" si="236"/>
        <v>14.7875457505549-1092.96431386201i</v>
      </c>
      <c r="K816" s="57" t="str">
        <f t="shared" si="237"/>
        <v>0.109982434579871-0.00138554569779666i</v>
      </c>
      <c r="L816" s="57" t="str">
        <f t="shared" si="238"/>
        <v>0.000125-26.8444947186673i</v>
      </c>
      <c r="M816" s="57" t="str">
        <f t="shared" si="239"/>
        <v>0.0015-12.9408415269928i</v>
      </c>
      <c r="N816" s="57">
        <f t="shared" si="240"/>
        <v>89.504372602553019</v>
      </c>
      <c r="O816" s="57">
        <f t="shared" si="241"/>
        <v>71.605150795671278</v>
      </c>
      <c r="P816" s="371">
        <f t="shared" si="242"/>
        <v>71.605150795671278</v>
      </c>
      <c r="Q816" s="371">
        <f t="shared" si="243"/>
        <v>-90.495627397446981</v>
      </c>
      <c r="R816" s="12">
        <f t="shared" si="244"/>
        <v>89.504372602553019</v>
      </c>
      <c r="S816" s="57">
        <f t="shared" si="245"/>
        <v>1.8690964780385094E-2</v>
      </c>
      <c r="T816" s="12">
        <f t="shared" si="228"/>
        <v>71.605150795671278</v>
      </c>
    </row>
    <row r="817" spans="1:20" x14ac:dyDescent="0.25">
      <c r="A817" s="57">
        <f t="shared" si="229"/>
        <v>117.88506270721024</v>
      </c>
      <c r="B817" s="12">
        <f t="shared" si="246"/>
        <v>18.761990446550559</v>
      </c>
      <c r="C817" s="57" t="str">
        <f t="shared" si="230"/>
        <v>-32.9066879857818-3789.60291197198i</v>
      </c>
      <c r="D817" s="57" t="str">
        <f t="shared" si="231"/>
        <v>7.79999989160429-1696.56870686376i</v>
      </c>
      <c r="E817" s="57" t="str">
        <f t="shared" si="232"/>
        <v>162.46746793698-0.103264004012588i</v>
      </c>
      <c r="F817" s="57" t="str">
        <f t="shared" si="233"/>
        <v>3.83983983197133-3538.05445176656i</v>
      </c>
      <c r="G817" s="57" t="str">
        <f t="shared" si="234"/>
        <v>0.999999997950821-0.0000452678639868067i</v>
      </c>
      <c r="H817" s="57" t="str">
        <f t="shared" si="235"/>
        <v>109.091430996966+1.36317312387431i</v>
      </c>
      <c r="I817" s="57" t="str">
        <f t="shared" si="236"/>
        <v>14.7875459852823-1088.82670030913i</v>
      </c>
      <c r="K817" s="57" t="str">
        <f t="shared" si="237"/>
        <v>0.109982300850691-0.00139080906960956i</v>
      </c>
      <c r="L817" s="57" t="str">
        <f t="shared" si="238"/>
        <v>0.000125-26.7428718058052i</v>
      </c>
      <c r="M817" s="57" t="str">
        <f t="shared" si="239"/>
        <v>0.0015-12.8918524875402i</v>
      </c>
      <c r="N817" s="57">
        <f t="shared" si="240"/>
        <v>89.502489575429337</v>
      </c>
      <c r="O817" s="57">
        <f t="shared" si="241"/>
        <v>71.572201561657522</v>
      </c>
      <c r="P817" s="371">
        <f t="shared" si="242"/>
        <v>71.572201561657522</v>
      </c>
      <c r="Q817" s="371">
        <f t="shared" si="243"/>
        <v>-90.497510424570663</v>
      </c>
      <c r="R817" s="12">
        <f t="shared" si="244"/>
        <v>89.502489575429337</v>
      </c>
      <c r="S817" s="57">
        <f t="shared" si="245"/>
        <v>1.876199044655056E-2</v>
      </c>
      <c r="T817" s="12">
        <f t="shared" si="228"/>
        <v>71.572201561657522</v>
      </c>
    </row>
    <row r="818" spans="1:20" x14ac:dyDescent="0.25">
      <c r="A818" s="57">
        <f t="shared" si="229"/>
        <v>118.33302594549764</v>
      </c>
      <c r="B818" s="12">
        <f t="shared" si="246"/>
        <v>18.833286010247452</v>
      </c>
      <c r="C818" s="57" t="str">
        <f t="shared" si="230"/>
        <v>-32.9066404050511-3775.25348404315i</v>
      </c>
      <c r="D818" s="57" t="str">
        <f t="shared" si="231"/>
        <v>7.79999989077889-1690.1461584631i</v>
      </c>
      <c r="E818" s="57" t="str">
        <f t="shared" si="232"/>
        <v>162.467452185609-0.103656182983195i</v>
      </c>
      <c r="F818" s="57" t="str">
        <f t="shared" si="233"/>
        <v>3.83983983191139-3524.66074226947i</v>
      </c>
      <c r="G818" s="57" t="str">
        <f t="shared" si="234"/>
        <v>0.999999997935217-0.0000454398818692476i</v>
      </c>
      <c r="H818" s="57" t="str">
        <f t="shared" si="235"/>
        <v>109.091434971001+1.36835320069214i</v>
      </c>
      <c r="I818" s="57" t="str">
        <f t="shared" si="236"/>
        <v>14.7875462217969-1084.70474989388i</v>
      </c>
      <c r="K818" s="57" t="str">
        <f t="shared" si="237"/>
        <v>0.109982166103569-0.0013960924227648i</v>
      </c>
      <c r="L818" s="57" t="str">
        <f t="shared" si="238"/>
        <v>0.000125-26.6416335981324i</v>
      </c>
      <c r="M818" s="57" t="str">
        <f t="shared" si="239"/>
        <v>0.0015-12.8430489017136i</v>
      </c>
      <c r="N818" s="57">
        <f t="shared" si="240"/>
        <v>89.50059939688704</v>
      </c>
      <c r="O818" s="57">
        <f t="shared" si="241"/>
        <v>71.539252286480476</v>
      </c>
      <c r="P818" s="371">
        <f t="shared" si="242"/>
        <v>71.539252286480476</v>
      </c>
      <c r="Q818" s="371">
        <f t="shared" si="243"/>
        <v>-90.49940060311296</v>
      </c>
      <c r="R818" s="12">
        <f t="shared" si="244"/>
        <v>89.50059939688704</v>
      </c>
      <c r="S818" s="57">
        <f t="shared" si="245"/>
        <v>1.8833286010247453E-2</v>
      </c>
      <c r="T818" s="12">
        <f t="shared" si="228"/>
        <v>71.539252286480476</v>
      </c>
    </row>
    <row r="819" spans="1:20" x14ac:dyDescent="0.25">
      <c r="A819" s="57">
        <f t="shared" si="229"/>
        <v>118.78269144409053</v>
      </c>
      <c r="B819" s="12">
        <f t="shared" si="246"/>
        <v>18.904852497086392</v>
      </c>
      <c r="C819" s="57" t="str">
        <f t="shared" si="230"/>
        <v>-32.9065924621574-3760.95836441315i</v>
      </c>
      <c r="D819" s="57" t="str">
        <f t="shared" si="231"/>
        <v>7.79999988994721-1683.74792338235i</v>
      </c>
      <c r="E819" s="57" t="str">
        <f t="shared" si="232"/>
        <v>162.467436314348-0.104049849668428i</v>
      </c>
      <c r="F819" s="57" t="str">
        <f t="shared" si="233"/>
        <v>3.83983983185103-3511.31773620049i</v>
      </c>
      <c r="G819" s="57" t="str">
        <f t="shared" si="234"/>
        <v>0.999999997919495-0.0000456125534196336i</v>
      </c>
      <c r="H819" s="57" t="str">
        <f t="shared" si="235"/>
        <v>109.091438975295+1.37355296201868i</v>
      </c>
      <c r="I819" s="57" t="str">
        <f t="shared" si="236"/>
        <v>14.7875464601123-1080.59840332061i</v>
      </c>
      <c r="K819" s="57" t="str">
        <f t="shared" si="237"/>
        <v>0.10998203033076-0.00140139583296875i</v>
      </c>
      <c r="L819" s="57" t="str">
        <f t="shared" si="238"/>
        <v>0.000125-26.540778639303i</v>
      </c>
      <c r="M819" s="57" t="str">
        <f t="shared" si="239"/>
        <v>0.0015-12.7944300674573i</v>
      </c>
      <c r="N819" s="57">
        <f t="shared" si="240"/>
        <v>89.498702039797507</v>
      </c>
      <c r="O819" s="57">
        <f t="shared" si="241"/>
        <v>71.506302969827004</v>
      </c>
      <c r="P819" s="371">
        <f t="shared" si="242"/>
        <v>71.506302969827004</v>
      </c>
      <c r="Q819" s="371">
        <f t="shared" si="243"/>
        <v>-90.501297960202493</v>
      </c>
      <c r="R819" s="12">
        <f t="shared" si="244"/>
        <v>89.498702039797507</v>
      </c>
      <c r="S819" s="57">
        <f t="shared" si="245"/>
        <v>1.8904852497086393E-2</v>
      </c>
      <c r="T819" s="12">
        <f t="shared" si="228"/>
        <v>71.506302969827004</v>
      </c>
    </row>
    <row r="820" spans="1:20" x14ac:dyDescent="0.25">
      <c r="A820" s="57">
        <f t="shared" si="229"/>
        <v>119.23406567157807</v>
      </c>
      <c r="B820" s="12">
        <f t="shared" si="246"/>
        <v>18.97669093657532</v>
      </c>
      <c r="C820" s="57" t="str">
        <f t="shared" si="230"/>
        <v>-32.9065441543464-3746.71734744194i</v>
      </c>
      <c r="D820" s="57" t="str">
        <f t="shared" si="231"/>
        <v>7.79999988910925-1677.37390958077i</v>
      </c>
      <c r="E820" s="57" t="str">
        <f t="shared" si="232"/>
        <v>162.467420322284-0.104445009692261i</v>
      </c>
      <c r="F820" s="57" t="str">
        <f t="shared" si="233"/>
        <v>3.8398398317902-3498.02524161599i</v>
      </c>
      <c r="G820" s="57" t="str">
        <f t="shared" si="234"/>
        <v>0.999999997903653-0.0000457858811219029i</v>
      </c>
      <c r="H820" s="57" t="str">
        <f t="shared" si="235"/>
        <v>109.091443010081+1.3787724826576i</v>
      </c>
      <c r="I820" s="57" t="str">
        <f t="shared" si="236"/>
        <v>14.7875467002428-1076.50760151817i</v>
      </c>
      <c r="K820" s="57" t="str">
        <f t="shared" si="237"/>
        <v>0.109981893524457-0.00140671937621293i</v>
      </c>
      <c r="L820" s="57" t="str">
        <f t="shared" si="238"/>
        <v>0.000125-26.4403054784847i</v>
      </c>
      <c r="M820" s="57" t="str">
        <f t="shared" si="239"/>
        <v>0.0015-12.7459952853729i</v>
      </c>
      <c r="N820" s="57">
        <f t="shared" si="240"/>
        <v>89.496797476929515</v>
      </c>
      <c r="O820" s="57">
        <f t="shared" si="241"/>
        <v>71.473353611381285</v>
      </c>
      <c r="P820" s="371">
        <f t="shared" si="242"/>
        <v>71.473353611381285</v>
      </c>
      <c r="Q820" s="371">
        <f t="shared" si="243"/>
        <v>-90.503202523070485</v>
      </c>
      <c r="R820" s="12">
        <f t="shared" si="244"/>
        <v>89.496797476929515</v>
      </c>
      <c r="S820" s="57">
        <f t="shared" si="245"/>
        <v>1.8976690936575322E-2</v>
      </c>
      <c r="T820" s="12">
        <f t="shared" si="228"/>
        <v>71.473353611381285</v>
      </c>
    </row>
    <row r="821" spans="1:20" x14ac:dyDescent="0.25">
      <c r="A821" s="57">
        <f t="shared" si="229"/>
        <v>119.68715512113008</v>
      </c>
      <c r="B821" s="12">
        <f t="shared" si="246"/>
        <v>19.048802362134307</v>
      </c>
      <c r="C821" s="57" t="str">
        <f t="shared" si="230"/>
        <v>-32.9064954788403-3732.53022826789i</v>
      </c>
      <c r="D821" s="57" t="str">
        <f t="shared" si="231"/>
        <v>7.79999988826488-1671.02402536601i</v>
      </c>
      <c r="E821" s="57" t="str">
        <f t="shared" si="232"/>
        <v>162.467404208499-0.104841668699707i</v>
      </c>
      <c r="F821" s="57" t="str">
        <f t="shared" si="233"/>
        <v>3.83983983172893-3484.78306729895i</v>
      </c>
      <c r="G821" s="57" t="str">
        <f t="shared" si="234"/>
        <v>0.999999997887691-0.0000459598674694325i</v>
      </c>
      <c r="H821" s="57" t="str">
        <f t="shared" si="235"/>
        <v>109.091447075589+1.38401183769672i</v>
      </c>
      <c r="I821" s="57" t="str">
        <f t="shared" si="236"/>
        <v>14.7875469422013-1072.43228563897i</v>
      </c>
      <c r="K821" s="57" t="str">
        <f t="shared" si="237"/>
        <v>0.109981755676798-0.00141206312877502i</v>
      </c>
      <c r="L821" s="57" t="str">
        <f t="shared" si="238"/>
        <v>0.000125-26.3402126703374i</v>
      </c>
      <c r="M821" s="57" t="str">
        <f t="shared" si="239"/>
        <v>0.0015-12.6977438587098i</v>
      </c>
      <c r="N821" s="57">
        <f t="shared" si="240"/>
        <v>89.494885680948911</v>
      </c>
      <c r="O821" s="57">
        <f t="shared" si="241"/>
        <v>71.440404210825349</v>
      </c>
      <c r="P821" s="371">
        <f t="shared" si="242"/>
        <v>71.440404210825349</v>
      </c>
      <c r="Q821" s="371">
        <f t="shared" si="243"/>
        <v>-90.505114319051089</v>
      </c>
      <c r="R821" s="12">
        <f t="shared" si="244"/>
        <v>89.494885680948911</v>
      </c>
      <c r="S821" s="57">
        <f t="shared" si="245"/>
        <v>1.9048802362134305E-2</v>
      </c>
      <c r="T821" s="12">
        <f t="shared" si="228"/>
        <v>71.440404210825349</v>
      </c>
    </row>
    <row r="822" spans="1:20" x14ac:dyDescent="0.25">
      <c r="A822" s="57">
        <f t="shared" si="229"/>
        <v>120.14196631059036</v>
      </c>
      <c r="B822" s="12">
        <f t="shared" si="246"/>
        <v>19.121187811110417</v>
      </c>
      <c r="C822" s="57" t="str">
        <f t="shared" si="230"/>
        <v>-32.9064464328415-3718.39680280456i</v>
      </c>
      <c r="D822" s="57" t="str">
        <f t="shared" si="231"/>
        <v>7.7999998874141-1664.69817939285i</v>
      </c>
      <c r="E822" s="57" t="str">
        <f t="shared" si="232"/>
        <v>162.467387972065-0.105239832356864i</v>
      </c>
      <c r="F822" s="57" t="str">
        <f t="shared" si="233"/>
        <v>3.83983983166717-3471.59102275627i</v>
      </c>
      <c r="G822" s="57" t="str">
        <f t="shared" si="234"/>
        <v>0.999999997871607-0.0000461345149650743i</v>
      </c>
      <c r="H822" s="57" t="str">
        <f t="shared" si="235"/>
        <v>109.091451172053+1.38927110250935i</v>
      </c>
      <c r="I822" s="57" t="str">
        <f t="shared" si="236"/>
        <v>14.7875471860024-1068.37239705824i</v>
      </c>
      <c r="K822" s="57" t="str">
        <f t="shared" si="237"/>
        <v>0.109981616779858-0.00141742716722i</v>
      </c>
      <c r="L822" s="57" t="str">
        <f t="shared" si="238"/>
        <v>0.000125-26.2404987749925i</v>
      </c>
      <c r="M822" s="57" t="str">
        <f t="shared" si="239"/>
        <v>0.0015-12.649675093355i</v>
      </c>
      <c r="N822" s="57">
        <f t="shared" si="240"/>
        <v>89.49296662441823</v>
      </c>
      <c r="O822" s="57">
        <f t="shared" si="241"/>
        <v>71.40745476783853</v>
      </c>
      <c r="P822" s="371">
        <f t="shared" si="242"/>
        <v>71.40745476783853</v>
      </c>
      <c r="Q822" s="371">
        <f t="shared" si="243"/>
        <v>-90.50703337558177</v>
      </c>
      <c r="R822" s="12">
        <f t="shared" si="244"/>
        <v>89.49296662441823</v>
      </c>
      <c r="S822" s="57">
        <f t="shared" si="245"/>
        <v>1.9121187811110416E-2</v>
      </c>
      <c r="T822" s="12">
        <f t="shared" si="228"/>
        <v>71.40745476783853</v>
      </c>
    </row>
    <row r="823" spans="1:20" x14ac:dyDescent="0.25">
      <c r="A823" s="57">
        <f t="shared" si="229"/>
        <v>120.59850578257061</v>
      </c>
      <c r="B823" s="12">
        <f t="shared" si="246"/>
        <v>19.193848324792636</v>
      </c>
      <c r="C823" s="57" t="str">
        <f t="shared" si="230"/>
        <v>-32.9063970135308-3704.31686773795i</v>
      </c>
      <c r="D823" s="57" t="str">
        <f t="shared" si="231"/>
        <v>7.79999988655679-1658.39628066187i</v>
      </c>
      <c r="E823" s="57" t="str">
        <f t="shared" si="232"/>
        <v>162.467371612049-0.10563950635104i</v>
      </c>
      <c r="F823" s="57" t="str">
        <f t="shared" si="233"/>
        <v>3.83983983160492-3458.44891821592i</v>
      </c>
      <c r="G823" s="57" t="str">
        <f t="shared" si="234"/>
        <v>0.9999999978554-0.000046309826121191i</v>
      </c>
      <c r="H823" s="57" t="str">
        <f t="shared" si="235"/>
        <v>109.091455299711+1.3945503527552i</v>
      </c>
      <c r="I823" s="57" t="str">
        <f t="shared" si="236"/>
        <v>14.78754743166-1064.32787737313i</v>
      </c>
      <c r="K823" s="57" t="str">
        <f t="shared" si="237"/>
        <v>0.109981476825652-0.00142281156840111i</v>
      </c>
      <c r="L823" s="57" t="str">
        <f t="shared" si="238"/>
        <v>0.000125-26.141162358032i</v>
      </c>
      <c r="M823" s="57" t="str">
        <f t="shared" si="239"/>
        <v>0.0015-12.6017882978233i</v>
      </c>
      <c r="N823" s="57">
        <f t="shared" si="240"/>
        <v>89.491040279796266</v>
      </c>
      <c r="O823" s="57">
        <f t="shared" si="241"/>
        <v>71.374505282097758</v>
      </c>
      <c r="P823" s="371">
        <f t="shared" si="242"/>
        <v>71.374505282097758</v>
      </c>
      <c r="Q823" s="371">
        <f t="shared" si="243"/>
        <v>-90.508959720203734</v>
      </c>
      <c r="R823" s="12">
        <f t="shared" si="244"/>
        <v>89.491040279796266</v>
      </c>
      <c r="S823" s="57">
        <f t="shared" si="245"/>
        <v>1.9193848324792637E-2</v>
      </c>
      <c r="T823" s="12">
        <f t="shared" si="228"/>
        <v>71.374505282097758</v>
      </c>
    </row>
    <row r="824" spans="1:20" x14ac:dyDescent="0.25">
      <c r="A824" s="57">
        <f t="shared" si="229"/>
        <v>121.05678010454439</v>
      </c>
      <c r="B824" s="12">
        <f t="shared" si="246"/>
        <v>19.266784948426849</v>
      </c>
      <c r="C824" s="57" t="str">
        <f t="shared" si="230"/>
        <v>-32.9063472180691-3690.29022052379i</v>
      </c>
      <c r="D824" s="57" t="str">
        <f t="shared" si="231"/>
        <v>7.79999988569303-1652.11823851818i</v>
      </c>
      <c r="E824" s="57" t="str">
        <f t="shared" si="232"/>
        <v>162.467355127513-0.106040696390827i</v>
      </c>
      <c r="F824" s="57" t="str">
        <f t="shared" si="233"/>
        <v>3.83983983154221-3445.35656462439i</v>
      </c>
      <c r="G824" s="57" t="str">
        <f t="shared" si="234"/>
        <v>0.99999999783907-0.0000464858034596925i</v>
      </c>
      <c r="H824" s="57" t="str">
        <f t="shared" si="235"/>
        <v>109.091459458798+1.39984966438146i</v>
      </c>
      <c r="I824" s="57" t="str">
        <f t="shared" si="236"/>
        <v>14.7875476791879-1060.29866840185i</v>
      </c>
      <c r="K824" s="57" t="str">
        <f t="shared" si="237"/>
        <v>0.109981335806136-0.00142821640946098i</v>
      </c>
      <c r="L824" s="57" t="str">
        <f t="shared" si="238"/>
        <v>0.000125-26.0422019904682i</v>
      </c>
      <c r="M824" s="57" t="str">
        <f t="shared" si="239"/>
        <v>0.0015-12.554082783247i</v>
      </c>
      <c r="N824" s="57">
        <f t="shared" si="240"/>
        <v>89.489106619437706</v>
      </c>
      <c r="O824" s="57">
        <f t="shared" si="241"/>
        <v>71.341555753278101</v>
      </c>
      <c r="P824" s="371">
        <f t="shared" si="242"/>
        <v>71.341555753278101</v>
      </c>
      <c r="Q824" s="371">
        <f t="shared" si="243"/>
        <v>-90.510893380562294</v>
      </c>
      <c r="R824" s="12">
        <f t="shared" si="244"/>
        <v>89.489106619437706</v>
      </c>
      <c r="S824" s="57">
        <f t="shared" si="245"/>
        <v>1.926678494842685E-2</v>
      </c>
      <c r="T824" s="12">
        <f t="shared" si="228"/>
        <v>71.341555753278101</v>
      </c>
    </row>
    <row r="825" spans="1:20" x14ac:dyDescent="0.25">
      <c r="A825" s="57">
        <f t="shared" si="229"/>
        <v>121.51679586894164</v>
      </c>
      <c r="B825" s="12">
        <f t="shared" si="246"/>
        <v>19.339998731230871</v>
      </c>
      <c r="C825" s="57" t="str">
        <f t="shared" si="230"/>
        <v>-32.9062970435936-3676.31665938403i</v>
      </c>
      <c r="D825" s="57" t="str">
        <f t="shared" si="231"/>
        <v>7.7999998848226-1645.86396264998i</v>
      </c>
      <c r="E825" s="57" t="str">
        <f t="shared" si="232"/>
        <v>162.467338517509-0.106443408206103i</v>
      </c>
      <c r="F825" s="57" t="str">
        <f t="shared" si="233"/>
        <v>3.83983983147903-3432.31377364369i</v>
      </c>
      <c r="G825" s="57" t="str">
        <f t="shared" si="234"/>
        <v>0.999999997822616-0.0000466624495120715i</v>
      </c>
      <c r="H825" s="57" t="str">
        <f t="shared" si="235"/>
        <v>109.091463649555+1.40516911362406i</v>
      </c>
      <c r="I825" s="57" t="str">
        <f t="shared" si="236"/>
        <v>14.7875479286006-1056.28471218288i</v>
      </c>
      <c r="K825" s="57" t="str">
        <f t="shared" si="237"/>
        <v>0.109981193713204-0.00143364176783273i</v>
      </c>
      <c r="L825" s="57" t="str">
        <f t="shared" si="238"/>
        <v>0.000125-25.943616248723i</v>
      </c>
      <c r="M825" s="57" t="str">
        <f t="shared" si="239"/>
        <v>0.0015-12.5065578633662i</v>
      </c>
      <c r="N825" s="57">
        <f t="shared" si="240"/>
        <v>89.487165615592829</v>
      </c>
      <c r="O825" s="57">
        <f t="shared" si="241"/>
        <v>71.30860618105136</v>
      </c>
      <c r="P825" s="371">
        <f t="shared" si="242"/>
        <v>71.30860618105136</v>
      </c>
      <c r="Q825" s="371">
        <f t="shared" si="243"/>
        <v>-90.512834384407171</v>
      </c>
      <c r="R825" s="12">
        <f t="shared" si="244"/>
        <v>89.487165615592829</v>
      </c>
      <c r="S825" s="57">
        <f t="shared" si="245"/>
        <v>1.9339998731230872E-2</v>
      </c>
      <c r="T825" s="12">
        <f t="shared" si="228"/>
        <v>71.30860618105136</v>
      </c>
    </row>
    <row r="826" spans="1:20" x14ac:dyDescent="0.25">
      <c r="A826" s="57">
        <f t="shared" si="229"/>
        <v>121.97855969324362</v>
      </c>
      <c r="B826" s="12">
        <f t="shared" si="246"/>
        <v>19.413490726409549</v>
      </c>
      <c r="C826" s="57" t="str">
        <f t="shared" si="230"/>
        <v>-32.9062464872215-3662.39598330443i</v>
      </c>
      <c r="D826" s="57" t="str">
        <f t="shared" si="231"/>
        <v>7.79999988394559-1639.63336308745i</v>
      </c>
      <c r="E826" s="57" t="str">
        <f t="shared" si="232"/>
        <v>162.467321781081-0.106847647548242i</v>
      </c>
      <c r="F826" s="57" t="str">
        <f t="shared" si="233"/>
        <v>3.83983983141535-3419.32035764895i</v>
      </c>
      <c r="G826" s="57" t="str">
        <f t="shared" si="234"/>
        <v>0.999999997806036-0.0000468397668194409i</v>
      </c>
      <c r="H826" s="57" t="str">
        <f t="shared" si="235"/>
        <v>109.091467872222+1.41050877700858i</v>
      </c>
      <c r="I826" s="57" t="str">
        <f t="shared" si="236"/>
        <v>14.7875481799126-1052.28595097411i</v>
      </c>
      <c r="K826" s="57" t="str">
        <f t="shared" si="237"/>
        <v>0.109981050538687-0.00143908772124094i</v>
      </c>
      <c r="L826" s="57" t="str">
        <f t="shared" si="238"/>
        <v>0.000125-25.8454037146075i</v>
      </c>
      <c r="M826" s="57" t="str">
        <f t="shared" si="239"/>
        <v>0.0015-12.459212854519i</v>
      </c>
      <c r="N826" s="57">
        <f t="shared" si="240"/>
        <v>89.485217240406968</v>
      </c>
      <c r="O826" s="57">
        <f t="shared" si="241"/>
        <v>71.275656565087161</v>
      </c>
      <c r="P826" s="371">
        <f t="shared" si="242"/>
        <v>71.275656565087161</v>
      </c>
      <c r="Q826" s="371">
        <f t="shared" si="243"/>
        <v>-90.514782759593032</v>
      </c>
      <c r="R826" s="12">
        <f t="shared" si="244"/>
        <v>89.485217240406968</v>
      </c>
      <c r="S826" s="57">
        <f t="shared" si="245"/>
        <v>1.9413490726409549E-2</v>
      </c>
      <c r="T826" s="12">
        <f t="shared" si="228"/>
        <v>71.275656565087161</v>
      </c>
    </row>
    <row r="827" spans="1:20" x14ac:dyDescent="0.25">
      <c r="A827" s="57">
        <f t="shared" si="229"/>
        <v>122.44207822007796</v>
      </c>
      <c r="B827" s="12">
        <f t="shared" si="246"/>
        <v>19.487261991169905</v>
      </c>
      <c r="C827" s="57" t="str">
        <f t="shared" si="230"/>
        <v>-32.9061955460455-3648.52799203149i</v>
      </c>
      <c r="D827" s="57" t="str">
        <f t="shared" si="231"/>
        <v>7.79999988306191-1633.42635020131i</v>
      </c>
      <c r="E827" s="57" t="str">
        <f t="shared" si="232"/>
        <v>162.467304917266-0.107253420190027i</v>
      </c>
      <c r="F827" s="57" t="str">
        <f t="shared" si="233"/>
        <v>3.83983983135124-3406.37612972551i</v>
      </c>
      <c r="G827" s="57" t="str">
        <f t="shared" si="234"/>
        <v>0.99999999778933-0.0000470177579325692i</v>
      </c>
      <c r="H827" s="57" t="str">
        <f t="shared" si="235"/>
        <v>109.091472127042+1.41586873135144i</v>
      </c>
      <c r="I827" s="57" t="str">
        <f t="shared" si="236"/>
        <v>14.7875484331383-1048.30232725203i</v>
      </c>
      <c r="K827" s="57" t="str">
        <f t="shared" si="237"/>
        <v>0.109980906274356-0.00144455434770281i</v>
      </c>
      <c r="L827" s="57" t="str">
        <f t="shared" si="238"/>
        <v>0.000125-25.7475629753014i</v>
      </c>
      <c r="M827" s="57" t="str">
        <f t="shared" si="239"/>
        <v>0.0015-12.4120470756316i</v>
      </c>
      <c r="N827" s="57">
        <f t="shared" si="240"/>
        <v>89.483261465920222</v>
      </c>
      <c r="O827" s="57">
        <f t="shared" si="241"/>
        <v>71.242706905052586</v>
      </c>
      <c r="P827" s="371">
        <f t="shared" si="242"/>
        <v>71.242706905052586</v>
      </c>
      <c r="Q827" s="371">
        <f t="shared" si="243"/>
        <v>-90.516738534079778</v>
      </c>
      <c r="R827" s="12">
        <f t="shared" si="244"/>
        <v>89.483261465920222</v>
      </c>
      <c r="S827" s="57">
        <f t="shared" si="245"/>
        <v>1.9487261991169905E-2</v>
      </c>
      <c r="T827" s="12">
        <f t="shared" si="228"/>
        <v>71.242706905052586</v>
      </c>
    </row>
    <row r="828" spans="1:20" x14ac:dyDescent="0.25">
      <c r="A828" s="57">
        <f t="shared" si="229"/>
        <v>122.90735811731425</v>
      </c>
      <c r="B828" s="12">
        <f t="shared" si="246"/>
        <v>19.56131358673635</v>
      </c>
      <c r="C828" s="57" t="str">
        <f t="shared" si="230"/>
        <v>-32.9061442171408-3634.71248606976i</v>
      </c>
      <c r="D828" s="57" t="str">
        <f t="shared" si="231"/>
        <v>7.79999988217151-1627.24283470161i</v>
      </c>
      <c r="E828" s="57" t="str">
        <f t="shared" si="232"/>
        <v>162.4672879251-0.107660731925885i</v>
      </c>
      <c r="F828" s="57" t="str">
        <f t="shared" si="233"/>
        <v>3.83983983128659-3393.4809036663i</v>
      </c>
      <c r="G828" s="57" t="str">
        <f t="shared" si="234"/>
        <v>0.999999997772497-0.0000471964254119185i</v>
      </c>
      <c r="H828" s="57" t="str">
        <f t="shared" si="235"/>
        <v>109.091476414261+1.42124905376101i</v>
      </c>
      <c r="I828" s="57" t="str">
        <f t="shared" si="236"/>
        <v>14.7875486882921-1044.33378371086i</v>
      </c>
      <c r="K828" s="57" t="str">
        <f t="shared" si="237"/>
        <v>0.109980760911918-0.00145004172552923i</v>
      </c>
      <c r="L828" s="57" t="str">
        <f t="shared" si="238"/>
        <v>0.000125-25.6500926233327i</v>
      </c>
      <c r="M828" s="57" t="str">
        <f t="shared" si="239"/>
        <v>0.0015-12.3650598482084i</v>
      </c>
      <c r="N828" s="57">
        <f t="shared" si="240"/>
        <v>89.481298264066965</v>
      </c>
      <c r="O828" s="57">
        <f t="shared" si="241"/>
        <v>71.209757200612529</v>
      </c>
      <c r="P828" s="371">
        <f t="shared" si="242"/>
        <v>71.209757200612529</v>
      </c>
      <c r="Q828" s="371">
        <f t="shared" si="243"/>
        <v>-90.518701735933035</v>
      </c>
      <c r="R828" s="12">
        <f t="shared" si="244"/>
        <v>89.481298264066965</v>
      </c>
      <c r="S828" s="57">
        <f t="shared" si="245"/>
        <v>1.9561313586736351E-2</v>
      </c>
      <c r="T828" s="12">
        <f t="shared" si="228"/>
        <v>71.209757200612529</v>
      </c>
    </row>
    <row r="829" spans="1:20" x14ac:dyDescent="0.25">
      <c r="A829" s="57">
        <f t="shared" si="229"/>
        <v>123.37440607816005</v>
      </c>
      <c r="B829" s="12">
        <f t="shared" si="246"/>
        <v>19.63564657836595</v>
      </c>
      <c r="C829" s="57" t="str">
        <f t="shared" si="230"/>
        <v>-32.9060924975541-3620.94926667849i</v>
      </c>
      <c r="D829" s="57" t="str">
        <f t="shared" si="231"/>
        <v>7.7999998812743-1621.08272763638i</v>
      </c>
      <c r="E829" s="57" t="str">
        <f t="shared" si="232"/>
        <v>162.467270803601-0.108069588571852i</v>
      </c>
      <c r="F829" s="57" t="str">
        <f t="shared" si="233"/>
        <v>3.83983983122147-3380.63449396915i</v>
      </c>
      <c r="G829" s="57" t="str">
        <f t="shared" si="234"/>
        <v>0.999999997755536-0.0000473757718276803i</v>
      </c>
      <c r="H829" s="57" t="str">
        <f t="shared" si="235"/>
        <v>109.091480734125+1.42664982163868i</v>
      </c>
      <c r="I829" s="57" t="str">
        <f t="shared" si="236"/>
        <v>14.7875489453887-1040.38026326178i</v>
      </c>
      <c r="K829" s="57" t="str">
        <f t="shared" si="237"/>
        <v>0.109980614443017-0.0014555499333258i</v>
      </c>
      <c r="L829" s="57" t="str">
        <f t="shared" si="238"/>
        <v>0.000125-25.5529912565578i</v>
      </c>
      <c r="M829" s="57" t="str">
        <f t="shared" si="239"/>
        <v>0.0015-12.3182504963224i</v>
      </c>
      <c r="N829" s="57">
        <f t="shared" si="240"/>
        <v>89.479327606675611</v>
      </c>
      <c r="O829" s="57">
        <f t="shared" si="241"/>
        <v>71.176807451428573</v>
      </c>
      <c r="P829" s="371">
        <f t="shared" si="242"/>
        <v>71.176807451428573</v>
      </c>
      <c r="Q829" s="371">
        <f t="shared" si="243"/>
        <v>-90.520672393324389</v>
      </c>
      <c r="R829" s="12">
        <f t="shared" si="244"/>
        <v>89.479327606675611</v>
      </c>
      <c r="S829" s="57">
        <f t="shared" si="245"/>
        <v>1.9635646578365949E-2</v>
      </c>
      <c r="T829" s="12">
        <f t="shared" si="228"/>
        <v>71.176807451428573</v>
      </c>
    </row>
    <row r="830" spans="1:20" x14ac:dyDescent="0.25">
      <c r="A830" s="57">
        <f t="shared" si="229"/>
        <v>123.84322882125706</v>
      </c>
      <c r="B830" s="12">
        <f t="shared" si="246"/>
        <v>19.710262035363741</v>
      </c>
      <c r="C830" s="57" t="str">
        <f t="shared" si="230"/>
        <v>-32.906040384315-3607.23813586945i</v>
      </c>
      <c r="D830" s="57" t="str">
        <f t="shared" si="231"/>
        <v>7.79999988037027-1614.94594039043i</v>
      </c>
      <c r="E830" s="57" t="str">
        <f t="shared" si="232"/>
        <v>162.467253551788-0.108479995965716i</v>
      </c>
      <c r="F830" s="57" t="str">
        <f t="shared" si="233"/>
        <v>3.83983983115583-3367.83671583417i</v>
      </c>
      <c r="G830" s="57" t="str">
        <f t="shared" si="234"/>
        <v>0.999999997738446-0.0000475557997598127i</v>
      </c>
      <c r="H830" s="57" t="str">
        <f t="shared" si="235"/>
        <v>109.091485086882+1.43207111267998i</v>
      </c>
      <c r="I830" s="57" t="str">
        <f t="shared" si="236"/>
        <v>14.7875492044427-1036.44170903206i</v>
      </c>
      <c r="K830" s="57" t="str">
        <f t="shared" si="237"/>
        <v>0.109980466859236-0.00146107904999403i</v>
      </c>
      <c r="L830" s="57" t="str">
        <f t="shared" si="238"/>
        <v>0.000125-25.4562574781409i</v>
      </c>
      <c r="M830" s="57" t="str">
        <f t="shared" si="239"/>
        <v>0.0015-12.2716183466053i</v>
      </c>
      <c r="N830" s="57">
        <f t="shared" si="240"/>
        <v>89.477349465468066</v>
      </c>
      <c r="O830" s="57">
        <f t="shared" si="241"/>
        <v>71.143857657160595</v>
      </c>
      <c r="P830" s="371">
        <f t="shared" si="242"/>
        <v>71.143857657160595</v>
      </c>
      <c r="Q830" s="371">
        <f t="shared" si="243"/>
        <v>-90.522650534531934</v>
      </c>
      <c r="R830" s="12">
        <f t="shared" si="244"/>
        <v>89.477349465468066</v>
      </c>
      <c r="S830" s="57">
        <f t="shared" si="245"/>
        <v>1.9710262035363739E-2</v>
      </c>
      <c r="T830" s="12">
        <f t="shared" si="228"/>
        <v>71.143857657160595</v>
      </c>
    </row>
    <row r="831" spans="1:20" x14ac:dyDescent="0.25">
      <c r="A831" s="57">
        <f t="shared" si="229"/>
        <v>124.31383309077785</v>
      </c>
      <c r="B831" s="12">
        <f t="shared" si="246"/>
        <v>19.785161031098124</v>
      </c>
      <c r="C831" s="57" t="str">
        <f t="shared" si="230"/>
        <v>-32.9059878744285-3593.57889640338i</v>
      </c>
      <c r="D831" s="57" t="str">
        <f t="shared" si="231"/>
        <v>7.79999987945934-1608.832384684i</v>
      </c>
      <c r="E831" s="57" t="str">
        <f t="shared" si="232"/>
        <v>162.467236168668-0.108891959967075i</v>
      </c>
      <c r="F831" s="57" t="str">
        <f t="shared" si="233"/>
        <v>3.83983983108972-3355.087385161i</v>
      </c>
      <c r="G831" s="57" t="str">
        <f t="shared" si="234"/>
        <v>0.999999997721225-0.0000477365117980779i</v>
      </c>
      <c r="H831" s="57" t="str">
        <f t="shared" si="235"/>
        <v>109.091489472783+1.43751300487582i</v>
      </c>
      <c r="I831" s="57" t="str">
        <f t="shared" si="236"/>
        <v>14.7875494654697-1032.51806436428i</v>
      </c>
      <c r="K831" s="57" t="str">
        <f t="shared" si="237"/>
        <v>0.109980318152089-0.00146662915473234i</v>
      </c>
      <c r="L831" s="57" t="str">
        <f t="shared" si="238"/>
        <v>0.000125-25.359889896534i</v>
      </c>
      <c r="M831" s="57" t="str">
        <f t="shared" si="239"/>
        <v>0.0015-12.225162728238i</v>
      </c>
      <c r="N831" s="57">
        <f t="shared" si="240"/>
        <v>89.475363812059356</v>
      </c>
      <c r="O831" s="57">
        <f t="shared" si="241"/>
        <v>71.110907817465062</v>
      </c>
      <c r="P831" s="371">
        <f t="shared" si="242"/>
        <v>71.110907817465062</v>
      </c>
      <c r="Q831" s="371">
        <f t="shared" si="243"/>
        <v>-90.524636187940644</v>
      </c>
      <c r="R831" s="12">
        <f t="shared" si="244"/>
        <v>89.475363812059356</v>
      </c>
      <c r="S831" s="57">
        <f t="shared" si="245"/>
        <v>1.9785161031098123E-2</v>
      </c>
      <c r="T831" s="12">
        <f t="shared" si="228"/>
        <v>71.110907817465062</v>
      </c>
    </row>
    <row r="832" spans="1:20" x14ac:dyDescent="0.25">
      <c r="A832" s="57">
        <f t="shared" si="229"/>
        <v>124.7862256565228</v>
      </c>
      <c r="B832" s="12">
        <f t="shared" si="246"/>
        <v>19.860344643016298</v>
      </c>
      <c r="C832" s="57" t="str">
        <f t="shared" si="230"/>
        <v>-32.9059349648754-3579.97135178775i</v>
      </c>
      <c r="D832" s="57" t="str">
        <f t="shared" si="231"/>
        <v>7.79999987854149-1602.74197257155i</v>
      </c>
      <c r="E832" s="57" t="str">
        <f t="shared" si="232"/>
        <v>162.467218653242-0.109305486457341i</v>
      </c>
      <c r="F832" s="57" t="str">
        <f t="shared" si="233"/>
        <v>3.83983983102309-3342.38631854625i</v>
      </c>
      <c r="G832" s="57" t="str">
        <f t="shared" si="234"/>
        <v>0.999999997703874-0.0000479179105420792i</v>
      </c>
      <c r="H832" s="57" t="str">
        <f t="shared" si="235"/>
        <v>109.091493892081+1.44297557651338i</v>
      </c>
      <c r="I832" s="57" t="str">
        <f t="shared" si="236"/>
        <v>14.7875497284841-1028.60927281551i</v>
      </c>
      <c r="K832" s="57" t="str">
        <f t="shared" si="237"/>
        <v>0.10998016831303-0.00147220032703718i</v>
      </c>
      <c r="L832" s="57" t="str">
        <f t="shared" si="238"/>
        <v>0.000125-25.2638871254573i</v>
      </c>
      <c r="M832" s="57" t="str">
        <f t="shared" si="239"/>
        <v>0.0015-12.1788829729408i</v>
      </c>
      <c r="N832" s="57">
        <f t="shared" si="240"/>
        <v>89.473370617957329</v>
      </c>
      <c r="O832" s="57">
        <f t="shared" si="241"/>
        <v>71.077957931996423</v>
      </c>
      <c r="P832" s="371">
        <f t="shared" si="242"/>
        <v>71.077957931996423</v>
      </c>
      <c r="Q832" s="371">
        <f t="shared" si="243"/>
        <v>-90.526629382042671</v>
      </c>
      <c r="R832" s="12">
        <f t="shared" si="244"/>
        <v>89.473370617957329</v>
      </c>
      <c r="S832" s="57">
        <f t="shared" si="245"/>
        <v>1.9860344643016298E-2</v>
      </c>
      <c r="T832" s="12">
        <f t="shared" si="228"/>
        <v>71.077957931996423</v>
      </c>
    </row>
    <row r="833" spans="1:20" x14ac:dyDescent="0.25">
      <c r="A833" s="57">
        <f t="shared" si="229"/>
        <v>125.2604133140176</v>
      </c>
      <c r="B833" s="12">
        <f t="shared" si="246"/>
        <v>19.93581395265976</v>
      </c>
      <c r="C833" s="57" t="str">
        <f t="shared" si="230"/>
        <v>-32.9058816526179-3566.41530627367i</v>
      </c>
      <c r="D833" s="57" t="str">
        <f t="shared" si="231"/>
        <v>7.79999987761664-1596.67461644046i</v>
      </c>
      <c r="E833" s="57" t="str">
        <f t="shared" si="232"/>
        <v>162.467201004507-0.10972058134005i</v>
      </c>
      <c r="F833" s="57" t="str">
        <f t="shared" si="233"/>
        <v>3.83983983095593-3329.73333328082i</v>
      </c>
      <c r="G833" s="57" t="str">
        <f t="shared" si="234"/>
        <v>0.99999999768639-0.0000480999986012982i</v>
      </c>
      <c r="H833" s="57" t="str">
        <f t="shared" si="235"/>
        <v>109.09149834503+1.44845890617743i</v>
      </c>
      <c r="I833" s="57" t="str">
        <f t="shared" si="236"/>
        <v>14.7875499935013-1024.71527815645i</v>
      </c>
      <c r="K833" s="57" t="str">
        <f t="shared" si="237"/>
        <v>0.109980017333446-0.00147779264670414i</v>
      </c>
      <c r="L833" s="57" t="str">
        <f t="shared" si="238"/>
        <v>0.000125-25.1682477838785i</v>
      </c>
      <c r="M833" s="57" t="str">
        <f t="shared" si="239"/>
        <v>0.0015-12.1327784149639i</v>
      </c>
      <c r="N833" s="57">
        <f t="shared" si="240"/>
        <v>89.471369854562099</v>
      </c>
      <c r="O833" s="57">
        <f t="shared" si="241"/>
        <v>71.045008000406511</v>
      </c>
      <c r="P833" s="371">
        <f t="shared" si="242"/>
        <v>71.045008000406511</v>
      </c>
      <c r="Q833" s="371">
        <f t="shared" si="243"/>
        <v>-90.528630145437901</v>
      </c>
      <c r="R833" s="12">
        <f t="shared" si="244"/>
        <v>89.471369854562099</v>
      </c>
      <c r="S833" s="57">
        <f t="shared" si="245"/>
        <v>1.993581395265976E-2</v>
      </c>
      <c r="T833" s="12">
        <f t="shared" si="228"/>
        <v>71.045008000406511</v>
      </c>
    </row>
    <row r="834" spans="1:20" x14ac:dyDescent="0.25">
      <c r="A834" s="57">
        <f t="shared" si="229"/>
        <v>125.73640288461087</v>
      </c>
      <c r="B834" s="12">
        <f t="shared" si="246"/>
        <v>20.011570045679868</v>
      </c>
      <c r="C834" s="57" t="str">
        <f t="shared" si="230"/>
        <v>-32.9058279345896-3552.91056485293i</v>
      </c>
      <c r="D834" s="57" t="str">
        <f t="shared" si="231"/>
        <v>7.7999998766848-1590.63022900977i</v>
      </c>
      <c r="E834" s="57" t="str">
        <f t="shared" si="232"/>
        <v>162.467183221446-0.110137250540634i</v>
      </c>
      <c r="F834" s="57" t="str">
        <f t="shared" si="233"/>
        <v>3.83983983088829-3317.12824734726i</v>
      </c>
      <c r="G834" s="57" t="str">
        <f t="shared" si="234"/>
        <v>0.999999997668773-0.0000482827785951325i</v>
      </c>
      <c r="H834" s="57" t="str">
        <f t="shared" si="235"/>
        <v>109.091502831885+1.45396307275134i</v>
      </c>
      <c r="I834" s="57" t="str">
        <f t="shared" si="236"/>
        <v>14.7875502605362-1020.83602437068i</v>
      </c>
      <c r="K834" s="57" t="str">
        <f t="shared" si="237"/>
        <v>0.109979865204659-0.00148340619382902i</v>
      </c>
      <c r="L834" s="57" t="str">
        <f t="shared" si="238"/>
        <v>0.000125-25.0729704959938i</v>
      </c>
      <c r="M834" s="57" t="str">
        <f t="shared" si="239"/>
        <v>0.0015-12.0868483910779i</v>
      </c>
      <c r="N834" s="57">
        <f t="shared" si="240"/>
        <v>89.46936149316582</v>
      </c>
      <c r="O834" s="57">
        <f t="shared" si="241"/>
        <v>71.012058022344121</v>
      </c>
      <c r="P834" s="371">
        <f t="shared" si="242"/>
        <v>71.012058022344121</v>
      </c>
      <c r="Q834" s="371">
        <f t="shared" si="243"/>
        <v>-90.53063850683418</v>
      </c>
      <c r="R834" s="12">
        <f t="shared" si="244"/>
        <v>89.46936149316582</v>
      </c>
      <c r="S834" s="57">
        <f t="shared" si="245"/>
        <v>2.0011570045679869E-2</v>
      </c>
      <c r="T834" s="12">
        <f t="shared" si="228"/>
        <v>71.012058022344121</v>
      </c>
    </row>
    <row r="835" spans="1:20" x14ac:dyDescent="0.25">
      <c r="A835" s="57">
        <f t="shared" si="229"/>
        <v>126.21420121557237</v>
      </c>
      <c r="B835" s="12">
        <f t="shared" si="246"/>
        <v>20.08761401185345</v>
      </c>
      <c r="C835" s="57" t="str">
        <f t="shared" si="230"/>
        <v>-32.9057738077047-3539.45693325539i</v>
      </c>
      <c r="D835" s="57" t="str">
        <f t="shared" si="231"/>
        <v>7.79999987574584-1584.60872332894i</v>
      </c>
      <c r="E835" s="57" t="str">
        <f t="shared" si="232"/>
        <v>162.467165303035-0.110555500006677i</v>
      </c>
      <c r="F835" s="57" t="str">
        <f t="shared" si="233"/>
        <v>3.83983983082016-3304.57087941719i</v>
      </c>
      <c r="G835" s="57" t="str">
        <f t="shared" si="234"/>
        <v>0.999999997651022-0.0000484662531529337i</v>
      </c>
      <c r="H835" s="57" t="str">
        <f t="shared" si="235"/>
        <v>109.091507352906+1.45948815541839i</v>
      </c>
      <c r="I835" s="57" t="str">
        <f t="shared" si="236"/>
        <v>14.7875505296049-1016.97145565385i</v>
      </c>
      <c r="K835" s="57" t="str">
        <f t="shared" si="237"/>
        <v>0.109979711917925-0.00148904104880905i</v>
      </c>
      <c r="L835" s="57" t="str">
        <f t="shared" si="238"/>
        <v>0.000125-24.9780538912072i</v>
      </c>
      <c r="M835" s="57" t="str">
        <f t="shared" si="239"/>
        <v>0.0015-12.0410922405637i</v>
      </c>
      <c r="N835" s="57">
        <f t="shared" si="240"/>
        <v>89.467345504952092</v>
      </c>
      <c r="O835" s="57">
        <f t="shared" si="241"/>
        <v>70.979107997455444</v>
      </c>
      <c r="P835" s="371">
        <f t="shared" si="242"/>
        <v>70.979107997455444</v>
      </c>
      <c r="Q835" s="371">
        <f t="shared" si="243"/>
        <v>-90.532654495047908</v>
      </c>
      <c r="R835" s="12">
        <f t="shared" si="244"/>
        <v>89.467345504952092</v>
      </c>
      <c r="S835" s="57">
        <f t="shared" si="245"/>
        <v>2.0087614011853449E-2</v>
      </c>
      <c r="T835" s="12">
        <f t="shared" si="228"/>
        <v>70.979107997455444</v>
      </c>
    </row>
    <row r="836" spans="1:20" x14ac:dyDescent="0.25">
      <c r="A836" s="57">
        <f t="shared" si="229"/>
        <v>126.69381518019156</v>
      </c>
      <c r="B836" s="12">
        <f t="shared" si="246"/>
        <v>20.163946945098495</v>
      </c>
      <c r="C836" s="57" t="str">
        <f t="shared" si="230"/>
        <v>-32.9057192688521-3526.05421794621i</v>
      </c>
      <c r="D836" s="57" t="str">
        <f t="shared" si="231"/>
        <v>7.79999987479964-1578.61001277657i</v>
      </c>
      <c r="E836" s="57" t="str">
        <f t="shared" si="232"/>
        <v>162.467147248248-0.110975335708025i</v>
      </c>
      <c r="F836" s="57" t="str">
        <f t="shared" si="233"/>
        <v>3.83983983075145-3292.06104884861i</v>
      </c>
      <c r="G836" s="57" t="str">
        <f t="shared" si="234"/>
        <v>0.999999997633136-0.0000486504249140447i</v>
      </c>
      <c r="H836" s="57" t="str">
        <f t="shared" si="235"/>
        <v>109.091511908352+1.46503423366264i</v>
      </c>
      <c r="I836" s="57" t="str">
        <f t="shared" si="236"/>
        <v>14.787550800722-1013.12151641282i</v>
      </c>
      <c r="K836" s="57" t="str">
        <f t="shared" si="237"/>
        <v>0.109979557464433-0.0014946972923438i</v>
      </c>
      <c r="L836" s="57" t="str">
        <f t="shared" si="238"/>
        <v>0.000125-24.8834966041115i</v>
      </c>
      <c r="M836" s="57" t="str">
        <f t="shared" si="239"/>
        <v>0.0015-11.9955093052039i</v>
      </c>
      <c r="N836" s="57">
        <f t="shared" si="240"/>
        <v>89.465321860995758</v>
      </c>
      <c r="O836" s="57">
        <f t="shared" si="241"/>
        <v>70.946157925384185</v>
      </c>
      <c r="P836" s="371">
        <f t="shared" si="242"/>
        <v>70.946157925384185</v>
      </c>
      <c r="Q836" s="371">
        <f t="shared" si="243"/>
        <v>-90.534678139004242</v>
      </c>
      <c r="R836" s="12">
        <f t="shared" si="244"/>
        <v>89.465321860995758</v>
      </c>
      <c r="S836" s="57">
        <f t="shared" si="245"/>
        <v>2.0163946945098495E-2</v>
      </c>
      <c r="T836" s="12">
        <f t="shared" si="228"/>
        <v>70.946157925384185</v>
      </c>
    </row>
    <row r="837" spans="1:20" x14ac:dyDescent="0.25">
      <c r="A837" s="57">
        <f t="shared" si="229"/>
        <v>127.1752516778763</v>
      </c>
      <c r="B837" s="12">
        <f t="shared" si="246"/>
        <v>20.24056994348987</v>
      </c>
      <c r="C837" s="57" t="str">
        <f t="shared" si="230"/>
        <v>-32.9056643148982-3512.70222612307i</v>
      </c>
      <c r="D837" s="57" t="str">
        <f t="shared" si="231"/>
        <v>7.79999987384637-1572.63401105924i</v>
      </c>
      <c r="E837" s="57" t="str">
        <f t="shared" si="232"/>
        <v>162.467129056047-0.111396763636754i</v>
      </c>
      <c r="F837" s="57" t="str">
        <f t="shared" si="233"/>
        <v>3.83983983068225-3279.59857568349i</v>
      </c>
      <c r="G837" s="57" t="str">
        <f t="shared" si="234"/>
        <v>0.999999997615114-0.0000488352965278379i</v>
      </c>
      <c r="H837" s="57" t="str">
        <f t="shared" si="235"/>
        <v>109.091516498485+1.47060138727032i</v>
      </c>
      <c r="I837" s="57" t="str">
        <f t="shared" si="236"/>
        <v>14.7875510739037-1009.28615126494i</v>
      </c>
      <c r="K837" s="57" t="str">
        <f t="shared" si="237"/>
        <v>0.109979401835306-0.00150037500543647i</v>
      </c>
      <c r="L837" s="57" t="str">
        <f t="shared" si="238"/>
        <v>0.000125-24.7892972744686i</v>
      </c>
      <c r="M837" s="57" t="str">
        <f t="shared" si="239"/>
        <v>0.0015-11.9500989292727i</v>
      </c>
      <c r="N837" s="57">
        <f t="shared" si="240"/>
        <v>89.463290532262306</v>
      </c>
      <c r="O837" s="57">
        <f t="shared" si="241"/>
        <v>70.913207805771506</v>
      </c>
      <c r="P837" s="371">
        <f t="shared" si="242"/>
        <v>70.913207805771506</v>
      </c>
      <c r="Q837" s="371">
        <f t="shared" si="243"/>
        <v>-90.536709467737694</v>
      </c>
      <c r="R837" s="12">
        <f t="shared" si="244"/>
        <v>89.463290532262306</v>
      </c>
      <c r="S837" s="57">
        <f t="shared" si="245"/>
        <v>2.0240569943489869E-2</v>
      </c>
      <c r="T837" s="12">
        <f t="shared" si="228"/>
        <v>70.913207805771506</v>
      </c>
    </row>
    <row r="838" spans="1:20" x14ac:dyDescent="0.25">
      <c r="A838" s="57">
        <f t="shared" si="229"/>
        <v>127.65851763425223</v>
      </c>
      <c r="B838" s="12">
        <f t="shared" si="246"/>
        <v>20.317484109275131</v>
      </c>
      <c r="C838" s="57" t="str">
        <f t="shared" si="230"/>
        <v>-32.9056089426839-3499.40076571303i</v>
      </c>
      <c r="D838" s="57" t="str">
        <f t="shared" si="231"/>
        <v>7.7999998728858-1566.68063221011i</v>
      </c>
      <c r="E838" s="57" t="str">
        <f t="shared" si="232"/>
        <v>162.467110725384-0.111819789807317i</v>
      </c>
      <c r="F838" s="57" t="str">
        <f t="shared" si="233"/>
        <v>3.83983983061253-3267.18328064489i</v>
      </c>
      <c r="G838" s="57" t="str">
        <f t="shared" si="234"/>
        <v>0.999999997596954-0.0000490208706537535i</v>
      </c>
      <c r="H838" s="57" t="str">
        <f t="shared" si="235"/>
        <v>109.09152112357+1.47618969633086i</v>
      </c>
      <c r="I838" s="57" t="str">
        <f t="shared" si="236"/>
        <v>14.7875513491655-1005.46530503718i</v>
      </c>
      <c r="K838" s="57" t="str">
        <f t="shared" si="237"/>
        <v>0.109979245021598-0.00150607426939495i</v>
      </c>
      <c r="L838" s="57" t="str">
        <f t="shared" si="238"/>
        <v>0.000125-24.6954545471893i</v>
      </c>
      <c r="M838" s="57" t="str">
        <f t="shared" si="239"/>
        <v>0.0015-11.9048604595265i</v>
      </c>
      <c r="N838" s="57">
        <f t="shared" si="240"/>
        <v>89.461251489607577</v>
      </c>
      <c r="O838" s="57">
        <f t="shared" si="241"/>
        <v>70.880257638255102</v>
      </c>
      <c r="P838" s="371">
        <f t="shared" si="242"/>
        <v>70.880257638255102</v>
      </c>
      <c r="Q838" s="371">
        <f t="shared" si="243"/>
        <v>-90.538748510392423</v>
      </c>
      <c r="R838" s="12">
        <f t="shared" si="244"/>
        <v>89.461251489607577</v>
      </c>
      <c r="S838" s="57">
        <f t="shared" si="245"/>
        <v>2.0317484109275131E-2</v>
      </c>
      <c r="T838" s="12">
        <f t="shared" si="228"/>
        <v>70.880257638255102</v>
      </c>
    </row>
    <row r="839" spans="1:20" x14ac:dyDescent="0.25">
      <c r="A839" s="57">
        <f t="shared" si="229"/>
        <v>128.14362000126238</v>
      </c>
      <c r="B839" s="12">
        <f t="shared" si="246"/>
        <v>20.394690548890377</v>
      </c>
      <c r="C839" s="57" t="str">
        <f t="shared" si="230"/>
        <v>-32.9055531490284-3486.14964537042i</v>
      </c>
      <c r="D839" s="57" t="str">
        <f t="shared" si="231"/>
        <v>7.79999987191789-1560.74979058785i</v>
      </c>
      <c r="E839" s="57" t="str">
        <f t="shared" si="232"/>
        <v>162.467092255208-0.112244420256625i</v>
      </c>
      <c r="F839" s="57" t="str">
        <f t="shared" si="233"/>
        <v>3.83983983054229-3254.81498513467i</v>
      </c>
      <c r="G839" s="57" t="str">
        <f t="shared" si="234"/>
        <v>0.999999997578656-0.0000492071499613374i</v>
      </c>
      <c r="H839" s="57" t="str">
        <f t="shared" si="235"/>
        <v>109.091525783872+1.48179924123804i</v>
      </c>
      <c r="I839" s="57" t="str">
        <f t="shared" si="236"/>
        <v>14.7875516265232-1001.65892276539i</v>
      </c>
      <c r="K839" s="57" t="str">
        <f t="shared" si="237"/>
        <v>0.109979087014298-0.00151179516583293i</v>
      </c>
      <c r="L839" s="57" t="str">
        <f t="shared" si="238"/>
        <v>0.000125-24.6019670723145i</v>
      </c>
      <c r="M839" s="57" t="str">
        <f t="shared" si="239"/>
        <v>0.0015-11.8597932451948i</v>
      </c>
      <c r="N839" s="57">
        <f t="shared" si="240"/>
        <v>89.459204703777374</v>
      </c>
      <c r="O839" s="57">
        <f t="shared" si="241"/>
        <v>70.847307422470777</v>
      </c>
      <c r="P839" s="371">
        <f t="shared" si="242"/>
        <v>70.847307422470777</v>
      </c>
      <c r="Q839" s="371">
        <f t="shared" si="243"/>
        <v>-90.540795296222626</v>
      </c>
      <c r="R839" s="12">
        <f t="shared" si="244"/>
        <v>89.459204703777374</v>
      </c>
      <c r="S839" s="57">
        <f t="shared" si="245"/>
        <v>2.0394690548890378E-2</v>
      </c>
      <c r="T839" s="12">
        <f t="shared" si="228"/>
        <v>70.847307422470777</v>
      </c>
    </row>
    <row r="840" spans="1:20" x14ac:dyDescent="0.25">
      <c r="A840" s="57">
        <f t="shared" si="229"/>
        <v>128.63056575726719</v>
      </c>
      <c r="B840" s="12">
        <f t="shared" si="246"/>
        <v>20.472190372976161</v>
      </c>
      <c r="C840" s="57" t="str">
        <f t="shared" si="230"/>
        <v>-32.9054969307245-3472.94867447347i</v>
      </c>
      <c r="D840" s="57" t="str">
        <f t="shared" si="231"/>
        <v>7.79999987094262-1554.84140087531i</v>
      </c>
      <c r="E840" s="57" t="str">
        <f t="shared" si="232"/>
        <v>162.467073644456-0.112670661044061i</v>
      </c>
      <c r="F840" s="57" t="str">
        <f t="shared" si="233"/>
        <v>3.8398398304715-3242.49351123072i</v>
      </c>
      <c r="G840" s="57" t="str">
        <f t="shared" si="234"/>
        <v>0.999999997560219-0.0000493941371302797i</v>
      </c>
      <c r="H840" s="57" t="str">
        <f t="shared" si="235"/>
        <v>109.091530479661+1.48743010269123i</v>
      </c>
      <c r="I840" s="57" t="str">
        <f t="shared" si="236"/>
        <v>14.7875519059929-997.866949693495i</v>
      </c>
      <c r="K840" s="57" t="str">
        <f t="shared" si="237"/>
        <v>0.109978927804322-0.00151753777667103i</v>
      </c>
      <c r="L840" s="57" t="str">
        <f t="shared" si="238"/>
        <v>0.000125-24.5088335049955i</v>
      </c>
      <c r="M840" s="57" t="str">
        <f t="shared" si="239"/>
        <v>0.0015-11.8148966379705i</v>
      </c>
      <c r="N840" s="57">
        <f t="shared" si="240"/>
        <v>89.457150145406914</v>
      </c>
      <c r="O840" s="57">
        <f t="shared" si="241"/>
        <v>70.814357158050967</v>
      </c>
      <c r="P840" s="371">
        <f t="shared" si="242"/>
        <v>70.814357158050967</v>
      </c>
      <c r="Q840" s="371">
        <f t="shared" si="243"/>
        <v>-90.542849854593086</v>
      </c>
      <c r="R840" s="12">
        <f t="shared" si="244"/>
        <v>89.457150145406914</v>
      </c>
      <c r="S840" s="57">
        <f t="shared" si="245"/>
        <v>2.0472190372976162E-2</v>
      </c>
      <c r="T840" s="12">
        <f t="shared" si="228"/>
        <v>70.814357158050967</v>
      </c>
    </row>
    <row r="841" spans="1:20" x14ac:dyDescent="0.25">
      <c r="A841" s="57">
        <f t="shared" si="229"/>
        <v>129.11936190714482</v>
      </c>
      <c r="B841" s="12">
        <f t="shared" si="246"/>
        <v>20.549984696393473</v>
      </c>
      <c r="C841" s="57" t="str">
        <f t="shared" si="230"/>
        <v>-32.905440284543-3459.79766312199i</v>
      </c>
      <c r="D841" s="57" t="str">
        <f t="shared" si="231"/>
        <v>7.79999986995989-1548.95537807832i</v>
      </c>
      <c r="E841" s="57" t="str">
        <f t="shared" si="232"/>
        <v>162.46705489206-0.113098518251708i</v>
      </c>
      <c r="F841" s="57" t="str">
        <f t="shared" si="233"/>
        <v>3.83983983040012-3230.2186816845i</v>
      </c>
      <c r="G841" s="57" t="str">
        <f t="shared" si="234"/>
        <v>0.999999997541642-0.0000495818348504537i</v>
      </c>
      <c r="H841" s="57" t="str">
        <f t="shared" si="235"/>
        <v>109.091535211205+1.49308236169644i</v>
      </c>
      <c r="I841" s="57" t="str">
        <f t="shared" si="236"/>
        <v>14.7875521875906-994.08933127266i</v>
      </c>
      <c r="K841" s="57" t="str">
        <f t="shared" si="237"/>
        <v>0.109978767382521-0.00152330218413794i</v>
      </c>
      <c r="L841" s="57" t="str">
        <f t="shared" si="238"/>
        <v>0.000125-24.4160525054747i</v>
      </c>
      <c r="M841" s="57" t="str">
        <f t="shared" si="239"/>
        <v>0.0015-11.7701699920009i</v>
      </c>
      <c r="N841" s="57">
        <f t="shared" si="240"/>
        <v>89.455087785020581</v>
      </c>
      <c r="O841" s="57">
        <f t="shared" si="241"/>
        <v>70.78140684462565</v>
      </c>
      <c r="P841" s="371">
        <f t="shared" si="242"/>
        <v>70.78140684462565</v>
      </c>
      <c r="Q841" s="371">
        <f t="shared" si="243"/>
        <v>-90.544912214979419</v>
      </c>
      <c r="R841" s="12">
        <f t="shared" si="244"/>
        <v>89.455087785020581</v>
      </c>
      <c r="S841" s="57">
        <f t="shared" si="245"/>
        <v>2.0549984696393474E-2</v>
      </c>
      <c r="T841" s="12">
        <f t="shared" si="228"/>
        <v>70.78140684462565</v>
      </c>
    </row>
    <row r="842" spans="1:20" x14ac:dyDescent="0.25">
      <c r="A842" s="57">
        <f t="shared" si="229"/>
        <v>129.61001548239199</v>
      </c>
      <c r="B842" s="12">
        <f t="shared" si="246"/>
        <v>20.62807463823977</v>
      </c>
      <c r="C842" s="57" t="str">
        <f t="shared" si="230"/>
        <v>-32.9053832072273-3446.69642213435i</v>
      </c>
      <c r="D842" s="57" t="str">
        <f t="shared" si="231"/>
        <v>7.79999986896974-1543.09163752446i</v>
      </c>
      <c r="E842" s="57" t="str">
        <f t="shared" si="232"/>
        <v>162.467035996942-0.11352799798423i</v>
      </c>
      <c r="F842" s="57" t="str">
        <f t="shared" si="233"/>
        <v>3.83983983032825-3217.9903199185i</v>
      </c>
      <c r="G842" s="57" t="str">
        <f t="shared" si="234"/>
        <v>0.999999997522923-0.0000497702458219537i</v>
      </c>
      <c r="H842" s="57" t="str">
        <f t="shared" si="235"/>
        <v>109.091539978778+1.49875609956755i</v>
      </c>
      <c r="I842" s="57" t="str">
        <f t="shared" si="236"/>
        <v>14.7875524713327-990.326013160607i</v>
      </c>
      <c r="K842" s="57" t="str">
        <f t="shared" si="237"/>
        <v>0.109978605739673-0.00152908847077153i</v>
      </c>
      <c r="L842" s="57" t="str">
        <f t="shared" si="238"/>
        <v>0.000125-24.3236227390662i</v>
      </c>
      <c r="M842" s="57" t="str">
        <f t="shared" si="239"/>
        <v>0.0015-11.7256126638781i</v>
      </c>
      <c r="N842" s="57">
        <f t="shared" si="240"/>
        <v>89.453017593031419</v>
      </c>
      <c r="O842" s="57">
        <f t="shared" si="241"/>
        <v>70.748456481821734</v>
      </c>
      <c r="P842" s="371">
        <f t="shared" si="242"/>
        <v>70.748456481821734</v>
      </c>
      <c r="Q842" s="371">
        <f t="shared" si="243"/>
        <v>-90.546982406968581</v>
      </c>
      <c r="R842" s="12">
        <f t="shared" si="244"/>
        <v>89.453017593031419</v>
      </c>
      <c r="S842" s="57">
        <f t="shared" si="245"/>
        <v>2.062807463823977E-2</v>
      </c>
      <c r="T842" s="12">
        <f t="shared" si="228"/>
        <v>70.748456481821734</v>
      </c>
    </row>
    <row r="843" spans="1:20" x14ac:dyDescent="0.25">
      <c r="A843" s="57">
        <f t="shared" si="229"/>
        <v>130.10253354122509</v>
      </c>
      <c r="B843" s="12">
        <f t="shared" si="246"/>
        <v>20.706461321865081</v>
      </c>
      <c r="C843" s="57" t="str">
        <f t="shared" si="230"/>
        <v>-32.9053256954995-3433.64476304508i</v>
      </c>
      <c r="D843" s="57" t="str">
        <f t="shared" si="231"/>
        <v>7.79999986797198-1537.25009486187i</v>
      </c>
      <c r="E843" s="57" t="str">
        <f t="shared" si="232"/>
        <v>162.467016958018-0.113959106369152i</v>
      </c>
      <c r="F843" s="57" t="str">
        <f t="shared" si="233"/>
        <v>3.83983983025585-3205.80825002361i</v>
      </c>
      <c r="G843" s="57" t="str">
        <f t="shared" si="234"/>
        <v>0.999999997504061-0.0000499593727551349i</v>
      </c>
      <c r="H843" s="57" t="str">
        <f t="shared" si="235"/>
        <v>109.091544782653+1.50445139792747i</v>
      </c>
      <c r="I843" s="57" t="str">
        <f t="shared" si="236"/>
        <v>14.7875527572353-986.576941220721i</v>
      </c>
      <c r="K843" s="57" t="str">
        <f t="shared" si="237"/>
        <v>0.10997844286649-0.00153489671942003i</v>
      </c>
      <c r="L843" s="57" t="str">
        <f t="shared" si="238"/>
        <v>0.000125-24.2315428761369i</v>
      </c>
      <c r="M843" s="57" t="str">
        <f t="shared" si="239"/>
        <v>0.0015-11.6812240126301i</v>
      </c>
      <c r="N843" s="57">
        <f t="shared" si="240"/>
        <v>89.450939539740702</v>
      </c>
      <c r="O843" s="57">
        <f t="shared" si="241"/>
        <v>70.715506069263753</v>
      </c>
      <c r="P843" s="371">
        <f t="shared" si="242"/>
        <v>70.715506069263753</v>
      </c>
      <c r="Q843" s="371">
        <f t="shared" si="243"/>
        <v>-90.549060460259298</v>
      </c>
      <c r="R843" s="12">
        <f t="shared" si="244"/>
        <v>89.450939539740702</v>
      </c>
      <c r="S843" s="57">
        <f t="shared" si="245"/>
        <v>2.0706461321865082E-2</v>
      </c>
      <c r="T843" s="12">
        <f t="shared" si="228"/>
        <v>70.715506069263753</v>
      </c>
    </row>
    <row r="844" spans="1:20" x14ac:dyDescent="0.25">
      <c r="A844" s="57">
        <f t="shared" si="229"/>
        <v>130.59692316868174</v>
      </c>
      <c r="B844" s="12">
        <f t="shared" si="246"/>
        <v>20.785145874888169</v>
      </c>
      <c r="C844" s="57" t="str">
        <f t="shared" si="230"/>
        <v>-32.9052677460525-3420.64249810169i</v>
      </c>
      <c r="D844" s="57" t="str">
        <f t="shared" si="231"/>
        <v>7.79999986696662-1531.43066605798i</v>
      </c>
      <c r="E844" s="57" t="str">
        <f t="shared" si="232"/>
        <v>162.466997774191-0.114391849556771i</v>
      </c>
      <c r="F844" s="57" t="str">
        <f t="shared" si="233"/>
        <v>3.83983983018287-3193.67229675665i</v>
      </c>
      <c r="G844" s="57" t="str">
        <f t="shared" si="234"/>
        <v>0.999999997485056-0.0000501492183706513i</v>
      </c>
      <c r="H844" s="57" t="str">
        <f t="shared" si="235"/>
        <v>109.091549623108+1.51016833870929i</v>
      </c>
      <c r="I844" s="57" t="str">
        <f t="shared" si="236"/>
        <v>14.7875530453146-982.842061521355i</v>
      </c>
      <c r="K844" s="57" t="str">
        <f t="shared" si="237"/>
        <v>0.10997827875361-0.00154072701324312i</v>
      </c>
      <c r="L844" s="57" t="str">
        <f t="shared" si="238"/>
        <v>0.000125-24.139811592087i</v>
      </c>
      <c r="M844" s="57" t="str">
        <f t="shared" si="239"/>
        <v>0.0015-11.6370033997112i</v>
      </c>
      <c r="N844" s="57">
        <f t="shared" si="240"/>
        <v>89.44885359533761</v>
      </c>
      <c r="O844" s="57">
        <f t="shared" si="241"/>
        <v>70.682555606572677</v>
      </c>
      <c r="P844" s="371">
        <f t="shared" si="242"/>
        <v>70.682555606572677</v>
      </c>
      <c r="Q844" s="371">
        <f t="shared" si="243"/>
        <v>-90.55114640466239</v>
      </c>
      <c r="R844" s="12">
        <f t="shared" si="244"/>
        <v>89.44885359533761</v>
      </c>
      <c r="S844" s="57">
        <f t="shared" si="245"/>
        <v>2.078514587488817E-2</v>
      </c>
      <c r="T844" s="12">
        <f t="shared" si="228"/>
        <v>70.682555606572677</v>
      </c>
    </row>
    <row r="845" spans="1:20" x14ac:dyDescent="0.25">
      <c r="A845" s="57">
        <f t="shared" si="229"/>
        <v>131.09319147672272</v>
      </c>
      <c r="B845" s="12">
        <f t="shared" si="246"/>
        <v>20.864129429212745</v>
      </c>
      <c r="C845" s="57" t="str">
        <f t="shared" si="230"/>
        <v>-32.9052093555571-3407.6894402624i</v>
      </c>
      <c r="D845" s="57" t="str">
        <f t="shared" si="231"/>
        <v>7.79999986595366-1525.63326739836i</v>
      </c>
      <c r="E845" s="57" t="str">
        <f t="shared" si="232"/>
        <v>162.466978444359-0.114826233720332i</v>
      </c>
      <c r="F845" s="57" t="str">
        <f t="shared" si="233"/>
        <v>3.83983983010931-3181.58228553788i</v>
      </c>
      <c r="G845" s="57" t="str">
        <f t="shared" si="234"/>
        <v>0.999999997465906-0.0000503397853994958i</v>
      </c>
      <c r="H845" s="57" t="str">
        <f t="shared" si="235"/>
        <v>109.09155450042+1.51590700415758i</v>
      </c>
      <c r="I845" s="57" t="str">
        <f t="shared" si="236"/>
        <v>14.7875533355878-979.121320335004i</v>
      </c>
      <c r="K845" s="57" t="str">
        <f t="shared" si="237"/>
        <v>0.1099781133916-0.00154657943571314i</v>
      </c>
      <c r="L845" s="57" t="str">
        <f t="shared" si="238"/>
        <v>0.000125-24.0484275673311i</v>
      </c>
      <c r="M845" s="57" t="str">
        <f t="shared" si="239"/>
        <v>0.0015-11.5929501889931i</v>
      </c>
      <c r="N845" s="57">
        <f t="shared" si="240"/>
        <v>89.446759729898716</v>
      </c>
      <c r="O845" s="57">
        <f t="shared" si="241"/>
        <v>70.649605093367029</v>
      </c>
      <c r="P845" s="371">
        <f t="shared" si="242"/>
        <v>70.649605093367029</v>
      </c>
      <c r="Q845" s="371">
        <f t="shared" si="243"/>
        <v>-90.553240270101284</v>
      </c>
      <c r="R845" s="12">
        <f t="shared" si="244"/>
        <v>89.446759729898716</v>
      </c>
      <c r="S845" s="57">
        <f t="shared" si="245"/>
        <v>2.0864129429212744E-2</v>
      </c>
      <c r="T845" s="12">
        <f t="shared" si="228"/>
        <v>70.649605093367029</v>
      </c>
    </row>
    <row r="846" spans="1:20" x14ac:dyDescent="0.25">
      <c r="A846" s="57">
        <f t="shared" si="229"/>
        <v>131.59134560433426</v>
      </c>
      <c r="B846" s="12">
        <f t="shared" si="246"/>
        <v>20.943413121043754</v>
      </c>
      <c r="C846" s="57" t="str">
        <f t="shared" si="230"/>
        <v>-32.9051505206598-3394.7854031934i</v>
      </c>
      <c r="D846" s="57" t="str">
        <f t="shared" si="231"/>
        <v>7.79999986493299-1519.85781548549i</v>
      </c>
      <c r="E846" s="57" t="str">
        <f t="shared" si="232"/>
        <v>162.466958967415-0.115262265056156i</v>
      </c>
      <c r="F846" s="57" t="str">
        <f t="shared" si="233"/>
        <v>3.83983983003524-3169.53804244843i</v>
      </c>
      <c r="G846" s="57" t="str">
        <f t="shared" si="234"/>
        <v>0.99999999744661-0.0000505310765830389i</v>
      </c>
      <c r="H846" s="57" t="str">
        <f t="shared" si="235"/>
        <v>109.09155941487+1.52166747682934i</v>
      </c>
      <c r="I846" s="57" t="str">
        <f t="shared" si="236"/>
        <v>14.7875536280711-975.414664137558i</v>
      </c>
      <c r="K846" s="57" t="str">
        <f t="shared" si="237"/>
        <v>0.109977946770958-0.00155245407061618i</v>
      </c>
      <c r="L846" s="57" t="str">
        <f t="shared" si="238"/>
        <v>0.000125-23.9573894872795i</v>
      </c>
      <c r="M846" s="57" t="str">
        <f t="shared" si="239"/>
        <v>0.0015-11.5490637467554i</v>
      </c>
      <c r="N846" s="57">
        <f t="shared" si="240"/>
        <v>89.444657913387601</v>
      </c>
      <c r="O846" s="57">
        <f t="shared" si="241"/>
        <v>70.616654529262661</v>
      </c>
      <c r="P846" s="371">
        <f t="shared" si="242"/>
        <v>70.616654529262661</v>
      </c>
      <c r="Q846" s="371">
        <f t="shared" si="243"/>
        <v>-90.555342086612399</v>
      </c>
      <c r="R846" s="12">
        <f t="shared" si="244"/>
        <v>89.444657913387601</v>
      </c>
      <c r="S846" s="57">
        <f t="shared" si="245"/>
        <v>2.0943413121043756E-2</v>
      </c>
      <c r="T846" s="12">
        <f t="shared" si="228"/>
        <v>70.616654529262661</v>
      </c>
    </row>
    <row r="847" spans="1:20" x14ac:dyDescent="0.25">
      <c r="A847" s="57">
        <f t="shared" si="229"/>
        <v>132.09139271763075</v>
      </c>
      <c r="B847" s="12">
        <f t="shared" si="246"/>
        <v>21.02299809090372</v>
      </c>
      <c r="C847" s="57" t="str">
        <f t="shared" si="230"/>
        <v>-32.9050912379773-3381.93020126577i</v>
      </c>
      <c r="D847" s="57" t="str">
        <f t="shared" si="231"/>
        <v>7.79999986390455-1514.10422723754i</v>
      </c>
      <c r="E847" s="57" t="str">
        <f t="shared" si="232"/>
        <v>162.466939342235-0.115699949783555i</v>
      </c>
      <c r="F847" s="57" t="str">
        <f t="shared" si="233"/>
        <v>3.83983982996058-3157.53939422779i</v>
      </c>
      <c r="G847" s="57" t="str">
        <f t="shared" si="234"/>
        <v>0.999999997427168-0.0000507230946730682i</v>
      </c>
      <c r="H847" s="57" t="str">
        <f t="shared" si="235"/>
        <v>109.091564366742+1.52744983959545i</v>
      </c>
      <c r="I847" s="57" t="str">
        <f t="shared" si="236"/>
        <v>14.7875539227816-971.722039607526i</v>
      </c>
      <c r="K847" s="57" t="str">
        <f t="shared" si="237"/>
        <v>0.109977778882106-0.00155835100205325i</v>
      </c>
      <c r="L847" s="57" t="str">
        <f t="shared" si="238"/>
        <v>0.000125-23.8666960423186i</v>
      </c>
      <c r="M847" s="57" t="str">
        <f t="shared" si="239"/>
        <v>0.0015-11.505343441677i</v>
      </c>
      <c r="N847" s="57">
        <f t="shared" si="240"/>
        <v>89.442548115654446</v>
      </c>
      <c r="O847" s="57">
        <f t="shared" si="241"/>
        <v>70.583703913871787</v>
      </c>
      <c r="P847" s="371">
        <f t="shared" si="242"/>
        <v>70.583703913871787</v>
      </c>
      <c r="Q847" s="371">
        <f t="shared" si="243"/>
        <v>-90.557451884345554</v>
      </c>
      <c r="R847" s="12">
        <f t="shared" si="244"/>
        <v>89.442548115654446</v>
      </c>
      <c r="S847" s="57">
        <f t="shared" si="245"/>
        <v>2.102299809090372E-2</v>
      </c>
      <c r="T847" s="12">
        <f t="shared" si="228"/>
        <v>70.583703913871787</v>
      </c>
    </row>
    <row r="848" spans="1:20" x14ac:dyDescent="0.25">
      <c r="A848" s="57">
        <f t="shared" si="229"/>
        <v>132.59334000995773</v>
      </c>
      <c r="B848" s="12">
        <f t="shared" si="246"/>
        <v>21.102885483649153</v>
      </c>
      <c r="C848" s="57" t="str">
        <f t="shared" si="230"/>
        <v>-32.9050315041049-3369.1236495534i</v>
      </c>
      <c r="D848" s="57" t="str">
        <f t="shared" si="231"/>
        <v>7.79999986286822-1508.37241988722i</v>
      </c>
      <c r="E848" s="57" t="str">
        <f t="shared" si="232"/>
        <v>162.466919567695-0.116139294145104i</v>
      </c>
      <c r="F848" s="57" t="str">
        <f t="shared" si="233"/>
        <v>3.83983982988534-3145.58616827142i</v>
      </c>
      <c r="G848" s="57" t="str">
        <f t="shared" si="234"/>
        <v>0.999999997407577-0.0000509158424318284i</v>
      </c>
      <c r="H848" s="57" t="str">
        <f t="shared" si="235"/>
        <v>109.091569356319+1.53325417564163i</v>
      </c>
      <c r="I848" s="57" t="str">
        <f t="shared" si="236"/>
        <v>14.7875542197361-968.04339362526i</v>
      </c>
      <c r="K848" s="57" t="str">
        <f t="shared" si="237"/>
        <v>0.109977609715397-0.00156427031444145i</v>
      </c>
      <c r="L848" s="57" t="str">
        <f t="shared" si="238"/>
        <v>0.000125-23.776345927793i</v>
      </c>
      <c r="M848" s="57" t="str">
        <f t="shared" si="239"/>
        <v>0.0015-11.4617886448267i</v>
      </c>
      <c r="N848" s="57">
        <f t="shared" si="240"/>
        <v>89.440430306435559</v>
      </c>
      <c r="O848" s="57">
        <f t="shared" si="241"/>
        <v>70.550753246804419</v>
      </c>
      <c r="P848" s="371">
        <f t="shared" si="242"/>
        <v>70.550753246804419</v>
      </c>
      <c r="Q848" s="371">
        <f t="shared" si="243"/>
        <v>-90.559569693564441</v>
      </c>
      <c r="R848" s="12">
        <f t="shared" si="244"/>
        <v>89.440430306435559</v>
      </c>
      <c r="S848" s="57">
        <f t="shared" si="245"/>
        <v>2.1102885483649154E-2</v>
      </c>
      <c r="T848" s="12">
        <f t="shared" si="228"/>
        <v>70.550753246804419</v>
      </c>
    </row>
    <row r="849" spans="1:20" x14ac:dyDescent="0.25">
      <c r="A849" s="57">
        <f t="shared" si="229"/>
        <v>133.09719470199559</v>
      </c>
      <c r="B849" s="12">
        <f t="shared" si="246"/>
        <v>21.183076448487022</v>
      </c>
      <c r="C849" s="57" t="str">
        <f t="shared" si="230"/>
        <v>-32.9049713156095-3356.36556382983i</v>
      </c>
      <c r="D849" s="57" t="str">
        <f t="shared" si="231"/>
        <v>7.79999986182401-1502.66231098056i</v>
      </c>
      <c r="E849" s="57" t="str">
        <f t="shared" si="232"/>
        <v>162.466899642656-0.116580304406562i</v>
      </c>
      <c r="F849" s="57" t="str">
        <f t="shared" si="233"/>
        <v>3.83983982980955-3133.67819262812i</v>
      </c>
      <c r="G849" s="57" t="str">
        <f t="shared" si="234"/>
        <v>0.999999997387837-0.0000511093226320604i</v>
      </c>
      <c r="H849" s="57" t="str">
        <f t="shared" si="235"/>
        <v>109.09157438389+1.53908056846982i</v>
      </c>
      <c r="I849" s="57" t="str">
        <f t="shared" si="236"/>
        <v>14.7875545189517-964.378673272211i</v>
      </c>
      <c r="K849" s="57" t="str">
        <f t="shared" si="237"/>
        <v>0.109977439261108-0.00157021209251514i</v>
      </c>
      <c r="L849" s="57" t="str">
        <f t="shared" si="238"/>
        <v>0.000125-23.6863378439859i</v>
      </c>
      <c r="M849" s="57" t="str">
        <f t="shared" si="239"/>
        <v>0.0015-11.418398729654i</v>
      </c>
      <c r="N849" s="57">
        <f t="shared" si="240"/>
        <v>89.438304455353091</v>
      </c>
      <c r="O849" s="57">
        <f t="shared" si="241"/>
        <v>70.517802527667101</v>
      </c>
      <c r="P849" s="371">
        <f t="shared" si="242"/>
        <v>70.517802527667101</v>
      </c>
      <c r="Q849" s="371">
        <f t="shared" si="243"/>
        <v>-90.561695544646909</v>
      </c>
      <c r="R849" s="12">
        <f t="shared" si="244"/>
        <v>89.438304455353091</v>
      </c>
      <c r="S849" s="57">
        <f t="shared" si="245"/>
        <v>2.118307644848702E-2</v>
      </c>
      <c r="T849" s="12">
        <f t="shared" si="228"/>
        <v>70.517802527667101</v>
      </c>
    </row>
    <row r="850" spans="1:20" x14ac:dyDescent="0.25">
      <c r="A850" s="57">
        <f t="shared" si="229"/>
        <v>133.60296404186317</v>
      </c>
      <c r="B850" s="12">
        <f t="shared" si="246"/>
        <v>21.263572138991272</v>
      </c>
      <c r="C850" s="57" t="str">
        <f t="shared" si="230"/>
        <v>-32.9049106690332-3343.65576056595i</v>
      </c>
      <c r="D850" s="57" t="str">
        <f t="shared" si="231"/>
        <v>7.79999986077198-1496.97381837573i</v>
      </c>
      <c r="E850" s="57" t="str">
        <f t="shared" si="232"/>
        <v>162.466879565976-0.117022986857152i</v>
      </c>
      <c r="F850" s="57" t="str">
        <f t="shared" si="233"/>
        <v>3.83983982973317-3121.81529599768i</v>
      </c>
      <c r="G850" s="57" t="str">
        <f t="shared" si="234"/>
        <v>0.999999997367947-0.0000513035380570419i</v>
      </c>
      <c r="H850" s="57" t="str">
        <f t="shared" si="235"/>
        <v>109.091579449742+1.54492910189927i</v>
      </c>
      <c r="I850" s="57" t="str">
        <f t="shared" si="236"/>
        <v>14.7875548204457-960.727825830129i</v>
      </c>
      <c r="K850" s="57" t="str">
        <f t="shared" si="237"/>
        <v>0.109977267509443-0.00157617642132703i</v>
      </c>
      <c r="L850" s="57" t="str">
        <f t="shared" si="238"/>
        <v>0.000125-23.5966704961007i</v>
      </c>
      <c r="M850" s="57" t="str">
        <f t="shared" si="239"/>
        <v>0.0015-11.3751730719805i</v>
      </c>
      <c r="N850" s="57">
        <f t="shared" si="240"/>
        <v>89.436170531914399</v>
      </c>
      <c r="O850" s="57">
        <f t="shared" si="241"/>
        <v>70.484851756063762</v>
      </c>
      <c r="P850" s="371">
        <f t="shared" si="242"/>
        <v>70.484851756063762</v>
      </c>
      <c r="Q850" s="371">
        <f t="shared" si="243"/>
        <v>-90.563829468085601</v>
      </c>
      <c r="R850" s="12">
        <f t="shared" si="244"/>
        <v>89.436170531914399</v>
      </c>
      <c r="S850" s="57">
        <f t="shared" si="245"/>
        <v>2.1263572138991271E-2</v>
      </c>
      <c r="T850" s="12">
        <f t="shared" si="228"/>
        <v>70.484851756063762</v>
      </c>
    </row>
    <row r="851" spans="1:20" x14ac:dyDescent="0.25">
      <c r="A851" s="57">
        <f t="shared" si="229"/>
        <v>134.11065530522225</v>
      </c>
      <c r="B851" s="12">
        <f t="shared" si="246"/>
        <v>21.344373713119438</v>
      </c>
      <c r="C851" s="57" t="str">
        <f t="shared" si="230"/>
        <v>-32.9048495608917-3330.99405692708i</v>
      </c>
      <c r="D851" s="57" t="str">
        <f t="shared" si="231"/>
        <v>7.79999985971182-1491.30686024184i</v>
      </c>
      <c r="E851" s="57" t="str">
        <f t="shared" si="232"/>
        <v>162.466859336501-0.117467347809393i</v>
      </c>
      <c r="F851" s="57" t="str">
        <f t="shared" si="233"/>
        <v>3.83983982965621-3109.99730772834i</v>
      </c>
      <c r="G851" s="57" t="str">
        <f t="shared" si="234"/>
        <v>0.999999997347905-0.0000514984915006265i</v>
      </c>
      <c r="H851" s="57" t="str">
        <f t="shared" si="235"/>
        <v>109.091584554169+1.55079986006782i</v>
      </c>
      <c r="I851" s="57" t="str">
        <f t="shared" si="236"/>
        <v>14.7875551242354-957.090798780368i</v>
      </c>
      <c r="K851" s="57" t="str">
        <f t="shared" si="237"/>
        <v>0.109977094450531-0.00158216338624949i</v>
      </c>
      <c r="L851" s="57" t="str">
        <f t="shared" si="238"/>
        <v>0.000125-23.5073425942426i</v>
      </c>
      <c r="M851" s="57" t="str">
        <f t="shared" si="239"/>
        <v>0.0015-11.3321110499905i</v>
      </c>
      <c r="N851" s="57">
        <f t="shared" si="240"/>
        <v>89.434028505511748</v>
      </c>
      <c r="O851" s="57">
        <f t="shared" si="241"/>
        <v>70.451900931594977</v>
      </c>
      <c r="P851" s="371">
        <f t="shared" si="242"/>
        <v>70.451900931594977</v>
      </c>
      <c r="Q851" s="371">
        <f t="shared" si="243"/>
        <v>-90.565971494488252</v>
      </c>
      <c r="R851" s="12">
        <f t="shared" si="244"/>
        <v>89.434028505511748</v>
      </c>
      <c r="S851" s="57">
        <f t="shared" si="245"/>
        <v>2.1344373713119438E-2</v>
      </c>
      <c r="T851" s="12">
        <f t="shared" si="228"/>
        <v>70.451900931594977</v>
      </c>
    </row>
    <row r="852" spans="1:20" x14ac:dyDescent="0.25">
      <c r="A852" s="57">
        <f t="shared" si="229"/>
        <v>134.6202757953821</v>
      </c>
      <c r="B852" s="12">
        <f t="shared" si="246"/>
        <v>21.425482333229294</v>
      </c>
      <c r="C852" s="57" t="str">
        <f t="shared" si="230"/>
        <v>-32.9047879876733-3318.38027077049i</v>
      </c>
      <c r="D852" s="57" t="str">
        <f t="shared" si="231"/>
        <v>7.7999998586436-1485.66135505781i</v>
      </c>
      <c r="E852" s="57" t="str">
        <f t="shared" si="232"/>
        <v>162.466838953066-0.11791339359937i</v>
      </c>
      <c r="F852" s="57" t="str">
        <f t="shared" si="233"/>
        <v>3.83983982957867-3098.22405781437i</v>
      </c>
      <c r="G852" s="57" t="str">
        <f t="shared" si="234"/>
        <v>0.999999997327711-0.0000516941857672849i</v>
      </c>
      <c r="H852" s="57" t="str">
        <f t="shared" si="235"/>
        <v>109.091589697465+1.55669292743307i</v>
      </c>
      <c r="I852" s="57" t="str">
        <f t="shared" si="236"/>
        <v>14.7875554303387-953.467539803076i</v>
      </c>
      <c r="K852" s="57" t="str">
        <f t="shared" si="237"/>
        <v>0.109976920074426-0.00158817307297559i</v>
      </c>
      <c r="L852" s="57" t="str">
        <f t="shared" si="238"/>
        <v>0.000125-23.4183528533997i</v>
      </c>
      <c r="M852" s="57" t="str">
        <f t="shared" si="239"/>
        <v>0.0015-11.2892120442224i</v>
      </c>
      <c r="N852" s="57">
        <f t="shared" si="240"/>
        <v>89.431878345421893</v>
      </c>
      <c r="O852" s="57">
        <f t="shared" si="241"/>
        <v>70.418950053858325</v>
      </c>
      <c r="P852" s="371">
        <f t="shared" si="242"/>
        <v>70.418950053858325</v>
      </c>
      <c r="Q852" s="371">
        <f t="shared" si="243"/>
        <v>-90.568121654578107</v>
      </c>
      <c r="R852" s="12">
        <f t="shared" si="244"/>
        <v>89.431878345421893</v>
      </c>
      <c r="S852" s="57">
        <f t="shared" si="245"/>
        <v>2.1425482333229294E-2</v>
      </c>
      <c r="T852" s="12">
        <f t="shared" si="228"/>
        <v>70.418950053858325</v>
      </c>
    </row>
    <row r="853" spans="1:20" x14ac:dyDescent="0.25">
      <c r="A853" s="57">
        <f t="shared" si="229"/>
        <v>135.13183284340454</v>
      </c>
      <c r="B853" s="12">
        <f t="shared" si="246"/>
        <v>21.506899166095565</v>
      </c>
      <c r="C853" s="57" t="str">
        <f t="shared" si="230"/>
        <v>-32.9047259458396-3305.81422064283i</v>
      </c>
      <c r="D853" s="57" t="str">
        <f t="shared" si="231"/>
        <v>7.79999985756723-1480.03722161113i</v>
      </c>
      <c r="E853" s="57" t="str">
        <f t="shared" si="232"/>
        <v>162.466818414502-0.118361130586788i</v>
      </c>
      <c r="F853" s="57" t="str">
        <f t="shared" si="233"/>
        <v>3.83983982950054-3086.49537689361i</v>
      </c>
      <c r="G853" s="57" t="str">
        <f t="shared" si="234"/>
        <v>0.999999997307363-0.0000518906236721447i</v>
      </c>
      <c r="H853" s="57" t="str">
        <f t="shared" si="235"/>
        <v>109.091594879923+1.5626083887735i</v>
      </c>
      <c r="I853" s="57" t="str">
        <f t="shared" si="236"/>
        <v>14.7875557387724-949.857996776426i</v>
      </c>
      <c r="K853" s="57" t="str">
        <f t="shared" si="237"/>
        <v>0.109976744371108-0.00159420556752031i</v>
      </c>
      <c r="L853" s="57" t="str">
        <f t="shared" si="238"/>
        <v>0.000125-23.3296999934247i</v>
      </c>
      <c r="M853" s="57" t="str">
        <f t="shared" si="239"/>
        <v>0.0015-11.2464754375597i</v>
      </c>
      <c r="N853" s="57">
        <f t="shared" si="240"/>
        <v>89.429720020805647</v>
      </c>
      <c r="O853" s="57">
        <f t="shared" si="241"/>
        <v>70.385999122448496</v>
      </c>
      <c r="P853" s="371">
        <f t="shared" si="242"/>
        <v>70.385999122448496</v>
      </c>
      <c r="Q853" s="371">
        <f t="shared" si="243"/>
        <v>-90.570279979194353</v>
      </c>
      <c r="R853" s="12">
        <f t="shared" si="244"/>
        <v>89.429720020805647</v>
      </c>
      <c r="S853" s="57">
        <f t="shared" si="245"/>
        <v>2.1506899166095564E-2</v>
      </c>
      <c r="T853" s="12">
        <f t="shared" si="228"/>
        <v>70.385999122448496</v>
      </c>
    </row>
    <row r="854" spans="1:20" x14ac:dyDescent="0.25">
      <c r="A854" s="57">
        <f t="shared" si="229"/>
        <v>135.6453338082095</v>
      </c>
      <c r="B854" s="12">
        <f t="shared" si="246"/>
        <v>21.588625382926729</v>
      </c>
      <c r="C854" s="57" t="str">
        <f t="shared" si="230"/>
        <v>-32.9046634318273-3293.29572577753i</v>
      </c>
      <c r="D854" s="57" t="str">
        <f t="shared" si="231"/>
        <v>7.79999985648268-1474.43437899678i</v>
      </c>
      <c r="E854" s="57" t="str">
        <f t="shared" si="232"/>
        <v>162.466797719631-0.118810565155i</v>
      </c>
      <c r="F854" s="57" t="str">
        <f t="shared" si="233"/>
        <v>3.8398398294218-3074.81109624506i</v>
      </c>
      <c r="G854" s="57" t="str">
        <f t="shared" si="234"/>
        <v>0.99999999728686-0.000052087808041031i</v>
      </c>
      <c r="H854" s="57" t="str">
        <f t="shared" si="235"/>
        <v>109.091600101842+1.56854632918989i</v>
      </c>
      <c r="I854" s="57" t="str">
        <f t="shared" si="236"/>
        <v>14.7875560495544-946.262117775942i</v>
      </c>
      <c r="K854" s="57" t="str">
        <f t="shared" si="237"/>
        <v>0.10997656733048-0.00160026095622178i</v>
      </c>
      <c r="L854" s="57" t="str">
        <f t="shared" si="238"/>
        <v>0.000125-23.2413827390164i</v>
      </c>
      <c r="M854" s="57" t="str">
        <f t="shared" si="239"/>
        <v>0.0015-11.2039006152219i</v>
      </c>
      <c r="N854" s="57">
        <f t="shared" si="240"/>
        <v>89.427553500707361</v>
      </c>
      <c r="O854" s="57">
        <f t="shared" si="241"/>
        <v>70.353048136957355</v>
      </c>
      <c r="P854" s="371">
        <f t="shared" si="242"/>
        <v>70.353048136957355</v>
      </c>
      <c r="Q854" s="371">
        <f t="shared" si="243"/>
        <v>-90.572446499292639</v>
      </c>
      <c r="R854" s="12">
        <f t="shared" si="244"/>
        <v>89.427553500707361</v>
      </c>
      <c r="S854" s="57">
        <f t="shared" si="245"/>
        <v>2.1588625382926729E-2</v>
      </c>
      <c r="T854" s="12">
        <f t="shared" si="228"/>
        <v>70.353048136957355</v>
      </c>
    </row>
    <row r="855" spans="1:20" x14ac:dyDescent="0.25">
      <c r="A855" s="57">
        <f t="shared" si="229"/>
        <v>136.16078607668069</v>
      </c>
      <c r="B855" s="12">
        <f t="shared" si="246"/>
        <v>21.670662159381852</v>
      </c>
      <c r="C855" s="57" t="str">
        <f t="shared" si="230"/>
        <v>-32.9046004420427-3280.82460609181i</v>
      </c>
      <c r="D855" s="57" t="str">
        <f t="shared" si="231"/>
        <v>7.79999985538989-1468.85274661597i</v>
      </c>
      <c r="E855" s="57" t="str">
        <f t="shared" si="232"/>
        <v>162.466776867259-0.119261703711086i</v>
      </c>
      <c r="F855" s="57" t="str">
        <f t="shared" si="233"/>
        <v>3.83983982934248-3063.17104778644i</v>
      </c>
      <c r="G855" s="57" t="str">
        <f t="shared" si="234"/>
        <v>0.999999997266201-0.0000522857417105067i</v>
      </c>
      <c r="H855" s="57" t="str">
        <f t="shared" si="235"/>
        <v>109.091605363525+1.57450683410648i</v>
      </c>
      <c r="I855" s="57" t="str">
        <f t="shared" si="236"/>
        <v>14.7875563627032-942.679851073725i</v>
      </c>
      <c r="K855" s="57" t="str">
        <f t="shared" si="237"/>
        <v>0.109976388942366-0.00160633932574241i</v>
      </c>
      <c r="L855" s="57" t="str">
        <f t="shared" si="238"/>
        <v>0.000125-23.1533998197015i</v>
      </c>
      <c r="M855" s="57" t="str">
        <f t="shared" si="239"/>
        <v>0.0015-11.1614869647558i</v>
      </c>
      <c r="N855" s="57">
        <f t="shared" si="240"/>
        <v>89.425378754054606</v>
      </c>
      <c r="O855" s="57">
        <f t="shared" si="241"/>
        <v>70.320097096972788</v>
      </c>
      <c r="P855" s="371">
        <f t="shared" si="242"/>
        <v>70.320097096972788</v>
      </c>
      <c r="Q855" s="371">
        <f t="shared" si="243"/>
        <v>-90.574621245945394</v>
      </c>
      <c r="R855" s="12">
        <f t="shared" si="244"/>
        <v>89.425378754054606</v>
      </c>
      <c r="S855" s="57">
        <f t="shared" si="245"/>
        <v>2.1670662159381852E-2</v>
      </c>
      <c r="T855" s="12">
        <f t="shared" si="228"/>
        <v>70.320097096972788</v>
      </c>
    </row>
    <row r="856" spans="1:20" x14ac:dyDescent="0.25">
      <c r="A856" s="57">
        <f t="shared" si="229"/>
        <v>136.6781970637721</v>
      </c>
      <c r="B856" s="12">
        <f t="shared" si="246"/>
        <v>21.753010675587504</v>
      </c>
      <c r="C856" s="57" t="str">
        <f t="shared" si="230"/>
        <v>-32.9045369728689-3268.40068218474i</v>
      </c>
      <c r="D856" s="57" t="str">
        <f t="shared" si="231"/>
        <v>7.79999985428878-1463.29224417506i</v>
      </c>
      <c r="E856" s="57" t="str">
        <f t="shared" si="232"/>
        <v>162.466755856192-0.119714552686061i</v>
      </c>
      <c r="F856" s="57" t="str">
        <f t="shared" si="233"/>
        <v>3.83983982926256-3051.57506407172i</v>
      </c>
      <c r="G856" s="57" t="str">
        <f t="shared" si="234"/>
        <v>0.999999997245385-0.0000524844275279141i</v>
      </c>
      <c r="H856" s="57" t="str">
        <f t="shared" si="235"/>
        <v>109.091610665273+1.58048998927209i</v>
      </c>
      <c r="I856" s="57" t="str">
        <f t="shared" si="236"/>
        <v>14.7875566782367-939.111145137642i</v>
      </c>
      <c r="K856" s="57" t="str">
        <f t="shared" si="237"/>
        <v>0.109976209196515-0.00161244076307009i</v>
      </c>
      <c r="L856" s="57" t="str">
        <f t="shared" si="238"/>
        <v>0.000125-23.0657499698162i</v>
      </c>
      <c r="M856" s="57" t="str">
        <f t="shared" si="239"/>
        <v>0.0015-11.1192338760269i</v>
      </c>
      <c r="N856" s="57">
        <f t="shared" si="240"/>
        <v>89.423195749657566</v>
      </c>
      <c r="O856" s="57">
        <f t="shared" si="241"/>
        <v>70.287146002080462</v>
      </c>
      <c r="P856" s="371">
        <f t="shared" si="242"/>
        <v>70.287146002080462</v>
      </c>
      <c r="Q856" s="371">
        <f t="shared" si="243"/>
        <v>-90.576804250342434</v>
      </c>
      <c r="R856" s="12">
        <f t="shared" si="244"/>
        <v>89.423195749657566</v>
      </c>
      <c r="S856" s="57">
        <f t="shared" si="245"/>
        <v>2.1753010675587502E-2</v>
      </c>
      <c r="T856" s="12">
        <f t="shared" si="228"/>
        <v>70.287146002080462</v>
      </c>
    </row>
    <row r="857" spans="1:20" x14ac:dyDescent="0.25">
      <c r="A857" s="57">
        <f t="shared" si="229"/>
        <v>137.19757421261443</v>
      </c>
      <c r="B857" s="12">
        <f t="shared" si="246"/>
        <v>21.835672116154736</v>
      </c>
      <c r="C857" s="57" t="str">
        <f t="shared" si="230"/>
        <v>-32.9044730206585-3256.02377533415i</v>
      </c>
      <c r="D857" s="57" t="str">
        <f t="shared" si="231"/>
        <v>7.7999998531793-1457.75279168434i</v>
      </c>
      <c r="E857" s="57" t="str">
        <f t="shared" si="232"/>
        <v>162.466734685222-0.120169118534826i</v>
      </c>
      <c r="F857" s="57" t="str">
        <f t="shared" si="233"/>
        <v>3.83983982918204-3040.02297828878i</v>
      </c>
      <c r="G857" s="57" t="str">
        <f t="shared" si="234"/>
        <v>0.99999999722441-0.0000526838683514151i</v>
      </c>
      <c r="H857" s="57" t="str">
        <f t="shared" si="235"/>
        <v>109.09161600739+1.58649588076141i</v>
      </c>
      <c r="I857" s="57" t="str">
        <f t="shared" si="236"/>
        <v>14.7875569961726-935.555948630652i</v>
      </c>
      <c r="K857" s="57" t="str">
        <f t="shared" si="237"/>
        <v>0.109976028082599-0.00161856535551939i</v>
      </c>
      <c r="L857" s="57" t="str">
        <f t="shared" si="238"/>
        <v>0.000125-22.9784319284879i</v>
      </c>
      <c r="M857" s="57" t="str">
        <f t="shared" si="239"/>
        <v>0.0015-11.0771407412103i</v>
      </c>
      <c r="N857" s="57">
        <f t="shared" si="240"/>
        <v>89.421004456208863</v>
      </c>
      <c r="O857" s="57">
        <f t="shared" si="241"/>
        <v>70.254194851862451</v>
      </c>
      <c r="P857" s="371">
        <f t="shared" si="242"/>
        <v>70.254194851862451</v>
      </c>
      <c r="Q857" s="371">
        <f t="shared" si="243"/>
        <v>-90.578995543791137</v>
      </c>
      <c r="R857" s="12">
        <f t="shared" si="244"/>
        <v>89.421004456208863</v>
      </c>
      <c r="S857" s="57">
        <f t="shared" si="245"/>
        <v>2.1835672116154736E-2</v>
      </c>
      <c r="T857" s="12">
        <f t="shared" si="228"/>
        <v>70.254194851862451</v>
      </c>
    </row>
    <row r="858" spans="1:20" x14ac:dyDescent="0.25">
      <c r="A858" s="57">
        <f t="shared" si="229"/>
        <v>137.71892499462237</v>
      </c>
      <c r="B858" s="12">
        <f t="shared" si="246"/>
        <v>21.918647670196126</v>
      </c>
      <c r="C858" s="57" t="str">
        <f t="shared" si="230"/>
        <v>-32.9044085817361-3243.69370749422i</v>
      </c>
      <c r="D858" s="57" t="str">
        <f t="shared" si="231"/>
        <v>7.79999985206131-1452.23430945693i</v>
      </c>
      <c r="E858" s="57" t="str">
        <f t="shared" si="232"/>
        <v>162.466713353132-0.120625407736254i</v>
      </c>
      <c r="F858" s="57" t="str">
        <f t="shared" si="233"/>
        <v>3.83983982910089-3028.51462425698i</v>
      </c>
      <c r="G858" s="57" t="str">
        <f t="shared" si="234"/>
        <v>0.999999997203275-0.0000528840670500328i</v>
      </c>
      <c r="H858" s="57" t="str">
        <f t="shared" si="235"/>
        <v>109.091621390185+1.59252459497631i</v>
      </c>
      <c r="I858" s="57" t="str">
        <f t="shared" si="236"/>
        <v>14.7875573165292-932.014210410068i</v>
      </c>
      <c r="K858" s="57" t="str">
        <f t="shared" si="237"/>
        <v>0.109975845590209-0.00162471319073273i</v>
      </c>
      <c r="L858" s="57" t="str">
        <f t="shared" si="238"/>
        <v>0.000125-22.8914444396174i</v>
      </c>
      <c r="M858" s="57" t="str">
        <f t="shared" si="239"/>
        <v>0.0015-11.0352069547821i</v>
      </c>
      <c r="N858" s="57">
        <f t="shared" si="240"/>
        <v>89.41880484228291</v>
      </c>
      <c r="O858" s="57">
        <f t="shared" si="241"/>
        <v>70.221243645897658</v>
      </c>
      <c r="P858" s="371">
        <f t="shared" si="242"/>
        <v>70.221243645897658</v>
      </c>
      <c r="Q858" s="371">
        <f t="shared" si="243"/>
        <v>-90.58119515771709</v>
      </c>
      <c r="R858" s="12">
        <f t="shared" si="244"/>
        <v>89.41880484228291</v>
      </c>
      <c r="S858" s="57">
        <f t="shared" si="245"/>
        <v>2.1918647670196127E-2</v>
      </c>
      <c r="T858" s="12">
        <f t="shared" si="228"/>
        <v>70.221243645897658</v>
      </c>
    </row>
    <row r="859" spans="1:20" x14ac:dyDescent="0.25">
      <c r="A859" s="57">
        <f t="shared" si="229"/>
        <v>138.24225690960193</v>
      </c>
      <c r="B859" s="12">
        <f t="shared" si="246"/>
        <v>22.001938531342873</v>
      </c>
      <c r="C859" s="57" t="str">
        <f t="shared" si="230"/>
        <v>-32.9043436523996-3231.41030129294i</v>
      </c>
      <c r="D859" s="57" t="str">
        <f t="shared" si="231"/>
        <v>7.79999985093484-1446.7367181076i</v>
      </c>
      <c r="E859" s="57" t="str">
        <f t="shared" si="232"/>
        <v>162.466691858696-0.121083426793386i</v>
      </c>
      <c r="F859" s="57" t="str">
        <f t="shared" si="233"/>
        <v>3.8398398290191-3017.04983642479i</v>
      </c>
      <c r="G859" s="57" t="str">
        <f t="shared" si="234"/>
        <v>0.99999999718198-0.0000530850265036924i</v>
      </c>
      <c r="H859" s="57" t="str">
        <f t="shared" si="235"/>
        <v>109.091626813967+1.59857621864703i</v>
      </c>
      <c r="I859" s="57" t="str">
        <f t="shared" si="236"/>
        <v>14.7875576393253-928.485879526796i</v>
      </c>
      <c r="K859" s="57" t="str">
        <f t="shared" si="237"/>
        <v>0.109975661708858-0.00163088435668163i</v>
      </c>
      <c r="L859" s="57" t="str">
        <f t="shared" si="238"/>
        <v>0.000125-22.8047862518603i</v>
      </c>
      <c r="M859" s="57" t="str">
        <f t="shared" si="239"/>
        <v>0.0015-10.9934319135108i</v>
      </c>
      <c r="N859" s="57">
        <f t="shared" si="240"/>
        <v>89.416596876335547</v>
      </c>
      <c r="O859" s="57">
        <f t="shared" si="241"/>
        <v>70.188292383761734</v>
      </c>
      <c r="P859" s="371">
        <f t="shared" si="242"/>
        <v>70.188292383761734</v>
      </c>
      <c r="Q859" s="371">
        <f t="shared" si="243"/>
        <v>-90.583403123664453</v>
      </c>
      <c r="R859" s="12">
        <f t="shared" si="244"/>
        <v>89.416596876335547</v>
      </c>
      <c r="S859" s="57">
        <f t="shared" si="245"/>
        <v>2.2001938531342871E-2</v>
      </c>
      <c r="T859" s="12">
        <f t="shared" si="228"/>
        <v>70.188292383761734</v>
      </c>
    </row>
    <row r="860" spans="1:20" x14ac:dyDescent="0.25">
      <c r="A860" s="57">
        <f t="shared" si="229"/>
        <v>138.76757748585842</v>
      </c>
      <c r="B860" s="12">
        <f t="shared" si="246"/>
        <v>22.085545897761975</v>
      </c>
      <c r="C860" s="57" t="str">
        <f t="shared" si="230"/>
        <v>-32.9042782289212-3219.17338002965i</v>
      </c>
      <c r="D860" s="57" t="str">
        <f t="shared" si="231"/>
        <v>7.79999984979981-1441.25993855168i</v>
      </c>
      <c r="E860" s="57" t="str">
        <f t="shared" si="232"/>
        <v>162.466670200681-0.12154318223349i</v>
      </c>
      <c r="F860" s="57" t="str">
        <f t="shared" si="233"/>
        <v>3.83983982893672-3005.62844986742i</v>
      </c>
      <c r="G860" s="57" t="str">
        <f t="shared" si="234"/>
        <v>0.999999997160522-0.0000532867496032631i</v>
      </c>
      <c r="H860" s="57" t="str">
        <f t="shared" si="235"/>
        <v>109.09163227905+1.60465083883341i</v>
      </c>
      <c r="I860" s="57" t="str">
        <f t="shared" si="236"/>
        <v>14.7875579645796-924.970905224634i</v>
      </c>
      <c r="K860" s="57" t="str">
        <f t="shared" si="237"/>
        <v>0.109975476427979-0.00163707894166788i</v>
      </c>
      <c r="L860" s="57" t="str">
        <f t="shared" si="238"/>
        <v>0.000125-22.7184561186096i</v>
      </c>
      <c r="M860" s="57" t="str">
        <f t="shared" si="239"/>
        <v>0.0015-10.9518150164483i</v>
      </c>
      <c r="N860" s="57">
        <f t="shared" si="240"/>
        <v>89.414380526703525</v>
      </c>
      <c r="O860" s="57">
        <f t="shared" si="241"/>
        <v>70.1553410650275</v>
      </c>
      <c r="P860" s="371">
        <f t="shared" si="242"/>
        <v>70.1553410650275</v>
      </c>
      <c r="Q860" s="371">
        <f t="shared" si="243"/>
        <v>-90.585619473296475</v>
      </c>
      <c r="R860" s="12">
        <f t="shared" si="244"/>
        <v>89.414380526703525</v>
      </c>
      <c r="S860" s="57">
        <f t="shared" si="245"/>
        <v>2.2085545897761974E-2</v>
      </c>
      <c r="T860" s="12">
        <f t="shared" si="228"/>
        <v>70.1553410650275</v>
      </c>
    </row>
    <row r="861" spans="1:20" x14ac:dyDescent="0.25">
      <c r="A861" s="57">
        <f t="shared" si="229"/>
        <v>139.2948942803047</v>
      </c>
      <c r="B861" s="12">
        <f t="shared" si="246"/>
        <v>22.169470972173471</v>
      </c>
      <c r="C861" s="57" t="str">
        <f t="shared" si="230"/>
        <v>-32.9042123075391-3206.98276767227i</v>
      </c>
      <c r="D861" s="57" t="str">
        <f t="shared" si="231"/>
        <v>7.79999984865608-1435.80389200383i</v>
      </c>
      <c r="E861" s="57" t="str">
        <f t="shared" si="232"/>
        <v>162.466648377842-0.122004680607953i</v>
      </c>
      <c r="F861" s="57" t="str">
        <f t="shared" si="233"/>
        <v>3.83983982885366-2994.25030028434i</v>
      </c>
      <c r="G861" s="57" t="str">
        <f t="shared" si="234"/>
        <v>0.999999997138901-0.000053489239250599i</v>
      </c>
      <c r="H861" s="57" t="str">
        <f t="shared" si="235"/>
        <v>109.091637785745+1.61074854292614i</v>
      </c>
      <c r="I861" s="57" t="str">
        <f t="shared" si="236"/>
        <v>14.7875582923101-921.469236939455i</v>
      </c>
      <c r="K861" s="57" t="str">
        <f t="shared" si="237"/>
        <v>0.109975289736926-0.00164329703432476i</v>
      </c>
      <c r="L861" s="57" t="str">
        <f t="shared" si="238"/>
        <v>0.000125-22.6324527979773i</v>
      </c>
      <c r="M861" s="57" t="str">
        <f t="shared" si="239"/>
        <v>0.0015-10.9103556649216i</v>
      </c>
      <c r="N861" s="57">
        <f t="shared" si="240"/>
        <v>89.412155761604254</v>
      </c>
      <c r="O861" s="57">
        <f t="shared" si="241"/>
        <v>70.122389689264097</v>
      </c>
      <c r="P861" s="371">
        <f t="shared" si="242"/>
        <v>70.122389689264097</v>
      </c>
      <c r="Q861" s="371">
        <f t="shared" si="243"/>
        <v>-90.587844238395746</v>
      </c>
      <c r="R861" s="12">
        <f t="shared" si="244"/>
        <v>89.412155761604254</v>
      </c>
      <c r="S861" s="57">
        <f t="shared" si="245"/>
        <v>2.216947097217347E-2</v>
      </c>
      <c r="T861" s="12">
        <f t="shared" si="228"/>
        <v>70.122389689264097</v>
      </c>
    </row>
    <row r="862" spans="1:20" x14ac:dyDescent="0.25">
      <c r="A862" s="57">
        <f t="shared" si="229"/>
        <v>139.82421487856988</v>
      </c>
      <c r="B862" s="12">
        <f t="shared" si="246"/>
        <v>22.253714961867733</v>
      </c>
      <c r="C862" s="57" t="str">
        <f t="shared" si="230"/>
        <v>-32.9041458844678-3194.83828885493i</v>
      </c>
      <c r="D862" s="57" t="str">
        <f t="shared" si="231"/>
        <v>7.79999984750368-1430.36849997701i</v>
      </c>
      <c r="E862" s="57" t="str">
        <f t="shared" si="232"/>
        <v>162.466626388924-0.122467928492677i</v>
      </c>
      <c r="F862" s="57" t="str">
        <f t="shared" si="233"/>
        <v>3.83983982877003-2982.91522399708i</v>
      </c>
      <c r="G862" s="57" t="str">
        <f t="shared" si="234"/>
        <v>0.999999997117116-0.0000536924983585815i</v>
      </c>
      <c r="H862" s="57" t="str">
        <f t="shared" si="235"/>
        <v>109.091643334372+1.6168694186481i</v>
      </c>
      <c r="I862" s="57" t="str">
        <f t="shared" si="236"/>
        <v>14.7875586225364-917.980824298619i</v>
      </c>
      <c r="K862" s="57" t="str">
        <f t="shared" si="237"/>
        <v>0.10997510162497-0.00164953872361825i</v>
      </c>
      <c r="L862" s="57" t="str">
        <f t="shared" si="238"/>
        <v>0.000125-22.5467750527767i</v>
      </c>
      <c r="M862" s="57" t="str">
        <f t="shared" si="239"/>
        <v>0.0015-10.869053262524i</v>
      </c>
      <c r="N862" s="57">
        <f t="shared" si="240"/>
        <v>89.409922549135089</v>
      </c>
      <c r="O862" s="57">
        <f t="shared" si="241"/>
        <v>70.089438256037525</v>
      </c>
      <c r="P862" s="371">
        <f t="shared" si="242"/>
        <v>70.089438256037525</v>
      </c>
      <c r="Q862" s="371">
        <f t="shared" si="243"/>
        <v>-90.590077450864911</v>
      </c>
      <c r="R862" s="12">
        <f t="shared" si="244"/>
        <v>89.409922549135089</v>
      </c>
      <c r="S862" s="57">
        <f t="shared" si="245"/>
        <v>2.2253714961867732E-2</v>
      </c>
      <c r="T862" s="12">
        <f t="shared" si="228"/>
        <v>70.089438256037525</v>
      </c>
    </row>
    <row r="863" spans="1:20" x14ac:dyDescent="0.25">
      <c r="A863" s="57">
        <f t="shared" si="229"/>
        <v>140.35554689510843</v>
      </c>
      <c r="B863" s="12">
        <f t="shared" si="246"/>
        <v>22.338279078722831</v>
      </c>
      <c r="C863" s="57" t="str">
        <f t="shared" si="230"/>
        <v>-32.9040789558904-3182.73976887543i</v>
      </c>
      <c r="D863" s="57" t="str">
        <f t="shared" si="231"/>
        <v>7.79999984634254-1424.95368428127i</v>
      </c>
      <c r="E863" s="57" t="str">
        <f t="shared" si="232"/>
        <v>162.466604232666-0.122932932487958i</v>
      </c>
      <c r="F863" s="57" t="str">
        <f t="shared" si="233"/>
        <v>3.83983982868575-2971.62305794677i</v>
      </c>
      <c r="G863" s="57" t="str">
        <f t="shared" si="234"/>
        <v>0.999999997095164-0.0000538965298511611i</v>
      </c>
      <c r="H863" s="57" t="str">
        <f t="shared" si="235"/>
        <v>109.091648925248+1.62301355405548i</v>
      </c>
      <c r="I863" s="57" t="str">
        <f t="shared" si="236"/>
        <v>14.787558955277-914.505617120123i</v>
      </c>
      <c r="K863" s="57" t="str">
        <f t="shared" si="237"/>
        <v>0.109974912081302-0.00165580409884822i</v>
      </c>
      <c r="L863" s="57" t="str">
        <f t="shared" si="238"/>
        <v>0.000125-22.4614216505048i</v>
      </c>
      <c r="M863" s="57" t="str">
        <f t="shared" si="239"/>
        <v>0.0015-10.8279072151066i</v>
      </c>
      <c r="N863" s="57">
        <f t="shared" si="240"/>
        <v>89.407680857273149</v>
      </c>
      <c r="O863" s="57">
        <f t="shared" si="241"/>
        <v>70.056486764910559</v>
      </c>
      <c r="P863" s="371">
        <f t="shared" si="242"/>
        <v>70.056486764910559</v>
      </c>
      <c r="Q863" s="371">
        <f t="shared" si="243"/>
        <v>-90.592319142726851</v>
      </c>
      <c r="R863" s="12">
        <f t="shared" si="244"/>
        <v>89.407680857273149</v>
      </c>
      <c r="S863" s="57">
        <f t="shared" si="245"/>
        <v>2.2338279078722829E-2</v>
      </c>
      <c r="T863" s="12">
        <f t="shared" si="228"/>
        <v>70.056486764910559</v>
      </c>
    </row>
    <row r="864" spans="1:20" x14ac:dyDescent="0.25">
      <c r="A864" s="57">
        <f t="shared" si="229"/>
        <v>140.88889797330987</v>
      </c>
      <c r="B864" s="12">
        <f t="shared" si="246"/>
        <v>22.423164539221979</v>
      </c>
      <c r="C864" s="57" t="str">
        <f t="shared" si="230"/>
        <v>-32.9040115179623-3170.68703369266i</v>
      </c>
      <c r="D864" s="57" t="str">
        <f t="shared" si="231"/>
        <v>7.79999984517249-1419.55936702267i</v>
      </c>
      <c r="E864" s="57" t="str">
        <f t="shared" si="232"/>
        <v>162.466581907794-0.123399699218611i</v>
      </c>
      <c r="F864" s="57" t="str">
        <f t="shared" si="233"/>
        <v>3.8398398286008-2960.37363969177i</v>
      </c>
      <c r="G864" s="57" t="str">
        <f t="shared" si="234"/>
        <v>0.999999997073045-0.0000541013366633988i</v>
      </c>
      <c r="H864" s="57" t="str">
        <f t="shared" si="235"/>
        <v>109.091654558696+1.62918103753923i</v>
      </c>
      <c r="I864" s="57" t="str">
        <f t="shared" si="236"/>
        <v>14.7875592905513-911.043565411944i</v>
      </c>
      <c r="K864" s="57" t="str">
        <f t="shared" si="237"/>
        <v>0.10997472109503-0.00166209324964972i</v>
      </c>
      <c r="L864" s="57" t="str">
        <f t="shared" si="238"/>
        <v>0.000125-22.3763913633242i</v>
      </c>
      <c r="M864" s="57" t="str">
        <f t="shared" si="239"/>
        <v>0.0015-10.7869169307697i</v>
      </c>
      <c r="N864" s="57">
        <f t="shared" si="240"/>
        <v>89.405430653874674</v>
      </c>
      <c r="O864" s="57">
        <f t="shared" si="241"/>
        <v>70.023535215442507</v>
      </c>
      <c r="P864" s="371">
        <f t="shared" si="242"/>
        <v>70.023535215442507</v>
      </c>
      <c r="Q864" s="371">
        <f t="shared" si="243"/>
        <v>-90.594569346125326</v>
      </c>
      <c r="R864" s="12">
        <f t="shared" si="244"/>
        <v>89.405430653874674</v>
      </c>
      <c r="S864" s="57">
        <f t="shared" si="245"/>
        <v>2.2423164539221978E-2</v>
      </c>
      <c r="T864" s="12">
        <f t="shared" si="228"/>
        <v>70.023535215442507</v>
      </c>
    </row>
    <row r="865" spans="1:20" x14ac:dyDescent="0.25">
      <c r="A865" s="57">
        <f t="shared" si="229"/>
        <v>141.42427578560844</v>
      </c>
      <c r="B865" s="12">
        <f t="shared" si="246"/>
        <v>22.508372564471024</v>
      </c>
      <c r="C865" s="57" t="str">
        <f t="shared" si="230"/>
        <v>-32.9039435668098-3158.67990992417i</v>
      </c>
      <c r="D865" s="57" t="str">
        <f t="shared" si="231"/>
        <v>7.7999998439936-1414.18547060215i</v>
      </c>
      <c r="E865" s="57" t="str">
        <f t="shared" si="232"/>
        <v>162.466559413025-0.123868235334083i</v>
      </c>
      <c r="F865" s="57" t="str">
        <f t="shared" si="233"/>
        <v>3.83983982851524-2949.16680740546i</v>
      </c>
      <c r="G865" s="57" t="str">
        <f t="shared" si="234"/>
        <v>0.999999997050758-0.0000543069217415095i</v>
      </c>
      <c r="H865" s="57" t="str">
        <f t="shared" si="235"/>
        <v>109.091660235041+1.63537195782618i</v>
      </c>
      <c r="I865" s="57" t="str">
        <f t="shared" si="236"/>
        <v>14.7875596283788-907.594619371323i</v>
      </c>
      <c r="K865" s="57" t="str">
        <f t="shared" si="237"/>
        <v>0.109974528655179-0.00166840626599418i</v>
      </c>
      <c r="L865" s="57" t="str">
        <f t="shared" si="238"/>
        <v>0.000125-22.2916829680456i</v>
      </c>
      <c r="M865" s="57" t="str">
        <f t="shared" si="239"/>
        <v>0.0015-10.7460818198542i</v>
      </c>
      <c r="N865" s="57">
        <f t="shared" si="240"/>
        <v>89.403171906674643</v>
      </c>
      <c r="O865" s="57">
        <f t="shared" si="241"/>
        <v>69.990583607189421</v>
      </c>
      <c r="P865" s="371">
        <f t="shared" si="242"/>
        <v>69.990583607189421</v>
      </c>
      <c r="Q865" s="371">
        <f t="shared" si="243"/>
        <v>-90.596828093325357</v>
      </c>
      <c r="R865" s="12">
        <f t="shared" si="244"/>
        <v>89.403171906674643</v>
      </c>
      <c r="S865" s="57">
        <f t="shared" si="245"/>
        <v>2.2508372564471024E-2</v>
      </c>
      <c r="T865" s="12">
        <f t="shared" si="228"/>
        <v>69.990583607189421</v>
      </c>
    </row>
    <row r="866" spans="1:20" x14ac:dyDescent="0.25">
      <c r="A866" s="57">
        <f t="shared" si="229"/>
        <v>141.96168803359376</v>
      </c>
      <c r="B866" s="12">
        <f t="shared" si="246"/>
        <v>22.593904380216014</v>
      </c>
      <c r="C866" s="57" t="str">
        <f t="shared" si="230"/>
        <v>-32.9038750985283-3146.71822484367i</v>
      </c>
      <c r="D866" s="57" t="str">
        <f t="shared" si="231"/>
        <v>7.79999984280565-1408.83191771439i</v>
      </c>
      <c r="E866" s="57" t="str">
        <f t="shared" si="232"/>
        <v>162.466536747068-0.124338547508546i</v>
      </c>
      <c r="F866" s="57" t="str">
        <f t="shared" si="233"/>
        <v>3.83983982842899-2938.00239987377i</v>
      </c>
      <c r="G866" s="57" t="str">
        <f t="shared" si="234"/>
        <v>0.999999997028301-0.0000545132880429029i</v>
      </c>
      <c r="H866" s="57" t="str">
        <f t="shared" si="235"/>
        <v>109.091665954608+1.64158640398033i</v>
      </c>
      <c r="I866" s="57" t="str">
        <f t="shared" si="236"/>
        <v>14.7875599687785-904.158729383994i</v>
      </c>
      <c r="K866" s="57" t="str">
        <f t="shared" si="237"/>
        <v>0.109974334750693-0.00167474323819056i</v>
      </c>
      <c r="L866" s="57" t="str">
        <f t="shared" si="238"/>
        <v>0.000125-22.2072952461104i</v>
      </c>
      <c r="M866" s="57" t="str">
        <f t="shared" si="239"/>
        <v>0.0015-10.7054012949335i</v>
      </c>
      <c r="N866" s="57">
        <f t="shared" si="240"/>
        <v>89.400904583286405</v>
      </c>
      <c r="O866" s="57">
        <f t="shared" si="241"/>
        <v>69.957631939704001</v>
      </c>
      <c r="P866" s="371">
        <f t="shared" si="242"/>
        <v>69.957631939704001</v>
      </c>
      <c r="Q866" s="371">
        <f t="shared" si="243"/>
        <v>-90.599095416713595</v>
      </c>
      <c r="R866" s="12">
        <f t="shared" si="244"/>
        <v>89.400904583286405</v>
      </c>
      <c r="S866" s="57">
        <f t="shared" si="245"/>
        <v>2.2593904380216013E-2</v>
      </c>
      <c r="T866" s="12">
        <f t="shared" si="228"/>
        <v>69.957631939704001</v>
      </c>
    </row>
    <row r="867" spans="1:20" x14ac:dyDescent="0.25">
      <c r="A867" s="57">
        <f t="shared" si="229"/>
        <v>142.50114244812141</v>
      </c>
      <c r="B867" s="12">
        <f t="shared" si="246"/>
        <v>22.679761216860836</v>
      </c>
      <c r="C867" s="57" t="str">
        <f t="shared" si="230"/>
        <v>-32.9038061091843-3134.80180637849i</v>
      </c>
      <c r="D867" s="57" t="str">
        <f t="shared" si="231"/>
        <v>7.79999984160873-1403.49863134675i</v>
      </c>
      <c r="E867" s="57" t="str">
        <f t="shared" si="232"/>
        <v>162.46651390862-0.124810642440918i</v>
      </c>
      <c r="F867" s="57" t="str">
        <f t="shared" si="233"/>
        <v>3.83983982834211-2926.88025649298i</v>
      </c>
      <c r="G867" s="57" t="str">
        <f t="shared" si="234"/>
        <v>0.999999997005674-0.0000547204385362277i</v>
      </c>
      <c r="H867" s="57" t="str">
        <f t="shared" si="235"/>
        <v>109.091671717726+1.64782446540421i</v>
      </c>
      <c r="I867" s="57" t="str">
        <f t="shared" si="236"/>
        <v>14.78756031177-900.735846023532i</v>
      </c>
      <c r="K867" s="57" t="str">
        <f t="shared" si="237"/>
        <v>0.109974139370429-0.0016811042568867i</v>
      </c>
      <c r="L867" s="57" t="str">
        <f t="shared" si="238"/>
        <v>0.000125-22.1232269835728i</v>
      </c>
      <c r="M867" s="57" t="str">
        <f t="shared" si="239"/>
        <v>0.0015-10.6648747708044i</v>
      </c>
      <c r="N867" s="57">
        <f t="shared" si="240"/>
        <v>89.398628651201093</v>
      </c>
      <c r="O867" s="57">
        <f t="shared" si="241"/>
        <v>69.924680212535492</v>
      </c>
      <c r="P867" s="371">
        <f t="shared" si="242"/>
        <v>69.924680212535492</v>
      </c>
      <c r="Q867" s="371">
        <f t="shared" si="243"/>
        <v>-90.601371348798907</v>
      </c>
      <c r="R867" s="12">
        <f t="shared" si="244"/>
        <v>89.398628651201093</v>
      </c>
      <c r="S867" s="57">
        <f t="shared" si="245"/>
        <v>2.2679761216860835E-2</v>
      </c>
      <c r="T867" s="12">
        <f t="shared" si="228"/>
        <v>69.924680212535492</v>
      </c>
    </row>
    <row r="868" spans="1:20" x14ac:dyDescent="0.25">
      <c r="A868" s="57">
        <f t="shared" si="229"/>
        <v>143.04264678942428</v>
      </c>
      <c r="B868" s="12">
        <f t="shared" si="246"/>
        <v>22.765944309484908</v>
      </c>
      <c r="C868" s="57" t="str">
        <f t="shared" si="230"/>
        <v>-32.9037365948146-3122.93048310709i</v>
      </c>
      <c r="D868" s="57" t="str">
        <f t="shared" si="231"/>
        <v>7.79999984040264-1398.18553477811i</v>
      </c>
      <c r="E868" s="57" t="str">
        <f t="shared" si="232"/>
        <v>162.466490896369-0.125284526855048i</v>
      </c>
      <c r="F868" s="57" t="str">
        <f t="shared" si="233"/>
        <v>3.83983982825455-2915.80021726729i</v>
      </c>
      <c r="G868" s="57" t="str">
        <f t="shared" si="234"/>
        <v>0.999999996982873-0.000054928376201413i</v>
      </c>
      <c r="H868" s="57" t="str">
        <f t="shared" si="235"/>
        <v>109.091677524728+1.65408623184019i</v>
      </c>
      <c r="I868" s="57" t="str">
        <f t="shared" si="236"/>
        <v>14.7875606573735-897.325920050614i</v>
      </c>
      <c r="K868" s="57" t="str">
        <f t="shared" si="237"/>
        <v>0.109973942503159-0.00168748941307047i</v>
      </c>
      <c r="L868" s="57" t="str">
        <f t="shared" si="238"/>
        <v>0.000125-22.0394769710827i</v>
      </c>
      <c r="M868" s="57" t="str">
        <f t="shared" si="239"/>
        <v>0.0015-10.6245016644794i</v>
      </c>
      <c r="N868" s="57">
        <f t="shared" si="240"/>
        <v>89.396344077787219</v>
      </c>
      <c r="O868" s="57">
        <f t="shared" si="241"/>
        <v>69.891728425229573</v>
      </c>
      <c r="P868" s="371">
        <f t="shared" si="242"/>
        <v>69.891728425229573</v>
      </c>
      <c r="Q868" s="371">
        <f t="shared" si="243"/>
        <v>-90.603655922212781</v>
      </c>
      <c r="R868" s="12">
        <f t="shared" si="244"/>
        <v>89.396344077787219</v>
      </c>
      <c r="S868" s="57">
        <f t="shared" si="245"/>
        <v>2.276594430948491E-2</v>
      </c>
      <c r="T868" s="12">
        <f t="shared" si="228"/>
        <v>69.891728425229573</v>
      </c>
    </row>
    <row r="869" spans="1:20" x14ac:dyDescent="0.25">
      <c r="A869" s="57">
        <f t="shared" si="229"/>
        <v>143.5862088472241</v>
      </c>
      <c r="B869" s="12">
        <f t="shared" si="246"/>
        <v>22.852454897860952</v>
      </c>
      <c r="C869" s="57" t="str">
        <f t="shared" si="230"/>
        <v>-32.9036665514272-3111.1040842568i</v>
      </c>
      <c r="D869" s="57" t="str">
        <f t="shared" si="231"/>
        <v>7.79999983918739-1392.89255157779i</v>
      </c>
      <c r="E869" s="57" t="str">
        <f t="shared" si="232"/>
        <v>162.466467708994-0.125760207499781i</v>
      </c>
      <c r="F869" s="57" t="str">
        <f t="shared" si="233"/>
        <v>3.83983982816635-2904.76212280663i</v>
      </c>
      <c r="G869" s="57" t="str">
        <f t="shared" si="234"/>
        <v>0.9999999969599-0.0000551371040297118i</v>
      </c>
      <c r="H869" s="57" t="str">
        <f t="shared" si="235"/>
        <v>109.091683375947+1.66037179337158i</v>
      </c>
      <c r="I869" s="57" t="str">
        <f t="shared" si="236"/>
        <v>14.7875610056084-893.928902412303i</v>
      </c>
      <c r="K869" s="57" t="str">
        <f t="shared" si="237"/>
        <v>0.109973744137574-0.00169389879807111i</v>
      </c>
      <c r="L869" s="57" t="str">
        <f t="shared" si="238"/>
        <v>0.000125-21.956044003868i</v>
      </c>
      <c r="M869" s="57" t="str">
        <f t="shared" si="239"/>
        <v>0.0015-10.5842813951777i</v>
      </c>
      <c r="N869" s="57">
        <f t="shared" si="240"/>
        <v>89.39405083029024</v>
      </c>
      <c r="O869" s="57">
        <f t="shared" si="241"/>
        <v>69.858776577328882</v>
      </c>
      <c r="P869" s="371">
        <f t="shared" si="242"/>
        <v>69.858776577328882</v>
      </c>
      <c r="Q869" s="371">
        <f t="shared" si="243"/>
        <v>-90.60594916970976</v>
      </c>
      <c r="R869" s="12">
        <f t="shared" si="244"/>
        <v>89.39405083029024</v>
      </c>
      <c r="S869" s="57">
        <f t="shared" si="245"/>
        <v>2.285245489786095E-2</v>
      </c>
      <c r="T869" s="12">
        <f t="shared" si="228"/>
        <v>69.858776577328882</v>
      </c>
    </row>
    <row r="870" spans="1:20" x14ac:dyDescent="0.25">
      <c r="A870" s="57">
        <f t="shared" si="229"/>
        <v>144.13183644084356</v>
      </c>
      <c r="B870" s="12">
        <f t="shared" si="246"/>
        <v>22.939294226472825</v>
      </c>
      <c r="C870" s="57" t="str">
        <f t="shared" si="230"/>
        <v>-32.9035959749967-3099.32243970101i</v>
      </c>
      <c r="D870" s="57" t="str">
        <f t="shared" si="231"/>
        <v>7.7999998379629-1387.61960560445i</v>
      </c>
      <c r="E870" s="57" t="str">
        <f t="shared" si="232"/>
        <v>162.466444345163-0.126237691148944i</v>
      </c>
      <c r="F870" s="57" t="str">
        <f t="shared" si="233"/>
        <v>3.83983982807746-2893.7658143243i</v>
      </c>
      <c r="G870" s="57" t="str">
        <f t="shared" si="234"/>
        <v>0.999999996936751-0.0000553466250237434i</v>
      </c>
      <c r="H870" s="57" t="str">
        <f t="shared" si="235"/>
        <v>109.091689271721+1.66668124042417i</v>
      </c>
      <c r="I870" s="57" t="str">
        <f t="shared" si="236"/>
        <v>14.787561356495-890.544744241371i</v>
      </c>
      <c r="K870" s="57" t="str">
        <f t="shared" si="237"/>
        <v>0.109973544262273-0.00170033250356033i</v>
      </c>
      <c r="L870" s="57" t="str">
        <f t="shared" si="238"/>
        <v>0.000125-21.8729268817175i</v>
      </c>
      <c r="M870" s="57" t="str">
        <f t="shared" si="239"/>
        <v>0.0015-10.5442133843173i</v>
      </c>
      <c r="N870" s="57">
        <f t="shared" si="240"/>
        <v>89.391748875832135</v>
      </c>
      <c r="O870" s="57">
        <f t="shared" si="241"/>
        <v>69.825824668372064</v>
      </c>
      <c r="P870" s="371">
        <f t="shared" si="242"/>
        <v>69.825824668372064</v>
      </c>
      <c r="Q870" s="371">
        <f t="shared" si="243"/>
        <v>-90.608251124167865</v>
      </c>
      <c r="R870" s="12">
        <f t="shared" si="244"/>
        <v>89.391748875832135</v>
      </c>
      <c r="S870" s="57">
        <f t="shared" si="245"/>
        <v>2.2939294226472826E-2</v>
      </c>
      <c r="T870" s="12">
        <f t="shared" si="228"/>
        <v>69.825824668372064</v>
      </c>
    </row>
    <row r="871" spans="1:20" x14ac:dyDescent="0.25">
      <c r="A871" s="57">
        <f t="shared" si="229"/>
        <v>144.67953741931876</v>
      </c>
      <c r="B871" s="12">
        <f t="shared" si="246"/>
        <v>23.026463544533421</v>
      </c>
      <c r="C871" s="57" t="str">
        <f t="shared" si="230"/>
        <v>-32.9035248614699-3087.58537995711i</v>
      </c>
      <c r="D871" s="57" t="str">
        <f t="shared" si="231"/>
        <v>7.79999983672908-1382.36662100501i</v>
      </c>
      <c r="E871" s="57" t="str">
        <f t="shared" si="232"/>
        <v>162.466420803533-0.126716984601544i</v>
      </c>
      <c r="F871" s="57" t="str">
        <f t="shared" si="233"/>
        <v>3.83983982798787-2882.81113363473i</v>
      </c>
      <c r="G871" s="57" t="str">
        <f t="shared" si="234"/>
        <v>0.999999996913426-0.0000555569421975378i</v>
      </c>
      <c r="H871" s="57" t="str">
        <f t="shared" si="235"/>
        <v>109.091695212388+1.67301466376735i</v>
      </c>
      <c r="I871" s="57" t="str">
        <f t="shared" si="236"/>
        <v>14.7875617100534-887.17339685556i</v>
      </c>
      <c r="K871" s="57" t="str">
        <f t="shared" si="237"/>
        <v>0.109973342865774-0.00170679062155372i</v>
      </c>
      <c r="L871" s="57" t="str">
        <f t="shared" si="238"/>
        <v>0.000125-21.7901244089634i</v>
      </c>
      <c r="M871" s="57" t="str">
        <f t="shared" si="239"/>
        <v>0.0015-10.5042970555064i</v>
      </c>
      <c r="N871" s="57">
        <f t="shared" si="240"/>
        <v>89.389438181410839</v>
      </c>
      <c r="O871" s="57">
        <f t="shared" si="241"/>
        <v>69.792872697894779</v>
      </c>
      <c r="P871" s="371">
        <f t="shared" si="242"/>
        <v>69.792872697894779</v>
      </c>
      <c r="Q871" s="371">
        <f t="shared" si="243"/>
        <v>-90.610561818589161</v>
      </c>
      <c r="R871" s="12">
        <f t="shared" si="244"/>
        <v>89.389438181410839</v>
      </c>
      <c r="S871" s="57">
        <f t="shared" si="245"/>
        <v>2.3026463544533422E-2</v>
      </c>
      <c r="T871" s="12">
        <f t="shared" si="228"/>
        <v>69.792872697894779</v>
      </c>
    </row>
    <row r="872" spans="1:20" x14ac:dyDescent="0.25">
      <c r="A872" s="57">
        <f t="shared" si="229"/>
        <v>145.22931966151216</v>
      </c>
      <c r="B872" s="12">
        <f t="shared" si="246"/>
        <v>23.113964106002648</v>
      </c>
      <c r="C872" s="57" t="str">
        <f t="shared" si="230"/>
        <v>-32.903453206762-3075.89273618369i</v>
      </c>
      <c r="D872" s="57" t="str">
        <f t="shared" si="231"/>
        <v>7.7999998354859-1377.1335222135i</v>
      </c>
      <c r="E872" s="57" t="str">
        <f t="shared" si="232"/>
        <v>162.466397082753-0.12719809468188i</v>
      </c>
      <c r="F872" s="57" t="str">
        <f t="shared" si="233"/>
        <v>3.83983982789766-2871.89792315115i</v>
      </c>
      <c r="G872" s="57" t="str">
        <f t="shared" si="234"/>
        <v>0.999999996889924-0.0000557680585765778i</v>
      </c>
      <c r="H872" s="57" t="str">
        <f t="shared" si="235"/>
        <v>109.09170119829+1.67937215451552i</v>
      </c>
      <c r="I872" s="57" t="str">
        <f t="shared" si="236"/>
        <v>14.7875620663041-883.814811756905i</v>
      </c>
      <c r="K872" s="57" t="str">
        <f t="shared" si="237"/>
        <v>0.109973139936504-0.0017132732444119i</v>
      </c>
      <c r="L872" s="57" t="str">
        <f t="shared" si="238"/>
        <v>0.000125-21.7076353944644i</v>
      </c>
      <c r="M872" s="57" t="str">
        <f t="shared" si="239"/>
        <v>0.0015-10.4645318345351i</v>
      </c>
      <c r="N872" s="57">
        <f t="shared" si="240"/>
        <v>89.387118713899852</v>
      </c>
      <c r="O872" s="57">
        <f t="shared" si="241"/>
        <v>69.759920665428666</v>
      </c>
      <c r="P872" s="371">
        <f t="shared" si="242"/>
        <v>69.759920665428666</v>
      </c>
      <c r="Q872" s="371">
        <f t="shared" si="243"/>
        <v>-90.612881286100148</v>
      </c>
      <c r="R872" s="12">
        <f t="shared" si="244"/>
        <v>89.387118713899852</v>
      </c>
      <c r="S872" s="57">
        <f t="shared" si="245"/>
        <v>2.3113964106002648E-2</v>
      </c>
      <c r="T872" s="12">
        <f t="shared" si="228"/>
        <v>69.759920665428666</v>
      </c>
    </row>
    <row r="873" spans="1:20" x14ac:dyDescent="0.25">
      <c r="A873" s="57">
        <f t="shared" si="229"/>
        <v>145.78119107622592</v>
      </c>
      <c r="B873" s="12">
        <f t="shared" si="246"/>
        <v>23.201797169605459</v>
      </c>
      <c r="C873" s="57" t="str">
        <f t="shared" si="230"/>
        <v>-32.903381006755-3064.24434017834i</v>
      </c>
      <c r="D873" s="57" t="str">
        <f t="shared" si="231"/>
        <v>7.7999998342332-1371.92023395003i</v>
      </c>
      <c r="E873" s="57" t="str">
        <f t="shared" si="232"/>
        <v>162.466373181459-0.127681028239494i</v>
      </c>
      <c r="F873" s="57" t="str">
        <f t="shared" si="233"/>
        <v>3.83983982780672-2861.02602588335i</v>
      </c>
      <c r="G873" s="57" t="str">
        <f t="shared" si="234"/>
        <v>0.999999996866242-0.0000559799771978431i</v>
      </c>
      <c r="H873" s="57" t="str">
        <f t="shared" si="235"/>
        <v>109.091707229771+1.68575380412933i</v>
      </c>
      <c r="I873" s="57" t="str">
        <f t="shared" si="236"/>
        <v>14.7875624252672-880.468940631024i</v>
      </c>
      <c r="K873" s="57" t="str">
        <f t="shared" si="237"/>
        <v>0.109972935462804-0.00171978046484178i</v>
      </c>
      <c r="L873" s="57" t="str">
        <f t="shared" si="238"/>
        <v>0.000125-21.6254586515884i</v>
      </c>
      <c r="M873" s="57" t="str">
        <f t="shared" si="239"/>
        <v>0.0015-10.4249171493676i</v>
      </c>
      <c r="N873" s="57">
        <f t="shared" si="240"/>
        <v>89.384790440047851</v>
      </c>
      <c r="O873" s="57">
        <f t="shared" si="241"/>
        <v>69.726968570502009</v>
      </c>
      <c r="P873" s="371">
        <f t="shared" si="242"/>
        <v>69.726968570502009</v>
      </c>
      <c r="Q873" s="371">
        <f t="shared" si="243"/>
        <v>-90.615209559952149</v>
      </c>
      <c r="R873" s="12">
        <f t="shared" si="244"/>
        <v>89.384790440047851</v>
      </c>
      <c r="S873" s="57">
        <f t="shared" si="245"/>
        <v>2.3201797169605458E-2</v>
      </c>
      <c r="T873" s="12">
        <f t="shared" si="228"/>
        <v>69.726968570502009</v>
      </c>
    </row>
    <row r="874" spans="1:20" x14ac:dyDescent="0.25">
      <c r="A874" s="57">
        <f t="shared" si="229"/>
        <v>146.3351596023156</v>
      </c>
      <c r="B874" s="12">
        <f t="shared" si="246"/>
        <v>23.289963998849959</v>
      </c>
      <c r="C874" s="57" t="str">
        <f t="shared" si="230"/>
        <v>-32.9033082573043-3052.64002437523i</v>
      </c>
      <c r="D874" s="57" t="str">
        <f t="shared" si="231"/>
        <v>7.79999983297098-1366.72668121972i</v>
      </c>
      <c r="E874" s="57" t="str">
        <f t="shared" si="232"/>
        <v>162.46634909828-0.128165792149411i</v>
      </c>
      <c r="F874" s="57" t="str">
        <f t="shared" si="233"/>
        <v>3.83983982771508-2850.19528543544i</v>
      </c>
      <c r="G874" s="57" t="str">
        <f t="shared" si="234"/>
        <v>0.99999999684238-0.000056192701109854i</v>
      </c>
      <c r="H874" s="57" t="str">
        <f t="shared" si="235"/>
        <v>109.09171330718+1.6921597044171i</v>
      </c>
      <c r="I874" s="57" t="str">
        <f t="shared" si="236"/>
        <v>14.7875627869638-877.135735346453i</v>
      </c>
      <c r="K874" s="57" t="str">
        <f t="shared" si="237"/>
        <v>0.109972729432925-0.00172631237589792i</v>
      </c>
      <c r="L874" s="57" t="str">
        <f t="shared" si="238"/>
        <v>0.000125-21.5435929981953i</v>
      </c>
      <c r="M874" s="57" t="str">
        <f t="shared" si="239"/>
        <v>0.0015-10.385452430133i</v>
      </c>
      <c r="N874" s="57">
        <f t="shared" si="240"/>
        <v>89.382453326478</v>
      </c>
      <c r="O874" s="57">
        <f t="shared" si="241"/>
        <v>69.694016412639627</v>
      </c>
      <c r="P874" s="371">
        <f t="shared" si="242"/>
        <v>69.694016412639627</v>
      </c>
      <c r="Q874" s="371">
        <f t="shared" si="243"/>
        <v>-90.617546673522</v>
      </c>
      <c r="R874" s="12">
        <f t="shared" si="244"/>
        <v>89.382453326478</v>
      </c>
      <c r="S874" s="57">
        <f t="shared" si="245"/>
        <v>2.3289963998849958E-2</v>
      </c>
      <c r="T874" s="12">
        <f t="shared" si="228"/>
        <v>69.694016412639627</v>
      </c>
    </row>
    <row r="875" spans="1:20" x14ac:dyDescent="0.25">
      <c r="A875" s="57">
        <f t="shared" si="229"/>
        <v>146.89123320880441</v>
      </c>
      <c r="B875" s="12">
        <f t="shared" si="246"/>
        <v>23.378465862045591</v>
      </c>
      <c r="C875" s="57" t="str">
        <f t="shared" si="230"/>
        <v>-32.9032349542292-3041.07962184262i</v>
      </c>
      <c r="D875" s="57" t="str">
        <f t="shared" si="231"/>
        <v>7.79999983169919-1361.55278931158i</v>
      </c>
      <c r="E875" s="57" t="str">
        <f t="shared" si="232"/>
        <v>162.466324831831-0.128652393312115i</v>
      </c>
      <c r="F875" s="57" t="str">
        <f t="shared" si="233"/>
        <v>3.83983982762278-2839.40554600362i</v>
      </c>
      <c r="G875" s="57" t="str">
        <f t="shared" si="234"/>
        <v>0.999999996818337-0.0000564062333727153i</v>
      </c>
      <c r="H875" s="57" t="str">
        <f t="shared" si="235"/>
        <v>109.091719430865+1.69858994753595i</v>
      </c>
      <c r="I875" s="57" t="str">
        <f t="shared" si="236"/>
        <v>14.7875631514143-873.815147953914i</v>
      </c>
      <c r="K875" s="57" t="str">
        <f t="shared" si="237"/>
        <v>0.10997252183503-0.00173286907098363i</v>
      </c>
      <c r="L875" s="57" t="str">
        <f t="shared" si="238"/>
        <v>0.000125-21.4620372566201i</v>
      </c>
      <c r="M875" s="57" t="str">
        <f t="shared" si="239"/>
        <v>0.0015-10.3461371091184i</v>
      </c>
      <c r="N875" s="57">
        <f t="shared" si="240"/>
        <v>89.380107339687768</v>
      </c>
      <c r="O875" s="57">
        <f t="shared" si="241"/>
        <v>69.661064191362698</v>
      </c>
      <c r="P875" s="371">
        <f t="shared" si="242"/>
        <v>69.661064191362698</v>
      </c>
      <c r="Q875" s="371">
        <f t="shared" si="243"/>
        <v>-90.619892660312232</v>
      </c>
      <c r="R875" s="12">
        <f t="shared" si="244"/>
        <v>89.380107339687768</v>
      </c>
      <c r="S875" s="57">
        <f t="shared" si="245"/>
        <v>2.3378465862045592E-2</v>
      </c>
      <c r="T875" s="12">
        <f t="shared" si="228"/>
        <v>69.661064191362698</v>
      </c>
    </row>
    <row r="876" spans="1:20" x14ac:dyDescent="0.25">
      <c r="A876" s="57">
        <f t="shared" si="229"/>
        <v>147.44941989499787</v>
      </c>
      <c r="B876" s="12">
        <f t="shared" si="246"/>
        <v>23.467304032321366</v>
      </c>
      <c r="C876" s="57" t="str">
        <f t="shared" si="230"/>
        <v>-32.9031610933197-3029.56296628034i</v>
      </c>
      <c r="D876" s="57" t="str">
        <f t="shared" si="231"/>
        <v>7.79999983041759-1356.3984837974i</v>
      </c>
      <c r="E876" s="57" t="str">
        <f t="shared" si="232"/>
        <v>162.466300380719-0.12914083865369i</v>
      </c>
      <c r="F876" s="57" t="str">
        <f t="shared" si="233"/>
        <v>3.83983982752974-2828.6566523738i</v>
      </c>
      <c r="G876" s="57" t="str">
        <f t="shared" si="234"/>
        <v>0.99999999679411-0.0000566205770581599i</v>
      </c>
      <c r="H876" s="57" t="str">
        <f t="shared" si="235"/>
        <v>109.091725601179+1.70504462599345i</v>
      </c>
      <c r="I876" s="57" t="str">
        <f t="shared" si="236"/>
        <v>14.7875635186402-870.507130685627i</v>
      </c>
      <c r="K876" s="57" t="str">
        <f t="shared" si="237"/>
        <v>0.10997231265719-0.00173945064385246i</v>
      </c>
      <c r="L876" s="57" t="str">
        <f t="shared" si="238"/>
        <v>0.000125-21.3807902536562i</v>
      </c>
      <c r="M876" s="57" t="str">
        <f t="shared" si="239"/>
        <v>0.0015-10.3069706207595i</v>
      </c>
      <c r="N876" s="57">
        <f t="shared" si="240"/>
        <v>89.377752446048234</v>
      </c>
      <c r="O876" s="57">
        <f t="shared" si="241"/>
        <v>69.628111906188337</v>
      </c>
      <c r="P876" s="371">
        <f t="shared" si="242"/>
        <v>69.628111906188337</v>
      </c>
      <c r="Q876" s="371">
        <f t="shared" si="243"/>
        <v>-90.622247553951766</v>
      </c>
      <c r="R876" s="12">
        <f t="shared" si="244"/>
        <v>89.377752446048234</v>
      </c>
      <c r="S876" s="57">
        <f t="shared" si="245"/>
        <v>2.3467304032321366E-2</v>
      </c>
      <c r="T876" s="12">
        <f t="shared" ref="T876:T939" si="247">P876</f>
        <v>69.628111906188337</v>
      </c>
    </row>
    <row r="877" spans="1:20" x14ac:dyDescent="0.25">
      <c r="A877" s="57">
        <f t="shared" ref="A877:A940" si="248">2*PI()*B877</f>
        <v>148.00972769059885</v>
      </c>
      <c r="B877" s="12">
        <f t="shared" si="246"/>
        <v>23.556479787644186</v>
      </c>
      <c r="C877" s="57" t="str">
        <f t="shared" ref="C877:C940" si="249">IMPRODUCT(D877,E877,$C$40,,K877,$C$41)</f>
        <v>-32.903086670332-3018.08989201776i</v>
      </c>
      <c r="D877" s="57" t="str">
        <f t="shared" ref="D877:D940" si="250">IMDIV(IMPRODUCT($C$37,$C$38,COMPLEX(1,A877/$C$38)),IMSUM(-1*A877*A877/$C$39,COMPLEX(0,1*A877)))</f>
        <v>7.79999982912633-1351.26369053079i</v>
      </c>
      <c r="E877" s="57" t="str">
        <f t="shared" ref="E877:E940" si="251">IMDIV(IMPRODUCT(IMSUM(F877,G877),$C$29,H877),IMSUM(1,I877))</f>
        <v>162.466275743539-0.129631135125905i</v>
      </c>
      <c r="F877" s="57" t="str">
        <f t="shared" ref="F877:F940" si="252">IMDIV(IMPRODUCT($C$14,$C$15,COMPLEX(1,A877/$C$15)),IMSUM(-1*A877*A877/$C$16,COMPLEX(0,A877)))</f>
        <v>3.839839827436-2817.9484499196i</v>
      </c>
      <c r="G877" s="57" t="str">
        <f t="shared" ref="G877:G940" si="253">IMDIV(1,COMPLEX(1,A877*$C$9*$C$10))</f>
        <v>0.999999996769699-0.0000568357352495935i</v>
      </c>
      <c r="H877" s="57" t="str">
        <f t="shared" ref="H877:H940" si="254">IMDIV($C$3,IMSUM(K877,COMPLEX(0,$C$28*A877)))</f>
        <v>109.091731818477+1.71152383264853i</v>
      </c>
      <c r="I877" s="57" t="str">
        <f t="shared" ref="I877:I940" si="255">IMPRODUCT(F877,$C$29,H877,$C$31)</f>
        <v>14.7875638886621-867.211635954671i</v>
      </c>
      <c r="K877" s="57" t="str">
        <f t="shared" ref="K877:K940" si="256">IF($C$26&lt;=0,IMDIV(1,IMSUM(IMDIV(1,L877),1/$C$18)),IMDIV(1,IMSUM(IMDIV(1,L877),1/$C$18,IMDIV(1,M877))))</f>
        <v>0.109972101887389-0.00174605718860925i</v>
      </c>
      <c r="L877" s="57" t="str">
        <f t="shared" ref="L877:L940" si="257">IMSUM($C$21/$C$22,IMDIV(1,COMPLEX(0,$C$20*$C$22*A877)))</f>
        <v>0.000125-21.2998508205382i</v>
      </c>
      <c r="M877" s="57" t="str">
        <f t="shared" ref="M877:M940" si="258">IMSUM($C$25/$C$26,IMDIV(1,COMPLEX(0,$C$24*$C$26*A877)))</f>
        <v>0.0015-10.2679524016333i</v>
      </c>
      <c r="N877" s="57">
        <f t="shared" ref="N877:N940" si="259">ABS(R877)</f>
        <v>89.375388611803743</v>
      </c>
      <c r="O877" s="57">
        <f t="shared" ref="O877:O940" si="260">ABS(P877)</f>
        <v>69.595159556630634</v>
      </c>
      <c r="P877" s="371">
        <f t="shared" ref="P877:P940" si="261">20*LOG10(IMABS(C877))</f>
        <v>69.595159556630634</v>
      </c>
      <c r="Q877" s="371">
        <f t="shared" ref="Q877:Q940" si="262">IMARGUMENT(C877)*180/PI()</f>
        <v>-90.624611388196257</v>
      </c>
      <c r="R877" s="12">
        <f t="shared" ref="R877:R940" si="263">IF(Q877&lt;0,Q877+180,Q877-180)</f>
        <v>89.375388611803743</v>
      </c>
      <c r="S877" s="57">
        <f t="shared" ref="S877:S940" si="264">B877/1000</f>
        <v>2.3556479787644184E-2</v>
      </c>
      <c r="T877" s="12">
        <f t="shared" si="247"/>
        <v>69.595159556630634</v>
      </c>
    </row>
    <row r="878" spans="1:20" x14ac:dyDescent="0.25">
      <c r="A878" s="57">
        <f t="shared" si="248"/>
        <v>148.57216465582312</v>
      </c>
      <c r="B878" s="12">
        <f t="shared" ref="B878:B941" si="265">B877*(1+B$42)</f>
        <v>23.645994410837233</v>
      </c>
      <c r="C878" s="57" t="str">
        <f t="shared" si="249"/>
        <v>-32.9030116809931-3006.66023401105i</v>
      </c>
      <c r="D878" s="57" t="str">
        <f t="shared" si="250"/>
        <v>7.79999982782528-1346.14833564603i</v>
      </c>
      <c r="E878" s="57" t="str">
        <f t="shared" si="251"/>
        <v>162.466250918877-0.130123289706369i</v>
      </c>
      <c r="F878" s="57" t="str">
        <f t="shared" si="252"/>
        <v>3.83983982734157-2807.2807845999i</v>
      </c>
      <c r="G878" s="57" t="str">
        <f t="shared" si="253"/>
        <v>0.999999996745102-0.0000570517110421386i</v>
      </c>
      <c r="H878" s="57" t="str">
        <f t="shared" si="254"/>
        <v>109.091738083116+1.71802766071317i</v>
      </c>
      <c r="I878" s="57" t="str">
        <f t="shared" si="255"/>
        <v>14.7875642615015-863.928616354233i</v>
      </c>
      <c r="K878" s="57" t="str">
        <f t="shared" si="256"/>
        <v>0.109971889513516-0.00175268879971156i</v>
      </c>
      <c r="L878" s="57" t="str">
        <f t="shared" si="257"/>
        <v>0.000125-21.2192177929251i</v>
      </c>
      <c r="M878" s="57" t="str">
        <f t="shared" si="258"/>
        <v>0.0015-10.2290818904496i</v>
      </c>
      <c r="N878" s="57">
        <f t="shared" si="259"/>
        <v>89.373015803071425</v>
      </c>
      <c r="O878" s="57">
        <f t="shared" si="260"/>
        <v>69.562207142199611</v>
      </c>
      <c r="P878" s="371">
        <f t="shared" si="261"/>
        <v>69.562207142199611</v>
      </c>
      <c r="Q878" s="371">
        <f t="shared" si="262"/>
        <v>-90.626984196928575</v>
      </c>
      <c r="R878" s="12">
        <f t="shared" si="263"/>
        <v>89.373015803071425</v>
      </c>
      <c r="S878" s="57">
        <f t="shared" si="264"/>
        <v>2.3645994410837232E-2</v>
      </c>
      <c r="T878" s="12">
        <f t="shared" si="247"/>
        <v>69.562207142199611</v>
      </c>
    </row>
    <row r="879" spans="1:20" x14ac:dyDescent="0.25">
      <c r="A879" s="57">
        <f t="shared" si="248"/>
        <v>149.13673888151524</v>
      </c>
      <c r="B879" s="12">
        <f t="shared" si="265"/>
        <v>23.735849189598415</v>
      </c>
      <c r="C879" s="57" t="str">
        <f t="shared" si="249"/>
        <v>-32.9029361209952-2995.2738278409i</v>
      </c>
      <c r="D879" s="57" t="str">
        <f t="shared" si="250"/>
        <v>7.79999982651422-1341.052345557i</v>
      </c>
      <c r="E879" s="57" t="str">
        <f t="shared" si="251"/>
        <v>162.466225905306-0.130617309398466i</v>
      </c>
      <c r="F879" s="57" t="str">
        <f t="shared" si="252"/>
        <v>3.83983982724638-2796.65350295675i</v>
      </c>
      <c r="G879" s="57" t="str">
        <f t="shared" si="253"/>
        <v>0.999999996720318-0.0000572685075426794i</v>
      </c>
      <c r="H879" s="57" t="str">
        <f t="shared" si="254"/>
        <v>109.091744395458+1.72455620375366i</v>
      </c>
      <c r="I879" s="57" t="str">
        <f t="shared" si="255"/>
        <v>14.7875646371804-860.658024656984i</v>
      </c>
      <c r="K879" s="57" t="str">
        <f t="shared" si="256"/>
        <v>0.109971675523369-0.00175934557197094i</v>
      </c>
      <c r="L879" s="57" t="str">
        <f t="shared" si="257"/>
        <v>0.000125-21.1388900108837i</v>
      </c>
      <c r="M879" s="57" t="str">
        <f t="shared" si="258"/>
        <v>0.0015-10.190358528043i</v>
      </c>
      <c r="N879" s="57">
        <f t="shared" si="259"/>
        <v>89.370633985840669</v>
      </c>
      <c r="O879" s="57">
        <f t="shared" si="260"/>
        <v>69.529254662401428</v>
      </c>
      <c r="P879" s="371">
        <f t="shared" si="261"/>
        <v>69.529254662401428</v>
      </c>
      <c r="Q879" s="371">
        <f t="shared" si="262"/>
        <v>-90.629366014159331</v>
      </c>
      <c r="R879" s="12">
        <f t="shared" si="263"/>
        <v>89.370633985840669</v>
      </c>
      <c r="S879" s="57">
        <f t="shared" si="264"/>
        <v>2.3735849189598417E-2</v>
      </c>
      <c r="T879" s="12">
        <f t="shared" si="247"/>
        <v>69.529254662401428</v>
      </c>
    </row>
    <row r="880" spans="1:20" x14ac:dyDescent="0.25">
      <c r="A880" s="57">
        <f t="shared" si="248"/>
        <v>149.70345848926502</v>
      </c>
      <c r="B880" s="12">
        <f t="shared" si="265"/>
        <v>23.826045416518891</v>
      </c>
      <c r="C880" s="57" t="str">
        <f t="shared" si="249"/>
        <v>-32.9028599859979-2983.93050971038i</v>
      </c>
      <c r="D880" s="57" t="str">
        <f t="shared" si="250"/>
        <v>7.79999982519323-1335.97564695619i</v>
      </c>
      <c r="E880" s="57" t="str">
        <f t="shared" si="251"/>
        <v>162.466200701391-0.131113201231608i</v>
      </c>
      <c r="F880" s="57" t="str">
        <f t="shared" si="252"/>
        <v>3.8398398271505-2786.06645211315i</v>
      </c>
      <c r="G880" s="57" t="str">
        <f t="shared" si="253"/>
        <v>0.999999996695345-0.000057486127869906i</v>
      </c>
      <c r="H880" s="57" t="str">
        <f t="shared" si="254"/>
        <v>109.091750755865+1.73110955569167i</v>
      </c>
      <c r="I880" s="57" t="str">
        <f t="shared" si="255"/>
        <v>14.7875650157193-857.399813814359i</v>
      </c>
      <c r="K880" s="57" t="str">
        <f t="shared" si="256"/>
        <v>0.109971459904656-0.0017660276005541i</v>
      </c>
      <c r="L880" s="57" t="str">
        <f t="shared" si="257"/>
        <v>0.000125-21.058866318872i</v>
      </c>
      <c r="M880" s="57" t="str">
        <f t="shared" si="258"/>
        <v>0.0015-10.151781757365i</v>
      </c>
      <c r="N880" s="57">
        <f t="shared" si="259"/>
        <v>89.368243125972683</v>
      </c>
      <c r="O880" s="57">
        <f t="shared" si="260"/>
        <v>69.496302116739045</v>
      </c>
      <c r="P880" s="371">
        <f t="shared" si="261"/>
        <v>69.496302116739045</v>
      </c>
      <c r="Q880" s="371">
        <f t="shared" si="262"/>
        <v>-90.631756874027317</v>
      </c>
      <c r="R880" s="12">
        <f t="shared" si="263"/>
        <v>89.368243125972683</v>
      </c>
      <c r="S880" s="57">
        <f t="shared" si="264"/>
        <v>2.3826045416518889E-2</v>
      </c>
      <c r="T880" s="12">
        <f t="shared" si="247"/>
        <v>69.496302116739045</v>
      </c>
    </row>
    <row r="881" spans="1:20" x14ac:dyDescent="0.25">
      <c r="A881" s="57">
        <f t="shared" si="248"/>
        <v>150.27233163152425</v>
      </c>
      <c r="B881" s="12">
        <f t="shared" si="265"/>
        <v>23.916584389101665</v>
      </c>
      <c r="C881" s="57" t="str">
        <f t="shared" si="249"/>
        <v>-32.9027832716282-2972.63011644218i</v>
      </c>
      <c r="D881" s="57" t="str">
        <f t="shared" si="250"/>
        <v>7.79999982386216-1330.91816681358i</v>
      </c>
      <c r="E881" s="57" t="str">
        <f t="shared" si="251"/>
        <v>162.466175305683-0.131610972261178i</v>
      </c>
      <c r="F881" s="57" t="str">
        <f t="shared" si="252"/>
        <v>3.83983982705388-2775.51947977082i</v>
      </c>
      <c r="G881" s="57" t="str">
        <f t="shared" si="253"/>
        <v>0.999999996670182-0.0000577045751543596i</v>
      </c>
      <c r="H881" s="57" t="str">
        <f t="shared" si="254"/>
        <v>109.091757164704+1.7376878108061i</v>
      </c>
      <c r="I881" s="57" t="str">
        <f t="shared" si="255"/>
        <v>14.7875653971409-854.153936955911i</v>
      </c>
      <c r="K881" s="57" t="str">
        <f t="shared" si="256"/>
        <v>0.109971242644987-0.00177273498098437i</v>
      </c>
      <c r="L881" s="57" t="str">
        <f t="shared" si="257"/>
        <v>0.000125-20.9791455657222i</v>
      </c>
      <c r="M881" s="57" t="str">
        <f t="shared" si="258"/>
        <v>0.0015-10.1133510234758i</v>
      </c>
      <c r="N881" s="57">
        <f t="shared" si="259"/>
        <v>89.365843189200021</v>
      </c>
      <c r="O881" s="57">
        <f t="shared" si="260"/>
        <v>69.463349504710976</v>
      </c>
      <c r="P881" s="371">
        <f t="shared" si="261"/>
        <v>69.463349504710976</v>
      </c>
      <c r="Q881" s="371">
        <f t="shared" si="262"/>
        <v>-90.634156810799979</v>
      </c>
      <c r="R881" s="12">
        <f t="shared" si="263"/>
        <v>89.365843189200021</v>
      </c>
      <c r="S881" s="57">
        <f t="shared" si="264"/>
        <v>2.3916584389101665E-2</v>
      </c>
      <c r="T881" s="12">
        <f t="shared" si="247"/>
        <v>69.463349504710976</v>
      </c>
    </row>
    <row r="882" spans="1:20" x14ac:dyDescent="0.25">
      <c r="A882" s="57">
        <f t="shared" si="248"/>
        <v>150.84336649172403</v>
      </c>
      <c r="B882" s="12">
        <f t="shared" si="265"/>
        <v>24.007467409780251</v>
      </c>
      <c r="C882" s="57" t="str">
        <f t="shared" si="249"/>
        <v>-32.9027059734796-2961.37248547659i</v>
      </c>
      <c r="D882" s="57" t="str">
        <f t="shared" si="250"/>
        <v>7.79999982252096-1325.87983237562i</v>
      </c>
      <c r="E882" s="57" t="str">
        <f t="shared" si="251"/>
        <v>162.466149716723-0.132110629568757i</v>
      </c>
      <c r="F882" s="57" t="str">
        <f t="shared" si="252"/>
        <v>3.83983982695651-2765.012434208i</v>
      </c>
      <c r="G882" s="57" t="str">
        <f t="shared" si="253"/>
        <v>0.999999996644827-0.0000579238525384775i</v>
      </c>
      <c r="H882" s="57" t="str">
        <f t="shared" si="254"/>
        <v>109.091763622342+1.74429106373399i</v>
      </c>
      <c r="I882" s="57" t="str">
        <f t="shared" si="255"/>
        <v>14.7875657814667-850.920347388588i</v>
      </c>
      <c r="K882" s="57" t="str">
        <f t="shared" si="256"/>
        <v>0.109971023731881-0.00177946780914288i</v>
      </c>
      <c r="L882" s="57" t="str">
        <f t="shared" si="257"/>
        <v>0.000125-20.8997266046247i</v>
      </c>
      <c r="M882" s="57" t="str">
        <f t="shared" si="258"/>
        <v>0.0015-10.0750657735364i</v>
      </c>
      <c r="N882" s="57">
        <f t="shared" si="259"/>
        <v>89.363434141126106</v>
      </c>
      <c r="O882" s="57">
        <f t="shared" si="260"/>
        <v>69.430396825812281</v>
      </c>
      <c r="P882" s="371">
        <f t="shared" si="261"/>
        <v>69.430396825812281</v>
      </c>
      <c r="Q882" s="371">
        <f t="shared" si="262"/>
        <v>-90.636565858873894</v>
      </c>
      <c r="R882" s="12">
        <f t="shared" si="263"/>
        <v>89.363434141126106</v>
      </c>
      <c r="S882" s="57">
        <f t="shared" si="264"/>
        <v>2.4007467409780249E-2</v>
      </c>
      <c r="T882" s="12">
        <f t="shared" si="247"/>
        <v>69.430396825812281</v>
      </c>
    </row>
    <row r="883" spans="1:20" x14ac:dyDescent="0.25">
      <c r="A883" s="57">
        <f t="shared" si="248"/>
        <v>151.41657128439257</v>
      </c>
      <c r="B883" s="12">
        <f t="shared" si="265"/>
        <v>24.098695785937416</v>
      </c>
      <c r="C883" s="57" t="str">
        <f t="shared" si="249"/>
        <v>-32.9026280871128-2950.1574548691i</v>
      </c>
      <c r="D883" s="57" t="str">
        <f t="shared" si="250"/>
        <v>7.79999982116955-1320.86057116418i</v>
      </c>
      <c r="E883" s="57" t="str">
        <f t="shared" si="251"/>
        <v>162.466123933043-0.132612180262148i</v>
      </c>
      <c r="F883" s="57" t="str">
        <f t="shared" si="252"/>
        <v>3.83983982685841-2754.54516427733i</v>
      </c>
      <c r="G883" s="57" t="str">
        <f t="shared" si="253"/>
        <v>0.99999999661928-0.0000581439631766383i</v>
      </c>
      <c r="H883" s="57" t="str">
        <f t="shared" si="254"/>
        <v>109.091770129153+1.75091940947212i</v>
      </c>
      <c r="I883" s="57" t="str">
        <f t="shared" si="255"/>
        <v>14.7875661687189-847.698998596145i</v>
      </c>
      <c r="K883" s="57" t="str">
        <f t="shared" si="256"/>
        <v>0.109970803152762-0.0017862261812699i</v>
      </c>
      <c r="L883" s="57" t="str">
        <f t="shared" si="257"/>
        <v>0.000125-20.8206082931109i</v>
      </c>
      <c r="M883" s="57" t="str">
        <f t="shared" si="258"/>
        <v>0.0015-10.0369254568006i</v>
      </c>
      <c r="N883" s="57">
        <f t="shared" si="259"/>
        <v>89.361015947224757</v>
      </c>
      <c r="O883" s="57">
        <f t="shared" si="260"/>
        <v>69.397444079534296</v>
      </c>
      <c r="P883" s="371">
        <f t="shared" si="261"/>
        <v>69.397444079534296</v>
      </c>
      <c r="Q883" s="371">
        <f t="shared" si="262"/>
        <v>-90.638984052775243</v>
      </c>
      <c r="R883" s="12">
        <f t="shared" si="263"/>
        <v>89.361015947224757</v>
      </c>
      <c r="S883" s="57">
        <f t="shared" si="264"/>
        <v>2.4098695785937416E-2</v>
      </c>
      <c r="T883" s="12">
        <f t="shared" si="247"/>
        <v>69.397444079534296</v>
      </c>
    </row>
    <row r="884" spans="1:20" x14ac:dyDescent="0.25">
      <c r="A884" s="57">
        <f t="shared" si="248"/>
        <v>151.99195425527327</v>
      </c>
      <c r="B884" s="12">
        <f t="shared" si="265"/>
        <v>24.190270829923978</v>
      </c>
      <c r="C884" s="57" t="str">
        <f t="shared" si="249"/>
        <v>-32.9025496080549-2938.98486328793i</v>
      </c>
      <c r="D884" s="57" t="str">
        <f t="shared" si="250"/>
        <v>7.79999981980792-1315.86031097551i</v>
      </c>
      <c r="E884" s="57" t="str">
        <f t="shared" si="251"/>
        <v>162.466097953161-0.133115631475475i</v>
      </c>
      <c r="F884" s="57" t="str">
        <f t="shared" si="252"/>
        <v>3.83983982675957-2744.11751940364i</v>
      </c>
      <c r="G884" s="57" t="str">
        <f t="shared" si="253"/>
        <v>0.999999996593537-0.000058364910235207i</v>
      </c>
      <c r="H884" s="57" t="str">
        <f t="shared" si="254"/>
        <v>109.091776685509+1.75757294337831i</v>
      </c>
      <c r="I884" s="57" t="str">
        <f t="shared" si="255"/>
        <v>14.7875665589199-844.489844238385i</v>
      </c>
      <c r="K884" s="57" t="str">
        <f t="shared" si="256"/>
        <v>0.109970580894957-0.00179301019396616i</v>
      </c>
      <c r="L884" s="57" t="str">
        <f t="shared" si="257"/>
        <v>0.000125-20.7417894930373i</v>
      </c>
      <c r="M884" s="57" t="str">
        <f t="shared" si="258"/>
        <v>0.0015-9.99892952460702i</v>
      </c>
      <c r="N884" s="57">
        <f t="shared" si="259"/>
        <v>89.358588572839665</v>
      </c>
      <c r="O884" s="57">
        <f t="shared" si="260"/>
        <v>69.364491265364194</v>
      </c>
      <c r="P884" s="371">
        <f t="shared" si="261"/>
        <v>69.364491265364194</v>
      </c>
      <c r="Q884" s="371">
        <f t="shared" si="262"/>
        <v>-90.641411427160335</v>
      </c>
      <c r="R884" s="12">
        <f t="shared" si="263"/>
        <v>89.358588572839665</v>
      </c>
      <c r="S884" s="57">
        <f t="shared" si="264"/>
        <v>2.419027082992398E-2</v>
      </c>
      <c r="T884" s="12">
        <f t="shared" si="247"/>
        <v>69.364491265364194</v>
      </c>
    </row>
    <row r="885" spans="1:20" x14ac:dyDescent="0.25">
      <c r="A885" s="57">
        <f t="shared" si="248"/>
        <v>152.56952368144331</v>
      </c>
      <c r="B885" s="12">
        <f t="shared" si="265"/>
        <v>24.28219385907769</v>
      </c>
      <c r="C885" s="57" t="str">
        <f t="shared" si="249"/>
        <v>-32.9024705317982-2927.85455001181i</v>
      </c>
      <c r="D885" s="57" t="str">
        <f t="shared" si="250"/>
        <v>7.79999981843586-1310.87897987917i</v>
      </c>
      <c r="E885" s="57" t="str">
        <f t="shared" si="251"/>
        <v>162.466071775586-0.133620990369295i</v>
      </c>
      <c r="F885" s="57" t="str">
        <f t="shared" si="252"/>
        <v>3.83983982665997-2733.72934958171i</v>
      </c>
      <c r="G885" s="57" t="str">
        <f t="shared" si="253"/>
        <v>0.999999996567599-0.0000585866968925812i</v>
      </c>
      <c r="H885" s="57" t="str">
        <f t="shared" si="254"/>
        <v>109.09178329179+1.76425176117283i</v>
      </c>
      <c r="I885" s="57" t="str">
        <f t="shared" si="255"/>
        <v>14.7875669520923-841.292838150552i</v>
      </c>
      <c r="K885" s="57" t="str">
        <f t="shared" si="256"/>
        <v>0.109970356945697-0.0017998199441941i</v>
      </c>
      <c r="L885" s="57" t="str">
        <f t="shared" si="257"/>
        <v>0.000125-20.6632690705692i</v>
      </c>
      <c r="M885" s="57" t="str">
        <f t="shared" si="258"/>
        <v>0.0015-9.9610774303716i</v>
      </c>
      <c r="N885" s="57">
        <f t="shared" si="259"/>
        <v>89.356151983183977</v>
      </c>
      <c r="O885" s="57">
        <f t="shared" si="260"/>
        <v>69.33153838278534</v>
      </c>
      <c r="P885" s="371">
        <f t="shared" si="261"/>
        <v>69.33153838278534</v>
      </c>
      <c r="Q885" s="371">
        <f t="shared" si="262"/>
        <v>-90.643848016816023</v>
      </c>
      <c r="R885" s="12">
        <f t="shared" si="263"/>
        <v>89.356151983183977</v>
      </c>
      <c r="S885" s="57">
        <f t="shared" si="264"/>
        <v>2.4282193859077691E-2</v>
      </c>
      <c r="T885" s="12">
        <f t="shared" si="247"/>
        <v>69.33153838278534</v>
      </c>
    </row>
    <row r="886" spans="1:20" x14ac:dyDescent="0.25">
      <c r="A886" s="57">
        <f t="shared" si="248"/>
        <v>153.14928787143282</v>
      </c>
      <c r="B886" s="12">
        <f t="shared" si="265"/>
        <v>24.374466195742187</v>
      </c>
      <c r="C886" s="57" t="str">
        <f t="shared" si="249"/>
        <v>-32.9023908538011-2916.76635492774i</v>
      </c>
      <c r="D886" s="57" t="str">
        <f t="shared" si="250"/>
        <v>7.79999981705329-1305.91650621704i</v>
      </c>
      <c r="E886" s="57" t="str">
        <f t="shared" si="251"/>
        <v>162.466045398815-0.134128264130642i</v>
      </c>
      <c r="F886" s="57" t="str">
        <f t="shared" si="252"/>
        <v>3.83983982655961-2723.38050537425i</v>
      </c>
      <c r="G886" s="57" t="str">
        <f t="shared" si="253"/>
        <v>0.999999996541463-0.000058809326339236i</v>
      </c>
      <c r="H886" s="57" t="str">
        <f t="shared" si="254"/>
        <v>109.091789948374+1.77095595893965i</v>
      </c>
      <c r="I886" s="57" t="str">
        <f t="shared" si="255"/>
        <v>14.7875673482582-838.10793434263i</v>
      </c>
      <c r="K886" s="57" t="str">
        <f t="shared" si="256"/>
        <v>0.109970131292118-0.00180665552927927i</v>
      </c>
      <c r="L886" s="57" t="str">
        <f t="shared" si="257"/>
        <v>0.000125-20.5850458961637i</v>
      </c>
      <c r="M886" s="57" t="str">
        <f t="shared" si="258"/>
        <v>0.0015-9.92336862957921i</v>
      </c>
      <c r="N886" s="57">
        <f t="shared" si="259"/>
        <v>89.353706143339792</v>
      </c>
      <c r="O886" s="57">
        <f t="shared" si="260"/>
        <v>69.298585431277331</v>
      </c>
      <c r="P886" s="371">
        <f t="shared" si="261"/>
        <v>69.298585431277331</v>
      </c>
      <c r="Q886" s="371">
        <f t="shared" si="262"/>
        <v>-90.646293856660208</v>
      </c>
      <c r="R886" s="12">
        <f t="shared" si="263"/>
        <v>89.353706143339792</v>
      </c>
      <c r="S886" s="57">
        <f t="shared" si="264"/>
        <v>2.4374466195742187E-2</v>
      </c>
      <c r="T886" s="12">
        <f t="shared" si="247"/>
        <v>69.298585431277331</v>
      </c>
    </row>
    <row r="887" spans="1:20" x14ac:dyDescent="0.25">
      <c r="A887" s="57">
        <f t="shared" si="248"/>
        <v>153.73125516534427</v>
      </c>
      <c r="B887" s="12">
        <f t="shared" si="265"/>
        <v>24.467089167286009</v>
      </c>
      <c r="C887" s="57" t="str">
        <f t="shared" si="249"/>
        <v>-32.902310569487-2905.72011852855i</v>
      </c>
      <c r="D887" s="57" t="str">
        <f t="shared" si="250"/>
        <v>7.79999981566026-1300.9728186023i</v>
      </c>
      <c r="E887" s="57" t="str">
        <f t="shared" si="251"/>
        <v>162.466018821331-0.134637459973119i</v>
      </c>
      <c r="F887" s="57" t="str">
        <f t="shared" si="252"/>
        <v>3.8398398264585-2713.07083790968i</v>
      </c>
      <c r="G887" s="57" t="str">
        <f t="shared" si="253"/>
        <v>0.999999996515128-0.0000590328017777705i</v>
      </c>
      <c r="H887" s="57" t="str">
        <f t="shared" si="254"/>
        <v>109.091796655644+1.77768563312802i</v>
      </c>
      <c r="I887" s="57" t="str">
        <f t="shared" si="255"/>
        <v>14.7875677474408-834.935086998713i</v>
      </c>
      <c r="K887" s="57" t="str">
        <f t="shared" si="256"/>
        <v>0.109969903921256-0.00181351704691157i</v>
      </c>
      <c r="L887" s="57" t="str">
        <f t="shared" si="257"/>
        <v>0.000125-20.5071188445544i</v>
      </c>
      <c r="M887" s="57" t="str">
        <f t="shared" si="258"/>
        <v>0.0015-9.88580257977603i</v>
      </c>
      <c r="N887" s="57">
        <f t="shared" si="259"/>
        <v>89.351251018257642</v>
      </c>
      <c r="O887" s="57">
        <f t="shared" si="260"/>
        <v>69.265632410315675</v>
      </c>
      <c r="P887" s="371">
        <f t="shared" si="261"/>
        <v>69.265632410315675</v>
      </c>
      <c r="Q887" s="371">
        <f t="shared" si="262"/>
        <v>-90.648748981742358</v>
      </c>
      <c r="R887" s="12">
        <f t="shared" si="263"/>
        <v>89.351251018257642</v>
      </c>
      <c r="S887" s="57">
        <f t="shared" si="264"/>
        <v>2.4467089167286009E-2</v>
      </c>
      <c r="T887" s="12">
        <f t="shared" si="247"/>
        <v>69.265632410315675</v>
      </c>
    </row>
    <row r="888" spans="1:20" x14ac:dyDescent="0.25">
      <c r="A888" s="57">
        <f t="shared" si="248"/>
        <v>154.31543393497259</v>
      </c>
      <c r="B888" s="12">
        <f t="shared" si="265"/>
        <v>24.560064106121697</v>
      </c>
      <c r="C888" s="57" t="str">
        <f t="shared" si="249"/>
        <v>-32.9022296742447-2894.71568191059i</v>
      </c>
      <c r="D888" s="57" t="str">
        <f t="shared" si="250"/>
        <v>7.79999981425661-1296.0478459183i</v>
      </c>
      <c r="E888" s="57" t="str">
        <f t="shared" si="251"/>
        <v>162.465992041609-0.135148585137101i</v>
      </c>
      <c r="F888" s="57" t="str">
        <f t="shared" si="252"/>
        <v>3.83983982635659-2702.80019887994i</v>
      </c>
      <c r="G888" s="57" t="str">
        <f t="shared" si="253"/>
        <v>0.999999996488593-0.0000592571264229536i</v>
      </c>
      <c r="H888" s="57" t="str">
        <f t="shared" si="254"/>
        <v>109.091803413987+1.78444088055372i</v>
      </c>
      <c r="I888" s="57" t="str">
        <f t="shared" si="255"/>
        <v>14.7875681496629-831.774250476326i</v>
      </c>
      <c r="K888" s="57" t="str">
        <f t="shared" si="256"/>
        <v>0.109969674820049-0.00182040459514663i</v>
      </c>
      <c r="L888" s="57" t="str">
        <f t="shared" si="257"/>
        <v>0.000125-20.4294867947344i</v>
      </c>
      <c r="M888" s="57" t="str">
        <f t="shared" si="258"/>
        <v>0.0015-9.84837874056194i</v>
      </c>
      <c r="N888" s="57">
        <f t="shared" si="259"/>
        <v>89.348786572756012</v>
      </c>
      <c r="O888" s="57">
        <f t="shared" si="260"/>
        <v>69.23267931937167</v>
      </c>
      <c r="P888" s="371">
        <f t="shared" si="261"/>
        <v>69.23267931937167</v>
      </c>
      <c r="Q888" s="371">
        <f t="shared" si="262"/>
        <v>-90.651213427243988</v>
      </c>
      <c r="R888" s="12">
        <f t="shared" si="263"/>
        <v>89.348786572756012</v>
      </c>
      <c r="S888" s="57">
        <f t="shared" si="264"/>
        <v>2.4560064106121698E-2</v>
      </c>
      <c r="T888" s="12">
        <f t="shared" si="247"/>
        <v>69.23267931937167</v>
      </c>
    </row>
    <row r="889" spans="1:20" x14ac:dyDescent="0.25">
      <c r="A889" s="57">
        <f t="shared" si="248"/>
        <v>154.90183258392548</v>
      </c>
      <c r="B889" s="12">
        <f t="shared" si="265"/>
        <v>24.65339234972496</v>
      </c>
      <c r="C889" s="57" t="str">
        <f t="shared" si="249"/>
        <v>-32.9021481634301-2883.7528867717i</v>
      </c>
      <c r="D889" s="57" t="str">
        <f t="shared" si="250"/>
        <v>7.7999998128423-1291.1415173177i</v>
      </c>
      <c r="E889" s="57" t="str">
        <f t="shared" si="251"/>
        <v>162.465965058111-0.135661646889713i</v>
      </c>
      <c r="F889" s="57" t="str">
        <f t="shared" si="252"/>
        <v>3.83983982625394-2692.56844053849i</v>
      </c>
      <c r="G889" s="57" t="str">
        <f t="shared" si="253"/>
        <v>0.999999996461856-0.0000594823035017704i</v>
      </c>
      <c r="H889" s="57" t="str">
        <f t="shared" si="254"/>
        <v>109.091810223792+1.7912217984005i</v>
      </c>
      <c r="I889" s="57" t="str">
        <f t="shared" si="255"/>
        <v>14.787568554948-828.625379305789i</v>
      </c>
      <c r="K889" s="57" t="str">
        <f t="shared" si="256"/>
        <v>0.109969443975336-0.0018273182724071i</v>
      </c>
      <c r="L889" s="57" t="str">
        <f t="shared" si="257"/>
        <v>0.000125-20.3521486299406i</v>
      </c>
      <c r="M889" s="57" t="str">
        <f t="shared" si="258"/>
        <v>0.0015-9.81109657358233i</v>
      </c>
      <c r="N889" s="57">
        <f t="shared" si="259"/>
        <v>89.3463127715209</v>
      </c>
      <c r="O889" s="57">
        <f t="shared" si="260"/>
        <v>69.199726157913133</v>
      </c>
      <c r="P889" s="371">
        <f t="shared" si="261"/>
        <v>69.199726157913133</v>
      </c>
      <c r="Q889" s="371">
        <f t="shared" si="262"/>
        <v>-90.6536872284791</v>
      </c>
      <c r="R889" s="12">
        <f t="shared" si="263"/>
        <v>89.3463127715209</v>
      </c>
      <c r="S889" s="57">
        <f t="shared" si="264"/>
        <v>2.465339234972496E-2</v>
      </c>
      <c r="T889" s="12">
        <f t="shared" si="247"/>
        <v>69.199726157913133</v>
      </c>
    </row>
    <row r="890" spans="1:20" x14ac:dyDescent="0.25">
      <c r="A890" s="57">
        <f t="shared" si="248"/>
        <v>155.49045954774442</v>
      </c>
      <c r="B890" s="12">
        <f t="shared" si="265"/>
        <v>24.747075240653917</v>
      </c>
      <c r="C890" s="57" t="str">
        <f t="shared" si="249"/>
        <v>-32.9020660323604-2872.83157540862i</v>
      </c>
      <c r="D890" s="57" t="str">
        <f t="shared" si="250"/>
        <v>7.79999981141725-1286.25376222129i</v>
      </c>
      <c r="E890" s="57" t="str">
        <f t="shared" si="251"/>
        <v>162.465937869288-0.136176652524958i</v>
      </c>
      <c r="F890" s="57" t="str">
        <f t="shared" si="252"/>
        <v>3.8398398261505-2682.37541569799i</v>
      </c>
      <c r="G890" s="57" t="str">
        <f t="shared" si="253"/>
        <v>0.999999996434915-0.0000597083362534686i</v>
      </c>
      <c r="H890" s="57" t="str">
        <f t="shared" si="254"/>
        <v>109.09181708545+1.79802848422143i</v>
      </c>
      <c r="I890" s="57" t="str">
        <f t="shared" si="255"/>
        <v>14.7875689633189-825.48842818951i</v>
      </c>
      <c r="K890" s="57" t="str">
        <f t="shared" si="256"/>
        <v>0.109969211373857-0.00183425817748398i</v>
      </c>
      <c r="L890" s="57" t="str">
        <f t="shared" si="257"/>
        <v>0.000125-20.2751032376376i</v>
      </c>
      <c r="M890" s="57" t="str">
        <f t="shared" si="258"/>
        <v>0.0015-9.77395554252073i</v>
      </c>
      <c r="N890" s="57">
        <f t="shared" si="259"/>
        <v>89.343829579105332</v>
      </c>
      <c r="O890" s="57">
        <f t="shared" si="260"/>
        <v>69.166772925403464</v>
      </c>
      <c r="P890" s="371">
        <f t="shared" si="261"/>
        <v>69.166772925403464</v>
      </c>
      <c r="Q890" s="371">
        <f t="shared" si="262"/>
        <v>-90.656170420894668</v>
      </c>
      <c r="R890" s="12">
        <f t="shared" si="263"/>
        <v>89.343829579105332</v>
      </c>
      <c r="S890" s="57">
        <f t="shared" si="264"/>
        <v>2.4747075240653917E-2</v>
      </c>
      <c r="T890" s="12">
        <f t="shared" si="247"/>
        <v>69.166772925403464</v>
      </c>
    </row>
    <row r="891" spans="1:20" x14ac:dyDescent="0.25">
      <c r="A891" s="57">
        <f t="shared" si="248"/>
        <v>156.08132329402585</v>
      </c>
      <c r="B891" s="12">
        <f t="shared" si="265"/>
        <v>24.841114126568403</v>
      </c>
      <c r="C891" s="57" t="str">
        <f t="shared" si="249"/>
        <v>-32.9019832763196-2861.95159071481i</v>
      </c>
      <c r="D891" s="57" t="str">
        <f t="shared" si="250"/>
        <v>7.79999980998126-1281.38451031707i</v>
      </c>
      <c r="E891" s="57" t="str">
        <f t="shared" si="251"/>
        <v>162.465910473578-0.136693609363807i</v>
      </c>
      <c r="F891" s="57" t="str">
        <f t="shared" si="252"/>
        <v>3.83983982604625-2672.22097772838i</v>
      </c>
      <c r="G891" s="57" t="str">
        <f t="shared" si="253"/>
        <v>0.999999996407768-0.0000599352279296047i</v>
      </c>
      <c r="H891" s="57" t="str">
        <f t="shared" si="254"/>
        <v>109.091823999357+1.80486103594041i</v>
      </c>
      <c r="I891" s="57" t="str">
        <f t="shared" si="255"/>
        <v>14.7875693747993-822.363352001408i</v>
      </c>
      <c r="K891" s="57" t="str">
        <f t="shared" si="256"/>
        <v>0.109968977002249-0.001841224409538i</v>
      </c>
      <c r="L891" s="57" t="str">
        <f t="shared" si="257"/>
        <v>0.000125-20.1983495095015i</v>
      </c>
      <c r="M891" s="57" t="str">
        <f t="shared" si="258"/>
        <v>0.0015-9.73695511309101i</v>
      </c>
      <c r="N891" s="57">
        <f t="shared" si="259"/>
        <v>89.341336959928697</v>
      </c>
      <c r="O891" s="57">
        <f t="shared" si="260"/>
        <v>69.133819621301868</v>
      </c>
      <c r="P891" s="371">
        <f t="shared" si="261"/>
        <v>69.133819621301868</v>
      </c>
      <c r="Q891" s="371">
        <f t="shared" si="262"/>
        <v>-90.658663040071303</v>
      </c>
      <c r="R891" s="12">
        <f t="shared" si="263"/>
        <v>89.341336959928697</v>
      </c>
      <c r="S891" s="57">
        <f t="shared" si="264"/>
        <v>2.4841114126568403E-2</v>
      </c>
      <c r="T891" s="12">
        <f t="shared" si="247"/>
        <v>69.133819621301868</v>
      </c>
    </row>
    <row r="892" spans="1:20" x14ac:dyDescent="0.25">
      <c r="A892" s="57">
        <f t="shared" si="248"/>
        <v>156.67443232254314</v>
      </c>
      <c r="B892" s="12">
        <f t="shared" si="265"/>
        <v>24.935510360249364</v>
      </c>
      <c r="C892" s="57" t="str">
        <f t="shared" si="249"/>
        <v>-32.9018998905546-2851.11277617836i</v>
      </c>
      <c r="D892" s="57" t="str">
        <f t="shared" si="250"/>
        <v>7.7999998085344-1276.53369155922i</v>
      </c>
      <c r="E892" s="57" t="str">
        <f t="shared" si="251"/>
        <v>162.465882869408-0.137212524754313i</v>
      </c>
      <c r="F892" s="57" t="str">
        <f t="shared" si="252"/>
        <v>3.83983982594122-2662.10498055468i</v>
      </c>
      <c r="G892" s="57" t="str">
        <f t="shared" si="253"/>
        <v>0.999999996380416-0.0000601629817940916i</v>
      </c>
      <c r="H892" s="57" t="str">
        <f t="shared" si="254"/>
        <v>109.091830965908+1.81171955185344i</v>
      </c>
      <c r="I892" s="57" t="str">
        <f t="shared" si="255"/>
        <v>14.7875697894128-819.250105786198i</v>
      </c>
      <c r="K892" s="57" t="str">
        <f t="shared" si="256"/>
        <v>0.10996874084705-0.0018482170681009i</v>
      </c>
      <c r="L892" s="57" t="str">
        <f t="shared" si="257"/>
        <v>0.000125-20.1218863414042i</v>
      </c>
      <c r="M892" s="57" t="str">
        <f t="shared" si="258"/>
        <v>0.0015-9.70009475302953i</v>
      </c>
      <c r="N892" s="57">
        <f t="shared" si="259"/>
        <v>89.338834878276572</v>
      </c>
      <c r="O892" s="57">
        <f t="shared" si="260"/>
        <v>69.10086624506377</v>
      </c>
      <c r="P892" s="371">
        <f t="shared" si="261"/>
        <v>69.10086624506377</v>
      </c>
      <c r="Q892" s="371">
        <f t="shared" si="262"/>
        <v>-90.661165121723428</v>
      </c>
      <c r="R892" s="12">
        <f t="shared" si="263"/>
        <v>89.338834878276572</v>
      </c>
      <c r="S892" s="57">
        <f t="shared" si="264"/>
        <v>2.4935510360249363E-2</v>
      </c>
      <c r="T892" s="12">
        <f t="shared" si="247"/>
        <v>69.10086624506377</v>
      </c>
    </row>
    <row r="893" spans="1:20" x14ac:dyDescent="0.25">
      <c r="A893" s="57">
        <f t="shared" si="248"/>
        <v>157.26979516536881</v>
      </c>
      <c r="B893" s="12">
        <f t="shared" si="265"/>
        <v>25.030265299618311</v>
      </c>
      <c r="C893" s="57" t="str">
        <f t="shared" si="249"/>
        <v>-32.9018158702786-2840.31497587953i</v>
      </c>
      <c r="D893" s="57" t="str">
        <f t="shared" si="250"/>
        <v>7.79999980707644-1271.70123616709i</v>
      </c>
      <c r="E893" s="57" t="str">
        <f t="shared" si="251"/>
        <v>162.465855055194-0.137733406071723i</v>
      </c>
      <c r="F893" s="57" t="str">
        <f t="shared" si="252"/>
        <v>3.83983982583537-2652.02727865484i</v>
      </c>
      <c r="G893" s="57" t="str">
        <f t="shared" si="253"/>
        <v>0.999999996352855-0.0000603916011232446i</v>
      </c>
      <c r="H893" s="57" t="str">
        <f t="shared" si="254"/>
        <v>109.091837985508+1.81860413063023i</v>
      </c>
      <c r="I893" s="57" t="str">
        <f t="shared" si="255"/>
        <v>14.7875702071837-816.148644758808i</v>
      </c>
      <c r="K893" s="57" t="str">
        <f t="shared" si="256"/>
        <v>0.109968502894693-0.00185523625307682i</v>
      </c>
      <c r="L893" s="57" t="str">
        <f t="shared" si="257"/>
        <v>0.000125-20.0457126333973i</v>
      </c>
      <c r="M893" s="57" t="str">
        <f t="shared" si="258"/>
        <v>0.0015-9.66337393208753i</v>
      </c>
      <c r="N893" s="57">
        <f t="shared" si="259"/>
        <v>89.336323298299888</v>
      </c>
      <c r="O893" s="57">
        <f t="shared" si="260"/>
        <v>69.067912796140277</v>
      </c>
      <c r="P893" s="371">
        <f t="shared" si="261"/>
        <v>69.067912796140277</v>
      </c>
      <c r="Q893" s="371">
        <f t="shared" si="262"/>
        <v>-90.663676701700112</v>
      </c>
      <c r="R893" s="12">
        <f t="shared" si="263"/>
        <v>89.336323298299888</v>
      </c>
      <c r="S893" s="57">
        <f t="shared" si="264"/>
        <v>2.5030265299618312E-2</v>
      </c>
      <c r="T893" s="12">
        <f t="shared" si="247"/>
        <v>69.067912796140277</v>
      </c>
    </row>
    <row r="894" spans="1:20" x14ac:dyDescent="0.25">
      <c r="A894" s="57">
        <f t="shared" si="248"/>
        <v>157.86742038699722</v>
      </c>
      <c r="B894" s="12">
        <f t="shared" si="265"/>
        <v>25.12538030775686</v>
      </c>
      <c r="C894" s="57" t="str">
        <f t="shared" si="249"/>
        <v>-32.9017312106647-2829.5580344886i</v>
      </c>
      <c r="D894" s="57" t="str">
        <f t="shared" si="250"/>
        <v>7.79999980560748-1266.88707462419i</v>
      </c>
      <c r="E894" s="57" t="str">
        <f t="shared" si="251"/>
        <v>162.465827029337-0.138256260718437i</v>
      </c>
      <c r="F894" s="57" t="str">
        <f t="shared" si="252"/>
        <v>3.83983982572876-2641.98772705777i</v>
      </c>
      <c r="G894" s="57" t="str">
        <f t="shared" si="253"/>
        <v>0.999999996325083-0.0000606210892058295i</v>
      </c>
      <c r="H894" s="57" t="str">
        <f t="shared" si="254"/>
        <v>109.091845058559+1.82551487131537i</v>
      </c>
      <c r="I894" s="57" t="str">
        <f t="shared" si="255"/>
        <v>14.7875706281358-813.058924303678i</v>
      </c>
      <c r="K894" s="57" t="str">
        <f t="shared" si="256"/>
        <v>0.10996826313151-0.00186228206474362i</v>
      </c>
      <c r="L894" s="57" t="str">
        <f t="shared" si="257"/>
        <v>0.000125-19.9698272896964i</v>
      </c>
      <c r="M894" s="57" t="str">
        <f t="shared" si="258"/>
        <v>0.0015-9.62679212202388i</v>
      </c>
      <c r="N894" s="57">
        <f t="shared" si="259"/>
        <v>89.333802184014687</v>
      </c>
      <c r="O894" s="57">
        <f t="shared" si="260"/>
        <v>69.034959273978345</v>
      </c>
      <c r="P894" s="371">
        <f t="shared" si="261"/>
        <v>69.034959273978345</v>
      </c>
      <c r="Q894" s="371">
        <f t="shared" si="262"/>
        <v>-90.666197815985313</v>
      </c>
      <c r="R894" s="12">
        <f t="shared" si="263"/>
        <v>89.333802184014687</v>
      </c>
      <c r="S894" s="57">
        <f t="shared" si="264"/>
        <v>2.5125380307756861E-2</v>
      </c>
      <c r="T894" s="12">
        <f t="shared" si="247"/>
        <v>69.034959273978345</v>
      </c>
    </row>
    <row r="895" spans="1:20" x14ac:dyDescent="0.25">
      <c r="A895" s="57">
        <f t="shared" si="248"/>
        <v>158.46731658446782</v>
      </c>
      <c r="B895" s="12">
        <f t="shared" si="265"/>
        <v>25.220856752926338</v>
      </c>
      <c r="C895" s="57" t="str">
        <f t="shared" si="249"/>
        <v>-32.9016459068516-2818.84179726365i</v>
      </c>
      <c r="D895" s="57" t="str">
        <f t="shared" si="250"/>
        <v>7.79999980412724-1262.09113767718i</v>
      </c>
      <c r="E895" s="57" t="str">
        <f t="shared" si="251"/>
        <v>162.465798790229-0.138781096124299i</v>
      </c>
      <c r="F895" s="57" t="str">
        <f t="shared" si="252"/>
        <v>3.83983982562129-2631.98618134112i</v>
      </c>
      <c r="G895" s="57" t="str">
        <f t="shared" si="253"/>
        <v>0.999999996297101-0.0000608514493431089i</v>
      </c>
      <c r="H895" s="57" t="str">
        <f t="shared" si="254"/>
        <v>109.091852185467+1.83245187332989i</v>
      </c>
      <c r="I895" s="57" t="str">
        <f t="shared" si="255"/>
        <v>14.7875710522927-809.980899974123i</v>
      </c>
      <c r="K895" s="57" t="str">
        <f t="shared" si="256"/>
        <v>0.10996802154373-0.00186935460375424i</v>
      </c>
      <c r="L895" s="57" t="str">
        <f t="shared" si="257"/>
        <v>0.000125-19.8942292186655i</v>
      </c>
      <c r="M895" s="57" t="str">
        <f t="shared" si="258"/>
        <v>0.0015-9.59034879659678i</v>
      </c>
      <c r="N895" s="57">
        <f t="shared" si="259"/>
        <v>89.331271499301494</v>
      </c>
      <c r="O895" s="57">
        <f t="shared" si="260"/>
        <v>69.002005678020794</v>
      </c>
      <c r="P895" s="371">
        <f t="shared" si="261"/>
        <v>69.002005678020794</v>
      </c>
      <c r="Q895" s="371">
        <f t="shared" si="262"/>
        <v>-90.668728500698506</v>
      </c>
      <c r="R895" s="12">
        <f t="shared" si="263"/>
        <v>89.331271499301494</v>
      </c>
      <c r="S895" s="57">
        <f t="shared" si="264"/>
        <v>2.5220856752926339E-2</v>
      </c>
      <c r="T895" s="12">
        <f t="shared" si="247"/>
        <v>69.002005678020794</v>
      </c>
    </row>
    <row r="896" spans="1:20" x14ac:dyDescent="0.25">
      <c r="A896" s="57">
        <f t="shared" si="248"/>
        <v>159.06949238748879</v>
      </c>
      <c r="B896" s="12">
        <f t="shared" si="265"/>
        <v>25.31669600858746</v>
      </c>
      <c r="C896" s="57" t="str">
        <f t="shared" si="249"/>
        <v>-32.9015599539406-2808.16611004819i</v>
      </c>
      <c r="D896" s="57" t="str">
        <f t="shared" si="250"/>
        <v>7.79999980263579-1257.31335633489i</v>
      </c>
      <c r="E896" s="57" t="str">
        <f t="shared" si="251"/>
        <v>162.465770336247-0.139307919746604i</v>
      </c>
      <c r="F896" s="57" t="str">
        <f t="shared" si="252"/>
        <v>3.83983982551302-2622.02249762932i</v>
      </c>
      <c r="G896" s="57" t="str">
        <f t="shared" si="253"/>
        <v>0.999999996268906-0.0000610826848488904i</v>
      </c>
      <c r="H896" s="57" t="str">
        <f t="shared" si="254"/>
        <v>109.091859366643+1.83941523647281i</v>
      </c>
      <c r="I896" s="57" t="str">
        <f t="shared" si="255"/>
        <v>14.7875714796797-806.914527491745i</v>
      </c>
      <c r="K896" s="57" t="str">
        <f t="shared" si="256"/>
        <v>0.109967778117474-0.00187645397113806i</v>
      </c>
      <c r="L896" s="57" t="str">
        <f t="shared" si="257"/>
        <v>0.000125-19.8189173328009i</v>
      </c>
      <c r="M896" s="57" t="str">
        <f t="shared" si="258"/>
        <v>0.0015-9.55404343155685i</v>
      </c>
      <c r="N896" s="57">
        <f t="shared" si="259"/>
        <v>89.328731207904823</v>
      </c>
      <c r="O896" s="57">
        <f t="shared" si="260"/>
        <v>68.969052007705884</v>
      </c>
      <c r="P896" s="371">
        <f t="shared" si="261"/>
        <v>68.969052007705884</v>
      </c>
      <c r="Q896" s="371">
        <f t="shared" si="262"/>
        <v>-90.671268792095177</v>
      </c>
      <c r="R896" s="12">
        <f t="shared" si="263"/>
        <v>89.328731207904823</v>
      </c>
      <c r="S896" s="57">
        <f t="shared" si="264"/>
        <v>2.531669600858746E-2</v>
      </c>
      <c r="T896" s="12">
        <f t="shared" si="247"/>
        <v>68.969052007705884</v>
      </c>
    </row>
    <row r="897" spans="1:20" x14ac:dyDescent="0.25">
      <c r="A897" s="57">
        <f t="shared" si="248"/>
        <v>159.67395645856126</v>
      </c>
      <c r="B897" s="12">
        <f t="shared" si="265"/>
        <v>25.412899453420092</v>
      </c>
      <c r="C897" s="57" t="str">
        <f t="shared" si="249"/>
        <v>-32.9014733469974-2797.53081926931i</v>
      </c>
      <c r="D897" s="57" t="str">
        <f t="shared" si="250"/>
        <v>7.79999980113299-1252.55366186736i</v>
      </c>
      <c r="E897" s="57" t="str">
        <f t="shared" si="251"/>
        <v>162.46574166576-0.139836739070116i</v>
      </c>
      <c r="F897" s="57" t="str">
        <f t="shared" si="252"/>
        <v>3.83983982540396-2612.09653259143i</v>
      </c>
      <c r="G897" s="57" t="str">
        <f t="shared" si="253"/>
        <v>0.999999996240495-0.0000613147990495742i</v>
      </c>
      <c r="H897" s="57" t="str">
        <f t="shared" si="254"/>
        <v>109.0918666025+1.84640506092234i</v>
      </c>
      <c r="I897" s="57" t="str">
        <f t="shared" si="255"/>
        <v>14.7875719103209-803.859762745742i</v>
      </c>
      <c r="K897" s="57" t="str">
        <f t="shared" si="256"/>
        <v>0.109967532838761-0.00188358026830229i</v>
      </c>
      <c r="L897" s="57" t="str">
        <f t="shared" si="257"/>
        <v>0.000125-19.7438905487157i</v>
      </c>
      <c r="M897" s="57" t="str">
        <f t="shared" si="258"/>
        <v>0.0015-9.51787550463928i</v>
      </c>
      <c r="N897" s="57">
        <f t="shared" si="259"/>
        <v>89.326181273432738</v>
      </c>
      <c r="O897" s="57">
        <f t="shared" si="260"/>
        <v>68.936098262468334</v>
      </c>
      <c r="P897" s="371">
        <f t="shared" si="261"/>
        <v>68.936098262468334</v>
      </c>
      <c r="Q897" s="371">
        <f t="shared" si="262"/>
        <v>-90.673818726567262</v>
      </c>
      <c r="R897" s="12">
        <f t="shared" si="263"/>
        <v>89.326181273432738</v>
      </c>
      <c r="S897" s="57">
        <f t="shared" si="264"/>
        <v>2.5412899453420092E-2</v>
      </c>
      <c r="T897" s="12">
        <f t="shared" si="247"/>
        <v>68.936098262468334</v>
      </c>
    </row>
    <row r="898" spans="1:20" x14ac:dyDescent="0.25">
      <c r="A898" s="57">
        <f t="shared" si="248"/>
        <v>160.28071749310382</v>
      </c>
      <c r="B898" s="12">
        <f t="shared" si="265"/>
        <v>25.509468471343091</v>
      </c>
      <c r="C898" s="57" t="str">
        <f t="shared" si="249"/>
        <v>-32.9013860810469-2786.93577193488i</v>
      </c>
      <c r="D898" s="57" t="str">
        <f t="shared" si="250"/>
        <v>7.79999979961871-1247.81198580475i</v>
      </c>
      <c r="E898" s="57" t="str">
        <f t="shared" si="251"/>
        <v>162.465712777119-0.14036756160731i</v>
      </c>
      <c r="F898" s="57" t="str">
        <f t="shared" si="252"/>
        <v>3.83983982529401-2602.20814343909i</v>
      </c>
      <c r="G898" s="57" t="str">
        <f t="shared" si="253"/>
        <v>0.999999996211869-0.0000615477952842008i</v>
      </c>
      <c r="H898" s="57" t="str">
        <f t="shared" si="254"/>
        <v>109.091873893455+1.8534214472375i</v>
      </c>
      <c r="I898" s="57" t="str">
        <f t="shared" si="255"/>
        <v>14.7875723442414-800.816561792296i</v>
      </c>
      <c r="K898" s="57" t="str">
        <f t="shared" si="256"/>
        <v>0.109967285693501-0.00189073359703326i</v>
      </c>
      <c r="L898" s="57" t="str">
        <f t="shared" si="257"/>
        <v>0.000125-19.6691477871247i</v>
      </c>
      <c r="M898" s="57" t="str">
        <f t="shared" si="258"/>
        <v>0.0015-9.48184449555617i</v>
      </c>
      <c r="N898" s="57">
        <f t="shared" si="259"/>
        <v>89.32362165935632</v>
      </c>
      <c r="O898" s="57">
        <f t="shared" si="260"/>
        <v>68.903144441737552</v>
      </c>
      <c r="P898" s="371">
        <f t="shared" si="261"/>
        <v>68.903144441737552</v>
      </c>
      <c r="Q898" s="371">
        <f t="shared" si="262"/>
        <v>-90.67637834064368</v>
      </c>
      <c r="R898" s="12">
        <f t="shared" si="263"/>
        <v>89.32362165935632</v>
      </c>
      <c r="S898" s="57">
        <f t="shared" si="264"/>
        <v>2.550946847134309E-2</v>
      </c>
      <c r="T898" s="12">
        <f t="shared" si="247"/>
        <v>68.903144441737552</v>
      </c>
    </row>
    <row r="899" spans="1:20" x14ac:dyDescent="0.25">
      <c r="A899" s="57">
        <f t="shared" si="248"/>
        <v>160.88978421957762</v>
      </c>
      <c r="B899" s="12">
        <f t="shared" si="265"/>
        <v>25.606404451534196</v>
      </c>
      <c r="C899" s="57" t="str">
        <f t="shared" si="249"/>
        <v>-32.9012981510792-2776.38081563197i</v>
      </c>
      <c r="D899" s="57" t="str">
        <f t="shared" si="250"/>
        <v>7.79999979809291-1243.08825993648i</v>
      </c>
      <c r="E899" s="57" t="str">
        <f t="shared" si="251"/>
        <v>162.465683668667-0.140900394898328i</v>
      </c>
      <c r="F899" s="57" t="str">
        <f t="shared" si="252"/>
        <v>3.83983982518327-2592.35718792452i</v>
      </c>
      <c r="G899" s="57" t="str">
        <f t="shared" si="253"/>
        <v>0.999999996183024-0.0000617816769044987i</v>
      </c>
      <c r="H899" s="57" t="str">
        <f t="shared" si="254"/>
        <v>109.091881239928+1.86046449635946i</v>
      </c>
      <c r="I899" s="57" t="str">
        <f t="shared" si="255"/>
        <v>14.787572781466-797.784880853949i</v>
      </c>
      <c r="K899" s="57" t="str">
        <f t="shared" si="256"/>
        <v>0.109967036667499-0.00189791405949789i</v>
      </c>
      <c r="L899" s="57" t="str">
        <f t="shared" si="257"/>
        <v>0.000125-19.5946879728279i</v>
      </c>
      <c r="M899" s="57" t="str">
        <f t="shared" si="258"/>
        <v>0.0015-9.44594988598939i</v>
      </c>
      <c r="N899" s="57">
        <f t="shared" si="259"/>
        <v>89.321052329009078</v>
      </c>
      <c r="O899" s="57">
        <f t="shared" si="260"/>
        <v>68.870190544939462</v>
      </c>
      <c r="P899" s="371">
        <f t="shared" si="261"/>
        <v>68.870190544939462</v>
      </c>
      <c r="Q899" s="371">
        <f t="shared" si="262"/>
        <v>-90.678947670990922</v>
      </c>
      <c r="R899" s="12">
        <f t="shared" si="263"/>
        <v>89.321052329009078</v>
      </c>
      <c r="S899" s="57">
        <f t="shared" si="264"/>
        <v>2.5606404451534195E-2</v>
      </c>
      <c r="T899" s="12">
        <f t="shared" si="247"/>
        <v>68.870190544939462</v>
      </c>
    </row>
    <row r="900" spans="1:20" x14ac:dyDescent="0.25">
      <c r="A900" s="57">
        <f t="shared" si="248"/>
        <v>161.50116539961201</v>
      </c>
      <c r="B900" s="12">
        <f t="shared" si="265"/>
        <v>25.703708788450026</v>
      </c>
      <c r="C900" s="57" t="str">
        <f t="shared" si="249"/>
        <v>-32.9012095520456-2765.8657985243i</v>
      </c>
      <c r="D900" s="57" t="str">
        <f t="shared" si="250"/>
        <v>7.79999979655554-1238.38241631018i</v>
      </c>
      <c r="E900" s="57" t="str">
        <f t="shared" si="251"/>
        <v>162.465654338732-0.141435246511232i</v>
      </c>
      <c r="F900" s="57" t="str">
        <f t="shared" si="252"/>
        <v>3.83983982507166-2582.54352433843i</v>
      </c>
      <c r="G900" s="57" t="str">
        <f t="shared" si="253"/>
        <v>0.99999999615396-0.0000620164472749333i</v>
      </c>
      <c r="H900" s="57" t="str">
        <f t="shared" si="254"/>
        <v>109.091888642339+1.86753430961301i</v>
      </c>
      <c r="I900" s="57" t="str">
        <f t="shared" si="255"/>
        <v>14.7875732220196-794.764676318936i</v>
      </c>
      <c r="K900" s="57" t="str">
        <f t="shared" si="256"/>
        <v>0.109966785746452-0.00190512175824495i</v>
      </c>
      <c r="L900" s="57" t="str">
        <f t="shared" si="257"/>
        <v>0.000125-19.5205100346961i</v>
      </c>
      <c r="M900" s="57" t="str">
        <f t="shared" si="258"/>
        <v>0.0015-9.41019115958294i</v>
      </c>
      <c r="N900" s="57">
        <f t="shared" si="259"/>
        <v>89.318473245586603</v>
      </c>
      <c r="O900" s="57">
        <f t="shared" si="260"/>
        <v>68.83723657149541</v>
      </c>
      <c r="P900" s="371">
        <f t="shared" si="261"/>
        <v>68.83723657149541</v>
      </c>
      <c r="Q900" s="371">
        <f t="shared" si="262"/>
        <v>-90.681526754413397</v>
      </c>
      <c r="R900" s="12">
        <f t="shared" si="263"/>
        <v>89.318473245586603</v>
      </c>
      <c r="S900" s="57">
        <f t="shared" si="264"/>
        <v>2.5703708788450026E-2</v>
      </c>
      <c r="T900" s="12">
        <f t="shared" si="247"/>
        <v>68.83723657149541</v>
      </c>
    </row>
    <row r="901" spans="1:20" x14ac:dyDescent="0.25">
      <c r="A901" s="57">
        <f t="shared" si="248"/>
        <v>162.11486982813054</v>
      </c>
      <c r="B901" s="12">
        <f t="shared" si="265"/>
        <v>25.801382881846138</v>
      </c>
      <c r="C901" s="57" t="str">
        <f t="shared" si="249"/>
        <v>-32.9011202788567-2755.39056934997i</v>
      </c>
      <c r="D901" s="57" t="str">
        <f t="shared" si="250"/>
        <v>7.79999979500636-1233.69438723067i</v>
      </c>
      <c r="E901" s="57" t="str">
        <f t="shared" si="251"/>
        <v>162.465624785628-0.141972124041873i</v>
      </c>
      <c r="F901" s="57" t="str">
        <f t="shared" si="252"/>
        <v>3.83983982495919-2572.76701150794i</v>
      </c>
      <c r="G901" s="57" t="str">
        <f t="shared" si="253"/>
        <v>0.999999996124675-0.0000622521097727549i</v>
      </c>
      <c r="H901" s="57" t="str">
        <f t="shared" si="254"/>
        <v>109.091896101117+1.87463098870815i</v>
      </c>
      <c r="I901" s="57" t="str">
        <f t="shared" si="255"/>
        <v>14.7875736659279-791.755904740613i</v>
      </c>
      <c r="K901" s="57" t="str">
        <f t="shared" si="256"/>
        <v>0.109966532915947-0.00191235679620657i</v>
      </c>
      <c r="L901" s="57" t="str">
        <f t="shared" si="257"/>
        <v>0.000125-19.4466129056546i</v>
      </c>
      <c r="M901" s="57" t="str">
        <f t="shared" si="258"/>
        <v>0.0015-9.3745678019356i</v>
      </c>
      <c r="N901" s="57">
        <f t="shared" si="259"/>
        <v>89.315884372145931</v>
      </c>
      <c r="O901" s="57">
        <f t="shared" si="260"/>
        <v>68.804282520821801</v>
      </c>
      <c r="P901" s="371">
        <f t="shared" si="261"/>
        <v>68.804282520821801</v>
      </c>
      <c r="Q901" s="371">
        <f t="shared" si="262"/>
        <v>-90.684115627854069</v>
      </c>
      <c r="R901" s="12">
        <f t="shared" si="263"/>
        <v>89.315884372145931</v>
      </c>
      <c r="S901" s="57">
        <f t="shared" si="264"/>
        <v>2.5801382881846139E-2</v>
      </c>
      <c r="T901" s="12">
        <f t="shared" si="247"/>
        <v>68.804282520821801</v>
      </c>
    </row>
    <row r="902" spans="1:20" x14ac:dyDescent="0.25">
      <c r="A902" s="57">
        <f t="shared" si="248"/>
        <v>162.73090633347746</v>
      </c>
      <c r="B902" s="12">
        <f t="shared" si="265"/>
        <v>25.899428136797155</v>
      </c>
      <c r="C902" s="57" t="str">
        <f t="shared" si="249"/>
        <v>-32.9010303263887-2744.95497741976i</v>
      </c>
      <c r="D902" s="57" t="str">
        <f t="shared" si="250"/>
        <v>7.79999979344551-1229.02410525912i</v>
      </c>
      <c r="E902" s="57" t="str">
        <f t="shared" si="251"/>
        <v>162.465595007663-0.142511035114272i</v>
      </c>
      <c r="F902" s="57" t="str">
        <f t="shared" si="252"/>
        <v>3.83983982484591-2563.02750879468i</v>
      </c>
      <c r="G902" s="57" t="str">
        <f t="shared" si="253"/>
        <v>0.999999996095166-0.0000624886677880476i</v>
      </c>
      <c r="H902" s="57" t="str">
        <f t="shared" si="254"/>
        <v>109.09190361669+1.88175463574134i</v>
      </c>
      <c r="I902" s="57" t="str">
        <f t="shared" si="255"/>
        <v>14.7875741132163-788.758522836797i</v>
      </c>
      <c r="K902" s="57" t="str">
        <f t="shared" si="256"/>
        <v>0.109966278161463-0.00191961927669949i</v>
      </c>
      <c r="L902" s="57" t="str">
        <f t="shared" si="257"/>
        <v>0.000125-19.3729955226685i</v>
      </c>
      <c r="M902" s="57" t="str">
        <f t="shared" si="258"/>
        <v>0.0015-9.33907930059337i</v>
      </c>
      <c r="N902" s="57">
        <f t="shared" si="259"/>
        <v>89.313285671605072</v>
      </c>
      <c r="O902" s="57">
        <f t="shared" si="260"/>
        <v>68.771328392331611</v>
      </c>
      <c r="P902" s="371">
        <f t="shared" si="261"/>
        <v>68.771328392331611</v>
      </c>
      <c r="Q902" s="371">
        <f t="shared" si="262"/>
        <v>-90.686714328394928</v>
      </c>
      <c r="R902" s="12">
        <f t="shared" si="263"/>
        <v>89.313285671605072</v>
      </c>
      <c r="S902" s="57">
        <f t="shared" si="264"/>
        <v>2.5899428136797156E-2</v>
      </c>
      <c r="T902" s="12">
        <f t="shared" si="247"/>
        <v>68.771328392331611</v>
      </c>
    </row>
    <row r="903" spans="1:20" x14ac:dyDescent="0.25">
      <c r="A903" s="57">
        <f t="shared" si="248"/>
        <v>163.34928377754466</v>
      </c>
      <c r="B903" s="12">
        <f t="shared" si="265"/>
        <v>25.997845963716983</v>
      </c>
      <c r="C903" s="57" t="str">
        <f t="shared" si="249"/>
        <v>-32.9009396894763-2734.55887261431i</v>
      </c>
      <c r="D903" s="57" t="str">
        <f t="shared" si="250"/>
        <v>7.7999997918727-1224.37150321193i</v>
      </c>
      <c r="E903" s="57" t="str">
        <f t="shared" si="251"/>
        <v>162.465565003122-0.143051987380503i</v>
      </c>
      <c r="F903" s="57" t="str">
        <f t="shared" si="252"/>
        <v>3.83983982473172-2553.32487609257i</v>
      </c>
      <c r="G903" s="57" t="str">
        <f t="shared" si="253"/>
        <v>0.999999996065433-0.000062726124723777i</v>
      </c>
      <c r="H903" s="57" t="str">
        <f t="shared" si="254"/>
        <v>109.091911189491+1.88890535319718i</v>
      </c>
      <c r="I903" s="57" t="str">
        <f t="shared" si="255"/>
        <v>14.7875745639108-785.772487489126i</v>
      </c>
      <c r="K903" s="57" t="str">
        <f t="shared" si="256"/>
        <v>0.109966021468367-0.00192690930342658i</v>
      </c>
      <c r="L903" s="57" t="str">
        <f t="shared" si="257"/>
        <v>0.000125-19.2996568267269i</v>
      </c>
      <c r="M903" s="57" t="str">
        <f t="shared" si="258"/>
        <v>0.0015-9.30372514504223i</v>
      </c>
      <c r="N903" s="57">
        <f t="shared" si="259"/>
        <v>89.31067710674246</v>
      </c>
      <c r="O903" s="57">
        <f t="shared" si="260"/>
        <v>68.738374185432292</v>
      </c>
      <c r="P903" s="371">
        <f t="shared" si="261"/>
        <v>68.738374185432292</v>
      </c>
      <c r="Q903" s="371">
        <f t="shared" si="262"/>
        <v>-90.68932289325754</v>
      </c>
      <c r="R903" s="12">
        <f t="shared" si="263"/>
        <v>89.31067710674246</v>
      </c>
      <c r="S903" s="57">
        <f t="shared" si="264"/>
        <v>2.5997845963716983E-2</v>
      </c>
      <c r="T903" s="12">
        <f t="shared" si="247"/>
        <v>68.738374185432292</v>
      </c>
    </row>
    <row r="904" spans="1:20" x14ac:dyDescent="0.25">
      <c r="A904" s="57">
        <f t="shared" si="248"/>
        <v>163.97001105589933</v>
      </c>
      <c r="B904" s="12">
        <f t="shared" si="265"/>
        <v>26.096637778379108</v>
      </c>
      <c r="C904" s="57" t="str">
        <f t="shared" si="249"/>
        <v>-32.9008483629146-2724.20210538256i</v>
      </c>
      <c r="D904" s="57" t="str">
        <f t="shared" si="250"/>
        <v>7.79999979028791-1219.73651415987i</v>
      </c>
      <c r="E904" s="57" t="str">
        <f t="shared" si="251"/>
        <v>162.465534770286-0.143594988520793i</v>
      </c>
      <c r="F904" s="57" t="str">
        <f t="shared" si="252"/>
        <v>3.8398398246167-2543.65897382604i</v>
      </c>
      <c r="G904" s="57" t="str">
        <f t="shared" si="253"/>
        <v>0.999999996035474-0.000062964483995841i</v>
      </c>
      <c r="H904" s="57" t="str">
        <f t="shared" si="254"/>
        <v>109.091918819955+1.89608324394968i</v>
      </c>
      <c r="I904" s="57" t="str">
        <f t="shared" si="255"/>
        <v>14.787575018037-782.797755742492i</v>
      </c>
      <c r="K904" s="57" t="str">
        <f t="shared" si="256"/>
        <v>0.109965762821917-0.00193422698047811i</v>
      </c>
      <c r="L904" s="57" t="str">
        <f t="shared" si="257"/>
        <v>0.000125-19.2265957628281i</v>
      </c>
      <c r="M904" s="57" t="str">
        <f t="shared" si="258"/>
        <v>0.0015-9.26850482670071i</v>
      </c>
      <c r="N904" s="57">
        <f t="shared" si="259"/>
        <v>89.308058640196577</v>
      </c>
      <c r="O904" s="57">
        <f t="shared" si="260"/>
        <v>68.705419899527598</v>
      </c>
      <c r="P904" s="371">
        <f t="shared" si="261"/>
        <v>68.705419899527598</v>
      </c>
      <c r="Q904" s="371">
        <f t="shared" si="262"/>
        <v>-90.691941359803423</v>
      </c>
      <c r="R904" s="12">
        <f t="shared" si="263"/>
        <v>89.308058640196577</v>
      </c>
      <c r="S904" s="57">
        <f t="shared" si="264"/>
        <v>2.6096637778379107E-2</v>
      </c>
      <c r="T904" s="12">
        <f t="shared" si="247"/>
        <v>68.705419899527598</v>
      </c>
    </row>
    <row r="905" spans="1:20" x14ac:dyDescent="0.25">
      <c r="A905" s="57">
        <f t="shared" si="248"/>
        <v>164.59309709791177</v>
      </c>
      <c r="B905" s="12">
        <f t="shared" si="265"/>
        <v>26.19580500193695</v>
      </c>
      <c r="C905" s="57" t="str">
        <f t="shared" si="249"/>
        <v>-32.9007563414604-2713.88452673921i</v>
      </c>
      <c r="D905" s="57" t="str">
        <f t="shared" si="250"/>
        <v>7.79999978869105-1215.11907142705i</v>
      </c>
      <c r="E905" s="57" t="str">
        <f t="shared" si="251"/>
        <v>162.465504307419-0.144140046243851i</v>
      </c>
      <c r="F905" s="57" t="str">
        <f t="shared" si="252"/>
        <v>3.83983982450077-2534.0296629478i</v>
      </c>
      <c r="G905" s="57" t="str">
        <f t="shared" si="253"/>
        <v>0.999999996005286-0.0000632037490331172i</v>
      </c>
      <c r="H905" s="57" t="str">
        <f t="shared" si="254"/>
        <v>109.091926508521+1.90328841126388i</v>
      </c>
      <c r="I905" s="57" t="str">
        <f t="shared" si="255"/>
        <v>14.787575475621-779.834284804368i</v>
      </c>
      <c r="K905" s="57" t="str">
        <f t="shared" si="256"/>
        <v>0.109965502207258-0.0019415724123332i</v>
      </c>
      <c r="L905" s="57" t="str">
        <f t="shared" si="257"/>
        <v>0.000125-19.1538112799643i</v>
      </c>
      <c r="M905" s="57" t="str">
        <f t="shared" si="258"/>
        <v>0.0015-9.23341783891286i</v>
      </c>
      <c r="N905" s="57">
        <f t="shared" si="259"/>
        <v>89.305430234465263</v>
      </c>
      <c r="O905" s="57">
        <f t="shared" si="260"/>
        <v>68.672465534016368</v>
      </c>
      <c r="P905" s="371">
        <f t="shared" si="261"/>
        <v>68.672465534016368</v>
      </c>
      <c r="Q905" s="371">
        <f t="shared" si="262"/>
        <v>-90.694569765534737</v>
      </c>
      <c r="R905" s="12">
        <f t="shared" si="263"/>
        <v>89.305430234465263</v>
      </c>
      <c r="S905" s="57">
        <f t="shared" si="264"/>
        <v>2.619580500193695E-2</v>
      </c>
      <c r="T905" s="12">
        <f t="shared" si="247"/>
        <v>68.672465534016368</v>
      </c>
    </row>
    <row r="906" spans="1:20" x14ac:dyDescent="0.25">
      <c r="A906" s="57">
        <f t="shared" si="248"/>
        <v>165.21855086688382</v>
      </c>
      <c r="B906" s="12">
        <f t="shared" si="265"/>
        <v>26.295349060944311</v>
      </c>
      <c r="C906" s="57" t="str">
        <f t="shared" si="249"/>
        <v>-32.9006636198301-2703.60598826271i</v>
      </c>
      <c r="D906" s="57" t="str">
        <f t="shared" si="250"/>
        <v>7.79999978708207-1210.51910859003i</v>
      </c>
      <c r="E906" s="57" t="str">
        <f t="shared" si="251"/>
        <v>162.46547361277-0.14468716828659i</v>
      </c>
      <c r="F906" s="57" t="str">
        <f t="shared" si="252"/>
        <v>3.83983982438397-2524.43680493701i</v>
      </c>
      <c r="G906" s="57" t="str">
        <f t="shared" si="253"/>
        <v>0.999999995974869-0.0000634439232775133i</v>
      </c>
      <c r="H906" s="57" t="str">
        <f t="shared" si="254"/>
        <v>109.091934255632+1.91052095879738i</v>
      </c>
      <c r="I906" s="57" t="str">
        <f t="shared" si="255"/>
        <v>14.7875759366895-776.882032044242i</v>
      </c>
      <c r="K906" s="57" t="str">
        <f t="shared" si="256"/>
        <v>0.109965239609421-0.00194894570386128i</v>
      </c>
      <c r="L906" s="57" t="str">
        <f t="shared" si="257"/>
        <v>0.000125-19.0813023311061i</v>
      </c>
      <c r="M906" s="57" t="str">
        <f t="shared" si="258"/>
        <v>0.0015-9.19846367694045i</v>
      </c>
      <c r="N906" s="57">
        <f t="shared" si="259"/>
        <v>89.302791851905255</v>
      </c>
      <c r="O906" s="57">
        <f t="shared" si="260"/>
        <v>68.639511088292892</v>
      </c>
      <c r="P906" s="371">
        <f t="shared" si="261"/>
        <v>68.639511088292892</v>
      </c>
      <c r="Q906" s="371">
        <f t="shared" si="262"/>
        <v>-90.697208148094745</v>
      </c>
      <c r="R906" s="12">
        <f t="shared" si="263"/>
        <v>89.302791851905255</v>
      </c>
      <c r="S906" s="57">
        <f t="shared" si="264"/>
        <v>2.6295349060944311E-2</v>
      </c>
      <c r="T906" s="12">
        <f t="shared" si="247"/>
        <v>68.639511088292892</v>
      </c>
    </row>
    <row r="907" spans="1:20" x14ac:dyDescent="0.25">
      <c r="A907" s="57">
        <f t="shared" si="248"/>
        <v>165.84638136017799</v>
      </c>
      <c r="B907" s="12">
        <f t="shared" si="265"/>
        <v>26.3952713873759</v>
      </c>
      <c r="C907" s="57" t="str">
        <f t="shared" si="249"/>
        <v>-32.9005701927009-2693.36634209318i</v>
      </c>
      <c r="D907" s="57" t="str">
        <f t="shared" si="250"/>
        <v>7.79999978546081-1205.93655947678i</v>
      </c>
      <c r="E907" s="57" t="str">
        <f t="shared" si="251"/>
        <v>162.465442684579-0.145236362414609i</v>
      </c>
      <c r="F907" s="57" t="str">
        <f t="shared" si="252"/>
        <v>3.83983982426629-2514.88026179717i</v>
      </c>
      <c r="G907" s="57" t="str">
        <f t="shared" si="253"/>
        <v>0.999999995944219-0.000063685010184016i</v>
      </c>
      <c r="H907" s="57" t="str">
        <f t="shared" si="254"/>
        <v>109.091942061733+1.91778099060163i</v>
      </c>
      <c r="I907" s="57" t="str">
        <f t="shared" si="255"/>
        <v>14.7875764012687-773.940954992956i</v>
      </c>
      <c r="K907" s="57" t="str">
        <f t="shared" si="256"/>
        <v>0.109964975013326-0.0019563469603234i</v>
      </c>
      <c r="L907" s="57" t="str">
        <f t="shared" si="257"/>
        <v>0.000125-19.0090678731879i</v>
      </c>
      <c r="M907" s="57" t="str">
        <f t="shared" si="258"/>
        <v>0.0015-9.16364183795626i</v>
      </c>
      <c r="N907" s="57">
        <f t="shared" si="259"/>
        <v>89.300143454731725</v>
      </c>
      <c r="O907" s="57">
        <f t="shared" si="260"/>
        <v>68.606556561746984</v>
      </c>
      <c r="P907" s="371">
        <f t="shared" si="261"/>
        <v>68.606556561746984</v>
      </c>
      <c r="Q907" s="371">
        <f t="shared" si="262"/>
        <v>-90.699856545268275</v>
      </c>
      <c r="R907" s="12">
        <f t="shared" si="263"/>
        <v>89.300143454731725</v>
      </c>
      <c r="S907" s="57">
        <f t="shared" si="264"/>
        <v>2.63952713873759E-2</v>
      </c>
      <c r="T907" s="12">
        <f t="shared" si="247"/>
        <v>68.606556561746984</v>
      </c>
    </row>
    <row r="908" spans="1:20" x14ac:dyDescent="0.25">
      <c r="A908" s="57">
        <f t="shared" si="248"/>
        <v>166.47659760934667</v>
      </c>
      <c r="B908" s="12">
        <f t="shared" si="265"/>
        <v>26.495573418647929</v>
      </c>
      <c r="C908" s="57" t="str">
        <f t="shared" si="249"/>
        <v>-32.9004760547069-2683.1654409301i</v>
      </c>
      <c r="D908" s="57" t="str">
        <f t="shared" si="250"/>
        <v>7.7999997838272-1201.3713581658i</v>
      </c>
      <c r="E908" s="57" t="str">
        <f t="shared" si="251"/>
        <v>162.465411521068-0.14578763642199i</v>
      </c>
      <c r="F908" s="57" t="str">
        <f t="shared" si="252"/>
        <v>3.8398398241477-2505.3598960542i</v>
      </c>
      <c r="G908" s="57" t="str">
        <f t="shared" si="253"/>
        <v>0.999999995913337-0.0000639270132207409i</v>
      </c>
      <c r="H908" s="57" t="str">
        <f t="shared" si="254"/>
        <v>109.091949927275+1.92506861112364i</v>
      </c>
      <c r="I908" s="57" t="str">
        <f t="shared" si="255"/>
        <v>14.7875768693854-771.011011342143i</v>
      </c>
      <c r="K908" s="57" t="str">
        <f t="shared" si="256"/>
        <v>0.109964708403775-0.00196377628737364i</v>
      </c>
      <c r="L908" s="57" t="str">
        <f t="shared" si="257"/>
        <v>0.000125-18.937106867093i</v>
      </c>
      <c r="M908" s="57" t="str">
        <f t="shared" si="258"/>
        <v>0.0015-9.12895182103632i</v>
      </c>
      <c r="N908" s="57">
        <f t="shared" si="259"/>
        <v>89.297485005017705</v>
      </c>
      <c r="O908" s="57">
        <f t="shared" si="260"/>
        <v>68.573601953763529</v>
      </c>
      <c r="P908" s="371">
        <f t="shared" si="261"/>
        <v>68.573601953763529</v>
      </c>
      <c r="Q908" s="371">
        <f t="shared" si="262"/>
        <v>-90.702514994982295</v>
      </c>
      <c r="R908" s="12">
        <f t="shared" si="263"/>
        <v>89.297485005017705</v>
      </c>
      <c r="S908" s="57">
        <f t="shared" si="264"/>
        <v>2.649557341864793E-2</v>
      </c>
      <c r="T908" s="12">
        <f t="shared" si="247"/>
        <v>68.573601953763529</v>
      </c>
    </row>
    <row r="909" spans="1:20" x14ac:dyDescent="0.25">
      <c r="A909" s="57">
        <f t="shared" si="248"/>
        <v>167.10920868026218</v>
      </c>
      <c r="B909" s="12">
        <f t="shared" si="265"/>
        <v>26.596256597638792</v>
      </c>
      <c r="C909" s="57" t="str">
        <f t="shared" si="249"/>
        <v>-32.9003812004465-2673.00313803057i</v>
      </c>
      <c r="D909" s="57" t="str">
        <f t="shared" si="250"/>
        <v>7.79999978218123-1196.82343898515i</v>
      </c>
      <c r="E909" s="57" t="str">
        <f t="shared" si="251"/>
        <v>162.465380120452-0.146340998131615i</v>
      </c>
      <c r="F909" s="57" t="str">
        <f t="shared" si="252"/>
        <v>3.83983982402823-2495.87557075445i</v>
      </c>
      <c r="G909" s="57" t="str">
        <f t="shared" si="253"/>
        <v>0.999999995882219-0.000064169935868983i</v>
      </c>
      <c r="H909" s="57" t="str">
        <f t="shared" si="254"/>
        <v>109.091957852708+1.93238392520734i</v>
      </c>
      <c r="I909" s="57" t="str">
        <f t="shared" si="255"/>
        <v>14.7875773410665-768.092158943563i</v>
      </c>
      <c r="K909" s="57" t="str">
        <f t="shared" si="256"/>
        <v>0.109964439765459-0.00197123379106067i</v>
      </c>
      <c r="L909" s="57" t="str">
        <f t="shared" si="257"/>
        <v>0.000125-18.8654182776379i</v>
      </c>
      <c r="M909" s="57" t="str">
        <f t="shared" si="258"/>
        <v>0.0015-9.09439312715309i</v>
      </c>
      <c r="N909" s="57">
        <f t="shared" si="259"/>
        <v>89.294816464693568</v>
      </c>
      <c r="O909" s="57">
        <f t="shared" si="260"/>
        <v>68.540647263723486</v>
      </c>
      <c r="P909" s="371">
        <f t="shared" si="261"/>
        <v>68.540647263723486</v>
      </c>
      <c r="Q909" s="371">
        <f t="shared" si="262"/>
        <v>-90.705183535306432</v>
      </c>
      <c r="R909" s="12">
        <f t="shared" si="263"/>
        <v>89.294816464693568</v>
      </c>
      <c r="S909" s="57">
        <f t="shared" si="264"/>
        <v>2.6596256597638791E-2</v>
      </c>
      <c r="T909" s="12">
        <f t="shared" si="247"/>
        <v>68.540647263723486</v>
      </c>
    </row>
    <row r="910" spans="1:20" x14ac:dyDescent="0.25">
      <c r="A910" s="57">
        <f t="shared" si="248"/>
        <v>167.74422367324718</v>
      </c>
      <c r="B910" s="12">
        <f t="shared" si="265"/>
        <v>26.69732237270982</v>
      </c>
      <c r="C910" s="57" t="str">
        <f t="shared" si="249"/>
        <v>-32.9002856244703-2662.87928720655i</v>
      </c>
      <c r="D910" s="57" t="str">
        <f t="shared" si="250"/>
        <v>7.79999978052266-1192.29273651146i</v>
      </c>
      <c r="E910" s="57" t="str">
        <f t="shared" si="251"/>
        <v>162.465348480924-0.14689645539507i</v>
      </c>
      <c r="F910" s="57" t="str">
        <f t="shared" si="252"/>
        <v>3.83983982390783-2486.42714946271i</v>
      </c>
      <c r="G910" s="57" t="str">
        <f t="shared" si="253"/>
        <v>0.999999995850865-0.0000644137816232654i</v>
      </c>
      <c r="H910" s="57" t="str">
        <f t="shared" si="254"/>
        <v>109.091965838491+1.93972703809524i</v>
      </c>
      <c r="I910" s="57" t="str">
        <f t="shared" si="255"/>
        <v>14.7875778163395-765.184355808564i</v>
      </c>
      <c r="K910" s="57" t="str">
        <f t="shared" si="256"/>
        <v>0.109964169082947-0.00197871957782893i</v>
      </c>
      <c r="L910" s="57" t="str">
        <f t="shared" si="257"/>
        <v>0.000125-18.7940010735584i</v>
      </c>
      <c r="M910" s="57" t="str">
        <f t="shared" si="258"/>
        <v>0.0015-9.05996525916827i</v>
      </c>
      <c r="N910" s="57">
        <f t="shared" si="259"/>
        <v>89.292137795546523</v>
      </c>
      <c r="O910" s="57">
        <f t="shared" si="260"/>
        <v>68.507692491001876</v>
      </c>
      <c r="P910" s="371">
        <f t="shared" si="261"/>
        <v>68.507692491001876</v>
      </c>
      <c r="Q910" s="371">
        <f t="shared" si="262"/>
        <v>-90.707862204453477</v>
      </c>
      <c r="R910" s="12">
        <f t="shared" si="263"/>
        <v>89.292137795546523</v>
      </c>
      <c r="S910" s="57">
        <f t="shared" si="264"/>
        <v>2.669732237270982E-2</v>
      </c>
      <c r="T910" s="12">
        <f t="shared" si="247"/>
        <v>68.507692491001876</v>
      </c>
    </row>
    <row r="911" spans="1:20" x14ac:dyDescent="0.25">
      <c r="A911" s="57">
        <f t="shared" si="248"/>
        <v>168.38165172320555</v>
      </c>
      <c r="B911" s="12">
        <f t="shared" si="265"/>
        <v>26.79877219772612</v>
      </c>
      <c r="C911" s="57" t="str">
        <f t="shared" si="249"/>
        <v>-32.9001893212935-2652.79374282351i</v>
      </c>
      <c r="D911" s="57" t="str">
        <f t="shared" si="250"/>
        <v>7.79999977885139-1187.77918556906i</v>
      </c>
      <c r="E911" s="57" t="str">
        <f t="shared" si="251"/>
        <v>162.465316600671-0.147454016092966i</v>
      </c>
      <c r="F911" s="57" t="str">
        <f t="shared" si="252"/>
        <v>3.8398398237865-2477.01449626025i</v>
      </c>
      <c r="G911" s="57" t="str">
        <f t="shared" si="253"/>
        <v>0.999999995819271-0.000064658553991391i</v>
      </c>
      <c r="H911" s="57" t="str">
        <f t="shared" si="254"/>
        <v>109.091973885081+1.94709805542968i</v>
      </c>
      <c r="I911" s="57" t="str">
        <f t="shared" si="255"/>
        <v>14.7875782952309-762.287560107397i</v>
      </c>
      <c r="K911" s="57" t="str">
        <f t="shared" si="256"/>
        <v>0.109963896340697-0.00198623375452029i</v>
      </c>
      <c r="L911" s="57" t="str">
        <f t="shared" si="257"/>
        <v>0.000125-18.722854227494i</v>
      </c>
      <c r="M911" s="57" t="str">
        <f t="shared" si="258"/>
        <v>0.0015-9.02566772182538i</v>
      </c>
      <c r="N911" s="57">
        <f t="shared" si="259"/>
        <v>89.289448959220039</v>
      </c>
      <c r="O911" s="57">
        <f t="shared" si="260"/>
        <v>68.474737634970111</v>
      </c>
      <c r="P911" s="371">
        <f t="shared" si="261"/>
        <v>68.474737634970111</v>
      </c>
      <c r="Q911" s="371">
        <f t="shared" si="262"/>
        <v>-90.710551040779961</v>
      </c>
      <c r="R911" s="12">
        <f t="shared" si="263"/>
        <v>89.289448959220039</v>
      </c>
      <c r="S911" s="57">
        <f t="shared" si="264"/>
        <v>2.6798772197726119E-2</v>
      </c>
      <c r="T911" s="12">
        <f t="shared" si="247"/>
        <v>68.474737634970111</v>
      </c>
    </row>
    <row r="912" spans="1:20" x14ac:dyDescent="0.25">
      <c r="A912" s="57">
        <f t="shared" si="248"/>
        <v>169.02150199975372</v>
      </c>
      <c r="B912" s="12">
        <f t="shared" si="265"/>
        <v>26.90060753207748</v>
      </c>
      <c r="C912" s="57" t="str">
        <f t="shared" si="249"/>
        <v>-32.9000922853871-2642.74635979778i</v>
      </c>
      <c r="D912" s="57" t="str">
        <f t="shared" si="250"/>
        <v>7.7999997771675-1183.28272122902i</v>
      </c>
      <c r="E912" s="57" t="str">
        <f t="shared" si="251"/>
        <v>162.46528447786-0.148013688134799i</v>
      </c>
      <c r="F912" s="57" t="str">
        <f t="shared" si="252"/>
        <v>3.83983982366427-2467.63747574293i</v>
      </c>
      <c r="G912" s="57" t="str">
        <f t="shared" si="253"/>
        <v>0.999999995787437-0.0000649042564944922i</v>
      </c>
      <c r="H912" s="57" t="str">
        <f t="shared" si="254"/>
        <v>109.091981992942+1.95449708325473i</v>
      </c>
      <c r="I912" s="57" t="str">
        <f t="shared" si="255"/>
        <v>14.7875787777693-759.401730168702i</v>
      </c>
      <c r="K912" s="57" t="str">
        <f t="shared" si="256"/>
        <v>0.109963621523044-0.00199377642837536i</v>
      </c>
      <c r="L912" s="57" t="str">
        <f t="shared" si="257"/>
        <v>0.000125-18.6519767159733i</v>
      </c>
      <c r="M912" s="57" t="str">
        <f t="shared" si="258"/>
        <v>0.0015-8.99150002174273i</v>
      </c>
      <c r="N912" s="57">
        <f t="shared" si="259"/>
        <v>89.286749917213385</v>
      </c>
      <c r="O912" s="57">
        <f t="shared" si="260"/>
        <v>68.441782694994217</v>
      </c>
      <c r="P912" s="371">
        <f t="shared" si="261"/>
        <v>68.441782694994217</v>
      </c>
      <c r="Q912" s="371">
        <f t="shared" si="262"/>
        <v>-90.713250082786615</v>
      </c>
      <c r="R912" s="12">
        <f t="shared" si="263"/>
        <v>89.286749917213385</v>
      </c>
      <c r="S912" s="57">
        <f t="shared" si="264"/>
        <v>2.6900607532077479E-2</v>
      </c>
      <c r="T912" s="12">
        <f t="shared" si="247"/>
        <v>68.441782694994217</v>
      </c>
    </row>
    <row r="913" spans="1:20" x14ac:dyDescent="0.25">
      <c r="A913" s="57">
        <f t="shared" si="248"/>
        <v>169.66378370735279</v>
      </c>
      <c r="B913" s="12">
        <f t="shared" si="265"/>
        <v>27.002829840699373</v>
      </c>
      <c r="C913" s="57" t="str">
        <f t="shared" si="249"/>
        <v>-32.8999945111805-2632.73699359472i</v>
      </c>
      <c r="D913" s="57" t="str">
        <f t="shared" si="250"/>
        <v>7.79999977547075-1178.80327880818i</v>
      </c>
      <c r="E913" s="57" t="str">
        <f t="shared" si="251"/>
        <v>162.46525211065-0.148575479459249i</v>
      </c>
      <c r="F913" s="57" t="str">
        <f t="shared" si="252"/>
        <v>3.83983982354111-2458.29595301915i</v>
      </c>
      <c r="G913" s="57" t="str">
        <f t="shared" si="253"/>
        <v>0.999999995755361-0.0000651508926670815i</v>
      </c>
      <c r="H913" s="57" t="str">
        <f t="shared" si="254"/>
        <v>109.091990162542+1.96192422801738i</v>
      </c>
      <c r="I913" s="57" t="str">
        <f t="shared" si="255"/>
        <v>14.7875792639821-756.526824478854i</v>
      </c>
      <c r="K913" s="57" t="str">
        <f t="shared" si="256"/>
        <v>0.109963344614206-0.00200134770703488i</v>
      </c>
      <c r="L913" s="57" t="str">
        <f t="shared" si="257"/>
        <v>0.000125-18.5813675193995i</v>
      </c>
      <c r="M913" s="57" t="str">
        <f t="shared" si="258"/>
        <v>0.0015-8.9574616674066i</v>
      </c>
      <c r="N913" s="57">
        <f t="shared" si="259"/>
        <v>89.284040630881037</v>
      </c>
      <c r="O913" s="57">
        <f t="shared" si="260"/>
        <v>68.408827670435585</v>
      </c>
      <c r="P913" s="371">
        <f t="shared" si="261"/>
        <v>68.408827670435585</v>
      </c>
      <c r="Q913" s="371">
        <f t="shared" si="262"/>
        <v>-90.715959369118963</v>
      </c>
      <c r="R913" s="12">
        <f t="shared" si="263"/>
        <v>89.284040630881037</v>
      </c>
      <c r="S913" s="57">
        <f t="shared" si="264"/>
        <v>2.7002829840699374E-2</v>
      </c>
      <c r="T913" s="12">
        <f t="shared" si="247"/>
        <v>68.408827670435585</v>
      </c>
    </row>
    <row r="914" spans="1:20" x14ac:dyDescent="0.25">
      <c r="A914" s="57">
        <f t="shared" si="248"/>
        <v>170.30850608544074</v>
      </c>
      <c r="B914" s="12">
        <f t="shared" si="265"/>
        <v>27.105440594094031</v>
      </c>
      <c r="C914" s="57" t="str">
        <f t="shared" si="249"/>
        <v>-32.8998959930596-2622.7655002266i</v>
      </c>
      <c r="D914" s="57" t="str">
        <f t="shared" si="250"/>
        <v>7.79999977376112-1174.34079386826i</v>
      </c>
      <c r="E914" s="57" t="str">
        <f t="shared" si="251"/>
        <v>162.465219497181-0.14913939803416i</v>
      </c>
      <c r="F914" s="57" t="str">
        <f t="shared" si="252"/>
        <v>3.83983982341699-2448.98979370795i</v>
      </c>
      <c r="G914" s="57" t="str">
        <f t="shared" si="253"/>
        <v>0.999999995723041-0.0000653984660571027i</v>
      </c>
      <c r="H914" s="57" t="str">
        <f t="shared" si="254"/>
        <v>109.091998394348+1.96937959656914i</v>
      </c>
      <c r="I914" s="57" t="str">
        <f t="shared" si="255"/>
        <v>14.7875797538967-753.66280168134i</v>
      </c>
      <c r="K914" s="57" t="str">
        <f t="shared" si="256"/>
        <v>0.109963065598283-0.00200894769854124i</v>
      </c>
      <c r="L914" s="57" t="str">
        <f t="shared" si="257"/>
        <v>0.000125-18.5110256220358i</v>
      </c>
      <c r="M914" s="57" t="str">
        <f t="shared" si="258"/>
        <v>0.0015-8.92355216916377i</v>
      </c>
      <c r="N914" s="57">
        <f t="shared" si="259"/>
        <v>89.281321061432266</v>
      </c>
      <c r="O914" s="57">
        <f t="shared" si="260"/>
        <v>68.375872560650848</v>
      </c>
      <c r="P914" s="371">
        <f t="shared" si="261"/>
        <v>68.375872560650848</v>
      </c>
      <c r="Q914" s="371">
        <f t="shared" si="262"/>
        <v>-90.718678938567734</v>
      </c>
      <c r="R914" s="12">
        <f t="shared" si="263"/>
        <v>89.281321061432266</v>
      </c>
      <c r="S914" s="57">
        <f t="shared" si="264"/>
        <v>2.7105440594094029E-2</v>
      </c>
      <c r="T914" s="12">
        <f t="shared" si="247"/>
        <v>68.375872560650848</v>
      </c>
    </row>
    <row r="915" spans="1:20" x14ac:dyDescent="0.25">
      <c r="A915" s="57">
        <f t="shared" si="248"/>
        <v>170.9556784085654</v>
      </c>
      <c r="B915" s="12">
        <f t="shared" si="265"/>
        <v>27.208441268351589</v>
      </c>
      <c r="C915" s="57" t="str">
        <f t="shared" si="249"/>
        <v>-32.8997967253702-2612.83173625045i</v>
      </c>
      <c r="D915" s="57" t="str">
        <f t="shared" si="250"/>
        <v>7.79999977203842-1169.89520221492i</v>
      </c>
      <c r="E915" s="57" t="str">
        <f t="shared" si="251"/>
        <v>162.465186635581-0.149705451856703i</v>
      </c>
      <c r="F915" s="57" t="str">
        <f t="shared" si="252"/>
        <v>3.83983982329197-2439.71886393714i</v>
      </c>
      <c r="G915" s="57" t="str">
        <f t="shared" si="253"/>
        <v>0.999999995690474-0.0000656469802259817i</v>
      </c>
      <c r="H915" s="57" t="str">
        <f t="shared" si="254"/>
        <v>109.092006688836+1.97686329616779i</v>
      </c>
      <c r="I915" s="57" t="str">
        <f t="shared" si="255"/>
        <v>14.787580247542-750.809620576258i</v>
      </c>
      <c r="K915" s="57" t="str">
        <f t="shared" si="256"/>
        <v>0.109962784459251-0.00201657651133993i</v>
      </c>
      <c r="L915" s="57" t="str">
        <f t="shared" si="257"/>
        <v>0.000125-18.4409500119903i</v>
      </c>
      <c r="M915" s="57" t="str">
        <f t="shared" si="258"/>
        <v>0.0015-8.88977103921475i</v>
      </c>
      <c r="N915" s="57">
        <f t="shared" si="259"/>
        <v>89.278591169930337</v>
      </c>
      <c r="O915" s="57">
        <f t="shared" si="260"/>
        <v>68.342917364991536</v>
      </c>
      <c r="P915" s="371">
        <f t="shared" si="261"/>
        <v>68.342917364991536</v>
      </c>
      <c r="Q915" s="371">
        <f t="shared" si="262"/>
        <v>-90.721408830069663</v>
      </c>
      <c r="R915" s="12">
        <f t="shared" si="263"/>
        <v>89.278591169930337</v>
      </c>
      <c r="S915" s="57">
        <f t="shared" si="264"/>
        <v>2.7208441268351587E-2</v>
      </c>
      <c r="T915" s="12">
        <f t="shared" si="247"/>
        <v>68.342917364991536</v>
      </c>
    </row>
    <row r="916" spans="1:20" x14ac:dyDescent="0.25">
      <c r="A916" s="57">
        <f t="shared" si="248"/>
        <v>171.60530998651797</v>
      </c>
      <c r="B916" s="12">
        <f t="shared" si="265"/>
        <v>27.311833345171326</v>
      </c>
      <c r="C916" s="57" t="str">
        <f t="shared" si="249"/>
        <v>-32.8996967024133-2602.93555876602i</v>
      </c>
      <c r="D916" s="57" t="str">
        <f t="shared" si="250"/>
        <v>7.7999997703026-1165.46643989681i</v>
      </c>
      <c r="E916" s="57" t="str">
        <f t="shared" si="251"/>
        <v>162.465153523965-0.15027364895341i</v>
      </c>
      <c r="F916" s="57" t="str">
        <f t="shared" si="252"/>
        <v>3.83983982316594-2430.48303034124i</v>
      </c>
      <c r="G916" s="57" t="str">
        <f t="shared" si="253"/>
        <v>0.999999995657659-0.0000658964387486781i</v>
      </c>
      <c r="H916" s="57" t="str">
        <f t="shared" si="254"/>
        <v>109.092015046483+1.98437543447876i</v>
      </c>
      <c r="I916" s="57" t="str">
        <f t="shared" si="255"/>
        <v>14.7875807449464-747.967240119626i</v>
      </c>
      <c r="K916" s="57" t="str">
        <f t="shared" si="256"/>
        <v>0.109962501180965-0.00202423425428094i</v>
      </c>
      <c r="L916" s="57" t="str">
        <f t="shared" si="257"/>
        <v>0.000125-18.3711396812017i</v>
      </c>
      <c r="M916" s="57" t="str">
        <f t="shared" si="258"/>
        <v>0.0015-8.85611779160663i</v>
      </c>
      <c r="N916" s="57">
        <f t="shared" si="259"/>
        <v>89.275850917292288</v>
      </c>
      <c r="O916" s="57">
        <f t="shared" si="260"/>
        <v>68.309962082804134</v>
      </c>
      <c r="P916" s="371">
        <f t="shared" si="261"/>
        <v>68.309962082804134</v>
      </c>
      <c r="Q916" s="371">
        <f t="shared" si="262"/>
        <v>-90.724149082707712</v>
      </c>
      <c r="R916" s="12">
        <f t="shared" si="263"/>
        <v>89.275850917292288</v>
      </c>
      <c r="S916" s="57">
        <f t="shared" si="264"/>
        <v>2.7311833345171326E-2</v>
      </c>
      <c r="T916" s="12">
        <f t="shared" si="247"/>
        <v>68.309962082804134</v>
      </c>
    </row>
    <row r="917" spans="1:20" x14ac:dyDescent="0.25">
      <c r="A917" s="57">
        <f t="shared" si="248"/>
        <v>172.25741016446673</v>
      </c>
      <c r="B917" s="12">
        <f t="shared" si="265"/>
        <v>27.415618311882977</v>
      </c>
      <c r="C917" s="57" t="str">
        <f t="shared" si="249"/>
        <v>-32.8995959184472-2593.07682541392i</v>
      </c>
      <c r="D917" s="57" t="str">
        <f t="shared" si="250"/>
        <v>7.79999976855357-1161.05444320472i</v>
      </c>
      <c r="E917" s="57" t="str">
        <f t="shared" si="251"/>
        <v>162.465120160431-0.15084399738037i</v>
      </c>
      <c r="F917" s="57" t="str">
        <f t="shared" si="252"/>
        <v>3.83983982303897-2421.2821600597i</v>
      </c>
      <c r="G917" s="57" t="str">
        <f t="shared" si="253"/>
        <v>0.999999995624595-0.000066146845213736i</v>
      </c>
      <c r="H917" s="57" t="str">
        <f t="shared" si="254"/>
        <v>109.09202346777+1.99191611957654i</v>
      </c>
      <c r="I917" s="57" t="str">
        <f t="shared" si="255"/>
        <v>14.7875812461381-745.13561942285i</v>
      </c>
      <c r="K917" s="57" t="str">
        <f t="shared" si="256"/>
        <v>0.10996221574716-0.00203192103662018i</v>
      </c>
      <c r="L917" s="57" t="str">
        <f t="shared" si="257"/>
        <v>0.000125-18.3015936254251i</v>
      </c>
      <c r="M917" s="57" t="str">
        <f t="shared" si="258"/>
        <v>0.0015-8.82259194222619i</v>
      </c>
      <c r="N917" s="57">
        <f t="shared" si="259"/>
        <v>89.273100264288246</v>
      </c>
      <c r="O917" s="57">
        <f t="shared" si="260"/>
        <v>68.277006713430723</v>
      </c>
      <c r="P917" s="371">
        <f t="shared" si="261"/>
        <v>68.277006713430723</v>
      </c>
      <c r="Q917" s="371">
        <f t="shared" si="262"/>
        <v>-90.726899735711754</v>
      </c>
      <c r="R917" s="12">
        <f t="shared" si="263"/>
        <v>89.273100264288246</v>
      </c>
      <c r="S917" s="57">
        <f t="shared" si="264"/>
        <v>2.7415618311882977E-2</v>
      </c>
      <c r="T917" s="12">
        <f t="shared" si="247"/>
        <v>68.277006713430723</v>
      </c>
    </row>
    <row r="918" spans="1:20" x14ac:dyDescent="0.25">
      <c r="A918" s="57">
        <f t="shared" si="248"/>
        <v>172.91198832309172</v>
      </c>
      <c r="B918" s="12">
        <f t="shared" si="265"/>
        <v>27.519797661468132</v>
      </c>
      <c r="C918" s="57" t="str">
        <f t="shared" si="249"/>
        <v>-32.8994943676856-2583.25539437327i</v>
      </c>
      <c r="D918" s="57" t="str">
        <f t="shared" si="250"/>
        <v>7.79999976679124-1156.6591486706i</v>
      </c>
      <c r="E918" s="57" t="str">
        <f t="shared" si="251"/>
        <v>162.465086543064-0.15141650522318i</v>
      </c>
      <c r="F918" s="57" t="str">
        <f t="shared" si="252"/>
        <v>3.83983982291105-2412.11612073493i</v>
      </c>
      <c r="G918" s="57" t="str">
        <f t="shared" si="253"/>
        <v>0.999999995591279-0.000066398203223336i</v>
      </c>
      <c r="H918" s="57" t="str">
        <f t="shared" si="254"/>
        <v>109.09203195318+1.99948545994651i</v>
      </c>
      <c r="I918" s="57" t="str">
        <f t="shared" si="255"/>
        <v>14.787581751146-742.314717752113i</v>
      </c>
      <c r="K918" s="57" t="str">
        <f t="shared" si="256"/>
        <v>0.109961928141445-0.002039636968021i</v>
      </c>
      <c r="L918" s="57" t="str">
        <f t="shared" si="257"/>
        <v>0.000125-18.232310844217i</v>
      </c>
      <c r="M918" s="57" t="str">
        <f t="shared" si="258"/>
        <v>0.0015-8.7891930087928i</v>
      </c>
      <c r="N918" s="57">
        <f t="shared" si="259"/>
        <v>89.270339171540826</v>
      </c>
      <c r="O918" s="57">
        <f t="shared" si="260"/>
        <v>68.244051256207896</v>
      </c>
      <c r="P918" s="371">
        <f t="shared" si="261"/>
        <v>68.244051256207896</v>
      </c>
      <c r="Q918" s="371">
        <f t="shared" si="262"/>
        <v>-90.729660828459174</v>
      </c>
      <c r="R918" s="12">
        <f t="shared" si="263"/>
        <v>89.270339171540826</v>
      </c>
      <c r="S918" s="57">
        <f t="shared" si="264"/>
        <v>2.7519797661468132E-2</v>
      </c>
      <c r="T918" s="12">
        <f t="shared" si="247"/>
        <v>68.244051256207896</v>
      </c>
    </row>
    <row r="919" spans="1:20" x14ac:dyDescent="0.25">
      <c r="A919" s="57">
        <f t="shared" si="248"/>
        <v>173.56905387871944</v>
      </c>
      <c r="B919" s="12">
        <f t="shared" si="265"/>
        <v>27.624372892581711</v>
      </c>
      <c r="C919" s="57" t="str">
        <f t="shared" si="249"/>
        <v>-32.8993920443003-2573.47112435983i</v>
      </c>
      <c r="D919" s="57" t="str">
        <f t="shared" si="250"/>
        <v>7.79999976501557-1152.28049306664i</v>
      </c>
      <c r="E919" s="57" t="str">
        <f t="shared" si="251"/>
        <v>162.465052669937-0.151991180597294i</v>
      </c>
      <c r="F919" s="57" t="str">
        <f t="shared" si="252"/>
        <v>3.83983982278216-2402.98478051036i</v>
      </c>
      <c r="G919" s="57" t="str">
        <f t="shared" si="253"/>
        <v>0.999999995557709-0.0000666505163933473i</v>
      </c>
      <c r="H919" s="57" t="str">
        <f t="shared" si="254"/>
        <v>109.092040503203+2.00708356448638i</v>
      </c>
      <c r="I919" s="57" t="str">
        <f t="shared" si="255"/>
        <v>14.7875822599994-739.504494527802i</v>
      </c>
      <c r="K919" s="57" t="str">
        <f t="shared" si="256"/>
        <v>0.109961638347304-0.00204738215855563i</v>
      </c>
      <c r="L919" s="57" t="str">
        <f t="shared" si="257"/>
        <v>0.000125-18.1632903409215i</v>
      </c>
      <c r="M919" s="57" t="str">
        <f t="shared" si="258"/>
        <v>0.0015-8.75592051085157i</v>
      </c>
      <c r="N919" s="57">
        <f t="shared" si="259"/>
        <v>89.267567599524682</v>
      </c>
      <c r="O919" s="57">
        <f t="shared" si="260"/>
        <v>68.211095710467319</v>
      </c>
      <c r="P919" s="371">
        <f t="shared" si="261"/>
        <v>68.211095710467319</v>
      </c>
      <c r="Q919" s="371">
        <f t="shared" si="262"/>
        <v>-90.732432400475318</v>
      </c>
      <c r="R919" s="12">
        <f t="shared" si="263"/>
        <v>89.267567599524682</v>
      </c>
      <c r="S919" s="57">
        <f t="shared" si="264"/>
        <v>2.7624372892581711E-2</v>
      </c>
      <c r="T919" s="12">
        <f t="shared" si="247"/>
        <v>68.211095710467319</v>
      </c>
    </row>
    <row r="920" spans="1:20" x14ac:dyDescent="0.25">
      <c r="A920" s="57">
        <f t="shared" si="248"/>
        <v>174.22861628345859</v>
      </c>
      <c r="B920" s="12">
        <f t="shared" si="265"/>
        <v>27.729345509573523</v>
      </c>
      <c r="C920" s="57" t="str">
        <f t="shared" si="249"/>
        <v>-32.8992889424182-2563.72387462396i</v>
      </c>
      <c r="D920" s="57" t="str">
        <f t="shared" si="250"/>
        <v>7.79999976322623-1147.91841340442i</v>
      </c>
      <c r="E920" s="57" t="str">
        <f t="shared" si="251"/>
        <v>162.465018539103-0.152568031647846i</v>
      </c>
      <c r="F920" s="57" t="str">
        <f t="shared" si="252"/>
        <v>3.83983982265226-2393.88800802858i</v>
      </c>
      <c r="G920" s="57" t="str">
        <f t="shared" si="253"/>
        <v>0.999999995523883-0.0000669037883533789i</v>
      </c>
      <c r="H920" s="57" t="str">
        <f t="shared" si="254"/>
        <v>109.09204911833+2.01471054250772i</v>
      </c>
      <c r="I920" s="57" t="str">
        <f t="shared" si="255"/>
        <v>14.7875827727273-736.704909323902i</v>
      </c>
      <c r="K920" s="57" t="str">
        <f t="shared" si="256"/>
        <v>0.109961346348099-0.00205515671870668i</v>
      </c>
      <c r="L920" s="57" t="str">
        <f t="shared" si="257"/>
        <v>0.000125-18.0945311226554i</v>
      </c>
      <c r="M920" s="57" t="str">
        <f t="shared" si="258"/>
        <v>0.0015-8.7227739697664i</v>
      </c>
      <c r="N920" s="57">
        <f t="shared" si="259"/>
        <v>89.26478550856595</v>
      </c>
      <c r="O920" s="57">
        <f t="shared" si="260"/>
        <v>68.178140075535623</v>
      </c>
      <c r="P920" s="371">
        <f t="shared" si="261"/>
        <v>68.178140075535623</v>
      </c>
      <c r="Q920" s="371">
        <f t="shared" si="262"/>
        <v>-90.73521449143405</v>
      </c>
      <c r="R920" s="12">
        <f t="shared" si="263"/>
        <v>89.26478550856595</v>
      </c>
      <c r="S920" s="57">
        <f t="shared" si="264"/>
        <v>2.7729345509573525E-2</v>
      </c>
      <c r="T920" s="12">
        <f t="shared" si="247"/>
        <v>68.178140075535623</v>
      </c>
    </row>
    <row r="921" spans="1:20" x14ac:dyDescent="0.25">
      <c r="A921" s="57">
        <f t="shared" si="248"/>
        <v>174.89068502533573</v>
      </c>
      <c r="B921" s="12">
        <f t="shared" si="265"/>
        <v>27.834717022509903</v>
      </c>
      <c r="C921" s="57" t="str">
        <f t="shared" si="249"/>
        <v>-32.89918505612-2554.01350494853i</v>
      </c>
      <c r="D921" s="57" t="str">
        <f t="shared" si="250"/>
        <v>7.79999976142336-1143.57284693397i</v>
      </c>
      <c r="E921" s="57" t="str">
        <f t="shared" si="251"/>
        <v>162.464984148603-0.153147066549898i</v>
      </c>
      <c r="F921" s="57" t="str">
        <f t="shared" si="252"/>
        <v>3.83983982252139-2384.8256724295i</v>
      </c>
      <c r="G921" s="57" t="str">
        <f t="shared" si="253"/>
        <v>0.9999999954898-0.0000671580227468328i</v>
      </c>
      <c r="H921" s="57" t="str">
        <f t="shared" si="254"/>
        <v>109.092057799058+2.0223665037376i</v>
      </c>
      <c r="I921" s="57" t="str">
        <f t="shared" si="255"/>
        <v>14.7875832893595-733.915921867459i</v>
      </c>
      <c r="K921" s="57" t="str">
        <f t="shared" si="256"/>
        <v>0.109961052127061-0.00206296075936848i</v>
      </c>
      <c r="L921" s="57" t="str">
        <f t="shared" si="257"/>
        <v>0.000125-18.0260322002943i</v>
      </c>
      <c r="M921" s="57" t="str">
        <f t="shared" si="258"/>
        <v>0.0015-8.68975290871331i</v>
      </c>
      <c r="N921" s="57">
        <f t="shared" si="259"/>
        <v>89.261992858841694</v>
      </c>
      <c r="O921" s="57">
        <f t="shared" si="260"/>
        <v>68.145184350734212</v>
      </c>
      <c r="P921" s="371">
        <f t="shared" si="261"/>
        <v>68.145184350734212</v>
      </c>
      <c r="Q921" s="371">
        <f t="shared" si="262"/>
        <v>-90.738007141158306</v>
      </c>
      <c r="R921" s="12">
        <f t="shared" si="263"/>
        <v>89.261992858841694</v>
      </c>
      <c r="S921" s="57">
        <f t="shared" si="264"/>
        <v>2.7834717022509902E-2</v>
      </c>
      <c r="T921" s="12">
        <f t="shared" si="247"/>
        <v>68.145184350734212</v>
      </c>
    </row>
    <row r="922" spans="1:20" x14ac:dyDescent="0.25">
      <c r="A922" s="57">
        <f t="shared" si="248"/>
        <v>175.55526962843203</v>
      </c>
      <c r="B922" s="12">
        <f t="shared" si="265"/>
        <v>27.940488947195441</v>
      </c>
      <c r="C922" s="57" t="str">
        <f t="shared" si="249"/>
        <v>-32.8990803794436-2544.33987564704i</v>
      </c>
      <c r="D922" s="57" t="str">
        <f t="shared" si="250"/>
        <v>7.79999975960674-1139.24373114285i</v>
      </c>
      <c r="E922" s="57" t="str">
        <f t="shared" si="251"/>
        <v>162.464949496465-0.153728293508546i</v>
      </c>
      <c r="F922" s="57" t="str">
        <f t="shared" si="252"/>
        <v>3.83983982238951-2375.79764334836i</v>
      </c>
      <c r="G922" s="57" t="str">
        <f t="shared" si="253"/>
        <v>0.999999995455457-0.0000674132232309556i</v>
      </c>
      <c r="H922" s="57" t="str">
        <f t="shared" si="254"/>
        <v>109.092066545885+2.03005155832013i</v>
      </c>
      <c r="I922" s="57" t="str">
        <f t="shared" si="255"/>
        <v>14.7875838099256-731.137492037936i</v>
      </c>
      <c r="K922" s="57" t="str">
        <f t="shared" si="256"/>
        <v>0.109960755667298-0.00207079439184873i</v>
      </c>
      <c r="L922" s="57" t="str">
        <f t="shared" si="257"/>
        <v>0.000125-17.9577925884582i</v>
      </c>
      <c r="M922" s="57" t="str">
        <f t="shared" si="258"/>
        <v>0.0015-8.65685685267318i</v>
      </c>
      <c r="N922" s="57">
        <f t="shared" si="259"/>
        <v>89.259189610379337</v>
      </c>
      <c r="O922" s="57">
        <f t="shared" si="260"/>
        <v>68.112228535379629</v>
      </c>
      <c r="P922" s="371">
        <f t="shared" si="261"/>
        <v>68.112228535379629</v>
      </c>
      <c r="Q922" s="371">
        <f t="shared" si="262"/>
        <v>-90.740810389620663</v>
      </c>
      <c r="R922" s="12">
        <f t="shared" si="263"/>
        <v>89.259189610379337</v>
      </c>
      <c r="S922" s="57">
        <f t="shared" si="264"/>
        <v>2.794048894719544E-2</v>
      </c>
      <c r="T922" s="12">
        <f t="shared" si="247"/>
        <v>68.112228535379629</v>
      </c>
    </row>
    <row r="923" spans="1:20" x14ac:dyDescent="0.25">
      <c r="A923" s="57">
        <f t="shared" si="248"/>
        <v>176.22237965302008</v>
      </c>
      <c r="B923" s="12">
        <f t="shared" si="265"/>
        <v>28.046662805194785</v>
      </c>
      <c r="C923" s="57" t="str">
        <f t="shared" si="249"/>
        <v>-32.8989749063807-2534.70284756138i</v>
      </c>
      <c r="D923" s="57" t="str">
        <f t="shared" si="250"/>
        <v>7.79999975777626-1134.93100375527i</v>
      </c>
      <c r="E923" s="57" t="str">
        <f t="shared" si="251"/>
        <v>162.4649145807-0.154311720759029i</v>
      </c>
      <c r="F923" s="57" t="str">
        <f t="shared" si="252"/>
        <v>3.83983982225664-2366.80379091394i</v>
      </c>
      <c r="G923" s="57" t="str">
        <f t="shared" si="253"/>
        <v>0.999999995420853-0.0000676693934768916i</v>
      </c>
      <c r="H923" s="57" t="str">
        <f t="shared" si="254"/>
        <v>109.092075359316+2.03776581681807i</v>
      </c>
      <c r="I923" s="57" t="str">
        <f t="shared" si="255"/>
        <v>14.7875843344557-728.3695798667i</v>
      </c>
      <c r="K923" s="57" t="str">
        <f t="shared" si="256"/>
        <v>0.109960456951786-0.00207865772786982i</v>
      </c>
      <c r="L923" s="57" t="str">
        <f t="shared" si="257"/>
        <v>0.000125-17.8898113054973i</v>
      </c>
      <c r="M923" s="57" t="str">
        <f t="shared" si="258"/>
        <v>0.0015-8.62408532842515i</v>
      </c>
      <c r="N923" s="57">
        <f t="shared" si="259"/>
        <v>89.256375723056109</v>
      </c>
      <c r="O923" s="57">
        <f t="shared" si="260"/>
        <v>68.079272628782761</v>
      </c>
      <c r="P923" s="371">
        <f t="shared" si="261"/>
        <v>68.079272628782761</v>
      </c>
      <c r="Q923" s="371">
        <f t="shared" si="262"/>
        <v>-90.743624276943891</v>
      </c>
      <c r="R923" s="12">
        <f t="shared" si="263"/>
        <v>89.256375723056109</v>
      </c>
      <c r="S923" s="57">
        <f t="shared" si="264"/>
        <v>2.8046662805194786E-2</v>
      </c>
      <c r="T923" s="12">
        <f t="shared" si="247"/>
        <v>68.079272628782761</v>
      </c>
    </row>
    <row r="924" spans="1:20" x14ac:dyDescent="0.25">
      <c r="A924" s="57">
        <f t="shared" si="248"/>
        <v>176.89202469570156</v>
      </c>
      <c r="B924" s="12">
        <f t="shared" si="265"/>
        <v>28.153240123854527</v>
      </c>
      <c r="C924" s="57" t="str">
        <f t="shared" si="249"/>
        <v>-32.898868630876-2525.10228206005i</v>
      </c>
      <c r="D924" s="57" t="str">
        <f t="shared" si="250"/>
        <v>7.79999975593183-1130.6346027312i</v>
      </c>
      <c r="E924" s="57" t="str">
        <f t="shared" si="251"/>
        <v>162.464879399302-0.154897356566654i</v>
      </c>
      <c r="F924" s="57" t="str">
        <f t="shared" si="252"/>
        <v>3.83983982212276-2357.84398574662i</v>
      </c>
      <c r="G924" s="57" t="str">
        <f t="shared" si="253"/>
        <v>0.999999995385985-0.0000679265371697354i</v>
      </c>
      <c r="H924" s="57" t="str">
        <f t="shared" si="254"/>
        <v>109.092084239857+2.04550939021439i</v>
      </c>
      <c r="I924" s="57" t="str">
        <f t="shared" si="255"/>
        <v>14.7875848629796-725.612145536389i</v>
      </c>
      <c r="K924" s="57" t="str">
        <f t="shared" si="256"/>
        <v>0.109960155963375-0.00208655087957045i</v>
      </c>
      <c r="L924" s="57" t="str">
        <f t="shared" si="257"/>
        <v>0.000125-17.8220873734781i</v>
      </c>
      <c r="M924" s="57" t="str">
        <f t="shared" si="258"/>
        <v>0.0015-8.59143786453986i</v>
      </c>
      <c r="N924" s="57">
        <f t="shared" si="259"/>
        <v>89.25355115659859</v>
      </c>
      <c r="O924" s="57">
        <f t="shared" si="260"/>
        <v>68.046316630249535</v>
      </c>
      <c r="P924" s="371">
        <f t="shared" si="261"/>
        <v>68.046316630249535</v>
      </c>
      <c r="Q924" s="371">
        <f t="shared" si="262"/>
        <v>-90.74644884340141</v>
      </c>
      <c r="R924" s="12">
        <f t="shared" si="263"/>
        <v>89.25355115659859</v>
      </c>
      <c r="S924" s="57">
        <f t="shared" si="264"/>
        <v>2.8153240123854527E-2</v>
      </c>
      <c r="T924" s="12">
        <f t="shared" si="247"/>
        <v>68.046316630249535</v>
      </c>
    </row>
    <row r="925" spans="1:20" x14ac:dyDescent="0.25">
      <c r="A925" s="57">
        <f t="shared" si="248"/>
        <v>177.56421438954524</v>
      </c>
      <c r="B925" s="12">
        <f t="shared" si="265"/>
        <v>28.260222436325176</v>
      </c>
      <c r="C925" s="57" t="str">
        <f t="shared" si="249"/>
        <v>-32.8987615468316-2515.53804103611i</v>
      </c>
      <c r="D925" s="57" t="str">
        <f t="shared" si="250"/>
        <v>7.79999975407341-1126.35446626547i</v>
      </c>
      <c r="E925" s="57" t="str">
        <f t="shared" si="251"/>
        <v>162.464843950254-0.155485209227261i</v>
      </c>
      <c r="F925" s="57" t="str">
        <f t="shared" si="252"/>
        <v>3.83983982198785-2348.91809895665i</v>
      </c>
      <c r="G925" s="57" t="str">
        <f t="shared" si="253"/>
        <v>0.999999995350852-0.0000681846580085848i</v>
      </c>
      <c r="H925" s="57" t="str">
        <f t="shared" si="254"/>
        <v>109.092093188018+2.05328238991387i</v>
      </c>
      <c r="I925" s="57" t="str">
        <f t="shared" si="255"/>
        <v>14.787585395528-722.865149380393i</v>
      </c>
      <c r="K925" s="57" t="str">
        <f t="shared" si="256"/>
        <v>0.109959852684784-0.00209447395950701i</v>
      </c>
      <c r="L925" s="57" t="str">
        <f t="shared" si="257"/>
        <v>0.000125-17.754619818169i</v>
      </c>
      <c r="M925" s="57" t="str">
        <f t="shared" si="258"/>
        <v>0.0015-8.55891399137265i</v>
      </c>
      <c r="N925" s="57">
        <f t="shared" si="259"/>
        <v>89.250715870582027</v>
      </c>
      <c r="O925" s="57">
        <f t="shared" si="260"/>
        <v>68.013360539080736</v>
      </c>
      <c r="P925" s="371">
        <f t="shared" si="261"/>
        <v>68.013360539080736</v>
      </c>
      <c r="Q925" s="371">
        <f t="shared" si="262"/>
        <v>-90.749284129417973</v>
      </c>
      <c r="R925" s="12">
        <f t="shared" si="263"/>
        <v>89.250715870582027</v>
      </c>
      <c r="S925" s="57">
        <f t="shared" si="264"/>
        <v>2.8260222436325175E-2</v>
      </c>
      <c r="T925" s="12">
        <f t="shared" si="247"/>
        <v>68.013360539080736</v>
      </c>
    </row>
    <row r="926" spans="1:20" x14ac:dyDescent="0.25">
      <c r="A926" s="57">
        <f t="shared" si="248"/>
        <v>178.23895840422551</v>
      </c>
      <c r="B926" s="12">
        <f t="shared" si="265"/>
        <v>28.367611281583212</v>
      </c>
      <c r="C926" s="57" t="str">
        <f t="shared" si="249"/>
        <v>-32.8986536481003-2506.00998690508i</v>
      </c>
      <c r="D926" s="57" t="str">
        <f t="shared" si="250"/>
        <v>7.79999975220078-1122.09053278688i</v>
      </c>
      <c r="E926" s="57" t="str">
        <f t="shared" si="251"/>
        <v>162.464808231521-0.156075287066923i</v>
      </c>
      <c r="F926" s="57" t="str">
        <f t="shared" si="252"/>
        <v>3.8398398218519-2340.0260021421i</v>
      </c>
      <c r="G926" s="57" t="str">
        <f t="shared" si="253"/>
        <v>0.999999995315452-0.0000684437597065945i</v>
      </c>
      <c r="H926" s="57" t="str">
        <f t="shared" si="254"/>
        <v>109.092102204317+2.06108492774482i</v>
      </c>
      <c r="I926" s="57" t="str">
        <f t="shared" si="255"/>
        <v>14.7875859321316-720.128551882255i</v>
      </c>
      <c r="K926" s="57" t="str">
        <f t="shared" si="256"/>
        <v>0.109959547098598-0.0021024270806551i</v>
      </c>
      <c r="L926" s="57" t="str">
        <f t="shared" si="257"/>
        <v>0.000125-17.6874076690267i</v>
      </c>
      <c r="M926" s="57" t="str">
        <f t="shared" si="258"/>
        <v>0.0015-8.52651324105668i</v>
      </c>
      <c r="N926" s="57">
        <f t="shared" si="259"/>
        <v>89.247869824429813</v>
      </c>
      <c r="O926" s="57">
        <f t="shared" si="260"/>
        <v>67.980404354571519</v>
      </c>
      <c r="P926" s="371">
        <f t="shared" si="261"/>
        <v>67.980404354571519</v>
      </c>
      <c r="Q926" s="371">
        <f t="shared" si="262"/>
        <v>-90.752130175570187</v>
      </c>
      <c r="R926" s="12">
        <f t="shared" si="263"/>
        <v>89.247869824429813</v>
      </c>
      <c r="S926" s="57">
        <f t="shared" si="264"/>
        <v>2.8367611281583213E-2</v>
      </c>
      <c r="T926" s="12">
        <f t="shared" si="247"/>
        <v>67.980404354571519</v>
      </c>
    </row>
    <row r="927" spans="1:20" x14ac:dyDescent="0.25">
      <c r="A927" s="57">
        <f t="shared" si="248"/>
        <v>178.91626644616156</v>
      </c>
      <c r="B927" s="12">
        <f t="shared" si="265"/>
        <v>28.475408204453228</v>
      </c>
      <c r="C927" s="57" t="str">
        <f t="shared" si="249"/>
        <v>-32.8985449284908-2496.51798260316i</v>
      </c>
      <c r="D927" s="57" t="str">
        <f t="shared" si="250"/>
        <v>7.79999975031394-1117.84274095733i</v>
      </c>
      <c r="E927" s="57" t="str">
        <f t="shared" si="251"/>
        <v>162.464772241054-0.156667598442362i</v>
      </c>
      <c r="F927" s="57" t="str">
        <f t="shared" si="252"/>
        <v>3.83983982171495-2331.1675673872i</v>
      </c>
      <c r="G927" s="57" t="str">
        <f t="shared" si="253"/>
        <v>0.999999995279782-0.0000687038459910288i</v>
      </c>
      <c r="H927" s="57" t="str">
        <f t="shared" si="254"/>
        <v>109.09211128927+2.06891711596044i</v>
      </c>
      <c r="I927" s="57" t="str">
        <f t="shared" si="255"/>
        <v>14.787586472821-717.402313675092i</v>
      </c>
      <c r="K927" s="57" t="str">
        <f t="shared" si="256"/>
        <v>0.109959239187274-0.00211041035641106i</v>
      </c>
      <c r="L927" s="57" t="str">
        <f t="shared" si="257"/>
        <v>0.000125-17.6204499591819i</v>
      </c>
      <c r="M927" s="57" t="str">
        <f t="shared" si="258"/>
        <v>0.0015-8.49423514749619i</v>
      </c>
      <c r="N927" s="57">
        <f t="shared" si="259"/>
        <v>89.245012977412998</v>
      </c>
      <c r="O927" s="57">
        <f t="shared" si="260"/>
        <v>67.947448076012094</v>
      </c>
      <c r="P927" s="371">
        <f t="shared" si="261"/>
        <v>67.947448076012094</v>
      </c>
      <c r="Q927" s="371">
        <f t="shared" si="262"/>
        <v>-90.754987022587002</v>
      </c>
      <c r="R927" s="12">
        <f t="shared" si="263"/>
        <v>89.245012977412998</v>
      </c>
      <c r="S927" s="57">
        <f t="shared" si="264"/>
        <v>2.8475408204453226E-2</v>
      </c>
      <c r="T927" s="12">
        <f t="shared" si="247"/>
        <v>67.947448076012094</v>
      </c>
    </row>
    <row r="928" spans="1:20" x14ac:dyDescent="0.25">
      <c r="A928" s="57">
        <f t="shared" si="248"/>
        <v>179.596148258657</v>
      </c>
      <c r="B928" s="12">
        <f t="shared" si="265"/>
        <v>28.583614755630151</v>
      </c>
      <c r="C928" s="57" t="str">
        <f t="shared" si="249"/>
        <v>-32.8984353817623-2487.06189158497i</v>
      </c>
      <c r="D928" s="57" t="str">
        <f t="shared" si="250"/>
        <v>7.79999974841277-1113.61102967089i</v>
      </c>
      <c r="E928" s="57" t="str">
        <f t="shared" si="251"/>
        <v>162.464735976786-0.157262151740825i</v>
      </c>
      <c r="F928" s="57" t="str">
        <f t="shared" si="252"/>
        <v>3.83983982157693-2322.3426672604i</v>
      </c>
      <c r="G928" s="57" t="str">
        <f t="shared" si="253"/>
        <v>0.99999999524384-0.0000689649206033161i</v>
      </c>
      <c r="H928" s="57" t="str">
        <f t="shared" si="254"/>
        <v>109.092120443402+2.07677906724076i</v>
      </c>
      <c r="I928" s="57" t="str">
        <f t="shared" si="255"/>
        <v>14.7875870176278-714.686395541068i</v>
      </c>
      <c r="K928" s="57" t="str">
        <f t="shared" si="256"/>
        <v>0.109958928933132-0.00211842390059347i</v>
      </c>
      <c r="L928" s="57" t="str">
        <f t="shared" si="257"/>
        <v>0.000125-17.5537457254252i</v>
      </c>
      <c r="M928" s="57" t="str">
        <f t="shared" si="258"/>
        <v>0.0015-8.46207924636002i</v>
      </c>
      <c r="N928" s="57">
        <f t="shared" si="259"/>
        <v>89.242145288649681</v>
      </c>
      <c r="O928" s="57">
        <f t="shared" si="260"/>
        <v>67.914491702686661</v>
      </c>
      <c r="P928" s="371">
        <f t="shared" si="261"/>
        <v>67.914491702686661</v>
      </c>
      <c r="Q928" s="371">
        <f t="shared" si="262"/>
        <v>-90.757854711350319</v>
      </c>
      <c r="R928" s="12">
        <f t="shared" si="263"/>
        <v>89.242145288649681</v>
      </c>
      <c r="S928" s="57">
        <f t="shared" si="264"/>
        <v>2.8583614755630152E-2</v>
      </c>
      <c r="T928" s="12">
        <f t="shared" si="247"/>
        <v>67.914491702686661</v>
      </c>
    </row>
    <row r="929" spans="1:20" x14ac:dyDescent="0.25">
      <c r="A929" s="57">
        <f t="shared" si="248"/>
        <v>180.27861362203987</v>
      </c>
      <c r="B929" s="12">
        <f t="shared" si="265"/>
        <v>28.692232491701546</v>
      </c>
      <c r="C929" s="57" t="str">
        <f t="shared" si="249"/>
        <v>-32.8983250016267-2477.64157782189i</v>
      </c>
      <c r="D929" s="57" t="str">
        <f t="shared" si="250"/>
        <v>7.79999974649706-1109.39533805297i</v>
      </c>
      <c r="E929" s="57" t="str">
        <f t="shared" si="251"/>
        <v>162.464699436636-0.157858955380295i</v>
      </c>
      <c r="F929" s="57" t="str">
        <f t="shared" si="252"/>
        <v>3.83983982143788-2313.55117481252i</v>
      </c>
      <c r="G929" s="57" t="str">
        <f t="shared" si="253"/>
        <v>0.999999995207624-0.0000692269872991016i</v>
      </c>
      <c r="H929" s="57" t="str">
        <f t="shared" si="254"/>
        <v>109.092129667237+2.08467089469393i</v>
      </c>
      <c r="I929" s="57" t="str">
        <f t="shared" si="255"/>
        <v>14.7875875665828-711.980758410761i</v>
      </c>
      <c r="K929" s="57" t="str">
        <f t="shared" si="256"/>
        <v>0.109958616318361-0.00212646782744458i</v>
      </c>
      <c r="L929" s="57" t="str">
        <f t="shared" si="257"/>
        <v>0.000125-17.4872940081941i</v>
      </c>
      <c r="M929" s="57" t="str">
        <f t="shared" si="258"/>
        <v>0.0015-8.43004507507473i</v>
      </c>
      <c r="N929" s="57">
        <f t="shared" si="259"/>
        <v>89.239266717104471</v>
      </c>
      <c r="O929" s="57">
        <f t="shared" si="260"/>
        <v>67.881535233874445</v>
      </c>
      <c r="P929" s="371">
        <f t="shared" si="261"/>
        <v>67.881535233874445</v>
      </c>
      <c r="Q929" s="371">
        <f t="shared" si="262"/>
        <v>-90.760733282895529</v>
      </c>
      <c r="R929" s="12">
        <f t="shared" si="263"/>
        <v>89.239266717104471</v>
      </c>
      <c r="S929" s="57">
        <f t="shared" si="264"/>
        <v>2.8692232491701546E-2</v>
      </c>
      <c r="T929" s="12">
        <f t="shared" si="247"/>
        <v>67.881535233874445</v>
      </c>
    </row>
    <row r="930" spans="1:20" x14ac:dyDescent="0.25">
      <c r="A930" s="57">
        <f t="shared" si="248"/>
        <v>180.96367235380364</v>
      </c>
      <c r="B930" s="12">
        <f t="shared" si="265"/>
        <v>28.801262975170012</v>
      </c>
      <c r="C930" s="57" t="str">
        <f t="shared" si="249"/>
        <v>-32.8982137817521-2468.25690580002i</v>
      </c>
      <c r="D930" s="57" t="str">
        <f t="shared" si="250"/>
        <v>7.79999974456676-1105.19560545945i</v>
      </c>
      <c r="E930" s="57" t="str">
        <f t="shared" si="251"/>
        <v>162.46466261851-0.15845801780969i</v>
      </c>
      <c r="F930" s="57" t="str">
        <f t="shared" si="252"/>
        <v>3.83983982129776-2304.79296357501i</v>
      </c>
      <c r="G930" s="57" t="str">
        <f t="shared" si="253"/>
        <v>0.999999995171133-0.0000694900498483024i</v>
      </c>
      <c r="H930" s="57" t="str">
        <f t="shared" si="254"/>
        <v>109.092138961308+2.09259271185813i</v>
      </c>
      <c r="I930" s="57" t="str">
        <f t="shared" si="255"/>
        <v>14.787588119718-709.285363362696i</v>
      </c>
      <c r="K930" s="57" t="str">
        <f t="shared" si="256"/>
        <v>0.109958301325013-0.00213454225163192i</v>
      </c>
      <c r="L930" s="57" t="str">
        <f t="shared" si="257"/>
        <v>0.000125-17.4210938515582i</v>
      </c>
      <c r="M930" s="57" t="str">
        <f t="shared" si="258"/>
        <v>0.0015-8.39813217281799i</v>
      </c>
      <c r="N930" s="57">
        <f t="shared" si="259"/>
        <v>89.236377221587844</v>
      </c>
      <c r="O930" s="57">
        <f t="shared" si="260"/>
        <v>67.848578668849356</v>
      </c>
      <c r="P930" s="371">
        <f t="shared" si="261"/>
        <v>67.848578668849356</v>
      </c>
      <c r="Q930" s="371">
        <f t="shared" si="262"/>
        <v>-90.763622778412156</v>
      </c>
      <c r="R930" s="12">
        <f t="shared" si="263"/>
        <v>89.236377221587844</v>
      </c>
      <c r="S930" s="57">
        <f t="shared" si="264"/>
        <v>2.8801262975170012E-2</v>
      </c>
      <c r="T930" s="12">
        <f t="shared" si="247"/>
        <v>67.848578668849356</v>
      </c>
    </row>
    <row r="931" spans="1:20" x14ac:dyDescent="0.25">
      <c r="A931" s="57">
        <f t="shared" si="248"/>
        <v>181.65133430874809</v>
      </c>
      <c r="B931" s="12">
        <f t="shared" si="265"/>
        <v>28.910707774475657</v>
      </c>
      <c r="C931" s="57" t="str">
        <f t="shared" si="249"/>
        <v>-32.8981017157525-2458.90774051803i</v>
      </c>
      <c r="D931" s="57" t="str">
        <f t="shared" si="250"/>
        <v>7.79999974262177-1101.01177147575i</v>
      </c>
      <c r="E931" s="57" t="str">
        <f t="shared" si="251"/>
        <v>162.464625520291-0.159059347508733i</v>
      </c>
      <c r="F931" s="57" t="str">
        <f t="shared" si="252"/>
        <v>3.83983982115658-2296.06790755806i</v>
      </c>
      <c r="G931" s="57" t="str">
        <f t="shared" si="253"/>
        <v>0.999999995134364-0.0000697541120351612i</v>
      </c>
      <c r="H931" s="57" t="str">
        <f t="shared" si="254"/>
        <v>109.092148326149+2.10054463270295i</v>
      </c>
      <c r="I931" s="57" t="str">
        <f t="shared" si="255"/>
        <v>14.7875886770647-706.600171622702i</v>
      </c>
      <c r="K931" s="57" t="str">
        <f t="shared" si="256"/>
        <v>0.109957983935005-0.00214264728824972i</v>
      </c>
      <c r="L931" s="57" t="str">
        <f t="shared" si="257"/>
        <v>0.000125-17.355144303206i</v>
      </c>
      <c r="M931" s="57" t="str">
        <f t="shared" si="258"/>
        <v>0.0015-8.36634008051208i</v>
      </c>
      <c r="N931" s="57">
        <f t="shared" si="259"/>
        <v>89.233476760755735</v>
      </c>
      <c r="O931" s="57">
        <f t="shared" si="260"/>
        <v>67.815622006879266</v>
      </c>
      <c r="P931" s="371">
        <f t="shared" si="261"/>
        <v>67.815622006879266</v>
      </c>
      <c r="Q931" s="371">
        <f t="shared" si="262"/>
        <v>-90.766523239244265</v>
      </c>
      <c r="R931" s="12">
        <f t="shared" si="263"/>
        <v>89.233476760755735</v>
      </c>
      <c r="S931" s="57">
        <f t="shared" si="264"/>
        <v>2.8910707774475658E-2</v>
      </c>
      <c r="T931" s="12">
        <f t="shared" si="247"/>
        <v>67.815622006879266</v>
      </c>
    </row>
    <row r="932" spans="1:20" x14ac:dyDescent="0.25">
      <c r="A932" s="57">
        <f t="shared" si="248"/>
        <v>182.34160937912134</v>
      </c>
      <c r="B932" s="12">
        <f t="shared" si="265"/>
        <v>29.020568464018666</v>
      </c>
      <c r="C932" s="57" t="str">
        <f t="shared" si="249"/>
        <v>-32.8979887971995-2449.59394748546i</v>
      </c>
      <c r="D932" s="57" t="str">
        <f t="shared" si="250"/>
        <v>7.79999974066201-1096.84377591602i</v>
      </c>
      <c r="E932" s="57" t="str">
        <f t="shared" si="251"/>
        <v>162.464588139854-0.15966295298832i</v>
      </c>
      <c r="F932" s="57" t="str">
        <f t="shared" si="252"/>
        <v>3.83983982101433-2287.3758812488i</v>
      </c>
      <c r="G932" s="57" t="str">
        <f t="shared" si="253"/>
        <v>0.999999995097315-0.0000700191776583006i</v>
      </c>
      <c r="H932" s="57" t="str">
        <f t="shared" si="254"/>
        <v>109.092157762299+2.10852677163134i</v>
      </c>
      <c r="I932" s="57" t="str">
        <f t="shared" si="255"/>
        <v>14.7875892386555-703.925144563393i</v>
      </c>
      <c r="K932" s="57" t="str">
        <f t="shared" si="256"/>
        <v>0.109957664130114-0.00215078305282053i</v>
      </c>
      <c r="L932" s="57" t="str">
        <f t="shared" si="257"/>
        <v>0.000125-17.2894444144311i</v>
      </c>
      <c r="M932" s="57" t="str">
        <f t="shared" si="258"/>
        <v>0.0015-8.33466834081695i</v>
      </c>
      <c r="N932" s="57">
        <f t="shared" si="259"/>
        <v>89.230565293108768</v>
      </c>
      <c r="O932" s="57">
        <f t="shared" si="260"/>
        <v>67.782665247226774</v>
      </c>
      <c r="P932" s="371">
        <f t="shared" si="261"/>
        <v>67.782665247226774</v>
      </c>
      <c r="Q932" s="371">
        <f t="shared" si="262"/>
        <v>-90.769434706891232</v>
      </c>
      <c r="R932" s="12">
        <f t="shared" si="263"/>
        <v>89.230565293108768</v>
      </c>
      <c r="S932" s="57">
        <f t="shared" si="264"/>
        <v>2.9020568464018667E-2</v>
      </c>
      <c r="T932" s="12">
        <f t="shared" si="247"/>
        <v>67.782665247226774</v>
      </c>
    </row>
    <row r="933" spans="1:20" x14ac:dyDescent="0.25">
      <c r="A933" s="57">
        <f t="shared" si="248"/>
        <v>183.03450749476201</v>
      </c>
      <c r="B933" s="12">
        <f t="shared" si="265"/>
        <v>29.130846624181938</v>
      </c>
      <c r="C933" s="57" t="str">
        <f t="shared" si="249"/>
        <v>-32.8978750196102-2440.31539272064i</v>
      </c>
      <c r="D933" s="57" t="str">
        <f t="shared" si="250"/>
        <v>7.79999973868731-1092.69155882224i</v>
      </c>
      <c r="E933" s="57" t="str">
        <f t="shared" si="251"/>
        <v>162.46455047505-0.160268842790309i</v>
      </c>
      <c r="F933" s="57" t="str">
        <f t="shared" si="252"/>
        <v>3.83983982087098-2278.71675960952i</v>
      </c>
      <c r="G933" s="57" t="str">
        <f t="shared" si="253"/>
        <v>0.999999995059984-0.0000702852505307783i</v>
      </c>
      <c r="H933" s="57" t="str">
        <f t="shared" si="254"/>
        <v>109.092167270301+2.11653924348099i</v>
      </c>
      <c r="I933" s="57" t="str">
        <f t="shared" si="255"/>
        <v>14.7875898045227-701.260243703609i</v>
      </c>
      <c r="K933" s="57" t="str">
        <f t="shared" si="256"/>
        <v>0.109957341891981-0.00215894966129665i</v>
      </c>
      <c r="L933" s="57" t="str">
        <f t="shared" si="257"/>
        <v>0.000125-17.2239932401187i</v>
      </c>
      <c r="M933" s="57" t="str">
        <f t="shared" si="258"/>
        <v>0.0015-8.30311649812411i</v>
      </c>
      <c r="N933" s="57">
        <f t="shared" si="259"/>
        <v>89.227642776991914</v>
      </c>
      <c r="O933" s="57">
        <f t="shared" si="260"/>
        <v>67.74970838914868</v>
      </c>
      <c r="P933" s="371">
        <f t="shared" si="261"/>
        <v>67.74970838914868</v>
      </c>
      <c r="Q933" s="371">
        <f t="shared" si="262"/>
        <v>-90.772357223008086</v>
      </c>
      <c r="R933" s="12">
        <f t="shared" si="263"/>
        <v>89.227642776991914</v>
      </c>
      <c r="S933" s="57">
        <f t="shared" si="264"/>
        <v>2.9130846624181937E-2</v>
      </c>
      <c r="T933" s="12">
        <f t="shared" si="247"/>
        <v>67.74970838914868</v>
      </c>
    </row>
    <row r="934" spans="1:20" x14ac:dyDescent="0.25">
      <c r="A934" s="57">
        <f t="shared" si="248"/>
        <v>183.73003862324211</v>
      </c>
      <c r="B934" s="12">
        <f t="shared" si="265"/>
        <v>29.241543841353831</v>
      </c>
      <c r="C934" s="57" t="str">
        <f t="shared" si="249"/>
        <v>-32.8977603764577-2431.07194274894i</v>
      </c>
      <c r="D934" s="57" t="str">
        <f t="shared" si="250"/>
        <v>7.79999973669756-1088.55506046338i</v>
      </c>
      <c r="E934" s="57" t="str">
        <f t="shared" si="251"/>
        <v>162.464512523721-0.160877025488011i</v>
      </c>
      <c r="F934" s="57" t="str">
        <f t="shared" si="252"/>
        <v>3.83983982072653-2270.09041807585i</v>
      </c>
      <c r="G934" s="57" t="str">
        <f t="shared" si="253"/>
        <v>0.999999995022368-0.0000705523344801415i</v>
      </c>
      <c r="H934" s="57" t="str">
        <f t="shared" si="254"/>
        <v>109.092176850702+2.12458216352604i</v>
      </c>
      <c r="I934" s="57" t="str">
        <f t="shared" si="255"/>
        <v>14.7875903746986-698.605430707855i</v>
      </c>
      <c r="K934" s="57" t="str">
        <f t="shared" si="256"/>
        <v>0.109957017202108-0.00216714723006171i</v>
      </c>
      <c r="L934" s="57" t="str">
        <f t="shared" si="257"/>
        <v>0.000125-17.1587898387315i</v>
      </c>
      <c r="M934" s="57" t="str">
        <f t="shared" si="258"/>
        <v>0.0015-8.27168409854962i</v>
      </c>
      <c r="N934" s="57">
        <f t="shared" si="259"/>
        <v>89.224709170593727</v>
      </c>
      <c r="O934" s="57">
        <f t="shared" si="260"/>
        <v>67.716751431896583</v>
      </c>
      <c r="P934" s="371">
        <f t="shared" si="261"/>
        <v>67.716751431896583</v>
      </c>
      <c r="Q934" s="371">
        <f t="shared" si="262"/>
        <v>-90.775290829406273</v>
      </c>
      <c r="R934" s="12">
        <f t="shared" si="263"/>
        <v>89.224709170593727</v>
      </c>
      <c r="S934" s="57">
        <f t="shared" si="264"/>
        <v>2.9241543841353832E-2</v>
      </c>
      <c r="T934" s="12">
        <f t="shared" si="247"/>
        <v>67.716751431896583</v>
      </c>
    </row>
    <row r="935" spans="1:20" x14ac:dyDescent="0.25">
      <c r="A935" s="57">
        <f t="shared" si="248"/>
        <v>184.42821277001042</v>
      </c>
      <c r="B935" s="12">
        <f t="shared" si="265"/>
        <v>29.352661707950976</v>
      </c>
      <c r="C935" s="57" t="str">
        <f t="shared" si="249"/>
        <v>-32.8976448611628-2421.86346460063i</v>
      </c>
      <c r="D935" s="57" t="str">
        <f t="shared" si="250"/>
        <v>7.79999973469264-1084.43422133452i</v>
      </c>
      <c r="E935" s="57" t="str">
        <f t="shared" si="251"/>
        <v>162.46447428369-0.161487509685959i</v>
      </c>
      <c r="F935" s="57" t="str">
        <f t="shared" si="252"/>
        <v>3.839839820581-2261.49673255497i</v>
      </c>
      <c r="G935" s="57" t="str">
        <f t="shared" si="253"/>
        <v>0.999999994984466-0.0000708204333484817i</v>
      </c>
      <c r="H935" s="57" t="str">
        <f t="shared" si="254"/>
        <v>109.092186504054+2.13265564747882i</v>
      </c>
      <c r="I935" s="57" t="str">
        <f t="shared" si="255"/>
        <v>14.7875909492161-695.960667385761i</v>
      </c>
      <c r="K935" s="57" t="str">
        <f t="shared" si="256"/>
        <v>0.109956690041855-0.0021753758759322i</v>
      </c>
      <c r="L935" s="57" t="str">
        <f t="shared" si="257"/>
        <v>0.000125-17.0938332722968i</v>
      </c>
      <c r="M935" s="57" t="str">
        <f t="shared" si="258"/>
        <v>0.0015-8.24037068992786i</v>
      </c>
      <c r="N935" s="57">
        <f t="shared" si="259"/>
        <v>89.221764431945914</v>
      </c>
      <c r="O935" s="57">
        <f t="shared" si="260"/>
        <v>67.68379437471603</v>
      </c>
      <c r="P935" s="371">
        <f t="shared" si="261"/>
        <v>67.68379437471603</v>
      </c>
      <c r="Q935" s="371">
        <f t="shared" si="262"/>
        <v>-90.778235568054086</v>
      </c>
      <c r="R935" s="12">
        <f t="shared" si="263"/>
        <v>89.221764431945914</v>
      </c>
      <c r="S935" s="57">
        <f t="shared" si="264"/>
        <v>2.9352661707950974E-2</v>
      </c>
      <c r="T935" s="12">
        <f t="shared" si="247"/>
        <v>67.68379437471603</v>
      </c>
    </row>
    <row r="936" spans="1:20" x14ac:dyDescent="0.25">
      <c r="A936" s="57">
        <f t="shared" si="248"/>
        <v>185.12903997853647</v>
      </c>
      <c r="B936" s="12">
        <f t="shared" si="265"/>
        <v>29.46420182244119</v>
      </c>
      <c r="C936" s="57" t="str">
        <f t="shared" si="249"/>
        <v>-32.8975284670961-2412.68982580906i</v>
      </c>
      <c r="D936" s="57" t="str">
        <f t="shared" si="250"/>
        <v>7.79999973267248-1080.328982156i</v>
      </c>
      <c r="E936" s="57" t="str">
        <f t="shared" si="251"/>
        <v>162.46443575276-0.162100304020156i</v>
      </c>
      <c r="F936" s="57" t="str">
        <f t="shared" si="252"/>
        <v>3.83983982043436-2252.93557942382i</v>
      </c>
      <c r="G936" s="57" t="str">
        <f t="shared" si="253"/>
        <v>0.999999994946276-0.000071089550992491i</v>
      </c>
      <c r="H936" s="57" t="str">
        <f t="shared" si="254"/>
        <v>109.092196230912+2.14075981149147i</v>
      </c>
      <c r="I936" s="57" t="str">
        <f t="shared" si="255"/>
        <v>14.7875915281082-693.32591569151i</v>
      </c>
      <c r="K936" s="57" t="str">
        <f t="shared" si="256"/>
        <v>0.109956360392442-0.00218363571615901i</v>
      </c>
      <c r="L936" s="57" t="str">
        <f t="shared" si="257"/>
        <v>0.000125-17.0291226063925i</v>
      </c>
      <c r="M936" s="57" t="str">
        <f t="shared" si="258"/>
        <v>0.0015-8.20917582180501i</v>
      </c>
      <c r="N936" s="57">
        <f t="shared" si="259"/>
        <v>89.218808518922629</v>
      </c>
      <c r="O936" s="57">
        <f t="shared" si="260"/>
        <v>67.65083721684681</v>
      </c>
      <c r="P936" s="371">
        <f t="shared" si="261"/>
        <v>67.65083721684681</v>
      </c>
      <c r="Q936" s="371">
        <f t="shared" si="262"/>
        <v>-90.781191481077371</v>
      </c>
      <c r="R936" s="12">
        <f t="shared" si="263"/>
        <v>89.218808518922629</v>
      </c>
      <c r="S936" s="57">
        <f t="shared" si="264"/>
        <v>2.946420182244119E-2</v>
      </c>
      <c r="T936" s="12">
        <f t="shared" si="247"/>
        <v>67.65083721684681</v>
      </c>
    </row>
    <row r="937" spans="1:20" x14ac:dyDescent="0.25">
      <c r="A937" s="57">
        <f t="shared" si="248"/>
        <v>185.83253033045492</v>
      </c>
      <c r="B937" s="12">
        <f t="shared" si="265"/>
        <v>29.576165789366467</v>
      </c>
      <c r="C937" s="57" t="str">
        <f t="shared" si="249"/>
        <v>-32.8974111875799-2403.55089440883i</v>
      </c>
      <c r="D937" s="57" t="str">
        <f t="shared" si="250"/>
        <v>7.79999973063692-1076.23928387259i</v>
      </c>
      <c r="E937" s="57" t="str">
        <f t="shared" si="251"/>
        <v>162.464396928723-0.162715417158253i</v>
      </c>
      <c r="F937" s="57" t="str">
        <f t="shared" si="252"/>
        <v>3.83983982028657-2244.40683552734i</v>
      </c>
      <c r="G937" s="57" t="str">
        <f t="shared" si="253"/>
        <v>0.999999994907794-0.0000713596912835165i</v>
      </c>
      <c r="H937" s="57" t="str">
        <f t="shared" si="254"/>
        <v>109.092206031835+2.14889477215762i</v>
      </c>
      <c r="I937" s="57" t="str">
        <f t="shared" si="255"/>
        <v>14.7875921114083-690.701137723313i</v>
      </c>
      <c r="K937" s="57" t="str">
        <f t="shared" si="256"/>
        <v>0.109956028234945-0.0021919268684289i</v>
      </c>
      <c r="L937" s="57" t="str">
        <f t="shared" si="257"/>
        <v>0.000125-16.964656910134i</v>
      </c>
      <c r="M937" s="57" t="str">
        <f t="shared" si="258"/>
        <v>0.0015-8.17809904543239i</v>
      </c>
      <c r="N937" s="57">
        <f t="shared" si="259"/>
        <v>89.215841389239984</v>
      </c>
      <c r="O937" s="57">
        <f t="shared" si="260"/>
        <v>67.617879957523201</v>
      </c>
      <c r="P937" s="371">
        <f t="shared" si="261"/>
        <v>67.617879957523201</v>
      </c>
      <c r="Q937" s="371">
        <f t="shared" si="262"/>
        <v>-90.784158610760016</v>
      </c>
      <c r="R937" s="12">
        <f t="shared" si="263"/>
        <v>89.215841389239984</v>
      </c>
      <c r="S937" s="57">
        <f t="shared" si="264"/>
        <v>2.9576165789366466E-2</v>
      </c>
      <c r="T937" s="12">
        <f t="shared" si="247"/>
        <v>67.617879957523201</v>
      </c>
    </row>
    <row r="938" spans="1:20" x14ac:dyDescent="0.25">
      <c r="A938" s="57">
        <f t="shared" si="248"/>
        <v>186.53869394571063</v>
      </c>
      <c r="B938" s="12">
        <f t="shared" si="265"/>
        <v>29.688555219366059</v>
      </c>
      <c r="C938" s="57" t="str">
        <f t="shared" si="249"/>
        <v>-32.8972930158829-2394.44653893371i</v>
      </c>
      <c r="D938" s="57" t="str">
        <f t="shared" si="250"/>
        <v>7.79999972858588-1072.16506765259i</v>
      </c>
      <c r="E938" s="57" t="str">
        <f t="shared" si="251"/>
        <v>162.464357809349-0.163332857799428i</v>
      </c>
      <c r="F938" s="57" t="str">
        <f t="shared" si="252"/>
        <v>3.83983982013768-2235.9103781767i</v>
      </c>
      <c r="G938" s="57" t="str">
        <f t="shared" si="253"/>
        <v>0.99999999486902-0.0000716308581076164i</v>
      </c>
      <c r="H938" s="57" t="str">
        <f t="shared" si="254"/>
        <v>109.092215907388+2.15706064651406i</v>
      </c>
      <c r="I938" s="57" t="str">
        <f t="shared" si="255"/>
        <v>14.78759269915-688.086295722867i</v>
      </c>
      <c r="K938" s="57" t="str">
        <f t="shared" si="256"/>
        <v>0.109955693550297-0.00220024945086619i</v>
      </c>
      <c r="L938" s="57" t="str">
        <f t="shared" si="257"/>
        <v>0.000125-16.9004352561606i</v>
      </c>
      <c r="M938" s="57" t="str">
        <f t="shared" si="258"/>
        <v>0.0015-8.14713991376005i</v>
      </c>
      <c r="N938" s="57">
        <f t="shared" si="259"/>
        <v>89.212863000455556</v>
      </c>
      <c r="O938" s="57">
        <f t="shared" si="260"/>
        <v>67.584922595973211</v>
      </c>
      <c r="P938" s="371">
        <f t="shared" si="261"/>
        <v>67.584922595973211</v>
      </c>
      <c r="Q938" s="371">
        <f t="shared" si="262"/>
        <v>-90.787136999544444</v>
      </c>
      <c r="R938" s="12">
        <f t="shared" si="263"/>
        <v>89.212863000455556</v>
      </c>
      <c r="S938" s="57">
        <f t="shared" si="264"/>
        <v>2.9688555219366058E-2</v>
      </c>
      <c r="T938" s="12">
        <f t="shared" si="247"/>
        <v>67.584922595973211</v>
      </c>
    </row>
    <row r="939" spans="1:20" x14ac:dyDescent="0.25">
      <c r="A939" s="57">
        <f t="shared" si="248"/>
        <v>187.24754098270435</v>
      </c>
      <c r="B939" s="12">
        <f t="shared" si="265"/>
        <v>29.801371729199651</v>
      </c>
      <c r="C939" s="57" t="str">
        <f t="shared" si="249"/>
        <v>-32.8971739452248-2385.37662841496i</v>
      </c>
      <c r="D939" s="57" t="str">
        <f t="shared" si="250"/>
        <v>7.79999972651925-1068.10627488704i</v>
      </c>
      <c r="E939" s="57" t="str">
        <f t="shared" si="251"/>
        <v>162.464318392394-0.163952634674744i</v>
      </c>
      <c r="F939" s="57" t="str">
        <f t="shared" si="252"/>
        <v>3.83983981998769-2227.44608514751i</v>
      </c>
      <c r="G939" s="57" t="str">
        <f t="shared" si="253"/>
        <v>0.999999994829951-0.0000719030553656162i</v>
      </c>
      <c r="H939" s="57" t="str">
        <f t="shared" si="254"/>
        <v>109.092225858139+2.16525755204241i</v>
      </c>
      <c r="I939" s="57" t="str">
        <f t="shared" si="255"/>
        <v>14.7875932913672-685.481352074791i</v>
      </c>
      <c r="K939" s="57" t="str">
        <f t="shared" si="256"/>
        <v>0.109955356319287-0.00220860358203417i</v>
      </c>
      <c r="L939" s="57" t="str">
        <f t="shared" si="257"/>
        <v>0.000125-16.8364567206222i</v>
      </c>
      <c r="M939" s="57" t="str">
        <f t="shared" si="258"/>
        <v>0.0015-8.11629798143067i</v>
      </c>
      <c r="N939" s="57">
        <f t="shared" si="259"/>
        <v>89.209873309967577</v>
      </c>
      <c r="O939" s="57">
        <f t="shared" si="260"/>
        <v>67.551965131419422</v>
      </c>
      <c r="P939" s="371">
        <f t="shared" si="261"/>
        <v>67.551965131419422</v>
      </c>
      <c r="Q939" s="371">
        <f t="shared" si="262"/>
        <v>-90.790126690032423</v>
      </c>
      <c r="R939" s="12">
        <f t="shared" si="263"/>
        <v>89.209873309967577</v>
      </c>
      <c r="S939" s="57">
        <f t="shared" si="264"/>
        <v>2.9801371729199652E-2</v>
      </c>
      <c r="T939" s="12">
        <f t="shared" si="247"/>
        <v>67.551965131419422</v>
      </c>
    </row>
    <row r="940" spans="1:20" x14ac:dyDescent="0.25">
      <c r="A940" s="57">
        <f t="shared" si="248"/>
        <v>187.95908163843862</v>
      </c>
      <c r="B940" s="12">
        <f t="shared" si="265"/>
        <v>29.91461694177061</v>
      </c>
      <c r="C940" s="57" t="str">
        <f t="shared" si="249"/>
        <v>-32.8970539687759-2376.34103237938i</v>
      </c>
      <c r="D940" s="57" t="str">
        <f t="shared" si="250"/>
        <v>7.79999972443679-1064.06284718885i</v>
      </c>
      <c r="E940" s="57" t="str">
        <f t="shared" si="251"/>
        <v>162.464278675599-0.164574756547175i</v>
      </c>
      <c r="F940" s="57" t="str">
        <f t="shared" si="252"/>
        <v>3.8398398198365-2219.01383467804i</v>
      </c>
      <c r="G940" s="57" t="str">
        <f t="shared" si="253"/>
        <v>0.999999994790584-0.0000721762869731641i</v>
      </c>
      <c r="H940" s="57" t="str">
        <f t="shared" si="254"/>
        <v>109.092235884661+2.17348560667086i</v>
      </c>
      <c r="I940" s="57" t="str">
        <f t="shared" si="255"/>
        <v>14.7875938880938-682.886269306087i</v>
      </c>
      <c r="K940" s="57" t="str">
        <f t="shared" si="256"/>
        <v>0.109955016522557-0.00221698938093675i</v>
      </c>
      <c r="L940" s="57" t="str">
        <f t="shared" si="257"/>
        <v>0.000125-16.7727203831662i</v>
      </c>
      <c r="M940" s="57" t="str">
        <f t="shared" si="258"/>
        <v>0.0015-8.08557280477248i</v>
      </c>
      <c r="N940" s="57">
        <f t="shared" si="259"/>
        <v>89.206872275014533</v>
      </c>
      <c r="O940" s="57">
        <f t="shared" si="260"/>
        <v>67.519007563078532</v>
      </c>
      <c r="P940" s="371">
        <f t="shared" si="261"/>
        <v>67.519007563078532</v>
      </c>
      <c r="Q940" s="371">
        <f t="shared" si="262"/>
        <v>-90.793127724985467</v>
      </c>
      <c r="R940" s="12">
        <f t="shared" si="263"/>
        <v>89.206872275014533</v>
      </c>
      <c r="S940" s="57">
        <f t="shared" si="264"/>
        <v>2.9914616941770611E-2</v>
      </c>
      <c r="T940" s="12">
        <f t="shared" ref="T940:T1003" si="266">P940</f>
        <v>67.519007563078532</v>
      </c>
    </row>
    <row r="941" spans="1:20" x14ac:dyDescent="0.25">
      <c r="A941" s="57">
        <f t="shared" ref="A941:A1004" si="267">2*PI()*B941</f>
        <v>188.6733261486647</v>
      </c>
      <c r="B941" s="12">
        <f t="shared" si="265"/>
        <v>30.02829248614934</v>
      </c>
      <c r="C941" s="57" t="str">
        <f t="shared" ref="C941:C1004" si="268">IMPRODUCT(D941,E941,$C$40,,K941,$C$41)</f>
        <v>-32.8969330796493-2367.33962084727i</v>
      </c>
      <c r="D941" s="57" t="str">
        <f t="shared" ref="D941:D1004" si="269">IMDIV(IMPRODUCT($C$37,$C$38,COMPLEX(1,A941/$C$38)),IMSUM(-1*A941*A941/$C$39,COMPLEX(0,1*A941)))</f>
        <v>7.79999972233854-1060.03472639194i</v>
      </c>
      <c r="E941" s="57" t="str">
        <f t="shared" ref="E941:E1004" si="270">IMDIV(IMPRODUCT(IMSUM(F941,G941),$C$29,H941),IMSUM(1,I941))</f>
        <v>162.464238656684-0.165199232211563i</v>
      </c>
      <c r="F941" s="57" t="str">
        <f t="shared" ref="F941:F1004" si="271">IMDIV(IMPRODUCT($C$14,$C$15,COMPLEX(1,A941/$C$15)),IMSUM(-1*A941*A941/$C$16,COMPLEX(0,A941)))</f>
        <v>3.83983981968418-2210.61350546757i</v>
      </c>
      <c r="G941" s="57" t="str">
        <f t="shared" ref="G941:G1004" si="272">IMDIV(1,COMPLEX(1,A941*$C$9*$C$10))</f>
        <v>0.999999994750917-0.0000724505568607883i</v>
      </c>
      <c r="H941" s="57" t="str">
        <f t="shared" ref="H941:H1004" si="273">IMDIV($C$3,IMSUM(K941,COMPLEX(0,$C$28*A941)))</f>
        <v>109.09224598753+2.18174492877578i</v>
      </c>
      <c r="I941" s="57" t="str">
        <f t="shared" ref="I941:I1004" si="274">IMPRODUCT(F941,$C$29,H941,$C$31)</f>
        <v>14.787594489364-680.301010085625i</v>
      </c>
      <c r="K941" s="57" t="str">
        <f t="shared" ref="K941:K1004" si="275">IF($C$26&lt;=0,IMDIV(1,IMSUM(IMDIV(1,L941),1/$C$18)),IMDIV(1,IMSUM(IMDIV(1,L941),1/$C$18,IMDIV(1,M941))))</f>
        <v>0.109954674140603-0.00222540696701994i</v>
      </c>
      <c r="L941" s="57" t="str">
        <f t="shared" ref="L941:L1004" si="276">IMSUM($C$21/$C$22,IMDIV(1,COMPLEX(0,$C$20*$C$22*A941)))</f>
        <v>0.000125-16.7092253269239i</v>
      </c>
      <c r="M941" s="57" t="str">
        <f t="shared" ref="M941:M1004" si="277">IMSUM($C$25/$C$26,IMDIV(1,COMPLEX(0,$C$24*$C$26*A941)))</f>
        <v>0.0015-8.05496394179372i</v>
      </c>
      <c r="N941" s="57">
        <f t="shared" ref="N941:N1004" si="278">ABS(R941)</f>
        <v>89.20385985267454</v>
      </c>
      <c r="O941" s="57">
        <f t="shared" ref="O941:O1004" si="279">ABS(P941)</f>
        <v>67.486049890160885</v>
      </c>
      <c r="P941" s="371">
        <f t="shared" ref="P941:P1004" si="280">20*LOG10(IMABS(C941))</f>
        <v>67.486049890160885</v>
      </c>
      <c r="Q941" s="371">
        <f t="shared" ref="Q941:Q1004" si="281">IMARGUMENT(C941)*180/PI()</f>
        <v>-90.79614014732546</v>
      </c>
      <c r="R941" s="12">
        <f t="shared" ref="R941:R1004" si="282">IF(Q941&lt;0,Q941+180,Q941-180)</f>
        <v>89.20385985267454</v>
      </c>
      <c r="S941" s="57">
        <f t="shared" ref="S941:S1004" si="283">B941/1000</f>
        <v>3.0028292486149341E-2</v>
      </c>
      <c r="T941" s="12">
        <f t="shared" si="266"/>
        <v>67.486049890160885</v>
      </c>
    </row>
    <row r="942" spans="1:20" x14ac:dyDescent="0.25">
      <c r="A942" s="57">
        <f t="shared" si="267"/>
        <v>189.39028478802965</v>
      </c>
      <c r="B942" s="12">
        <f t="shared" ref="B942:B1005" si="284">B941*(1+B$42)</f>
        <v>30.142399997596709</v>
      </c>
      <c r="C942" s="57" t="str">
        <f t="shared" si="268"/>
        <v>-32.8968112709099-2358.37226433077i</v>
      </c>
      <c r="D942" s="57" t="str">
        <f t="shared" si="269"/>
        <v>7.79999972022431-1056.02185455045i</v>
      </c>
      <c r="E942" s="57" t="str">
        <f t="shared" si="270"/>
        <v>162.464198333351-0.165826070494929i</v>
      </c>
      <c r="F942" s="57" t="str">
        <f t="shared" si="271"/>
        <v>3.83983981953072-2202.24497667453i</v>
      </c>
      <c r="G942" s="57" t="str">
        <f t="shared" si="272"/>
        <v>0.999999994710948-0.0000727258689739525i</v>
      </c>
      <c r="H942" s="57" t="str">
        <f t="shared" si="273"/>
        <v>109.092256167328+2.19003563718354i</v>
      </c>
      <c r="I942" s="57" t="str">
        <f t="shared" si="274"/>
        <v>14.7875950952126-677.725537223581i</v>
      </c>
      <c r="K942" s="57" t="str">
        <f t="shared" si="275"/>
        <v>0.109954329153773-0.00223385646017352i</v>
      </c>
      <c r="L942" s="57" t="str">
        <f t="shared" si="276"/>
        <v>0.000125-16.6459706384976i</v>
      </c>
      <c r="M942" s="57" t="str">
        <f t="shared" si="277"/>
        <v>0.0015-8.02447095217539i</v>
      </c>
      <c r="N942" s="57">
        <f t="shared" si="278"/>
        <v>89.200835999864779</v>
      </c>
      <c r="O942" s="57">
        <f t="shared" si="279"/>
        <v>67.453092111871086</v>
      </c>
      <c r="P942" s="371">
        <f t="shared" si="280"/>
        <v>67.453092111871086</v>
      </c>
      <c r="Q942" s="371">
        <f t="shared" si="281"/>
        <v>-90.799164000135221</v>
      </c>
      <c r="R942" s="12">
        <f t="shared" si="282"/>
        <v>89.200835999864779</v>
      </c>
      <c r="S942" s="57">
        <f t="shared" si="283"/>
        <v>3.0142399997596707E-2</v>
      </c>
      <c r="T942" s="12">
        <f t="shared" si="266"/>
        <v>67.453092111871086</v>
      </c>
    </row>
    <row r="943" spans="1:20" x14ac:dyDescent="0.25">
      <c r="A943" s="57">
        <f t="shared" si="267"/>
        <v>190.10996787022415</v>
      </c>
      <c r="B943" s="12">
        <f t="shared" si="284"/>
        <v>30.256941117587576</v>
      </c>
      <c r="C943" s="57" t="str">
        <f t="shared" si="268"/>
        <v>-32.8966885355694-2349.43883383193i</v>
      </c>
      <c r="D943" s="57" t="str">
        <f t="shared" si="269"/>
        <v>7.79999971809396-1052.02417393788i</v>
      </c>
      <c r="E943" s="57" t="str">
        <f t="shared" si="270"/>
        <v>162.464157703289-0.166455280256414i</v>
      </c>
      <c r="F943" s="57" t="str">
        <f t="shared" si="271"/>
        <v>3.83983981937609-2193.90812791484i</v>
      </c>
      <c r="G943" s="57" t="str">
        <f t="shared" si="272"/>
        <v>0.999999994670675-0.0000730022272731135i</v>
      </c>
      <c r="H943" s="57" t="str">
        <f t="shared" si="273"/>
        <v>109.092266424641+2.19835785117222i</v>
      </c>
      <c r="I943" s="57" t="str">
        <f t="shared" si="274"/>
        <v>14.7875957056748-675.15981367092i</v>
      </c>
      <c r="K943" s="57" t="str">
        <f t="shared" si="275"/>
        <v>0.109953981542264-0.00224233798073252i</v>
      </c>
      <c r="L943" s="57" t="str">
        <f t="shared" si="276"/>
        <v>0.000125-16.5829554079474i</v>
      </c>
      <c r="M943" s="57" t="str">
        <f t="shared" si="277"/>
        <v>0.0015-7.99409339726585i</v>
      </c>
      <c r="N943" s="57">
        <f t="shared" si="278"/>
        <v>89.197800673340794</v>
      </c>
      <c r="O943" s="57">
        <f t="shared" si="279"/>
        <v>67.420134227407743</v>
      </c>
      <c r="P943" s="371">
        <f t="shared" si="280"/>
        <v>67.420134227407743</v>
      </c>
      <c r="Q943" s="371">
        <f t="shared" si="281"/>
        <v>-90.802199326659206</v>
      </c>
      <c r="R943" s="12">
        <f t="shared" si="282"/>
        <v>89.197800673340794</v>
      </c>
      <c r="S943" s="57">
        <f t="shared" si="283"/>
        <v>3.0256941117587578E-2</v>
      </c>
      <c r="T943" s="12">
        <f t="shared" si="266"/>
        <v>67.420134227407743</v>
      </c>
    </row>
    <row r="944" spans="1:20" x14ac:dyDescent="0.25">
      <c r="A944" s="57">
        <f t="shared" si="267"/>
        <v>190.832385748131</v>
      </c>
      <c r="B944" s="12">
        <f t="shared" si="284"/>
        <v>30.37191749383441</v>
      </c>
      <c r="C944" s="57" t="str">
        <f t="shared" si="268"/>
        <v>-32.8965648665854-2340.53920084078i</v>
      </c>
      <c r="D944" s="57" t="str">
        <f t="shared" si="269"/>
        <v>7.79999971594743-1048.04162704623i</v>
      </c>
      <c r="E944" s="57" t="str">
        <f t="shared" si="270"/>
        <v>162.464116764166-0.167086870387648i</v>
      </c>
      <c r="F944" s="57" t="str">
        <f t="shared" si="271"/>
        <v>3.83983981922028-2185.60283926011i</v>
      </c>
      <c r="G944" s="57" t="str">
        <f t="shared" si="272"/>
        <v>0.999999994630095-0.0000732796357337776i</v>
      </c>
      <c r="H944" s="57" t="str">
        <f t="shared" si="273"/>
        <v>109.092276760059+2.20671169047308i</v>
      </c>
      <c r="I944" s="57" t="str">
        <f t="shared" si="274"/>
        <v>14.7875963207851-672.603802518838i</v>
      </c>
      <c r="K944" s="57" t="str">
        <f t="shared" si="275"/>
        <v>0.109953631286126-0.0022508516494788i</v>
      </c>
      <c r="L944" s="57" t="str">
        <f t="shared" si="276"/>
        <v>0.000125-16.520178728778i</v>
      </c>
      <c r="M944" s="57" t="str">
        <f t="shared" si="277"/>
        <v>0.0015-7.96383084007355i</v>
      </c>
      <c r="N944" s="57">
        <f t="shared" si="278"/>
        <v>89.19475382969604</v>
      </c>
      <c r="O944" s="57">
        <f t="shared" si="279"/>
        <v>67.387176235963153</v>
      </c>
      <c r="P944" s="371">
        <f t="shared" si="280"/>
        <v>67.387176235963153</v>
      </c>
      <c r="Q944" s="371">
        <f t="shared" si="281"/>
        <v>-90.80524617030396</v>
      </c>
      <c r="R944" s="12">
        <f t="shared" si="282"/>
        <v>89.19475382969604</v>
      </c>
      <c r="S944" s="57">
        <f t="shared" si="283"/>
        <v>3.0371917493834409E-2</v>
      </c>
      <c r="T944" s="12">
        <f t="shared" si="266"/>
        <v>67.387176235963153</v>
      </c>
    </row>
    <row r="945" spans="1:20" x14ac:dyDescent="0.25">
      <c r="A945" s="57">
        <f t="shared" si="267"/>
        <v>191.55754881397391</v>
      </c>
      <c r="B945" s="12">
        <f t="shared" si="284"/>
        <v>30.48733078031098</v>
      </c>
      <c r="C945" s="57" t="str">
        <f t="shared" si="268"/>
        <v>-32.8964402568634-2331.67323733365i</v>
      </c>
      <c r="D945" s="57" t="str">
        <f t="shared" si="269"/>
        <v>7.7999997137845-1044.07415658524i</v>
      </c>
      <c r="E945" s="57" t="str">
        <f t="shared" si="270"/>
        <v>162.464075513636-0.167720849812479i</v>
      </c>
      <c r="F945" s="57" t="str">
        <f t="shared" si="271"/>
        <v>3.83983981906326-2177.32899123597i</v>
      </c>
      <c r="G945" s="57" t="str">
        <f t="shared" si="272"/>
        <v>0.999999994589206-0.0000735580983465583i</v>
      </c>
      <c r="H945" s="57" t="str">
        <f t="shared" si="273"/>
        <v>109.092287174176+2.21509727527266i</v>
      </c>
      <c r="I945" s="57" t="str">
        <f t="shared" si="274"/>
        <v>14.787596940579-670.057466998252i</v>
      </c>
      <c r="K945" s="57" t="str">
        <f t="shared" si="275"/>
        <v>0.109953278365255-0.00225939758764269i</v>
      </c>
      <c r="L945" s="57" t="str">
        <f t="shared" si="276"/>
        <v>0.000125-16.4576396979259i</v>
      </c>
      <c r="M945" s="57" t="str">
        <f t="shared" si="277"/>
        <v>0.0015-7.93368284526153i</v>
      </c>
      <c r="N945" s="57">
        <f t="shared" si="278"/>
        <v>89.191695425361274</v>
      </c>
      <c r="O945" s="57">
        <f t="shared" si="279"/>
        <v>67.354218136723844</v>
      </c>
      <c r="P945" s="371">
        <f t="shared" si="280"/>
        <v>67.354218136723844</v>
      </c>
      <c r="Q945" s="371">
        <f t="shared" si="281"/>
        <v>-90.808304574638726</v>
      </c>
      <c r="R945" s="12">
        <f t="shared" si="282"/>
        <v>89.191695425361274</v>
      </c>
      <c r="S945" s="57">
        <f t="shared" si="283"/>
        <v>3.0487330780310979E-2</v>
      </c>
      <c r="T945" s="12">
        <f t="shared" si="266"/>
        <v>67.354218136723844</v>
      </c>
    </row>
    <row r="946" spans="1:20" x14ac:dyDescent="0.25">
      <c r="A946" s="57">
        <f t="shared" si="267"/>
        <v>192.28546749946702</v>
      </c>
      <c r="B946" s="12">
        <f t="shared" si="284"/>
        <v>30.603182637276163</v>
      </c>
      <c r="C946" s="57" t="str">
        <f t="shared" si="268"/>
        <v>-32.8963146992545-2322.84081577114i</v>
      </c>
      <c r="D946" s="57" t="str">
        <f t="shared" si="269"/>
        <v>7.79999971160516-1040.12170548152i</v>
      </c>
      <c r="E946" s="57" t="str">
        <f t="shared" si="270"/>
        <v>162.46403394933-0.168357227487377i</v>
      </c>
      <c r="F946" s="57" t="str">
        <f t="shared" si="271"/>
        <v>3.83983981890506-2169.08646482037i</v>
      </c>
      <c r="G946" s="57" t="str">
        <f t="shared" si="272"/>
        <v>0.999999994548006-0.0000738376191172331i</v>
      </c>
      <c r="H946" s="57" t="str">
        <f t="shared" si="273"/>
        <v>109.092297667591+2.22351472621423i</v>
      </c>
      <c r="I946" s="57" t="str">
        <f t="shared" si="274"/>
        <v>14.7875975650924-667.520770479278i</v>
      </c>
      <c r="K946" s="57" t="str">
        <f t="shared" si="275"/>
        <v>0.109952922759396-0.00226797591690454i</v>
      </c>
      <c r="L946" s="57" t="str">
        <f t="shared" si="276"/>
        <v>0.000125-16.3953374157461i</v>
      </c>
      <c r="M946" s="57" t="str">
        <f t="shared" si="277"/>
        <v>0.0015-7.90364897914082i</v>
      </c>
      <c r="N946" s="57">
        <f t="shared" si="278"/>
        <v>89.188625416603841</v>
      </c>
      <c r="O946" s="57">
        <f t="shared" si="279"/>
        <v>67.321259928869893</v>
      </c>
      <c r="P946" s="371">
        <f t="shared" si="280"/>
        <v>67.321259928869893</v>
      </c>
      <c r="Q946" s="371">
        <f t="shared" si="281"/>
        <v>-90.811374583396159</v>
      </c>
      <c r="R946" s="12">
        <f t="shared" si="282"/>
        <v>89.188625416603841</v>
      </c>
      <c r="S946" s="57">
        <f t="shared" si="283"/>
        <v>3.0603182637276162E-2</v>
      </c>
      <c r="T946" s="12">
        <f t="shared" si="266"/>
        <v>67.321259928869893</v>
      </c>
    </row>
    <row r="947" spans="1:20" x14ac:dyDescent="0.25">
      <c r="A947" s="57">
        <f t="shared" si="267"/>
        <v>193.01615227596497</v>
      </c>
      <c r="B947" s="12">
        <f t="shared" si="284"/>
        <v>30.719474731297812</v>
      </c>
      <c r="C947" s="57" t="str">
        <f t="shared" si="268"/>
        <v>-32.8961881865549-2314.04180909632i</v>
      </c>
      <c r="D947" s="57" t="str">
        <f t="shared" si="269"/>
        <v>7.79999970940918-1036.18421687772i</v>
      </c>
      <c r="E947" s="57" t="str">
        <f t="shared" si="270"/>
        <v>162.463992068864-0.168996012401405i</v>
      </c>
      <c r="F947" s="57" t="str">
        <f t="shared" si="271"/>
        <v>3.83983981874564-2160.87514144177i</v>
      </c>
      <c r="G947" s="57" t="str">
        <f t="shared" si="272"/>
        <v>0.999999994506492-0.0000741182020668017i</v>
      </c>
      <c r="H947" s="57" t="str">
        <f t="shared" si="273"/>
        <v>109.09230824091+2.23196416439972i</v>
      </c>
      <c r="I947" s="57" t="str">
        <f t="shared" si="274"/>
        <v>14.7875981943613-664.993676470689i</v>
      </c>
      <c r="K947" s="57" t="str">
        <f t="shared" si="275"/>
        <v>0.109952564448138-0.00227658675939629i</v>
      </c>
      <c r="L947" s="57" t="str">
        <f t="shared" si="276"/>
        <v>0.000125-16.3332709859993i</v>
      </c>
      <c r="M947" s="57" t="str">
        <f t="shared" si="277"/>
        <v>0.0015-7.87372880966408i</v>
      </c>
      <c r="N947" s="57">
        <f t="shared" si="278"/>
        <v>89.185543759527249</v>
      </c>
      <c r="O947" s="57">
        <f t="shared" si="279"/>
        <v>67.288301611574923</v>
      </c>
      <c r="P947" s="371">
        <f t="shared" si="280"/>
        <v>67.288301611574923</v>
      </c>
      <c r="Q947" s="371">
        <f t="shared" si="281"/>
        <v>-90.814456240472751</v>
      </c>
      <c r="R947" s="12">
        <f t="shared" si="282"/>
        <v>89.185543759527249</v>
      </c>
      <c r="S947" s="57">
        <f t="shared" si="283"/>
        <v>3.0719474731297811E-2</v>
      </c>
      <c r="T947" s="12">
        <f t="shared" si="266"/>
        <v>67.288301611574923</v>
      </c>
    </row>
    <row r="948" spans="1:20" x14ac:dyDescent="0.25">
      <c r="A948" s="57">
        <f t="shared" si="267"/>
        <v>193.74961365461365</v>
      </c>
      <c r="B948" s="12">
        <f t="shared" si="284"/>
        <v>30.836208735276745</v>
      </c>
      <c r="C948" s="57" t="str">
        <f t="shared" si="268"/>
        <v>-32.8960607115068-2305.27609073305i</v>
      </c>
      <c r="D948" s="57" t="str">
        <f t="shared" si="269"/>
        <v>7.79999970719648-1032.26163413176i</v>
      </c>
      <c r="E948" s="57" t="str">
        <f t="shared" si="270"/>
        <v>162.463949869836-0.169637213576365i</v>
      </c>
      <c r="F948" s="57" t="str">
        <f t="shared" si="271"/>
        <v>3.83983981858503-2152.69490297754i</v>
      </c>
      <c r="G948" s="57" t="str">
        <f t="shared" si="272"/>
        <v>0.999999994464662-0.0000743998512315434i</v>
      </c>
      <c r="H948" s="57" t="str">
        <f t="shared" si="273"/>
        <v>109.092318894741+2.24044571139127i</v>
      </c>
      <c r="I948" s="57" t="str">
        <f t="shared" si="274"/>
        <v>14.7875988284219-662.476148619391i</v>
      </c>
      <c r="K948" s="57" t="str">
        <f t="shared" si="275"/>
        <v>0.109952203410917-0.00228523023770306i</v>
      </c>
      <c r="L948" s="57" t="str">
        <f t="shared" si="276"/>
        <v>0.000125-16.2714395158391i</v>
      </c>
      <c r="M948" s="57" t="str">
        <f t="shared" si="277"/>
        <v>0.0015-7.84392190641967i</v>
      </c>
      <c r="N948" s="57">
        <f t="shared" si="278"/>
        <v>89.182450410070402</v>
      </c>
      <c r="O948" s="57">
        <f t="shared" si="279"/>
        <v>67.255343184006733</v>
      </c>
      <c r="P948" s="371">
        <f t="shared" si="280"/>
        <v>67.255343184006733</v>
      </c>
      <c r="Q948" s="371">
        <f t="shared" si="281"/>
        <v>-90.817549589929598</v>
      </c>
      <c r="R948" s="12">
        <f t="shared" si="282"/>
        <v>89.182450410070402</v>
      </c>
      <c r="S948" s="57">
        <f t="shared" si="283"/>
        <v>3.0836208735276746E-2</v>
      </c>
      <c r="T948" s="12">
        <f t="shared" si="266"/>
        <v>67.255343184006733</v>
      </c>
    </row>
    <row r="949" spans="1:20" x14ac:dyDescent="0.25">
      <c r="A949" s="57">
        <f t="shared" si="267"/>
        <v>194.48586218650121</v>
      </c>
      <c r="B949" s="12">
        <f t="shared" si="284"/>
        <v>30.953386328470799</v>
      </c>
      <c r="C949" s="57" t="str">
        <f t="shared" si="268"/>
        <v>-32.8959322667979-2296.54353458406i</v>
      </c>
      <c r="D949" s="57" t="str">
        <f t="shared" si="269"/>
        <v>7.79999970496697-1028.35390081596i</v>
      </c>
      <c r="E949" s="57" t="str">
        <f t="shared" si="270"/>
        <v>162.463907349826-0.170280840066983i</v>
      </c>
      <c r="F949" s="57" t="str">
        <f t="shared" si="271"/>
        <v>3.83983981842318-2144.5456317522i</v>
      </c>
      <c r="G949" s="57" t="str">
        <f t="shared" si="272"/>
        <v>0.999999994422514-0.0000746825706630755i</v>
      </c>
      <c r="H949" s="57" t="str">
        <f t="shared" si="273"/>
        <v>109.092329629695+2.24895948921308i</v>
      </c>
      <c r="I949" s="57" t="str">
        <f t="shared" si="274"/>
        <v>14.7875994673104-659.968150709886i</v>
      </c>
      <c r="K949" s="57" t="str">
        <f t="shared" si="275"/>
        <v>0.109951839627014-0.00229390647486481i</v>
      </c>
      <c r="L949" s="57" t="str">
        <f t="shared" si="276"/>
        <v>0.000125-16.209842115799i</v>
      </c>
      <c r="M949" s="57" t="str">
        <f t="shared" si="277"/>
        <v>0.0015-7.8142278406253i</v>
      </c>
      <c r="N949" s="57">
        <f t="shared" si="278"/>
        <v>89.179345324007215</v>
      </c>
      <c r="O949" s="57">
        <f t="shared" si="279"/>
        <v>67.222384645326713</v>
      </c>
      <c r="P949" s="371">
        <f t="shared" si="280"/>
        <v>67.222384645326713</v>
      </c>
      <c r="Q949" s="371">
        <f t="shared" si="281"/>
        <v>-90.820654675992785</v>
      </c>
      <c r="R949" s="12">
        <f t="shared" si="282"/>
        <v>89.179345324007215</v>
      </c>
      <c r="S949" s="57">
        <f t="shared" si="283"/>
        <v>3.0953386328470799E-2</v>
      </c>
      <c r="T949" s="12">
        <f t="shared" si="266"/>
        <v>67.222384645326713</v>
      </c>
    </row>
    <row r="950" spans="1:20" x14ac:dyDescent="0.25">
      <c r="A950" s="57">
        <f t="shared" si="267"/>
        <v>195.22490846280991</v>
      </c>
      <c r="B950" s="12">
        <f t="shared" si="284"/>
        <v>31.07100919651899</v>
      </c>
      <c r="C950" s="57" t="str">
        <f t="shared" si="268"/>
        <v>-32.8958028450595-2287.84401502904i</v>
      </c>
      <c r="D950" s="57" t="str">
        <f t="shared" si="269"/>
        <v>7.79999970272045-1024.46096071626i</v>
      </c>
      <c r="E950" s="57" t="str">
        <f t="shared" si="270"/>
        <v>162.463864506395-0.170926900960823i</v>
      </c>
      <c r="F950" s="57" t="str">
        <f t="shared" si="271"/>
        <v>3.8398398182601-2136.42721053575i</v>
      </c>
      <c r="G950" s="57" t="str">
        <f t="shared" si="272"/>
        <v>0.999999994380044-0.0000749663644284113i</v>
      </c>
      <c r="H950" s="57" t="str">
        <f t="shared" si="273"/>
        <v>109.092340446391+2.25750562035325i</v>
      </c>
      <c r="I950" s="57" t="str">
        <f t="shared" si="274"/>
        <v>14.7876001110639-657.469646663791i</v>
      </c>
      <c r="K950" s="57" t="str">
        <f t="shared" si="275"/>
        <v>0.10995147307555-0.00230261559437789i</v>
      </c>
      <c r="L950" s="57" t="str">
        <f t="shared" si="276"/>
        <v>0.000125-16.1484778997799i</v>
      </c>
      <c r="M950" s="57" t="str">
        <f t="shared" si="277"/>
        <v>0.0015-7.78464618512184i</v>
      </c>
      <c r="N950" s="57">
        <f t="shared" si="278"/>
        <v>89.176228456945736</v>
      </c>
      <c r="O950" s="57">
        <f t="shared" si="279"/>
        <v>67.189425994689586</v>
      </c>
      <c r="P950" s="371">
        <f t="shared" si="280"/>
        <v>67.189425994689586</v>
      </c>
      <c r="Q950" s="371">
        <f t="shared" si="281"/>
        <v>-90.823771543054264</v>
      </c>
      <c r="R950" s="12">
        <f t="shared" si="282"/>
        <v>89.176228456945736</v>
      </c>
      <c r="S950" s="57">
        <f t="shared" si="283"/>
        <v>3.1071009196518989E-2</v>
      </c>
      <c r="T950" s="12">
        <f t="shared" si="266"/>
        <v>67.189425994689586</v>
      </c>
    </row>
    <row r="951" spans="1:20" x14ac:dyDescent="0.25">
      <c r="A951" s="57">
        <f t="shared" si="267"/>
        <v>195.96676311496861</v>
      </c>
      <c r="B951" s="12">
        <f t="shared" si="284"/>
        <v>31.189079031465763</v>
      </c>
      <c r="C951" s="57" t="str">
        <f t="shared" si="268"/>
        <v>-32.8956724388677-2279.17740692306i</v>
      </c>
      <c r="D951" s="57" t="str">
        <f t="shared" si="269"/>
        <v>7.79999970045682-1020.58275783142i</v>
      </c>
      <c r="E951" s="57" t="str">
        <f t="shared" si="270"/>
        <v>162.463821337087-0.171575405378635i</v>
      </c>
      <c r="F951" s="57" t="str">
        <f t="shared" si="271"/>
        <v>3.83983981809579-2128.33952254197i</v>
      </c>
      <c r="G951" s="57" t="str">
        <f t="shared" si="272"/>
        <v>0.999999994337251-0.0000752512366100191i</v>
      </c>
      <c r="H951" s="57" t="str">
        <f t="shared" si="273"/>
        <v>109.092351345452+2.2660842277653i</v>
      </c>
      <c r="I951" s="57" t="str">
        <f t="shared" si="274"/>
        <v>14.7876007597188-654.980600539288i</v>
      </c>
      <c r="K951" s="57" t="str">
        <f t="shared" si="275"/>
        <v>0.10995110373549-0.00231135772019659i</v>
      </c>
      <c r="L951" s="57" t="str">
        <f t="shared" si="276"/>
        <v>0.000125-16.0873459850367i</v>
      </c>
      <c r="M951" s="57" t="str">
        <f t="shared" si="277"/>
        <v>0.0015-7.75517651436727i</v>
      </c>
      <c r="N951" s="57">
        <f t="shared" si="278"/>
        <v>89.173099764327787</v>
      </c>
      <c r="O951" s="57">
        <f t="shared" si="279"/>
        <v>67.156467231244122</v>
      </c>
      <c r="P951" s="371">
        <f t="shared" si="280"/>
        <v>67.156467231244122</v>
      </c>
      <c r="Q951" s="371">
        <f t="shared" si="281"/>
        <v>-90.826900235672213</v>
      </c>
      <c r="R951" s="12">
        <f t="shared" si="282"/>
        <v>89.173099764327787</v>
      </c>
      <c r="S951" s="57">
        <f t="shared" si="283"/>
        <v>3.1189079031465762E-2</v>
      </c>
      <c r="T951" s="12">
        <f t="shared" si="266"/>
        <v>67.156467231244122</v>
      </c>
    </row>
    <row r="952" spans="1:20" x14ac:dyDescent="0.25">
      <c r="A952" s="57">
        <f t="shared" si="267"/>
        <v>196.7114368148055</v>
      </c>
      <c r="B952" s="12">
        <f t="shared" si="284"/>
        <v>31.307597531785333</v>
      </c>
      <c r="C952" s="57" t="str">
        <f t="shared" si="268"/>
        <v>-32.8955410407411-2270.54358559447i</v>
      </c>
      <c r="D952" s="57" t="str">
        <f t="shared" si="269"/>
        <v>7.79999969817597-1016.71923637219i</v>
      </c>
      <c r="E952" s="57" t="str">
        <f t="shared" si="270"/>
        <v>162.463777839421-0.172226362474153i</v>
      </c>
      <c r="F952" s="57" t="str">
        <f t="shared" si="271"/>
        <v>3.83983981793023-2120.28245142677i</v>
      </c>
      <c r="G952" s="57" t="str">
        <f t="shared" si="272"/>
        <v>0.999999994294133-0.0000755371913058801i</v>
      </c>
      <c r="H952" s="57" t="str">
        <f t="shared" si="273"/>
        <v>109.092362327504+2.27469543487034i</v>
      </c>
      <c r="I952" s="57" t="str">
        <f t="shared" si="274"/>
        <v>14.7876014133133-652.500976530611i</v>
      </c>
      <c r="K952" s="57" t="str">
        <f t="shared" si="275"/>
        <v>0.109950731585638-0.00232013297673495i</v>
      </c>
      <c r="L952" s="57" t="str">
        <f t="shared" si="276"/>
        <v>0.000125-16.0264454921665i</v>
      </c>
      <c r="M952" s="57" t="str">
        <f t="shared" si="277"/>
        <v>0.0015-7.72581840443042i</v>
      </c>
      <c r="N952" s="57">
        <f t="shared" si="278"/>
        <v>89.169959201428298</v>
      </c>
      <c r="O952" s="57">
        <f t="shared" si="279"/>
        <v>67.123508354131999</v>
      </c>
      <c r="P952" s="371">
        <f t="shared" si="280"/>
        <v>67.123508354131999</v>
      </c>
      <c r="Q952" s="371">
        <f t="shared" si="281"/>
        <v>-90.830040798571702</v>
      </c>
      <c r="R952" s="12">
        <f t="shared" si="282"/>
        <v>89.169959201428298</v>
      </c>
      <c r="S952" s="57">
        <f t="shared" si="283"/>
        <v>3.1307597531785331E-2</v>
      </c>
      <c r="T952" s="12">
        <f t="shared" si="266"/>
        <v>67.123508354131999</v>
      </c>
    </row>
    <row r="953" spans="1:20" x14ac:dyDescent="0.25">
      <c r="A953" s="57">
        <f t="shared" si="267"/>
        <v>197.45894027470177</v>
      </c>
      <c r="B953" s="12">
        <f t="shared" si="284"/>
        <v>31.42656640240612</v>
      </c>
      <c r="C953" s="57" t="str">
        <f t="shared" si="268"/>
        <v>-32.8954086431449-2261.94242684345i</v>
      </c>
      <c r="D953" s="57" t="str">
        <f t="shared" si="269"/>
        <v>7.79999969587772-1012.87034076051i</v>
      </c>
      <c r="E953" s="57" t="str">
        <f t="shared" si="270"/>
        <v>162.463734010908-0.172879781434694i</v>
      </c>
      <c r="F953" s="57" t="str">
        <f t="shared" si="271"/>
        <v>3.83983981776339-2112.25588128645i</v>
      </c>
      <c r="G953" s="57" t="str">
        <f t="shared" si="272"/>
        <v>0.999999994250686-0.0000758242326295482i</v>
      </c>
      <c r="H953" s="57" t="str">
        <f t="shared" si="273"/>
        <v>109.09237339318+2.28333936555841i</v>
      </c>
      <c r="I953" s="57" t="str">
        <f t="shared" si="274"/>
        <v>14.7876020718846-650.030738967534i</v>
      </c>
      <c r="K953" s="57" t="str">
        <f t="shared" si="275"/>
        <v>0.109950356604637-0.00232894148886813i</v>
      </c>
      <c r="L953" s="57" t="str">
        <f t="shared" si="276"/>
        <v>0.000125-15.9657755450951i</v>
      </c>
      <c r="M953" s="57" t="str">
        <f t="shared" si="277"/>
        <v>0.0015-7.69657143298506i</v>
      </c>
      <c r="N953" s="57">
        <f t="shared" si="278"/>
        <v>89.166806723354512</v>
      </c>
      <c r="O953" s="57">
        <f t="shared" si="279"/>
        <v>67.090549362489028</v>
      </c>
      <c r="P953" s="371">
        <f t="shared" si="280"/>
        <v>67.090549362489028</v>
      </c>
      <c r="Q953" s="371">
        <f t="shared" si="281"/>
        <v>-90.833193276645488</v>
      </c>
      <c r="R953" s="12">
        <f t="shared" si="282"/>
        <v>89.166806723354512</v>
      </c>
      <c r="S953" s="57">
        <f t="shared" si="283"/>
        <v>3.1426566402406118E-2</v>
      </c>
      <c r="T953" s="12">
        <f t="shared" si="266"/>
        <v>67.090549362489028</v>
      </c>
    </row>
    <row r="954" spans="1:20" x14ac:dyDescent="0.25">
      <c r="A954" s="57">
        <f t="shared" si="267"/>
        <v>198.20928424774564</v>
      </c>
      <c r="B954" s="12">
        <f t="shared" si="284"/>
        <v>31.545987354735264</v>
      </c>
      <c r="C954" s="57" t="str">
        <f t="shared" si="268"/>
        <v>-32.8952752384819-2253.3738069399i</v>
      </c>
      <c r="D954" s="57" t="str">
        <f t="shared" si="269"/>
        <v>7.79999969356204-1009.03601562872i</v>
      </c>
      <c r="E954" s="57" t="str">
        <f t="shared" si="270"/>
        <v>162.463689849031-0.173535671480654i</v>
      </c>
      <c r="F954" s="57" t="str">
        <f t="shared" si="271"/>
        <v>3.83983981759528-2104.25969665612i</v>
      </c>
      <c r="G954" s="57" t="str">
        <f t="shared" si="272"/>
        <v>0.999999994206908-0.0000761123647102083i</v>
      </c>
      <c r="H954" s="57" t="str">
        <f t="shared" si="273"/>
        <v>109.092384543117+2.29201614419056i</v>
      </c>
      <c r="I954" s="57" t="str">
        <f t="shared" si="274"/>
        <v>14.7876027354708-647.569852314867i</v>
      </c>
      <c r="K954" s="57" t="str">
        <f t="shared" si="275"/>
        <v>0.109949978770969-0.00233778338193419i</v>
      </c>
      <c r="L954" s="57" t="str">
        <f t="shared" si="276"/>
        <v>0.000125-15.9053352710651i</v>
      </c>
      <c r="M954" s="57" t="str">
        <f t="shared" si="277"/>
        <v>0.0015-7.66743517930369i</v>
      </c>
      <c r="N954" s="57">
        <f t="shared" si="278"/>
        <v>89.163642285045682</v>
      </c>
      <c r="O954" s="57">
        <f t="shared" si="279"/>
        <v>67.057590255443927</v>
      </c>
      <c r="P954" s="371">
        <f t="shared" si="280"/>
        <v>67.057590255443927</v>
      </c>
      <c r="Q954" s="371">
        <f t="shared" si="281"/>
        <v>-90.836357714954318</v>
      </c>
      <c r="R954" s="12">
        <f t="shared" si="282"/>
        <v>89.163642285045682</v>
      </c>
      <c r="S954" s="57">
        <f t="shared" si="283"/>
        <v>3.1545987354735266E-2</v>
      </c>
      <c r="T954" s="12">
        <f t="shared" si="266"/>
        <v>67.057590255443927</v>
      </c>
    </row>
    <row r="955" spans="1:20" x14ac:dyDescent="0.25">
      <c r="A955" s="57">
        <f t="shared" si="267"/>
        <v>198.96247952788707</v>
      </c>
      <c r="B955" s="12">
        <f t="shared" si="284"/>
        <v>31.66586210668326</v>
      </c>
      <c r="C955" s="57" t="str">
        <f t="shared" si="268"/>
        <v>-32.895140819101-2244.83760262192i</v>
      </c>
      <c r="D955" s="57" t="str">
        <f t="shared" si="269"/>
        <v>7.7999996912287-1005.21620581878i</v>
      </c>
      <c r="E955" s="57" t="str">
        <f t="shared" si="270"/>
        <v>162.463645351257-0.174194041866098i</v>
      </c>
      <c r="F955" s="57" t="str">
        <f t="shared" si="271"/>
        <v>3.83983981742592-2096.29378250799i</v>
      </c>
      <c r="G955" s="57" t="str">
        <f t="shared" si="272"/>
        <v>0.999999994162797-0.000076401591692737i</v>
      </c>
      <c r="H955" s="57" t="str">
        <f t="shared" si="273"/>
        <v>109.092395777955+2.30072589560041i</v>
      </c>
      <c r="I955" s="57" t="str">
        <f t="shared" si="274"/>
        <v>14.7876034041096-645.118281171923i</v>
      </c>
      <c r="K955" s="57" t="str">
        <f t="shared" si="275"/>
        <v>0.109949598062953-0.00234665878173564i</v>
      </c>
      <c r="L955" s="57" t="str">
        <f t="shared" si="276"/>
        <v>0.000125-15.8451238006227i</v>
      </c>
      <c r="M955" s="57" t="str">
        <f t="shared" si="277"/>
        <v>0.0015-7.63840922425154i</v>
      </c>
      <c r="N955" s="57">
        <f t="shared" si="278"/>
        <v>89.160465841272284</v>
      </c>
      <c r="O955" s="57">
        <f t="shared" si="279"/>
        <v>67.024631032119146</v>
      </c>
      <c r="P955" s="371">
        <f t="shared" si="280"/>
        <v>67.024631032119146</v>
      </c>
      <c r="Q955" s="371">
        <f t="shared" si="281"/>
        <v>-90.839534158727716</v>
      </c>
      <c r="R955" s="12">
        <f t="shared" si="282"/>
        <v>89.160465841272284</v>
      </c>
      <c r="S955" s="57">
        <f t="shared" si="283"/>
        <v>3.1665862106683262E-2</v>
      </c>
      <c r="T955" s="12">
        <f t="shared" si="266"/>
        <v>67.024631032119146</v>
      </c>
    </row>
    <row r="956" spans="1:20" x14ac:dyDescent="0.25">
      <c r="A956" s="57">
        <f t="shared" si="267"/>
        <v>199.71853695009307</v>
      </c>
      <c r="B956" s="12">
        <f t="shared" si="284"/>
        <v>31.786192382688657</v>
      </c>
      <c r="C956" s="57" t="str">
        <f t="shared" si="268"/>
        <v>-32.8950053772939-2236.33369109389i</v>
      </c>
      <c r="D956" s="57" t="str">
        <f t="shared" si="269"/>
        <v>7.79999968887754-1001.41085638144i</v>
      </c>
      <c r="E956" s="57" t="str">
        <f t="shared" si="270"/>
        <v>162.463600515036-0.174854901878739i</v>
      </c>
      <c r="F956" s="57" t="str">
        <f t="shared" si="271"/>
        <v>3.83983981725524-2088.35802424968i</v>
      </c>
      <c r="G956" s="57" t="str">
        <f t="shared" si="272"/>
        <v>0.99999999411835-0.0000766919177377607i</v>
      </c>
      <c r="H956" s="57" t="str">
        <f t="shared" si="273"/>
        <v>109.092407098342+2.30946874509625i</v>
      </c>
      <c r="I956" s="57" t="str">
        <f t="shared" si="274"/>
        <v>14.7876040778398-642.675990272027i</v>
      </c>
      <c r="K956" s="57" t="str">
        <f t="shared" si="275"/>
        <v>0.109949214458742-0.00235556781454115i</v>
      </c>
      <c r="L956" s="57" t="str">
        <f t="shared" si="276"/>
        <v>0.000125-15.7851402676058i</v>
      </c>
      <c r="M956" s="57" t="str">
        <f t="shared" si="277"/>
        <v>0.0015-7.60949315028051i</v>
      </c>
      <c r="N956" s="57">
        <f t="shared" si="278"/>
        <v>89.15727734663534</v>
      </c>
      <c r="O956" s="57">
        <f t="shared" si="279"/>
        <v>66.991671691630444</v>
      </c>
      <c r="P956" s="371">
        <f t="shared" si="280"/>
        <v>66.991671691630444</v>
      </c>
      <c r="Q956" s="371">
        <f t="shared" si="281"/>
        <v>-90.84272265336466</v>
      </c>
      <c r="R956" s="12">
        <f t="shared" si="282"/>
        <v>89.15727734663534</v>
      </c>
      <c r="S956" s="57">
        <f t="shared" si="283"/>
        <v>3.1786192382688656E-2</v>
      </c>
      <c r="T956" s="12">
        <f t="shared" si="266"/>
        <v>66.991671691630444</v>
      </c>
    </row>
    <row r="957" spans="1:20" x14ac:dyDescent="0.25">
      <c r="A957" s="57">
        <f t="shared" si="267"/>
        <v>200.47746739050342</v>
      </c>
      <c r="B957" s="12">
        <f t="shared" si="284"/>
        <v>31.906979913742877</v>
      </c>
      <c r="C957" s="57" t="str">
        <f t="shared" si="268"/>
        <v>-32.8948689052902-2227.86195002472i</v>
      </c>
      <c r="D957" s="57" t="str">
        <f t="shared" si="269"/>
        <v>7.79999968650857-997.619912575463i</v>
      </c>
      <c r="E957" s="57" t="str">
        <f t="shared" si="270"/>
        <v>162.463555337796-0.175518260839863i</v>
      </c>
      <c r="F957" s="57" t="str">
        <f t="shared" si="271"/>
        <v>3.83983981708327-2080.45230772268i</v>
      </c>
      <c r="G957" s="57" t="str">
        <f t="shared" si="272"/>
        <v>0.999999994073564-0.0000769833470217164i</v>
      </c>
      <c r="H957" s="57" t="str">
        <f t="shared" si="273"/>
        <v>109.092418504928+2.31824481846257i</v>
      </c>
      <c r="I957" s="57" t="str">
        <f t="shared" si="274"/>
        <v>14.7876047567001-640.242944482007i</v>
      </c>
      <c r="K957" s="57" t="str">
        <f t="shared" si="275"/>
        <v>0.109948827936325-0.00236451060708712i</v>
      </c>
      <c r="L957" s="57" t="str">
        <f t="shared" si="276"/>
        <v>0.000125-15.7253838091311i</v>
      </c>
      <c r="M957" s="57" t="str">
        <f t="shared" si="277"/>
        <v>0.0015-7.5806865414231i</v>
      </c>
      <c r="N957" s="57">
        <f t="shared" si="278"/>
        <v>89.154076755565995</v>
      </c>
      <c r="O957" s="57">
        <f t="shared" si="279"/>
        <v>66.958712233086686</v>
      </c>
      <c r="P957" s="371">
        <f t="shared" si="280"/>
        <v>66.958712233086686</v>
      </c>
      <c r="Q957" s="371">
        <f t="shared" si="281"/>
        <v>-90.845923244434005</v>
      </c>
      <c r="R957" s="12">
        <f t="shared" si="282"/>
        <v>89.154076755565995</v>
      </c>
      <c r="S957" s="57">
        <f t="shared" si="283"/>
        <v>3.1906979913742875E-2</v>
      </c>
      <c r="T957" s="12">
        <f t="shared" si="266"/>
        <v>66.958712233086686</v>
      </c>
    </row>
    <row r="958" spans="1:20" x14ac:dyDescent="0.25">
      <c r="A958" s="57">
        <f t="shared" si="267"/>
        <v>201.23928176658734</v>
      </c>
      <c r="B958" s="12">
        <f t="shared" si="284"/>
        <v>32.0282264374151</v>
      </c>
      <c r="C958" s="57" t="str">
        <f t="shared" si="268"/>
        <v>-32.8947313952627-2219.42225754607i</v>
      </c>
      <c r="D958" s="57" t="str">
        <f t="shared" si="269"/>
        <v>7.79999968412149-993.843319866852i</v>
      </c>
      <c r="E958" s="57" t="str">
        <f t="shared" si="270"/>
        <v>162.463509816944-0.176184128104671i</v>
      </c>
      <c r="F958" s="57" t="str">
        <f t="shared" si="271"/>
        <v>3.83983981691001-2072.57651920057i</v>
      </c>
      <c r="G958" s="57" t="str">
        <f t="shared" si="272"/>
        <v>0.999999994028438-0.0000772758837369117i</v>
      </c>
      <c r="H958" s="57" t="str">
        <f t="shared" si="273"/>
        <v>109.092429998371+2.32705424196204i</v>
      </c>
      <c r="I958" s="57" t="str">
        <f t="shared" si="274"/>
        <v>14.7876054407296-637.819108801682i</v>
      </c>
      <c r="K958" s="57" t="str">
        <f t="shared" si="275"/>
        <v>0.109948438473522-0.00237348728657931i</v>
      </c>
      <c r="L958" s="57" t="str">
        <f t="shared" si="276"/>
        <v>0.000125-15.6658535655819i</v>
      </c>
      <c r="M958" s="57" t="str">
        <f t="shared" si="277"/>
        <v>0.0015-7.55198898328662i</v>
      </c>
      <c r="N958" s="57">
        <f t="shared" si="278"/>
        <v>89.15086402232474</v>
      </c>
      <c r="O958" s="57">
        <f t="shared" si="279"/>
        <v>66.925752655589889</v>
      </c>
      <c r="P958" s="371">
        <f t="shared" si="280"/>
        <v>66.925752655589889</v>
      </c>
      <c r="Q958" s="371">
        <f t="shared" si="281"/>
        <v>-90.84913597767526</v>
      </c>
      <c r="R958" s="12">
        <f t="shared" si="282"/>
        <v>89.15086402232474</v>
      </c>
      <c r="S958" s="57">
        <f t="shared" si="283"/>
        <v>3.2028226437415097E-2</v>
      </c>
      <c r="T958" s="12">
        <f t="shared" si="266"/>
        <v>66.925752655589889</v>
      </c>
    </row>
    <row r="959" spans="1:20" x14ac:dyDescent="0.25">
      <c r="A959" s="57">
        <f t="shared" si="267"/>
        <v>202.00399103730038</v>
      </c>
      <c r="B959" s="12">
        <f t="shared" si="284"/>
        <v>32.14993369787728</v>
      </c>
      <c r="C959" s="57" t="str">
        <f t="shared" si="268"/>
        <v>-32.8945928393263-2211.01449225073i</v>
      </c>
      <c r="D959" s="57" t="str">
        <f t="shared" si="269"/>
        <v>7.79999968171624-990.081023928055i</v>
      </c>
      <c r="E959" s="57" t="str">
        <f t="shared" si="270"/>
        <v>162.463463949873-0.176852513062367i</v>
      </c>
      <c r="F959" s="57" t="str">
        <f t="shared" si="271"/>
        <v>3.83983981673541-2064.73054538751i</v>
      </c>
      <c r="G959" s="57" t="str">
        <f t="shared" si="272"/>
        <v>0.999999993982968-0.000077569532091585i</v>
      </c>
      <c r="H959" s="57" t="str">
        <f t="shared" si="273"/>
        <v>109.092441579332+2.33589714233723i</v>
      </c>
      <c r="I959" s="57" t="str">
        <f t="shared" si="274"/>
        <v>14.7876061299678-635.404448363366i</v>
      </c>
      <c r="K959" s="57" t="str">
        <f t="shared" si="275"/>
        <v>0.109948046047986-0.00238249798069455i</v>
      </c>
      <c r="L959" s="57" t="str">
        <f t="shared" si="276"/>
        <v>0.000125-15.6065486805956i</v>
      </c>
      <c r="M959" s="57" t="str">
        <f t="shared" si="277"/>
        <v>0.0015-7.523400063047i</v>
      </c>
      <c r="N959" s="57">
        <f t="shared" si="278"/>
        <v>89.147639101000863</v>
      </c>
      <c r="O959" s="57">
        <f t="shared" si="279"/>
        <v>66.892792958235589</v>
      </c>
      <c r="P959" s="371">
        <f t="shared" si="280"/>
        <v>66.892792958235589</v>
      </c>
      <c r="Q959" s="371">
        <f t="shared" si="281"/>
        <v>-90.852360898999137</v>
      </c>
      <c r="R959" s="12">
        <f t="shared" si="282"/>
        <v>89.147639101000863</v>
      </c>
      <c r="S959" s="57">
        <f t="shared" si="283"/>
        <v>3.2149933697877282E-2</v>
      </c>
      <c r="T959" s="12">
        <f t="shared" si="266"/>
        <v>66.892792958235589</v>
      </c>
    </row>
    <row r="960" spans="1:20" x14ac:dyDescent="0.25">
      <c r="A960" s="57">
        <f t="shared" si="267"/>
        <v>202.77160620324213</v>
      </c>
      <c r="B960" s="12">
        <f t="shared" si="284"/>
        <v>32.272103445929211</v>
      </c>
      <c r="C960" s="57" t="str">
        <f t="shared" si="268"/>
        <v>-32.8944532295337-2202.63853319075i</v>
      </c>
      <c r="D960" s="57" t="str">
        <f t="shared" si="269"/>
        <v>7.7999996792927-986.332970637181i</v>
      </c>
      <c r="E960" s="57" t="str">
        <f t="shared" si="270"/>
        <v>162.463417733952-0.177523425136093i</v>
      </c>
      <c r="F960" s="57" t="str">
        <f t="shared" si="271"/>
        <v>3.83983981655947-2056.91427341652i</v>
      </c>
      <c r="G960" s="57" t="str">
        <f t="shared" si="272"/>
        <v>0.999999993937151-0.0000778642963099655i</v>
      </c>
      <c r="H960" s="57" t="str">
        <f t="shared" si="273"/>
        <v>109.092453248477+2.34477364681246i</v>
      </c>
      <c r="I960" s="57" t="str">
        <f t="shared" si="274"/>
        <v>14.7876068244541-632.998928431352i</v>
      </c>
      <c r="K960" s="57" t="str">
        <f t="shared" si="275"/>
        <v>0.109947650637201-0.00239154281758232i</v>
      </c>
      <c r="L960" s="57" t="str">
        <f t="shared" si="276"/>
        <v>0.000125-15.5474683010516i</v>
      </c>
      <c r="M960" s="57" t="str">
        <f t="shared" si="277"/>
        <v>0.0015-7.49491936944315i</v>
      </c>
      <c r="N960" s="57">
        <f t="shared" si="278"/>
        <v>89.144401945511817</v>
      </c>
      <c r="O960" s="57">
        <f t="shared" si="279"/>
        <v>66.859833140112329</v>
      </c>
      <c r="P960" s="371">
        <f t="shared" si="280"/>
        <v>66.859833140112329</v>
      </c>
      <c r="Q960" s="371">
        <f t="shared" si="281"/>
        <v>-90.855598054488183</v>
      </c>
      <c r="R960" s="12">
        <f t="shared" si="282"/>
        <v>89.144401945511817</v>
      </c>
      <c r="S960" s="57">
        <f t="shared" si="283"/>
        <v>3.2272103445929214E-2</v>
      </c>
      <c r="T960" s="12">
        <f t="shared" si="266"/>
        <v>66.859833140112329</v>
      </c>
    </row>
    <row r="961" spans="1:20" x14ac:dyDescent="0.25">
      <c r="A961" s="57">
        <f t="shared" si="267"/>
        <v>203.54213830681445</v>
      </c>
      <c r="B961" s="12">
        <f t="shared" si="284"/>
        <v>32.394737439023743</v>
      </c>
      <c r="C961" s="57" t="str">
        <f t="shared" si="268"/>
        <v>-32.8943125578786-2194.29425987568i</v>
      </c>
      <c r="D961" s="57" t="str">
        <f t="shared" si="269"/>
        <v>7.79999967685072-982.599106077227i</v>
      </c>
      <c r="E961" s="57" t="str">
        <f t="shared" si="270"/>
        <v>162.463371166529-0.17819687378326i</v>
      </c>
      <c r="F961" s="57" t="str">
        <f t="shared" si="271"/>
        <v>3.8398398163822-2049.12759084791i</v>
      </c>
      <c r="G961" s="57" t="str">
        <f t="shared" si="272"/>
        <v>0.999999993890986-0.0000781601806323352i</v>
      </c>
      <c r="H961" s="57" t="str">
        <f t="shared" si="273"/>
        <v>109.092465006477+2.35368388309564i</v>
      </c>
      <c r="I961" s="57" t="str">
        <f t="shared" si="274"/>
        <v>14.7876075242287-630.602514401427i</v>
      </c>
      <c r="K961" s="57" t="str">
        <f t="shared" si="275"/>
        <v>0.109947252218479-0.00240062192586644i</v>
      </c>
      <c r="L961" s="57" t="str">
        <f t="shared" si="276"/>
        <v>0.000125-15.4886115770588i</v>
      </c>
      <c r="M961" s="57" t="str">
        <f t="shared" si="277"/>
        <v>0.0015-7.4665464927706i</v>
      </c>
      <c r="N961" s="57">
        <f t="shared" si="278"/>
        <v>89.141152509602563</v>
      </c>
      <c r="O961" s="57">
        <f t="shared" si="279"/>
        <v>66.82687320030152</v>
      </c>
      <c r="P961" s="371">
        <f t="shared" si="280"/>
        <v>66.82687320030152</v>
      </c>
      <c r="Q961" s="371">
        <f t="shared" si="281"/>
        <v>-90.858847490397437</v>
      </c>
      <c r="R961" s="12">
        <f t="shared" si="282"/>
        <v>89.141152509602563</v>
      </c>
      <c r="S961" s="57">
        <f t="shared" si="283"/>
        <v>3.2394737439023741E-2</v>
      </c>
      <c r="T961" s="12">
        <f t="shared" si="266"/>
        <v>66.82687320030152</v>
      </c>
    </row>
    <row r="962" spans="1:20" x14ac:dyDescent="0.25">
      <c r="A962" s="57">
        <f t="shared" si="267"/>
        <v>204.31559843238031</v>
      </c>
      <c r="B962" s="12">
        <f t="shared" si="284"/>
        <v>32.517837441292031</v>
      </c>
      <c r="C962" s="57" t="str">
        <f t="shared" si="268"/>
        <v>-32.894170816292-2185.98155227092i</v>
      </c>
      <c r="D962" s="57" t="str">
        <f t="shared" si="269"/>
        <v>7.79999967439008-978.879376535295i</v>
      </c>
      <c r="E962" s="57" t="str">
        <f t="shared" si="270"/>
        <v>162.463324244934-0.178872868495385i</v>
      </c>
      <c r="F962" s="57" t="str">
        <f t="shared" si="271"/>
        <v>3.83983981620359-2041.37038566764i</v>
      </c>
      <c r="G962" s="57" t="str">
        <f t="shared" si="272"/>
        <v>0.999999993844469-0.0000784571893150884i</v>
      </c>
      <c r="H962" s="57" t="str">
        <f t="shared" si="273"/>
        <v>109.09247685401+2.36262797938013i</v>
      </c>
      <c r="I962" s="57" t="str">
        <f t="shared" si="274"/>
        <v>14.7876082293316-628.21517180038i</v>
      </c>
      <c r="K962" s="57" t="str">
        <f t="shared" si="275"/>
        <v>0.109946850768961-0.00240973543464672i</v>
      </c>
      <c r="L962" s="57" t="str">
        <f t="shared" si="276"/>
        <v>0.000125-15.4299776619434i</v>
      </c>
      <c r="M962" s="57" t="str">
        <f t="shared" si="277"/>
        <v>0.0015-7.43828102487609i</v>
      </c>
      <c r="N962" s="57">
        <f t="shared" si="278"/>
        <v>89.137890746845059</v>
      </c>
      <c r="O962" s="57">
        <f t="shared" si="279"/>
        <v>66.79391313787778</v>
      </c>
      <c r="P962" s="371">
        <f t="shared" si="280"/>
        <v>66.79391313787778</v>
      </c>
      <c r="Q962" s="371">
        <f t="shared" si="281"/>
        <v>-90.862109253154941</v>
      </c>
      <c r="R962" s="12">
        <f t="shared" si="282"/>
        <v>89.137890746845059</v>
      </c>
      <c r="S962" s="57">
        <f t="shared" si="283"/>
        <v>3.2517837441292032E-2</v>
      </c>
      <c r="T962" s="12">
        <f t="shared" si="266"/>
        <v>66.79391313787778</v>
      </c>
    </row>
    <row r="963" spans="1:20" x14ac:dyDescent="0.25">
      <c r="A963" s="57">
        <f t="shared" si="267"/>
        <v>205.09199770642334</v>
      </c>
      <c r="B963" s="12">
        <f t="shared" si="284"/>
        <v>32.641405223568938</v>
      </c>
      <c r="C963" s="57" t="str">
        <f t="shared" si="268"/>
        <v>-32.8940279966478-2177.70029079599i</v>
      </c>
      <c r="D963" s="57" t="str">
        <f t="shared" si="269"/>
        <v>7.79999967191077-975.173728501828i</v>
      </c>
      <c r="E963" s="57" t="str">
        <f t="shared" si="270"/>
        <v>162.463276966479-0.179551418798618i</v>
      </c>
      <c r="F963" s="57" t="str">
        <f t="shared" si="271"/>
        <v>3.83983981602361-2033.64254628571i</v>
      </c>
      <c r="G963" s="57" t="str">
        <f t="shared" si="272"/>
        <v>0.999999993797599-0.0000787553266307944i</v>
      </c>
      <c r="H963" s="57" t="str">
        <f t="shared" si="273"/>
        <v>109.092488791756+2.37160606434655i</v>
      </c>
      <c r="I963" s="57" t="str">
        <f t="shared" si="274"/>
        <v>14.7876089398036-625.836866285476i</v>
      </c>
      <c r="K963" s="57" t="str">
        <f t="shared" si="275"/>
        <v>0.109946446265614-0.00241888347350064i</v>
      </c>
      <c r="L963" s="57" t="str">
        <f t="shared" si="276"/>
        <v>0.000125-15.3715657122369i</v>
      </c>
      <c r="M963" s="57" t="str">
        <f t="shared" si="277"/>
        <v>0.0015-7.41012255915128i</v>
      </c>
      <c r="N963" s="57">
        <f t="shared" si="278"/>
        <v>89.134616610637465</v>
      </c>
      <c r="O963" s="57">
        <f t="shared" si="279"/>
        <v>66.760952951908791</v>
      </c>
      <c r="P963" s="371">
        <f t="shared" si="280"/>
        <v>66.760952951908791</v>
      </c>
      <c r="Q963" s="371">
        <f t="shared" si="281"/>
        <v>-90.865383389362535</v>
      </c>
      <c r="R963" s="12">
        <f t="shared" si="282"/>
        <v>89.134616610637465</v>
      </c>
      <c r="S963" s="57">
        <f t="shared" si="283"/>
        <v>3.2641405223568939E-2</v>
      </c>
      <c r="T963" s="12">
        <f t="shared" si="266"/>
        <v>66.760952951908791</v>
      </c>
    </row>
    <row r="964" spans="1:20" x14ac:dyDescent="0.25">
      <c r="A964" s="57">
        <f t="shared" si="267"/>
        <v>205.87134729770779</v>
      </c>
      <c r="B964" s="12">
        <f t="shared" si="284"/>
        <v>32.765442563418503</v>
      </c>
      <c r="C964" s="57" t="str">
        <f t="shared" si="268"/>
        <v>-32.893884090754-2169.4503563227i</v>
      </c>
      <c r="D964" s="57" t="str">
        <f t="shared" si="269"/>
        <v>7.7999996694125-971.482108669832i</v>
      </c>
      <c r="E964" s="57" t="str">
        <f t="shared" si="270"/>
        <v>162.46322932845-0.18023253425337i</v>
      </c>
      <c r="F964" s="57" t="str">
        <f t="shared" si="271"/>
        <v>3.83983981584226-2025.94396153454i</v>
      </c>
      <c r="G964" s="57" t="str">
        <f t="shared" si="272"/>
        <v>0.999999993750371-0.0000790545968682579i</v>
      </c>
      <c r="H964" s="57" t="str">
        <f t="shared" si="273"/>
        <v>109.092500820403+2.38061826716469i</v>
      </c>
      <c r="I964" s="57" t="str">
        <f t="shared" si="274"/>
        <v>14.7876096556854-623.467563643992i</v>
      </c>
      <c r="K964" s="57" t="str">
        <f t="shared" si="275"/>
        <v>0.10994603868523-0.00242806617248498i</v>
      </c>
      <c r="L964" s="57" t="str">
        <f t="shared" si="276"/>
        <v>0.000125-15.3133748876638i</v>
      </c>
      <c r="M964" s="57" t="str">
        <f t="shared" si="277"/>
        <v>0.0015-7.38207069052728i</v>
      </c>
      <c r="N964" s="57">
        <f t="shared" si="278"/>
        <v>89.131330054203644</v>
      </c>
      <c r="O964" s="57">
        <f t="shared" si="279"/>
        <v>66.727992641454804</v>
      </c>
      <c r="P964" s="371">
        <f t="shared" si="280"/>
        <v>66.727992641454804</v>
      </c>
      <c r="Q964" s="371">
        <f t="shared" si="281"/>
        <v>-90.868669945796356</v>
      </c>
      <c r="R964" s="12">
        <f t="shared" si="282"/>
        <v>89.131330054203644</v>
      </c>
      <c r="S964" s="57">
        <f t="shared" si="283"/>
        <v>3.2765442563418505E-2</v>
      </c>
      <c r="T964" s="12">
        <f t="shared" si="266"/>
        <v>66.727992641454804</v>
      </c>
    </row>
    <row r="965" spans="1:20" x14ac:dyDescent="0.25">
      <c r="A965" s="57">
        <f t="shared" si="267"/>
        <v>206.65365841743906</v>
      </c>
      <c r="B965" s="12">
        <f t="shared" si="284"/>
        <v>32.889951245159494</v>
      </c>
      <c r="C965" s="57" t="str">
        <f t="shared" si="268"/>
        <v>-32.8937390903595-2161.23163017361i</v>
      </c>
      <c r="D965" s="57" t="str">
        <f t="shared" si="269"/>
        <v>7.79999966689527-967.804463934124i</v>
      </c>
      <c r="E965" s="57" t="str">
        <f t="shared" si="270"/>
        <v>162.463181328117-0.180916224454817i</v>
      </c>
      <c r="F965" s="57" t="str">
        <f t="shared" si="271"/>
        <v>3.83983981565954-2018.27452066742i</v>
      </c>
      <c r="G965" s="57" t="str">
        <f t="shared" si="272"/>
        <v>0.999999993702783-0.0000793550043325809i</v>
      </c>
      <c r="H965" s="57" t="str">
        <f t="shared" si="273"/>
        <v>109.092512940644+2.38966471749531i</v>
      </c>
      <c r="I965" s="57" t="str">
        <f t="shared" si="274"/>
        <v>14.7876103770185-621.107229792724i</v>
      </c>
      <c r="K965" s="57" t="str">
        <f t="shared" si="275"/>
        <v>0.109945628004425-0.00243728366213753i</v>
      </c>
      <c r="L965" s="57" t="str">
        <f t="shared" si="276"/>
        <v>0.000125-15.2554043511295i</v>
      </c>
      <c r="M965" s="57" t="str">
        <f t="shared" si="277"/>
        <v>0.0015-7.35412501546851i</v>
      </c>
      <c r="N965" s="57">
        <f t="shared" si="278"/>
        <v>89.128031030592481</v>
      </c>
      <c r="O965" s="57">
        <f t="shared" si="279"/>
        <v>66.695032205569348</v>
      </c>
      <c r="P965" s="371">
        <f t="shared" si="280"/>
        <v>66.695032205569348</v>
      </c>
      <c r="Q965" s="371">
        <f t="shared" si="281"/>
        <v>-90.871968969407519</v>
      </c>
      <c r="R965" s="12">
        <f t="shared" si="282"/>
        <v>89.128031030592481</v>
      </c>
      <c r="S965" s="57">
        <f t="shared" si="283"/>
        <v>3.2889951245159497E-2</v>
      </c>
      <c r="T965" s="12">
        <f t="shared" si="266"/>
        <v>66.695032205569348</v>
      </c>
    </row>
    <row r="966" spans="1:20" x14ac:dyDescent="0.25">
      <c r="A966" s="57">
        <f t="shared" si="267"/>
        <v>207.43894231942534</v>
      </c>
      <c r="B966" s="12">
        <f t="shared" si="284"/>
        <v>33.014933059891099</v>
      </c>
      <c r="C966" s="57" t="str">
        <f t="shared" si="268"/>
        <v>-32.8935929871494-2153.04399412017i</v>
      </c>
      <c r="D966" s="57" t="str">
        <f t="shared" si="269"/>
        <v>7.79999966435888-964.140741390545i</v>
      </c>
      <c r="E966" s="57" t="str">
        <f t="shared" si="270"/>
        <v>162.463132962728-0.181602499032805i</v>
      </c>
      <c r="F966" s="57" t="str">
        <f t="shared" si="271"/>
        <v>3.83983981547543-2010.63411335686i</v>
      </c>
      <c r="G966" s="57" t="str">
        <f t="shared" si="272"/>
        <v>0.999999993654833-0.0000796565533452252i</v>
      </c>
      <c r="H966" s="57" t="str">
        <f t="shared" si="273"/>
        <v>109.092525153175+2.398745545492i</v>
      </c>
      <c r="I966" s="57" t="str">
        <f t="shared" si="274"/>
        <v>14.7876111038441-618.755830777466i</v>
      </c>
      <c r="K966" s="57" t="str">
        <f t="shared" si="275"/>
        <v>0.109945214199639-0.00244653607347875i</v>
      </c>
      <c r="L966" s="57" t="str">
        <f t="shared" si="276"/>
        <v>0.000125-15.1976532687084i</v>
      </c>
      <c r="M966" s="57" t="str">
        <f t="shared" si="277"/>
        <v>0.0015-7.32628513196704i</v>
      </c>
      <c r="N966" s="57">
        <f t="shared" si="278"/>
        <v>89.124719492677201</v>
      </c>
      <c r="O966" s="57">
        <f t="shared" si="279"/>
        <v>66.662071643298518</v>
      </c>
      <c r="P966" s="371">
        <f t="shared" si="280"/>
        <v>66.662071643298518</v>
      </c>
      <c r="Q966" s="371">
        <f t="shared" si="281"/>
        <v>-90.875280507322799</v>
      </c>
      <c r="R966" s="12">
        <f t="shared" si="282"/>
        <v>89.124719492677201</v>
      </c>
      <c r="S966" s="57">
        <f t="shared" si="283"/>
        <v>3.3014933059891102E-2</v>
      </c>
      <c r="T966" s="12">
        <f t="shared" si="266"/>
        <v>66.662071643298518</v>
      </c>
    </row>
    <row r="967" spans="1:20" x14ac:dyDescent="0.25">
      <c r="A967" s="57">
        <f t="shared" si="267"/>
        <v>208.22721030023916</v>
      </c>
      <c r="B967" s="12">
        <f t="shared" si="284"/>
        <v>33.140389805518687</v>
      </c>
      <c r="C967" s="57" t="str">
        <f t="shared" si="268"/>
        <v>-32.8934457727455-2144.88733038109i</v>
      </c>
      <c r="D967" s="57" t="str">
        <f t="shared" si="269"/>
        <v>7.79999966180315-960.490888335214i</v>
      </c>
      <c r="E967" s="57" t="str">
        <f t="shared" si="270"/>
        <v>162.46308422951-0.182291367651959i</v>
      </c>
      <c r="F967" s="57" t="str">
        <f t="shared" si="271"/>
        <v>3.83983981528989-2003.02262969305i</v>
      </c>
      <c r="G967" s="57" t="str">
        <f t="shared" si="272"/>
        <v>0.999999993606518-0.0000799592482440738i</v>
      </c>
      <c r="H967" s="57" t="str">
        <f t="shared" si="273"/>
        <v>109.092537458699+2.40786088180311i</v>
      </c>
      <c r="I967" s="57" t="str">
        <f t="shared" si="274"/>
        <v>14.7876118362042-616.41333277256i</v>
      </c>
      <c r="K967" s="57" t="str">
        <f t="shared" si="275"/>
        <v>0.109944797247132-0.00245582353801345i</v>
      </c>
      <c r="L967" s="57" t="str">
        <f t="shared" si="276"/>
        <v>0.000125-15.1401208096318i</v>
      </c>
      <c r="M967" s="57" t="str">
        <f t="shared" si="277"/>
        <v>0.0015-7.29855063953682i</v>
      </c>
      <c r="N967" s="57">
        <f t="shared" si="278"/>
        <v>89.121395393154899</v>
      </c>
      <c r="O967" s="57">
        <f t="shared" si="279"/>
        <v>66.62911095368122</v>
      </c>
      <c r="P967" s="371">
        <f t="shared" si="280"/>
        <v>66.62911095368122</v>
      </c>
      <c r="Q967" s="371">
        <f t="shared" si="281"/>
        <v>-90.878604606845101</v>
      </c>
      <c r="R967" s="12">
        <f t="shared" si="282"/>
        <v>89.121395393154899</v>
      </c>
      <c r="S967" s="57">
        <f t="shared" si="283"/>
        <v>3.3140389805518686E-2</v>
      </c>
      <c r="T967" s="12">
        <f t="shared" si="266"/>
        <v>66.62911095368122</v>
      </c>
    </row>
    <row r="968" spans="1:20" x14ac:dyDescent="0.25">
      <c r="A968" s="57">
        <f t="shared" si="267"/>
        <v>209.01847369938008</v>
      </c>
      <c r="B968" s="12">
        <f t="shared" si="284"/>
        <v>33.266323286779659</v>
      </c>
      <c r="C968" s="57" t="str">
        <f t="shared" si="268"/>
        <v>-32.8932974387066-2136.76152162064i</v>
      </c>
      <c r="D968" s="57" t="str">
        <f t="shared" si="269"/>
        <v>7.79999965922798-956.854852263772i</v>
      </c>
      <c r="E968" s="57" t="str">
        <f t="shared" si="270"/>
        <v>162.463035125668-0.182982840011928i</v>
      </c>
      <c r="F968" s="57" t="str">
        <f t="shared" si="271"/>
        <v>3.83983981510295-1995.43996018222i</v>
      </c>
      <c r="G968" s="57" t="str">
        <f t="shared" si="272"/>
        <v>0.999999993557836-0.000080263093383494i</v>
      </c>
      <c r="H968" s="57" t="str">
        <f t="shared" si="273"/>
        <v>109.092549857925+2.41701085757361i</v>
      </c>
      <c r="I968" s="57" t="str">
        <f t="shared" si="274"/>
        <v>14.7876125741408-614.079702080384i</v>
      </c>
      <c r="K968" s="57" t="str">
        <f t="shared" si="275"/>
        <v>0.109944377122984-0.00246514618773248i</v>
      </c>
      <c r="L968" s="57" t="str">
        <f t="shared" si="276"/>
        <v>0.000125-15.082806146276i</v>
      </c>
      <c r="M968" s="57" t="str">
        <f t="shared" si="277"/>
        <v>0.0015-7.27092113920782i</v>
      </c>
      <c r="N968" s="57">
        <f t="shared" si="278"/>
        <v>89.118058684545701</v>
      </c>
      <c r="O968" s="57">
        <f t="shared" si="279"/>
        <v>66.596150135749056</v>
      </c>
      <c r="P968" s="371">
        <f t="shared" si="280"/>
        <v>66.596150135749056</v>
      </c>
      <c r="Q968" s="371">
        <f t="shared" si="281"/>
        <v>-90.881941315454299</v>
      </c>
      <c r="R968" s="12">
        <f t="shared" si="282"/>
        <v>89.118058684545701</v>
      </c>
      <c r="S968" s="57">
        <f t="shared" si="283"/>
        <v>3.3266323286779656E-2</v>
      </c>
      <c r="T968" s="12">
        <f t="shared" si="266"/>
        <v>66.596150135749056</v>
      </c>
    </row>
    <row r="969" spans="1:20" x14ac:dyDescent="0.25">
      <c r="A969" s="57">
        <f t="shared" si="267"/>
        <v>209.81274389943769</v>
      </c>
      <c r="B969" s="12">
        <f t="shared" si="284"/>
        <v>33.39273531526942</v>
      </c>
      <c r="C969" s="57" t="str">
        <f t="shared" si="268"/>
        <v>-32.8931479765283-2128.66645094694i</v>
      </c>
      <c r="D969" s="57" t="str">
        <f t="shared" si="269"/>
        <v>7.79999965663317-953.232580870618i</v>
      </c>
      <c r="E969" s="57" t="str">
        <f t="shared" si="270"/>
        <v>162.462985648388-0.18367692584742i</v>
      </c>
      <c r="F969" s="57" t="str">
        <f t="shared" si="271"/>
        <v>3.8398398149146-1987.88599574514i</v>
      </c>
      <c r="G969" s="57" t="str">
        <f t="shared" si="272"/>
        <v>0.999999993508782-0.0000805680931343991i</v>
      </c>
      <c r="H969" s="57" t="str">
        <f t="shared" si="273"/>
        <v>109.092562351565+2.42619560444697i</v>
      </c>
      <c r="I969" s="57" t="str">
        <f t="shared" si="274"/>
        <v>14.7876133176966-611.754905130873i</v>
      </c>
      <c r="K969" s="57" t="str">
        <f t="shared" si="275"/>
        <v>0.109943953803094-0.00247450415511442i</v>
      </c>
      <c r="L969" s="57" t="str">
        <f t="shared" si="276"/>
        <v>0.000125-15.0257084541502i</v>
      </c>
      <c r="M969" s="57" t="str">
        <f t="shared" si="277"/>
        <v>0.0015-7.24339623352044i</v>
      </c>
      <c r="N969" s="57">
        <f t="shared" si="278"/>
        <v>89.114709319192201</v>
      </c>
      <c r="O969" s="57">
        <f t="shared" si="279"/>
        <v>66.563189188526223</v>
      </c>
      <c r="P969" s="371">
        <f t="shared" si="280"/>
        <v>66.563189188526223</v>
      </c>
      <c r="Q969" s="371">
        <f t="shared" si="281"/>
        <v>-90.885290680807799</v>
      </c>
      <c r="R969" s="12">
        <f t="shared" si="282"/>
        <v>89.114709319192201</v>
      </c>
      <c r="S969" s="57">
        <f t="shared" si="283"/>
        <v>3.3392735315269421E-2</v>
      </c>
      <c r="T969" s="12">
        <f t="shared" si="266"/>
        <v>66.563189188526223</v>
      </c>
    </row>
    <row r="970" spans="1:20" x14ac:dyDescent="0.25">
      <c r="A970" s="57">
        <f t="shared" si="267"/>
        <v>210.61003232625558</v>
      </c>
      <c r="B970" s="12">
        <f t="shared" si="284"/>
        <v>33.519627709467443</v>
      </c>
      <c r="C970" s="57" t="str">
        <f t="shared" si="268"/>
        <v>-32.8929973776401-2120.60200191034i</v>
      </c>
      <c r="D970" s="57" t="str">
        <f t="shared" si="269"/>
        <v>7.79999965401861-949.624022048165i</v>
      </c>
      <c r="E970" s="57" t="str">
        <f t="shared" si="270"/>
        <v>162.462935794834-0.184373634928228i</v>
      </c>
      <c r="F970" s="57" t="str">
        <f t="shared" si="271"/>
        <v>3.8398398147248-1980.36062771548i</v>
      </c>
      <c r="G970" s="57" t="str">
        <f t="shared" si="272"/>
        <v>0.999999993459355-0.0000808742518843125i</v>
      </c>
      <c r="H970" s="57" t="str">
        <f t="shared" si="273"/>
        <v>109.09257494034+2.43541525456704i</v>
      </c>
      <c r="I970" s="57" t="str">
        <f t="shared" si="274"/>
        <v>14.7876140669141-609.438908481049i</v>
      </c>
      <c r="K970" s="57" t="str">
        <f t="shared" si="275"/>
        <v>0.109943527263178-0.00248389757312726i</v>
      </c>
      <c r="L970" s="57" t="str">
        <f t="shared" si="276"/>
        <v>0.000125-14.968826911885i</v>
      </c>
      <c r="M970" s="57" t="str">
        <f t="shared" si="277"/>
        <v>0.0015-7.21597552651967i</v>
      </c>
      <c r="N970" s="57">
        <f t="shared" si="278"/>
        <v>89.111347249258955</v>
      </c>
      <c r="O970" s="57">
        <f t="shared" si="279"/>
        <v>66.530228111029714</v>
      </c>
      <c r="P970" s="371">
        <f t="shared" si="280"/>
        <v>66.530228111029714</v>
      </c>
      <c r="Q970" s="371">
        <f t="shared" si="281"/>
        <v>-90.888652750741045</v>
      </c>
      <c r="R970" s="12">
        <f t="shared" si="282"/>
        <v>89.111347249258955</v>
      </c>
      <c r="S970" s="57">
        <f t="shared" si="283"/>
        <v>3.3519627709467439E-2</v>
      </c>
      <c r="T970" s="12">
        <f t="shared" si="266"/>
        <v>66.530228111029714</v>
      </c>
    </row>
    <row r="971" spans="1:20" x14ac:dyDescent="0.25">
      <c r="A971" s="57">
        <f t="shared" si="267"/>
        <v>211.41035044909532</v>
      </c>
      <c r="B971" s="12">
        <f t="shared" si="284"/>
        <v>33.647002294763418</v>
      </c>
      <c r="C971" s="57" t="str">
        <f t="shared" si="268"/>
        <v>-32.8928456334071-2112.56805850164i</v>
      </c>
      <c r="D971" s="57" t="str">
        <f t="shared" si="269"/>
        <v>7.79999965138419-946.029123886084i</v>
      </c>
      <c r="E971" s="57" t="str">
        <f t="shared" si="270"/>
        <v>162.462885562146-0.185072977059494i</v>
      </c>
      <c r="F971" s="57" t="str">
        <f t="shared" si="271"/>
        <v>3.83983981453357-1972.86374783833i</v>
      </c>
      <c r="G971" s="57" t="str">
        <f t="shared" si="272"/>
        <v>0.999999993409552-0.0000811815740374297i</v>
      </c>
      <c r="H971" s="57" t="str">
        <f t="shared" si="273"/>
        <v>109.092587624974+2.44466994058001i</v>
      </c>
      <c r="I971" s="57" t="str">
        <f t="shared" si="274"/>
        <v>14.7876148218368-607.131678814532i</v>
      </c>
      <c r="K971" s="57" t="str">
        <f t="shared" si="275"/>
        <v>0.109943097478768-0.00249332657523013i</v>
      </c>
      <c r="L971" s="57" t="str">
        <f t="shared" si="276"/>
        <v>0.000125-14.9121607012204i</v>
      </c>
      <c r="M971" s="57" t="str">
        <f t="shared" si="277"/>
        <v>0.0015-7.1886586237494i</v>
      </c>
      <c r="N971" s="57">
        <f t="shared" si="278"/>
        <v>89.107972426731578</v>
      </c>
      <c r="O971" s="57">
        <f t="shared" si="279"/>
        <v>66.497266902268777</v>
      </c>
      <c r="P971" s="371">
        <f t="shared" si="280"/>
        <v>66.497266902268777</v>
      </c>
      <c r="Q971" s="371">
        <f t="shared" si="281"/>
        <v>-90.892027573268422</v>
      </c>
      <c r="R971" s="12">
        <f t="shared" si="282"/>
        <v>89.107972426731578</v>
      </c>
      <c r="S971" s="57">
        <f t="shared" si="283"/>
        <v>3.3647002294763417E-2</v>
      </c>
      <c r="T971" s="12">
        <f t="shared" si="266"/>
        <v>66.497266902268777</v>
      </c>
    </row>
    <row r="972" spans="1:20" x14ac:dyDescent="0.25">
      <c r="A972" s="57">
        <f t="shared" si="267"/>
        <v>212.21370978080191</v>
      </c>
      <c r="B972" s="12">
        <f t="shared" si="284"/>
        <v>33.774860903483521</v>
      </c>
      <c r="C972" s="57" t="str">
        <f t="shared" si="268"/>
        <v>-32.8926927351305-2104.56450515054i</v>
      </c>
      <c r="D972" s="57" t="str">
        <f t="shared" si="269"/>
        <v>7.7999996487297-942.44783467055i</v>
      </c>
      <c r="E972" s="57" t="str">
        <f t="shared" si="270"/>
        <v>162.462834947446-0.18577496208181i</v>
      </c>
      <c r="F972" s="57" t="str">
        <f t="shared" si="271"/>
        <v>3.83983981434087-1965.39524826851i</v>
      </c>
      <c r="G972" s="57" t="str">
        <f t="shared" si="272"/>
        <v>0.999999993359369-0.0000814900640146825i</v>
      </c>
      <c r="H972" s="57" t="str">
        <f t="shared" si="273"/>
        <v>109.092600406194+2.45395979563619i</v>
      </c>
      <c r="I972" s="57" t="str">
        <f t="shared" si="274"/>
        <v>14.7876155825075-604.833182941016i</v>
      </c>
      <c r="K972" s="57" t="str">
        <f t="shared" si="275"/>
        <v>0.109942664425212-0.00250279129537502i</v>
      </c>
      <c r="L972" s="57" t="str">
        <f t="shared" si="276"/>
        <v>0.000125-14.8557090069938i</v>
      </c>
      <c r="M972" s="57" t="str">
        <f t="shared" si="277"/>
        <v>0.0015-7.16144513224686i</v>
      </c>
      <c r="N972" s="57">
        <f t="shared" si="278"/>
        <v>89.104584803416316</v>
      </c>
      <c r="O972" s="57">
        <f t="shared" si="279"/>
        <v>66.464305561245411</v>
      </c>
      <c r="P972" s="371">
        <f t="shared" si="280"/>
        <v>66.464305561245411</v>
      </c>
      <c r="Q972" s="371">
        <f t="shared" si="281"/>
        <v>-90.895415196583684</v>
      </c>
      <c r="R972" s="12">
        <f t="shared" si="282"/>
        <v>89.104584803416316</v>
      </c>
      <c r="S972" s="57">
        <f t="shared" si="283"/>
        <v>3.3774860903483521E-2</v>
      </c>
      <c r="T972" s="12">
        <f t="shared" si="266"/>
        <v>66.464305561245411</v>
      </c>
    </row>
    <row r="973" spans="1:20" x14ac:dyDescent="0.25">
      <c r="A973" s="57">
        <f t="shared" si="267"/>
        <v>213.02012187796896</v>
      </c>
      <c r="B973" s="12">
        <f t="shared" si="284"/>
        <v>33.903205374916759</v>
      </c>
      <c r="C973" s="57" t="str">
        <f t="shared" si="268"/>
        <v>-32.8925386740433-2096.59122672386i</v>
      </c>
      <c r="D973" s="57" t="str">
        <f t="shared" si="269"/>
        <v>7.79999964605494-938.880102883523i</v>
      </c>
      <c r="E973" s="57" t="str">
        <f t="shared" si="270"/>
        <v>162.462783947833-0.186479599871128i</v>
      </c>
      <c r="F973" s="57" t="str">
        <f t="shared" si="271"/>
        <v>3.83983981414671-1957.95502156917i</v>
      </c>
      <c r="G973" s="57" t="str">
        <f t="shared" si="272"/>
        <v>0.999999993308805-0.0000817997262538022i</v>
      </c>
      <c r="H973" s="57" t="str">
        <f t="shared" si="273"/>
        <v>109.092613284739+2.46328495339218i</v>
      </c>
      <c r="I973" s="57" t="str">
        <f t="shared" si="274"/>
        <v>14.7876163489705-602.543387795895i</v>
      </c>
      <c r="K973" s="57" t="str">
        <f t="shared" si="275"/>
        <v>0.109942228077667-0.00251229186800839i</v>
      </c>
      <c r="L973" s="57" t="str">
        <f t="shared" si="276"/>
        <v>0.000125-14.7994710171288i</v>
      </c>
      <c r="M973" s="57" t="str">
        <f t="shared" si="277"/>
        <v>0.0015-7.13433466053681i</v>
      </c>
      <c r="N973" s="57">
        <f t="shared" si="278"/>
        <v>89.10118433093929</v>
      </c>
      <c r="O973" s="57">
        <f t="shared" si="279"/>
        <v>66.431344086953757</v>
      </c>
      <c r="P973" s="371">
        <f t="shared" si="280"/>
        <v>66.431344086953757</v>
      </c>
      <c r="Q973" s="371">
        <f t="shared" si="281"/>
        <v>-90.89881566906071</v>
      </c>
      <c r="R973" s="12">
        <f t="shared" si="282"/>
        <v>89.10118433093929</v>
      </c>
      <c r="S973" s="57">
        <f t="shared" si="283"/>
        <v>3.3903205374916756E-2</v>
      </c>
      <c r="T973" s="12">
        <f t="shared" si="266"/>
        <v>66.431344086953757</v>
      </c>
    </row>
    <row r="974" spans="1:20" x14ac:dyDescent="0.25">
      <c r="A974" s="57">
        <f t="shared" si="267"/>
        <v>213.82959834110525</v>
      </c>
      <c r="B974" s="12">
        <f t="shared" si="284"/>
        <v>34.032037555341446</v>
      </c>
      <c r="C974" s="57" t="str">
        <f t="shared" si="268"/>
        <v>-32.8923834413135-2088.64810852399i</v>
      </c>
      <c r="D974" s="57" t="str">
        <f t="shared" si="269"/>
        <v>7.79999964335986-935.325877201981i</v>
      </c>
      <c r="E974" s="57" t="str">
        <f t="shared" si="270"/>
        <v>162.462732560382-0.187186900339149i</v>
      </c>
      <c r="F974" s="57" t="str">
        <f t="shared" si="271"/>
        <v>3.8398398139511-1950.54296071015i</v>
      </c>
      <c r="G974" s="57" t="str">
        <f t="shared" si="272"/>
        <v>0.999999993257855-0.0000821105652093831i</v>
      </c>
      <c r="H974" s="57" t="str">
        <f t="shared" si="273"/>
        <v>109.092626261349+2.47264554801251i</v>
      </c>
      <c r="I974" s="57" t="str">
        <f t="shared" si="274"/>
        <v>14.7876171212698-600.262260439691i</v>
      </c>
      <c r="K974" s="57" t="str">
        <f t="shared" si="275"/>
        <v>0.109941788411106-0.00252182842807303i</v>
      </c>
      <c r="L974" s="57" t="str">
        <f t="shared" si="276"/>
        <v>0.000125-14.7434459226228i</v>
      </c>
      <c r="M974" s="57" t="str">
        <f t="shared" si="277"/>
        <v>0.0015-7.10732681862607i</v>
      </c>
      <c r="N974" s="57">
        <f t="shared" si="278"/>
        <v>89.097770960745919</v>
      </c>
      <c r="O974" s="57">
        <f t="shared" si="279"/>
        <v>66.398382478380569</v>
      </c>
      <c r="P974" s="371">
        <f t="shared" si="280"/>
        <v>66.398382478380569</v>
      </c>
      <c r="Q974" s="371">
        <f t="shared" si="281"/>
        <v>-90.902229039254081</v>
      </c>
      <c r="R974" s="12">
        <f t="shared" si="282"/>
        <v>89.097770960745919</v>
      </c>
      <c r="S974" s="57">
        <f t="shared" si="283"/>
        <v>3.4032037555341448E-2</v>
      </c>
      <c r="T974" s="12">
        <f t="shared" si="266"/>
        <v>66.398382478380569</v>
      </c>
    </row>
    <row r="975" spans="1:20" x14ac:dyDescent="0.25">
      <c r="A975" s="57">
        <f t="shared" si="267"/>
        <v>214.64215081480145</v>
      </c>
      <c r="B975" s="12">
        <f t="shared" si="284"/>
        <v>34.161359298051742</v>
      </c>
      <c r="C975" s="57" t="str">
        <f t="shared" si="268"/>
        <v>-32.8922270280412-2080.73503628712i</v>
      </c>
      <c r="D975" s="57" t="str">
        <f t="shared" si="269"/>
        <v>7.79999964064425-931.785106497194i</v>
      </c>
      <c r="E975" s="57" t="str">
        <f t="shared" si="270"/>
        <v>162.462680782147-0.187896873433224i</v>
      </c>
      <c r="F975" s="57" t="str">
        <f t="shared" si="271"/>
        <v>3.83983981375396-1943.15895906647i</v>
      </c>
      <c r="G975" s="57" t="str">
        <f t="shared" si="272"/>
        <v>0.999999993206517-0.0000824225853529474i</v>
      </c>
      <c r="H975" s="57" t="str">
        <f t="shared" si="273"/>
        <v>109.092639336771+2.48204171417178i</v>
      </c>
      <c r="I975" s="57" t="str">
        <f t="shared" si="274"/>
        <v>14.7876178994499-597.989768057621i</v>
      </c>
      <c r="K975" s="57" t="str">
        <f t="shared" si="275"/>
        <v>0.109941345400309-0.00253140111100966i</v>
      </c>
      <c r="L975" s="57" t="str">
        <f t="shared" si="276"/>
        <v>0.000125-14.6876329175361i</v>
      </c>
      <c r="M975" s="57" t="str">
        <f t="shared" si="277"/>
        <v>0.0015-7.08042121799768i</v>
      </c>
      <c r="N975" s="57">
        <f t="shared" si="278"/>
        <v>89.094344644100133</v>
      </c>
      <c r="O975" s="57">
        <f t="shared" si="279"/>
        <v>66.365420734504553</v>
      </c>
      <c r="P975" s="371">
        <f t="shared" si="280"/>
        <v>66.365420734504553</v>
      </c>
      <c r="Q975" s="371">
        <f t="shared" si="281"/>
        <v>-90.905655355899867</v>
      </c>
      <c r="R975" s="12">
        <f t="shared" si="282"/>
        <v>89.094344644100133</v>
      </c>
      <c r="S975" s="57">
        <f t="shared" si="283"/>
        <v>3.4161359298051745E-2</v>
      </c>
      <c r="T975" s="12">
        <f t="shared" si="266"/>
        <v>66.365420734504553</v>
      </c>
    </row>
    <row r="976" spans="1:20" x14ac:dyDescent="0.25">
      <c r="A976" s="57">
        <f t="shared" si="267"/>
        <v>215.45779098789771</v>
      </c>
      <c r="B976" s="12">
        <f t="shared" si="284"/>
        <v>34.291172463384342</v>
      </c>
      <c r="C976" s="57" t="str">
        <f t="shared" si="268"/>
        <v>-32.8920694252605-2072.85189618179i</v>
      </c>
      <c r="D976" s="57" t="str">
        <f t="shared" si="269"/>
        <v>7.79999963790793-928.257739833983i</v>
      </c>
      <c r="E976" s="57" t="str">
        <f t="shared" si="270"/>
        <v>162.462628610162-0.188609529136672i</v>
      </c>
      <c r="F976" s="57" t="str">
        <f t="shared" si="271"/>
        <v>3.83983981355531-1935.80291041677i</v>
      </c>
      <c r="G976" s="57" t="str">
        <f t="shared" si="272"/>
        <v>0.999999993154789-0.0000827357911730087i</v>
      </c>
      <c r="H976" s="57" t="str">
        <f t="shared" si="273"/>
        <v>109.092652511755+2.49147358705639i</v>
      </c>
      <c r="I976" s="57" t="str">
        <f t="shared" si="274"/>
        <v>14.7876186835552-595.725877959103i</v>
      </c>
      <c r="K976" s="57" t="str">
        <f t="shared" si="275"/>
        <v>0.109940899019868-0.0025410100527587i</v>
      </c>
      <c r="L976" s="57" t="str">
        <f t="shared" si="276"/>
        <v>0.000125-14.63203119898i</v>
      </c>
      <c r="M976" s="57" t="str">
        <f t="shared" si="277"/>
        <v>0.0015-7.05361747160555i</v>
      </c>
      <c r="N976" s="57">
        <f t="shared" si="278"/>
        <v>89.090905332083892</v>
      </c>
      <c r="O976" s="57">
        <f t="shared" si="279"/>
        <v>66.332458854297201</v>
      </c>
      <c r="P976" s="371">
        <f t="shared" si="280"/>
        <v>66.332458854297201</v>
      </c>
      <c r="Q976" s="371">
        <f t="shared" si="281"/>
        <v>-90.909094667916108</v>
      </c>
      <c r="R976" s="12">
        <f t="shared" si="282"/>
        <v>89.090905332083892</v>
      </c>
      <c r="S976" s="57">
        <f t="shared" si="283"/>
        <v>3.429117246338434E-2</v>
      </c>
      <c r="T976" s="12">
        <f t="shared" si="266"/>
        <v>66.332458854297201</v>
      </c>
    </row>
    <row r="977" spans="1:20" x14ac:dyDescent="0.25">
      <c r="A977" s="57">
        <f t="shared" si="267"/>
        <v>216.27653059365173</v>
      </c>
      <c r="B977" s="12">
        <f t="shared" si="284"/>
        <v>34.421478918745201</v>
      </c>
      <c r="C977" s="57" t="str">
        <f t="shared" si="268"/>
        <v>-32.891910623936-2064.99857480701i</v>
      </c>
      <c r="D977" s="57" t="str">
        <f t="shared" si="269"/>
        <v>7.7999996351508-924.743726470001i</v>
      </c>
      <c r="E977" s="57" t="str">
        <f t="shared" si="270"/>
        <v>162.462576041435-0.189324877468632i</v>
      </c>
      <c r="F977" s="57" t="str">
        <f t="shared" si="271"/>
        <v>3.83983981335518-1928.47470894184i</v>
      </c>
      <c r="G977" s="57" t="str">
        <f t="shared" si="272"/>
        <v>0.999999993102666-0.0000830501871751375i</v>
      </c>
      <c r="H977" s="57" t="str">
        <f t="shared" si="273"/>
        <v>109.092665787063+2.50094130236679i</v>
      </c>
      <c r="I977" s="57" t="str">
        <f t="shared" si="274"/>
        <v>14.7876194736313-593.470557577343i</v>
      </c>
      <c r="K977" s="57" t="str">
        <f t="shared" si="275"/>
        <v>0.109940449244179-0.002550655389762i</v>
      </c>
      <c r="L977" s="57" t="str">
        <f t="shared" si="276"/>
        <v>0.000125-14.576639967105i</v>
      </c>
      <c r="M977" s="57" t="str">
        <f t="shared" si="277"/>
        <v>0.0015-7.02691519386885i</v>
      </c>
      <c r="N977" s="57">
        <f t="shared" si="278"/>
        <v>89.08745297559642</v>
      </c>
      <c r="O977" s="57">
        <f t="shared" si="279"/>
        <v>66.299496836721673</v>
      </c>
      <c r="P977" s="371">
        <f t="shared" si="280"/>
        <v>66.299496836721673</v>
      </c>
      <c r="Q977" s="371">
        <f t="shared" si="281"/>
        <v>-90.91254702440358</v>
      </c>
      <c r="R977" s="12">
        <f t="shared" si="282"/>
        <v>89.08745297559642</v>
      </c>
      <c r="S977" s="57">
        <f t="shared" si="283"/>
        <v>3.4421478918745203E-2</v>
      </c>
      <c r="T977" s="12">
        <f t="shared" si="266"/>
        <v>66.299496836721673</v>
      </c>
    </row>
    <row r="978" spans="1:20" x14ac:dyDescent="0.25">
      <c r="A978" s="57">
        <f t="shared" si="267"/>
        <v>217.09838140990757</v>
      </c>
      <c r="B978" s="12">
        <f t="shared" si="284"/>
        <v>34.552280538636431</v>
      </c>
      <c r="C978" s="57" t="str">
        <f t="shared" si="268"/>
        <v>-32.8917506149652-2057.17495919083i</v>
      </c>
      <c r="D978" s="57" t="str">
        <f t="shared" si="269"/>
        <v>7.79999963237268-921.243015854983i</v>
      </c>
      <c r="E978" s="57" t="str">
        <f t="shared" si="270"/>
        <v>162.462523072955-0.19004292848443i</v>
      </c>
      <c r="F978" s="57" t="str">
        <f t="shared" si="271"/>
        <v>3.83983981315351-1921.17424922303i</v>
      </c>
      <c r="G978" s="57" t="str">
        <f t="shared" si="272"/>
        <v>0.999999993050147-0.0000833657778820246i</v>
      </c>
      <c r="H978" s="57" t="str">
        <f t="shared" si="273"/>
        <v>109.092679163457+2.51044499631918i</v>
      </c>
      <c r="I978" s="57" t="str">
        <f t="shared" si="274"/>
        <v>14.7876202697236-591.223774468787i</v>
      </c>
      <c r="K978" s="57" t="str">
        <f t="shared" si="275"/>
        <v>0.109939996047445-0.00256033725896456i</v>
      </c>
      <c r="L978" s="57" t="str">
        <f t="shared" si="276"/>
        <v>0.000125-14.5214584250897i</v>
      </c>
      <c r="M978" s="57" t="str">
        <f t="shared" si="277"/>
        <v>0.0015-7.00031400066634i</v>
      </c>
      <c r="N978" s="57">
        <f t="shared" si="278"/>
        <v>89.083987525353606</v>
      </c>
      <c r="O978" s="57">
        <f t="shared" si="279"/>
        <v>66.266534680733571</v>
      </c>
      <c r="P978" s="371">
        <f t="shared" si="280"/>
        <v>66.266534680733571</v>
      </c>
      <c r="Q978" s="371">
        <f t="shared" si="281"/>
        <v>-90.916012474646394</v>
      </c>
      <c r="R978" s="12">
        <f t="shared" si="282"/>
        <v>89.083987525353606</v>
      </c>
      <c r="S978" s="57">
        <f t="shared" si="283"/>
        <v>3.4552280538636432E-2</v>
      </c>
      <c r="T978" s="12">
        <f t="shared" si="266"/>
        <v>66.266534680733571</v>
      </c>
    </row>
    <row r="979" spans="1:20" x14ac:dyDescent="0.25">
      <c r="A979" s="57">
        <f t="shared" si="267"/>
        <v>217.92335525926524</v>
      </c>
      <c r="B979" s="12">
        <f t="shared" si="284"/>
        <v>34.683579204683248</v>
      </c>
      <c r="C979" s="57" t="str">
        <f t="shared" si="268"/>
        <v>-32.8915893891757-2049.38093678862i</v>
      </c>
      <c r="D979" s="57" t="str">
        <f t="shared" si="269"/>
        <v>7.79999962957343-917.755557630034i</v>
      </c>
      <c r="E979" s="57" t="str">
        <f t="shared" si="270"/>
        <v>162.462469701684-0.190763692275528i</v>
      </c>
      <c r="F979" s="57" t="str">
        <f t="shared" si="271"/>
        <v>3.83983981295032-1913.90142624079i</v>
      </c>
      <c r="G979" s="57" t="str">
        <f t="shared" si="272"/>
        <v>0.999999992997228-0.0000836825678335479i</v>
      </c>
      <c r="H979" s="57" t="str">
        <f t="shared" si="273"/>
        <v>109.092692641706+2.51998480564747i</v>
      </c>
      <c r="I979" s="57" t="str">
        <f t="shared" si="274"/>
        <v>14.7876210718776-588.985496312706i</v>
      </c>
      <c r="K979" s="57" t="str">
        <f t="shared" si="275"/>
        <v>0.109939539403676-0.00257005579781631i</v>
      </c>
      <c r="L979" s="57" t="str">
        <f t="shared" si="276"/>
        <v>0.000125-14.466485779129i</v>
      </c>
      <c r="M979" s="57" t="str">
        <f t="shared" si="277"/>
        <v>0.0015-6.97381350933085i</v>
      </c>
      <c r="N979" s="57">
        <f t="shared" si="278"/>
        <v>89.08050893188728</v>
      </c>
      <c r="O979" s="57">
        <f t="shared" si="279"/>
        <v>66.233572385280553</v>
      </c>
      <c r="P979" s="371">
        <f t="shared" si="280"/>
        <v>66.233572385280553</v>
      </c>
      <c r="Q979" s="371">
        <f t="shared" si="281"/>
        <v>-90.91949106811272</v>
      </c>
      <c r="R979" s="12">
        <f t="shared" si="282"/>
        <v>89.08050893188728</v>
      </c>
      <c r="S979" s="57">
        <f t="shared" si="283"/>
        <v>3.4683579204683249E-2</v>
      </c>
      <c r="T979" s="12">
        <f t="shared" si="266"/>
        <v>66.233572385280553</v>
      </c>
    </row>
    <row r="980" spans="1:20" x14ac:dyDescent="0.25">
      <c r="A980" s="57">
        <f t="shared" si="267"/>
        <v>218.75146400925044</v>
      </c>
      <c r="B980" s="12">
        <f t="shared" si="284"/>
        <v>34.815376805661046</v>
      </c>
      <c r="C980" s="57" t="str">
        <f t="shared" si="268"/>
        <v>-32.8914269373258-2041.61639548143i</v>
      </c>
      <c r="D980" s="57" t="str">
        <f t="shared" si="269"/>
        <v>7.79999962675283-914.281301626893i</v>
      </c>
      <c r="E980" s="57" t="str">
        <f t="shared" si="270"/>
        <v>162.462415924563-0.191487178969747i</v>
      </c>
      <c r="F980" s="57" t="str">
        <f t="shared" si="271"/>
        <v>3.83983981274559-1906.6561353731i</v>
      </c>
      <c r="G980" s="57" t="str">
        <f t="shared" si="272"/>
        <v>0.999999992943906-0.0000840005615868363i</v>
      </c>
      <c r="H980" s="57" t="str">
        <f t="shared" si="273"/>
        <v>109.092706222587+2.52956086760543i</v>
      </c>
      <c r="I980" s="57" t="str">
        <f t="shared" si="274"/>
        <v>14.7876218801395-586.755690910718i</v>
      </c>
      <c r="K980" s="57" t="str">
        <f t="shared" si="275"/>
        <v>0.109939079286682-0.00257981114427375i</v>
      </c>
      <c r="L980" s="57" t="str">
        <f t="shared" si="276"/>
        <v>0.000125-14.411721238423i</v>
      </c>
      <c r="M980" s="57" t="str">
        <f t="shared" si="277"/>
        <v>0.0015-6.94741333864402i</v>
      </c>
      <c r="N980" s="57">
        <f t="shared" si="278"/>
        <v>89.077017145544573</v>
      </c>
      <c r="O980" s="57">
        <f t="shared" si="279"/>
        <v>66.200609949302077</v>
      </c>
      <c r="P980" s="371">
        <f t="shared" si="280"/>
        <v>66.200609949302077</v>
      </c>
      <c r="Q980" s="371">
        <f t="shared" si="281"/>
        <v>-90.922982854455427</v>
      </c>
      <c r="R980" s="12">
        <f t="shared" si="282"/>
        <v>89.077017145544573</v>
      </c>
      <c r="S980" s="57">
        <f t="shared" si="283"/>
        <v>3.4815376805661047E-2</v>
      </c>
      <c r="T980" s="12">
        <f t="shared" si="266"/>
        <v>66.200609949302077</v>
      </c>
    </row>
    <row r="981" spans="1:20" x14ac:dyDescent="0.25">
      <c r="A981" s="57">
        <f t="shared" si="267"/>
        <v>219.58271957248562</v>
      </c>
      <c r="B981" s="12">
        <f t="shared" si="284"/>
        <v>34.94767523752256</v>
      </c>
      <c r="C981" s="57" t="str">
        <f t="shared" si="268"/>
        <v>-32.8912632501038-2033.88122357443i</v>
      </c>
      <c r="D981" s="57" t="str">
        <f t="shared" si="269"/>
        <v>7.79999962391078-910.820197867218i</v>
      </c>
      <c r="E981" s="57" t="str">
        <f t="shared" si="270"/>
        <v>162.462361738512-0.192213398731261i</v>
      </c>
      <c r="F981" s="57" t="str">
        <f t="shared" si="271"/>
        <v>3.83983981253926-1899.43827239403i</v>
      </c>
      <c r="G981" s="57" t="str">
        <f t="shared" si="272"/>
        <v>0.999999992890177-0.0000843197637163359i</v>
      </c>
      <c r="H981" s="57" t="str">
        <f t="shared" si="273"/>
        <v>109.092719906881+2.53917331996862i</v>
      </c>
      <c r="I981" s="57" t="str">
        <f t="shared" si="274"/>
        <v>14.7876226945562-584.534326186325i</v>
      </c>
      <c r="K981" s="57" t="str">
        <f t="shared" si="275"/>
        <v>0.109938615670074-0.00258960343680181i</v>
      </c>
      <c r="L981" s="57" t="str">
        <f t="shared" si="276"/>
        <v>0.000125-14.3571640151654i</v>
      </c>
      <c r="M981" s="57" t="str">
        <f t="shared" si="277"/>
        <v>0.0015-6.92111310883045i</v>
      </c>
      <c r="N981" s="57">
        <f t="shared" si="278"/>
        <v>89.073512116487308</v>
      </c>
      <c r="O981" s="57">
        <f t="shared" si="279"/>
        <v>66.167647371729686</v>
      </c>
      <c r="P981" s="371">
        <f t="shared" si="280"/>
        <v>66.167647371729686</v>
      </c>
      <c r="Q981" s="371">
        <f t="shared" si="281"/>
        <v>-90.926487883512692</v>
      </c>
      <c r="R981" s="12">
        <f t="shared" si="282"/>
        <v>89.073512116487308</v>
      </c>
      <c r="S981" s="57">
        <f t="shared" si="283"/>
        <v>3.4947675237522562E-2</v>
      </c>
      <c r="T981" s="12">
        <f t="shared" si="266"/>
        <v>66.167647371729686</v>
      </c>
    </row>
    <row r="982" spans="1:20" x14ac:dyDescent="0.25">
      <c r="A982" s="57">
        <f t="shared" si="267"/>
        <v>220.41713390686104</v>
      </c>
      <c r="B982" s="12">
        <f t="shared" si="284"/>
        <v>35.080476403425145</v>
      </c>
      <c r="C982" s="57" t="str">
        <f t="shared" si="268"/>
        <v>-32.8910983181287-2026.17530979534i</v>
      </c>
      <c r="D982" s="57" t="str">
        <f t="shared" si="269"/>
        <v>7.79999962104707-907.372196561879i</v>
      </c>
      <c r="E982" s="57" t="str">
        <f t="shared" si="270"/>
        <v>162.462307140425-0.192942361760845i</v>
      </c>
      <c r="F982" s="57" t="str">
        <f t="shared" si="271"/>
        <v>3.83983981233138-1892.2477334722i</v>
      </c>
      <c r="G982" s="57" t="str">
        <f t="shared" si="272"/>
        <v>0.99999999283604-0.0000846401788138758i</v>
      </c>
      <c r="H982" s="57" t="str">
        <f t="shared" si="273"/>
        <v>109.092733695375+2.54882230103619i</v>
      </c>
      <c r="I982" s="57" t="str">
        <f t="shared" si="274"/>
        <v>14.7876235151742-582.321370184447i</v>
      </c>
      <c r="K982" s="57" t="str">
        <f t="shared" si="275"/>
        <v>0.109938148527266-0.00259943281437557i</v>
      </c>
      <c r="L982" s="57" t="str">
        <f t="shared" si="276"/>
        <v>0.000125-14.3028133245321i</v>
      </c>
      <c r="M982" s="57" t="str">
        <f t="shared" si="277"/>
        <v>0.0015-6.89491244155255i</v>
      </c>
      <c r="N982" s="57">
        <f t="shared" si="278"/>
        <v>89.069993794691243</v>
      </c>
      <c r="O982" s="57">
        <f t="shared" si="279"/>
        <v>66.134684651486964</v>
      </c>
      <c r="P982" s="371">
        <f t="shared" si="280"/>
        <v>66.134684651486964</v>
      </c>
      <c r="Q982" s="371">
        <f t="shared" si="281"/>
        <v>-90.930006205308757</v>
      </c>
      <c r="R982" s="12">
        <f t="shared" si="282"/>
        <v>89.069993794691243</v>
      </c>
      <c r="S982" s="57">
        <f t="shared" si="283"/>
        <v>3.5080476403425147E-2</v>
      </c>
      <c r="T982" s="12">
        <f t="shared" si="266"/>
        <v>66.134684651486964</v>
      </c>
    </row>
    <row r="983" spans="1:20" x14ac:dyDescent="0.25">
      <c r="A983" s="57">
        <f t="shared" si="267"/>
        <v>221.25471901570711</v>
      </c>
      <c r="B983" s="12">
        <f t="shared" si="284"/>
        <v>35.213782213758158</v>
      </c>
      <c r="C983" s="57" t="str">
        <f t="shared" si="268"/>
        <v>-32.8909321319462-2018.49854329267i</v>
      </c>
      <c r="D983" s="57" t="str">
        <f t="shared" si="269"/>
        <v>7.79999961816156-903.937248110213i</v>
      </c>
      <c r="E983" s="57" t="str">
        <f t="shared" si="270"/>
        <v>162.462252127172-0.193674078295876i</v>
      </c>
      <c r="F983" s="57" t="str">
        <f t="shared" si="271"/>
        <v>3.83983981212192-1885.08441516928i</v>
      </c>
      <c r="G983" s="57" t="str">
        <f t="shared" si="272"/>
        <v>0.99999999278149-0.0000849618114887339i</v>
      </c>
      <c r="H983" s="57" t="str">
        <f t="shared" si="273"/>
        <v>109.092747588863+2.55850794963312i</v>
      </c>
      <c r="I983" s="57" t="str">
        <f t="shared" si="274"/>
        <v>14.787624342041-580.116791070969i</v>
      </c>
      <c r="K983" s="57" t="str">
        <f t="shared" si="275"/>
        <v>0.109937677831467-0.00260929941648194i</v>
      </c>
      <c r="L983" s="57" t="str">
        <f t="shared" si="276"/>
        <v>0.000125-14.2486683846704i</v>
      </c>
      <c r="M983" s="57" t="str">
        <f t="shared" si="277"/>
        <v>0.0015-6.86881095990494i</v>
      </c>
      <c r="N983" s="57">
        <f t="shared" si="278"/>
        <v>89.066462129945506</v>
      </c>
      <c r="O983" s="57">
        <f t="shared" si="279"/>
        <v>66.101721787488913</v>
      </c>
      <c r="P983" s="371">
        <f t="shared" si="280"/>
        <v>66.101721787488913</v>
      </c>
      <c r="Q983" s="371">
        <f t="shared" si="281"/>
        <v>-90.933537870054494</v>
      </c>
      <c r="R983" s="12">
        <f t="shared" si="282"/>
        <v>89.066462129945506</v>
      </c>
      <c r="S983" s="57">
        <f t="shared" si="283"/>
        <v>3.5213782213758156E-2</v>
      </c>
      <c r="T983" s="12">
        <f t="shared" si="266"/>
        <v>66.101721787488913</v>
      </c>
    </row>
    <row r="984" spans="1:20" x14ac:dyDescent="0.25">
      <c r="A984" s="57">
        <f t="shared" si="267"/>
        <v>222.09548694796678</v>
      </c>
      <c r="B984" s="12">
        <f t="shared" si="284"/>
        <v>35.347594586170437</v>
      </c>
      <c r="C984" s="57" t="str">
        <f t="shared" si="268"/>
        <v>-32.8907646820313-2010.85081363435i</v>
      </c>
      <c r="D984" s="57" t="str">
        <f t="shared" si="269"/>
        <v>7.79999961525403-900.515303099333i</v>
      </c>
      <c r="E984" s="57" t="str">
        <f t="shared" si="270"/>
        <v>162.462196695602-0.194408558610506i</v>
      </c>
      <c r="F984" s="57" t="str">
        <f t="shared" si="271"/>
        <v>3.83983981191086-1877.94821443855i</v>
      </c>
      <c r="G984" s="57" t="str">
        <f t="shared" si="272"/>
        <v>0.999999992726526-0.0000852846663677035i</v>
      </c>
      <c r="H984" s="57" t="str">
        <f t="shared" si="273"/>
        <v>109.092761588144+2.56823040511196i</v>
      </c>
      <c r="I984" s="57" t="str">
        <f t="shared" si="274"/>
        <v>14.7876251752036-577.920557132281i</v>
      </c>
      <c r="K984" s="57" t="str">
        <f t="shared" si="275"/>
        <v>0.109937203555687-0.00261920338312152i</v>
      </c>
      <c r="L984" s="57" t="str">
        <f t="shared" si="276"/>
        <v>0.000125-14.194728416687i</v>
      </c>
      <c r="M984" s="57" t="str">
        <f t="shared" si="277"/>
        <v>0.0015-6.84280828840898i</v>
      </c>
      <c r="N984" s="57">
        <f t="shared" si="278"/>
        <v>89.062917071851857</v>
      </c>
      <c r="O984" s="57">
        <f t="shared" si="279"/>
        <v>66.068758778642817</v>
      </c>
      <c r="P984" s="371">
        <f t="shared" si="280"/>
        <v>66.068758778642817</v>
      </c>
      <c r="Q984" s="371">
        <f t="shared" si="281"/>
        <v>-90.937082928148143</v>
      </c>
      <c r="R984" s="12">
        <f t="shared" si="282"/>
        <v>89.062917071851857</v>
      </c>
      <c r="S984" s="57">
        <f t="shared" si="283"/>
        <v>3.5347594586170435E-2</v>
      </c>
      <c r="T984" s="12">
        <f t="shared" si="266"/>
        <v>66.068758778642817</v>
      </c>
    </row>
    <row r="985" spans="1:20" x14ac:dyDescent="0.25">
      <c r="A985" s="57">
        <f t="shared" si="267"/>
        <v>222.93944979836905</v>
      </c>
      <c r="B985" s="12">
        <f t="shared" si="284"/>
        <v>35.481915445597885</v>
      </c>
      <c r="C985" s="57" t="str">
        <f t="shared" si="268"/>
        <v>-32.8905959587884-2003.23201080592i</v>
      </c>
      <c r="D985" s="57" t="str">
        <f t="shared" si="269"/>
        <v>7.79999961232442-897.106312303416i</v>
      </c>
      <c r="E985" s="57" t="str">
        <f t="shared" si="270"/>
        <v>162.462140842537-0.19514581301585i</v>
      </c>
      <c r="F985" s="57" t="str">
        <f t="shared" si="271"/>
        <v>3.8398398116982-1870.83902862335i</v>
      </c>
      <c r="G985" s="57" t="str">
        <f t="shared" si="272"/>
        <v>0.999999992671142-0.0000856087480951593i</v>
      </c>
      <c r="H985" s="57" t="str">
        <f t="shared" si="273"/>
        <v>109.092775694025+2.57798980735519i</v>
      </c>
      <c r="I985" s="57" t="str">
        <f t="shared" si="274"/>
        <v>14.7876260147107-575.732636774825i</v>
      </c>
      <c r="K985" s="57" t="str">
        <f t="shared" si="275"/>
        <v>0.109936725672727-0.00262914485481033i</v>
      </c>
      <c r="L985" s="57" t="str">
        <f t="shared" si="276"/>
        <v>0.000125-14.1409926446373i</v>
      </c>
      <c r="M985" s="57" t="str">
        <f t="shared" si="277"/>
        <v>0.0015-6.81690405300754i</v>
      </c>
      <c r="N985" s="57">
        <f t="shared" si="278"/>
        <v>89.059358569823928</v>
      </c>
      <c r="O985" s="57">
        <f t="shared" si="279"/>
        <v>66.035795623847179</v>
      </c>
      <c r="P985" s="371">
        <f t="shared" si="280"/>
        <v>66.035795623847179</v>
      </c>
      <c r="Q985" s="371">
        <f t="shared" si="281"/>
        <v>-90.940641430176072</v>
      </c>
      <c r="R985" s="12">
        <f t="shared" si="282"/>
        <v>89.059358569823928</v>
      </c>
      <c r="S985" s="57">
        <f t="shared" si="283"/>
        <v>3.5481915445597888E-2</v>
      </c>
      <c r="T985" s="12">
        <f t="shared" si="266"/>
        <v>66.035795623847179</v>
      </c>
    </row>
    <row r="986" spans="1:20" x14ac:dyDescent="0.25">
      <c r="A986" s="57">
        <f t="shared" si="267"/>
        <v>223.78661970760282</v>
      </c>
      <c r="B986" s="12">
        <f t="shared" si="284"/>
        <v>35.616746724291154</v>
      </c>
      <c r="C986" s="57" t="str">
        <f t="shared" si="268"/>
        <v>-32.8904259525465-1995.64202520911i</v>
      </c>
      <c r="D986" s="57" t="str">
        <f t="shared" si="269"/>
        <v>7.79999960937248-893.710226682979i</v>
      </c>
      <c r="E986" s="57" t="str">
        <f t="shared" si="270"/>
        <v>162.462084564777-0.195885851859862i</v>
      </c>
      <c r="F986" s="57" t="str">
        <f t="shared" si="271"/>
        <v>3.8398398114839-1863.75675545567i</v>
      </c>
      <c r="G986" s="57" t="str">
        <f t="shared" si="272"/>
        <v>0.999999992615337-0.0000859340613331254i</v>
      </c>
      <c r="H986" s="57" t="str">
        <f t="shared" si="273"/>
        <v>109.092789907316+2.58778629677689i</v>
      </c>
      <c r="I986" s="57" t="str">
        <f t="shared" si="274"/>
        <v>14.7876268606103-573.552998524627i</v>
      </c>
      <c r="K986" s="57" t="str">
        <f t="shared" si="275"/>
        <v>0.109936244155185-0.00263912397258157i</v>
      </c>
      <c r="L986" s="57" t="str">
        <f t="shared" si="276"/>
        <v>0.000125-14.0874602955144i</v>
      </c>
      <c r="M986" s="57" t="str">
        <f t="shared" si="277"/>
        <v>0.0015-6.79109788105951i</v>
      </c>
      <c r="N986" s="57">
        <f t="shared" si="278"/>
        <v>89.055786573086792</v>
      </c>
      <c r="O986" s="57">
        <f t="shared" si="279"/>
        <v>66.002832321992429</v>
      </c>
      <c r="P986" s="371">
        <f t="shared" si="280"/>
        <v>66.002832321992429</v>
      </c>
      <c r="Q986" s="371">
        <f t="shared" si="281"/>
        <v>-90.944213426913208</v>
      </c>
      <c r="R986" s="12">
        <f t="shared" si="282"/>
        <v>89.055786573086792</v>
      </c>
      <c r="S986" s="57">
        <f t="shared" si="283"/>
        <v>3.5616746724291153E-2</v>
      </c>
      <c r="T986" s="12">
        <f t="shared" si="266"/>
        <v>66.002832321992429</v>
      </c>
    </row>
    <row r="987" spans="1:20" x14ac:dyDescent="0.25">
      <c r="A987" s="57">
        <f t="shared" si="267"/>
        <v>224.63700886249174</v>
      </c>
      <c r="B987" s="12">
        <f t="shared" si="284"/>
        <v>35.752090361843464</v>
      </c>
      <c r="C987" s="57" t="str">
        <f t="shared" si="268"/>
        <v>-32.890254653564-1988.08074766021i</v>
      </c>
      <c r="D987" s="57" t="str">
        <f t="shared" si="269"/>
        <v>7.79999960639806-890.326997384194i</v>
      </c>
      <c r="E987" s="57" t="str">
        <f t="shared" si="270"/>
        <v>162.462027859098-0.196628685527802i</v>
      </c>
      <c r="F987" s="57" t="str">
        <f t="shared" si="271"/>
        <v>3.839839811268-1856.70129305462i</v>
      </c>
      <c r="G987" s="57" t="str">
        <f t="shared" si="272"/>
        <v>0.999999992559107-0.0000862606107613408i</v>
      </c>
      <c r="H987" s="57" t="str">
        <f t="shared" si="273"/>
        <v>109.092804228835+2.59762001432489i</v>
      </c>
      <c r="I987" s="57" t="str">
        <f t="shared" si="274"/>
        <v>14.7876277129509-571.381611026854i</v>
      </c>
      <c r="K987" s="57" t="str">
        <f t="shared" si="275"/>
        <v>0.10993575897545-0.00264914087798736i</v>
      </c>
      <c r="L987" s="57" t="str">
        <f t="shared" si="276"/>
        <v>0.000125-14.0341305992373i</v>
      </c>
      <c r="M987" s="57" t="str">
        <f t="shared" si="277"/>
        <v>0.0015-6.76538940133443i</v>
      </c>
      <c r="N987" s="57">
        <f t="shared" si="278"/>
        <v>89.052201030676059</v>
      </c>
      <c r="O987" s="57">
        <f t="shared" si="279"/>
        <v>65.969868871960585</v>
      </c>
      <c r="P987" s="371">
        <f t="shared" si="280"/>
        <v>65.969868871960585</v>
      </c>
      <c r="Q987" s="371">
        <f t="shared" si="281"/>
        <v>-90.947798969323941</v>
      </c>
      <c r="R987" s="12">
        <f t="shared" si="282"/>
        <v>89.052201030676059</v>
      </c>
      <c r="S987" s="57">
        <f t="shared" si="283"/>
        <v>3.5752090361843465E-2</v>
      </c>
      <c r="T987" s="12">
        <f t="shared" si="266"/>
        <v>65.969868871960585</v>
      </c>
    </row>
    <row r="988" spans="1:20" x14ac:dyDescent="0.25">
      <c r="A988" s="57">
        <f t="shared" si="267"/>
        <v>225.49062949616925</v>
      </c>
      <c r="B988" s="12">
        <f t="shared" si="284"/>
        <v>35.887948305218472</v>
      </c>
      <c r="C988" s="57" t="str">
        <f t="shared" si="268"/>
        <v>-32.8900820520229-1980.54806938845i</v>
      </c>
      <c r="D988" s="57" t="str">
        <f t="shared" si="269"/>
        <v>7.79999960340102-886.956575738172i</v>
      </c>
      <c r="E988" s="57" t="str">
        <f t="shared" si="270"/>
        <v>162.46197072225-0.197374324441989i</v>
      </c>
      <c r="F988" s="57" t="str">
        <f t="shared" si="271"/>
        <v>3.83983981105044-1849.67253992502i</v>
      </c>
      <c r="G988" s="57" t="str">
        <f t="shared" si="272"/>
        <v>0.999999992502449-0.000086588401077328i</v>
      </c>
      <c r="H988" s="57" t="str">
        <f t="shared" si="273"/>
        <v>109.092818659408+2.60749110148287i</v>
      </c>
      <c r="I988" s="57" t="str">
        <f t="shared" si="274"/>
        <v>14.7876285717817-569.218443045383i</v>
      </c>
      <c r="K988" s="57" t="str">
        <f t="shared" si="275"/>
        <v>0.109935270105702-0.00265919571310058i</v>
      </c>
      <c r="L988" s="57" t="str">
        <f t="shared" si="276"/>
        <v>0.000125-13.9810027886405i</v>
      </c>
      <c r="M988" s="57" t="str">
        <f t="shared" si="277"/>
        <v>0.0015-6.73977824400724i</v>
      </c>
      <c r="N988" s="57">
        <f t="shared" si="278"/>
        <v>89.048601891437343</v>
      </c>
      <c r="O988" s="57">
        <f t="shared" si="279"/>
        <v>65.936905272624983</v>
      </c>
      <c r="P988" s="371">
        <f t="shared" si="280"/>
        <v>65.936905272624983</v>
      </c>
      <c r="Q988" s="371">
        <f t="shared" si="281"/>
        <v>-90.951398108562657</v>
      </c>
      <c r="R988" s="12">
        <f t="shared" si="282"/>
        <v>89.048601891437343</v>
      </c>
      <c r="S988" s="57">
        <f t="shared" si="283"/>
        <v>3.5887948305218471E-2</v>
      </c>
      <c r="T988" s="12">
        <f t="shared" si="266"/>
        <v>65.936905272624983</v>
      </c>
    </row>
    <row r="989" spans="1:20" x14ac:dyDescent="0.25">
      <c r="A989" s="57">
        <f t="shared" si="267"/>
        <v>226.34749388825469</v>
      </c>
      <c r="B989" s="12">
        <f t="shared" si="284"/>
        <v>36.024322508778305</v>
      </c>
      <c r="C989" s="57" t="str">
        <f t="shared" si="268"/>
        <v>-32.8899081380334-1973.04388203451i</v>
      </c>
      <c r="D989" s="57" t="str">
        <f t="shared" si="269"/>
        <v>7.79999960038116-883.598913260262i</v>
      </c>
      <c r="E989" s="57" t="str">
        <f t="shared" si="270"/>
        <v>162.461913150961-0.198122779062156i</v>
      </c>
      <c r="F989" s="57" t="str">
        <f t="shared" si="271"/>
        <v>3.83983981083123-1842.67039495587i</v>
      </c>
      <c r="G989" s="57" t="str">
        <f t="shared" si="272"/>
        <v>0.999999992445359-0.0000869174369964598i</v>
      </c>
      <c r="H989" s="57" t="str">
        <f t="shared" si="273"/>
        <v>109.092833199864+2.61739970027236i</v>
      </c>
      <c r="I989" s="57" t="str">
        <f t="shared" si="274"/>
        <v>14.7876294371521-567.063463462302i</v>
      </c>
      <c r="K989" s="57" t="str">
        <f t="shared" si="275"/>
        <v>0.10993477751791-0.00266928862051668i</v>
      </c>
      <c r="L989" s="57" t="str">
        <f t="shared" si="276"/>
        <v>0.000125-13.9280760994625i</v>
      </c>
      <c r="M989" s="57" t="str">
        <f t="shared" si="277"/>
        <v>0.0015-6.71426404065272i</v>
      </c>
      <c r="N989" s="57">
        <f t="shared" si="278"/>
        <v>89.04498910402539</v>
      </c>
      <c r="O989" s="57">
        <f t="shared" si="279"/>
        <v>65.903941522850559</v>
      </c>
      <c r="P989" s="371">
        <f t="shared" si="280"/>
        <v>65.903941522850559</v>
      </c>
      <c r="Q989" s="371">
        <f t="shared" si="281"/>
        <v>-90.95501089597461</v>
      </c>
      <c r="R989" s="12">
        <f t="shared" si="282"/>
        <v>89.04498910402539</v>
      </c>
      <c r="S989" s="57">
        <f t="shared" si="283"/>
        <v>3.6024322508778302E-2</v>
      </c>
      <c r="T989" s="12">
        <f t="shared" si="266"/>
        <v>65.903941522850559</v>
      </c>
    </row>
    <row r="990" spans="1:20" x14ac:dyDescent="0.25">
      <c r="A990" s="57">
        <f t="shared" si="267"/>
        <v>227.20761436503008</v>
      </c>
      <c r="B990" s="12">
        <f t="shared" si="284"/>
        <v>36.161214934311666</v>
      </c>
      <c r="C990" s="57" t="str">
        <f t="shared" si="268"/>
        <v>-32.88973290163-1965.56807764892i</v>
      </c>
      <c r="D990" s="57" t="str">
        <f t="shared" si="269"/>
        <v>7.79999959733828-880.253961649368i</v>
      </c>
      <c r="E990" s="57" t="str">
        <f t="shared" si="270"/>
        <v>162.461855141929-0.198874059885587i</v>
      </c>
      <c r="F990" s="57" t="str">
        <f t="shared" si="271"/>
        <v>3.83983981061034-1835.69475741899i</v>
      </c>
      <c r="G990" s="57" t="str">
        <f t="shared" si="272"/>
        <v>0.999999992387835-0.0000872477232520275i</v>
      </c>
      <c r="H990" s="57" t="str">
        <f t="shared" si="273"/>
        <v>109.09284785104+2.62734595325472i</v>
      </c>
      <c r="I990" s="57" t="str">
        <f t="shared" si="274"/>
        <v>14.7876303091122-564.916641277513i</v>
      </c>
      <c r="K990" s="57" t="str">
        <f t="shared" si="275"/>
        <v>0.109934281183831-0.00267941974335536i</v>
      </c>
      <c r="L990" s="57" t="str">
        <f t="shared" si="276"/>
        <v>0.000125-13.8753497703352i</v>
      </c>
      <c r="M990" s="57" t="str">
        <f t="shared" si="277"/>
        <v>0.0015-6.68884642424062i</v>
      </c>
      <c r="N990" s="57">
        <f t="shared" si="278"/>
        <v>89.041362616903641</v>
      </c>
      <c r="O990" s="57">
        <f t="shared" si="279"/>
        <v>65.87097762149358</v>
      </c>
      <c r="P990" s="371">
        <f t="shared" si="280"/>
        <v>65.87097762149358</v>
      </c>
      <c r="Q990" s="371">
        <f t="shared" si="281"/>
        <v>-90.958637383096359</v>
      </c>
      <c r="R990" s="12">
        <f t="shared" si="282"/>
        <v>89.041362616903641</v>
      </c>
      <c r="S990" s="57">
        <f t="shared" si="283"/>
        <v>3.6161214934311667E-2</v>
      </c>
      <c r="T990" s="12">
        <f t="shared" si="266"/>
        <v>65.87097762149358</v>
      </c>
    </row>
    <row r="991" spans="1:20" x14ac:dyDescent="0.25">
      <c r="A991" s="57">
        <f t="shared" si="267"/>
        <v>228.07100329961719</v>
      </c>
      <c r="B991" s="12">
        <f t="shared" si="284"/>
        <v>36.298627551062047</v>
      </c>
      <c r="C991" s="57" t="str">
        <f t="shared" si="268"/>
        <v>-32.8895563327699-1958.12054869055i</v>
      </c>
      <c r="D991" s="57" t="str">
        <f t="shared" si="269"/>
        <v>7.79999959427225-876.921672787233i</v>
      </c>
      <c r="E991" s="57" t="str">
        <f t="shared" si="270"/>
        <v>162.461796691834-0.199628177446949i</v>
      </c>
      <c r="F991" s="57" t="str">
        <f t="shared" si="271"/>
        <v>3.83983981038778-1828.74552696749i</v>
      </c>
      <c r="G991" s="57" t="str">
        <f t="shared" si="272"/>
        <v>0.999999992329872-0.0000875792645953089i</v>
      </c>
      <c r="H991" s="57" t="str">
        <f t="shared" si="273"/>
        <v>109.092862613777+2.63733000353315i</v>
      </c>
      <c r="I991" s="57" t="str">
        <f t="shared" si="274"/>
        <v>14.7876311877114-562.777945608249i</v>
      </c>
      <c r="K991" s="57" t="str">
        <f t="shared" si="275"/>
        <v>0.109933781075009-0.00268958922526241i</v>
      </c>
      <c r="L991" s="57" t="str">
        <f t="shared" si="276"/>
        <v>0.000125-13.8228230427727i</v>
      </c>
      <c r="M991" s="57" t="str">
        <f t="shared" si="277"/>
        <v>0.0015-6.66352502912994i</v>
      </c>
      <c r="N991" s="57">
        <f t="shared" si="278"/>
        <v>89.037722378343418</v>
      </c>
      <c r="O991" s="57">
        <f t="shared" si="279"/>
        <v>65.838013567401788</v>
      </c>
      <c r="P991" s="371">
        <f t="shared" si="280"/>
        <v>65.838013567401788</v>
      </c>
      <c r="Q991" s="371">
        <f t="shared" si="281"/>
        <v>-90.962277621656582</v>
      </c>
      <c r="R991" s="12">
        <f t="shared" si="282"/>
        <v>89.037722378343418</v>
      </c>
      <c r="S991" s="57">
        <f t="shared" si="283"/>
        <v>3.629862755106205E-2</v>
      </c>
      <c r="T991" s="12">
        <f t="shared" si="266"/>
        <v>65.838013567401788</v>
      </c>
    </row>
    <row r="992" spans="1:20" x14ac:dyDescent="0.25">
      <c r="A992" s="57">
        <f t="shared" si="267"/>
        <v>228.93767311215575</v>
      </c>
      <c r="B992" s="12">
        <f t="shared" si="284"/>
        <v>36.436562335756086</v>
      </c>
      <c r="C992" s="57" t="str">
        <f t="shared" si="268"/>
        <v>-32.8893784213371-1950.70118802496i</v>
      </c>
      <c r="D992" s="57" t="str">
        <f t="shared" si="269"/>
        <v>7.79999959118286-873.601998737764i</v>
      </c>
      <c r="E992" s="57" t="str">
        <f t="shared" si="270"/>
        <v>162.461737797326-0.200385142318823i</v>
      </c>
      <c r="F992" s="57" t="str">
        <f t="shared" si="271"/>
        <v>3.83983981016351-1821.82260363433i</v>
      </c>
      <c r="G992" s="57" t="str">
        <f t="shared" si="272"/>
        <v>0.999999992271469-0.0000879120657956366i</v>
      </c>
      <c r="H992" s="57" t="str">
        <f t="shared" si="273"/>
        <v>109.092877488928+2.64735199475506i</v>
      </c>
      <c r="I992" s="57" t="str">
        <f t="shared" si="274"/>
        <v>14.787632073001-560.647345688663i</v>
      </c>
      <c r="K992" s="57" t="str">
        <f t="shared" si="275"/>
        <v>0.109933277162769-0.00269979721041154i</v>
      </c>
      <c r="L992" s="57" t="str">
        <f t="shared" si="276"/>
        <v>0.000125-13.7704951611603i</v>
      </c>
      <c r="M992" s="57" t="str">
        <f t="shared" si="277"/>
        <v>0.0015-6.63829949106391i</v>
      </c>
      <c r="N992" s="57">
        <f t="shared" si="278"/>
        <v>89.034068336423175</v>
      </c>
      <c r="O992" s="57">
        <f t="shared" si="279"/>
        <v>65.805049359413829</v>
      </c>
      <c r="P992" s="371">
        <f t="shared" si="280"/>
        <v>65.805049359413829</v>
      </c>
      <c r="Q992" s="371">
        <f t="shared" si="281"/>
        <v>-90.965931663576825</v>
      </c>
      <c r="R992" s="12">
        <f t="shared" si="282"/>
        <v>89.034068336423175</v>
      </c>
      <c r="S992" s="57">
        <f t="shared" si="283"/>
        <v>3.6436562335756088E-2</v>
      </c>
      <c r="T992" s="12">
        <f t="shared" si="266"/>
        <v>65.805049359413829</v>
      </c>
    </row>
    <row r="993" spans="1:20" x14ac:dyDescent="0.25">
      <c r="A993" s="57">
        <f t="shared" si="267"/>
        <v>229.80763626998191</v>
      </c>
      <c r="B993" s="12">
        <f t="shared" si="284"/>
        <v>36.575021272631957</v>
      </c>
      <c r="C993" s="57" t="str">
        <f t="shared" si="268"/>
        <v>-32.8891991571367-1943.30988892298i</v>
      </c>
      <c r="D993" s="57" t="str">
        <f t="shared" si="269"/>
        <v>7.79999958806995-870.294891746338i</v>
      </c>
      <c r="E993" s="57" t="str">
        <f t="shared" si="270"/>
        <v>162.46167845503-0.201144965111396i</v>
      </c>
      <c r="F993" s="57" t="str">
        <f t="shared" si="271"/>
        <v>3.83983980993754-1814.92588783097i</v>
      </c>
      <c r="G993" s="57" t="str">
        <f t="shared" si="272"/>
        <v>0.99999999221262-0.000088246131640467i</v>
      </c>
      <c r="H993" s="57" t="str">
        <f t="shared" si="273"/>
        <v>109.092892477348+2.65741207111374i</v>
      </c>
      <c r="I993" s="57" t="str">
        <f t="shared" si="274"/>
        <v>14.7876329650316-558.524810869366i</v>
      </c>
      <c r="K993" s="57" t="str">
        <f t="shared" si="275"/>
        <v>0.109932769418222-0.00271004384350617i</v>
      </c>
      <c r="L993" s="57" t="str">
        <f t="shared" si="276"/>
        <v>0.000125-13.7183653727438i</v>
      </c>
      <c r="M993" s="57" t="str">
        <f t="shared" si="277"/>
        <v>0.0015-6.61316944716467i</v>
      </c>
      <c r="N993" s="57">
        <f t="shared" si="278"/>
        <v>89.030400439027943</v>
      </c>
      <c r="O993" s="57">
        <f t="shared" si="279"/>
        <v>65.77208499635978</v>
      </c>
      <c r="P993" s="371">
        <f t="shared" si="280"/>
        <v>65.77208499635978</v>
      </c>
      <c r="Q993" s="371">
        <f t="shared" si="281"/>
        <v>-90.969599560972057</v>
      </c>
      <c r="R993" s="12">
        <f t="shared" si="282"/>
        <v>89.030400439027943</v>
      </c>
      <c r="S993" s="57">
        <f t="shared" si="283"/>
        <v>3.6575021272631958E-2</v>
      </c>
      <c r="T993" s="12">
        <f t="shared" si="266"/>
        <v>65.77208499635978</v>
      </c>
    </row>
    <row r="994" spans="1:20" x14ac:dyDescent="0.25">
      <c r="A994" s="57">
        <f t="shared" si="267"/>
        <v>230.68090528780786</v>
      </c>
      <c r="B994" s="12">
        <f t="shared" si="284"/>
        <v>36.714006353467958</v>
      </c>
      <c r="C994" s="57" t="str">
        <f t="shared" si="268"/>
        <v>-32.8890185298985-1935.94654505912i</v>
      </c>
      <c r="D994" s="57" t="str">
        <f t="shared" si="269"/>
        <v>7.7999995849333-867.000304239108i</v>
      </c>
      <c r="E994" s="57" t="str">
        <f t="shared" si="270"/>
        <v>162.461618661548-0.201907656472919i</v>
      </c>
      <c r="F994" s="57" t="str">
        <f t="shared" si="271"/>
        <v>3.83983980970985-1808.05528034582i</v>
      </c>
      <c r="G994" s="57" t="str">
        <f t="shared" si="272"/>
        <v>0.999999992153324-0.0000885814669354481i</v>
      </c>
      <c r="H994" s="57" t="str">
        <f t="shared" si="273"/>
        <v>109.092907579899+2.66751037735074i</v>
      </c>
      <c r="I994" s="57" t="str">
        <f t="shared" si="274"/>
        <v>14.7876338638549-556.410310616974i</v>
      </c>
      <c r="K994" s="57" t="str">
        <f t="shared" si="275"/>
        <v>0.109932257812258-0.00272032926978122i</v>
      </c>
      <c r="L994" s="57" t="str">
        <f t="shared" si="276"/>
        <v>0.000125-13.6664329276189i</v>
      </c>
      <c r="M994" s="57" t="str">
        <f t="shared" si="277"/>
        <v>0.0015-6.58813453592812i</v>
      </c>
      <c r="N994" s="57">
        <f t="shared" si="278"/>
        <v>89.026718633848546</v>
      </c>
      <c r="O994" s="57">
        <f t="shared" si="279"/>
        <v>65.739120477060851</v>
      </c>
      <c r="P994" s="371">
        <f t="shared" si="280"/>
        <v>65.739120477060851</v>
      </c>
      <c r="Q994" s="371">
        <f t="shared" si="281"/>
        <v>-90.973281366151454</v>
      </c>
      <c r="R994" s="12">
        <f t="shared" si="282"/>
        <v>89.026718633848546</v>
      </c>
      <c r="S994" s="57">
        <f t="shared" si="283"/>
        <v>3.6714006353467957E-2</v>
      </c>
      <c r="T994" s="12">
        <f t="shared" si="266"/>
        <v>65.739120477060851</v>
      </c>
    </row>
    <row r="995" spans="1:20" x14ac:dyDescent="0.25">
      <c r="A995" s="57">
        <f t="shared" si="267"/>
        <v>231.55749272790155</v>
      </c>
      <c r="B995" s="12">
        <f t="shared" si="284"/>
        <v>36.853519577611138</v>
      </c>
      <c r="C995" s="57" t="str">
        <f t="shared" si="268"/>
        <v>-32.8888365292727-1928.61105051007i</v>
      </c>
      <c r="D995" s="57" t="str">
        <f t="shared" si="269"/>
        <v>7.79999958177279-863.718188822327i</v>
      </c>
      <c r="E995" s="57" t="str">
        <f t="shared" si="270"/>
        <v>162.461558413455-0.20267322708963i</v>
      </c>
      <c r="F995" s="57" t="str">
        <f t="shared" si="271"/>
        <v>3.83983980948043-1801.21068234288i</v>
      </c>
      <c r="G995" s="57" t="str">
        <f t="shared" si="272"/>
        <v>0.999999992093576-0.0000889180765044902i</v>
      </c>
      <c r="H995" s="57" t="str">
        <f t="shared" si="273"/>
        <v>109.092922797449+2.67764705875766i</v>
      </c>
      <c r="I995" s="57" t="str">
        <f t="shared" si="274"/>
        <v>14.7876347695219-554.303814513683i</v>
      </c>
      <c r="K995" s="57" t="str">
        <f t="shared" si="275"/>
        <v>0.109931742315549-0.00273065363500489i</v>
      </c>
      <c r="L995" s="57" t="str">
        <f t="shared" si="276"/>
        <v>0.000125-13.6146970787198i</v>
      </c>
      <c r="M995" s="57" t="str">
        <f t="shared" si="277"/>
        <v>0.0015-6.56319439721872i</v>
      </c>
      <c r="N995" s="57">
        <f t="shared" si="278"/>
        <v>89.023022868380991</v>
      </c>
      <c r="O995" s="57">
        <f t="shared" si="279"/>
        <v>65.70615580032937</v>
      </c>
      <c r="P995" s="371">
        <f t="shared" si="280"/>
        <v>65.70615580032937</v>
      </c>
      <c r="Q995" s="371">
        <f t="shared" si="281"/>
        <v>-90.976977131619009</v>
      </c>
      <c r="R995" s="12">
        <f t="shared" si="282"/>
        <v>89.023022868380991</v>
      </c>
      <c r="S995" s="57">
        <f t="shared" si="283"/>
        <v>3.6853519577611141E-2</v>
      </c>
      <c r="T995" s="12">
        <f t="shared" si="266"/>
        <v>65.70615580032937</v>
      </c>
    </row>
    <row r="996" spans="1:20" x14ac:dyDescent="0.25">
      <c r="A996" s="57">
        <f t="shared" si="267"/>
        <v>232.43741120026755</v>
      </c>
      <c r="B996" s="12">
        <f t="shared" si="284"/>
        <v>36.993562952006059</v>
      </c>
      <c r="C996" s="57" t="str">
        <f t="shared" si="268"/>
        <v>-32.8886531448329-1921.30329975308i</v>
      </c>
      <c r="D996" s="57" t="str">
        <f t="shared" si="269"/>
        <v>7.79999957858823-860.448498281664i</v>
      </c>
      <c r="E996" s="57" t="str">
        <f t="shared" si="270"/>
        <v>162.461497707298-0.203441687685993i</v>
      </c>
      <c r="F996" s="57" t="str">
        <f t="shared" si="271"/>
        <v>3.83983980924927-1794.39199536032i</v>
      </c>
      <c r="G996" s="57" t="str">
        <f t="shared" si="272"/>
        <v>0.999999992033373-0.0000892559651898337i</v>
      </c>
      <c r="H996" s="57" t="str">
        <f t="shared" si="273"/>
        <v>109.092938130875+2.68782226117862i</v>
      </c>
      <c r="I996" s="57" t="str">
        <f t="shared" si="274"/>
        <v>14.7876356820854-552.20529225685i</v>
      </c>
      <c r="K996" s="57" t="str">
        <f t="shared" si="275"/>
        <v>0.109931222898542-0.00274101708548055i</v>
      </c>
      <c r="L996" s="57" t="str">
        <f t="shared" si="276"/>
        <v>0.000125-13.5631570818089i</v>
      </c>
      <c r="M996" s="57" t="str">
        <f t="shared" si="277"/>
        <v>0.0015-6.53834867226411i</v>
      </c>
      <c r="N996" s="57">
        <f t="shared" si="278"/>
        <v>89.019313089925603</v>
      </c>
      <c r="O996" s="57">
        <f t="shared" si="279"/>
        <v>65.673190964968327</v>
      </c>
      <c r="P996" s="371">
        <f t="shared" si="280"/>
        <v>65.673190964968327</v>
      </c>
      <c r="Q996" s="371">
        <f t="shared" si="281"/>
        <v>-90.980686910074397</v>
      </c>
      <c r="R996" s="12">
        <f t="shared" si="282"/>
        <v>89.019313089925603</v>
      </c>
      <c r="S996" s="57">
        <f t="shared" si="283"/>
        <v>3.6993562952006058E-2</v>
      </c>
      <c r="T996" s="12">
        <f t="shared" si="266"/>
        <v>65.673190964968327</v>
      </c>
    </row>
    <row r="997" spans="1:20" x14ac:dyDescent="0.25">
      <c r="A997" s="57">
        <f t="shared" si="267"/>
        <v>233.32067336282856</v>
      </c>
      <c r="B997" s="12">
        <f t="shared" si="284"/>
        <v>37.13413849122368</v>
      </c>
      <c r="C997" s="57" t="str">
        <f t="shared" si="268"/>
        <v>-32.8884683660725-1914.02318766456i</v>
      </c>
      <c r="D997" s="57" t="str">
        <f t="shared" si="269"/>
        <v>7.79999957537943-857.191185581522i</v>
      </c>
      <c r="E997" s="57" t="str">
        <f t="shared" si="270"/>
        <v>162.4614365396-0.204213049024691i</v>
      </c>
      <c r="F997" s="57" t="str">
        <f t="shared" si="271"/>
        <v>3.83983980901633-1787.59912130903i</v>
      </c>
      <c r="G997" s="57" t="str">
        <f t="shared" si="272"/>
        <v>0.999999991972711-0.0000895951378521202i</v>
      </c>
      <c r="H997" s="57" t="str">
        <f t="shared" si="273"/>
        <v>109.09295358106+2.69803613101204i</v>
      </c>
      <c r="I997" s="57" t="str">
        <f t="shared" si="274"/>
        <v>14.7876366015977-550.114713658529i</v>
      </c>
      <c r="K997" s="57" t="str">
        <f t="shared" si="275"/>
        <v>0.109930699531461-0.00275141976804848i</v>
      </c>
      <c r="L997" s="57" t="str">
        <f t="shared" si="276"/>
        <v>0.000125-13.5118121954661i</v>
      </c>
      <c r="M997" s="57" t="str">
        <f t="shared" si="277"/>
        <v>0.0015-6.51359700365024i</v>
      </c>
      <c r="N997" s="57">
        <f t="shared" si="278"/>
        <v>89.01558924558654</v>
      </c>
      <c r="O997" s="57">
        <f t="shared" si="279"/>
        <v>65.64022596977189</v>
      </c>
      <c r="P997" s="371">
        <f t="shared" si="280"/>
        <v>65.64022596977189</v>
      </c>
      <c r="Q997" s="371">
        <f t="shared" si="281"/>
        <v>-90.98441075441346</v>
      </c>
      <c r="R997" s="12">
        <f t="shared" si="282"/>
        <v>89.01558924558654</v>
      </c>
      <c r="S997" s="57">
        <f t="shared" si="283"/>
        <v>3.7134138491223684E-2</v>
      </c>
      <c r="T997" s="12">
        <f t="shared" si="266"/>
        <v>65.64022596977189</v>
      </c>
    </row>
    <row r="998" spans="1:20" x14ac:dyDescent="0.25">
      <c r="A998" s="57">
        <f t="shared" si="267"/>
        <v>234.20729192160729</v>
      </c>
      <c r="B998" s="12">
        <f t="shared" si="284"/>
        <v>37.275248217490329</v>
      </c>
      <c r="C998" s="57" t="str">
        <f t="shared" si="268"/>
        <v>-32.8882821824058-1906.77060951853i</v>
      </c>
      <c r="D998" s="57" t="str">
        <f t="shared" si="269"/>
        <v>7.7999995721462-853.946203864368i</v>
      </c>
      <c r="E998" s="57" t="str">
        <f t="shared" si="270"/>
        <v>162.461374906858-0.204987321906763i</v>
      </c>
      <c r="F998" s="57" t="str">
        <f t="shared" si="271"/>
        <v>3.83983980878163-1780.83196247125i</v>
      </c>
      <c r="G998" s="57" t="str">
        <f t="shared" si="272"/>
        <v>0.999999991911588-0.000089935599370461i</v>
      </c>
      <c r="H998" s="57" t="str">
        <f t="shared" si="273"/>
        <v>109.092969148892+2.70828881521289i</v>
      </c>
      <c r="I998" s="57" t="str">
        <f t="shared" si="274"/>
        <v>14.7876375281117-548.032048645042i</v>
      </c>
      <c r="K998" s="57" t="str">
        <f t="shared" si="275"/>
        <v>0.109930172184306-0.00276186183008778i</v>
      </c>
      <c r="L998" s="57" t="str">
        <f t="shared" si="276"/>
        <v>0.000125-13.460661681078i</v>
      </c>
      <c r="M998" s="57" t="str">
        <f t="shared" si="277"/>
        <v>0.0015-6.48893903531602i</v>
      </c>
      <c r="N998" s="57">
        <f t="shared" si="278"/>
        <v>89.011851282270968</v>
      </c>
      <c r="O998" s="57">
        <f t="shared" si="279"/>
        <v>65.607260813525073</v>
      </c>
      <c r="P998" s="371">
        <f t="shared" si="280"/>
        <v>65.607260813525073</v>
      </c>
      <c r="Q998" s="371">
        <f t="shared" si="281"/>
        <v>-90.988148717729032</v>
      </c>
      <c r="R998" s="12">
        <f t="shared" si="282"/>
        <v>89.011851282270968</v>
      </c>
      <c r="S998" s="57">
        <f t="shared" si="283"/>
        <v>3.7275248217490328E-2</v>
      </c>
      <c r="T998" s="12">
        <f t="shared" si="266"/>
        <v>65.607260813525073</v>
      </c>
    </row>
    <row r="999" spans="1:20" x14ac:dyDescent="0.25">
      <c r="A999" s="57">
        <f t="shared" si="267"/>
        <v>235.09727963090941</v>
      </c>
      <c r="B999" s="12">
        <f t="shared" si="284"/>
        <v>37.416894160716794</v>
      </c>
      <c r="C999" s="57" t="str">
        <f t="shared" si="268"/>
        <v>-32.888094583167-1899.54546098508i</v>
      </c>
      <c r="D999" s="57" t="str">
        <f t="shared" si="269"/>
        <v>7.79999956888836-850.713506450044i</v>
      </c>
      <c r="E999" s="57" t="str">
        <f t="shared" si="270"/>
        <v>162.461312805542-0.205764517171845i</v>
      </c>
      <c r="F999" s="57" t="str">
        <f t="shared" si="271"/>
        <v>3.83983980854514-1774.09042149911i</v>
      </c>
      <c r="G999" s="57" t="str">
        <f t="shared" si="272"/>
        <v>0.999999991849999-0.0000902773546425087i</v>
      </c>
      <c r="H999" s="57" t="str">
        <f t="shared" si="273"/>
        <v>109.092984835268+2.71858046129479i</v>
      </c>
      <c r="I999" s="57" t="str">
        <f t="shared" si="274"/>
        <v>14.7876384616806-545.957267256554i</v>
      </c>
      <c r="K999" s="57" t="str">
        <f t="shared" si="275"/>
        <v>0.109929640826847-0.00277234341951811i</v>
      </c>
      <c r="L999" s="57" t="str">
        <f t="shared" si="276"/>
        <v>0.000125-13.4097048028273i</v>
      </c>
      <c r="M999" s="57" t="str">
        <f t="shared" si="277"/>
        <v>0.0015-6.46437441254837i</v>
      </c>
      <c r="N999" s="57">
        <f t="shared" si="278"/>
        <v>89.008099146688409</v>
      </c>
      <c r="O999" s="57">
        <f t="shared" si="279"/>
        <v>65.574295495003568</v>
      </c>
      <c r="P999" s="371">
        <f t="shared" si="280"/>
        <v>65.574295495003568</v>
      </c>
      <c r="Q999" s="371">
        <f t="shared" si="281"/>
        <v>-90.991900853311591</v>
      </c>
      <c r="R999" s="12">
        <f t="shared" si="282"/>
        <v>89.008099146688409</v>
      </c>
      <c r="S999" s="57">
        <f t="shared" si="283"/>
        <v>3.7416894160716793E-2</v>
      </c>
      <c r="T999" s="12">
        <f t="shared" si="266"/>
        <v>65.574295495003568</v>
      </c>
    </row>
    <row r="1000" spans="1:20" x14ac:dyDescent="0.25">
      <c r="A1000" s="57">
        <f t="shared" si="267"/>
        <v>235.99064929350689</v>
      </c>
      <c r="B1000" s="12">
        <f t="shared" si="284"/>
        <v>37.559078358527522</v>
      </c>
      <c r="C1000" s="57" t="str">
        <f t="shared" si="268"/>
        <v>-32.8879055576103-1892.34763812892i</v>
      </c>
      <c r="D1000" s="57" t="str">
        <f t="shared" si="269"/>
        <v>7.79999956560567-847.493046835113i</v>
      </c>
      <c r="E1000" s="57" t="str">
        <f t="shared" si="270"/>
        <v>162.461250232096-0.206544645698216i</v>
      </c>
      <c r="F1000" s="57" t="str">
        <f t="shared" si="271"/>
        <v>3.83983980830685-1767.37440141328i</v>
      </c>
      <c r="G1000" s="57" t="str">
        <f t="shared" si="272"/>
        <v>0.999999991787942-0.0000906204085845266i</v>
      </c>
      <c r="H1000" s="57" t="str">
        <f t="shared" si="273"/>
        <v>109.093000641089+2.72891121733214i</v>
      </c>
      <c r="I1000" s="57" t="str">
        <f t="shared" si="274"/>
        <v>14.7876394023583-543.89033964663i</v>
      </c>
      <c r="K1000" s="57" t="str">
        <f t="shared" si="275"/>
        <v>0.109929105428627-0.00278286468480157i</v>
      </c>
      <c r="L1000" s="57" t="str">
        <f t="shared" si="276"/>
        <v>0.000125-13.3589408276821i</v>
      </c>
      <c r="M1000" s="57" t="str">
        <f t="shared" si="277"/>
        <v>0.0015-6.43990278197682i</v>
      </c>
      <c r="N1000" s="57">
        <f t="shared" si="278"/>
        <v>89.004332785349902</v>
      </c>
      <c r="O1000" s="57">
        <f t="shared" si="279"/>
        <v>65.541330012973887</v>
      </c>
      <c r="P1000" s="371">
        <f t="shared" si="280"/>
        <v>65.541330012973887</v>
      </c>
      <c r="Q1000" s="371">
        <f t="shared" si="281"/>
        <v>-90.995667214650098</v>
      </c>
      <c r="R1000" s="12">
        <f t="shared" si="282"/>
        <v>89.004332785349902</v>
      </c>
      <c r="S1000" s="57">
        <f t="shared" si="283"/>
        <v>3.7559078358527523E-2</v>
      </c>
      <c r="T1000" s="12">
        <f t="shared" si="266"/>
        <v>65.541330012973887</v>
      </c>
    </row>
    <row r="1001" spans="1:20" x14ac:dyDescent="0.25">
      <c r="A1001" s="57">
        <f t="shared" si="267"/>
        <v>236.88741376082226</v>
      </c>
      <c r="B1001" s="12">
        <f t="shared" si="284"/>
        <v>37.70180285628993</v>
      </c>
      <c r="C1001" s="57" t="str">
        <f t="shared" si="268"/>
        <v>-32.8877150949072-1885.17703740785i</v>
      </c>
      <c r="D1001" s="57" t="str">
        <f t="shared" si="269"/>
        <v>7.799999562298-844.284778692188i</v>
      </c>
      <c r="E1001" s="57" t="str">
        <f t="shared" si="270"/>
        <v>162.461187182935-0.207327718402853i</v>
      </c>
      <c r="F1001" s="57" t="str">
        <f t="shared" si="271"/>
        <v>3.83983980806675-1760.68380560158i</v>
      </c>
      <c r="G1001" s="57" t="str">
        <f t="shared" si="272"/>
        <v>0.999999991725411-0.0000909647661314598i</v>
      </c>
      <c r="H1001" s="57" t="str">
        <f t="shared" si="273"/>
        <v>109.093016567264+2.73928123196215i</v>
      </c>
      <c r="I1001" s="57" t="str">
        <f t="shared" si="274"/>
        <v>14.7876403501987-541.831236081826i</v>
      </c>
      <c r="K1001" s="57" t="str">
        <f t="shared" si="275"/>
        <v>0.109928565958959-0.00279342577494453i</v>
      </c>
      <c r="L1001" s="57" t="str">
        <f t="shared" si="276"/>
        <v>0.000125-13.3083690253856i</v>
      </c>
      <c r="M1001" s="57" t="str">
        <f t="shared" si="277"/>
        <v>0.0015-6.41552379156888i</v>
      </c>
      <c r="N1001" s="57">
        <f t="shared" si="278"/>
        <v>89.000552144567564</v>
      </c>
      <c r="O1001" s="57">
        <f t="shared" si="279"/>
        <v>65.508364366193149</v>
      </c>
      <c r="P1001" s="371">
        <f t="shared" si="280"/>
        <v>65.508364366193149</v>
      </c>
      <c r="Q1001" s="371">
        <f t="shared" si="281"/>
        <v>-90.999447855432436</v>
      </c>
      <c r="R1001" s="12">
        <f t="shared" si="282"/>
        <v>89.000552144567564</v>
      </c>
      <c r="S1001" s="57">
        <f t="shared" si="283"/>
        <v>3.7701802856289927E-2</v>
      </c>
      <c r="T1001" s="12">
        <f t="shared" si="266"/>
        <v>65.508364366193149</v>
      </c>
    </row>
    <row r="1002" spans="1:20" x14ac:dyDescent="0.25">
      <c r="A1002" s="57">
        <f t="shared" si="267"/>
        <v>237.78758593311341</v>
      </c>
      <c r="B1002" s="12">
        <f t="shared" si="284"/>
        <v>37.845069707143836</v>
      </c>
      <c r="C1002" s="57" t="str">
        <f t="shared" si="268"/>
        <v>-32.8875231841474-1878.03355567123i</v>
      </c>
      <c r="D1002" s="57" t="str">
        <f t="shared" si="269"/>
        <v>7.79999955896515-841.088655869251i</v>
      </c>
      <c r="E1002" s="57" t="str">
        <f t="shared" si="270"/>
        <v>162.461123654447-0.208113746241544i</v>
      </c>
      <c r="F1002" s="57" t="str">
        <f t="shared" si="271"/>
        <v>3.83983980782481-1754.01853781752i</v>
      </c>
      <c r="G1002" s="57" t="str">
        <f t="shared" si="272"/>
        <v>0.999999991662405-0.0000913104322370062i</v>
      </c>
      <c r="H1002" s="57" t="str">
        <f t="shared" si="273"/>
        <v>109.093032614713+2.74969065438726i</v>
      </c>
      <c r="I1002" s="57" t="str">
        <f t="shared" si="274"/>
        <v>14.7876413052566-539.779926941258i</v>
      </c>
      <c r="K1002" s="57" t="str">
        <f t="shared" si="275"/>
        <v>0.10992802238692-0.00280402683949949i</v>
      </c>
      <c r="L1002" s="57" t="str">
        <f t="shared" si="276"/>
        <v>0.000125-13.2579886684455i</v>
      </c>
      <c r="M1002" s="57" t="str">
        <f t="shared" si="277"/>
        <v>0.0015-6.39123709062449i</v>
      </c>
      <c r="N1002" s="57">
        <f t="shared" si="278"/>
        <v>88.99675717045362</v>
      </c>
      <c r="O1002" s="57">
        <f t="shared" si="279"/>
        <v>65.475398553408809</v>
      </c>
      <c r="P1002" s="371">
        <f t="shared" si="280"/>
        <v>65.475398553408809</v>
      </c>
      <c r="Q1002" s="371">
        <f t="shared" si="281"/>
        <v>-91.00324282954638</v>
      </c>
      <c r="R1002" s="12">
        <f t="shared" si="282"/>
        <v>88.99675717045362</v>
      </c>
      <c r="S1002" s="57">
        <f t="shared" si="283"/>
        <v>3.7845069707143839E-2</v>
      </c>
      <c r="T1002" s="12">
        <f t="shared" si="266"/>
        <v>65.475398553408809</v>
      </c>
    </row>
    <row r="1003" spans="1:20" x14ac:dyDescent="0.25">
      <c r="A1003" s="57">
        <f t="shared" si="267"/>
        <v>238.69117875965924</v>
      </c>
      <c r="B1003" s="12">
        <f t="shared" si="284"/>
        <v>37.988880972030984</v>
      </c>
      <c r="C1003" s="57" t="str">
        <f t="shared" si="268"/>
        <v>-32.8873298143393-1870.91709015864i</v>
      </c>
      <c r="D1003" s="57" t="str">
        <f t="shared" si="269"/>
        <v>7.79999955560688-837.904632389001i</v>
      </c>
      <c r="E1003" s="57" t="str">
        <f t="shared" si="270"/>
        <v>162.461059642996-0.208902740209225i</v>
      </c>
      <c r="F1003" s="57" t="str">
        <f t="shared" si="271"/>
        <v>3.83983980758104-1747.378502179i</v>
      </c>
      <c r="G1003" s="57" t="str">
        <f t="shared" si="272"/>
        <v>0.999999991598919-0.0000916574118736878i</v>
      </c>
      <c r="H1003" s="57" t="str">
        <f t="shared" si="273"/>
        <v>109.093048784356+2.7601396343769i</v>
      </c>
      <c r="I1003" s="57" t="str">
        <f t="shared" si="274"/>
        <v>14.7876422675868-537.736382716141i</v>
      </c>
      <c r="K1003" s="57" t="str">
        <f t="shared" si="275"/>
        <v>0.109927474681357-0.00281466802856686i</v>
      </c>
      <c r="L1003" s="57" t="str">
        <f t="shared" si="276"/>
        <v>0.000125-13.2077990321235i</v>
      </c>
      <c r="M1003" s="57" t="str">
        <f t="shared" si="277"/>
        <v>0.0015-6.36704232977136i</v>
      </c>
      <c r="N1003" s="57">
        <f t="shared" si="278"/>
        <v>88.992947808919823</v>
      </c>
      <c r="O1003" s="57">
        <f t="shared" si="279"/>
        <v>65.44243257335927</v>
      </c>
      <c r="P1003" s="371">
        <f t="shared" si="280"/>
        <v>65.44243257335927</v>
      </c>
      <c r="Q1003" s="371">
        <f t="shared" si="281"/>
        <v>-91.007052191080177</v>
      </c>
      <c r="R1003" s="12">
        <f t="shared" si="282"/>
        <v>88.992947808919823</v>
      </c>
      <c r="S1003" s="57">
        <f t="shared" si="283"/>
        <v>3.7988880972030986E-2</v>
      </c>
      <c r="T1003" s="12">
        <f t="shared" si="266"/>
        <v>65.44243257335927</v>
      </c>
    </row>
    <row r="1004" spans="1:20" x14ac:dyDescent="0.25">
      <c r="A1004" s="57">
        <f t="shared" si="267"/>
        <v>239.59820523894595</v>
      </c>
      <c r="B1004" s="12">
        <f t="shared" si="284"/>
        <v>38.133238719724702</v>
      </c>
      <c r="C1004" s="57" t="str">
        <f t="shared" si="268"/>
        <v>-32.8871349744071-1863.82753849823i</v>
      </c>
      <c r="D1004" s="57" t="str">
        <f t="shared" si="269"/>
        <v>7.7999995522231-834.732662448193i</v>
      </c>
      <c r="E1004" s="57" t="str">
        <f t="shared" si="270"/>
        <v>162.460995144916-0.209694711339736i</v>
      </c>
      <c r="F1004" s="57" t="str">
        <f t="shared" si="271"/>
        <v>3.83983980733541-1740.76360316686i</v>
      </c>
      <c r="G1004" s="57" t="str">
        <f t="shared" si="272"/>
        <v>0.999999991534949-0.0000920057100329223i</v>
      </c>
      <c r="H1004" s="57" t="str">
        <f t="shared" si="273"/>
        <v>109.093065077126+2.77062832227008i</v>
      </c>
      <c r="I1004" s="57" t="str">
        <f t="shared" si="274"/>
        <v>14.7876432372449-535.700574009412i</v>
      </c>
      <c r="K1004" s="57" t="str">
        <f t="shared" si="275"/>
        <v>0.109926922810877-0.00282534949279694i</v>
      </c>
      <c r="L1004" s="57" t="str">
        <f t="shared" si="276"/>
        <v>0.000125-13.1577993944246i</v>
      </c>
      <c r="M1004" s="57" t="str">
        <f t="shared" si="277"/>
        <v>0.0015-6.34293916095974i</v>
      </c>
      <c r="N1004" s="57">
        <f t="shared" si="278"/>
        <v>88.989124005676715</v>
      </c>
      <c r="O1004" s="57">
        <f t="shared" si="279"/>
        <v>65.409466424772958</v>
      </c>
      <c r="P1004" s="371">
        <f t="shared" si="280"/>
        <v>65.409466424772958</v>
      </c>
      <c r="Q1004" s="371">
        <f t="shared" si="281"/>
        <v>-91.010875994323285</v>
      </c>
      <c r="R1004" s="12">
        <f t="shared" si="282"/>
        <v>88.989124005676715</v>
      </c>
      <c r="S1004" s="57">
        <f t="shared" si="283"/>
        <v>3.8133238719724703E-2</v>
      </c>
      <c r="T1004" s="12">
        <f t="shared" ref="T1004:T1067" si="285">P1004</f>
        <v>65.409466424772958</v>
      </c>
    </row>
    <row r="1005" spans="1:20" x14ac:dyDescent="0.25">
      <c r="A1005" s="57">
        <f t="shared" ref="A1005:A1068" si="286">2*PI()*B1005</f>
        <v>240.50867841885392</v>
      </c>
      <c r="B1005" s="12">
        <f t="shared" si="284"/>
        <v>38.278145026859654</v>
      </c>
      <c r="C1005" s="57" t="str">
        <f t="shared" ref="C1005:C1068" si="287">IMPRODUCT(D1005,E1005,$C$40,,K1005,$C$41)</f>
        <v>-32.8869386531911-1856.76479870536i</v>
      </c>
      <c r="D1005" s="57" t="str">
        <f t="shared" ref="D1005:D1068" si="288">IMDIV(IMPRODUCT($C$37,$C$38,COMPLEX(1,A1005/$C$38)),IMSUM(-1*A1005*A1005/$C$39,COMPLEX(0,1*A1005)))</f>
        <v>7.79999954881351-831.572700416975i</v>
      </c>
      <c r="E1005" s="57" t="str">
        <f t="shared" ref="E1005:E1068" si="289">IMDIV(IMPRODUCT(IMSUM(F1005,G1005),$C$29,H1005),IMSUM(1,I1005))</f>
        <v>162.460930156511-0.210489670706325i</v>
      </c>
      <c r="F1005" s="57" t="str">
        <f t="shared" ref="F1005:F1068" si="290">IMDIV(IMPRODUCT($C$14,$C$15,COMPLEX(1,A1005/$C$15)),IMSUM(-1*A1005*A1005/$C$16,COMPLEX(0,A1005)))</f>
        <v>3.8398398070879-1734.17374562358i</v>
      </c>
      <c r="G1005" s="57" t="str">
        <f t="shared" ref="G1005:G1068" si="291">IMDIV(1,COMPLEX(1,A1005*$C$9*$C$10))</f>
        <v>0.999999991470493-0.0000923553317250944i</v>
      </c>
      <c r="H1005" s="57" t="str">
        <f t="shared" ref="H1005:H1068" si="292">IMDIV($C$3,IMSUM(K1005,COMPLEX(0,$C$28*A1005)))</f>
        <v>109.093081493958+2.78115686897702i</v>
      </c>
      <c r="I1005" s="57" t="str">
        <f t="shared" ref="I1005:I1068" si="293">IMPRODUCT(F1005,$C$29,H1005,$C$31)</f>
        <v>14.7876442142862-533.672471535275i</v>
      </c>
      <c r="K1005" s="57" t="str">
        <f t="shared" ref="K1005:K1068" si="294">IF($C$26&lt;=0,IMDIV(1,IMSUM(IMDIV(1,L1005),1/$C$18)),IMDIV(1,IMSUM(IMDIV(1,L1005),1/$C$18,IMDIV(1,M1005))))</f>
        <v>0.109926366743854-0.0028360713833916i</v>
      </c>
      <c r="L1005" s="57" t="str">
        <f t="shared" ref="L1005:L1068" si="295">IMSUM($C$21/$C$22,IMDIV(1,COMPLEX(0,$C$20*$C$22*A1005)))</f>
        <v>0.000125-13.1079890360875i</v>
      </c>
      <c r="M1005" s="57" t="str">
        <f t="shared" ref="M1005:M1068" si="296">IMSUM($C$25/$C$26,IMDIV(1,COMPLEX(0,$C$24*$C$26*A1005)))</f>
        <v>0.0015-6.31892723745738i</v>
      </c>
      <c r="N1005" s="57">
        <f t="shared" ref="N1005:N1068" si="297">ABS(R1005)</f>
        <v>88.985285706232915</v>
      </c>
      <c r="O1005" s="57">
        <f t="shared" ref="O1005:O1068" si="298">ABS(P1005)</f>
        <v>65.376500106368837</v>
      </c>
      <c r="P1005" s="371">
        <f t="shared" ref="P1005:P1068" si="299">20*LOG10(IMABS(C1005))</f>
        <v>65.376500106368837</v>
      </c>
      <c r="Q1005" s="371">
        <f t="shared" ref="Q1005:Q1068" si="300">IMARGUMENT(C1005)*180/PI()</f>
        <v>-91.014714293767085</v>
      </c>
      <c r="R1005" s="12">
        <f t="shared" ref="R1005:R1068" si="301">IF(Q1005&lt;0,Q1005+180,Q1005-180)</f>
        <v>88.985285706232915</v>
      </c>
      <c r="S1005" s="57">
        <f t="shared" ref="S1005:S1068" si="302">B1005/1000</f>
        <v>3.8278145026859653E-2</v>
      </c>
      <c r="T1005" s="12">
        <f t="shared" si="285"/>
        <v>65.376500106368837</v>
      </c>
    </row>
    <row r="1006" spans="1:20" x14ac:dyDescent="0.25">
      <c r="A1006" s="57">
        <f t="shared" si="286"/>
        <v>241.42261139684558</v>
      </c>
      <c r="B1006" s="12">
        <f t="shared" ref="B1006:B1069" si="303">B1005*(1+B$42)</f>
        <v>38.423601977961724</v>
      </c>
      <c r="C1006" s="57" t="str">
        <f t="shared" si="287"/>
        <v>-32.8867408394482-1849.7287691811i</v>
      </c>
      <c r="D1006" s="57" t="str">
        <f t="shared" si="288"/>
        <v>7.79999954537795-828.42470083823i</v>
      </c>
      <c r="E1006" s="57" t="str">
        <f t="shared" si="289"/>
        <v>162.460864674063-0.21128762942147i</v>
      </c>
      <c r="F1006" s="57" t="str">
        <f t="shared" si="290"/>
        <v>3.83983980683851-1727.60883475182i</v>
      </c>
      <c r="G1006" s="57" t="str">
        <f t="shared" si="291"/>
        <v>0.999999991405545-0.0000927062819796288i</v>
      </c>
      <c r="H1006" s="57" t="str">
        <f t="shared" si="292"/>
        <v>109.093098035799+2.79172542598193i</v>
      </c>
      <c r="I1006" s="57" t="str">
        <f t="shared" si="293"/>
        <v>14.7876451987673-531.652046118796i</v>
      </c>
      <c r="K1006" s="57" t="str">
        <f t="shared" si="294"/>
        <v>0.109925806448418-0.00284683385210629i</v>
      </c>
      <c r="L1006" s="57" t="str">
        <f t="shared" si="295"/>
        <v>0.000125-13.0583672405733i</v>
      </c>
      <c r="M1006" s="57" t="str">
        <f t="shared" si="296"/>
        <v>0.0015-6.29500621384479i</v>
      </c>
      <c r="N1006" s="57">
        <f t="shared" si="297"/>
        <v>88.98143285589434</v>
      </c>
      <c r="O1006" s="57">
        <f t="shared" si="298"/>
        <v>65.343533616856192</v>
      </c>
      <c r="P1006" s="371">
        <f t="shared" si="299"/>
        <v>65.343533616856192</v>
      </c>
      <c r="Q1006" s="371">
        <f t="shared" si="300"/>
        <v>-91.01856714410566</v>
      </c>
      <c r="R1006" s="12">
        <f t="shared" si="301"/>
        <v>88.98143285589434</v>
      </c>
      <c r="S1006" s="57">
        <f t="shared" si="302"/>
        <v>3.8423601977961727E-2</v>
      </c>
      <c r="T1006" s="12">
        <f t="shared" si="285"/>
        <v>65.343533616856192</v>
      </c>
    </row>
    <row r="1007" spans="1:20" x14ac:dyDescent="0.25">
      <c r="A1007" s="57">
        <f t="shared" si="286"/>
        <v>242.34001732015361</v>
      </c>
      <c r="B1007" s="12">
        <f t="shared" si="303"/>
        <v>38.569611665477979</v>
      </c>
      <c r="C1007" s="57" t="str">
        <f t="shared" si="287"/>
        <v>-32.8865415218488-1842.71934871074i</v>
      </c>
      <c r="D1007" s="57" t="str">
        <f t="shared" si="288"/>
        <v>7.79999954191628-825.28861842693i</v>
      </c>
      <c r="E1007" s="57" t="str">
        <f t="shared" si="289"/>
        <v>162.460798693821-0.212088598637085i</v>
      </c>
      <c r="F1007" s="57" t="str">
        <f t="shared" si="290"/>
        <v>3.83983980658722-1721.06877611316i</v>
      </c>
      <c r="G1007" s="57" t="str">
        <f t="shared" si="291"/>
        <v>0.999999991340103-0.0000930585658450614i</v>
      </c>
      <c r="H1007" s="57" t="str">
        <f t="shared" si="292"/>
        <v>109.0931147036+2.8023341453448i</v>
      </c>
      <c r="I1007" s="57" t="str">
        <f t="shared" si="293"/>
        <v>14.7876461907451-529.639268695482i</v>
      </c>
      <c r="K1007" s="57" t="str">
        <f t="shared" si="294"/>
        <v>0.109925241892459-0.00285763705125183i</v>
      </c>
      <c r="L1007" s="57" t="str">
        <f t="shared" si="295"/>
        <v>0.000125-13.0089332940559i</v>
      </c>
      <c r="M1007" s="57" t="str">
        <f t="shared" si="296"/>
        <v>0.0015-6.27117574600994i</v>
      </c>
      <c r="N1007" s="57">
        <f t="shared" si="297"/>
        <v>88.977565399763662</v>
      </c>
      <c r="O1007" s="57">
        <f t="shared" si="298"/>
        <v>65.310566954934316</v>
      </c>
      <c r="P1007" s="371">
        <f t="shared" si="299"/>
        <v>65.310566954934316</v>
      </c>
      <c r="Q1007" s="371">
        <f t="shared" si="300"/>
        <v>-91.022434600236338</v>
      </c>
      <c r="R1007" s="12">
        <f t="shared" si="301"/>
        <v>88.977565399763662</v>
      </c>
      <c r="S1007" s="57">
        <f t="shared" si="302"/>
        <v>3.8569611665477982E-2</v>
      </c>
      <c r="T1007" s="12">
        <f t="shared" si="285"/>
        <v>65.310566954934316</v>
      </c>
    </row>
    <row r="1008" spans="1:20" x14ac:dyDescent="0.25">
      <c r="A1008" s="57">
        <f t="shared" si="286"/>
        <v>243.26090938597019</v>
      </c>
      <c r="B1008" s="12">
        <f t="shared" si="303"/>
        <v>38.716176189806795</v>
      </c>
      <c r="C1008" s="57" t="str">
        <f t="shared" si="287"/>
        <v>-32.8863406889786-1835.73643646239i</v>
      </c>
      <c r="D1008" s="57" t="str">
        <f t="shared" si="288"/>
        <v>7.79999953842824-822.164408069478i</v>
      </c>
      <c r="E1008" s="57" t="str">
        <f t="shared" si="289"/>
        <v>162.460732212006-0.212892589544757i</v>
      </c>
      <c r="F1008" s="57" t="str">
        <f t="shared" si="290"/>
        <v>3.83983980633403-1714.55347562665i</v>
      </c>
      <c r="G1008" s="57" t="str">
        <f t="shared" si="291"/>
        <v>0.999999991274163-0.0000934121883891131i</v>
      </c>
      <c r="H1008" s="57" t="str">
        <f t="shared" si="292"/>
        <v>109.09313149832+2.81298317970355i</v>
      </c>
      <c r="I1008" s="57" t="str">
        <f t="shared" si="293"/>
        <v>14.7876471902761-527.634110310849i</v>
      </c>
      <c r="K1008" s="57" t="str">
        <f t="shared" si="294"/>
        <v>0.109924673043626-0.00286848113369629i</v>
      </c>
      <c r="L1008" s="57" t="str">
        <f t="shared" si="295"/>
        <v>0.000125-12.9596864854114i</v>
      </c>
      <c r="M1008" s="57" t="str">
        <f t="shared" si="296"/>
        <v>0.0015-6.24743549114361i</v>
      </c>
      <c r="N1008" s="57">
        <f t="shared" si="297"/>
        <v>88.973683282739358</v>
      </c>
      <c r="O1008" s="57">
        <f t="shared" si="298"/>
        <v>65.277600119292813</v>
      </c>
      <c r="P1008" s="371">
        <f t="shared" si="299"/>
        <v>65.277600119292813</v>
      </c>
      <c r="Q1008" s="371">
        <f t="shared" si="300"/>
        <v>-91.026316717260642</v>
      </c>
      <c r="R1008" s="12">
        <f t="shared" si="301"/>
        <v>88.973683282739358</v>
      </c>
      <c r="S1008" s="57">
        <f t="shared" si="302"/>
        <v>3.8716176189806793E-2</v>
      </c>
      <c r="T1008" s="12">
        <f t="shared" si="285"/>
        <v>65.277600119292813</v>
      </c>
    </row>
    <row r="1009" spans="1:20" x14ac:dyDescent="0.25">
      <c r="A1009" s="57">
        <f t="shared" si="286"/>
        <v>244.18530084163689</v>
      </c>
      <c r="B1009" s="12">
        <f t="shared" si="303"/>
        <v>38.863297659328062</v>
      </c>
      <c r="C1009" s="57" t="str">
        <f t="shared" si="287"/>
        <v>-32.8861383293361-1828.77993198548i</v>
      </c>
      <c r="D1009" s="57" t="str">
        <f t="shared" si="288"/>
        <v>7.79999953491365-819.052024823053i</v>
      </c>
      <c r="E1009" s="57" t="str">
        <f t="shared" si="289"/>
        <v>162.460665224812-0.213699613375687i</v>
      </c>
      <c r="F1009" s="57" t="str">
        <f t="shared" si="290"/>
        <v>3.83983980607888-1708.0628395675i</v>
      </c>
      <c r="G1009" s="57" t="str">
        <f t="shared" si="291"/>
        <v>0.999999991207721-0.0000937671546987616i</v>
      </c>
      <c r="H1009" s="57" t="str">
        <f t="shared" si="292"/>
        <v>109.093148420926+2.82367268227656i</v>
      </c>
      <c r="I1009" s="57" t="str">
        <f t="shared" si="293"/>
        <v>14.7876481974182-525.636542120022i</v>
      </c>
      <c r="K1009" s="57" t="str">
        <f t="shared" si="294"/>
        <v>0.10992409986932-0.00287936625286686i</v>
      </c>
      <c r="L1009" s="57" t="str">
        <f t="shared" si="295"/>
        <v>0.000125-12.9106261062078i</v>
      </c>
      <c r="M1009" s="57" t="str">
        <f t="shared" si="296"/>
        <v>0.0015-6.2237851077342i</v>
      </c>
      <c r="N1009" s="57">
        <f t="shared" si="297"/>
        <v>88.969786449515141</v>
      </c>
      <c r="O1009" s="57">
        <f t="shared" si="298"/>
        <v>65.244633108611268</v>
      </c>
      <c r="P1009" s="371">
        <f t="shared" si="299"/>
        <v>65.244633108611268</v>
      </c>
      <c r="Q1009" s="371">
        <f t="shared" si="300"/>
        <v>-91.030213550484859</v>
      </c>
      <c r="R1009" s="12">
        <f t="shared" si="301"/>
        <v>88.969786449515141</v>
      </c>
      <c r="S1009" s="57">
        <f t="shared" si="302"/>
        <v>3.8863297659328062E-2</v>
      </c>
      <c r="T1009" s="12">
        <f t="shared" si="285"/>
        <v>65.244633108611268</v>
      </c>
    </row>
    <row r="1010" spans="1:20" x14ac:dyDescent="0.25">
      <c r="A1010" s="57">
        <f t="shared" si="286"/>
        <v>245.11320498483514</v>
      </c>
      <c r="B1010" s="12">
        <f t="shared" si="303"/>
        <v>39.010978190433512</v>
      </c>
      <c r="C1010" s="57" t="str">
        <f t="shared" si="287"/>
        <v>-32.8859344313344-1821.84973520937i</v>
      </c>
      <c r="D1010" s="57" t="str">
        <f t="shared" si="288"/>
        <v>7.79999953137226-815.951423914983i</v>
      </c>
      <c r="E1010" s="57" t="str">
        <f t="shared" si="289"/>
        <v>162.460597728405-0.214509681400931i</v>
      </c>
      <c r="F1010" s="57" t="str">
        <f t="shared" si="290"/>
        <v>3.83983980582182-1701.59677456574i</v>
      </c>
      <c r="G1010" s="57" t="str">
        <f t="shared" si="291"/>
        <v>0.999999991140772-0.0000941234698803154i</v>
      </c>
      <c r="H1010" s="57" t="str">
        <f t="shared" si="292"/>
        <v>109.093165472391+2.83440280686458i</v>
      </c>
      <c r="I1010" s="57" t="str">
        <f t="shared" si="293"/>
        <v>14.7876492122293-523.64653538731i</v>
      </c>
      <c r="K1010" s="57" t="str">
        <f t="shared" si="294"/>
        <v>0.109923522336697-0.00289029256275176i</v>
      </c>
      <c r="L1010" s="57" t="str">
        <f t="shared" si="295"/>
        <v>0.000125-12.8617514506951i</v>
      </c>
      <c r="M1010" s="57" t="str">
        <f t="shared" si="296"/>
        <v>0.0015-6.20022425556304i</v>
      </c>
      <c r="N1010" s="57">
        <f t="shared" si="297"/>
        <v>88.965874844579176</v>
      </c>
      <c r="O1010" s="57">
        <f t="shared" si="298"/>
        <v>65.211665921559359</v>
      </c>
      <c r="P1010" s="371">
        <f t="shared" si="299"/>
        <v>65.211665921559359</v>
      </c>
      <c r="Q1010" s="371">
        <f t="shared" si="300"/>
        <v>-91.034125155420824</v>
      </c>
      <c r="R1010" s="12">
        <f t="shared" si="301"/>
        <v>88.965874844579176</v>
      </c>
      <c r="S1010" s="57">
        <f t="shared" si="302"/>
        <v>3.9010978190433511E-2</v>
      </c>
      <c r="T1010" s="12">
        <f t="shared" si="285"/>
        <v>65.211665921559359</v>
      </c>
    </row>
    <row r="1011" spans="1:20" x14ac:dyDescent="0.25">
      <c r="A1011" s="57">
        <f t="shared" si="286"/>
        <v>246.04463516377749</v>
      </c>
      <c r="B1011" s="12">
        <f t="shared" si="303"/>
        <v>39.159219907557159</v>
      </c>
      <c r="C1011" s="57" t="str">
        <f t="shared" si="287"/>
        <v>-32.8857289832974-1814.94574644183i</v>
      </c>
      <c r="D1011" s="57" t="str">
        <f t="shared" si="288"/>
        <v>7.79999952780394-812.862560742081i</v>
      </c>
      <c r="E1011" s="57" t="str">
        <f t="shared" si="289"/>
        <v>162.460529718919-0.215322804931484i</v>
      </c>
      <c r="F1011" s="57" t="str">
        <f t="shared" si="290"/>
        <v>3.8398398055628-1695.15518760484i</v>
      </c>
      <c r="G1011" s="57" t="str">
        <f t="shared" si="291"/>
        <v>0.999999991073314-0.0000944811390594872i</v>
      </c>
      <c r="H1011" s="57" t="str">
        <f t="shared" si="292"/>
        <v>109.093182653697+2.84517370785305i</v>
      </c>
      <c r="I1011" s="57" t="str">
        <f t="shared" si="293"/>
        <v>14.7876502347677-521.664061485798i</v>
      </c>
      <c r="K1011" s="57" t="str">
        <f t="shared" si="294"/>
        <v>0.109922940412664-0.00290126021790206i</v>
      </c>
      <c r="L1011" s="57" t="str">
        <f t="shared" si="295"/>
        <v>0.000125-12.8130618157951i</v>
      </c>
      <c r="M1011" s="57" t="str">
        <f t="shared" si="296"/>
        <v>0.0015-6.17675259569939i</v>
      </c>
      <c r="N1011" s="57">
        <f t="shared" si="297"/>
        <v>88.961948412213331</v>
      </c>
      <c r="O1011" s="57">
        <f t="shared" si="298"/>
        <v>65.178698556796476</v>
      </c>
      <c r="P1011" s="371">
        <f t="shared" si="299"/>
        <v>65.178698556796476</v>
      </c>
      <c r="Q1011" s="371">
        <f t="shared" si="300"/>
        <v>-91.038051587786669</v>
      </c>
      <c r="R1011" s="12">
        <f t="shared" si="301"/>
        <v>88.961948412213331</v>
      </c>
      <c r="S1011" s="57">
        <f t="shared" si="302"/>
        <v>3.9159219907557156E-2</v>
      </c>
      <c r="T1011" s="12">
        <f t="shared" si="285"/>
        <v>65.178698556796476</v>
      </c>
    </row>
    <row r="1012" spans="1:20" x14ac:dyDescent="0.25">
      <c r="A1012" s="57">
        <f t="shared" si="286"/>
        <v>246.97960477739986</v>
      </c>
      <c r="B1012" s="12">
        <f t="shared" si="303"/>
        <v>39.308024943205879</v>
      </c>
      <c r="C1012" s="57" t="str">
        <f t="shared" si="287"/>
        <v>-32.8855219734606-1808.06786636768i</v>
      </c>
      <c r="D1012" s="57" t="str">
        <f t="shared" si="288"/>
        <v>7.79999952420841-809.78539087001i</v>
      </c>
      <c r="E1012" s="57" t="str">
        <f t="shared" si="289"/>
        <v>162.460461192462-0.216138995318327i</v>
      </c>
      <c r="F1012" s="57" t="str">
        <f t="shared" si="290"/>
        <v>3.8398398053018-1688.73798602042i</v>
      </c>
      <c r="G1012" s="57" t="str">
        <f t="shared" si="291"/>
        <v>0.999999991005343-0.0000948401673814668i</v>
      </c>
      <c r="H1012" s="57" t="str">
        <f t="shared" si="292"/>
        <v>109.093199965832+2.85598554021438i</v>
      </c>
      <c r="I1012" s="57" t="str">
        <f t="shared" si="293"/>
        <v>14.7876512650923-519.689091896932i</v>
      </c>
      <c r="K1012" s="57" t="str">
        <f t="shared" si="294"/>
        <v>0.109922354063876-0.00291226937343359i</v>
      </c>
      <c r="L1012" s="57" t="str">
        <f t="shared" si="295"/>
        <v>0.000125-12.764556501091i</v>
      </c>
      <c r="M1012" s="57" t="str">
        <f t="shared" si="296"/>
        <v>0.0015-6.15336979049552i</v>
      </c>
      <c r="N1012" s="57">
        <f t="shared" si="297"/>
        <v>88.958007096492565</v>
      </c>
      <c r="O1012" s="57">
        <f t="shared" si="298"/>
        <v>65.145731012971993</v>
      </c>
      <c r="P1012" s="371">
        <f t="shared" si="299"/>
        <v>65.145731012971993</v>
      </c>
      <c r="Q1012" s="371">
        <f t="shared" si="300"/>
        <v>-91.041992903507435</v>
      </c>
      <c r="R1012" s="12">
        <f t="shared" si="301"/>
        <v>88.958007096492565</v>
      </c>
      <c r="S1012" s="57">
        <f t="shared" si="302"/>
        <v>3.9308024943205878E-2</v>
      </c>
      <c r="T1012" s="12">
        <f t="shared" si="285"/>
        <v>65.145731012971993</v>
      </c>
    </row>
    <row r="1013" spans="1:20" x14ac:dyDescent="0.25">
      <c r="A1013" s="57">
        <f t="shared" si="286"/>
        <v>247.91812727555401</v>
      </c>
      <c r="B1013" s="12">
        <f t="shared" si="303"/>
        <v>39.457395437990066</v>
      </c>
      <c r="C1013" s="57" t="str">
        <f t="shared" si="287"/>
        <v>-32.8853133899716-1801.21599604733i</v>
      </c>
      <c r="D1013" s="57" t="str">
        <f t="shared" si="288"/>
        <v>7.79999952058552-806.719870032653i</v>
      </c>
      <c r="E1013" s="57" t="str">
        <f t="shared" si="289"/>
        <v>162.46039214511-0.216958263952648i</v>
      </c>
      <c r="F1013" s="57" t="str">
        <f t="shared" si="290"/>
        <v>3.8398398050388-1682.34507749889i</v>
      </c>
      <c r="G1013" s="57" t="str">
        <f t="shared" si="291"/>
        <v>0.999999990936853-0.000095200560010996i</v>
      </c>
      <c r="H1013" s="57" t="str">
        <f t="shared" si="292"/>
        <v>109.093217409794+2.86683845951007i</v>
      </c>
      <c r="I1013" s="57" t="str">
        <f t="shared" si="293"/>
        <v>14.7876523032625-517.721598210123i</v>
      </c>
      <c r="K1013" s="57" t="str">
        <f t="shared" si="294"/>
        <v>0.109921763256738-0.0029233201850289i</v>
      </c>
      <c r="L1013" s="57" t="str">
        <f t="shared" si="295"/>
        <v>0.000125-12.7162348088175i</v>
      </c>
      <c r="M1013" s="57" t="str">
        <f t="shared" si="296"/>
        <v>0.0015-6.13007550358189i</v>
      </c>
      <c r="N1013" s="57">
        <f t="shared" si="297"/>
        <v>88.95405084128403</v>
      </c>
      <c r="O1013" s="57">
        <f t="shared" si="298"/>
        <v>65.112763288724977</v>
      </c>
      <c r="P1013" s="371">
        <f t="shared" si="299"/>
        <v>65.112763288724977</v>
      </c>
      <c r="Q1013" s="371">
        <f t="shared" si="300"/>
        <v>-91.04594915871597</v>
      </c>
      <c r="R1013" s="12">
        <f t="shared" si="301"/>
        <v>88.95405084128403</v>
      </c>
      <c r="S1013" s="57">
        <f t="shared" si="302"/>
        <v>3.9457395437990067E-2</v>
      </c>
      <c r="T1013" s="12">
        <f t="shared" si="285"/>
        <v>65.112763288724977</v>
      </c>
    </row>
    <row r="1014" spans="1:20" x14ac:dyDescent="0.25">
      <c r="A1014" s="57">
        <f t="shared" si="286"/>
        <v>248.86021615920114</v>
      </c>
      <c r="B1014" s="12">
        <f t="shared" si="303"/>
        <v>39.60733354065443</v>
      </c>
      <c r="C1014" s="57" t="str">
        <f t="shared" si="287"/>
        <v>-32.8851032208871-1794.39003691536i</v>
      </c>
      <c r="D1014" s="57" t="str">
        <f t="shared" si="288"/>
        <v>7.79999951693506-803.665954131462i</v>
      </c>
      <c r="E1014" s="57" t="str">
        <f t="shared" si="289"/>
        <v>162.46032257291-0.217780622265932i</v>
      </c>
      <c r="F1014" s="57" t="str">
        <f t="shared" si="290"/>
        <v>3.83983980477381-1675.9763700761i</v>
      </c>
      <c r="G1014" s="57" t="str">
        <f t="shared" si="291"/>
        <v>0.999999990867843-0.0000955623221324431i</v>
      </c>
      <c r="H1014" s="57" t="str">
        <f t="shared" si="292"/>
        <v>109.093234986584+2.87773262189302i</v>
      </c>
      <c r="I1014" s="57" t="str">
        <f t="shared" si="293"/>
        <v>14.7876533493378-515.761552122297i</v>
      </c>
      <c r="K1014" s="57" t="str">
        <f t="shared" si="294"/>
        <v>0.109921167957399-0.00293441280893901i</v>
      </c>
      <c r="L1014" s="57" t="str">
        <f t="shared" si="295"/>
        <v>0.000125-12.6680960438508i</v>
      </c>
      <c r="M1014" s="57" t="str">
        <f t="shared" si="296"/>
        <v>0.0015-6.10686939986244i</v>
      </c>
      <c r="N1014" s="57">
        <f t="shared" si="297"/>
        <v>88.95007959024646</v>
      </c>
      <c r="O1014" s="57">
        <f t="shared" si="298"/>
        <v>65.079795382684182</v>
      </c>
      <c r="P1014" s="371">
        <f t="shared" si="299"/>
        <v>65.079795382684182</v>
      </c>
      <c r="Q1014" s="371">
        <f t="shared" si="300"/>
        <v>-91.04992040975354</v>
      </c>
      <c r="R1014" s="12">
        <f t="shared" si="301"/>
        <v>88.95007959024646</v>
      </c>
      <c r="S1014" s="57">
        <f t="shared" si="302"/>
        <v>3.9607333540654432E-2</v>
      </c>
      <c r="T1014" s="12">
        <f t="shared" si="285"/>
        <v>65.079795382684182</v>
      </c>
    </row>
    <row r="1015" spans="1:20" x14ac:dyDescent="0.25">
      <c r="A1015" s="57">
        <f t="shared" si="286"/>
        <v>249.80588498060609</v>
      </c>
      <c r="B1015" s="12">
        <f t="shared" si="303"/>
        <v>39.757841408108916</v>
      </c>
      <c r="C1015" s="57" t="str">
        <f t="shared" si="287"/>
        <v>-32.8848914541754-1787.58989077913i</v>
      </c>
      <c r="D1015" s="57" t="str">
        <f t="shared" si="288"/>
        <v>7.79999951325679-800.623599234831i</v>
      </c>
      <c r="E1015" s="57" t="str">
        <f t="shared" si="289"/>
        <v>162.460252471882-0.218606081730097i</v>
      </c>
      <c r="F1015" s="57" t="str">
        <f t="shared" si="290"/>
        <v>3.8398398045068-1669.63177213605i</v>
      </c>
      <c r="G1015" s="57" t="str">
        <f t="shared" si="291"/>
        <v>0.999999990798306-0.0000959254589498761i</v>
      </c>
      <c r="H1015" s="57" t="str">
        <f t="shared" si="292"/>
        <v>109.093252697215+2.88866818410976i</v>
      </c>
      <c r="I1015" s="57" t="str">
        <f t="shared" si="293"/>
        <v>14.7876544033783-513.808925437536i</v>
      </c>
      <c r="K1015" s="57" t="str">
        <f t="shared" si="294"/>
        <v>0.109920568131753-0.00294554740198546i</v>
      </c>
      <c r="L1015" s="57" t="str">
        <f t="shared" si="295"/>
        <v>0.000125-12.6201395136988i</v>
      </c>
      <c r="M1015" s="57" t="str">
        <f t="shared" si="296"/>
        <v>0.0015-6.08375114550949i</v>
      </c>
      <c r="N1015" s="57">
        <f t="shared" si="297"/>
        <v>88.946093286829338</v>
      </c>
      <c r="O1015" s="57">
        <f t="shared" si="298"/>
        <v>65.046827293468112</v>
      </c>
      <c r="P1015" s="371">
        <f t="shared" si="299"/>
        <v>65.046827293468112</v>
      </c>
      <c r="Q1015" s="371">
        <f t="shared" si="300"/>
        <v>-91.053906713170662</v>
      </c>
      <c r="R1015" s="12">
        <f t="shared" si="301"/>
        <v>88.946093286829338</v>
      </c>
      <c r="S1015" s="57">
        <f t="shared" si="302"/>
        <v>3.9757841408108917E-2</v>
      </c>
      <c r="T1015" s="12">
        <f t="shared" si="285"/>
        <v>65.046827293468112</v>
      </c>
    </row>
    <row r="1016" spans="1:20" x14ac:dyDescent="0.25">
      <c r="A1016" s="57">
        <f t="shared" si="286"/>
        <v>250.75514734353243</v>
      </c>
      <c r="B1016" s="12">
        <f t="shared" si="303"/>
        <v>39.908921205459734</v>
      </c>
      <c r="C1016" s="57" t="str">
        <f t="shared" si="287"/>
        <v>-32.8846780777115-1780.81545981726i</v>
      </c>
      <c r="D1016" s="57" t="str">
        <f t="shared" si="288"/>
        <v>7.79999950955052-797.592761577465i</v>
      </c>
      <c r="E1016" s="57" t="str">
        <f t="shared" si="289"/>
        <v>162.46018183801-0.219434653857543i</v>
      </c>
      <c r="F1016" s="57" t="str">
        <f t="shared" si="290"/>
        <v>3.83983980423778-1663.31119240959i</v>
      </c>
      <c r="G1016" s="57" t="str">
        <f t="shared" si="291"/>
        <v>0.999999990728241-0.000096289975687139i</v>
      </c>
      <c r="H1016" s="57" t="str">
        <f t="shared" si="292"/>
        <v>109.093270542707+2.8996453035028i</v>
      </c>
      <c r="I1016" s="57" t="str">
        <f t="shared" si="293"/>
        <v>14.7876554654452-511.863690066661i</v>
      </c>
      <c r="K1016" s="57" t="str">
        <f t="shared" si="294"/>
        <v>0.109919963745433-0.00295672412156207i</v>
      </c>
      <c r="L1016" s="57" t="str">
        <f t="shared" si="295"/>
        <v>0.000125-12.5723645284905i</v>
      </c>
      <c r="M1016" s="57" t="str">
        <f t="shared" si="296"/>
        <v>0.0015-6.06072040795926i</v>
      </c>
      <c r="N1016" s="57">
        <f t="shared" si="297"/>
        <v>88.942091874272265</v>
      </c>
      <c r="O1016" s="57">
        <f t="shared" si="298"/>
        <v>65.013859019684375</v>
      </c>
      <c r="P1016" s="371">
        <f t="shared" si="299"/>
        <v>65.013859019684375</v>
      </c>
      <c r="Q1016" s="371">
        <f t="shared" si="300"/>
        <v>-91.057908125727735</v>
      </c>
      <c r="R1016" s="12">
        <f t="shared" si="301"/>
        <v>88.942091874272265</v>
      </c>
      <c r="S1016" s="57">
        <f t="shared" si="302"/>
        <v>3.9908921205459733E-2</v>
      </c>
      <c r="T1016" s="12">
        <f t="shared" si="285"/>
        <v>65.013859019684375</v>
      </c>
    </row>
    <row r="1017" spans="1:20" x14ac:dyDescent="0.25">
      <c r="A1017" s="57">
        <f t="shared" si="286"/>
        <v>251.70801690343785</v>
      </c>
      <c r="B1017" s="12">
        <f t="shared" si="303"/>
        <v>40.060575106040481</v>
      </c>
      <c r="C1017" s="57" t="str">
        <f t="shared" si="287"/>
        <v>-32.8844630792804-1774.06664657839i</v>
      </c>
      <c r="D1017" s="57" t="str">
        <f t="shared" si="288"/>
        <v>7.79999950581599-794.573397559742i</v>
      </c>
      <c r="E1017" s="57" t="str">
        <f t="shared" si="289"/>
        <v>162.460110667253-0.22026635020132i</v>
      </c>
      <c r="F1017" s="57" t="str">
        <f t="shared" si="290"/>
        <v>3.83983980396667-1657.01453997303i</v>
      </c>
      <c r="G1017" s="57" t="str">
        <f t="shared" si="291"/>
        <v>0.999999990657641-0.0000966558775879262i</v>
      </c>
      <c r="H1017" s="57" t="str">
        <f t="shared" si="292"/>
        <v>109.093288524086+2.91066413801272i</v>
      </c>
      <c r="I1017" s="57" t="str">
        <f t="shared" si="293"/>
        <v>14.7876565355991-509.925818026795i</v>
      </c>
      <c r="K1017" s="57" t="str">
        <f t="shared" si="294"/>
        <v>0.109919354763815-0.002967943125637i</v>
      </c>
      <c r="L1017" s="57" t="str">
        <f t="shared" si="295"/>
        <v>0.000125-12.5247704009668i</v>
      </c>
      <c r="M1017" s="57" t="str">
        <f t="shared" si="296"/>
        <v>0.0015-6.03777685590681i</v>
      </c>
      <c r="N1017" s="57">
        <f t="shared" si="297"/>
        <v>88.938075295604108</v>
      </c>
      <c r="O1017" s="57">
        <f t="shared" si="298"/>
        <v>64.980890559930458</v>
      </c>
      <c r="P1017" s="371">
        <f t="shared" si="299"/>
        <v>64.980890559930458</v>
      </c>
      <c r="Q1017" s="371">
        <f t="shared" si="300"/>
        <v>-91.061924704395892</v>
      </c>
      <c r="R1017" s="12">
        <f t="shared" si="301"/>
        <v>88.938075295604108</v>
      </c>
      <c r="S1017" s="57">
        <f t="shared" si="302"/>
        <v>4.0060575106040483E-2</v>
      </c>
      <c r="T1017" s="12">
        <f t="shared" si="285"/>
        <v>64.980890559930458</v>
      </c>
    </row>
    <row r="1018" spans="1:20" x14ac:dyDescent="0.25">
      <c r="A1018" s="57">
        <f t="shared" si="286"/>
        <v>252.66450736767092</v>
      </c>
      <c r="B1018" s="12">
        <f t="shared" si="303"/>
        <v>40.212805291443438</v>
      </c>
      <c r="C1018" s="57" t="str">
        <f t="shared" si="287"/>
        <v>-32.8842464465733-1767.34335397963i</v>
      </c>
      <c r="D1018" s="57" t="str">
        <f t="shared" si="288"/>
        <v>7.79999950205305-791.565463747103i</v>
      </c>
      <c r="E1018" s="57" t="str">
        <f t="shared" si="289"/>
        <v>162.460038955536-0.221101182355206i</v>
      </c>
      <c r="F1018" s="57" t="str">
        <f t="shared" si="290"/>
        <v>3.83983980369351-1650.74172424694i</v>
      </c>
      <c r="G1018" s="57" t="str">
        <f t="shared" si="291"/>
        <v>0.999999990586504-0.0000970231699158584i</v>
      </c>
      <c r="H1018" s="57" t="str">
        <f t="shared" si="292"/>
        <v>109.093306642388+2.92172484618061i</v>
      </c>
      <c r="I1018" s="57" t="str">
        <f t="shared" si="293"/>
        <v>14.787657613902-507.995281441013i</v>
      </c>
      <c r="K1018" s="57" t="str">
        <f t="shared" si="294"/>
        <v>0.109918741152011-0.00297920457275452i</v>
      </c>
      <c r="L1018" s="57" t="str">
        <f t="shared" si="295"/>
        <v>0.000125-12.4773564464702i</v>
      </c>
      <c r="M1018" s="57" t="str">
        <f t="shared" si="296"/>
        <v>0.0015-6.01492015930147i</v>
      </c>
      <c r="N1018" s="57">
        <f t="shared" si="297"/>
        <v>88.934043493642363</v>
      </c>
      <c r="O1018" s="57">
        <f t="shared" si="298"/>
        <v>64.947921912792879</v>
      </c>
      <c r="P1018" s="371">
        <f t="shared" si="299"/>
        <v>64.947921912792879</v>
      </c>
      <c r="Q1018" s="371">
        <f t="shared" si="300"/>
        <v>-91.065956506357637</v>
      </c>
      <c r="R1018" s="12">
        <f t="shared" si="301"/>
        <v>88.934043493642363</v>
      </c>
      <c r="S1018" s="57">
        <f t="shared" si="302"/>
        <v>4.0212805291443436E-2</v>
      </c>
      <c r="T1018" s="12">
        <f t="shared" si="285"/>
        <v>64.947921912792879</v>
      </c>
    </row>
    <row r="1019" spans="1:20" x14ac:dyDescent="0.25">
      <c r="A1019" s="57">
        <f t="shared" si="286"/>
        <v>253.6246324956681</v>
      </c>
      <c r="B1019" s="12">
        <f t="shared" si="303"/>
        <v>40.365613951550927</v>
      </c>
      <c r="C1019" s="57" t="str">
        <f t="shared" si="287"/>
        <v>-32.88402816719-1760.64548530529i</v>
      </c>
      <c r="D1019" s="57" t="str">
        <f t="shared" si="288"/>
        <v>7.79999949826147-788.568916869408i</v>
      </c>
      <c r="E1019" s="57" t="str">
        <f t="shared" si="289"/>
        <v>162.459966698756-0.221939161953985i</v>
      </c>
      <c r="F1019" s="57" t="str">
        <f t="shared" si="290"/>
        <v>3.83983980341828-1644.49265499475i</v>
      </c>
      <c r="G1019" s="57" t="str">
        <f t="shared" si="291"/>
        <v>0.999999990514826-0.0000973918579545579i</v>
      </c>
      <c r="H1019" s="57" t="str">
        <f t="shared" si="292"/>
        <v>109.093324898653+2.93282758715016i</v>
      </c>
      <c r="I1019" s="57" t="str">
        <f t="shared" si="293"/>
        <v>14.7876587004156-506.072052537882i</v>
      </c>
      <c r="K1019" s="57" t="str">
        <f t="shared" si="294"/>
        <v>0.109918122874871-0.00299050862203699i</v>
      </c>
      <c r="L1019" s="57" t="str">
        <f t="shared" si="295"/>
        <v>0.000125-12.4301219829351i</v>
      </c>
      <c r="M1019" s="57" t="str">
        <f t="shared" si="296"/>
        <v>0.0015-5.99214998934194i</v>
      </c>
      <c r="N1019" s="57">
        <f t="shared" si="297"/>
        <v>88.929996410992359</v>
      </c>
      <c r="O1019" s="57">
        <f t="shared" si="298"/>
        <v>64.91495307684778</v>
      </c>
      <c r="P1019" s="371">
        <f t="shared" si="299"/>
        <v>64.91495307684778</v>
      </c>
      <c r="Q1019" s="371">
        <f t="shared" si="300"/>
        <v>-91.070003589007641</v>
      </c>
      <c r="R1019" s="12">
        <f t="shared" si="301"/>
        <v>88.929996410992359</v>
      </c>
      <c r="S1019" s="57">
        <f t="shared" si="302"/>
        <v>4.036561395155093E-2</v>
      </c>
      <c r="T1019" s="12">
        <f t="shared" si="285"/>
        <v>64.91495307684778</v>
      </c>
    </row>
    <row r="1020" spans="1:20" x14ac:dyDescent="0.25">
      <c r="A1020" s="57">
        <f t="shared" si="286"/>
        <v>254.58840609915165</v>
      </c>
      <c r="B1020" s="12">
        <f t="shared" si="303"/>
        <v>40.519003284566821</v>
      </c>
      <c r="C1020" s="57" t="str">
        <f t="shared" si="287"/>
        <v>-32.8838082286352-1753.97294420537i</v>
      </c>
      <c r="D1020" s="57" t="str">
        <f t="shared" si="288"/>
        <v>7.79999949444105-785.583713820322i</v>
      </c>
      <c r="E1020" s="57" t="str">
        <f t="shared" si="289"/>
        <v>162.459893892778-0.222780300673301i</v>
      </c>
      <c r="F1020" s="57" t="str">
        <f t="shared" si="290"/>
        <v>3.83983980314093-1638.26724232149i</v>
      </c>
      <c r="G1020" s="57" t="str">
        <f t="shared" si="291"/>
        <v>0.999999990442602-0.0000977619470077243i</v>
      </c>
      <c r="H1020" s="57" t="str">
        <f t="shared" si="292"/>
        <v>109.093343293934+2.94397252067026i</v>
      </c>
      <c r="I1020" s="57" t="str">
        <f t="shared" si="293"/>
        <v>14.7876597952025-504.156103651116i</v>
      </c>
      <c r="K1020" s="57" t="str">
        <f t="shared" si="294"/>
        <v>0.109917499896976-0.00300185543318679i</v>
      </c>
      <c r="L1020" s="57" t="str">
        <f t="shared" si="295"/>
        <v>0.000125-12.3830663308777i</v>
      </c>
      <c r="M1020" s="57" t="str">
        <f t="shared" si="296"/>
        <v>0.0015-5.96946601847176i</v>
      </c>
      <c r="N1020" s="57">
        <f t="shared" si="297"/>
        <v>88.925933990046431</v>
      </c>
      <c r="O1020" s="57">
        <f t="shared" si="298"/>
        <v>64.88198405066025</v>
      </c>
      <c r="P1020" s="371">
        <f t="shared" si="299"/>
        <v>64.88198405066025</v>
      </c>
      <c r="Q1020" s="371">
        <f t="shared" si="300"/>
        <v>-91.074066009953569</v>
      </c>
      <c r="R1020" s="12">
        <f t="shared" si="301"/>
        <v>88.925933990046431</v>
      </c>
      <c r="S1020" s="57">
        <f t="shared" si="302"/>
        <v>4.0519003284566819E-2</v>
      </c>
      <c r="T1020" s="12">
        <f t="shared" si="285"/>
        <v>64.88198405066025</v>
      </c>
    </row>
    <row r="1021" spans="1:20" x14ac:dyDescent="0.25">
      <c r="A1021" s="57">
        <f t="shared" si="286"/>
        <v>255.55584204232844</v>
      </c>
      <c r="B1021" s="12">
        <f t="shared" si="303"/>
        <v>40.672975497048178</v>
      </c>
      <c r="C1021" s="57" t="str">
        <f t="shared" si="287"/>
        <v>-32.8835866183194-1747.32563469426i</v>
      </c>
      <c r="D1021" s="57" t="str">
        <f t="shared" si="288"/>
        <v>7.79999949059147-782.609811656702i</v>
      </c>
      <c r="E1021" s="57" t="str">
        <f t="shared" si="289"/>
        <v>162.459820533434-0.223624610229991i</v>
      </c>
      <c r="F1021" s="57" t="str">
        <f t="shared" si="290"/>
        <v>3.83983980286151-1632.06539667253i</v>
      </c>
      <c r="G1021" s="57" t="str">
        <f t="shared" si="291"/>
        <v>0.999999990369827-0.0000981334423992121i</v>
      </c>
      <c r="H1021" s="57" t="str">
        <f t="shared" si="292"/>
        <v>109.093361829287+2.95515980709694i</v>
      </c>
      <c r="I1021" s="57" t="str">
        <f t="shared" si="293"/>
        <v>14.7876608983256-502.247407219142i</v>
      </c>
      <c r="K1021" s="57" t="str">
        <f t="shared" si="294"/>
        <v>0.109916872182642-0.0030132451664882i</v>
      </c>
      <c r="L1021" s="57" t="str">
        <f t="shared" si="295"/>
        <v>0.000125-12.3361888133869i</v>
      </c>
      <c r="M1021" s="57" t="str">
        <f t="shared" si="296"/>
        <v>0.0015-5.94686792037434i</v>
      </c>
      <c r="N1021" s="57">
        <f t="shared" si="297"/>
        <v>88.921856172983354</v>
      </c>
      <c r="O1021" s="57">
        <f t="shared" si="298"/>
        <v>64.849014832784604</v>
      </c>
      <c r="P1021" s="371">
        <f t="shared" si="299"/>
        <v>64.849014832784604</v>
      </c>
      <c r="Q1021" s="371">
        <f t="shared" si="300"/>
        <v>-91.078143827016646</v>
      </c>
      <c r="R1021" s="12">
        <f t="shared" si="301"/>
        <v>88.921856172983354</v>
      </c>
      <c r="S1021" s="57">
        <f t="shared" si="302"/>
        <v>4.067297549704818E-2</v>
      </c>
      <c r="T1021" s="12">
        <f t="shared" si="285"/>
        <v>64.849014832784604</v>
      </c>
    </row>
    <row r="1022" spans="1:20" x14ac:dyDescent="0.25">
      <c r="A1022" s="57">
        <f t="shared" si="286"/>
        <v>256.52695424208929</v>
      </c>
      <c r="B1022" s="12">
        <f t="shared" si="303"/>
        <v>40.827532803936961</v>
      </c>
      <c r="C1022" s="57" t="str">
        <f t="shared" si="287"/>
        <v>-32.8833633235589-1740.70346114928i</v>
      </c>
      <c r="D1022" s="57" t="str">
        <f t="shared" si="288"/>
        <v>7.79999948671265-779.647167597962i</v>
      </c>
      <c r="E1022" s="57" t="str">
        <f t="shared" si="289"/>
        <v>162.459746616526-0.224472102382175i</v>
      </c>
      <c r="F1022" s="57" t="str">
        <f t="shared" si="290"/>
        <v>3.83983980257997-1625.88702883221i</v>
      </c>
      <c r="G1022" s="57" t="str">
        <f t="shared" si="291"/>
        <v>0.999999990296499-0.0000985063494731058i</v>
      </c>
      <c r="H1022" s="57" t="str">
        <f t="shared" si="292"/>
        <v>109.093380505782+2.96638960739608i</v>
      </c>
      <c r="I1022" s="57" t="str">
        <f t="shared" si="293"/>
        <v>14.7876620098488-500.345935784728i</v>
      </c>
      <c r="K1022" s="57" t="str">
        <f t="shared" si="294"/>
        <v>0.109916239695912-0.00302467798280941i</v>
      </c>
      <c r="L1022" s="57" t="str">
        <f t="shared" si="295"/>
        <v>0.000125-12.2894887561136i</v>
      </c>
      <c r="M1022" s="57" t="str">
        <f t="shared" si="296"/>
        <v>0.0015-5.92435536996845i</v>
      </c>
      <c r="N1022" s="57">
        <f t="shared" si="297"/>
        <v>88.917762901767361</v>
      </c>
      <c r="O1022" s="57">
        <f t="shared" si="298"/>
        <v>64.816045421763974</v>
      </c>
      <c r="P1022" s="371">
        <f t="shared" si="299"/>
        <v>64.816045421763974</v>
      </c>
      <c r="Q1022" s="371">
        <f t="shared" si="300"/>
        <v>-91.082237098232639</v>
      </c>
      <c r="R1022" s="12">
        <f t="shared" si="301"/>
        <v>88.917762901767361</v>
      </c>
      <c r="S1022" s="57">
        <f t="shared" si="302"/>
        <v>4.0827532803936958E-2</v>
      </c>
      <c r="T1022" s="12">
        <f t="shared" si="285"/>
        <v>64.816045421763974</v>
      </c>
    </row>
    <row r="1023" spans="1:20" x14ac:dyDescent="0.25">
      <c r="A1023" s="57">
        <f t="shared" si="286"/>
        <v>257.50175666820923</v>
      </c>
      <c r="B1023" s="12">
        <f t="shared" si="303"/>
        <v>40.98267742859192</v>
      </c>
      <c r="C1023" s="57" t="str">
        <f t="shared" si="287"/>
        <v>-32.8831383315723-1734.1063283094i</v>
      </c>
      <c r="D1023" s="57" t="str">
        <f t="shared" si="288"/>
        <v>7.79999948280426-776.695739025474i</v>
      </c>
      <c r="E1023" s="57" t="str">
        <f t="shared" si="289"/>
        <v>162.459672137825-0.225322788929217i</v>
      </c>
      <c r="F1023" s="57" t="str">
        <f t="shared" si="290"/>
        <v>3.83983980229625-1619.73204992266i</v>
      </c>
      <c r="G1023" s="57" t="str">
        <f t="shared" si="291"/>
        <v>0.999999990222612-0.0000988806735937977i</v>
      </c>
      <c r="H1023" s="57" t="str">
        <f t="shared" si="292"/>
        <v>109.093399324492+2.97766208314534i</v>
      </c>
      <c r="I1023" s="57" t="str">
        <f t="shared" si="293"/>
        <v>14.7876631298359-498.451661994568i</v>
      </c>
      <c r="K1023" s="57" t="str">
        <f t="shared" si="294"/>
        <v>0.109915602400558-0.0030361540436043i</v>
      </c>
      <c r="L1023" s="57" t="str">
        <f t="shared" si="295"/>
        <v>0.000125-12.242965487262i</v>
      </c>
      <c r="M1023" s="57" t="str">
        <f t="shared" si="296"/>
        <v>0.0015-5.90192804340352i</v>
      </c>
      <c r="N1023" s="57">
        <f t="shared" si="297"/>
        <v>88.913654118147591</v>
      </c>
      <c r="O1023" s="57">
        <f t="shared" si="298"/>
        <v>64.78307581613069</v>
      </c>
      <c r="P1023" s="371">
        <f t="shared" si="299"/>
        <v>64.78307581613069</v>
      </c>
      <c r="Q1023" s="371">
        <f t="shared" si="300"/>
        <v>-91.086345881852409</v>
      </c>
      <c r="R1023" s="12">
        <f t="shared" si="301"/>
        <v>88.913654118147591</v>
      </c>
      <c r="S1023" s="57">
        <f t="shared" si="302"/>
        <v>4.0982677428591921E-2</v>
      </c>
      <c r="T1023" s="12">
        <f t="shared" si="285"/>
        <v>64.78307581613069</v>
      </c>
    </row>
    <row r="1024" spans="1:20" x14ac:dyDescent="0.25">
      <c r="A1024" s="57">
        <f t="shared" si="286"/>
        <v>258.48026334354842</v>
      </c>
      <c r="B1024" s="12">
        <f t="shared" si="303"/>
        <v>41.138411602820568</v>
      </c>
      <c r="C1024" s="57" t="str">
        <f t="shared" si="287"/>
        <v>-32.882911629483-1727.53414127384i</v>
      </c>
      <c r="D1024" s="57" t="str">
        <f t="shared" si="288"/>
        <v>7.79999947886606-773.755483481948i</v>
      </c>
      <c r="E1024" s="57" t="str">
        <f t="shared" si="289"/>
        <v>162.459597093069-0.226176681712046i</v>
      </c>
      <c r="F1024" s="57" t="str">
        <f t="shared" si="290"/>
        <v>3.83983980201039-1613.60037140242i</v>
      </c>
      <c r="G1024" s="57" t="str">
        <f t="shared" si="291"/>
        <v>0.999999990148163-0.0000992564201460645i</v>
      </c>
      <c r="H1024" s="57" t="str">
        <f t="shared" si="292"/>
        <v>109.0934182865+2.98897739653663i</v>
      </c>
      <c r="I1024" s="57" t="str">
        <f t="shared" si="293"/>
        <v>14.7876642583509-496.564558598892i</v>
      </c>
      <c r="K1024" s="57" t="str">
        <f t="shared" si="294"/>
        <v>0.10991496026008-0.00304767351091455i</v>
      </c>
      <c r="L1024" s="57" t="str">
        <f t="shared" si="295"/>
        <v>0.000125-12.1966183375792i</v>
      </c>
      <c r="M1024" s="57" t="str">
        <f t="shared" si="296"/>
        <v>0.0015-5.87958561805491i</v>
      </c>
      <c r="N1024" s="57">
        <f t="shared" si="297"/>
        <v>88.909529763657318</v>
      </c>
      <c r="O1024" s="57">
        <f t="shared" si="298"/>
        <v>64.750106014406072</v>
      </c>
      <c r="P1024" s="371">
        <f t="shared" si="299"/>
        <v>64.750106014406072</v>
      </c>
      <c r="Q1024" s="371">
        <f t="shared" si="300"/>
        <v>-91.090470236342682</v>
      </c>
      <c r="R1024" s="12">
        <f t="shared" si="301"/>
        <v>88.909529763657318</v>
      </c>
      <c r="S1024" s="57">
        <f t="shared" si="302"/>
        <v>4.1138411602820571E-2</v>
      </c>
      <c r="T1024" s="12">
        <f t="shared" si="285"/>
        <v>64.750106014406072</v>
      </c>
    </row>
    <row r="1025" spans="1:20" x14ac:dyDescent="0.25">
      <c r="A1025" s="57">
        <f t="shared" si="286"/>
        <v>259.46248834425387</v>
      </c>
      <c r="B1025" s="12">
        <f t="shared" si="303"/>
        <v>41.294737566911287</v>
      </c>
      <c r="C1025" s="57" t="str">
        <f t="shared" si="287"/>
        <v>-32.8826832043162-1720.98680550061i</v>
      </c>
      <c r="D1025" s="57" t="str">
        <f t="shared" si="288"/>
        <v>7.79999947489796-770.826358670818i</v>
      </c>
      <c r="E1025" s="57" t="str">
        <f t="shared" si="289"/>
        <v>162.459521477963-0.227033792613192i</v>
      </c>
      <c r="F1025" s="57" t="str">
        <f t="shared" si="290"/>
        <v>3.83983980172229-1607.49190506525i</v>
      </c>
      <c r="G1025" s="57" t="str">
        <f t="shared" si="291"/>
        <v>0.999999990073147-0.0000996335945351454i</v>
      </c>
      <c r="H1025" s="57" t="str">
        <f t="shared" si="292"/>
        <v>109.093437392896+3.00033571037862i</v>
      </c>
      <c r="I1025" s="57" t="str">
        <f t="shared" si="293"/>
        <v>14.7876653954591-494.684598451081i</v>
      </c>
      <c r="K1025" s="57" t="str">
        <f t="shared" si="294"/>
        <v>0.109914313237699-0.00305923654737146i</v>
      </c>
      <c r="L1025" s="57" t="str">
        <f t="shared" si="295"/>
        <v>0.000125-12.1504466403459i</v>
      </c>
      <c r="M1025" s="57" t="str">
        <f t="shared" si="296"/>
        <v>0.0015-5.85732777251935i</v>
      </c>
      <c r="N1025" s="57">
        <f t="shared" si="297"/>
        <v>88.90538977961296</v>
      </c>
      <c r="O1025" s="57">
        <f t="shared" si="298"/>
        <v>64.717136015099783</v>
      </c>
      <c r="P1025" s="371">
        <f t="shared" si="299"/>
        <v>64.717136015099783</v>
      </c>
      <c r="Q1025" s="371">
        <f t="shared" si="300"/>
        <v>-91.09461022038704</v>
      </c>
      <c r="R1025" s="12">
        <f t="shared" si="301"/>
        <v>88.90538977961296</v>
      </c>
      <c r="S1025" s="57">
        <f t="shared" si="302"/>
        <v>4.1294737566911287E-2</v>
      </c>
      <c r="T1025" s="12">
        <f t="shared" si="285"/>
        <v>64.717136015099783</v>
      </c>
    </row>
    <row r="1026" spans="1:20" x14ac:dyDescent="0.25">
      <c r="A1026" s="57">
        <f t="shared" si="286"/>
        <v>260.44844579996203</v>
      </c>
      <c r="B1026" s="12">
        <f t="shared" si="303"/>
        <v>41.451657569665549</v>
      </c>
      <c r="C1026" s="57" t="str">
        <f t="shared" si="287"/>
        <v>-32.882453043-1714.46422680531i</v>
      </c>
      <c r="D1026" s="57" t="str">
        <f t="shared" si="288"/>
        <v>7.79999947089959-767.908322455645i</v>
      </c>
      <c r="E1026" s="57" t="str">
        <f t="shared" si="289"/>
        <v>162.459445288182-0.227894133556834i</v>
      </c>
      <c r="F1026" s="57" t="str">
        <f t="shared" si="290"/>
        <v>3.83983980143208-1601.40656303882i</v>
      </c>
      <c r="G1026" s="57" t="str">
        <f t="shared" si="291"/>
        <v>0.999999989997559-0.000100012202186819i</v>
      </c>
      <c r="H1026" s="57" t="str">
        <f t="shared" si="292"/>
        <v>109.093456644782+3.01173718809887i</v>
      </c>
      <c r="I1026" s="57" t="str">
        <f t="shared" si="293"/>
        <v>14.7876665412259-492.811754507293i</v>
      </c>
      <c r="K1026" s="57" t="str">
        <f t="shared" si="294"/>
        <v>0.109913661296359-0.00307084331619795i</v>
      </c>
      <c r="L1026" s="57" t="str">
        <f t="shared" si="295"/>
        <v>0.000125-12.1044497313667i</v>
      </c>
      <c r="M1026" s="57" t="str">
        <f t="shared" si="296"/>
        <v>0.0015-5.83515418661023i</v>
      </c>
      <c r="N1026" s="57">
        <f t="shared" si="297"/>
        <v>88.901234107113652</v>
      </c>
      <c r="O1026" s="57">
        <f t="shared" si="298"/>
        <v>64.684165816710632</v>
      </c>
      <c r="P1026" s="371">
        <f t="shared" si="299"/>
        <v>64.684165816710632</v>
      </c>
      <c r="Q1026" s="371">
        <f t="shared" si="300"/>
        <v>-91.098765892886348</v>
      </c>
      <c r="R1026" s="12">
        <f t="shared" si="301"/>
        <v>88.901234107113652</v>
      </c>
      <c r="S1026" s="57">
        <f t="shared" si="302"/>
        <v>4.1451657569665547E-2</v>
      </c>
      <c r="T1026" s="12">
        <f t="shared" si="285"/>
        <v>64.684165816710632</v>
      </c>
    </row>
    <row r="1027" spans="1:20" x14ac:dyDescent="0.25">
      <c r="A1027" s="57">
        <f t="shared" si="286"/>
        <v>261.43814989400192</v>
      </c>
      <c r="B1027" s="12">
        <f t="shared" si="303"/>
        <v>41.609173868430283</v>
      </c>
      <c r="C1027" s="57" t="str">
        <f t="shared" si="287"/>
        <v>-32.8822211323636-1707.96631135961i</v>
      </c>
      <c r="D1027" s="57" t="str">
        <f t="shared" si="288"/>
        <v>7.79999946687078-765.001332859495i</v>
      </c>
      <c r="E1027" s="57" t="str">
        <f t="shared" si="289"/>
        <v>162.459368519366-0.228757716509117i</v>
      </c>
      <c r="F1027" s="57" t="str">
        <f t="shared" si="290"/>
        <v>3.83983980113962-1595.34425778342i</v>
      </c>
      <c r="G1027" s="57" t="str">
        <f t="shared" si="291"/>
        <v>0.999999989921396-0.000100392248547483i</v>
      </c>
      <c r="H1027" s="57" t="str">
        <f t="shared" si="292"/>
        <v>109.093476043264+3.02318199374633i</v>
      </c>
      <c r="I1027" s="57" t="str">
        <f t="shared" si="293"/>
        <v>14.7876676957175-490.945999826022i</v>
      </c>
      <c r="K1027" s="57" t="str">
        <f t="shared" si="294"/>
        <v>0.109913004398722-0.00308249398121049i</v>
      </c>
      <c r="L1027" s="57" t="str">
        <f t="shared" si="295"/>
        <v>0.000125-12.0586269489607i</v>
      </c>
      <c r="M1027" s="57" t="str">
        <f t="shared" si="296"/>
        <v>0.0015-5.81306454135309i</v>
      </c>
      <c r="N1027" s="57">
        <f t="shared" si="297"/>
        <v>88.897062687040147</v>
      </c>
      <c r="O1027" s="57">
        <f t="shared" si="298"/>
        <v>64.651195417725631</v>
      </c>
      <c r="P1027" s="371">
        <f t="shared" si="299"/>
        <v>64.651195417725631</v>
      </c>
      <c r="Q1027" s="371">
        <f t="shared" si="300"/>
        <v>-91.102937312959853</v>
      </c>
      <c r="R1027" s="12">
        <f t="shared" si="301"/>
        <v>88.897062687040147</v>
      </c>
      <c r="S1027" s="57">
        <f t="shared" si="302"/>
        <v>4.1609173868430285E-2</v>
      </c>
      <c r="T1027" s="12">
        <f t="shared" si="285"/>
        <v>64.651195417725631</v>
      </c>
    </row>
    <row r="1028" spans="1:20" x14ac:dyDescent="0.25">
      <c r="A1028" s="57">
        <f t="shared" si="286"/>
        <v>262.43161486359918</v>
      </c>
      <c r="B1028" s="12">
        <f t="shared" si="303"/>
        <v>41.767288729130321</v>
      </c>
      <c r="C1028" s="57" t="str">
        <f t="shared" si="287"/>
        <v>-32.8819874591352-1701.49296569007i</v>
      </c>
      <c r="D1028" s="57" t="str">
        <f t="shared" si="288"/>
        <v>7.79999946281132-762.105348064349i</v>
      </c>
      <c r="E1028" s="57" t="str">
        <f t="shared" si="289"/>
        <v>162.459291167123-0.229624553477961i</v>
      </c>
      <c r="F1028" s="57" t="str">
        <f t="shared" si="290"/>
        <v>3.83983980084495-1589.30490209077i</v>
      </c>
      <c r="G1028" s="57" t="str">
        <f t="shared" si="291"/>
        <v>0.999999989844653-0.00010077373908423i</v>
      </c>
      <c r="H1028" s="57" t="str">
        <f t="shared" si="292"/>
        <v>109.09349558946+3.03467029199352i</v>
      </c>
      <c r="I1028" s="57" t="str">
        <f t="shared" si="293"/>
        <v>14.787668859-489.087307567775i</v>
      </c>
      <c r="K1028" s="57" t="str">
        <f t="shared" si="294"/>
        <v>0.10991234250717-0.00309418870682104i</v>
      </c>
      <c r="L1028" s="57" t="str">
        <f t="shared" si="295"/>
        <v>0.000125-12.0129776339517i</v>
      </c>
      <c r="M1028" s="57" t="str">
        <f t="shared" si="296"/>
        <v>0.0015-5.79105851898096i</v>
      </c>
      <c r="N1028" s="57">
        <f t="shared" si="297"/>
        <v>88.89287546005437</v>
      </c>
      <c r="O1028" s="57">
        <f t="shared" si="298"/>
        <v>64.618224816620724</v>
      </c>
      <c r="P1028" s="371">
        <f t="shared" si="299"/>
        <v>64.618224816620724</v>
      </c>
      <c r="Q1028" s="371">
        <f t="shared" si="300"/>
        <v>-91.10712453994563</v>
      </c>
      <c r="R1028" s="12">
        <f t="shared" si="301"/>
        <v>88.89287546005437</v>
      </c>
      <c r="S1028" s="57">
        <f t="shared" si="302"/>
        <v>4.1767288729130318E-2</v>
      </c>
      <c r="T1028" s="12">
        <f t="shared" si="285"/>
        <v>64.618224816620724</v>
      </c>
    </row>
    <row r="1029" spans="1:20" x14ac:dyDescent="0.25">
      <c r="A1029" s="57">
        <f t="shared" si="286"/>
        <v>263.42885500008089</v>
      </c>
      <c r="B1029" s="12">
        <f t="shared" si="303"/>
        <v>41.92600442630102</v>
      </c>
      <c r="C1029" s="57" t="str">
        <f t="shared" si="287"/>
        <v>-32.8817520099439-1695.04409667664i</v>
      </c>
      <c r="D1029" s="57" t="str">
        <f t="shared" si="288"/>
        <v>7.79999945872087-759.220326410491i</v>
      </c>
      <c r="E1029" s="57" t="str">
        <f t="shared" si="289"/>
        <v>162.459213227027-0.230494656513537i</v>
      </c>
      <c r="F1029" s="57" t="str">
        <f t="shared" si="290"/>
        <v>3.83983980054803-1583.2884090827i</v>
      </c>
      <c r="G1029" s="57" t="str">
        <f t="shared" si="291"/>
        <v>0.999999989767326-0.000101156679284928i</v>
      </c>
      <c r="H1029" s="57" t="str">
        <f t="shared" si="292"/>
        <v>109.093515284493+3.04620224813906i</v>
      </c>
      <c r="I1029" s="57" t="str">
        <f t="shared" si="293"/>
        <v>14.7876700311402-487.235650994626i</v>
      </c>
      <c r="K1029" s="57" t="str">
        <f t="shared" si="294"/>
        <v>0.109911675583799-0.00310592765803899i</v>
      </c>
      <c r="L1029" s="57" t="str">
        <f t="shared" si="295"/>
        <v>0.000125-11.967501129659i</v>
      </c>
      <c r="M1029" s="57" t="str">
        <f t="shared" si="296"/>
        <v>0.0015-5.76913580292983i</v>
      </c>
      <c r="N1029" s="57">
        <f t="shared" si="297"/>
        <v>88.888672366598456</v>
      </c>
      <c r="O1029" s="57">
        <f t="shared" si="298"/>
        <v>64.585254011860016</v>
      </c>
      <c r="P1029" s="371">
        <f t="shared" si="299"/>
        <v>64.585254011860016</v>
      </c>
      <c r="Q1029" s="371">
        <f t="shared" si="300"/>
        <v>-91.111327633401544</v>
      </c>
      <c r="R1029" s="12">
        <f t="shared" si="301"/>
        <v>88.888672366598456</v>
      </c>
      <c r="S1029" s="57">
        <f t="shared" si="302"/>
        <v>4.1926004426301018E-2</v>
      </c>
      <c r="T1029" s="12">
        <f t="shared" si="285"/>
        <v>64.585254011860016</v>
      </c>
    </row>
    <row r="1030" spans="1:20" x14ac:dyDescent="0.25">
      <c r="A1030" s="57">
        <f t="shared" si="286"/>
        <v>264.4298846490812</v>
      </c>
      <c r="B1030" s="12">
        <f t="shared" si="303"/>
        <v>42.085323243120968</v>
      </c>
      <c r="C1030" s="57" t="str">
        <f t="shared" si="287"/>
        <v>-32.8815147713177-1688.61961155142i</v>
      </c>
      <c r="D1030" s="57" t="str">
        <f t="shared" si="288"/>
        <v>7.7999994545994-756.346226395918i</v>
      </c>
      <c r="E1030" s="57" t="str">
        <f t="shared" si="289"/>
        <v>162.45913469462-0.231368037708103i</v>
      </c>
      <c r="F1030" s="57" t="str">
        <f t="shared" si="290"/>
        <v>3.83983980024885-1577.29469220994i</v>
      </c>
      <c r="G1030" s="57" t="str">
        <f t="shared" si="291"/>
        <v>0.99999998968941-0.000101541074658299i</v>
      </c>
      <c r="H1030" s="57" t="str">
        <f t="shared" si="292"/>
        <v>109.093535129497+3.05777802811009i</v>
      </c>
      <c r="I1030" s="57" t="str">
        <f t="shared" si="293"/>
        <v>14.7876712122059-485.391003469878i</v>
      </c>
      <c r="K1030" s="57" t="str">
        <f t="shared" si="294"/>
        <v>0.109911003590418-0.00311771100047322i</v>
      </c>
      <c r="L1030" s="57" t="str">
        <f t="shared" si="295"/>
        <v>0.000125-11.9221967818878i</v>
      </c>
      <c r="M1030" s="57" t="str">
        <f t="shared" si="296"/>
        <v>0.0015-5.74729607783407i</v>
      </c>
      <c r="N1030" s="57">
        <f t="shared" si="297"/>
        <v>88.884453346893991</v>
      </c>
      <c r="O1030" s="57">
        <f t="shared" si="298"/>
        <v>64.552283001896058</v>
      </c>
      <c r="P1030" s="371">
        <f t="shared" si="299"/>
        <v>64.552283001896058</v>
      </c>
      <c r="Q1030" s="371">
        <f t="shared" si="300"/>
        <v>-91.115546653106009</v>
      </c>
      <c r="R1030" s="12">
        <f t="shared" si="301"/>
        <v>88.884453346893991</v>
      </c>
      <c r="S1030" s="57">
        <f t="shared" si="302"/>
        <v>4.2085323243120969E-2</v>
      </c>
      <c r="T1030" s="12">
        <f t="shared" si="285"/>
        <v>64.552283001896058</v>
      </c>
    </row>
    <row r="1031" spans="1:20" x14ac:dyDescent="0.25">
      <c r="A1031" s="57">
        <f t="shared" si="286"/>
        <v>265.43471821074769</v>
      </c>
      <c r="B1031" s="12">
        <f t="shared" si="303"/>
        <v>42.245247471444827</v>
      </c>
      <c r="C1031" s="57" t="str">
        <f t="shared" si="287"/>
        <v>-32.8812757296828-1682.2194178973i</v>
      </c>
      <c r="D1031" s="57" t="str">
        <f t="shared" si="288"/>
        <v>7.79999945044643-753.483006675733i</v>
      </c>
      <c r="E1031" s="57" t="str">
        <f t="shared" si="289"/>
        <v>162.45905556541-0.232244709196295i</v>
      </c>
      <c r="F1031" s="57" t="str">
        <f t="shared" si="290"/>
        <v>3.83983979994736-1571.32366525087i</v>
      </c>
      <c r="G1031" s="57" t="str">
        <f t="shared" si="291"/>
        <v>0.999999989610901-0.000101926930733998i</v>
      </c>
      <c r="H1031" s="57" t="str">
        <f t="shared" si="292"/>
        <v>109.093555125614+3.06939779846447i</v>
      </c>
      <c r="I1031" s="57" t="str">
        <f t="shared" si="293"/>
        <v>14.7876724022649-483.553338457659i</v>
      </c>
      <c r="K1031" s="57" t="str">
        <f t="shared" si="294"/>
        <v>0.109910326488548-0.00312953890033392i</v>
      </c>
      <c r="L1031" s="57" t="str">
        <f t="shared" si="295"/>
        <v>0.000125-11.8770639389199i</v>
      </c>
      <c r="M1031" s="57" t="str">
        <f t="shared" si="296"/>
        <v>0.0015-5.72553902952187i</v>
      </c>
      <c r="N1031" s="57">
        <f t="shared" si="297"/>
        <v>88.880218340941312</v>
      </c>
      <c r="O1031" s="57">
        <f t="shared" si="298"/>
        <v>64.519311785169748</v>
      </c>
      <c r="P1031" s="371">
        <f t="shared" si="299"/>
        <v>64.519311785169748</v>
      </c>
      <c r="Q1031" s="371">
        <f t="shared" si="300"/>
        <v>-91.119781659058688</v>
      </c>
      <c r="R1031" s="12">
        <f t="shared" si="301"/>
        <v>88.880218340941312</v>
      </c>
      <c r="S1031" s="57">
        <f t="shared" si="302"/>
        <v>4.2245247471444827E-2</v>
      </c>
      <c r="T1031" s="12">
        <f t="shared" si="285"/>
        <v>64.519311785169748</v>
      </c>
    </row>
    <row r="1032" spans="1:20" x14ac:dyDescent="0.25">
      <c r="A1032" s="57">
        <f t="shared" si="286"/>
        <v>266.44337013994857</v>
      </c>
      <c r="B1032" s="12">
        <f t="shared" si="303"/>
        <v>42.40577941183632</v>
      </c>
      <c r="C1032" s="57" t="str">
        <f t="shared" si="287"/>
        <v>-32.8810348713629-1675.8434236466i</v>
      </c>
      <c r="D1032" s="57" t="str">
        <f t="shared" si="288"/>
        <v>7.79999944626185-750.630626061563i</v>
      </c>
      <c r="E1032" s="57" t="str">
        <f t="shared" si="289"/>
        <v>162.45897583487-0.233124683155151i</v>
      </c>
      <c r="F1032" s="57" t="str">
        <f t="shared" si="290"/>
        <v>3.83983979964358-1565.37524231025i</v>
      </c>
      <c r="G1032" s="57" t="str">
        <f t="shared" si="291"/>
        <v>0.999999989531794-0.000102314253062693i</v>
      </c>
      <c r="H1032" s="57" t="str">
        <f t="shared" si="292"/>
        <v>109.093575273995+3.08106172639339i</v>
      </c>
      <c r="I1032" s="57" t="str">
        <f t="shared" si="293"/>
        <v>14.7876736013858-481.722629522539i</v>
      </c>
      <c r="K1032" s="57" t="str">
        <f t="shared" si="294"/>
        <v>0.109909644239418-0.00314141152443467i</v>
      </c>
      <c r="L1032" s="57" t="str">
        <f t="shared" si="295"/>
        <v>0.000125-11.8321019515042i</v>
      </c>
      <c r="M1032" s="57" t="str">
        <f t="shared" si="296"/>
        <v>0.0015-5.70386434501083i</v>
      </c>
      <c r="N1032" s="57">
        <f t="shared" si="297"/>
        <v>88.875967288518638</v>
      </c>
      <c r="O1032" s="57">
        <f t="shared" si="298"/>
        <v>64.48634036011002</v>
      </c>
      <c r="P1032" s="371">
        <f t="shared" si="299"/>
        <v>64.48634036011002</v>
      </c>
      <c r="Q1032" s="371">
        <f t="shared" si="300"/>
        <v>-91.124032711481362</v>
      </c>
      <c r="R1032" s="12">
        <f t="shared" si="301"/>
        <v>88.875967288518638</v>
      </c>
      <c r="S1032" s="57">
        <f t="shared" si="302"/>
        <v>4.240577941183632E-2</v>
      </c>
      <c r="T1032" s="12">
        <f t="shared" si="285"/>
        <v>64.48634036011002</v>
      </c>
    </row>
    <row r="1033" spans="1:20" x14ac:dyDescent="0.25">
      <c r="A1033" s="57">
        <f t="shared" si="286"/>
        <v>267.45585494648037</v>
      </c>
      <c r="B1033" s="12">
        <f t="shared" si="303"/>
        <v>42.566921373601296</v>
      </c>
      <c r="C1033" s="57" t="str">
        <f t="shared" si="287"/>
        <v>-32.8807921825776-1669.49153707979i</v>
      </c>
      <c r="D1033" s="57" t="str">
        <f t="shared" si="288"/>
        <v>7.79999944204549-747.789043520957i</v>
      </c>
      <c r="E1033" s="57" t="str">
        <f t="shared" si="289"/>
        <v>162.45889549844-0.234007971804279i</v>
      </c>
      <c r="F1033" s="57" t="str">
        <f t="shared" si="290"/>
        <v>3.83983979933753-1559.44933781804i</v>
      </c>
      <c r="G1033" s="57" t="str">
        <f t="shared" si="291"/>
        <v>0.999999989452084-0.000102703047216145i</v>
      </c>
      <c r="H1033" s="57" t="str">
        <f t="shared" si="292"/>
        <v>109.0935955758+3.09276997972359i</v>
      </c>
      <c r="I1033" s="57" t="str">
        <f t="shared" si="293"/>
        <v>14.7876748096376-479.898850329164i</v>
      </c>
      <c r="K1033" s="57" t="str">
        <f t="shared" si="294"/>
        <v>0.109908956803964-0.00315332904019431i</v>
      </c>
      <c r="L1033" s="57" t="str">
        <f t="shared" si="295"/>
        <v>0.000125-11.7873101728474i</v>
      </c>
      <c r="M1033" s="57" t="str">
        <f t="shared" si="296"/>
        <v>0.0015-5.68227171250332i</v>
      </c>
      <c r="N1033" s="57">
        <f t="shared" si="297"/>
        <v>88.871700129181434</v>
      </c>
      <c r="O1033" s="57">
        <f t="shared" si="298"/>
        <v>64.453368725133956</v>
      </c>
      <c r="P1033" s="371">
        <f t="shared" si="299"/>
        <v>64.453368725133956</v>
      </c>
      <c r="Q1033" s="371">
        <f t="shared" si="300"/>
        <v>-91.128299870818566</v>
      </c>
      <c r="R1033" s="12">
        <f t="shared" si="301"/>
        <v>88.871700129181434</v>
      </c>
      <c r="S1033" s="57">
        <f t="shared" si="302"/>
        <v>4.2566921373601296E-2</v>
      </c>
      <c r="T1033" s="12">
        <f t="shared" si="285"/>
        <v>64.453368725133956</v>
      </c>
    </row>
    <row r="1034" spans="1:20" x14ac:dyDescent="0.25">
      <c r="A1034" s="57">
        <f t="shared" si="286"/>
        <v>268.472187195277</v>
      </c>
      <c r="B1034" s="12">
        <f t="shared" si="303"/>
        <v>42.728675674820984</v>
      </c>
      <c r="C1034" s="57" t="str">
        <f t="shared" si="287"/>
        <v>-32.8805476494423-1663.16366682413i</v>
      </c>
      <c r="D1034" s="57" t="str">
        <f t="shared" si="288"/>
        <v>7.799999437797-744.958218176789i</v>
      </c>
      <c r="E1034" s="57" t="str">
        <f t="shared" si="289"/>
        <v>162.458814551523-0.234894587405935i</v>
      </c>
      <c r="F1034" s="57" t="str">
        <f t="shared" si="290"/>
        <v>3.83983979902914-1553.54586652808i</v>
      </c>
      <c r="G1034" s="57" t="str">
        <f t="shared" si="291"/>
        <v>0.999999989371768-0.000103093318787286i</v>
      </c>
      <c r="H1034" s="57" t="str">
        <f t="shared" si="292"/>
        <v>109.093616032197+3.10452272691995i</v>
      </c>
      <c r="I1034" s="57" t="str">
        <f t="shared" si="293"/>
        <v>14.7876760270896-478.081974641845i</v>
      </c>
      <c r="K1034" s="57" t="str">
        <f t="shared" si="294"/>
        <v>0.109908264142827-0.00316529161563903i</v>
      </c>
      <c r="L1034" s="57" t="str">
        <f t="shared" si="295"/>
        <v>0.000125-11.7426879586047i</v>
      </c>
      <c r="M1034" s="57" t="str">
        <f t="shared" si="296"/>
        <v>0.0015-5.66076082138207i</v>
      </c>
      <c r="N1034" s="57">
        <f t="shared" si="297"/>
        <v>88.867416802261516</v>
      </c>
      <c r="O1034" s="57">
        <f t="shared" si="298"/>
        <v>64.420396878646585</v>
      </c>
      <c r="P1034" s="371">
        <f t="shared" si="299"/>
        <v>64.420396878646585</v>
      </c>
      <c r="Q1034" s="371">
        <f t="shared" si="300"/>
        <v>-91.132583197738484</v>
      </c>
      <c r="R1034" s="12">
        <f t="shared" si="301"/>
        <v>88.867416802261516</v>
      </c>
      <c r="S1034" s="57">
        <f t="shared" si="302"/>
        <v>4.2728675674820984E-2</v>
      </c>
      <c r="T1034" s="12">
        <f t="shared" si="285"/>
        <v>64.420396878646585</v>
      </c>
    </row>
    <row r="1035" spans="1:20" x14ac:dyDescent="0.25">
      <c r="A1035" s="57">
        <f t="shared" si="286"/>
        <v>269.49238150661904</v>
      </c>
      <c r="B1035" s="12">
        <f t="shared" si="303"/>
        <v>42.891044642385303</v>
      </c>
      <c r="C1035" s="57" t="str">
        <f t="shared" si="287"/>
        <v>-32.8803012579696-1656.85972185245i</v>
      </c>
      <c r="D1035" s="57" t="str">
        <f t="shared" si="288"/>
        <v>7.79999943351615-742.138109306691i</v>
      </c>
      <c r="E1035" s="57" t="str">
        <f t="shared" si="289"/>
        <v>162.458732989492-0.23578454226521i</v>
      </c>
      <c r="F1035" s="57" t="str">
        <f t="shared" si="290"/>
        <v>3.83983979871839-1547.66474351698i</v>
      </c>
      <c r="G1035" s="57" t="str">
        <f t="shared" si="291"/>
        <v>0.999999989290839-0.000103485073390304i</v>
      </c>
      <c r="H1035" s="57" t="str">
        <f t="shared" si="292"/>
        <v>109.093636644361+3.11632013708777i</v>
      </c>
      <c r="I1035" s="57" t="str">
        <f t="shared" si="293"/>
        <v>14.7876772538119-476.271976324214i</v>
      </c>
      <c r="K1035" s="57" t="str">
        <f t="shared" si="294"/>
        <v>0.109907566216351-0.0031772994194043i</v>
      </c>
      <c r="L1035" s="57" t="str">
        <f t="shared" si="295"/>
        <v>0.000125-11.6982346668705i</v>
      </c>
      <c r="M1035" s="57" t="str">
        <f t="shared" si="296"/>
        <v>0.0015-5.63933136220569i</v>
      </c>
      <c r="N1035" s="57">
        <f t="shared" si="297"/>
        <v>88.863117246866281</v>
      </c>
      <c r="O1035" s="57">
        <f t="shared" si="298"/>
        <v>64.387424819041172</v>
      </c>
      <c r="P1035" s="371">
        <f t="shared" si="299"/>
        <v>64.387424819041172</v>
      </c>
      <c r="Q1035" s="371">
        <f t="shared" si="300"/>
        <v>-91.136882753133719</v>
      </c>
      <c r="R1035" s="12">
        <f t="shared" si="301"/>
        <v>88.863117246866281</v>
      </c>
      <c r="S1035" s="57">
        <f t="shared" si="302"/>
        <v>4.2891044642385301E-2</v>
      </c>
      <c r="T1035" s="12">
        <f t="shared" si="285"/>
        <v>64.387424819041172</v>
      </c>
    </row>
    <row r="1036" spans="1:20" x14ac:dyDescent="0.25">
      <c r="A1036" s="57">
        <f t="shared" si="286"/>
        <v>270.51645255634418</v>
      </c>
      <c r="B1036" s="12">
        <f t="shared" si="303"/>
        <v>43.054030612026366</v>
      </c>
      <c r="C1036" s="57" t="str">
        <f t="shared" si="287"/>
        <v>-32.8800529940638-1650.57961148165i</v>
      </c>
      <c r="D1036" s="57" t="str">
        <f t="shared" si="288"/>
        <v>7.79999942920269-739.32867634245i</v>
      </c>
      <c r="E1036" s="57" t="str">
        <f t="shared" si="289"/>
        <v>162.458650807681-0.236677848730041i</v>
      </c>
      <c r="F1036" s="57" t="str">
        <f t="shared" si="290"/>
        <v>3.83983979840528-1541.80588418281i</v>
      </c>
      <c r="G1036" s="57" t="str">
        <f t="shared" si="291"/>
        <v>0.999999989209295-0.000103878316660716i</v>
      </c>
      <c r="H1036" s="57" t="str">
        <f t="shared" si="292"/>
        <v>109.093657413482+3.12816237997539i</v>
      </c>
      <c r="I1036" s="57" t="str">
        <f t="shared" si="293"/>
        <v>14.7876784898754-474.468829338854i</v>
      </c>
      <c r="K1036" s="57" t="str">
        <f t="shared" si="294"/>
        <v>0.109906862984577-0.00318935262073678i</v>
      </c>
      <c r="L1036" s="57" t="str">
        <f t="shared" si="295"/>
        <v>0.000125-11.6539496581695i</v>
      </c>
      <c r="M1036" s="57" t="str">
        <f t="shared" si="296"/>
        <v>0.0015-5.61798302670422i</v>
      </c>
      <c r="N1036" s="57">
        <f t="shared" si="297"/>
        <v>88.85880140187794</v>
      </c>
      <c r="O1036" s="57">
        <f t="shared" si="298"/>
        <v>64.354452544698233</v>
      </c>
      <c r="P1036" s="371">
        <f t="shared" si="299"/>
        <v>64.354452544698233</v>
      </c>
      <c r="Q1036" s="371">
        <f t="shared" si="300"/>
        <v>-91.14119859812206</v>
      </c>
      <c r="R1036" s="12">
        <f t="shared" si="301"/>
        <v>88.85880140187794</v>
      </c>
      <c r="S1036" s="57">
        <f t="shared" si="302"/>
        <v>4.3054030612026367E-2</v>
      </c>
      <c r="T1036" s="12">
        <f t="shared" si="285"/>
        <v>64.354452544698233</v>
      </c>
    </row>
    <row r="1037" spans="1:20" x14ac:dyDescent="0.25">
      <c r="A1037" s="57">
        <f t="shared" si="286"/>
        <v>271.54441507605833</v>
      </c>
      <c r="B1037" s="12">
        <f t="shared" si="303"/>
        <v>43.217635928352067</v>
      </c>
      <c r="C1037" s="57" t="str">
        <f t="shared" si="287"/>
        <v>-32.8798028435245-1644.32324537159i</v>
      </c>
      <c r="D1037" s="57" t="str">
        <f t="shared" si="288"/>
        <v>7.79999942485635-736.529878869428i</v>
      </c>
      <c r="E1037" s="57" t="str">
        <f t="shared" si="289"/>
        <v>162.45856800139-0.237574519191507i</v>
      </c>
      <c r="F1037" s="57" t="str">
        <f t="shared" si="290"/>
        <v>3.83983979808975-1535.9692042439i</v>
      </c>
      <c r="G1037" s="57" t="str">
        <f t="shared" si="291"/>
        <v>0.99999998912713-0.000104273054255459i</v>
      </c>
      <c r="H1037" s="57" t="str">
        <f t="shared" si="292"/>
        <v>109.093678340753+3.14004962597641i</v>
      </c>
      <c r="I1037" s="57" t="str">
        <f t="shared" si="293"/>
        <v>14.787679735351-472.672507746876i</v>
      </c>
      <c r="K1037" s="57" t="str">
        <f t="shared" si="294"/>
        <v>0.109906154407247-0.00320145138949641i</v>
      </c>
      <c r="L1037" s="57" t="str">
        <f t="shared" si="295"/>
        <v>0.000125-11.6098322954468i</v>
      </c>
      <c r="M1037" s="57" t="str">
        <f t="shared" si="296"/>
        <v>0.0015-5.59671550777467i</v>
      </c>
      <c r="N1037" s="57">
        <f t="shared" si="297"/>
        <v>88.854469205952768</v>
      </c>
      <c r="O1037" s="57">
        <f t="shared" si="298"/>
        <v>64.321480053986335</v>
      </c>
      <c r="P1037" s="371">
        <f t="shared" si="299"/>
        <v>64.321480053986335</v>
      </c>
      <c r="Q1037" s="371">
        <f t="shared" si="300"/>
        <v>-91.145530794047232</v>
      </c>
      <c r="R1037" s="12">
        <f t="shared" si="301"/>
        <v>88.854469205952768</v>
      </c>
      <c r="S1037" s="57">
        <f t="shared" si="302"/>
        <v>4.3217635928352066E-2</v>
      </c>
      <c r="T1037" s="12">
        <f t="shared" si="285"/>
        <v>64.321480053986335</v>
      </c>
    </row>
    <row r="1038" spans="1:20" x14ac:dyDescent="0.25">
      <c r="A1038" s="57">
        <f t="shared" si="286"/>
        <v>272.57628385334732</v>
      </c>
      <c r="B1038" s="12">
        <f t="shared" si="303"/>
        <v>43.381862944879806</v>
      </c>
      <c r="C1038" s="57" t="str">
        <f t="shared" si="287"/>
        <v>-32.8795507920429-1638.09053352372i</v>
      </c>
      <c r="D1038" s="57" t="str">
        <f t="shared" si="288"/>
        <v>7.79999942047698-733.741676625984i</v>
      </c>
      <c r="E1038" s="57" t="str">
        <f t="shared" si="289"/>
        <v>162.458484565884-0.238474566083716i</v>
      </c>
      <c r="F1038" s="57" t="str">
        <f t="shared" si="290"/>
        <v>3.83983979777186-1530.15461973766i</v>
      </c>
      <c r="G1038" s="57" t="str">
        <f t="shared" si="291"/>
        <v>0.999999989044339-0.000104669291852964i</v>
      </c>
      <c r="H1038" s="57" t="str">
        <f t="shared" si="292"/>
        <v>109.093699427378+3.15198204613233i</v>
      </c>
      <c r="I1038" s="57" t="str">
        <f t="shared" si="293"/>
        <v>14.7876809903105-470.882985707594i</v>
      </c>
      <c r="K1038" s="57" t="str">
        <f t="shared" si="294"/>
        <v>0.109905440443797-0.00321359589615837i</v>
      </c>
      <c r="L1038" s="57" t="str">
        <f t="shared" si="295"/>
        <v>0.000125-11.5658819440594i</v>
      </c>
      <c r="M1038" s="57" t="str">
        <f t="shared" si="296"/>
        <v>0.0015-5.57552849947664i</v>
      </c>
      <c r="N1038" s="57">
        <f t="shared" si="297"/>
        <v>88.850120597520359</v>
      </c>
      <c r="O1038" s="57">
        <f t="shared" si="298"/>
        <v>64.288507345261792</v>
      </c>
      <c r="P1038" s="371">
        <f t="shared" si="299"/>
        <v>64.288507345261792</v>
      </c>
      <c r="Q1038" s="371">
        <f t="shared" si="300"/>
        <v>-91.149879402479641</v>
      </c>
      <c r="R1038" s="12">
        <f t="shared" si="301"/>
        <v>88.850120597520359</v>
      </c>
      <c r="S1038" s="57">
        <f t="shared" si="302"/>
        <v>4.3381862944879807E-2</v>
      </c>
      <c r="T1038" s="12">
        <f t="shared" si="285"/>
        <v>64.288507345261792</v>
      </c>
    </row>
    <row r="1039" spans="1:20" x14ac:dyDescent="0.25">
      <c r="A1039" s="57">
        <f t="shared" si="286"/>
        <v>273.61207373199005</v>
      </c>
      <c r="B1039" s="12">
        <f t="shared" si="303"/>
        <v>43.546714024070347</v>
      </c>
      <c r="C1039" s="57" t="str">
        <f t="shared" si="287"/>
        <v>-32.8792968252029-1631.88138627977i</v>
      </c>
      <c r="D1039" s="57" t="str">
        <f t="shared" si="288"/>
        <v>7.79999941606422-730.964029502893i</v>
      </c>
      <c r="E1039" s="57" t="str">
        <f t="shared" si="289"/>
        <v>162.458400496393-0.239378001884138i</v>
      </c>
      <c r="F1039" s="57" t="str">
        <f t="shared" si="290"/>
        <v>3.83983979745153-1524.36204701933i</v>
      </c>
      <c r="G1039" s="57" t="str">
        <f t="shared" si="291"/>
        <v>0.999999988960918-0.00010506703515324i</v>
      </c>
      <c r="H1039" s="57" t="str">
        <f t="shared" si="292"/>
        <v>109.093720674571+3.16395981213483i</v>
      </c>
      <c r="I1039" s="57" t="str">
        <f t="shared" si="293"/>
        <v>14.7876822548257-469.100237478131i</v>
      </c>
      <c r="K1039" s="57" t="str">
        <f t="shared" si="294"/>
        <v>0.109904721053358-0.00322578631181502i</v>
      </c>
      <c r="L1039" s="57" t="str">
        <f t="shared" si="295"/>
        <v>0.000125-11.5220979717667i</v>
      </c>
      <c r="M1039" s="57" t="str">
        <f t="shared" si="296"/>
        <v>0.0015-5.55442169702796i</v>
      </c>
      <c r="N1039" s="57">
        <f t="shared" si="297"/>
        <v>88.845755514782624</v>
      </c>
      <c r="O1039" s="57">
        <f t="shared" si="298"/>
        <v>64.255534416868329</v>
      </c>
      <c r="P1039" s="371">
        <f t="shared" si="299"/>
        <v>64.255534416868329</v>
      </c>
      <c r="Q1039" s="371">
        <f t="shared" si="300"/>
        <v>-91.154244485217376</v>
      </c>
      <c r="R1039" s="12">
        <f t="shared" si="301"/>
        <v>88.845755514782624</v>
      </c>
      <c r="S1039" s="57">
        <f t="shared" si="302"/>
        <v>4.354671402407035E-2</v>
      </c>
      <c r="T1039" s="12">
        <f t="shared" si="285"/>
        <v>64.255534416868329</v>
      </c>
    </row>
    <row r="1040" spans="1:20" x14ac:dyDescent="0.25">
      <c r="A1040" s="57">
        <f t="shared" si="286"/>
        <v>274.6517996121716</v>
      </c>
      <c r="B1040" s="12">
        <f t="shared" si="303"/>
        <v>43.712191537361818</v>
      </c>
      <c r="C1040" s="57" t="str">
        <f t="shared" si="287"/>
        <v>-32.8790409284791-1625.69571432042i</v>
      </c>
      <c r="D1040" s="57" t="str">
        <f t="shared" si="288"/>
        <v>7.79999941161789-728.196897542768i</v>
      </c>
      <c r="E1040" s="57" t="str">
        <f t="shared" si="289"/>
        <v>162.458315788107-0.240284839113589i</v>
      </c>
      <c r="F1040" s="57" t="str">
        <f t="shared" si="290"/>
        <v>3.83983979712878-1518.59140276081i</v>
      </c>
      <c r="G1040" s="57" t="str">
        <f t="shared" si="291"/>
        <v>0.999999988876861-0.000105466289877958i</v>
      </c>
      <c r="H1040" s="57" t="str">
        <f t="shared" si="292"/>
        <v>109.093742083555+3.17598309632859i</v>
      </c>
      <c r="I1040" s="57" t="str">
        <f t="shared" si="293"/>
        <v>14.78768352897-467.324237413058i</v>
      </c>
      <c r="K1040" s="57" t="str">
        <f t="shared" si="294"/>
        <v>0.109903996194749-0.00323802280817801i</v>
      </c>
      <c r="L1040" s="57" t="str">
        <f t="shared" si="295"/>
        <v>0.000125-11.4784797487215i</v>
      </c>
      <c r="M1040" s="57" t="str">
        <f t="shared" si="296"/>
        <v>0.0015-5.5333947968001i</v>
      </c>
      <c r="N1040" s="57">
        <f t="shared" si="297"/>
        <v>88.841373895713232</v>
      </c>
      <c r="O1040" s="57">
        <f t="shared" si="298"/>
        <v>64.222561267136925</v>
      </c>
      <c r="P1040" s="371">
        <f t="shared" si="299"/>
        <v>64.222561267136925</v>
      </c>
      <c r="Q1040" s="371">
        <f t="shared" si="300"/>
        <v>-91.158626104286768</v>
      </c>
      <c r="R1040" s="12">
        <f t="shared" si="301"/>
        <v>88.841373895713232</v>
      </c>
      <c r="S1040" s="57">
        <f t="shared" si="302"/>
        <v>4.3712191537361819E-2</v>
      </c>
      <c r="T1040" s="12">
        <f t="shared" si="285"/>
        <v>64.222561267136925</v>
      </c>
    </row>
    <row r="1041" spans="1:20" x14ac:dyDescent="0.25">
      <c r="A1041" s="57">
        <f t="shared" si="286"/>
        <v>275.69547645069787</v>
      </c>
      <c r="B1041" s="12">
        <f t="shared" si="303"/>
        <v>43.878297865203791</v>
      </c>
      <c r="C1041" s="57" t="str">
        <f t="shared" si="287"/>
        <v>-32.8787830872365-1619.53342866415i</v>
      </c>
      <c r="D1041" s="57" t="str">
        <f t="shared" si="288"/>
        <v>7.79999940713766-725.440240939489i</v>
      </c>
      <c r="E1041" s="57" t="str">
        <f t="shared" si="289"/>
        <v>162.458230436184-0.24119509033641i</v>
      </c>
      <c r="F1041" s="57" t="str">
        <f t="shared" si="290"/>
        <v>3.83983979680354-1512.84260394945i</v>
      </c>
      <c r="G1041" s="57" t="str">
        <f t="shared" si="291"/>
        <v>0.999999988792165-0.000105867061770527i</v>
      </c>
      <c r="H1041" s="57" t="str">
        <f t="shared" si="292"/>
        <v>109.09376365556+3.18805207171327i</v>
      </c>
      <c r="I1041" s="57" t="str">
        <f t="shared" si="293"/>
        <v>14.787684812816-465.554959964009i</v>
      </c>
      <c r="K1041" s="57" t="str">
        <f t="shared" si="294"/>
        <v>0.109903265826481-0.00325030555758014i</v>
      </c>
      <c r="L1041" s="57" t="str">
        <f t="shared" si="295"/>
        <v>0.000125-11.4350266474612i</v>
      </c>
      <c r="M1041" s="57" t="str">
        <f t="shared" si="296"/>
        <v>0.0015-5.51244749631412i</v>
      </c>
      <c r="N1041" s="57">
        <f t="shared" si="297"/>
        <v>88.836975678056731</v>
      </c>
      <c r="O1041" s="57">
        <f t="shared" si="298"/>
        <v>64.189587894386278</v>
      </c>
      <c r="P1041" s="371">
        <f t="shared" si="299"/>
        <v>64.189587894386278</v>
      </c>
      <c r="Q1041" s="371">
        <f t="shared" si="300"/>
        <v>-91.163024321943269</v>
      </c>
      <c r="R1041" s="12">
        <f t="shared" si="301"/>
        <v>88.836975678056731</v>
      </c>
      <c r="S1041" s="57">
        <f t="shared" si="302"/>
        <v>4.3878297865203794E-2</v>
      </c>
      <c r="T1041" s="12">
        <f t="shared" si="285"/>
        <v>64.189587894386278</v>
      </c>
    </row>
    <row r="1042" spans="1:20" x14ac:dyDescent="0.25">
      <c r="A1042" s="57">
        <f t="shared" si="286"/>
        <v>276.74311926121055</v>
      </c>
      <c r="B1042" s="12">
        <f t="shared" si="303"/>
        <v>44.045035397091567</v>
      </c>
      <c r="C1042" s="57" t="str">
        <f t="shared" si="287"/>
        <v>-32.8785232867302-1613.3944406658i</v>
      </c>
      <c r="D1042" s="57" t="str">
        <f t="shared" si="288"/>
        <v>7.79999940262334-722.694020037623i</v>
      </c>
      <c r="E1042" s="57" t="str">
        <f t="shared" si="289"/>
        <v>162.458144435745-0.242108768160556i</v>
      </c>
      <c r="F1042" s="57" t="str">
        <f t="shared" si="290"/>
        <v>3.83983979647584-1507.11556788684i</v>
      </c>
      <c r="G1042" s="57" t="str">
        <f t="shared" si="291"/>
        <v>0.999999988706824-0.000106269356596186i</v>
      </c>
      <c r="H1042" s="57" t="str">
        <f t="shared" si="292"/>
        <v>109.093785391832+3.2001669119466i</v>
      </c>
      <c r="I1042" s="57" t="str">
        <f t="shared" si="293"/>
        <v>14.7876861064385-463.792379679352i</v>
      </c>
      <c r="K1042" s="57" t="str">
        <f t="shared" si="294"/>
        <v>0.109902529906747-0.00326263473297749i</v>
      </c>
      <c r="L1042" s="57" t="str">
        <f t="shared" si="295"/>
        <v>0.000125-11.3917380428982i</v>
      </c>
      <c r="M1042" s="57" t="str">
        <f t="shared" si="296"/>
        <v>0.0015-5.491579494236i</v>
      </c>
      <c r="N1042" s="57">
        <f t="shared" si="297"/>
        <v>88.832560799327709</v>
      </c>
      <c r="O1042" s="57">
        <f t="shared" si="298"/>
        <v>64.156614296921987</v>
      </c>
      <c r="P1042" s="371">
        <f t="shared" si="299"/>
        <v>64.156614296921987</v>
      </c>
      <c r="Q1042" s="371">
        <f t="shared" si="300"/>
        <v>-91.167439200672291</v>
      </c>
      <c r="R1042" s="12">
        <f t="shared" si="301"/>
        <v>88.832560799327709</v>
      </c>
      <c r="S1042" s="57">
        <f t="shared" si="302"/>
        <v>4.4045035397091564E-2</v>
      </c>
      <c r="T1042" s="12">
        <f t="shared" si="285"/>
        <v>64.156614296921987</v>
      </c>
    </row>
    <row r="1043" spans="1:20" x14ac:dyDescent="0.25">
      <c r="A1043" s="57">
        <f t="shared" si="286"/>
        <v>277.7947431144031</v>
      </c>
      <c r="B1043" s="12">
        <f t="shared" si="303"/>
        <v>44.212406531600514</v>
      </c>
      <c r="C1043" s="57" t="str">
        <f t="shared" si="287"/>
        <v>-32.8782615121022-1607.27866201542i</v>
      </c>
      <c r="D1043" s="57" t="str">
        <f t="shared" si="288"/>
        <v>7.79999939807466-719.958195331863i</v>
      </c>
      <c r="E1043" s="57" t="str">
        <f t="shared" si="289"/>
        <v>162.458057781871-0.243025885237729i</v>
      </c>
      <c r="F1043" s="57" t="str">
        <f t="shared" si="290"/>
        <v>3.83983979614565-1501.41021218766i</v>
      </c>
      <c r="G1043" s="57" t="str">
        <f t="shared" si="291"/>
        <v>0.999999988620833-0.000106673180142079i</v>
      </c>
      <c r="H1043" s="57" t="str">
        <f t="shared" si="292"/>
        <v>109.093807293617+3.2123277913462i</v>
      </c>
      <c r="I1043" s="57" t="str">
        <f t="shared" si="293"/>
        <v>14.7876874099111-462.036471203761i</v>
      </c>
      <c r="K1043" s="57" t="str">
        <f t="shared" si="294"/>
        <v>0.109901788393429-0.00327501050795131i</v>
      </c>
      <c r="L1043" s="57" t="str">
        <f t="shared" si="295"/>
        <v>0.000125-11.3486133123114i</v>
      </c>
      <c r="M1043" s="57" t="str">
        <f t="shared" si="296"/>
        <v>0.0015-5.4707904903726i</v>
      </c>
      <c r="N1043" s="57">
        <f t="shared" si="297"/>
        <v>88.828129196810067</v>
      </c>
      <c r="O1043" s="57">
        <f t="shared" si="298"/>
        <v>64.123640473037085</v>
      </c>
      <c r="P1043" s="371">
        <f t="shared" si="299"/>
        <v>64.123640473037085</v>
      </c>
      <c r="Q1043" s="371">
        <f t="shared" si="300"/>
        <v>-91.171870803189933</v>
      </c>
      <c r="R1043" s="12">
        <f t="shared" si="301"/>
        <v>88.828129196810067</v>
      </c>
      <c r="S1043" s="57">
        <f t="shared" si="302"/>
        <v>4.4212406531600516E-2</v>
      </c>
      <c r="T1043" s="12">
        <f t="shared" si="285"/>
        <v>64.123640473037085</v>
      </c>
    </row>
    <row r="1044" spans="1:20" x14ac:dyDescent="0.25">
      <c r="A1044" s="57">
        <f t="shared" si="286"/>
        <v>278.85036313823787</v>
      </c>
      <c r="B1044" s="12">
        <f t="shared" si="303"/>
        <v>44.380413676420595</v>
      </c>
      <c r="C1044" s="57" t="str">
        <f t="shared" si="287"/>
        <v>-32.8779977483848-1601.18600473695i</v>
      </c>
      <c r="D1044" s="57" t="str">
        <f t="shared" si="288"/>
        <v>7.79999939349134-717.232727466448i</v>
      </c>
      <c r="E1044" s="57" t="str">
        <f t="shared" si="289"/>
        <v>162.457970469611-0.243946454263553i</v>
      </c>
      <c r="F1044" s="57" t="str">
        <f t="shared" si="290"/>
        <v>3.83983979581295-1495.72645477844i</v>
      </c>
      <c r="G1044" s="57" t="str">
        <f t="shared" si="291"/>
        <v>0.999999988534186-0.00010707853821734i</v>
      </c>
      <c r="H1044" s="57" t="str">
        <f t="shared" si="292"/>
        <v>109.093829362178+3.22453488489271i</v>
      </c>
      <c r="I1044" s="57" t="str">
        <f t="shared" si="293"/>
        <v>14.7876887233092-460.28720927791i</v>
      </c>
      <c r="K1044" s="57" t="str">
        <f t="shared" si="294"/>
        <v>0.109901041244088-0.00328743305671019i</v>
      </c>
      <c r="L1044" s="57" t="str">
        <f t="shared" si="295"/>
        <v>0.000125-11.3056518353371i</v>
      </c>
      <c r="M1044" s="57" t="str">
        <f t="shared" si="296"/>
        <v>0.0015-5.45008018566705i</v>
      </c>
      <c r="N1044" s="57">
        <f t="shared" si="297"/>
        <v>88.823680807556173</v>
      </c>
      <c r="O1044" s="57">
        <f t="shared" si="298"/>
        <v>64.090666421011619</v>
      </c>
      <c r="P1044" s="371">
        <f t="shared" si="299"/>
        <v>64.090666421011619</v>
      </c>
      <c r="Q1044" s="371">
        <f t="shared" si="300"/>
        <v>-91.176319192443827</v>
      </c>
      <c r="R1044" s="12">
        <f t="shared" si="301"/>
        <v>88.823680807556173</v>
      </c>
      <c r="S1044" s="57">
        <f t="shared" si="302"/>
        <v>4.4380413676420594E-2</v>
      </c>
      <c r="T1044" s="12">
        <f t="shared" si="285"/>
        <v>64.090666421011619</v>
      </c>
    </row>
    <row r="1045" spans="1:20" x14ac:dyDescent="0.25">
      <c r="A1045" s="57">
        <f t="shared" si="286"/>
        <v>279.90999451816316</v>
      </c>
      <c r="B1045" s="12">
        <f t="shared" si="303"/>
        <v>44.549059248390996</v>
      </c>
      <c r="C1045" s="57" t="str">
        <f t="shared" si="287"/>
        <v>-32.8777319804943-1595.11638118689i</v>
      </c>
      <c r="D1045" s="57" t="str">
        <f t="shared" si="288"/>
        <v>7.79999938887311-714.517577234612i</v>
      </c>
      <c r="E1045" s="57" t="str">
        <f t="shared" si="289"/>
        <v>162.45788249397-0.244870487977486i</v>
      </c>
      <c r="F1045" s="57" t="str">
        <f t="shared" si="290"/>
        <v>3.83983979547771-1490.06421389642i</v>
      </c>
      <c r="G1045" s="57" t="str">
        <f t="shared" si="291"/>
        <v>0.999999988446881-0.000107485436653183i</v>
      </c>
      <c r="H1045" s="57" t="str">
        <f t="shared" si="292"/>
        <v>109.093851598785+3.23678836823206i</v>
      </c>
      <c r="I1045" s="57" t="str">
        <f t="shared" si="293"/>
        <v>14.7876900467084-458.54456873808i</v>
      </c>
      <c r="K1045" s="57" t="str">
        <f t="shared" si="294"/>
        <v>0.109900288415962-0.00329990255409188i</v>
      </c>
      <c r="L1045" s="57" t="str">
        <f t="shared" si="295"/>
        <v>0.000125-11.2628529939601i</v>
      </c>
      <c r="M1045" s="57" t="str">
        <f t="shared" si="296"/>
        <v>0.0015-5.42944828219473i</v>
      </c>
      <c r="N1045" s="57">
        <f t="shared" si="297"/>
        <v>88.819215568386085</v>
      </c>
      <c r="O1045" s="57">
        <f t="shared" si="298"/>
        <v>64.057692139112262</v>
      </c>
      <c r="P1045" s="371">
        <f t="shared" si="299"/>
        <v>64.057692139112262</v>
      </c>
      <c r="Q1045" s="371">
        <f t="shared" si="300"/>
        <v>-91.180784431613915</v>
      </c>
      <c r="R1045" s="12">
        <f t="shared" si="301"/>
        <v>88.819215568386085</v>
      </c>
      <c r="S1045" s="57">
        <f t="shared" si="302"/>
        <v>4.4549059248390997E-2</v>
      </c>
      <c r="T1045" s="12">
        <f t="shared" si="285"/>
        <v>64.057692139112262</v>
      </c>
    </row>
    <row r="1046" spans="1:20" x14ac:dyDescent="0.25">
      <c r="A1046" s="57">
        <f t="shared" si="286"/>
        <v>280.97365249733218</v>
      </c>
      <c r="B1046" s="12">
        <f t="shared" si="303"/>
        <v>44.718345673534884</v>
      </c>
      <c r="C1046" s="57" t="str">
        <f t="shared" si="287"/>
        <v>-32.877464193237-1589.0697040532i</v>
      </c>
      <c r="D1046" s="57" t="str">
        <f t="shared" si="288"/>
        <v>7.79999938421975-711.812705578004i</v>
      </c>
      <c r="E1046" s="57" t="str">
        <f t="shared" si="289"/>
        <v>162.457793849921-0.245797999163327i</v>
      </c>
      <c r="F1046" s="57" t="str">
        <f t="shared" si="290"/>
        <v>3.83983979513993-1484.42340808837i</v>
      </c>
      <c r="G1046" s="57" t="str">
        <f t="shared" si="291"/>
        <v>0.99999998835891-0.000107893881302974i</v>
      </c>
      <c r="H1046" s="57" t="str">
        <f t="shared" si="292"/>
        <v>109.093874004716+3.24908841767784i</v>
      </c>
      <c r="I1046" s="57" t="str">
        <f t="shared" si="293"/>
        <v>14.7876913801848-456.808524515794i</v>
      </c>
      <c r="K1046" s="57" t="str">
        <f t="shared" si="294"/>
        <v>0.109899529865971-0.00331241917556554i</v>
      </c>
      <c r="L1046" s="57" t="str">
        <f t="shared" si="295"/>
        <v>0.000125-11.2202161725045i</v>
      </c>
      <c r="M1046" s="57" t="str">
        <f t="shared" si="296"/>
        <v>0.0015-5.40889448315871i</v>
      </c>
      <c r="N1046" s="57">
        <f t="shared" si="297"/>
        <v>88.814733415886707</v>
      </c>
      <c r="O1046" s="57">
        <f t="shared" si="298"/>
        <v>64.024717625593127</v>
      </c>
      <c r="P1046" s="371">
        <f t="shared" si="299"/>
        <v>64.024717625593127</v>
      </c>
      <c r="Q1046" s="371">
        <f t="shared" si="300"/>
        <v>-91.185266584113293</v>
      </c>
      <c r="R1046" s="12">
        <f t="shared" si="301"/>
        <v>88.814733415886707</v>
      </c>
      <c r="S1046" s="57">
        <f t="shared" si="302"/>
        <v>4.4718345673534887E-2</v>
      </c>
      <c r="T1046" s="12">
        <f t="shared" si="285"/>
        <v>64.024717625593127</v>
      </c>
    </row>
    <row r="1047" spans="1:20" x14ac:dyDescent="0.25">
      <c r="A1047" s="57">
        <f t="shared" si="286"/>
        <v>282.04135237682209</v>
      </c>
      <c r="B1047" s="12">
        <f t="shared" si="303"/>
        <v>44.888275387094318</v>
      </c>
      <c r="C1047" s="57" t="str">
        <f t="shared" si="287"/>
        <v>-32.8771943712998-1583.04588635391i</v>
      </c>
      <c r="D1047" s="57" t="str">
        <f t="shared" si="288"/>
        <v>7.79999937953093-709.118073586139i</v>
      </c>
      <c r="E1047" s="57" t="str">
        <f t="shared" si="289"/>
        <v>162.457704532398-0.246729000648819i</v>
      </c>
      <c r="F1047" s="57" t="str">
        <f t="shared" si="290"/>
        <v>3.83983979479956-1478.8039562094i</v>
      </c>
      <c r="G1047" s="57" t="str">
        <f t="shared" si="291"/>
        <v>0.99999998827027-0.000108303878042325i</v>
      </c>
      <c r="H1047" s="57" t="str">
        <f t="shared" si="292"/>
        <v>109.093896581262+3.26143521021409i</v>
      </c>
      <c r="I1047" s="57" t="str">
        <f t="shared" si="293"/>
        <v>14.7876927238148-455.07905163748i</v>
      </c>
      <c r="K1047" s="57" t="str">
        <f t="shared" si="294"/>
        <v>0.109898765550705-0.00332498309723345i</v>
      </c>
      <c r="L1047" s="57" t="str">
        <f t="shared" si="295"/>
        <v>0.000125-11.1777407576255i</v>
      </c>
      <c r="M1047" s="57" t="str">
        <f t="shared" si="296"/>
        <v>0.0015-5.38841849288575i</v>
      </c>
      <c r="N1047" s="57">
        <f t="shared" si="297"/>
        <v>88.810234286411131</v>
      </c>
      <c r="O1047" s="57">
        <f t="shared" si="298"/>
        <v>63.991742878694772</v>
      </c>
      <c r="P1047" s="371">
        <f t="shared" si="299"/>
        <v>63.991742878694772</v>
      </c>
      <c r="Q1047" s="371">
        <f t="shared" si="300"/>
        <v>-91.189765713588869</v>
      </c>
      <c r="R1047" s="12">
        <f t="shared" si="301"/>
        <v>88.810234286411131</v>
      </c>
      <c r="S1047" s="57">
        <f t="shared" si="302"/>
        <v>4.488827538709432E-2</v>
      </c>
      <c r="T1047" s="12">
        <f t="shared" si="285"/>
        <v>63.991742878694772</v>
      </c>
    </row>
    <row r="1048" spans="1:20" x14ac:dyDescent="0.25">
      <c r="A1048" s="57">
        <f t="shared" si="286"/>
        <v>283.11310951585403</v>
      </c>
      <c r="B1048" s="12">
        <f t="shared" si="303"/>
        <v>45.05885083356528</v>
      </c>
      <c r="C1048" s="57" t="str">
        <f t="shared" si="287"/>
        <v>-32.8769224992581-1577.04484143585i</v>
      </c>
      <c r="D1048" s="57" t="str">
        <f t="shared" si="288"/>
        <v>7.79999937480642-706.43364249583i</v>
      </c>
      <c r="E1048" s="57" t="str">
        <f t="shared" si="289"/>
        <v>162.457614536293-0.247663505306311i</v>
      </c>
      <c r="F1048" s="57" t="str">
        <f t="shared" si="290"/>
        <v>3.83983979445661-1473.20577742181i</v>
      </c>
      <c r="G1048" s="57" t="str">
        <f t="shared" si="291"/>
        <v>0.999999988180955-0.000108715432769175i</v>
      </c>
      <c r="H1048" s="57" t="str">
        <f t="shared" si="292"/>
        <v>109.093919329722+3.27382892349784i</v>
      </c>
      <c r="I1048" s="57" t="str">
        <f t="shared" si="293"/>
        <v>14.7876940776763-453.356125224089i</v>
      </c>
      <c r="K1048" s="57" t="str">
        <f t="shared" si="294"/>
        <v>0.109897995426427-0.00333759449583338i</v>
      </c>
      <c r="L1048" s="57" t="str">
        <f t="shared" si="295"/>
        <v>0.000125-11.1354261383i</v>
      </c>
      <c r="M1048" s="57" t="str">
        <f t="shared" si="296"/>
        <v>0.0015-5.36802001682183i</v>
      </c>
      <c r="N1048" s="57">
        <f t="shared" si="297"/>
        <v>88.805718116077486</v>
      </c>
      <c r="O1048" s="57">
        <f t="shared" si="298"/>
        <v>63.958767896644211</v>
      </c>
      <c r="P1048" s="371">
        <f t="shared" si="299"/>
        <v>63.958767896644211</v>
      </c>
      <c r="Q1048" s="371">
        <f t="shared" si="300"/>
        <v>-91.194281883922514</v>
      </c>
      <c r="R1048" s="12">
        <f t="shared" si="301"/>
        <v>88.805718116077486</v>
      </c>
      <c r="S1048" s="57">
        <f t="shared" si="302"/>
        <v>4.5058850833565284E-2</v>
      </c>
      <c r="T1048" s="12">
        <f t="shared" si="285"/>
        <v>63.958767896644211</v>
      </c>
    </row>
    <row r="1049" spans="1:20" x14ac:dyDescent="0.25">
      <c r="A1049" s="57">
        <f t="shared" si="286"/>
        <v>284.18893933201429</v>
      </c>
      <c r="B1049" s="12">
        <f t="shared" si="303"/>
        <v>45.23007446673283</v>
      </c>
      <c r="C1049" s="57" t="str">
        <f t="shared" si="287"/>
        <v>-32.8766485615687-1571.06648297355i</v>
      </c>
      <c r="D1049" s="57" t="str">
        <f t="shared" si="288"/>
        <v>7.79999937004593-703.759373690636i</v>
      </c>
      <c r="E1049" s="57" t="str">
        <f t="shared" si="289"/>
        <v>162.457523856464-0.248601526052412i</v>
      </c>
      <c r="F1049" s="57" t="str">
        <f t="shared" si="290"/>
        <v>3.83983979411104-1467.62879119392i</v>
      </c>
      <c r="G1049" s="57" t="str">
        <f t="shared" si="291"/>
        <v>0.999999988090959-0.000109128551403877i</v>
      </c>
      <c r="H1049" s="57" t="str">
        <f t="shared" si="292"/>
        <v>109.093942251405+3.28626973586153i</v>
      </c>
      <c r="I1049" s="57" t="str">
        <f t="shared" si="293"/>
        <v>14.787695441847-451.639720490746i</v>
      </c>
      <c r="K1049" s="57" t="str">
        <f t="shared" si="294"/>
        <v>0.10989721944907-0.00335025354874039i</v>
      </c>
      <c r="L1049" s="57" t="str">
        <f t="shared" si="295"/>
        <v>0.000125-11.0932717058179i</v>
      </c>
      <c r="M1049" s="57" t="str">
        <f t="shared" si="296"/>
        <v>0.0015-5.34769876152803i</v>
      </c>
      <c r="N1049" s="57">
        <f t="shared" si="297"/>
        <v>88.801184840768556</v>
      </c>
      <c r="O1049" s="57">
        <f t="shared" si="298"/>
        <v>63.925792677655473</v>
      </c>
      <c r="P1049" s="371">
        <f t="shared" si="299"/>
        <v>63.925792677655473</v>
      </c>
      <c r="Q1049" s="371">
        <f t="shared" si="300"/>
        <v>-91.198815159231444</v>
      </c>
      <c r="R1049" s="12">
        <f t="shared" si="301"/>
        <v>88.801184840768556</v>
      </c>
      <c r="S1049" s="57">
        <f t="shared" si="302"/>
        <v>4.5230074466732828E-2</v>
      </c>
      <c r="T1049" s="12">
        <f t="shared" si="285"/>
        <v>63.925792677655473</v>
      </c>
    </row>
    <row r="1050" spans="1:20" x14ac:dyDescent="0.25">
      <c r="A1050" s="57">
        <f t="shared" si="286"/>
        <v>285.26885730147592</v>
      </c>
      <c r="B1050" s="12">
        <f t="shared" si="303"/>
        <v>45.401948749706413</v>
      </c>
      <c r="C1050" s="57" t="str">
        <f t="shared" si="287"/>
        <v>-32.876372542572-1565.11072496787i</v>
      </c>
      <c r="D1050" s="57" t="str">
        <f t="shared" si="288"/>
        <v>7.79999936524912-701.095228700301i</v>
      </c>
      <c r="E1050" s="57" t="str">
        <f t="shared" si="289"/>
        <v>162.457432487729-0.249543075848443i</v>
      </c>
      <c r="F1050" s="57" t="str">
        <f t="shared" si="290"/>
        <v>3.83983979376282-1462.07291729891i</v>
      </c>
      <c r="G1050" s="57" t="str">
        <f t="shared" si="291"/>
        <v>0.999999988000278-0.000109543239889279i</v>
      </c>
      <c r="H1050" s="57" t="str">
        <f t="shared" si="292"/>
        <v>109.093965347629+3.29875782631553i</v>
      </c>
      <c r="I1050" s="57" t="str">
        <f t="shared" si="293"/>
        <v>14.7876968164051-449.929812746387i</v>
      </c>
      <c r="K1050" s="57" t="str">
        <f t="shared" si="294"/>
        <v>0.109896437574235-0.00336296043396893i</v>
      </c>
      <c r="L1050" s="57" t="str">
        <f t="shared" si="295"/>
        <v>0.000125-11.0512768537736i</v>
      </c>
      <c r="M1050" s="57" t="str">
        <f t="shared" si="296"/>
        <v>0.0015-5.32745443467626i</v>
      </c>
      <c r="N1050" s="57">
        <f t="shared" si="297"/>
        <v>88.796634396130671</v>
      </c>
      <c r="O1050" s="57">
        <f t="shared" si="298"/>
        <v>63.892817219928808</v>
      </c>
      <c r="P1050" s="371">
        <f t="shared" si="299"/>
        <v>63.892817219928808</v>
      </c>
      <c r="Q1050" s="371">
        <f t="shared" si="300"/>
        <v>-91.203365603869329</v>
      </c>
      <c r="R1050" s="12">
        <f t="shared" si="301"/>
        <v>88.796634396130671</v>
      </c>
      <c r="S1050" s="57">
        <f t="shared" si="302"/>
        <v>4.5401948749706413E-2</v>
      </c>
      <c r="T1050" s="12">
        <f t="shared" si="285"/>
        <v>63.892817219928808</v>
      </c>
    </row>
    <row r="1051" spans="1:20" x14ac:dyDescent="0.25">
      <c r="A1051" s="57">
        <f t="shared" si="286"/>
        <v>286.35287895922153</v>
      </c>
      <c r="B1051" s="12">
        <f t="shared" si="303"/>
        <v>45.574476154955299</v>
      </c>
      <c r="C1051" s="57" t="str">
        <f t="shared" si="287"/>
        <v>-32.8760944264895-1559.1774817448i</v>
      </c>
      <c r="D1051" s="57" t="str">
        <f t="shared" si="288"/>
        <v>7.79999936041589-698.441169200204i</v>
      </c>
      <c r="E1051" s="57" t="str">
        <f t="shared" si="289"/>
        <v>162.457340424865-0.250488167700328i</v>
      </c>
      <c r="F1051" s="57" t="str">
        <f t="shared" si="290"/>
        <v>3.83983979341199-1456.53807581366i</v>
      </c>
      <c r="G1051" s="57" t="str">
        <f t="shared" si="291"/>
        <v>0.999999987908907-0.00010995950419081i</v>
      </c>
      <c r="H1051" s="57" t="str">
        <f t="shared" si="292"/>
        <v>109.093988619724+3.31129337455109i</v>
      </c>
      <c r="I1051" s="57" t="str">
        <f t="shared" si="293"/>
        <v>14.7876982014301-448.226377393416i</v>
      </c>
      <c r="K1051" s="57" t="str">
        <f t="shared" si="294"/>
        <v>0.109895649757185-0.00337571533017491i</v>
      </c>
      <c r="L1051" s="57" t="str">
        <f t="shared" si="295"/>
        <v>0.000125-11.0094409780569i</v>
      </c>
      <c r="M1051" s="57" t="str">
        <f t="shared" si="296"/>
        <v>0.0015-5.30728674504507i</v>
      </c>
      <c r="N1051" s="57">
        <f t="shared" si="297"/>
        <v>88.792066717573007</v>
      </c>
      <c r="O1051" s="57">
        <f t="shared" si="298"/>
        <v>63.859841521650864</v>
      </c>
      <c r="P1051" s="371">
        <f t="shared" si="299"/>
        <v>63.859841521650864</v>
      </c>
      <c r="Q1051" s="371">
        <f t="shared" si="300"/>
        <v>-91.207933282426993</v>
      </c>
      <c r="R1051" s="12">
        <f t="shared" si="301"/>
        <v>88.792066717573007</v>
      </c>
      <c r="S1051" s="57">
        <f t="shared" si="302"/>
        <v>4.5574476154955301E-2</v>
      </c>
      <c r="T1051" s="12">
        <f t="shared" si="285"/>
        <v>63.859841521650864</v>
      </c>
    </row>
    <row r="1052" spans="1:20" x14ac:dyDescent="0.25">
      <c r="A1052" s="57">
        <f t="shared" si="286"/>
        <v>287.44101989926656</v>
      </c>
      <c r="B1052" s="12">
        <f t="shared" si="303"/>
        <v>45.747659164344128</v>
      </c>
      <c r="C1052" s="57" t="str">
        <f t="shared" si="287"/>
        <v>-32.8758141974235-1553.26666795424i</v>
      </c>
      <c r="D1052" s="57" t="str">
        <f t="shared" si="288"/>
        <v>7.79999935554582-695.797157010812i</v>
      </c>
      <c r="E1052" s="57" t="str">
        <f t="shared" si="289"/>
        <v>162.457247662611-0.251436814658821i</v>
      </c>
      <c r="F1052" s="57" t="str">
        <f t="shared" si="290"/>
        <v>3.83983979305847-1451.02418711764i</v>
      </c>
      <c r="G1052" s="57" t="str">
        <f t="shared" si="291"/>
        <v>0.99999998781684-0.000110377350296573i</v>
      </c>
      <c r="H1052" s="57" t="str">
        <f t="shared" si="292"/>
        <v>109.09401206903+3.32387656094243i</v>
      </c>
      <c r="I1052" s="57" t="str">
        <f t="shared" si="293"/>
        <v>14.7876995970014-446.529389927354i</v>
      </c>
      <c r="K1052" s="57" t="str">
        <f t="shared" si="294"/>
        <v>0.109894855952847-0.00338851841665763i</v>
      </c>
      <c r="L1052" s="57" t="str">
        <f t="shared" si="295"/>
        <v>0.000125-10.9677634768449i</v>
      </c>
      <c r="M1052" s="57" t="str">
        <f t="shared" si="296"/>
        <v>0.0015-5.28719540251553i</v>
      </c>
      <c r="N1052" s="57">
        <f t="shared" si="297"/>
        <v>88.787481740266728</v>
      </c>
      <c r="O1052" s="57">
        <f t="shared" si="298"/>
        <v>63.82686558099455</v>
      </c>
      <c r="P1052" s="371">
        <f t="shared" si="299"/>
        <v>63.82686558099455</v>
      </c>
      <c r="Q1052" s="371">
        <f t="shared" si="300"/>
        <v>-91.212518259733272</v>
      </c>
      <c r="R1052" s="12">
        <f t="shared" si="301"/>
        <v>88.787481740266728</v>
      </c>
      <c r="S1052" s="57">
        <f t="shared" si="302"/>
        <v>4.5747659164344132E-2</v>
      </c>
      <c r="T1052" s="12">
        <f t="shared" si="285"/>
        <v>63.82686558099455</v>
      </c>
    </row>
    <row r="1053" spans="1:20" x14ac:dyDescent="0.25">
      <c r="A1053" s="57">
        <f t="shared" si="286"/>
        <v>288.53329577488381</v>
      </c>
      <c r="B1053" s="12">
        <f t="shared" si="303"/>
        <v>45.921500269168639</v>
      </c>
      <c r="C1053" s="57" t="str">
        <f t="shared" si="287"/>
        <v>-32.8755318393576-1547.37819856875i</v>
      </c>
      <c r="D1053" s="57" t="str">
        <f t="shared" si="288"/>
        <v>7.79999935063867-693.163154097119i</v>
      </c>
      <c r="E1053" s="57" t="str">
        <f t="shared" si="289"/>
        <v>162.457154195667-0.252389029819667i</v>
      </c>
      <c r="F1053" s="57" t="str">
        <f t="shared" si="290"/>
        <v>3.83983979270226-1445.53117189169i</v>
      </c>
      <c r="G1053" s="57" t="str">
        <f t="shared" si="291"/>
        <v>0.999999987724073-0.000110796784217422i</v>
      </c>
      <c r="H1053" s="57" t="str">
        <f t="shared" si="292"/>
        <v>109.094035696895+3.33650756654979i</v>
      </c>
      <c r="I1053" s="57" t="str">
        <f t="shared" si="293"/>
        <v>14.7877010031995-444.838825936453i</v>
      </c>
      <c r="K1053" s="57" t="str">
        <f t="shared" si="294"/>
        <v>0.109894056115806-0.00340136987336197i</v>
      </c>
      <c r="L1053" s="57" t="str">
        <f t="shared" si="295"/>
        <v>0.000125-10.9262437505927i</v>
      </c>
      <c r="M1053" s="57" t="str">
        <f t="shared" si="296"/>
        <v>0.0015-5.26718011806686i</v>
      </c>
      <c r="N1053" s="57">
        <f t="shared" si="297"/>
        <v>88.782879399144164</v>
      </c>
      <c r="O1053" s="57">
        <f t="shared" si="298"/>
        <v>63.7938893961189</v>
      </c>
      <c r="P1053" s="371">
        <f t="shared" si="299"/>
        <v>63.7938893961189</v>
      </c>
      <c r="Q1053" s="371">
        <f t="shared" si="300"/>
        <v>-91.217120600855836</v>
      </c>
      <c r="R1053" s="12">
        <f t="shared" si="301"/>
        <v>88.782879399144164</v>
      </c>
      <c r="S1053" s="57">
        <f t="shared" si="302"/>
        <v>4.5921500269168643E-2</v>
      </c>
      <c r="T1053" s="12">
        <f t="shared" si="285"/>
        <v>63.7938893961189</v>
      </c>
    </row>
    <row r="1054" spans="1:20" x14ac:dyDescent="0.25">
      <c r="A1054" s="57">
        <f t="shared" si="286"/>
        <v>289.62972229882837</v>
      </c>
      <c r="B1054" s="12">
        <f t="shared" si="303"/>
        <v>46.09600197019148</v>
      </c>
      <c r="C1054" s="57" t="str">
        <f t="shared" si="287"/>
        <v>-32.8752473361535-1541.51198888236i</v>
      </c>
      <c r="D1054" s="57" t="str">
        <f t="shared" si="288"/>
        <v>7.79999934569411-690.539122568111i</v>
      </c>
      <c r="E1054" s="57" t="str">
        <f t="shared" si="289"/>
        <v>162.457060018691-0.253344826323597i</v>
      </c>
      <c r="F1054" s="57" t="str">
        <f t="shared" si="290"/>
        <v>3.83983979234331-1440.05895111695i</v>
      </c>
      <c r="G1054" s="57" t="str">
        <f t="shared" si="291"/>
        <v>0.999999987630598-0.000111217811987052i</v>
      </c>
      <c r="H1054" s="57" t="str">
        <f t="shared" si="292"/>
        <v>109.09405950468+3.3491865731217i</v>
      </c>
      <c r="I1054" s="57" t="str">
        <f t="shared" si="293"/>
        <v>14.7877024201053-443.154661101392i</v>
      </c>
      <c r="K1054" s="57" t="str">
        <f t="shared" si="294"/>
        <v>0.109893250200305-0.00341426988088035i</v>
      </c>
      <c r="L1054" s="57" t="str">
        <f t="shared" si="295"/>
        <v>0.000125-10.884881202025i</v>
      </c>
      <c r="M1054" s="57" t="str">
        <f t="shared" si="296"/>
        <v>0.0015-5.24724060377253i</v>
      </c>
      <c r="N1054" s="57">
        <f t="shared" si="297"/>
        <v>88.778259628898056</v>
      </c>
      <c r="O1054" s="57">
        <f t="shared" si="298"/>
        <v>63.760912965169105</v>
      </c>
      <c r="P1054" s="371">
        <f t="shared" si="299"/>
        <v>63.760912965169105</v>
      </c>
      <c r="Q1054" s="371">
        <f t="shared" si="300"/>
        <v>-91.221740371101944</v>
      </c>
      <c r="R1054" s="12">
        <f t="shared" si="301"/>
        <v>88.778259628898056</v>
      </c>
      <c r="S1054" s="57">
        <f t="shared" si="302"/>
        <v>4.609600197019148E-2</v>
      </c>
      <c r="T1054" s="12">
        <f t="shared" si="285"/>
        <v>63.760912965169105</v>
      </c>
    </row>
    <row r="1055" spans="1:20" x14ac:dyDescent="0.25">
      <c r="A1055" s="57">
        <f t="shared" si="286"/>
        <v>290.73031524356395</v>
      </c>
      <c r="B1055" s="12">
        <f t="shared" si="303"/>
        <v>46.271166777678211</v>
      </c>
      <c r="C1055" s="57" t="str">
        <f t="shared" si="287"/>
        <v>-32.874960671551-1535.6679545093i</v>
      </c>
      <c r="D1055" s="57" t="str">
        <f t="shared" si="288"/>
        <v>7.79999934071198-687.925024676209i</v>
      </c>
      <c r="E1055" s="57" t="str">
        <f t="shared" si="289"/>
        <v>162.456965126304-0.25430421735654i</v>
      </c>
      <c r="F1055" s="57" t="str">
        <f t="shared" si="290"/>
        <v>3.83983979198167-1434.60744607368i</v>
      </c>
      <c r="G1055" s="57" t="str">
        <f t="shared" si="291"/>
        <v>0.999999987536412-0.000111640439662089i</v>
      </c>
      <c r="H1055" s="57" t="str">
        <f t="shared" si="292"/>
        <v>109.094083493755+3.36191376309786i</v>
      </c>
      <c r="I1055" s="57" t="str">
        <f t="shared" si="293"/>
        <v>14.7877038478004-441.47687119489i</v>
      </c>
      <c r="K1055" s="57" t="str">
        <f t="shared" si="294"/>
        <v>0.10989243816024-0.00342721862045474i</v>
      </c>
      <c r="L1055" s="57" t="str">
        <f t="shared" si="295"/>
        <v>0.000125-10.8436752361277i</v>
      </c>
      <c r="M1055" s="57" t="str">
        <f t="shared" si="296"/>
        <v>0.0015-5.22737657279591i</v>
      </c>
      <c r="N1055" s="57">
        <f t="shared" si="297"/>
        <v>88.773622363980664</v>
      </c>
      <c r="O1055" s="57">
        <f t="shared" si="298"/>
        <v>63.727936286276091</v>
      </c>
      <c r="P1055" s="371">
        <f t="shared" si="299"/>
        <v>63.727936286276091</v>
      </c>
      <c r="Q1055" s="371">
        <f t="shared" si="300"/>
        <v>-91.226377636019336</v>
      </c>
      <c r="R1055" s="12">
        <f t="shared" si="301"/>
        <v>88.773622363980664</v>
      </c>
      <c r="S1055" s="57">
        <f t="shared" si="302"/>
        <v>4.6271166777678209E-2</v>
      </c>
      <c r="T1055" s="12">
        <f t="shared" si="285"/>
        <v>63.727936286276091</v>
      </c>
    </row>
    <row r="1056" spans="1:20" x14ac:dyDescent="0.25">
      <c r="A1056" s="57">
        <f t="shared" si="286"/>
        <v>291.83509044148951</v>
      </c>
      <c r="B1056" s="12">
        <f t="shared" si="303"/>
        <v>46.446997211433391</v>
      </c>
      <c r="C1056" s="57" t="str">
        <f t="shared" si="287"/>
        <v>-32.8746718291676-1529.84601138286i</v>
      </c>
      <c r="D1056" s="57" t="str">
        <f t="shared" si="288"/>
        <v>7.79999933569184-685.320822816739i</v>
      </c>
      <c r="E1056" s="57" t="str">
        <f t="shared" si="289"/>
        <v>162.456869513082-0.255267216149705i</v>
      </c>
      <c r="F1056" s="57" t="str">
        <f t="shared" si="290"/>
        <v>3.83983979161725-1429.17657834015i</v>
      </c>
      <c r="G1056" s="57" t="str">
        <f t="shared" si="291"/>
        <v>0.999999987441509-0.000112064673322169i</v>
      </c>
      <c r="H1056" s="57" t="str">
        <f t="shared" si="292"/>
        <v>109.094107665499+3.37468931961149i</v>
      </c>
      <c r="I1056" s="57" t="str">
        <f t="shared" si="293"/>
        <v>14.7877052863666-439.80543208137i</v>
      </c>
      <c r="K1056" s="57" t="str">
        <f t="shared" si="294"/>
        <v>0.109891619949161-0.00344021627397882i</v>
      </c>
      <c r="L1056" s="57" t="str">
        <f t="shared" si="295"/>
        <v>0.000125-10.8026252601392i</v>
      </c>
      <c r="M1056" s="57" t="str">
        <f t="shared" si="296"/>
        <v>0.0015-5.20758773938624i</v>
      </c>
      <c r="N1056" s="57">
        <f t="shared" si="297"/>
        <v>88.768967538602951</v>
      </c>
      <c r="O1056" s="57">
        <f t="shared" si="298"/>
        <v>63.694959357556911</v>
      </c>
      <c r="P1056" s="371">
        <f t="shared" si="299"/>
        <v>63.694959357556911</v>
      </c>
      <c r="Q1056" s="371">
        <f t="shared" si="300"/>
        <v>-91.231032461397049</v>
      </c>
      <c r="R1056" s="12">
        <f t="shared" si="301"/>
        <v>88.768967538602951</v>
      </c>
      <c r="S1056" s="57">
        <f t="shared" si="302"/>
        <v>4.6446997211433388E-2</v>
      </c>
      <c r="T1056" s="12">
        <f t="shared" si="285"/>
        <v>63.694959357556911</v>
      </c>
    </row>
    <row r="1057" spans="1:20" x14ac:dyDescent="0.25">
      <c r="A1057" s="57">
        <f t="shared" si="286"/>
        <v>292.9440637851672</v>
      </c>
      <c r="B1057" s="12">
        <f t="shared" si="303"/>
        <v>46.623495800836842</v>
      </c>
      <c r="C1057" s="57" t="str">
        <f t="shared" si="287"/>
        <v>-32.8743807924974-1524.04607575412i</v>
      </c>
      <c r="D1057" s="57" t="str">
        <f t="shared" si="288"/>
        <v>7.79999933063352-682.726479527388i</v>
      </c>
      <c r="E1057" s="57" t="str">
        <f t="shared" si="289"/>
        <v>162.456773173564-0.25623383597966i</v>
      </c>
      <c r="F1057" s="57" t="str">
        <f t="shared" si="290"/>
        <v>3.83983979125006-1423.76626979152i</v>
      </c>
      <c r="G1057" s="57" t="str">
        <f t="shared" si="291"/>
        <v>0.999999987345883-0.000112490519070036i</v>
      </c>
      <c r="H1057" s="57" t="str">
        <f t="shared" si="292"/>
        <v>109.094132021304+3.38751342649229i</v>
      </c>
      <c r="I1057" s="57" t="str">
        <f t="shared" si="293"/>
        <v>14.787706735887-438.140319716628i</v>
      </c>
      <c r="K1057" s="57" t="str">
        <f t="shared" si="294"/>
        <v>0.109890795520265-0.00345326302399995i</v>
      </c>
      <c r="L1057" s="57" t="str">
        <f t="shared" si="295"/>
        <v>0.000125-10.7617306835417i</v>
      </c>
      <c r="M1057" s="57" t="str">
        <f t="shared" si="296"/>
        <v>0.0015-5.18787381887452i</v>
      </c>
      <c r="N1057" s="57">
        <f t="shared" si="297"/>
        <v>88.764295086733782</v>
      </c>
      <c r="O1057" s="57">
        <f t="shared" si="298"/>
        <v>63.661982177114226</v>
      </c>
      <c r="P1057" s="371">
        <f t="shared" si="299"/>
        <v>63.661982177114226</v>
      </c>
      <c r="Q1057" s="371">
        <f t="shared" si="300"/>
        <v>-91.235704913266218</v>
      </c>
      <c r="R1057" s="12">
        <f t="shared" si="301"/>
        <v>88.764295086733782</v>
      </c>
      <c r="S1057" s="57">
        <f t="shared" si="302"/>
        <v>4.6623495800836842E-2</v>
      </c>
      <c r="T1057" s="12">
        <f t="shared" si="285"/>
        <v>63.661982177114226</v>
      </c>
    </row>
    <row r="1058" spans="1:20" x14ac:dyDescent="0.25">
      <c r="A1058" s="57">
        <f t="shared" si="286"/>
        <v>294.05725122755081</v>
      </c>
      <c r="B1058" s="12">
        <f t="shared" si="303"/>
        <v>46.800665084880023</v>
      </c>
      <c r="C1058" s="57" t="str">
        <f t="shared" si="287"/>
        <v>-32.8740875449102-1518.26806419074i</v>
      </c>
      <c r="D1058" s="57" t="str">
        <f t="shared" si="288"/>
        <v>7.79999932553663-680.14195748765i</v>
      </c>
      <c r="E1058" s="57" t="str">
        <f t="shared" si="289"/>
        <v>162.456676102246-0.25720409016863i</v>
      </c>
      <c r="F1058" s="57" t="str">
        <f t="shared" si="290"/>
        <v>3.83983979088006-1418.37644259867i</v>
      </c>
      <c r="G1058" s="57" t="str">
        <f t="shared" si="291"/>
        <v>0.999999987249529-0.000112917983031623i</v>
      </c>
      <c r="H1058" s="57" t="str">
        <f t="shared" si="292"/>
        <v>109.094156562572+3.4003862682689i</v>
      </c>
      <c r="I1058" s="57" t="str">
        <f t="shared" si="293"/>
        <v>14.7877081964452-436.48151014746i</v>
      </c>
      <c r="K1058" s="57" t="str">
        <f t="shared" si="294"/>
        <v>0.109889964826395-0.00346635905372124i</v>
      </c>
      <c r="L1058" s="57" t="str">
        <f t="shared" si="295"/>
        <v>0.000125-10.7209909180531i</v>
      </c>
      <c r="M1058" s="57" t="str">
        <f t="shared" si="296"/>
        <v>0.0015-5.16823452766938i</v>
      </c>
      <c r="N1058" s="57">
        <f t="shared" si="297"/>
        <v>88.759604942099017</v>
      </c>
      <c r="O1058" s="57">
        <f t="shared" si="298"/>
        <v>63.629004743036177</v>
      </c>
      <c r="P1058" s="371">
        <f t="shared" si="299"/>
        <v>63.629004743036177</v>
      </c>
      <c r="Q1058" s="371">
        <f t="shared" si="300"/>
        <v>-91.240395057900983</v>
      </c>
      <c r="R1058" s="12">
        <f t="shared" si="301"/>
        <v>88.759604942099017</v>
      </c>
      <c r="S1058" s="57">
        <f t="shared" si="302"/>
        <v>4.6800665084880025E-2</v>
      </c>
      <c r="T1058" s="12">
        <f t="shared" si="285"/>
        <v>63.629004743036177</v>
      </c>
    </row>
    <row r="1059" spans="1:20" x14ac:dyDescent="0.25">
      <c r="A1059" s="57">
        <f t="shared" si="286"/>
        <v>295.17466878221552</v>
      </c>
      <c r="B1059" s="12">
        <f t="shared" si="303"/>
        <v>46.97850761220257</v>
      </c>
      <c r="C1059" s="57" t="str">
        <f t="shared" si="287"/>
        <v>-32.8737920696492-1512.51189357583i</v>
      </c>
      <c r="D1059" s="57" t="str">
        <f t="shared" si="288"/>
        <v>7.79999932040097-677.567219518311i</v>
      </c>
      <c r="E1059" s="57" t="str">
        <f t="shared" si="289"/>
        <v>162.456578293583-0.258177992084252i</v>
      </c>
      <c r="F1059" s="57" t="str">
        <f t="shared" si="290"/>
        <v>3.83983979050726-1413.00701922713i</v>
      </c>
      <c r="G1059" s="57" t="str">
        <f t="shared" si="291"/>
        <v>0.999999987152441-0.000113347071356138i</v>
      </c>
      <c r="H1059" s="57" t="str">
        <f t="shared" si="292"/>
        <v>109.094181290716+3.41330803017157i</v>
      </c>
      <c r="I1059" s="57" t="str">
        <f t="shared" si="293"/>
        <v>14.787709668125-434.828979511337i</v>
      </c>
      <c r="K1059" s="57" t="str">
        <f t="shared" si="294"/>
        <v>0.10988912782004-0.00347950454700368i</v>
      </c>
      <c r="L1059" s="57" t="str">
        <f t="shared" si="295"/>
        <v>0.000125-10.6804053776182i</v>
      </c>
      <c r="M1059" s="57" t="str">
        <f t="shared" si="296"/>
        <v>0.0015-5.14866958325301i</v>
      </c>
      <c r="N1059" s="57">
        <f t="shared" si="297"/>
        <v>88.754897038180829</v>
      </c>
      <c r="O1059" s="57">
        <f t="shared" si="298"/>
        <v>63.596027053396689</v>
      </c>
      <c r="P1059" s="371">
        <f t="shared" si="299"/>
        <v>63.596027053396689</v>
      </c>
      <c r="Q1059" s="371">
        <f t="shared" si="300"/>
        <v>-91.245102961819171</v>
      </c>
      <c r="R1059" s="12">
        <f t="shared" si="301"/>
        <v>88.754897038180829</v>
      </c>
      <c r="S1059" s="57">
        <f t="shared" si="302"/>
        <v>4.6978507612202569E-2</v>
      </c>
      <c r="T1059" s="12">
        <f t="shared" si="285"/>
        <v>63.596027053396689</v>
      </c>
    </row>
    <row r="1060" spans="1:20" x14ac:dyDescent="0.25">
      <c r="A1060" s="57">
        <f t="shared" si="286"/>
        <v>296.29633252358798</v>
      </c>
      <c r="B1060" s="12">
        <f t="shared" si="303"/>
        <v>47.157025941128943</v>
      </c>
      <c r="C1060" s="57" t="str">
        <f t="shared" si="287"/>
        <v>-32.873494349832-1506.77748110668i</v>
      </c>
      <c r="D1060" s="57" t="str">
        <f t="shared" si="288"/>
        <v>7.79999931522622-675.002228580902i</v>
      </c>
      <c r="E1060" s="57" t="str">
        <f t="shared" si="289"/>
        <v>162.456479741987-0.259155555140124i</v>
      </c>
      <c r="F1060" s="57" t="str">
        <f t="shared" si="290"/>
        <v>3.83983979013163-1407.65792243594i</v>
      </c>
      <c r="G1060" s="57" t="str">
        <f t="shared" si="291"/>
        <v>0.999999987054614-0.000113777790216161i</v>
      </c>
      <c r="H1060" s="57" t="str">
        <f t="shared" si="292"/>
        <v>109.094206207157+3.42627889813473i</v>
      </c>
      <c r="I1060" s="57" t="str">
        <f t="shared" si="293"/>
        <v>14.7877111510108-433.182704036042i</v>
      </c>
      <c r="K1060" s="57" t="str">
        <f t="shared" si="294"/>
        <v>0.10988828445333-0.00349269968836806i</v>
      </c>
      <c r="L1060" s="57" t="str">
        <f t="shared" si="295"/>
        <v>0.000125-10.6399734784002i</v>
      </c>
      <c r="M1060" s="57" t="str">
        <f t="shared" si="296"/>
        <v>0.0015-5.12917870417713i</v>
      </c>
      <c r="N1060" s="57">
        <f t="shared" si="297"/>
        <v>88.75017130821675</v>
      </c>
      <c r="O1060" s="57">
        <f t="shared" si="298"/>
        <v>63.563049106254951</v>
      </c>
      <c r="P1060" s="371">
        <f t="shared" si="299"/>
        <v>63.563049106254951</v>
      </c>
      <c r="Q1060" s="371">
        <f t="shared" si="300"/>
        <v>-91.24982869178325</v>
      </c>
      <c r="R1060" s="12">
        <f t="shared" si="301"/>
        <v>88.75017130821675</v>
      </c>
      <c r="S1060" s="57">
        <f t="shared" si="302"/>
        <v>4.7157025941128944E-2</v>
      </c>
      <c r="T1060" s="12">
        <f t="shared" si="285"/>
        <v>63.563049106254951</v>
      </c>
    </row>
    <row r="1061" spans="1:20" x14ac:dyDescent="0.25">
      <c r="A1061" s="57">
        <f t="shared" si="286"/>
        <v>297.42225858717762</v>
      </c>
      <c r="B1061" s="12">
        <f t="shared" si="303"/>
        <v>47.336222639705234</v>
      </c>
      <c r="C1061" s="57" t="str">
        <f t="shared" si="287"/>
        <v>-32.8731943684487-1501.06474429359i</v>
      </c>
      <c r="D1061" s="57" t="str">
        <f t="shared" si="288"/>
        <v>7.79999931001205-672.446947777164i</v>
      </c>
      <c r="E1061" s="57" t="str">
        <f t="shared" si="289"/>
        <v>162.45638044183-0.260136792795575i</v>
      </c>
      <c r="F1061" s="57" t="str">
        <f t="shared" si="290"/>
        <v>3.83983978975313-1402.32907527655i</v>
      </c>
      <c r="G1061" s="57" t="str">
        <f t="shared" si="291"/>
        <v>0.999999986956043-0.000114210145807724i</v>
      </c>
      <c r="H1061" s="57" t="str">
        <f t="shared" si="292"/>
        <v>109.094231313331+3.43929905880012i</v>
      </c>
      <c r="I1061" s="57" t="str">
        <f t="shared" si="293"/>
        <v>14.7877126451886-431.54266003936i</v>
      </c>
      <c r="K1061" s="57" t="str">
        <f t="shared" si="294"/>
        <v>0.10988743467803-0.0035059446629972i</v>
      </c>
      <c r="L1061" s="57" t="str">
        <f t="shared" si="295"/>
        <v>0.000125-10.5996946387729i</v>
      </c>
      <c r="M1061" s="57" t="str">
        <f t="shared" si="296"/>
        <v>0.0015-5.10976161005891i</v>
      </c>
      <c r="N1061" s="57">
        <f t="shared" si="297"/>
        <v>88.745427685198806</v>
      </c>
      <c r="O1061" s="57">
        <f t="shared" si="298"/>
        <v>63.530070899655371</v>
      </c>
      <c r="P1061" s="371">
        <f t="shared" si="299"/>
        <v>63.530070899655371</v>
      </c>
      <c r="Q1061" s="371">
        <f t="shared" si="300"/>
        <v>-91.254572314801194</v>
      </c>
      <c r="R1061" s="12">
        <f t="shared" si="301"/>
        <v>88.745427685198806</v>
      </c>
      <c r="S1061" s="57">
        <f t="shared" si="302"/>
        <v>4.733622263970523E-2</v>
      </c>
      <c r="T1061" s="12">
        <f t="shared" si="285"/>
        <v>63.530070899655371</v>
      </c>
    </row>
    <row r="1062" spans="1:20" x14ac:dyDescent="0.25">
      <c r="A1062" s="57">
        <f t="shared" si="286"/>
        <v>298.5524631698089</v>
      </c>
      <c r="B1062" s="12">
        <f t="shared" si="303"/>
        <v>47.516100285736115</v>
      </c>
      <c r="C1062" s="57" t="str">
        <f t="shared" si="287"/>
        <v>-32.8728921083611-1495.37360095872i</v>
      </c>
      <c r="D1062" s="57" t="str">
        <f t="shared" si="288"/>
        <v>7.79999930475822-669.901340348528i</v>
      </c>
      <c r="E1062" s="57" t="str">
        <f t="shared" si="289"/>
        <v>162.456280387439-0.261121718556028i</v>
      </c>
      <c r="F1062" s="57" t="str">
        <f t="shared" si="290"/>
        <v>3.83983978937176-1397.0204010917i</v>
      </c>
      <c r="G1062" s="57" t="str">
        <f t="shared" si="291"/>
        <v>0.99999998685672-0.000114644144350407i</v>
      </c>
      <c r="H1062" s="57" t="str">
        <f t="shared" si="292"/>
        <v>109.09425661068+3.45236869951874i</v>
      </c>
      <c r="I1062" s="57" t="str">
        <f t="shared" si="293"/>
        <v>14.7877141507435-429.908823928693i</v>
      </c>
      <c r="K1062" s="57" t="str">
        <f t="shared" si="294"/>
        <v>0.109886578445546-0.00351923965673789i</v>
      </c>
      <c r="L1062" s="57" t="str">
        <f t="shared" si="295"/>
        <v>0.000125-10.5595682793115i</v>
      </c>
      <c r="M1062" s="57" t="str">
        <f t="shared" si="296"/>
        <v>0.0015-5.09041802157693i</v>
      </c>
      <c r="N1062" s="57">
        <f t="shared" si="297"/>
        <v>88.740666101872833</v>
      </c>
      <c r="O1062" s="57">
        <f t="shared" si="298"/>
        <v>63.497092431627735</v>
      </c>
      <c r="P1062" s="371">
        <f t="shared" si="299"/>
        <v>63.497092431627735</v>
      </c>
      <c r="Q1062" s="371">
        <f t="shared" si="300"/>
        <v>-91.259333898127167</v>
      </c>
      <c r="R1062" s="12">
        <f t="shared" si="301"/>
        <v>88.740666101872833</v>
      </c>
      <c r="S1062" s="57">
        <f t="shared" si="302"/>
        <v>4.7516100285736114E-2</v>
      </c>
      <c r="T1062" s="12">
        <f t="shared" si="285"/>
        <v>63.497092431627735</v>
      </c>
    </row>
    <row r="1063" spans="1:20" x14ac:dyDescent="0.25">
      <c r="A1063" s="57">
        <f t="shared" si="286"/>
        <v>299.68696252985421</v>
      </c>
      <c r="B1063" s="12">
        <f t="shared" si="303"/>
        <v>47.696661466821915</v>
      </c>
      <c r="C1063" s="57" t="str">
        <f t="shared" si="287"/>
        <v>-32.8725875523025-1489.70396923486i</v>
      </c>
      <c r="D1063" s="57" t="str">
        <f t="shared" si="288"/>
        <v>7.79999929946434-667.365369675574i</v>
      </c>
      <c r="E1063" s="57" t="str">
        <f t="shared" si="289"/>
        <v>162.456179573101-0.262110345972876i</v>
      </c>
      <c r="F1063" s="57" t="str">
        <f t="shared" si="290"/>
        <v>3.83983978898748-1391.73182351434i</v>
      </c>
      <c r="G1063" s="57" t="str">
        <f t="shared" si="291"/>
        <v>0.999999986756641-0.000115079792087421i</v>
      </c>
      <c r="H1063" s="57" t="str">
        <f t="shared" si="292"/>
        <v>109.094282100662+3.46548800835437i</v>
      </c>
      <c r="I1063" s="57" t="str">
        <f t="shared" si="293"/>
        <v>14.7877156677629-428.281172200772i</v>
      </c>
      <c r="K1063" s="57" t="str">
        <f t="shared" si="294"/>
        <v>0.109885715706913-0.00353258485610312i</v>
      </c>
      <c r="L1063" s="57" t="str">
        <f t="shared" si="295"/>
        <v>0.000125-10.5195938227849i</v>
      </c>
      <c r="M1063" s="57" t="str">
        <f t="shared" si="296"/>
        <v>0.0015-5.07114766046715i</v>
      </c>
      <c r="N1063" s="57">
        <f t="shared" si="297"/>
        <v>88.735886490737457</v>
      </c>
      <c r="O1063" s="57">
        <f t="shared" si="298"/>
        <v>63.464113700186793</v>
      </c>
      <c r="P1063" s="371">
        <f t="shared" si="299"/>
        <v>63.464113700186793</v>
      </c>
      <c r="Q1063" s="371">
        <f t="shared" si="300"/>
        <v>-91.264113509262543</v>
      </c>
      <c r="R1063" s="12">
        <f t="shared" si="301"/>
        <v>88.735886490737457</v>
      </c>
      <c r="S1063" s="57">
        <f t="shared" si="302"/>
        <v>4.7696661466821916E-2</v>
      </c>
      <c r="T1063" s="12">
        <f t="shared" si="285"/>
        <v>63.464113700186793</v>
      </c>
    </row>
    <row r="1064" spans="1:20" x14ac:dyDescent="0.25">
      <c r="A1064" s="57">
        <f t="shared" si="286"/>
        <v>300.82577298746764</v>
      </c>
      <c r="B1064" s="12">
        <f t="shared" si="303"/>
        <v>47.877908780395842</v>
      </c>
      <c r="C1064" s="57" t="str">
        <f t="shared" si="287"/>
        <v>-32.8722806828753-1484.05576756428i</v>
      </c>
      <c r="D1064" s="57" t="str">
        <f t="shared" si="288"/>
        <v>7.79999929413011-664.838999277513i</v>
      </c>
      <c r="E1064" s="57" t="str">
        <f t="shared" si="289"/>
        <v>162.456077993059-0.263102688643894i</v>
      </c>
      <c r="F1064" s="57" t="str">
        <f t="shared" si="290"/>
        <v>3.83983978860024-1386.4632664665i</v>
      </c>
      <c r="G1064" s="57" t="str">
        <f t="shared" si="291"/>
        <v>0.9999999866558-0.000115517095285705i</v>
      </c>
      <c r="H1064" s="57" t="str">
        <f t="shared" si="292"/>
        <v>109.094307784745+3.47865717408566i</v>
      </c>
      <c r="I1064" s="57" t="str">
        <f t="shared" si="293"/>
        <v>14.787717196334-426.659681441283i</v>
      </c>
      <c r="K1064" s="57" t="str">
        <f t="shared" si="294"/>
        <v>0.109884846412797-0.0035459804482739i</v>
      </c>
      <c r="L1064" s="57" t="str">
        <f t="shared" si="295"/>
        <v>0.000125-10.4797706941472i</v>
      </c>
      <c r="M1064" s="57" t="str">
        <f t="shared" si="296"/>
        <v>0.0015-5.05195024951897i</v>
      </c>
      <c r="N1064" s="57">
        <f t="shared" si="297"/>
        <v>88.731088784043308</v>
      </c>
      <c r="O1064" s="57">
        <f t="shared" si="298"/>
        <v>63.431134703332297</v>
      </c>
      <c r="P1064" s="371">
        <f t="shared" si="299"/>
        <v>63.431134703332297</v>
      </c>
      <c r="Q1064" s="371">
        <f t="shared" si="300"/>
        <v>-91.268911215956692</v>
      </c>
      <c r="R1064" s="12">
        <f t="shared" si="301"/>
        <v>88.731088784043308</v>
      </c>
      <c r="S1064" s="57">
        <f t="shared" si="302"/>
        <v>4.7877908780395842E-2</v>
      </c>
      <c r="T1064" s="12">
        <f t="shared" si="285"/>
        <v>63.431134703332297</v>
      </c>
    </row>
    <row r="1065" spans="1:20" x14ac:dyDescent="0.25">
      <c r="A1065" s="57">
        <f t="shared" si="286"/>
        <v>301.96891092482002</v>
      </c>
      <c r="B1065" s="12">
        <f t="shared" si="303"/>
        <v>48.059844833761346</v>
      </c>
      <c r="C1065" s="57" t="str">
        <f t="shared" si="287"/>
        <v>-32.8719714825505-1478.42891469754i</v>
      </c>
      <c r="D1065" s="57" t="str">
        <f t="shared" si="288"/>
        <v>7.79999928875533-662.322192811661i</v>
      </c>
      <c r="E1065" s="57" t="str">
        <f t="shared" si="289"/>
        <v>162.45597564151-0.264098760213063i</v>
      </c>
      <c r="F1065" s="57" t="str">
        <f t="shared" si="290"/>
        <v>3.83983978821009-1381.21465415821i</v>
      </c>
      <c r="G1065" s="57" t="str">
        <f t="shared" si="291"/>
        <v>0.999999986554192-0.000115956060236008i</v>
      </c>
      <c r="H1065" s="57" t="str">
        <f t="shared" si="292"/>
        <v>109.094333664405+3.49187638620912i</v>
      </c>
      <c r="I1065" s="57" t="str">
        <f t="shared" si="293"/>
        <v>14.7877187365447-425.044328324526i</v>
      </c>
      <c r="K1065" s="57" t="str">
        <f t="shared" si="294"/>
        <v>0.109883970513493-0.00355942662110161i</v>
      </c>
      <c r="L1065" s="57" t="str">
        <f t="shared" si="295"/>
        <v>0.000125-10.4400983205292i</v>
      </c>
      <c r="M1065" s="57" t="str">
        <f t="shared" si="296"/>
        <v>0.0015-5.03282551257119i</v>
      </c>
      <c r="N1065" s="57">
        <f t="shared" si="297"/>
        <v>88.726272913792315</v>
      </c>
      <c r="O1065" s="57">
        <f t="shared" si="298"/>
        <v>63.3981554390488</v>
      </c>
      <c r="P1065" s="371">
        <f t="shared" si="299"/>
        <v>63.3981554390488</v>
      </c>
      <c r="Q1065" s="371">
        <f t="shared" si="300"/>
        <v>-91.273727086207685</v>
      </c>
      <c r="R1065" s="12">
        <f t="shared" si="301"/>
        <v>88.726272913792315</v>
      </c>
      <c r="S1065" s="57">
        <f t="shared" si="302"/>
        <v>4.8059844833761349E-2</v>
      </c>
      <c r="T1065" s="12">
        <f t="shared" si="285"/>
        <v>63.3981554390488</v>
      </c>
    </row>
    <row r="1066" spans="1:20" x14ac:dyDescent="0.25">
      <c r="A1066" s="57">
        <f t="shared" si="286"/>
        <v>303.11639278633436</v>
      </c>
      <c r="B1066" s="12">
        <f t="shared" si="303"/>
        <v>48.242472244129644</v>
      </c>
      <c r="C1066" s="57" t="str">
        <f t="shared" si="287"/>
        <v>-32.8716599336664-1472.82332969234i</v>
      </c>
      <c r="D1066" s="57" t="str">
        <f t="shared" si="288"/>
        <v>7.79999928333962-659.814914072909i</v>
      </c>
      <c r="E1066" s="57" t="str">
        <f t="shared" si="289"/>
        <v>162.455872512611-0.265098574370822i</v>
      </c>
      <c r="F1066" s="57" t="str">
        <f t="shared" si="290"/>
        <v>3.83983978781697-1375.98591108643i</v>
      </c>
      <c r="G1066" s="57" t="str">
        <f t="shared" si="291"/>
        <v>0.99999998645181-0.000116396693252987i</v>
      </c>
      <c r="H1066" s="57" t="str">
        <f t="shared" si="292"/>
        <v>109.094359741132+3.50514583494173i</v>
      </c>
      <c r="I1066" s="57" t="str">
        <f t="shared" si="293"/>
        <v>14.7877202884832-423.435089613109i</v>
      </c>
      <c r="K1066" s="57" t="str">
        <f t="shared" si="294"/>
        <v>0.10988308795892-0.00357292356310987i</v>
      </c>
      <c r="L1066" s="57" t="str">
        <f t="shared" si="295"/>
        <v>0.000125-10.4005761312305i</v>
      </c>
      <c r="M1066" s="57" t="str">
        <f t="shared" si="296"/>
        <v>0.0015-5.01377317450807i</v>
      </c>
      <c r="N1066" s="57">
        <f t="shared" si="297"/>
        <v>88.721438811736675</v>
      </c>
      <c r="O1066" s="57">
        <f t="shared" si="298"/>
        <v>63.365175905305648</v>
      </c>
      <c r="P1066" s="371">
        <f t="shared" si="299"/>
        <v>63.365175905305648</v>
      </c>
      <c r="Q1066" s="371">
        <f t="shared" si="300"/>
        <v>-91.278561188263325</v>
      </c>
      <c r="R1066" s="12">
        <f t="shared" si="301"/>
        <v>88.721438811736675</v>
      </c>
      <c r="S1066" s="57">
        <f t="shared" si="302"/>
        <v>4.8242472244129642E-2</v>
      </c>
      <c r="T1066" s="12">
        <f t="shared" si="285"/>
        <v>63.365175905305648</v>
      </c>
    </row>
    <row r="1067" spans="1:20" x14ac:dyDescent="0.25">
      <c r="A1067" s="57">
        <f t="shared" si="286"/>
        <v>304.26823507892249</v>
      </c>
      <c r="B1067" s="12">
        <f t="shared" si="303"/>
        <v>48.425793638657339</v>
      </c>
      <c r="C1067" s="57" t="str">
        <f t="shared" si="287"/>
        <v>-32.8713460184303-1467.23893191237i</v>
      </c>
      <c r="D1067" s="57" t="str">
        <f t="shared" si="288"/>
        <v>7.79999927788264-657.317126993212i</v>
      </c>
      <c r="E1067" s="57" t="str">
        <f t="shared" si="289"/>
        <v>162.455768600474-0.26610214485424i</v>
      </c>
      <c r="F1067" s="57" t="str">
        <f t="shared" si="290"/>
        <v>3.83983978742084-1370.77696203394i</v>
      </c>
      <c r="G1067" s="57" t="str">
        <f t="shared" si="291"/>
        <v>0.999999986348648-0.000116839000675296i</v>
      </c>
      <c r="H1067" s="57" t="str">
        <f t="shared" si="292"/>
        <v>109.094386016425+3.5184657112239i</v>
      </c>
      <c r="I1067" s="57" t="str">
        <f t="shared" si="293"/>
        <v>14.7877218522393-421.83194215759i</v>
      </c>
      <c r="K1067" s="57" t="str">
        <f t="shared" si="294"/>
        <v>0.109882198698619-0.00358647146349681i</v>
      </c>
      <c r="L1067" s="57" t="str">
        <f t="shared" si="295"/>
        <v>0.000125-10.3612035577112i</v>
      </c>
      <c r="M1067" s="57" t="str">
        <f t="shared" si="296"/>
        <v>0.0015-4.9947929612553i</v>
      </c>
      <c r="N1067" s="57">
        <f t="shared" si="297"/>
        <v>88.716586409378095</v>
      </c>
      <c r="O1067" s="57">
        <f t="shared" si="298"/>
        <v>63.332196100056954</v>
      </c>
      <c r="P1067" s="371">
        <f t="shared" si="299"/>
        <v>63.332196100056954</v>
      </c>
      <c r="Q1067" s="371">
        <f t="shared" si="300"/>
        <v>-91.283413590621905</v>
      </c>
      <c r="R1067" s="12">
        <f t="shared" si="301"/>
        <v>88.716586409378095</v>
      </c>
      <c r="S1067" s="57">
        <f t="shared" si="302"/>
        <v>4.8425793638657337E-2</v>
      </c>
      <c r="T1067" s="12">
        <f t="shared" si="285"/>
        <v>63.332196100056954</v>
      </c>
    </row>
    <row r="1068" spans="1:20" x14ac:dyDescent="0.25">
      <c r="A1068" s="57">
        <f t="shared" si="286"/>
        <v>305.42445437222239</v>
      </c>
      <c r="B1068" s="12">
        <f t="shared" si="303"/>
        <v>48.60981165448424</v>
      </c>
      <c r="C1068" s="57" t="str">
        <f t="shared" si="287"/>
        <v>-32.8710297189138-1461.67564102606i</v>
      </c>
      <c r="D1068" s="57" t="str">
        <f t="shared" si="288"/>
        <v>7.79999927238412-654.828795641064i</v>
      </c>
      <c r="E1068" s="57" t="str">
        <f t="shared" si="289"/>
        <v>162.455663899165-0.267109485447044i</v>
      </c>
      <c r="F1068" s="57" t="str">
        <f t="shared" si="290"/>
        <v>3.8398397870217-1365.58773206824i</v>
      </c>
      <c r="G1068" s="57" t="str">
        <f t="shared" si="291"/>
        <v>0.9999999862447-0.00011728298886567i</v>
      </c>
      <c r="H1068" s="57" t="str">
        <f t="shared" si="292"/>
        <v>109.094412491799+3.53183620672203i</v>
      </c>
      <c r="I1068" s="57" t="str">
        <f t="shared" si="293"/>
        <v>14.7877234279028-420.234862896157i</v>
      </c>
      <c r="K1068" s="57" t="str">
        <f t="shared" si="294"/>
        <v>0.109881302681749-0.00360007051213698i</v>
      </c>
      <c r="L1068" s="57" t="str">
        <f t="shared" si="295"/>
        <v>0.000125-10.3219800335836i</v>
      </c>
      <c r="M1068" s="57" t="str">
        <f t="shared" si="296"/>
        <v>0.0015-4.97588459977616i</v>
      </c>
      <c r="N1068" s="57">
        <f t="shared" si="297"/>
        <v>88.711715637966833</v>
      </c>
      <c r="O1068" s="57">
        <f t="shared" si="298"/>
        <v>63.299216021240937</v>
      </c>
      <c r="P1068" s="371">
        <f t="shared" si="299"/>
        <v>63.299216021240937</v>
      </c>
      <c r="Q1068" s="371">
        <f t="shared" si="300"/>
        <v>-91.288284362033167</v>
      </c>
      <c r="R1068" s="12">
        <f t="shared" si="301"/>
        <v>88.711715637966833</v>
      </c>
      <c r="S1068" s="57">
        <f t="shared" si="302"/>
        <v>4.860981165448424E-2</v>
      </c>
      <c r="T1068" s="12">
        <f t="shared" ref="T1068:T1131" si="304">P1068</f>
        <v>63.299216021240937</v>
      </c>
    </row>
    <row r="1069" spans="1:20" x14ac:dyDescent="0.25">
      <c r="A1069" s="57">
        <f t="shared" ref="A1069:A1132" si="305">2*PI()*B1069</f>
        <v>306.5850672988368</v>
      </c>
      <c r="B1069" s="12">
        <f t="shared" si="303"/>
        <v>48.794528938771279</v>
      </c>
      <c r="C1069" s="57" t="str">
        <f t="shared" ref="C1069:C1132" si="306">IMPRODUCT(D1069,E1069,$C$40,,K1069,$C$41)</f>
        <v>-32.8707110170529-1456.13337700554i</v>
      </c>
      <c r="D1069" s="57" t="str">
        <f t="shared" ref="D1069:D1132" si="307">IMDIV(IMPRODUCT($C$37,$C$38,COMPLEX(1,A1069/$C$38)),IMSUM(-1*A1069*A1069/$C$39,COMPLEX(0,1*A1069)))</f>
        <v>7.79999926684374-652.349884220982i</v>
      </c>
      <c r="E1069" s="57" t="str">
        <f t="shared" ref="E1069:E1132" si="308">IMDIV(IMPRODUCT(IMSUM(F1069,G1069),$C$29,H1069),IMSUM(1,I1069))</f>
        <v>162.455558402706-0.268120609979695i</v>
      </c>
      <c r="F1069" s="57" t="str">
        <f t="shared" ref="F1069:F1132" si="309">IMDIV(IMPRODUCT($C$14,$C$15,COMPLEX(1,A1069/$C$15)),IMSUM(-1*A1069*A1069/$C$16,COMPLEX(0,A1069)))</f>
        <v>3.83983978661952-1360.41814654053i</v>
      </c>
      <c r="G1069" s="57" t="str">
        <f t="shared" ref="G1069:G1132" si="310">IMDIV(1,COMPLEX(1,A1069*$C$9*$C$10))</f>
        <v>0.999999986139962-0.000117728664211029i</v>
      </c>
      <c r="H1069" s="57" t="str">
        <f t="shared" ref="H1069:H1132" si="311">IMDIV($C$3,IMSUM(K1069,COMPLEX(0,$C$28*A1069)))</f>
        <v>109.094439168777+3.54525751383134i</v>
      </c>
      <c r="I1069" s="57" t="str">
        <f t="shared" ref="I1069:I1132" si="312">IMPRODUCT(F1069,$C$29,H1069,$C$31)</f>
        <v>14.7877250155646-418.643828854291i</v>
      </c>
      <c r="K1069" s="57" t="str">
        <f t="shared" ref="K1069:K1132" si="313">IF($C$26&lt;=0,IMDIV(1,IMSUM(IMDIV(1,L1069),1/$C$18)),IMDIV(1,IMSUM(IMDIV(1,L1069),1/$C$18,IMDIV(1,M1069))))</f>
        <v>0.109880399857086-0.00361372089958355i</v>
      </c>
      <c r="L1069" s="57" t="str">
        <f t="shared" ref="L1069:L1132" si="314">IMSUM($C$21/$C$22,IMDIV(1,COMPLEX(0,$C$20*$C$22*A1069)))</f>
        <v>0.000125-10.2829049946041i</v>
      </c>
      <c r="M1069" s="57" t="str">
        <f t="shared" ref="M1069:M1132" si="315">IMSUM($C$25/$C$26,IMDIV(1,COMPLEX(0,$C$24*$C$26*A1069)))</f>
        <v>0.0015-4.95704781806749i</v>
      </c>
      <c r="N1069" s="57">
        <f t="shared" ref="N1069:N1132" si="316">ABS(R1069)</f>
        <v>88.706826428501046</v>
      </c>
      <c r="O1069" s="57">
        <f t="shared" ref="O1069:O1132" si="317">ABS(P1069)</f>
        <v>63.266235666780503</v>
      </c>
      <c r="P1069" s="371">
        <f t="shared" ref="P1069:P1132" si="318">20*LOG10(IMABS(C1069))</f>
        <v>63.266235666780503</v>
      </c>
      <c r="Q1069" s="371">
        <f t="shared" ref="Q1069:Q1132" si="319">IMARGUMENT(C1069)*180/PI()</f>
        <v>-91.293173571498954</v>
      </c>
      <c r="R1069" s="12">
        <f t="shared" ref="R1069:R1132" si="320">IF(Q1069&lt;0,Q1069+180,Q1069-180)</f>
        <v>88.706826428501046</v>
      </c>
      <c r="S1069" s="57">
        <f t="shared" ref="S1069:S1132" si="321">B1069/1000</f>
        <v>4.879452893877128E-2</v>
      </c>
      <c r="T1069" s="12">
        <f t="shared" si="304"/>
        <v>63.266235666780503</v>
      </c>
    </row>
    <row r="1070" spans="1:20" x14ac:dyDescent="0.25">
      <c r="A1070" s="57">
        <f t="shared" si="305"/>
        <v>307.75009055457247</v>
      </c>
      <c r="B1070" s="12">
        <f t="shared" ref="B1070:B1133" si="322">B1069*(1+B$42)</f>
        <v>48.979948148738615</v>
      </c>
      <c r="C1070" s="57" t="str">
        <f t="shared" si="306"/>
        <v>-32.8703898946491-1450.61206012547i</v>
      </c>
      <c r="D1070" s="57" t="str">
        <f t="shared" si="307"/>
        <v>7.79999926126116-649.880357072997i</v>
      </c>
      <c r="E1070" s="57" t="str">
        <f t="shared" si="308"/>
        <v>162.455452105076-0.269135532329599i</v>
      </c>
      <c r="F1070" s="57" t="str">
        <f t="shared" si="309"/>
        <v>3.83983978621427-1355.26813108459i</v>
      </c>
      <c r="G1070" s="57" t="str">
        <f t="shared" si="310"/>
        <v>0.999999986034425-0.00011817603312256i</v>
      </c>
      <c r="H1070" s="57" t="str">
        <f t="shared" si="311"/>
        <v>109.094466048893+3.55872982567861i</v>
      </c>
      <c r="I1070" s="57" t="str">
        <f t="shared" si="312"/>
        <v>14.7877266153159-417.05881714443i</v>
      </c>
      <c r="K1070" s="57" t="str">
        <f t="shared" si="313"/>
        <v>0.10987949017302-0.00362742281707037i</v>
      </c>
      <c r="L1070" s="57" t="str">
        <f t="shared" si="314"/>
        <v>0.000125-10.2439778786651i</v>
      </c>
      <c r="M1070" s="57" t="str">
        <f t="shared" si="315"/>
        <v>0.0015-4.93828234515589i</v>
      </c>
      <c r="N1070" s="57">
        <f t="shared" si="316"/>
        <v>88.701918711725753</v>
      </c>
      <c r="O1070" s="57">
        <f t="shared" si="317"/>
        <v>63.233255034582996</v>
      </c>
      <c r="P1070" s="371">
        <f t="shared" si="318"/>
        <v>63.233255034582996</v>
      </c>
      <c r="Q1070" s="371">
        <f t="shared" si="319"/>
        <v>-91.298081288274247</v>
      </c>
      <c r="R1070" s="12">
        <f t="shared" si="320"/>
        <v>88.701918711725753</v>
      </c>
      <c r="S1070" s="57">
        <f t="shared" si="321"/>
        <v>4.8979948148738614E-2</v>
      </c>
      <c r="T1070" s="12">
        <f t="shared" si="304"/>
        <v>63.233255034582996</v>
      </c>
    </row>
    <row r="1071" spans="1:20" x14ac:dyDescent="0.25">
      <c r="A1071" s="57">
        <f t="shared" si="305"/>
        <v>308.91954089867983</v>
      </c>
      <c r="B1071" s="12">
        <f t="shared" si="322"/>
        <v>49.16607195170382</v>
      </c>
      <c r="C1071" s="57" t="str">
        <f t="shared" si="306"/>
        <v>-32.8700663333647-1445.11161096179i</v>
      </c>
      <c r="D1071" s="57" t="str">
        <f t="shared" si="307"/>
        <v>7.79999925563606-647.420178672126i</v>
      </c>
      <c r="E1071" s="57" t="str">
        <f t="shared" si="308"/>
        <v>162.455345000205-0.270154266421254i</v>
      </c>
      <c r="F1071" s="57" t="str">
        <f t="shared" si="309"/>
        <v>3.83983978580594-1350.13761161571i</v>
      </c>
      <c r="G1071" s="57" t="str">
        <f t="shared" si="310"/>
        <v>0.999999985928085-0.000118625102035811i</v>
      </c>
      <c r="H1071" s="57" t="str">
        <f t="shared" si="311"/>
        <v>109.094493133693+3.57225333612487i</v>
      </c>
      <c r="I1071" s="57" t="str">
        <f t="shared" si="312"/>
        <v>14.7877282272484-415.479804965643i</v>
      </c>
      <c r="K1071" s="57" t="str">
        <f t="shared" si="313"/>
        <v>0.109878573577552-0.00364117645651401i</v>
      </c>
      <c r="L1071" s="57" t="str">
        <f t="shared" si="314"/>
        <v>0.000125-10.2051981257872i</v>
      </c>
      <c r="M1071" s="57" t="str">
        <f t="shared" si="315"/>
        <v>0.0015-4.91958791109375i</v>
      </c>
      <c r="N1071" s="57">
        <f t="shared" si="316"/>
        <v>88.696992418132083</v>
      </c>
      <c r="O1071" s="57">
        <f t="shared" si="317"/>
        <v>63.200274122539483</v>
      </c>
      <c r="P1071" s="371">
        <f t="shared" si="318"/>
        <v>63.200274122539483</v>
      </c>
      <c r="Q1071" s="371">
        <f t="shared" si="319"/>
        <v>-91.303007581867917</v>
      </c>
      <c r="R1071" s="12">
        <f t="shared" si="320"/>
        <v>88.696992418132083</v>
      </c>
      <c r="S1071" s="57">
        <f t="shared" si="321"/>
        <v>4.9166071951703819E-2</v>
      </c>
      <c r="T1071" s="12">
        <f t="shared" si="304"/>
        <v>63.200274122539483</v>
      </c>
    </row>
    <row r="1072" spans="1:20" x14ac:dyDescent="0.25">
      <c r="A1072" s="57">
        <f t="shared" si="305"/>
        <v>310.09343515409483</v>
      </c>
      <c r="B1072" s="12">
        <f t="shared" si="322"/>
        <v>49.352903025120298</v>
      </c>
      <c r="C1072" s="57" t="str">
        <f t="shared" si="306"/>
        <v>-32.8697403147262-1439.63195039069i</v>
      </c>
      <c r="D1072" s="57" t="str">
        <f t="shared" si="307"/>
        <v>7.79999924996815-644.969313627881i</v>
      </c>
      <c r="E1072" s="57" t="str">
        <f t="shared" si="308"/>
        <v>162.455237081981-0.271176826226189i</v>
      </c>
      <c r="F1072" s="57" t="str">
        <f t="shared" si="309"/>
        <v>3.8398397853945-1345.02651432964i</v>
      </c>
      <c r="G1072" s="57" t="str">
        <f t="shared" si="310"/>
        <v>0.999999985820935-0.000119075877410787i</v>
      </c>
      <c r="H1072" s="57" t="str">
        <f t="shared" si="311"/>
        <v>109.094520424739+3.58582823976868i</v>
      </c>
      <c r="I1072" s="57" t="str">
        <f t="shared" si="312"/>
        <v>14.7877298514556-413.906769603318i</v>
      </c>
      <c r="K1072" s="57" t="str">
        <f t="shared" si="313"/>
        <v>0.109877650018287-0.00365498201051599i</v>
      </c>
      <c r="L1072" s="57" t="str">
        <f t="shared" si="314"/>
        <v>0.000125-10.1665651781103i</v>
      </c>
      <c r="M1072" s="57" t="str">
        <f t="shared" si="315"/>
        <v>0.0015-4.90096424695532i</v>
      </c>
      <c r="N1072" s="57">
        <f t="shared" si="316"/>
        <v>88.692047477956251</v>
      </c>
      <c r="O1072" s="57">
        <f t="shared" si="317"/>
        <v>63.167292928525292</v>
      </c>
      <c r="P1072" s="371">
        <f t="shared" si="318"/>
        <v>63.167292928525292</v>
      </c>
      <c r="Q1072" s="371">
        <f t="shared" si="319"/>
        <v>-91.307952522043749</v>
      </c>
      <c r="R1072" s="12">
        <f t="shared" si="320"/>
        <v>88.692047477956251</v>
      </c>
      <c r="S1072" s="57">
        <f t="shared" si="321"/>
        <v>4.9352903025120298E-2</v>
      </c>
      <c r="T1072" s="12">
        <f t="shared" si="304"/>
        <v>63.167292928525292</v>
      </c>
    </row>
    <row r="1073" spans="1:20" x14ac:dyDescent="0.25">
      <c r="A1073" s="57">
        <f t="shared" si="305"/>
        <v>311.27179020768034</v>
      </c>
      <c r="B1073" s="12">
        <f t="shared" si="322"/>
        <v>49.540444056615755</v>
      </c>
      <c r="C1073" s="57" t="str">
        <f t="shared" si="306"/>
        <v>-32.8694118201184-1434.17299958746i</v>
      </c>
      <c r="D1073" s="57" t="str">
        <f t="shared" si="307"/>
        <v>7.79999924425708-642.527726683745i</v>
      </c>
      <c r="E1073" s="57" t="str">
        <f t="shared" si="308"/>
        <v>162.455128344242-0.2722032257632i</v>
      </c>
      <c r="F1073" s="57" t="str">
        <f t="shared" si="309"/>
        <v>3.83983978497993-1339.93476570155i</v>
      </c>
      <c r="G1073" s="57" t="str">
        <f t="shared" si="310"/>
        <v>0.99999998571297-0.000119528365732044i</v>
      </c>
      <c r="H1073" s="57" t="str">
        <f t="shared" si="311"/>
        <v>109.094547923599+3.5994547319481i</v>
      </c>
      <c r="I1073" s="57" t="str">
        <f t="shared" si="312"/>
        <v>14.7877314880303-412.339688428812i</v>
      </c>
      <c r="K1073" s="57" t="str">
        <f t="shared" si="313"/>
        <v>0.10987671944244-0.00366883967236474i</v>
      </c>
      <c r="L1073" s="57" t="str">
        <f t="shared" si="314"/>
        <v>0.000125-10.1280784798868i</v>
      </c>
      <c r="M1073" s="57" t="str">
        <f t="shared" si="315"/>
        <v>0.0015-4.88241108483294i</v>
      </c>
      <c r="N1073" s="57">
        <f t="shared" si="316"/>
        <v>88.687083821179044</v>
      </c>
      <c r="O1073" s="57">
        <f t="shared" si="317"/>
        <v>63.134311450399842</v>
      </c>
      <c r="P1073" s="371">
        <f t="shared" si="318"/>
        <v>63.134311450399842</v>
      </c>
      <c r="Q1073" s="371">
        <f t="shared" si="319"/>
        <v>-91.312916178820956</v>
      </c>
      <c r="R1073" s="12">
        <f t="shared" si="320"/>
        <v>88.687083821179044</v>
      </c>
      <c r="S1073" s="57">
        <f t="shared" si="321"/>
        <v>4.9540444056615757E-2</v>
      </c>
      <c r="T1073" s="12">
        <f t="shared" si="304"/>
        <v>63.134311450399842</v>
      </c>
    </row>
    <row r="1074" spans="1:20" x14ac:dyDescent="0.25">
      <c r="A1074" s="57">
        <f t="shared" si="305"/>
        <v>312.45462301046956</v>
      </c>
      <c r="B1074" s="12">
        <f t="shared" si="322"/>
        <v>49.728697744030896</v>
      </c>
      <c r="C1074" s="57" t="str">
        <f t="shared" si="306"/>
        <v>-32.8690808307878-1428.73468002526i</v>
      </c>
      <c r="D1074" s="57" t="str">
        <f t="shared" si="307"/>
        <v>7.79999923850252-640.095382716668i</v>
      </c>
      <c r="E1074" s="57" t="str">
        <f t="shared" si="308"/>
        <v>162.455018780783-0.273233479098523i</v>
      </c>
      <c r="F1074" s="57" t="str">
        <f t="shared" si="309"/>
        <v>3.8398397845622-1334.8622924849i</v>
      </c>
      <c r="G1074" s="57" t="str">
        <f t="shared" si="310"/>
        <v>0.999999985604182-0.000119982573508773i</v>
      </c>
      <c r="H1074" s="57" t="str">
        <f t="shared" si="311"/>
        <v>109.094575631856+3.61313300874436i</v>
      </c>
      <c r="I1074" s="57" t="str">
        <f t="shared" si="312"/>
        <v>14.787733137067-410.778538899128i</v>
      </c>
      <c r="K1074" s="57" t="str">
        <f t="shared" si="313"/>
        <v>0.109875781796823-0.00368274963603775i</v>
      </c>
      <c r="L1074" s="57" t="str">
        <f t="shared" si="314"/>
        <v>0.000125-10.0897374774724i</v>
      </c>
      <c r="M1074" s="57" t="str">
        <f t="shared" si="315"/>
        <v>0.0015-4.86392815783318i</v>
      </c>
      <c r="N1074" s="57">
        <f t="shared" si="316"/>
        <v>88.682101377524532</v>
      </c>
      <c r="O1074" s="57">
        <f t="shared" si="317"/>
        <v>63.101329686005904</v>
      </c>
      <c r="P1074" s="371">
        <f t="shared" si="318"/>
        <v>63.101329686005904</v>
      </c>
      <c r="Q1074" s="371">
        <f t="shared" si="319"/>
        <v>-91.317898622475468</v>
      </c>
      <c r="R1074" s="12">
        <f t="shared" si="320"/>
        <v>88.682101377524532</v>
      </c>
      <c r="S1074" s="57">
        <f t="shared" si="321"/>
        <v>4.9728697744030895E-2</v>
      </c>
      <c r="T1074" s="12">
        <f t="shared" si="304"/>
        <v>63.101329686005904</v>
      </c>
    </row>
    <row r="1075" spans="1:20" x14ac:dyDescent="0.25">
      <c r="A1075" s="57">
        <f t="shared" si="305"/>
        <v>313.64195057790937</v>
      </c>
      <c r="B1075" s="12">
        <f t="shared" si="322"/>
        <v>49.917666795458217</v>
      </c>
      <c r="C1075" s="57" t="str">
        <f t="shared" si="306"/>
        <v>-32.8687473278383-1423.31691347414i</v>
      </c>
      <c r="D1075" s="57" t="str">
        <f t="shared" si="307"/>
        <v>7.79999923270417-637.672246736569i</v>
      </c>
      <c r="E1075" s="57" t="str">
        <f t="shared" si="308"/>
        <v>162.454908385352-0.274267600345709i</v>
      </c>
      <c r="F1075" s="57" t="str">
        <f t="shared" si="309"/>
        <v>3.83983978414131-1329.80902171048i</v>
      </c>
      <c r="G1075" s="57" t="str">
        <f t="shared" si="310"/>
        <v>0.999999985494566-0.000120438507274904i</v>
      </c>
      <c r="H1075" s="57" t="str">
        <f t="shared" si="311"/>
        <v>109.094603551105+3.62686326698419i</v>
      </c>
      <c r="I1075" s="57" t="str">
        <f t="shared" si="312"/>
        <v>14.7877347986607-409.223298556614i</v>
      </c>
      <c r="K1075" s="57" t="str">
        <f t="shared" si="313"/>
        <v>0.109874837027848-0.00369671209620369i</v>
      </c>
      <c r="L1075" s="57" t="str">
        <f t="shared" si="314"/>
        <v>0.000125-10.051541619319i</v>
      </c>
      <c r="M1075" s="57" t="str">
        <f t="shared" si="315"/>
        <v>0.0015-4.84551520007291i</v>
      </c>
      <c r="N1075" s="57">
        <f t="shared" si="316"/>
        <v>88.67710007645951</v>
      </c>
      <c r="O1075" s="57">
        <f t="shared" si="317"/>
        <v>63.068347633170411</v>
      </c>
      <c r="P1075" s="371">
        <f t="shared" si="318"/>
        <v>63.068347633170411</v>
      </c>
      <c r="Q1075" s="371">
        <f t="shared" si="319"/>
        <v>-91.32289992354049</v>
      </c>
      <c r="R1075" s="12">
        <f t="shared" si="320"/>
        <v>88.67710007645951</v>
      </c>
      <c r="S1075" s="57">
        <f t="shared" si="321"/>
        <v>4.991766679545822E-2</v>
      </c>
      <c r="T1075" s="12">
        <f t="shared" si="304"/>
        <v>63.068347633170411</v>
      </c>
    </row>
    <row r="1076" spans="1:20" x14ac:dyDescent="0.25">
      <c r="A1076" s="57">
        <f t="shared" si="305"/>
        <v>314.83378999010546</v>
      </c>
      <c r="B1076" s="12">
        <f t="shared" si="322"/>
        <v>50.107353929280961</v>
      </c>
      <c r="C1076" s="57" t="str">
        <f t="shared" si="306"/>
        <v>-32.8684112922324-1417.91962199978i</v>
      </c>
      <c r="D1076" s="57" t="str">
        <f t="shared" si="307"/>
        <v>7.79999922686162-635.25828388582i</v>
      </c>
      <c r="E1076" s="57" t="str">
        <f t="shared" si="308"/>
        <v>162.454797151647-0.275305603666137i</v>
      </c>
      <c r="F1076" s="57" t="str">
        <f t="shared" si="309"/>
        <v>3.83983978371718-1324.77488068529i</v>
      </c>
      <c r="G1076" s="57" t="str">
        <f t="shared" si="310"/>
        <v>0.999999985384115-0.000120896173589196i</v>
      </c>
      <c r="H1076" s="57" t="str">
        <f t="shared" si="311"/>
        <v>109.094631682953+3.64064570424263i</v>
      </c>
      <c r="I1076" s="57" t="str">
        <f t="shared" si="312"/>
        <v>14.7877364729068-407.673945028615i</v>
      </c>
      <c r="K1076" s="57" t="str">
        <f t="shared" si="313"/>
        <v>0.109873885081525-0.00371072724822448i</v>
      </c>
      <c r="L1076" s="57" t="str">
        <f t="shared" si="314"/>
        <v>0.000125-10.0134903559663i</v>
      </c>
      <c r="M1076" s="57" t="str">
        <f t="shared" si="315"/>
        <v>0.0015-4.82717194667555i</v>
      </c>
      <c r="N1076" s="57">
        <f t="shared" si="316"/>
        <v>88.672079847192435</v>
      </c>
      <c r="O1076" s="57">
        <f t="shared" si="317"/>
        <v>63.035365289703506</v>
      </c>
      <c r="P1076" s="371">
        <f t="shared" si="318"/>
        <v>63.035365289703506</v>
      </c>
      <c r="Q1076" s="371">
        <f t="shared" si="319"/>
        <v>-91.327920152807565</v>
      </c>
      <c r="R1076" s="12">
        <f t="shared" si="320"/>
        <v>88.672079847192435</v>
      </c>
      <c r="S1076" s="57">
        <f t="shared" si="321"/>
        <v>5.0107353929280958E-2</v>
      </c>
      <c r="T1076" s="12">
        <f t="shared" si="304"/>
        <v>63.035365289703506</v>
      </c>
    </row>
    <row r="1077" spans="1:20" x14ac:dyDescent="0.25">
      <c r="A1077" s="57">
        <f t="shared" si="305"/>
        <v>316.03015839206785</v>
      </c>
      <c r="B1077" s="12">
        <f t="shared" si="322"/>
        <v>50.297761874212227</v>
      </c>
      <c r="C1077" s="57" t="str">
        <f t="shared" si="306"/>
        <v>-32.8680727047891-1412.54272796245i</v>
      </c>
      <c r="D1077" s="57" t="str">
        <f t="shared" si="307"/>
        <v>7.79999922097459-632.853459438756i</v>
      </c>
      <c r="E1077" s="57" t="str">
        <f t="shared" si="308"/>
        <v>162.454685073322-0.276347503268692i</v>
      </c>
      <c r="F1077" s="57" t="str">
        <f t="shared" si="309"/>
        <v>3.83983978328983-1319.75979699151i</v>
      </c>
      <c r="G1077" s="57" t="str">
        <f t="shared" si="310"/>
        <v>0.999999985272823-0.000121355579035329i</v>
      </c>
      <c r="H1077" s="57" t="str">
        <f t="shared" si="311"/>
        <v>109.094660029018+3.65448051884623i</v>
      </c>
      <c r="I1077" s="57" t="str">
        <f t="shared" si="312"/>
        <v>14.7877381599016-406.130456027153i</v>
      </c>
      <c r="K1077" s="57" t="str">
        <f t="shared" si="313"/>
        <v>0.109872925903454-0.00372479528815747i</v>
      </c>
      <c r="L1077" s="57" t="str">
        <f t="shared" si="314"/>
        <v>0.000125-9.97558314003414i</v>
      </c>
      <c r="M1077" s="57" t="str">
        <f t="shared" si="315"/>
        <v>0.0015-4.80889813376722i</v>
      </c>
      <c r="N1077" s="57">
        <f t="shared" si="316"/>
        <v>88.667040618672729</v>
      </c>
      <c r="O1077" s="57">
        <f t="shared" si="317"/>
        <v>63.002382653398925</v>
      </c>
      <c r="P1077" s="371">
        <f t="shared" si="318"/>
        <v>63.002382653398925</v>
      </c>
      <c r="Q1077" s="371">
        <f t="shared" si="319"/>
        <v>-91.332959381327271</v>
      </c>
      <c r="R1077" s="12">
        <f t="shared" si="320"/>
        <v>88.667040618672729</v>
      </c>
      <c r="S1077" s="57">
        <f t="shared" si="321"/>
        <v>5.0297761874212227E-2</v>
      </c>
      <c r="T1077" s="12">
        <f t="shared" si="304"/>
        <v>63.002382653398925</v>
      </c>
    </row>
    <row r="1078" spans="1:20" x14ac:dyDescent="0.25">
      <c r="A1078" s="57">
        <f t="shared" si="305"/>
        <v>317.2310729939577</v>
      </c>
      <c r="B1078" s="12">
        <f t="shared" si="322"/>
        <v>50.488893369334235</v>
      </c>
      <c r="C1078" s="57" t="str">
        <f t="shared" si="306"/>
        <v>-32.867731546182-1407.18615401586i</v>
      </c>
      <c r="D1078" s="57" t="str">
        <f t="shared" si="307"/>
        <v>7.79999921504275-630.45773880117i</v>
      </c>
      <c r="E1078" s="57" t="str">
        <f t="shared" si="308"/>
        <v>162.454572143982-0.277393313410112i</v>
      </c>
      <c r="F1078" s="57" t="str">
        <f t="shared" si="309"/>
        <v>3.83983978285924-1314.76369848548i</v>
      </c>
      <c r="G1078" s="57" t="str">
        <f t="shared" si="310"/>
        <v>0.999999985160684-0.000121816730222003i</v>
      </c>
      <c r="H1078" s="57" t="str">
        <f t="shared" si="311"/>
        <v>109.094688590932+3.66836790987565i</v>
      </c>
      <c r="I1078" s="57" t="str">
        <f t="shared" si="312"/>
        <v>14.7877398597423-404.592809348624i</v>
      </c>
      <c r="K1078" s="57" t="str">
        <f t="shared" si="313"/>
        <v>0.109871959438825-0.00373891641275742i</v>
      </c>
      <c r="L1078" s="57" t="str">
        <f t="shared" si="314"/>
        <v>0.000125-9.93781942621457i</v>
      </c>
      <c r="M1078" s="57" t="str">
        <f t="shared" si="315"/>
        <v>0.0015-4.79069349847303i</v>
      </c>
      <c r="N1078" s="57">
        <f t="shared" si="316"/>
        <v>88.661982319589782</v>
      </c>
      <c r="O1078" s="57">
        <f t="shared" si="317"/>
        <v>62.969399722033643</v>
      </c>
      <c r="P1078" s="371">
        <f t="shared" si="318"/>
        <v>62.969399722033643</v>
      </c>
      <c r="Q1078" s="371">
        <f t="shared" si="319"/>
        <v>-91.338017680410218</v>
      </c>
      <c r="R1078" s="12">
        <f t="shared" si="320"/>
        <v>88.661982319589782</v>
      </c>
      <c r="S1078" s="57">
        <f t="shared" si="321"/>
        <v>5.0488893369334237E-2</v>
      </c>
      <c r="T1078" s="12">
        <f t="shared" si="304"/>
        <v>62.969399722033643</v>
      </c>
    </row>
    <row r="1079" spans="1:20" x14ac:dyDescent="0.25">
      <c r="A1079" s="57">
        <f t="shared" si="305"/>
        <v>318.43655107133475</v>
      </c>
      <c r="B1079" s="12">
        <f t="shared" si="322"/>
        <v>50.680751164137703</v>
      </c>
      <c r="C1079" s="57" t="str">
        <f t="shared" si="306"/>
        <v>-32.8673877969401-1401.84982310604i</v>
      </c>
      <c r="D1079" s="57" t="str">
        <f t="shared" si="307"/>
        <v>7.79999920906575-628.071087509817i</v>
      </c>
      <c r="E1079" s="57" t="str">
        <f t="shared" si="308"/>
        <v>162.454458357181-0.278443048395117i</v>
      </c>
      <c r="F1079" s="57" t="str">
        <f t="shared" si="309"/>
        <v>3.83983978242537-1309.78651329666i</v>
      </c>
      <c r="G1079" s="57" t="str">
        <f t="shared" si="310"/>
        <v>0.999999985047691-0.00012227963378303i</v>
      </c>
      <c r="H1079" s="57" t="str">
        <f t="shared" si="311"/>
        <v>109.094717370338+3.68230807716851i</v>
      </c>
      <c r="I1079" s="57" t="str">
        <f t="shared" si="312"/>
        <v>14.7877415725267-403.060982873466i</v>
      </c>
      <c r="K1079" s="57" t="str">
        <f t="shared" si="313"/>
        <v>0.109870985632416-0.00375309081947875i</v>
      </c>
      <c r="L1079" s="57" t="str">
        <f t="shared" si="314"/>
        <v>0.000125-9.90019867126377i</v>
      </c>
      <c r="M1079" s="57" t="str">
        <f t="shared" si="315"/>
        <v>0.0015-4.77255777891316i</v>
      </c>
      <c r="N1079" s="57">
        <f t="shared" si="316"/>
        <v>88.656904878372117</v>
      </c>
      <c r="O1079" s="57">
        <f t="shared" si="317"/>
        <v>62.93641649336773</v>
      </c>
      <c r="P1079" s="371">
        <f t="shared" si="318"/>
        <v>62.93641649336773</v>
      </c>
      <c r="Q1079" s="371">
        <f t="shared" si="319"/>
        <v>-91.343095121627883</v>
      </c>
      <c r="R1079" s="12">
        <f t="shared" si="320"/>
        <v>88.656904878372117</v>
      </c>
      <c r="S1079" s="57">
        <f t="shared" si="321"/>
        <v>5.0680751164137706E-2</v>
      </c>
      <c r="T1079" s="12">
        <f t="shared" si="304"/>
        <v>62.93641649336773</v>
      </c>
    </row>
    <row r="1080" spans="1:20" x14ac:dyDescent="0.25">
      <c r="A1080" s="57">
        <f t="shared" si="305"/>
        <v>319.64660996540579</v>
      </c>
      <c r="B1080" s="12">
        <f t="shared" si="322"/>
        <v>50.873338018561427</v>
      </c>
      <c r="C1080" s="57" t="str">
        <f t="shared" si="306"/>
        <v>-32.8670414374457-1396.5336584703i</v>
      </c>
      <c r="D1080" s="57" t="str">
        <f t="shared" si="307"/>
        <v>7.79999920304321-625.693471231917i</v>
      </c>
      <c r="E1080" s="57" t="str">
        <f t="shared" si="308"/>
        <v>162.454343706431-0.279496722576392i</v>
      </c>
      <c r="F1080" s="57" t="str">
        <f t="shared" si="309"/>
        <v>3.83983978198818-1304.82816982656i</v>
      </c>
      <c r="G1080" s="57" t="str">
        <f t="shared" si="310"/>
        <v>0.999999984933837-0.00012274429637743i</v>
      </c>
      <c r="H1080" s="57" t="str">
        <f t="shared" si="311"/>
        <v>109.094746368893+3.69630122132248i</v>
      </c>
      <c r="I1080" s="57" t="str">
        <f t="shared" si="312"/>
        <v>14.7877432983535-401.53495456584i</v>
      </c>
      <c r="K1080" s="57" t="str">
        <f t="shared" si="313"/>
        <v>0.109870004428587-0.00376731870647754i</v>
      </c>
      <c r="L1080" s="57" t="str">
        <f t="shared" si="314"/>
        <v>0.000125-9.86272033399453i</v>
      </c>
      <c r="M1080" s="57" t="str">
        <f t="shared" si="315"/>
        <v>0.0015-4.7544907141992i</v>
      </c>
      <c r="N1080" s="57">
        <f t="shared" si="316"/>
        <v>88.651808223186521</v>
      </c>
      <c r="O1080" s="57">
        <f t="shared" si="317"/>
        <v>62.90343296514461</v>
      </c>
      <c r="P1080" s="371">
        <f t="shared" si="318"/>
        <v>62.90343296514461</v>
      </c>
      <c r="Q1080" s="371">
        <f t="shared" si="319"/>
        <v>-91.348191776813479</v>
      </c>
      <c r="R1080" s="12">
        <f t="shared" si="320"/>
        <v>88.651808223186521</v>
      </c>
      <c r="S1080" s="57">
        <f t="shared" si="321"/>
        <v>5.0873338018561427E-2</v>
      </c>
      <c r="T1080" s="12">
        <f t="shared" si="304"/>
        <v>62.90343296514461</v>
      </c>
    </row>
    <row r="1081" spans="1:20" x14ac:dyDescent="0.25">
      <c r="A1081" s="57">
        <f t="shared" si="305"/>
        <v>320.86126708327436</v>
      </c>
      <c r="B1081" s="12">
        <f t="shared" si="322"/>
        <v>51.06665670303196</v>
      </c>
      <c r="C1081" s="57" t="str">
        <f t="shared" si="306"/>
        <v>-32.8666924479324-1391.23758363602i</v>
      </c>
      <c r="D1081" s="57" t="str">
        <f t="shared" si="307"/>
        <v>7.79999919697488-623.324855764662i</v>
      </c>
      <c r="E1081" s="57" t="str">
        <f t="shared" si="308"/>
        <v>162.454228185187-0.280554350354817i</v>
      </c>
      <c r="F1081" s="57" t="str">
        <f t="shared" si="309"/>
        <v>3.83983978154769-1299.88859674775i</v>
      </c>
      <c r="G1081" s="57" t="str">
        <f t="shared" si="310"/>
        <v>0.999999984819117-0.000123210724689529i</v>
      </c>
      <c r="H1081" s="57" t="str">
        <f t="shared" si="311"/>
        <v>109.094775588264+3.7103475436979i</v>
      </c>
      <c r="I1081" s="57" t="str">
        <f t="shared" si="312"/>
        <v>14.7877450373217-400.014702473311i</v>
      </c>
      <c r="K1081" s="57" t="str">
        <f t="shared" si="313"/>
        <v>0.10986901577128-0.00378160027261373i</v>
      </c>
      <c r="L1081" s="57" t="str">
        <f t="shared" si="314"/>
        <v>0.000125-9.8253838752685i</v>
      </c>
      <c r="M1081" s="57" t="str">
        <f t="shared" si="315"/>
        <v>0.0015-4.73649204443035i</v>
      </c>
      <c r="N1081" s="57">
        <f t="shared" si="316"/>
        <v>88.646692281937192</v>
      </c>
      <c r="O1081" s="57">
        <f t="shared" si="317"/>
        <v>62.870449135090311</v>
      </c>
      <c r="P1081" s="371">
        <f t="shared" si="318"/>
        <v>62.870449135090311</v>
      </c>
      <c r="Q1081" s="371">
        <f t="shared" si="319"/>
        <v>-91.353307718062808</v>
      </c>
      <c r="R1081" s="12">
        <f t="shared" si="320"/>
        <v>88.646692281937192</v>
      </c>
      <c r="S1081" s="57">
        <f t="shared" si="321"/>
        <v>5.1066656703031961E-2</v>
      </c>
      <c r="T1081" s="12">
        <f t="shared" si="304"/>
        <v>62.870449135090311</v>
      </c>
    </row>
    <row r="1082" spans="1:20" x14ac:dyDescent="0.25">
      <c r="A1082" s="57">
        <f t="shared" si="305"/>
        <v>322.08053989819075</v>
      </c>
      <c r="B1082" s="12">
        <f t="shared" si="322"/>
        <v>51.260709998503479</v>
      </c>
      <c r="C1082" s="57" t="str">
        <f t="shared" si="306"/>
        <v>-32.8663408084861-1385.96152241961i</v>
      </c>
      <c r="D1082" s="57" t="str">
        <f t="shared" si="307"/>
        <v>7.79999919086024-620.96520703472i</v>
      </c>
      <c r="E1082" s="57" t="str">
        <f t="shared" si="308"/>
        <v>162.454111786863-0.281615946179466i</v>
      </c>
      <c r="F1082" s="57" t="str">
        <f t="shared" si="309"/>
        <v>3.83983978110381-1294.9677230028i</v>
      </c>
      <c r="G1082" s="57" t="str">
        <f t="shared" si="310"/>
        <v>0.999999984703523-0.000123678925429053i</v>
      </c>
      <c r="H1082" s="57" t="str">
        <f t="shared" si="311"/>
        <v>109.094805030136+3.72444724642104i</v>
      </c>
      <c r="I1082" s="57" t="str">
        <f t="shared" si="312"/>
        <v>14.7877467895316-398.500204726551i</v>
      </c>
      <c r="K1082" s="57" t="str">
        <f t="shared" si="313"/>
        <v>0.109868019604011-0.00379593571745314i</v>
      </c>
      <c r="L1082" s="57" t="str">
        <f t="shared" si="314"/>
        <v>0.000125-9.78818875798819i</v>
      </c>
      <c r="M1082" s="57" t="str">
        <f t="shared" si="315"/>
        <v>0.0015-4.71856151068975i</v>
      </c>
      <c r="N1082" s="57">
        <f t="shared" si="316"/>
        <v>88.641556982264731</v>
      </c>
      <c r="O1082" s="57">
        <f t="shared" si="317"/>
        <v>62.837465000913696</v>
      </c>
      <c r="P1082" s="371">
        <f t="shared" si="318"/>
        <v>62.837465000913696</v>
      </c>
      <c r="Q1082" s="371">
        <f t="shared" si="319"/>
        <v>-91.358443017735269</v>
      </c>
      <c r="R1082" s="12">
        <f t="shared" si="320"/>
        <v>88.641556982264731</v>
      </c>
      <c r="S1082" s="57">
        <f t="shared" si="321"/>
        <v>5.1260709998503476E-2</v>
      </c>
      <c r="T1082" s="12">
        <f t="shared" si="304"/>
        <v>62.837465000913696</v>
      </c>
    </row>
    <row r="1083" spans="1:20" x14ac:dyDescent="0.25">
      <c r="A1083" s="57">
        <f t="shared" si="305"/>
        <v>323.30444594980389</v>
      </c>
      <c r="B1083" s="12">
        <f t="shared" si="322"/>
        <v>51.455500696497793</v>
      </c>
      <c r="C1083" s="57" t="str">
        <f t="shared" si="306"/>
        <v>-32.8659864990427-1380.70539892543i</v>
      </c>
      <c r="D1083" s="57" t="str">
        <f t="shared" si="307"/>
        <v>7.79999918469914-618.614491097756i</v>
      </c>
      <c r="E1083" s="57" t="str">
        <f t="shared" si="308"/>
        <v>162.453994504817-0.282681524547939i</v>
      </c>
      <c r="F1083" s="57" t="str">
        <f t="shared" si="309"/>
        <v>3.83983978065659-1290.0654778033i</v>
      </c>
      <c r="G1083" s="57" t="str">
        <f t="shared" si="310"/>
        <v>0.999999984587049-0.000124148905331224i</v>
      </c>
      <c r="H1083" s="57" t="str">
        <f t="shared" si="311"/>
        <v>109.094834696201+3.7386005323866i</v>
      </c>
      <c r="I1083" s="57" t="str">
        <f t="shared" si="312"/>
        <v>14.7877485550841-396.991439538995i</v>
      </c>
      <c r="K1083" s="57" t="str">
        <f t="shared" si="313"/>
        <v>0.109867015869874-0.00381032524126971i</v>
      </c>
      <c r="L1083" s="57" t="str">
        <f t="shared" si="314"/>
        <v>0.000125-9.75113444708922i</v>
      </c>
      <c r="M1083" s="57" t="str">
        <f t="shared" si="315"/>
        <v>0.0015-4.70069885504059i</v>
      </c>
      <c r="N1083" s="57">
        <f t="shared" si="316"/>
        <v>88.636402251545434</v>
      </c>
      <c r="O1083" s="57">
        <f t="shared" si="317"/>
        <v>62.804480560306423</v>
      </c>
      <c r="P1083" s="371">
        <f t="shared" si="318"/>
        <v>62.804480560306423</v>
      </c>
      <c r="Q1083" s="371">
        <f t="shared" si="319"/>
        <v>-91.363597748454566</v>
      </c>
      <c r="R1083" s="12">
        <f t="shared" si="320"/>
        <v>88.636402251545434</v>
      </c>
      <c r="S1083" s="57">
        <f t="shared" si="321"/>
        <v>5.1455500696497791E-2</v>
      </c>
      <c r="T1083" s="12">
        <f t="shared" si="304"/>
        <v>62.804480560306423</v>
      </c>
    </row>
    <row r="1084" spans="1:20" x14ac:dyDescent="0.25">
      <c r="A1084" s="57">
        <f t="shared" si="305"/>
        <v>324.5330028444132</v>
      </c>
      <c r="B1084" s="12">
        <f t="shared" si="322"/>
        <v>51.651031599144488</v>
      </c>
      <c r="C1084" s="57" t="str">
        <f t="shared" si="306"/>
        <v>-32.8656294993859-1375.46913754465i</v>
      </c>
      <c r="D1084" s="57" t="str">
        <f t="shared" si="307"/>
        <v>7.79999917849105-616.27267413793i</v>
      </c>
      <c r="E1084" s="57" t="str">
        <f t="shared" si="308"/>
        <v>162.453876332359-0.283751100006062i</v>
      </c>
      <c r="F1084" s="57" t="str">
        <f t="shared" si="309"/>
        <v>3.83983978020592-1285.18179062881i</v>
      </c>
      <c r="G1084" s="57" t="str">
        <f t="shared" si="310"/>
        <v>0.999999984469688-0.000124620671156857i</v>
      </c>
      <c r="H1084" s="57" t="str">
        <f t="shared" si="311"/>
        <v>109.094864588166+3.75280760526098i</v>
      </c>
      <c r="I1084" s="57" t="str">
        <f t="shared" si="312"/>
        <v>14.7877503340807-395.48838520655i</v>
      </c>
      <c r="K1084" s="57" t="str">
        <f t="shared" si="313"/>
        <v>0.109866004511531-0.00382476904504752i</v>
      </c>
      <c r="L1084" s="57" t="str">
        <f t="shared" si="314"/>
        <v>0.000125-9.714220409533i</v>
      </c>
      <c r="M1084" s="57" t="str">
        <f t="shared" si="315"/>
        <v>0.0015-4.6829038205226i</v>
      </c>
      <c r="N1084" s="57">
        <f t="shared" si="316"/>
        <v>88.631228016890347</v>
      </c>
      <c r="O1084" s="57">
        <f t="shared" si="317"/>
        <v>62.771495810942525</v>
      </c>
      <c r="P1084" s="371">
        <f t="shared" si="318"/>
        <v>62.771495810942525</v>
      </c>
      <c r="Q1084" s="371">
        <f t="shared" si="319"/>
        <v>-91.368771983109653</v>
      </c>
      <c r="R1084" s="12">
        <f t="shared" si="320"/>
        <v>88.631228016890347</v>
      </c>
      <c r="S1084" s="57">
        <f t="shared" si="321"/>
        <v>5.1651031599144491E-2</v>
      </c>
      <c r="T1084" s="12">
        <f t="shared" si="304"/>
        <v>62.771495810942525</v>
      </c>
    </row>
    <row r="1085" spans="1:20" x14ac:dyDescent="0.25">
      <c r="A1085" s="57">
        <f t="shared" si="305"/>
        <v>325.76622825522196</v>
      </c>
      <c r="B1085" s="12">
        <f t="shared" si="322"/>
        <v>51.847305519221237</v>
      </c>
      <c r="C1085" s="57" t="str">
        <f t="shared" si="306"/>
        <v>-32.865269789148-1370.25266295422i</v>
      </c>
      <c r="D1085" s="57" t="str">
        <f t="shared" si="307"/>
        <v>7.79999917223574-613.939722467419i</v>
      </c>
      <c r="E1085" s="57" t="str">
        <f t="shared" si="308"/>
        <v>162.45375726275-0.284824687148398i</v>
      </c>
      <c r="F1085" s="57" t="str">
        <f t="shared" si="309"/>
        <v>3.83983977975186-1280.31659122583i</v>
      </c>
      <c r="G1085" s="57" t="str">
        <f t="shared" si="310"/>
        <v>0.999999984351433-0.00012509422969246i</v>
      </c>
      <c r="H1085" s="57" t="str">
        <f t="shared" si="311"/>
        <v>109.094894707753+3.76706866948505i</v>
      </c>
      <c r="I1085" s="57" t="str">
        <f t="shared" si="312"/>
        <v>14.7877521266237-393.991020107274i</v>
      </c>
      <c r="K1085" s="57" t="str">
        <f t="shared" si="313"/>
        <v>0.109864985471213-0.00383926733048295i</v>
      </c>
      <c r="L1085" s="57" t="str">
        <f t="shared" si="314"/>
        <v>0.000125-9.67744611429872i</v>
      </c>
      <c r="M1085" s="57" t="str">
        <f t="shared" si="315"/>
        <v>0.0015-4.66517615114824i</v>
      </c>
      <c r="N1085" s="57">
        <f t="shared" si="316"/>
        <v>88.626034205144293</v>
      </c>
      <c r="O1085" s="57">
        <f t="shared" si="317"/>
        <v>62.738510750478625</v>
      </c>
      <c r="P1085" s="371">
        <f t="shared" si="318"/>
        <v>62.738510750478625</v>
      </c>
      <c r="Q1085" s="371">
        <f t="shared" si="319"/>
        <v>-91.373965794855707</v>
      </c>
      <c r="R1085" s="12">
        <f t="shared" si="320"/>
        <v>88.626034205144293</v>
      </c>
      <c r="S1085" s="57">
        <f t="shared" si="321"/>
        <v>5.1847305519221239E-2</v>
      </c>
      <c r="T1085" s="12">
        <f t="shared" si="304"/>
        <v>62.738510750478625</v>
      </c>
    </row>
    <row r="1086" spans="1:20" x14ac:dyDescent="0.25">
      <c r="A1086" s="57">
        <f t="shared" si="305"/>
        <v>327.00413992259178</v>
      </c>
      <c r="B1086" s="12">
        <f t="shared" si="322"/>
        <v>52.044325280194279</v>
      </c>
      <c r="C1086" s="57" t="str">
        <f t="shared" si="306"/>
        <v>-32.864907347809-1365.05590011575i</v>
      </c>
      <c r="D1086" s="57" t="str">
        <f t="shared" si="307"/>
        <v>7.79999916593278-611.61560252593i</v>
      </c>
      <c r="E1086" s="57" t="str">
        <f t="shared" si="308"/>
        <v>162.4536372892-0.285902300618259i</v>
      </c>
      <c r="F1086" s="57" t="str">
        <f t="shared" si="309"/>
        <v>3.83983977929432-1275.46980960686i</v>
      </c>
      <c r="G1086" s="57" t="str">
        <f t="shared" si="310"/>
        <v>0.999999984232278-0.000125569587750329i</v>
      </c>
      <c r="H1086" s="57" t="str">
        <f t="shared" si="311"/>
        <v>109.094925056694+3.78138393027707i</v>
      </c>
      <c r="I1086" s="57" t="str">
        <f t="shared" si="312"/>
        <v>14.7877539328164-392.499322701071i</v>
      </c>
      <c r="K1086" s="57" t="str">
        <f t="shared" si="313"/>
        <v>0.109863958690716-0.00385382029998681i</v>
      </c>
      <c r="L1086" s="57" t="str">
        <f t="shared" si="314"/>
        <v>0.000125-9.64081103237566i</v>
      </c>
      <c r="M1086" s="57" t="str">
        <f t="shared" si="315"/>
        <v>0.0015-4.64751559189903i</v>
      </c>
      <c r="N1086" s="57">
        <f t="shared" si="316"/>
        <v>88.620820742885073</v>
      </c>
      <c r="O1086" s="57">
        <f t="shared" si="317"/>
        <v>62.705525376553567</v>
      </c>
      <c r="P1086" s="371">
        <f t="shared" si="318"/>
        <v>62.705525376553567</v>
      </c>
      <c r="Q1086" s="371">
        <f t="shared" si="319"/>
        <v>-91.379179257114927</v>
      </c>
      <c r="R1086" s="12">
        <f t="shared" si="320"/>
        <v>88.620820742885073</v>
      </c>
      <c r="S1086" s="57">
        <f t="shared" si="321"/>
        <v>5.204432528019428E-2</v>
      </c>
      <c r="T1086" s="12">
        <f t="shared" si="304"/>
        <v>62.705525376553567</v>
      </c>
    </row>
    <row r="1087" spans="1:20" x14ac:dyDescent="0.25">
      <c r="A1087" s="57">
        <f t="shared" si="305"/>
        <v>328.24675565429766</v>
      </c>
      <c r="B1087" s="12">
        <f t="shared" si="322"/>
        <v>52.242093716259021</v>
      </c>
      <c r="C1087" s="57" t="str">
        <f t="shared" si="306"/>
        <v>-32.8645421546927-1359.87877427441i</v>
      </c>
      <c r="D1087" s="57" t="str">
        <f t="shared" si="307"/>
        <v>7.7999991595818-609.300280880217i</v>
      </c>
      <c r="E1087" s="57" t="str">
        <f t="shared" si="308"/>
        <v>162.453516404866-0.286983955107644i</v>
      </c>
      <c r="F1087" s="57" t="str">
        <f t="shared" si="309"/>
        <v>3.83983977883329-1270.64137604931i</v>
      </c>
      <c r="G1087" s="57" t="str">
        <f t="shared" si="310"/>
        <v>0.999999984112216-0.000126046752168646i</v>
      </c>
      <c r="H1087" s="57" t="str">
        <f t="shared" si="311"/>
        <v>109.094955636736+3.79575359363579i</v>
      </c>
      <c r="I1087" s="57" t="str">
        <f t="shared" si="312"/>
        <v>14.7877557527627-391.01327152937i</v>
      </c>
      <c r="K1087" s="57" t="str">
        <f t="shared" si="313"/>
        <v>0.109862924111396-0.00386842815668644i</v>
      </c>
      <c r="L1087" s="57" t="str">
        <f t="shared" si="314"/>
        <v>0.000125-9.604314636756i</v>
      </c>
      <c r="M1087" s="57" t="str">
        <f t="shared" si="315"/>
        <v>0.0015-4.62992188872188i</v>
      </c>
      <c r="N1087" s="57">
        <f t="shared" si="316"/>
        <v>88.615587556422611</v>
      </c>
      <c r="O1087" s="57">
        <f t="shared" si="317"/>
        <v>62.672539686788198</v>
      </c>
      <c r="P1087" s="371">
        <f t="shared" si="318"/>
        <v>62.672539686788198</v>
      </c>
      <c r="Q1087" s="371">
        <f t="shared" si="319"/>
        <v>-91.384412443577389</v>
      </c>
      <c r="R1087" s="12">
        <f t="shared" si="320"/>
        <v>88.615587556422611</v>
      </c>
      <c r="S1087" s="57">
        <f t="shared" si="321"/>
        <v>5.2242093716259021E-2</v>
      </c>
      <c r="T1087" s="12">
        <f t="shared" si="304"/>
        <v>62.672539686788198</v>
      </c>
    </row>
    <row r="1088" spans="1:20" x14ac:dyDescent="0.25">
      <c r="A1088" s="57">
        <f t="shared" si="305"/>
        <v>329.49409332578398</v>
      </c>
      <c r="B1088" s="12">
        <f t="shared" si="322"/>
        <v>52.440613672380806</v>
      </c>
      <c r="C1088" s="57" t="str">
        <f t="shared" si="306"/>
        <v>-32.8641741889684-1354.72121095792i</v>
      </c>
      <c r="D1088" s="57" t="str">
        <f t="shared" si="307"/>
        <v>7.79999915318253-606.993724223602i</v>
      </c>
      <c r="E1088" s="57" t="str">
        <f t="shared" si="308"/>
        <v>162.453394602856-0.288069665357533i</v>
      </c>
      <c r="F1088" s="57" t="str">
        <f t="shared" si="309"/>
        <v>3.83983977836878-1265.83122109453i</v>
      </c>
      <c r="G1088" s="57" t="str">
        <f t="shared" si="310"/>
        <v>0.999999983991239-0.000126525729811581i</v>
      </c>
      <c r="H1088" s="57" t="str">
        <f t="shared" si="311"/>
        <v>109.094986449638+3.81017786634329i</v>
      </c>
      <c r="I1088" s="57" t="str">
        <f t="shared" si="312"/>
        <v>14.7877575865671-389.53284521482i</v>
      </c>
      <c r="K1088" s="57" t="str">
        <f t="shared" si="313"/>
        <v>0.109861881674168-0.00388309110442784i</v>
      </c>
      <c r="L1088" s="57" t="str">
        <f t="shared" si="314"/>
        <v>0.000125-9.56795640242673i</v>
      </c>
      <c r="M1088" s="57" t="str">
        <f t="shared" si="315"/>
        <v>0.0015-4.61239478852548i</v>
      </c>
      <c r="N1088" s="57">
        <f t="shared" si="316"/>
        <v>88.610334571797921</v>
      </c>
      <c r="O1088" s="57">
        <f t="shared" si="317"/>
        <v>62.639553678785582</v>
      </c>
      <c r="P1088" s="371">
        <f t="shared" si="318"/>
        <v>62.639553678785582</v>
      </c>
      <c r="Q1088" s="371">
        <f t="shared" si="319"/>
        <v>-91.389665428202079</v>
      </c>
      <c r="R1088" s="12">
        <f t="shared" si="320"/>
        <v>88.610334571797921</v>
      </c>
      <c r="S1088" s="57">
        <f t="shared" si="321"/>
        <v>5.2440613672380808E-2</v>
      </c>
      <c r="T1088" s="12">
        <f t="shared" si="304"/>
        <v>62.639553678785582</v>
      </c>
    </row>
    <row r="1089" spans="1:20" x14ac:dyDescent="0.25">
      <c r="A1089" s="57">
        <f t="shared" si="305"/>
        <v>330.74617088042197</v>
      </c>
      <c r="B1089" s="12">
        <f t="shared" si="322"/>
        <v>52.639888004335852</v>
      </c>
      <c r="C1089" s="57" t="str">
        <f t="shared" si="306"/>
        <v>-32.8638034296476-1349.5831359754i</v>
      </c>
      <c r="D1089" s="57" t="str">
        <f t="shared" si="307"/>
        <v>7.79999914673447-604.695899375493i</v>
      </c>
      <c r="E1089" s="57" t="str">
        <f t="shared" si="308"/>
        <v>162.453271876223-0.289159446157807i</v>
      </c>
      <c r="F1089" s="57" t="str">
        <f t="shared" si="309"/>
        <v>3.8398397779007-1261.03927554684i</v>
      </c>
      <c r="G1089" s="57" t="str">
        <f t="shared" si="310"/>
        <v>0.999999983869342-0.000127006527569383i</v>
      </c>
      <c r="H1089" s="57" t="str">
        <f t="shared" si="311"/>
        <v>109.095017497175+3.82465695596812i</v>
      </c>
      <c r="I1089" s="57" t="str">
        <f t="shared" si="312"/>
        <v>14.7877594343354-388.058022461002i</v>
      </c>
      <c r="K1089" s="57" t="str">
        <f t="shared" si="313"/>
        <v>0.1098608313195-0.00389780934777781i</v>
      </c>
      <c r="L1089" s="57" t="str">
        <f t="shared" si="314"/>
        <v>0.000125-9.53173580636257i</v>
      </c>
      <c r="M1089" s="57" t="str">
        <f t="shared" si="315"/>
        <v>0.0015-4.5949340391766i</v>
      </c>
      <c r="N1089" s="57">
        <f t="shared" si="316"/>
        <v>88.60506171478238</v>
      </c>
      <c r="O1089" s="57">
        <f t="shared" si="317"/>
        <v>62.606567350130398</v>
      </c>
      <c r="P1089" s="371">
        <f t="shared" si="318"/>
        <v>62.606567350130398</v>
      </c>
      <c r="Q1089" s="371">
        <f t="shared" si="319"/>
        <v>-91.39493828521762</v>
      </c>
      <c r="R1089" s="12">
        <f t="shared" si="320"/>
        <v>88.60506171478238</v>
      </c>
      <c r="S1089" s="57">
        <f t="shared" si="321"/>
        <v>5.2639888004335854E-2</v>
      </c>
      <c r="T1089" s="12">
        <f t="shared" si="304"/>
        <v>62.606567350130398</v>
      </c>
    </row>
    <row r="1090" spans="1:20" x14ac:dyDescent="0.25">
      <c r="A1090" s="57">
        <f t="shared" si="305"/>
        <v>332.00300632976757</v>
      </c>
      <c r="B1090" s="12">
        <f t="shared" si="322"/>
        <v>52.83991957875233</v>
      </c>
      <c r="C1090" s="57" t="str">
        <f t="shared" si="306"/>
        <v>-32.8634298555849-1344.46447541637i</v>
      </c>
      <c r="D1090" s="57" t="str">
        <f t="shared" si="307"/>
        <v>7.79999914023731-602.406773280906i</v>
      </c>
      <c r="E1090" s="57" t="str">
        <f t="shared" si="308"/>
        <v>162.453148217972-0.290253312347624i</v>
      </c>
      <c r="F1090" s="57" t="str">
        <f t="shared" si="309"/>
        <v>3.83983977742906-1256.26547047249i</v>
      </c>
      <c r="G1090" s="57" t="str">
        <f t="shared" si="310"/>
        <v>0.999999983746516-0.000127489152358488i</v>
      </c>
      <c r="H1090" s="57" t="str">
        <f t="shared" si="311"/>
        <v>109.095048781132+3.83919107086809i</v>
      </c>
      <c r="I1090" s="57" t="str">
        <f t="shared" si="312"/>
        <v>14.7877612961738-386.588782052086i</v>
      </c>
      <c r="K1090" s="57" t="str">
        <f t="shared" si="313"/>
        <v>0.109859772987413-0.00391258309202607i</v>
      </c>
      <c r="L1090" s="57" t="str">
        <f t="shared" si="314"/>
        <v>0.000125-9.49565232751804i</v>
      </c>
      <c r="M1090" s="57" t="str">
        <f t="shared" si="315"/>
        <v>0.0015-4.57753938949653i</v>
      </c>
      <c r="N1090" s="57">
        <f t="shared" si="316"/>
        <v>88.599768910876705</v>
      </c>
      <c r="O1090" s="57">
        <f t="shared" si="317"/>
        <v>62.573580698389229</v>
      </c>
      <c r="P1090" s="371">
        <f t="shared" si="318"/>
        <v>62.573580698389229</v>
      </c>
      <c r="Q1090" s="371">
        <f t="shared" si="319"/>
        <v>-91.400231089123295</v>
      </c>
      <c r="R1090" s="12">
        <f t="shared" si="320"/>
        <v>88.599768910876705</v>
      </c>
      <c r="S1090" s="57">
        <f t="shared" si="321"/>
        <v>5.283991957875233E-2</v>
      </c>
      <c r="T1090" s="12">
        <f t="shared" si="304"/>
        <v>62.573580698389229</v>
      </c>
    </row>
    <row r="1091" spans="1:20" x14ac:dyDescent="0.25">
      <c r="A1091" s="57">
        <f t="shared" si="305"/>
        <v>333.26461775382069</v>
      </c>
      <c r="B1091" s="12">
        <f t="shared" si="322"/>
        <v>53.040711273151587</v>
      </c>
      <c r="C1091" s="57" t="str">
        <f t="shared" si="306"/>
        <v>-32.8630534454762-1339.36515564965i</v>
      </c>
      <c r="D1091" s="57" t="str">
        <f t="shared" si="307"/>
        <v>7.79999913369069-600.126313009996i</v>
      </c>
      <c r="E1091" s="57" t="str">
        <f t="shared" si="308"/>
        <v>162.453023621052-0.291351278815298i</v>
      </c>
      <c r="F1091" s="57" t="str">
        <f t="shared" si="309"/>
        <v>3.83983977695383-1251.50973719869i</v>
      </c>
      <c r="G1091" s="57" t="str">
        <f t="shared" si="310"/>
        <v>0.999999983622754-0.000127973611121612i</v>
      </c>
      <c r="H1091" s="57" t="str">
        <f t="shared" si="311"/>
        <v>109.095080303311+3.85378042019356i</v>
      </c>
      <c r="I1091" s="57" t="str">
        <f t="shared" si="312"/>
        <v>14.7877631721899-385.125102852562i</v>
      </c>
      <c r="K1091" s="57" t="str">
        <f t="shared" si="313"/>
        <v>0.109858706617474-0.00392741254318742i</v>
      </c>
      <c r="L1091" s="57" t="str">
        <f t="shared" si="314"/>
        <v>0.000125-9.45970544682009i</v>
      </c>
      <c r="M1091" s="57" t="str">
        <f t="shared" si="315"/>
        <v>0.0015-4.56021058925735i</v>
      </c>
      <c r="N1091" s="57">
        <f t="shared" si="316"/>
        <v>88.594456085310043</v>
      </c>
      <c r="O1091" s="57">
        <f t="shared" si="317"/>
        <v>62.54059372111017</v>
      </c>
      <c r="P1091" s="371">
        <f t="shared" si="318"/>
        <v>62.54059372111017</v>
      </c>
      <c r="Q1091" s="371">
        <f t="shared" si="319"/>
        <v>-91.405543914689957</v>
      </c>
      <c r="R1091" s="12">
        <f t="shared" si="320"/>
        <v>88.594456085310043</v>
      </c>
      <c r="S1091" s="57">
        <f t="shared" si="321"/>
        <v>5.3040711273151589E-2</v>
      </c>
      <c r="T1091" s="12">
        <f t="shared" si="304"/>
        <v>62.54059372111017</v>
      </c>
    </row>
    <row r="1092" spans="1:20" x14ac:dyDescent="0.25">
      <c r="A1092" s="57">
        <f t="shared" si="305"/>
        <v>334.53102330128519</v>
      </c>
      <c r="B1092" s="12">
        <f t="shared" si="322"/>
        <v>53.242265975989561</v>
      </c>
      <c r="C1092" s="57" t="str">
        <f t="shared" si="306"/>
        <v>-32.8626741778555-1334.28510332234i</v>
      </c>
      <c r="D1092" s="57" t="str">
        <f t="shared" si="307"/>
        <v>7.79999912709425-597.854485757577i</v>
      </c>
      <c r="E1092" s="57" t="str">
        <f t="shared" si="308"/>
        <v>162.45289807836-0.29245336049846i</v>
      </c>
      <c r="F1092" s="57" t="str">
        <f t="shared" si="309"/>
        <v>3.839839776475-1246.77200731263i</v>
      </c>
      <c r="G1092" s="57" t="str">
        <f t="shared" si="310"/>
        <v>0.999999983498051-0.000128459910827855i</v>
      </c>
      <c r="H1092" s="57" t="str">
        <f t="shared" si="311"/>
        <v>109.095112065525+3.86842521388995i</v>
      </c>
      <c r="I1092" s="57" t="str">
        <f t="shared" si="312"/>
        <v>14.787765062491-383.666963806911i</v>
      </c>
      <c r="K1092" s="57" t="str">
        <f t="shared" si="313"/>
        <v>0.109857632148798-0.0039422979080038i</v>
      </c>
      <c r="L1092" s="57" t="str">
        <f t="shared" si="314"/>
        <v>0.000125-9.42389464716085i</v>
      </c>
      <c r="M1092" s="57" t="str">
        <f t="shared" si="315"/>
        <v>0.0015-4.54294738917846i</v>
      </c>
      <c r="N1092" s="57">
        <f t="shared" si="316"/>
        <v>88.589123163039289</v>
      </c>
      <c r="O1092" s="57">
        <f t="shared" si="317"/>
        <v>62.507606415822977</v>
      </c>
      <c r="P1092" s="371">
        <f t="shared" si="318"/>
        <v>62.507606415822977</v>
      </c>
      <c r="Q1092" s="371">
        <f t="shared" si="319"/>
        <v>-91.410876836960711</v>
      </c>
      <c r="R1092" s="12">
        <f t="shared" si="320"/>
        <v>88.589123163039289</v>
      </c>
      <c r="S1092" s="57">
        <f t="shared" si="321"/>
        <v>5.3242265975989564E-2</v>
      </c>
      <c r="T1092" s="12">
        <f t="shared" si="304"/>
        <v>62.507606415822977</v>
      </c>
    </row>
    <row r="1093" spans="1:20" x14ac:dyDescent="0.25">
      <c r="A1093" s="57">
        <f t="shared" si="305"/>
        <v>335.80224118983011</v>
      </c>
      <c r="B1093" s="12">
        <f t="shared" si="322"/>
        <v>53.444586586698321</v>
      </c>
      <c r="C1093" s="57" t="str">
        <f t="shared" si="306"/>
        <v>-32.8622920310964-1329.22424535869i</v>
      </c>
      <c r="D1093" s="57" t="str">
        <f t="shared" si="307"/>
        <v>7.79999912044757-595.591258842648i</v>
      </c>
      <c r="E1093" s="57" t="str">
        <f t="shared" si="308"/>
        <v>162.452771582741-0.29355957238425i</v>
      </c>
      <c r="F1093" s="57" t="str">
        <f t="shared" si="309"/>
        <v>3.83983977599251-1242.05221266046i</v>
      </c>
      <c r="G1093" s="57" t="str">
        <f t="shared" si="310"/>
        <v>0.999999983372398-0.000128948058472798i</v>
      </c>
      <c r="H1093" s="57" t="str">
        <f t="shared" si="311"/>
        <v>109.095144069602+3.88312566270137i</v>
      </c>
      <c r="I1093" s="57" t="str">
        <f t="shared" si="312"/>
        <v>14.7877669671861-382.214343939309i</v>
      </c>
      <c r="K1093" s="57" t="str">
        <f t="shared" si="313"/>
        <v>0.109856549520038-0.00395723939394645i</v>
      </c>
      <c r="L1093" s="57" t="str">
        <f t="shared" si="314"/>
        <v>0.000125-9.38821941339001i</v>
      </c>
      <c r="M1093" s="57" t="str">
        <f t="shared" si="315"/>
        <v>0.0015-4.52574954092297i</v>
      </c>
      <c r="N1093" s="57">
        <f t="shared" si="316"/>
        <v>88.583770068747882</v>
      </c>
      <c r="O1093" s="57">
        <f t="shared" si="317"/>
        <v>62.474618780038398</v>
      </c>
      <c r="P1093" s="371">
        <f t="shared" si="318"/>
        <v>62.474618780038398</v>
      </c>
      <c r="Q1093" s="371">
        <f t="shared" si="319"/>
        <v>-91.416229931252118</v>
      </c>
      <c r="R1093" s="12">
        <f t="shared" si="320"/>
        <v>88.583770068747882</v>
      </c>
      <c r="S1093" s="57">
        <f t="shared" si="321"/>
        <v>5.3444586586698324E-2</v>
      </c>
      <c r="T1093" s="12">
        <f t="shared" si="304"/>
        <v>62.474618780038398</v>
      </c>
    </row>
    <row r="1094" spans="1:20" x14ac:dyDescent="0.25">
      <c r="A1094" s="57">
        <f t="shared" si="305"/>
        <v>337.07828970635143</v>
      </c>
      <c r="B1094" s="12">
        <f t="shared" si="322"/>
        <v>53.647676015727775</v>
      </c>
      <c r="C1094" s="57" t="str">
        <f t="shared" si="306"/>
        <v>-32.8619069834097-1324.18250895913i</v>
      </c>
      <c r="D1094" s="57" t="str">
        <f t="shared" si="307"/>
        <v>7.7999991137503-593.336599707933i</v>
      </c>
      <c r="E1094" s="57" t="str">
        <f t="shared" si="308"/>
        <v>162.452644126982-0.294669929509273i</v>
      </c>
      <c r="F1094" s="57" t="str">
        <f t="shared" si="309"/>
        <v>3.83983977550634-1237.35028534636i</v>
      </c>
      <c r="G1094" s="57" t="str">
        <f t="shared" si="310"/>
        <v>0.999999983245788-0.000129438061078606i</v>
      </c>
      <c r="H1094" s="57" t="str">
        <f t="shared" si="311"/>
        <v>109.095176317384+3.89788197817332i</v>
      </c>
      <c r="I1094" s="57" t="str">
        <f t="shared" si="312"/>
        <v>14.7877688863848-380.767222353336i</v>
      </c>
      <c r="K1094" s="57" t="str">
        <f t="shared" si="313"/>
        <v>0.109855458669387-0.00397223720921814i</v>
      </c>
      <c r="L1094" s="57" t="str">
        <f t="shared" si="314"/>
        <v>0.000125-9.35267923230721i</v>
      </c>
      <c r="M1094" s="57" t="str">
        <f t="shared" si="315"/>
        <v>0.0015-4.50861679709401i</v>
      </c>
      <c r="N1094" s="57">
        <f t="shared" si="316"/>
        <v>88.578396726845071</v>
      </c>
      <c r="O1094" s="57">
        <f t="shared" si="317"/>
        <v>62.441630811248594</v>
      </c>
      <c r="P1094" s="371">
        <f t="shared" si="318"/>
        <v>62.441630811248594</v>
      </c>
      <c r="Q1094" s="371">
        <f t="shared" si="319"/>
        <v>-91.421603273154929</v>
      </c>
      <c r="R1094" s="12">
        <f t="shared" si="320"/>
        <v>88.578396726845071</v>
      </c>
      <c r="S1094" s="57">
        <f t="shared" si="321"/>
        <v>5.3647676015727778E-2</v>
      </c>
      <c r="T1094" s="12">
        <f t="shared" si="304"/>
        <v>62.441630811248594</v>
      </c>
    </row>
    <row r="1095" spans="1:20" x14ac:dyDescent="0.25">
      <c r="A1095" s="57">
        <f t="shared" si="305"/>
        <v>338.35918720723561</v>
      </c>
      <c r="B1095" s="12">
        <f t="shared" si="322"/>
        <v>53.851537184587542</v>
      </c>
      <c r="C1095" s="57" t="str">
        <f t="shared" si="306"/>
        <v>-32.8615190128427-1319.15982159918i</v>
      </c>
      <c r="D1095" s="57" t="str">
        <f t="shared" si="307"/>
        <v>7.79999910700195-591.0904759194i</v>
      </c>
      <c r="E1095" s="57" t="str">
        <f t="shared" si="308"/>
        <v>162.452515703822-0.29578444695984i</v>
      </c>
      <c r="F1095" s="57" t="str">
        <f t="shared" si="309"/>
        <v>3.83983977501647-1232.66615773151i</v>
      </c>
      <c r="G1095" s="57" t="str">
        <f t="shared" si="310"/>
        <v>0.999999983118214-0.000129929925694129i</v>
      </c>
      <c r="H1095" s="57" t="str">
        <f t="shared" si="311"/>
        <v>109.095208810728+3.91269437265591i</v>
      </c>
      <c r="I1095" s="57" t="str">
        <f t="shared" si="312"/>
        <v>14.7877708201977-379.325578231659i</v>
      </c>
      <c r="K1095" s="57" t="str">
        <f t="shared" si="313"/>
        <v>0.109854359534569-0.00398729156275513i</v>
      </c>
      <c r="L1095" s="57" t="str">
        <f t="shared" si="314"/>
        <v>0.000125-9.31727359265516i</v>
      </c>
      <c r="M1095" s="57" t="str">
        <f t="shared" si="315"/>
        <v>0.0015-4.49154891123132i</v>
      </c>
      <c r="N1095" s="57">
        <f t="shared" si="316"/>
        <v>88.573003061465002</v>
      </c>
      <c r="O1095" s="57">
        <f t="shared" si="317"/>
        <v>62.408642506926668</v>
      </c>
      <c r="P1095" s="371">
        <f t="shared" si="318"/>
        <v>62.408642506926668</v>
      </c>
      <c r="Q1095" s="371">
        <f t="shared" si="319"/>
        <v>-91.426996938534998</v>
      </c>
      <c r="R1095" s="12">
        <f t="shared" si="320"/>
        <v>88.573003061465002</v>
      </c>
      <c r="S1095" s="57">
        <f t="shared" si="321"/>
        <v>5.3851537184587545E-2</v>
      </c>
      <c r="T1095" s="12">
        <f t="shared" si="304"/>
        <v>62.408642506926668</v>
      </c>
    </row>
    <row r="1096" spans="1:20" x14ac:dyDescent="0.25">
      <c r="A1096" s="57">
        <f t="shared" si="305"/>
        <v>339.64495211862305</v>
      </c>
      <c r="B1096" s="12">
        <f t="shared" si="322"/>
        <v>54.056173025888974</v>
      </c>
      <c r="C1096" s="57" t="str">
        <f t="shared" si="306"/>
        <v>-32.8611280972765-1314.15611102842i</v>
      </c>
      <c r="D1096" s="57" t="str">
        <f t="shared" si="307"/>
        <v>7.79999910020228-588.852855165809i</v>
      </c>
      <c r="E1096" s="57" t="str">
        <f t="shared" si="308"/>
        <v>162.45238630594-0.296903139871984i</v>
      </c>
      <c r="F1096" s="57" t="str">
        <f t="shared" si="309"/>
        <v>3.83983977452289-1227.99976243319i</v>
      </c>
      <c r="G1096" s="57" t="str">
        <f t="shared" si="310"/>
        <v>0.999999982989669-0.000130423659395001i</v>
      </c>
      <c r="H1096" s="57" t="str">
        <f t="shared" si="311"/>
        <v>109.095241551501+3.92756305930654i</v>
      </c>
      <c r="I1096" s="57" t="str">
        <f t="shared" si="312"/>
        <v>14.7877727687358-377.889390835742i</v>
      </c>
      <c r="K1096" s="57" t="str">
        <f t="shared" si="313"/>
        <v>0.109853252052844-0.00400240266422942i</v>
      </c>
      <c r="L1096" s="57" t="str">
        <f t="shared" si="314"/>
        <v>0.000125-9.28200198511174i</v>
      </c>
      <c r="M1096" s="57" t="str">
        <f t="shared" si="315"/>
        <v>0.0015-4.47454563780766i</v>
      </c>
      <c r="N1096" s="57">
        <f t="shared" si="316"/>
        <v>88.56758899646583</v>
      </c>
      <c r="O1096" s="57">
        <f t="shared" si="317"/>
        <v>62.375653864526669</v>
      </c>
      <c r="P1096" s="371">
        <f t="shared" si="318"/>
        <v>62.375653864526669</v>
      </c>
      <c r="Q1096" s="371">
        <f t="shared" si="319"/>
        <v>-91.43241100353417</v>
      </c>
      <c r="R1096" s="12">
        <f t="shared" si="320"/>
        <v>88.56758899646583</v>
      </c>
      <c r="S1096" s="57">
        <f t="shared" si="321"/>
        <v>5.4056173025888971E-2</v>
      </c>
      <c r="T1096" s="12">
        <f t="shared" si="304"/>
        <v>62.375653864526669</v>
      </c>
    </row>
    <row r="1097" spans="1:20" x14ac:dyDescent="0.25">
      <c r="A1097" s="57">
        <f t="shared" si="305"/>
        <v>340.93560293667383</v>
      </c>
      <c r="B1097" s="12">
        <f t="shared" si="322"/>
        <v>54.261586483387354</v>
      </c>
      <c r="C1097" s="57" t="str">
        <f t="shared" si="306"/>
        <v>-32.8607342144274-1309.17130526942i</v>
      </c>
      <c r="D1097" s="57" t="str">
        <f t="shared" si="307"/>
        <v>7.79999909335086-586.62370525823i</v>
      </c>
      <c r="E1097" s="57" t="str">
        <f t="shared" si="308"/>
        <v>162.452255925962-0.298026023431673i</v>
      </c>
      <c r="F1097" s="57" t="str">
        <f t="shared" si="309"/>
        <v>3.83983977402555-1223.35103232372i</v>
      </c>
      <c r="G1097" s="57" t="str">
        <f t="shared" si="310"/>
        <v>0.999999982860145-0.000130919269283746i</v>
      </c>
      <c r="H1097" s="57" t="str">
        <f t="shared" si="311"/>
        <v>109.09527454159+3.94248825209368i</v>
      </c>
      <c r="I1097" s="57" t="str">
        <f t="shared" si="312"/>
        <v>14.7877747321118-376.458639505551i</v>
      </c>
      <c r="K1097" s="57" t="str">
        <f t="shared" si="313"/>
        <v>0.109852136160994-0.00401757072405089i</v>
      </c>
      <c r="L1097" s="57" t="str">
        <f t="shared" si="314"/>
        <v>0.000125-9.24686390228304i</v>
      </c>
      <c r="M1097" s="57" t="str">
        <f t="shared" si="315"/>
        <v>0.0015-4.45760673222521i</v>
      </c>
      <c r="N1097" s="57">
        <f t="shared" si="316"/>
        <v>88.562154455428598</v>
      </c>
      <c r="O1097" s="57">
        <f t="shared" si="317"/>
        <v>62.34266488148323</v>
      </c>
      <c r="P1097" s="371">
        <f t="shared" si="318"/>
        <v>62.34266488148323</v>
      </c>
      <c r="Q1097" s="371">
        <f t="shared" si="319"/>
        <v>-91.437845544571402</v>
      </c>
      <c r="R1097" s="12">
        <f t="shared" si="320"/>
        <v>88.562154455428598</v>
      </c>
      <c r="S1097" s="57">
        <f t="shared" si="321"/>
        <v>5.4261586483387352E-2</v>
      </c>
      <c r="T1097" s="12">
        <f t="shared" si="304"/>
        <v>62.34266488148323</v>
      </c>
    </row>
    <row r="1098" spans="1:20" x14ac:dyDescent="0.25">
      <c r="A1098" s="57">
        <f t="shared" si="305"/>
        <v>342.23115822783325</v>
      </c>
      <c r="B1098" s="12">
        <f t="shared" si="322"/>
        <v>54.467780512024227</v>
      </c>
      <c r="C1098" s="57" t="str">
        <f t="shared" si="306"/>
        <v>-32.860337341843-1304.20533261678i</v>
      </c>
      <c r="D1098" s="57" t="str">
        <f t="shared" si="307"/>
        <v>7.7999990864472-584.402994129596i</v>
      </c>
      <c r="E1098" s="57" t="str">
        <f t="shared" si="308"/>
        <v>162.45212455646-0.299153112874724i</v>
      </c>
      <c r="F1098" s="57" t="str">
        <f t="shared" si="309"/>
        <v>3.83983977352439-1218.71990052955i</v>
      </c>
      <c r="G1098" s="57" t="str">
        <f t="shared" si="310"/>
        <v>0.999999982729634-0.000131416762489872i</v>
      </c>
      <c r="H1098" s="57" t="str">
        <f t="shared" si="311"/>
        <v>109.095307782894+3.95747016579921i</v>
      </c>
      <c r="I1098" s="57" t="str">
        <f t="shared" si="312"/>
        <v>14.7877767104382-375.033303659247i</v>
      </c>
      <c r="K1098" s="57" t="str">
        <f t="shared" si="313"/>
        <v>0.109851011795328-0.00403279595336933i</v>
      </c>
      <c r="L1098" s="57" t="str">
        <f t="shared" si="314"/>
        <v>0.000125-9.21185883869597i</v>
      </c>
      <c r="M1098" s="57" t="str">
        <f t="shared" si="315"/>
        <v>0.0015-4.44073195081212i</v>
      </c>
      <c r="N1098" s="57">
        <f t="shared" si="316"/>
        <v>88.55669936165674</v>
      </c>
      <c r="O1098" s="57">
        <f t="shared" si="317"/>
        <v>62.309675555211882</v>
      </c>
      <c r="P1098" s="371">
        <f t="shared" si="318"/>
        <v>62.309675555211882</v>
      </c>
      <c r="Q1098" s="371">
        <f t="shared" si="319"/>
        <v>-91.44330063834326</v>
      </c>
      <c r="R1098" s="12">
        <f t="shared" si="320"/>
        <v>88.55669936165674</v>
      </c>
      <c r="S1098" s="57">
        <f t="shared" si="321"/>
        <v>5.4467780512024229E-2</v>
      </c>
      <c r="T1098" s="12">
        <f t="shared" si="304"/>
        <v>62.309675555211882</v>
      </c>
    </row>
    <row r="1099" spans="1:20" x14ac:dyDescent="0.25">
      <c r="A1099" s="57">
        <f t="shared" si="305"/>
        <v>343.53163662909901</v>
      </c>
      <c r="B1099" s="12">
        <f t="shared" si="322"/>
        <v>54.674758077969919</v>
      </c>
      <c r="C1099" s="57" t="str">
        <f t="shared" si="306"/>
        <v>-32.8599374569024-1299.25812163604i</v>
      </c>
      <c r="D1099" s="57" t="str">
        <f t="shared" si="307"/>
        <v>7.79999907949105-582.19068983423i</v>
      </c>
      <c r="E1099" s="57" t="str">
        <f t="shared" si="308"/>
        <v>162.451992189949-0.300284423487115i</v>
      </c>
      <c r="F1099" s="57" t="str">
        <f t="shared" si="309"/>
        <v>3.83983977301946-1214.10630043031i</v>
      </c>
      <c r="G1099" s="57" t="str">
        <f t="shared" si="310"/>
        <v>0.99999998259813-0.000131916146169986i</v>
      </c>
      <c r="H1099" s="57" t="str">
        <f t="shared" si="311"/>
        <v>109.095341277323+3.97250901602192i</v>
      </c>
      <c r="I1099" s="57" t="str">
        <f t="shared" si="312"/>
        <v>14.7877787038289-373.613362792889i</v>
      </c>
      <c r="K1099" s="57" t="str">
        <f t="shared" si="313"/>
        <v>0.109849878891676-0.00404807856407671i</v>
      </c>
      <c r="L1099" s="57" t="str">
        <f t="shared" si="314"/>
        <v>0.000125-9.17698629079101i</v>
      </c>
      <c r="M1099" s="57" t="str">
        <f t="shared" si="315"/>
        <v>0.0015-4.423921050819i</v>
      </c>
      <c r="N1099" s="57">
        <f t="shared" si="316"/>
        <v>88.551223638174761</v>
      </c>
      <c r="O1099" s="57">
        <f t="shared" si="317"/>
        <v>62.276685883108513</v>
      </c>
      <c r="P1099" s="371">
        <f t="shared" si="318"/>
        <v>62.276685883108513</v>
      </c>
      <c r="Q1099" s="371">
        <f t="shared" si="319"/>
        <v>-91.448776361825239</v>
      </c>
      <c r="R1099" s="12">
        <f t="shared" si="320"/>
        <v>88.551223638174761</v>
      </c>
      <c r="S1099" s="57">
        <f t="shared" si="321"/>
        <v>5.4674758077969919E-2</v>
      </c>
      <c r="T1099" s="12">
        <f t="shared" si="304"/>
        <v>62.276685883108513</v>
      </c>
    </row>
    <row r="1100" spans="1:20" x14ac:dyDescent="0.25">
      <c r="A1100" s="57">
        <f t="shared" si="305"/>
        <v>344.83705684828959</v>
      </c>
      <c r="B1100" s="12">
        <f t="shared" si="322"/>
        <v>54.882522158666205</v>
      </c>
      <c r="C1100" s="57" t="str">
        <f t="shared" si="306"/>
        <v>-32.8595345368144-1294.32960116262i</v>
      </c>
      <c r="D1100" s="57" t="str">
        <f t="shared" si="307"/>
        <v>7.79999907248186-579.986760547393i</v>
      </c>
      <c r="E1100" s="57" t="str">
        <f t="shared" si="308"/>
        <v>162.451858818886-0.30141997060489i</v>
      </c>
      <c r="F1100" s="57" t="str">
        <f t="shared" si="309"/>
        <v>3.83983977251065-1209.5101656578i</v>
      </c>
      <c r="G1100" s="57" t="str">
        <f t="shared" si="310"/>
        <v>0.999999982465625-0.000132417427507886i</v>
      </c>
      <c r="H1100" s="57" t="str">
        <f t="shared" si="311"/>
        <v>109.095375026806+3.98760501918059i</v>
      </c>
      <c r="I1100" s="57" t="str">
        <f t="shared" si="312"/>
        <v>14.7877807123983-372.198796480152i</v>
      </c>
      <c r="K1100" s="57" t="str">
        <f t="shared" si="313"/>
        <v>0.109848737385383-0.00406341876880922i</v>
      </c>
      <c r="L1100" s="57" t="str">
        <f t="shared" si="314"/>
        <v>0.000125-9.14224575691476i</v>
      </c>
      <c r="M1100" s="57" t="str">
        <f t="shared" si="315"/>
        <v>0.0015-4.40717379041541i</v>
      </c>
      <c r="N1100" s="57">
        <f t="shared" si="316"/>
        <v>88.545727207727566</v>
      </c>
      <c r="O1100" s="57">
        <f t="shared" si="317"/>
        <v>62.243695862549089</v>
      </c>
      <c r="P1100" s="371">
        <f t="shared" si="318"/>
        <v>62.243695862549089</v>
      </c>
      <c r="Q1100" s="371">
        <f t="shared" si="319"/>
        <v>-91.454272792272434</v>
      </c>
      <c r="R1100" s="12">
        <f t="shared" si="320"/>
        <v>88.545727207727566</v>
      </c>
      <c r="S1100" s="57">
        <f t="shared" si="321"/>
        <v>5.4882522158666208E-2</v>
      </c>
      <c r="T1100" s="12">
        <f t="shared" si="304"/>
        <v>62.243695862549089</v>
      </c>
    </row>
    <row r="1101" spans="1:20" x14ac:dyDescent="0.25">
      <c r="A1101" s="57">
        <f t="shared" si="305"/>
        <v>346.14743766431309</v>
      </c>
      <c r="B1101" s="12">
        <f t="shared" si="322"/>
        <v>55.091075742869137</v>
      </c>
      <c r="C1101" s="57" t="str">
        <f t="shared" si="306"/>
        <v>-32.8591285586167-1289.41970030087i</v>
      </c>
      <c r="D1101" s="57" t="str">
        <f t="shared" si="307"/>
        <v>7.79999906541932-577.791174564823i</v>
      </c>
      <c r="E1101" s="57" t="str">
        <f t="shared" si="308"/>
        <v>162.451724435672-0.302559769614416i</v>
      </c>
      <c r="F1101" s="57" t="str">
        <f t="shared" si="309"/>
        <v>3.83983977199797-1204.9314300951i</v>
      </c>
      <c r="G1101" s="57" t="str">
        <f t="shared" si="310"/>
        <v>0.99999998233211-0.000132920613714669i</v>
      </c>
      <c r="H1101" s="57" t="str">
        <f t="shared" si="311"/>
        <v>109.095409033287+4.00275839251723i</v>
      </c>
      <c r="I1101" s="57" t="str">
        <f t="shared" si="312"/>
        <v>14.7877827362629-370.789584372036i</v>
      </c>
      <c r="K1101" s="57" t="str">
        <f t="shared" si="313"/>
        <v>0.109847587211306-0.00407881678094947i</v>
      </c>
      <c r="L1101" s="57" t="str">
        <f t="shared" si="314"/>
        <v>0.000125-9.10763673731294i</v>
      </c>
      <c r="M1101" s="57" t="str">
        <f t="shared" si="315"/>
        <v>0.0015-4.39048992868641i</v>
      </c>
      <c r="N1101" s="57">
        <f t="shared" si="316"/>
        <v>88.540209992779381</v>
      </c>
      <c r="O1101" s="57">
        <f t="shared" si="317"/>
        <v>62.210705490889914</v>
      </c>
      <c r="P1101" s="371">
        <f t="shared" si="318"/>
        <v>62.210705490889914</v>
      </c>
      <c r="Q1101" s="371">
        <f t="shared" si="319"/>
        <v>-91.459790007220619</v>
      </c>
      <c r="R1101" s="12">
        <f t="shared" si="320"/>
        <v>88.540209992779381</v>
      </c>
      <c r="S1101" s="57">
        <f t="shared" si="321"/>
        <v>5.5091075742869137E-2</v>
      </c>
      <c r="T1101" s="12">
        <f t="shared" si="304"/>
        <v>62.210705490889914</v>
      </c>
    </row>
    <row r="1102" spans="1:20" x14ac:dyDescent="0.25">
      <c r="A1102" s="57">
        <f t="shared" si="305"/>
        <v>347.46279792743746</v>
      </c>
      <c r="B1102" s="12">
        <f t="shared" si="322"/>
        <v>55.300421830692038</v>
      </c>
      <c r="C1102" s="57" t="str">
        <f t="shared" si="306"/>
        <v>-32.8587194991757-1284.52834842303i</v>
      </c>
      <c r="D1102" s="57" t="str">
        <f t="shared" si="307"/>
        <v>7.79999905830304-575.603900302277i</v>
      </c>
      <c r="E1102" s="57" t="str">
        <f t="shared" si="308"/>
        <v>162.451589032655-0.303703835952494i</v>
      </c>
      <c r="F1102" s="57" t="str">
        <f t="shared" si="309"/>
        <v>3.8398397714814-1200.37002787553i</v>
      </c>
      <c r="G1102" s="57" t="str">
        <f t="shared" si="310"/>
        <v>0.999999982197579-0.000133425712028835i</v>
      </c>
      <c r="H1102" s="57" t="str">
        <f t="shared" si="311"/>
        <v>109.095443298722+4.01796935409986i</v>
      </c>
      <c r="I1102" s="57" t="str">
        <f t="shared" si="312"/>
        <v>14.7877847755385-369.385706196538i</v>
      </c>
      <c r="K1102" s="57" t="str">
        <f t="shared" si="313"/>
        <v>0.109846428303814-0.00409427281462859i</v>
      </c>
      <c r="L1102" s="57" t="str">
        <f t="shared" si="314"/>
        <v>0.000125-9.07315873412327i</v>
      </c>
      <c r="M1102" s="57" t="str">
        <f t="shared" si="315"/>
        <v>0.0015-4.37386922562902i</v>
      </c>
      <c r="N1102" s="57">
        <f t="shared" si="316"/>
        <v>88.534671915512916</v>
      </c>
      <c r="O1102" s="57">
        <f t="shared" si="317"/>
        <v>62.177714765467364</v>
      </c>
      <c r="P1102" s="371">
        <f t="shared" si="318"/>
        <v>62.177714765467364</v>
      </c>
      <c r="Q1102" s="371">
        <f t="shared" si="319"/>
        <v>-91.465328084487084</v>
      </c>
      <c r="R1102" s="12">
        <f t="shared" si="320"/>
        <v>88.534671915512916</v>
      </c>
      <c r="S1102" s="57">
        <f t="shared" si="321"/>
        <v>5.5300421830692038E-2</v>
      </c>
      <c r="T1102" s="12">
        <f t="shared" si="304"/>
        <v>62.177714765467364</v>
      </c>
    </row>
    <row r="1103" spans="1:20" x14ac:dyDescent="0.25">
      <c r="A1103" s="57">
        <f t="shared" si="305"/>
        <v>348.78315655956175</v>
      </c>
      <c r="B1103" s="12">
        <f t="shared" si="322"/>
        <v>55.51056343364867</v>
      </c>
      <c r="C1103" s="57" t="str">
        <f t="shared" si="306"/>
        <v>-32.858307335181-1279.65547516822i</v>
      </c>
      <c r="D1103" s="57" t="str">
        <f t="shared" si="307"/>
        <v>7.79999905113254-573.42490629508i</v>
      </c>
      <c r="E1103" s="57" t="str">
        <f t="shared" si="308"/>
        <v>162.451452602121-0.304852185106176i</v>
      </c>
      <c r="F1103" s="57" t="str">
        <f t="shared" si="309"/>
        <v>3.83983977096089-1195.82589338181i</v>
      </c>
      <c r="G1103" s="57" t="str">
        <f t="shared" si="310"/>
        <v>0.999999982062024-0.00013393272971639i</v>
      </c>
      <c r="H1103" s="57" t="str">
        <f t="shared" si="311"/>
        <v>109.095477825081+4.03323812282582i</v>
      </c>
      <c r="I1103" s="57" t="str">
        <f t="shared" si="312"/>
        <v>14.7877868303423-367.987141758399i</v>
      </c>
      <c r="K1103" s="57" t="str">
        <f t="shared" si="313"/>
        <v>0.109845260596782-0.00410978708472835i</v>
      </c>
      <c r="L1103" s="57" t="str">
        <f t="shared" si="314"/>
        <v>0.000125-9.03881125136806i</v>
      </c>
      <c r="M1103" s="57" t="str">
        <f t="shared" si="315"/>
        <v>0.0015-4.35731144214885i</v>
      </c>
      <c r="N1103" s="57">
        <f t="shared" si="316"/>
        <v>88.529112897828611</v>
      </c>
      <c r="O1103" s="57">
        <f t="shared" si="317"/>
        <v>62.144723683597782</v>
      </c>
      <c r="P1103" s="371">
        <f t="shared" si="318"/>
        <v>62.144723683597782</v>
      </c>
      <c r="Q1103" s="371">
        <f t="shared" si="319"/>
        <v>-91.470887102171389</v>
      </c>
      <c r="R1103" s="12">
        <f t="shared" si="320"/>
        <v>88.529112897828611</v>
      </c>
      <c r="S1103" s="57">
        <f t="shared" si="321"/>
        <v>5.5510563433648671E-2</v>
      </c>
      <c r="T1103" s="12">
        <f t="shared" si="304"/>
        <v>62.144723683597782</v>
      </c>
    </row>
    <row r="1104" spans="1:20" x14ac:dyDescent="0.25">
      <c r="A1104" s="57">
        <f t="shared" si="305"/>
        <v>350.10853255448808</v>
      </c>
      <c r="B1104" s="12">
        <f t="shared" si="322"/>
        <v>55.721503574696534</v>
      </c>
      <c r="C1104" s="57" t="str">
        <f t="shared" si="306"/>
        <v>-32.8578920431498-1274.80101044135i</v>
      </c>
      <c r="D1104" s="57" t="str">
        <f t="shared" si="307"/>
        <v>7.79999904390743-571.254161197674i</v>
      </c>
      <c r="E1104" s="57" t="str">
        <f t="shared" si="308"/>
        <v>162.451315136298-0.306004832613315i</v>
      </c>
      <c r="F1104" s="57" t="str">
        <f t="shared" si="309"/>
        <v>3.8398397704364-1191.29896124504i</v>
      </c>
      <c r="G1104" s="57" t="str">
        <f t="shared" si="310"/>
        <v>0.999999981925436-0.000134441674070948i</v>
      </c>
      <c r="H1104" s="57" t="str">
        <f t="shared" si="311"/>
        <v>109.095512614355+4.04856491842523i</v>
      </c>
      <c r="I1104" s="57" t="str">
        <f t="shared" si="312"/>
        <v>14.7877889007932-366.593870938813i</v>
      </c>
      <c r="K1104" s="57" t="str">
        <f t="shared" si="313"/>
        <v>0.109844084023584-0.00412535980688334i</v>
      </c>
      <c r="L1104" s="57" t="str">
        <f t="shared" si="314"/>
        <v>0.000125-9.00459379494723i</v>
      </c>
      <c r="M1104" s="57" t="str">
        <f t="shared" si="315"/>
        <v>0.0015-4.34081634005665i</v>
      </c>
      <c r="N1104" s="57">
        <f t="shared" si="316"/>
        <v>88.523532861343341</v>
      </c>
      <c r="O1104" s="57">
        <f t="shared" si="317"/>
        <v>62.111732242576792</v>
      </c>
      <c r="P1104" s="371">
        <f t="shared" si="318"/>
        <v>62.111732242576792</v>
      </c>
      <c r="Q1104" s="371">
        <f t="shared" si="319"/>
        <v>-91.476467138656659</v>
      </c>
      <c r="R1104" s="12">
        <f t="shared" si="320"/>
        <v>88.523532861343341</v>
      </c>
      <c r="S1104" s="57">
        <f t="shared" si="321"/>
        <v>5.5721503574696532E-2</v>
      </c>
      <c r="T1104" s="12">
        <f t="shared" si="304"/>
        <v>62.111732242576792</v>
      </c>
    </row>
    <row r="1105" spans="1:20" x14ac:dyDescent="0.25">
      <c r="A1105" s="57">
        <f t="shared" si="305"/>
        <v>351.43894497819514</v>
      </c>
      <c r="B1105" s="12">
        <f t="shared" si="322"/>
        <v>55.933245288280382</v>
      </c>
      <c r="C1105" s="57" t="str">
        <f t="shared" si="306"/>
        <v>-32.8574735994218-1269.96488441225i</v>
      </c>
      <c r="D1105" s="57" t="str">
        <f t="shared" si="307"/>
        <v>7.79999903662733-569.09163378316i</v>
      </c>
      <c r="E1105" s="57" t="str">
        <f t="shared" si="308"/>
        <v>162.451176627359-0.307161794062361i</v>
      </c>
      <c r="F1105" s="57" t="str">
        <f t="shared" si="309"/>
        <v>3.83983976990794-1186.78916634377i</v>
      </c>
      <c r="G1105" s="57" t="str">
        <f t="shared" si="310"/>
        <v>0.999999981787808-0.000134952552413845i</v>
      </c>
      <c r="H1105" s="57" t="str">
        <f t="shared" si="311"/>
        <v>109.095547668542+4.06394996146357i</v>
      </c>
      <c r="I1105" s="57" t="str">
        <f t="shared" si="312"/>
        <v>14.7877909870096-365.205873695095i</v>
      </c>
      <c r="K1105" s="57" t="str">
        <f t="shared" si="313"/>
        <v>0.109842898517097-0.00414099119748308i</v>
      </c>
      <c r="L1105" s="57" t="str">
        <f t="shared" si="314"/>
        <v>0.000125-8.9705058726313i</v>
      </c>
      <c r="M1105" s="57" t="str">
        <f t="shared" si="315"/>
        <v>0.0015-4.3243836820648i</v>
      </c>
      <c r="N1105" s="57">
        <f t="shared" si="316"/>
        <v>88.517931727389794</v>
      </c>
      <c r="O1105" s="57">
        <f t="shared" si="317"/>
        <v>62.078740439680118</v>
      </c>
      <c r="P1105" s="371">
        <f t="shared" si="318"/>
        <v>62.078740439680118</v>
      </c>
      <c r="Q1105" s="371">
        <f t="shared" si="319"/>
        <v>-91.482068272610206</v>
      </c>
      <c r="R1105" s="12">
        <f t="shared" si="320"/>
        <v>88.517931727389794</v>
      </c>
      <c r="S1105" s="57">
        <f t="shared" si="321"/>
        <v>5.5933245288280385E-2</v>
      </c>
      <c r="T1105" s="12">
        <f t="shared" si="304"/>
        <v>62.078740439680118</v>
      </c>
    </row>
    <row r="1106" spans="1:20" x14ac:dyDescent="0.25">
      <c r="A1106" s="57">
        <f t="shared" si="305"/>
        <v>352.77441296911223</v>
      </c>
      <c r="B1106" s="12">
        <f t="shared" si="322"/>
        <v>56.145791620375846</v>
      </c>
      <c r="C1106" s="57" t="str">
        <f t="shared" si="306"/>
        <v>-32.8570519801589-1265.14702751454i</v>
      </c>
      <c r="D1106" s="57" t="str">
        <f t="shared" si="307"/>
        <v>7.7999990292918-566.937292942856i</v>
      </c>
      <c r="E1106" s="57" t="str">
        <f t="shared" si="308"/>
        <v>162.451037067416-0.308323085092378i</v>
      </c>
      <c r="F1106" s="57" t="str">
        <f t="shared" si="309"/>
        <v>3.83983976937545-1182.29644380309i</v>
      </c>
      <c r="G1106" s="57" t="str">
        <f t="shared" si="310"/>
        <v>0.999999981649133-0.000135465372094232i</v>
      </c>
      <c r="H1106" s="57" t="str">
        <f t="shared" si="311"/>
        <v>109.095582989662+4.07939347334559i</v>
      </c>
      <c r="I1106" s="57" t="str">
        <f t="shared" si="312"/>
        <v>14.7877930891122-363.823130060446i</v>
      </c>
      <c r="K1106" s="57" t="str">
        <f t="shared" si="313"/>
        <v>0.109841704009688-0.00415668147367423i</v>
      </c>
      <c r="L1106" s="57" t="str">
        <f t="shared" si="314"/>
        <v>0.000125-8.93654699405389i</v>
      </c>
      <c r="M1106" s="57" t="str">
        <f t="shared" si="315"/>
        <v>0.0015-4.30801323178402i</v>
      </c>
      <c r="N1106" s="57">
        <f t="shared" si="316"/>
        <v>88.512309417015416</v>
      </c>
      <c r="O1106" s="57">
        <f t="shared" si="317"/>
        <v>62.045748272162513</v>
      </c>
      <c r="P1106" s="371">
        <f t="shared" si="318"/>
        <v>62.045748272162513</v>
      </c>
      <c r="Q1106" s="371">
        <f t="shared" si="319"/>
        <v>-91.487690582984584</v>
      </c>
      <c r="R1106" s="12">
        <f t="shared" si="320"/>
        <v>88.512309417015416</v>
      </c>
      <c r="S1106" s="57">
        <f t="shared" si="321"/>
        <v>5.6145791620375848E-2</v>
      </c>
      <c r="T1106" s="12">
        <f t="shared" si="304"/>
        <v>62.045748272162513</v>
      </c>
    </row>
    <row r="1107" spans="1:20" x14ac:dyDescent="0.25">
      <c r="A1107" s="57">
        <f t="shared" si="305"/>
        <v>354.11495573839488</v>
      </c>
      <c r="B1107" s="12">
        <f t="shared" si="322"/>
        <v>56.359145628533277</v>
      </c>
      <c r="C1107" s="57" t="str">
        <f t="shared" si="306"/>
        <v>-32.8566271613446-1260.34737044471i</v>
      </c>
      <c r="D1107" s="57" t="str">
        <f t="shared" si="307"/>
        <v>7.79999902190039-564.791107685845i</v>
      </c>
      <c r="E1107" s="57" t="str">
        <f t="shared" si="308"/>
        <v>162.450896448522-0.309488721393551i</v>
      </c>
      <c r="F1107" s="57" t="str">
        <f t="shared" si="309"/>
        <v>3.8398397688389-1177.82072899368i</v>
      </c>
      <c r="G1107" s="57" t="str">
        <f t="shared" si="310"/>
        <v>0.999999981509401-0.00013598014048919i</v>
      </c>
      <c r="H1107" s="57" t="str">
        <f t="shared" si="311"/>
        <v>109.095618579747+4.09489567631773i</v>
      </c>
      <c r="I1107" s="57" t="str">
        <f t="shared" si="312"/>
        <v>14.7877952072216-362.445620143633i</v>
      </c>
      <c r="K1107" s="57" t="str">
        <f t="shared" si="313"/>
        <v>0.109840500433219-0.00417243085336257i</v>
      </c>
      <c r="L1107" s="57" t="str">
        <f t="shared" si="314"/>
        <v>0.000125-8.90271667070517i</v>
      </c>
      <c r="M1107" s="57" t="str">
        <f t="shared" si="315"/>
        <v>0.0015-4.29170475371988i</v>
      </c>
      <c r="N1107" s="57">
        <f t="shared" si="316"/>
        <v>88.506665850981534</v>
      </c>
      <c r="O1107" s="57">
        <f t="shared" si="317"/>
        <v>62.012755737258175</v>
      </c>
      <c r="P1107" s="371">
        <f t="shared" si="318"/>
        <v>62.012755737258175</v>
      </c>
      <c r="Q1107" s="371">
        <f t="shared" si="319"/>
        <v>-91.493334149018466</v>
      </c>
      <c r="R1107" s="12">
        <f t="shared" si="320"/>
        <v>88.506665850981534</v>
      </c>
      <c r="S1107" s="57">
        <f t="shared" si="321"/>
        <v>5.6359145628533273E-2</v>
      </c>
      <c r="T1107" s="12">
        <f t="shared" si="304"/>
        <v>62.012755737258175</v>
      </c>
    </row>
    <row r="1108" spans="1:20" x14ac:dyDescent="0.25">
      <c r="A1108" s="57">
        <f t="shared" si="305"/>
        <v>355.46059257020084</v>
      </c>
      <c r="B1108" s="12">
        <f t="shared" si="322"/>
        <v>56.573310381921708</v>
      </c>
      <c r="C1108" s="57" t="str">
        <f t="shared" si="306"/>
        <v>-32.8561991187806-1255.56584416107i</v>
      </c>
      <c r="D1108" s="57" t="str">
        <f t="shared" si="307"/>
        <v>7.79999901445269-562.653047138532i</v>
      </c>
      <c r="E1108" s="57" t="str">
        <f t="shared" si="308"/>
        <v>162.45075476267-0.310658718706765i</v>
      </c>
      <c r="F1108" s="57" t="str">
        <f t="shared" si="309"/>
        <v>3.83983976829826-1173.36195753088i</v>
      </c>
      <c r="G1108" s="57" t="str">
        <f t="shared" si="310"/>
        <v>0.999999981368605-0.00013649686500383i</v>
      </c>
      <c r="H1108" s="57" t="str">
        <f t="shared" si="311"/>
        <v>109.095654440845+4.11045679347192i</v>
      </c>
      <c r="I1108" s="57" t="str">
        <f t="shared" si="312"/>
        <v>14.7877973414598-361.073324128713i</v>
      </c>
      <c r="K1108" s="57" t="str">
        <f t="shared" si="313"/>
        <v>0.109839287719037-0.00418823955521528i</v>
      </c>
      <c r="L1108" s="57" t="str">
        <f t="shared" si="314"/>
        <v>0.000125-8.86901441592464i</v>
      </c>
      <c r="M1108" s="57" t="str">
        <f t="shared" si="315"/>
        <v>0.0015-4.27545801326946i</v>
      </c>
      <c r="N1108" s="57">
        <f t="shared" si="316"/>
        <v>88.501000949762428</v>
      </c>
      <c r="O1108" s="57">
        <f t="shared" si="317"/>
        <v>61.97976283218027</v>
      </c>
      <c r="P1108" s="371">
        <f t="shared" si="318"/>
        <v>61.97976283218027</v>
      </c>
      <c r="Q1108" s="371">
        <f t="shared" si="319"/>
        <v>-91.498999050237572</v>
      </c>
      <c r="R1108" s="12">
        <f t="shared" si="320"/>
        <v>88.501000949762428</v>
      </c>
      <c r="S1108" s="57">
        <f t="shared" si="321"/>
        <v>5.6573310381921711E-2</v>
      </c>
      <c r="T1108" s="12">
        <f t="shared" si="304"/>
        <v>61.97976283218027</v>
      </c>
    </row>
    <row r="1109" spans="1:20" x14ac:dyDescent="0.25">
      <c r="A1109" s="57">
        <f t="shared" si="305"/>
        <v>356.81134282196763</v>
      </c>
      <c r="B1109" s="12">
        <f t="shared" si="322"/>
        <v>56.788288961373013</v>
      </c>
      <c r="C1109" s="57" t="str">
        <f t="shared" si="306"/>
        <v>-32.8557678280873-1250.80237988279i</v>
      </c>
      <c r="D1109" s="57" t="str">
        <f t="shared" si="307"/>
        <v>7.79999900694831-560.523080544199i</v>
      </c>
      <c r="E1109" s="57" t="str">
        <f t="shared" si="308"/>
        <v>162.450612001791-0.311833092824036i</v>
      </c>
      <c r="F1109" s="57" t="str">
        <f t="shared" si="309"/>
        <v>3.83983976775351-1168.92006527377i</v>
      </c>
      <c r="G1109" s="57" t="str">
        <f t="shared" si="310"/>
        <v>0.999999981226738-0.000137015553071407i</v>
      </c>
      <c r="H1109" s="57" t="str">
        <f t="shared" si="311"/>
        <v>109.09569057502+4.12607704874856i</v>
      </c>
      <c r="I1109" s="57" t="str">
        <f t="shared" si="312"/>
        <v>14.7877994919496-359.706222274748i</v>
      </c>
      <c r="K1109" s="57" t="str">
        <f t="shared" si="313"/>
        <v>0.109838065797973-0.00420410779866304i</v>
      </c>
      <c r="L1109" s="57" t="str">
        <f t="shared" si="314"/>
        <v>0.000125-8.83543974489408i</v>
      </c>
      <c r="M1109" s="57" t="str">
        <f t="shared" si="315"/>
        <v>0.0015-4.25927277671792i</v>
      </c>
      <c r="N1109" s="57">
        <f t="shared" si="316"/>
        <v>88.495314633544382</v>
      </c>
      <c r="O1109" s="57">
        <f t="shared" si="317"/>
        <v>61.946769554120948</v>
      </c>
      <c r="P1109" s="371">
        <f t="shared" si="318"/>
        <v>61.946769554120948</v>
      </c>
      <c r="Q1109" s="371">
        <f t="shared" si="319"/>
        <v>-91.504685366455618</v>
      </c>
      <c r="R1109" s="12">
        <f t="shared" si="320"/>
        <v>88.495314633544382</v>
      </c>
      <c r="S1109" s="57">
        <f t="shared" si="321"/>
        <v>5.6788288961373015E-2</v>
      </c>
      <c r="T1109" s="12">
        <f t="shared" si="304"/>
        <v>61.946769554120948</v>
      </c>
    </row>
    <row r="1110" spans="1:20" x14ac:dyDescent="0.25">
      <c r="A1110" s="57">
        <f t="shared" si="305"/>
        <v>358.16722592469108</v>
      </c>
      <c r="B1110" s="12">
        <f t="shared" si="322"/>
        <v>57.004084459426231</v>
      </c>
      <c r="C1110" s="57" t="str">
        <f t="shared" si="306"/>
        <v>-32.8553332647039-1246.05690908892i</v>
      </c>
      <c r="D1110" s="57" t="str">
        <f t="shared" si="307"/>
        <v>7.79999899938676-558.401177262561i</v>
      </c>
      <c r="E1110" s="57" t="str">
        <f t="shared" si="308"/>
        <v>162.450468157762-0.31301185958862i</v>
      </c>
      <c r="F1110" s="57" t="str">
        <f t="shared" si="309"/>
        <v>3.83983976720464-1164.49498832423i</v>
      </c>
      <c r="G1110" s="57" t="str">
        <f t="shared" si="310"/>
        <v>0.99999998108379-0.000137536212153417i</v>
      </c>
      <c r="H1110" s="57" t="str">
        <f t="shared" si="311"/>
        <v>109.095726984353+4.1417566669398i</v>
      </c>
      <c r="I1110" s="57" t="str">
        <f t="shared" si="312"/>
        <v>14.7878016588149-358.344294915522i</v>
      </c>
      <c r="K1110" s="57" t="str">
        <f t="shared" si="313"/>
        <v>0.109836834600337-0.00422003580390214i</v>
      </c>
      <c r="L1110" s="57" t="str">
        <f t="shared" si="314"/>
        <v>0.000125-8.80199217463047i</v>
      </c>
      <c r="M1110" s="57" t="str">
        <f t="shared" si="315"/>
        <v>0.0015-4.24314881123523i</v>
      </c>
      <c r="N1110" s="57">
        <f t="shared" si="316"/>
        <v>88.489606822224658</v>
      </c>
      <c r="O1110" s="57">
        <f t="shared" si="317"/>
        <v>61.91377590025126</v>
      </c>
      <c r="P1110" s="371">
        <f t="shared" si="318"/>
        <v>61.91377590025126</v>
      </c>
      <c r="Q1110" s="371">
        <f t="shared" si="319"/>
        <v>-91.510393177775342</v>
      </c>
      <c r="R1110" s="12">
        <f t="shared" si="320"/>
        <v>88.489606822224658</v>
      </c>
      <c r="S1110" s="57">
        <f t="shared" si="321"/>
        <v>5.700408445942623E-2</v>
      </c>
      <c r="T1110" s="12">
        <f t="shared" si="304"/>
        <v>61.91377590025126</v>
      </c>
    </row>
    <row r="1111" spans="1:20" x14ac:dyDescent="0.25">
      <c r="A1111" s="57">
        <f t="shared" si="305"/>
        <v>359.52826138320495</v>
      </c>
      <c r="B1111" s="12">
        <f t="shared" si="322"/>
        <v>57.220699980372054</v>
      </c>
      <c r="C1111" s="57" t="str">
        <f t="shared" si="306"/>
        <v>-32.8548954038828-1241.32936351738i</v>
      </c>
      <c r="D1111" s="57" t="str">
        <f t="shared" si="307"/>
        <v>7.79999899176768-556.287306769326i</v>
      </c>
      <c r="E1111" s="57" t="str">
        <f t="shared" si="308"/>
        <v>162.450323222393-0.314195034894917i</v>
      </c>
      <c r="F1111" s="57" t="str">
        <f t="shared" si="309"/>
        <v>3.83983976665155-1160.08666302604i</v>
      </c>
      <c r="G1111" s="57" t="str">
        <f t="shared" si="310"/>
        <v>0.999999980939754-0.000138058849739715i</v>
      </c>
      <c r="H1111" s="57" t="str">
        <f t="shared" si="311"/>
        <v>109.095763670937+4.15749587369268i</v>
      </c>
      <c r="I1111" s="57" t="str">
        <f t="shared" si="312"/>
        <v>14.7878038421801-356.987522459241i</v>
      </c>
      <c r="K1111" s="57" t="str">
        <f t="shared" si="313"/>
        <v>0.109835594055916-0.00423602379189662i</v>
      </c>
      <c r="L1111" s="57" t="str">
        <f t="shared" si="314"/>
        <v>0.000125-8.76867122397932i</v>
      </c>
      <c r="M1111" s="57" t="str">
        <f t="shared" si="315"/>
        <v>0.0015-4.22708588487272i</v>
      </c>
      <c r="N1111" s="57">
        <f t="shared" si="316"/>
        <v>88.483877435410761</v>
      </c>
      <c r="O1111" s="57">
        <f t="shared" si="317"/>
        <v>61.88078186772082</v>
      </c>
      <c r="P1111" s="371">
        <f t="shared" si="318"/>
        <v>61.88078186772082</v>
      </c>
      <c r="Q1111" s="371">
        <f t="shared" si="319"/>
        <v>-91.516122564589239</v>
      </c>
      <c r="R1111" s="12">
        <f t="shared" si="320"/>
        <v>88.483877435410761</v>
      </c>
      <c r="S1111" s="57">
        <f t="shared" si="321"/>
        <v>5.7220699980372054E-2</v>
      </c>
      <c r="T1111" s="12">
        <f t="shared" si="304"/>
        <v>61.88078186772082</v>
      </c>
    </row>
    <row r="1112" spans="1:20" x14ac:dyDescent="0.25">
      <c r="A1112" s="57">
        <f t="shared" si="305"/>
        <v>360.89446877646111</v>
      </c>
      <c r="B1112" s="12">
        <f t="shared" si="322"/>
        <v>57.438138640297467</v>
      </c>
      <c r="C1112" s="57" t="str">
        <f t="shared" si="306"/>
        <v>-32.8544542206907-1236.61967516395i</v>
      </c>
      <c r="D1112" s="57" t="str">
        <f t="shared" si="307"/>
        <v>7.79999898409053-554.181438655759i</v>
      </c>
      <c r="E1112" s="57" t="str">
        <f t="shared" si="308"/>
        <v>162.450177187432-0.315382634688586i</v>
      </c>
      <c r="F1112" s="57" t="str">
        <f t="shared" si="309"/>
        <v>3.83983976609425-1155.69502596398i</v>
      </c>
      <c r="G1112" s="57" t="str">
        <f t="shared" si="310"/>
        <v>0.999999980794621-0.000138583473348613i</v>
      </c>
      <c r="H1112" s="57" t="str">
        <f t="shared" si="311"/>
        <v>109.095800636885+4.17329489551262i</v>
      </c>
      <c r="I1112" s="57" t="str">
        <f t="shared" si="312"/>
        <v>14.7878060421712-355.635885388291i</v>
      </c>
      <c r="K1112" s="57" t="str">
        <f t="shared" si="313"/>
        <v>0.109834344093967-0.00425207198438043i</v>
      </c>
      <c r="L1112" s="57" t="str">
        <f t="shared" si="314"/>
        <v>0.000125-8.73547641360767i</v>
      </c>
      <c r="M1112" s="57" t="str">
        <f t="shared" si="315"/>
        <v>0.0015-4.2110837665598i</v>
      </c>
      <c r="N1112" s="57">
        <f t="shared" si="316"/>
        <v>88.478126392419355</v>
      </c>
      <c r="O1112" s="57">
        <f t="shared" si="317"/>
        <v>61.847787453657503</v>
      </c>
      <c r="P1112" s="371">
        <f t="shared" si="318"/>
        <v>61.847787453657503</v>
      </c>
      <c r="Q1112" s="371">
        <f t="shared" si="319"/>
        <v>-91.521873607580645</v>
      </c>
      <c r="R1112" s="12">
        <f t="shared" si="320"/>
        <v>88.478126392419355</v>
      </c>
      <c r="S1112" s="57">
        <f t="shared" si="321"/>
        <v>5.7438138640297468E-2</v>
      </c>
      <c r="T1112" s="12">
        <f t="shared" si="304"/>
        <v>61.847787453657503</v>
      </c>
    </row>
    <row r="1113" spans="1:20" x14ac:dyDescent="0.25">
      <c r="A1113" s="57">
        <f t="shared" si="305"/>
        <v>362.26586775781163</v>
      </c>
      <c r="B1113" s="12">
        <f t="shared" si="322"/>
        <v>57.656403567130596</v>
      </c>
      <c r="C1113" s="57" t="str">
        <f t="shared" si="306"/>
        <v>-32.8540096900099-1231.92777628139i</v>
      </c>
      <c r="D1113" s="57" t="str">
        <f t="shared" si="307"/>
        <v>7.79999897635499-552.083542628237i</v>
      </c>
      <c r="E1113" s="57" t="str">
        <f t="shared" si="308"/>
        <v>162.450030044572-0.316574674966961i</v>
      </c>
      <c r="F1113" s="57" t="str">
        <f t="shared" si="309"/>
        <v>3.83983976553273-1151.32001396285i</v>
      </c>
      <c r="G1113" s="57" t="str">
        <f t="shared" si="310"/>
        <v>0.999999980648382-0.000139110090526995i</v>
      </c>
      <c r="H1113" s="57" t="str">
        <f t="shared" si="311"/>
        <v>109.095837884323+4.1891539597664i</v>
      </c>
      <c r="I1113" s="57" t="str">
        <f t="shared" si="312"/>
        <v>14.7878082589145-354.289364258904i</v>
      </c>
      <c r="K1113" s="57" t="str">
        <f t="shared" si="313"/>
        <v>0.109833084643217-0.0042681806038596i</v>
      </c>
      <c r="L1113" s="57" t="str">
        <f t="shared" si="314"/>
        <v>0.000125-8.70240726599684i</v>
      </c>
      <c r="M1113" s="57" t="str">
        <f t="shared" si="315"/>
        <v>0.0015-4.19514222610061i</v>
      </c>
      <c r="N1113" s="57">
        <f t="shared" si="316"/>
        <v>88.472353612275327</v>
      </c>
      <c r="O1113" s="57">
        <f t="shared" si="317"/>
        <v>61.814792655167864</v>
      </c>
      <c r="P1113" s="371">
        <f t="shared" si="318"/>
        <v>61.814792655167864</v>
      </c>
      <c r="Q1113" s="371">
        <f t="shared" si="319"/>
        <v>-91.527646387724673</v>
      </c>
      <c r="R1113" s="12">
        <f t="shared" si="320"/>
        <v>88.472353612275327</v>
      </c>
      <c r="S1113" s="57">
        <f t="shared" si="321"/>
        <v>5.7656403567130594E-2</v>
      </c>
      <c r="T1113" s="12">
        <f t="shared" si="304"/>
        <v>61.814792655167864</v>
      </c>
    </row>
    <row r="1114" spans="1:20" x14ac:dyDescent="0.25">
      <c r="A1114" s="57">
        <f t="shared" si="305"/>
        <v>363.64247805529135</v>
      </c>
      <c r="B1114" s="12">
        <f t="shared" si="322"/>
        <v>57.875497900685694</v>
      </c>
      <c r="C1114" s="57" t="str">
        <f t="shared" si="306"/>
        <v>-32.8535617865303-1227.25359937837i</v>
      </c>
      <c r="D1114" s="57" t="str">
        <f t="shared" si="307"/>
        <v>7.79999896856052-549.993588507826i</v>
      </c>
      <c r="E1114" s="57" t="str">
        <f t="shared" si="308"/>
        <v>162.449881785436-0.317771171778547i</v>
      </c>
      <c r="F1114" s="57" t="str">
        <f t="shared" si="309"/>
        <v>3.83983976496694-1146.96156408666i</v>
      </c>
      <c r="G1114" s="57" t="str">
        <f t="shared" si="310"/>
        <v>0.999999980501031-0.000139638708850421i</v>
      </c>
      <c r="H1114" s="57" t="str">
        <f t="shared" si="311"/>
        <v>109.095875415396+4.20507329468565i</v>
      </c>
      <c r="I1114" s="57" t="str">
        <f t="shared" si="312"/>
        <v>14.7878104925377-352.947939700935i</v>
      </c>
      <c r="K1114" s="57" t="str">
        <f t="shared" si="313"/>
        <v>0.109831815631855-0.00428434987361421i</v>
      </c>
      <c r="L1114" s="57" t="str">
        <f t="shared" si="314"/>
        <v>0.000125-8.66946330543622i</v>
      </c>
      <c r="M1114" s="57" t="str">
        <f t="shared" si="315"/>
        <v>0.0015-4.17926103417076i</v>
      </c>
      <c r="N1114" s="57">
        <f t="shared" si="316"/>
        <v>88.466559013710992</v>
      </c>
      <c r="O1114" s="57">
        <f t="shared" si="317"/>
        <v>61.781797469336439</v>
      </c>
      <c r="P1114" s="371">
        <f t="shared" si="318"/>
        <v>61.781797469336439</v>
      </c>
      <c r="Q1114" s="371">
        <f t="shared" si="319"/>
        <v>-91.533440986289008</v>
      </c>
      <c r="R1114" s="12">
        <f t="shared" si="320"/>
        <v>88.466559013710992</v>
      </c>
      <c r="S1114" s="57">
        <f t="shared" si="321"/>
        <v>5.7875497900685698E-2</v>
      </c>
      <c r="T1114" s="12">
        <f t="shared" si="304"/>
        <v>61.781797469336439</v>
      </c>
    </row>
    <row r="1115" spans="1:20" x14ac:dyDescent="0.25">
      <c r="A1115" s="57">
        <f t="shared" si="305"/>
        <v>365.02431947190144</v>
      </c>
      <c r="B1115" s="12">
        <f t="shared" si="322"/>
        <v>58.0954247927083</v>
      </c>
      <c r="C1115" s="57" t="str">
        <f t="shared" si="306"/>
        <v>-32.8531104847547-1222.5970772185i</v>
      </c>
      <c r="D1115" s="57" t="str">
        <f t="shared" si="307"/>
        <v>7.79999896070669-547.911546229831i</v>
      </c>
      <c r="E1115" s="57" t="str">
        <f t="shared" si="308"/>
        <v>162.449732401587-0.318972141223738i</v>
      </c>
      <c r="F1115" s="57" t="str">
        <f t="shared" si="309"/>
        <v>3.83983976439679-1142.61961363763i</v>
      </c>
      <c r="G1115" s="57" t="str">
        <f t="shared" si="310"/>
        <v>0.999999980352557-0.000140169335923241i</v>
      </c>
      <c r="H1115" s="57" t="str">
        <f t="shared" si="311"/>
        <v>109.095913232265+4.22105312937022i</v>
      </c>
      <c r="I1115" s="57" t="str">
        <f t="shared" si="312"/>
        <v>14.7878127431696-351.611592417539i</v>
      </c>
      <c r="K1115" s="57" t="str">
        <f t="shared" si="313"/>
        <v>0.10983053698753-0.00430058001770076i</v>
      </c>
      <c r="L1115" s="57" t="str">
        <f t="shared" si="314"/>
        <v>0.000125-8.63664405801574i</v>
      </c>
      <c r="M1115" s="57" t="str">
        <f t="shared" si="315"/>
        <v>0.0015-4.16343996231397i</v>
      </c>
      <c r="N1115" s="57">
        <f t="shared" si="316"/>
        <v>88.460742515164881</v>
      </c>
      <c r="O1115" s="57">
        <f t="shared" si="317"/>
        <v>61.748801893225441</v>
      </c>
      <c r="P1115" s="371">
        <f t="shared" si="318"/>
        <v>61.748801893225441</v>
      </c>
      <c r="Q1115" s="371">
        <f t="shared" si="319"/>
        <v>-91.539257484835119</v>
      </c>
      <c r="R1115" s="12">
        <f t="shared" si="320"/>
        <v>88.460742515164881</v>
      </c>
      <c r="S1115" s="57">
        <f t="shared" si="321"/>
        <v>5.8095424792708301E-2</v>
      </c>
      <c r="T1115" s="12">
        <f t="shared" si="304"/>
        <v>61.748801893225441</v>
      </c>
    </row>
    <row r="1116" spans="1:20" x14ac:dyDescent="0.25">
      <c r="A1116" s="57">
        <f t="shared" si="305"/>
        <v>366.41141188589467</v>
      </c>
      <c r="B1116" s="12">
        <f t="shared" si="322"/>
        <v>58.316187406920591</v>
      </c>
      <c r="C1116" s="57" t="str">
        <f t="shared" si="306"/>
        <v>-32.8526557589936-1217.95814281947i</v>
      </c>
      <c r="D1116" s="57" t="str">
        <f t="shared" si="307"/>
        <v>7.79999895279302-545.837385843375i</v>
      </c>
      <c r="E1116" s="57" t="str">
        <f t="shared" si="308"/>
        <v>162.449581884526-0.320177599454541i</v>
      </c>
      <c r="F1116" s="57" t="str">
        <f t="shared" si="309"/>
        <v>3.83983976382235-1138.29410015534i</v>
      </c>
      <c r="G1116" s="57" t="str">
        <f t="shared" si="310"/>
        <v>0.999999980202953-0.0001407019793787i</v>
      </c>
      <c r="H1116" s="57" t="str">
        <f t="shared" si="311"/>
        <v>109.095951337103+4.23709369379103i</v>
      </c>
      <c r="I1116" s="57" t="str">
        <f t="shared" si="312"/>
        <v>14.7878150109391-350.280303184898i</v>
      </c>
      <c r="K1116" s="57" t="str">
        <f t="shared" si="313"/>
        <v>0.10982924863735-0.00431687126095413i</v>
      </c>
      <c r="L1116" s="57" t="str">
        <f t="shared" si="314"/>
        <v>0.000125-8.60394905161956i</v>
      </c>
      <c r="M1116" s="57" t="str">
        <f t="shared" si="315"/>
        <v>0.0015-4.14767878293879i</v>
      </c>
      <c r="N1116" s="57">
        <f t="shared" si="316"/>
        <v>88.454904034781094</v>
      </c>
      <c r="O1116" s="57">
        <f t="shared" si="317"/>
        <v>61.715805923875436</v>
      </c>
      <c r="P1116" s="371">
        <f t="shared" si="318"/>
        <v>61.715805923875436</v>
      </c>
      <c r="Q1116" s="371">
        <f t="shared" si="319"/>
        <v>-91.545095965218906</v>
      </c>
      <c r="R1116" s="12">
        <f t="shared" si="320"/>
        <v>88.454904034781094</v>
      </c>
      <c r="S1116" s="57">
        <f t="shared" si="321"/>
        <v>5.8316187406920593E-2</v>
      </c>
      <c r="T1116" s="12">
        <f t="shared" si="304"/>
        <v>61.715805923875436</v>
      </c>
    </row>
    <row r="1117" spans="1:20" x14ac:dyDescent="0.25">
      <c r="A1117" s="57">
        <f t="shared" si="305"/>
        <v>367.8037752510611</v>
      </c>
      <c r="B1117" s="12">
        <f t="shared" si="322"/>
        <v>58.537788919066891</v>
      </c>
      <c r="C1117" s="57" t="str">
        <f t="shared" si="306"/>
        <v>-32.8521975833644-1213.33672945194i</v>
      </c>
      <c r="D1117" s="57" t="str">
        <f t="shared" si="307"/>
        <v>7.79999894481911-543.771077510966i</v>
      </c>
      <c r="E1117" s="57" t="str">
        <f t="shared" si="308"/>
        <v>162.449430225689-0.32138756267465i</v>
      </c>
      <c r="F1117" s="57" t="str">
        <f t="shared" si="309"/>
        <v>3.83983976324353-1133.98496141583i</v>
      </c>
      <c r="G1117" s="57" t="str">
        <f t="shared" si="310"/>
        <v>0.999999980052209-0.000141236646879048i</v>
      </c>
      <c r="H1117" s="57" t="str">
        <f t="shared" si="311"/>
        <v>109.095989732105+4.2531952187941i</v>
      </c>
      <c r="I1117" s="57" t="str">
        <f t="shared" si="312"/>
        <v>14.7878172959772-348.954052851978i</v>
      </c>
      <c r="K1117" s="57" t="str">
        <f t="shared" si="313"/>
        <v>0.10982795050787-0.00433322382898974i</v>
      </c>
      <c r="L1117" s="57" t="str">
        <f t="shared" si="314"/>
        <v>0.000125-8.57137781591906i</v>
      </c>
      <c r="M1117" s="57" t="str">
        <f t="shared" si="315"/>
        <v>0.0015-4.1319772693154i</v>
      </c>
      <c r="N1117" s="57">
        <f t="shared" si="316"/>
        <v>88.449043490408158</v>
      </c>
      <c r="O1117" s="57">
        <f t="shared" si="317"/>
        <v>61.68280955830415</v>
      </c>
      <c r="P1117" s="371">
        <f t="shared" si="318"/>
        <v>61.68280955830415</v>
      </c>
      <c r="Q1117" s="371">
        <f t="shared" si="319"/>
        <v>-91.550956509591842</v>
      </c>
      <c r="R1117" s="12">
        <f t="shared" si="320"/>
        <v>88.449043490408158</v>
      </c>
      <c r="S1117" s="57">
        <f t="shared" si="321"/>
        <v>5.8537788919066892E-2</v>
      </c>
      <c r="T1117" s="12">
        <f t="shared" si="304"/>
        <v>61.68280955830415</v>
      </c>
    </row>
    <row r="1118" spans="1:20" x14ac:dyDescent="0.25">
      <c r="A1118" s="57">
        <f t="shared" si="305"/>
        <v>369.20142959701514</v>
      </c>
      <c r="B1118" s="12">
        <f t="shared" si="322"/>
        <v>58.760232516959348</v>
      </c>
      <c r="C1118" s="57" t="str">
        <f t="shared" si="306"/>
        <v>-32.8517359317901-1208.73277063871i</v>
      </c>
      <c r="D1118" s="57" t="str">
        <f t="shared" si="307"/>
        <v>7.79999893678452-541.712591508063i</v>
      </c>
      <c r="E1118" s="57" t="str">
        <f t="shared" si="308"/>
        <v>162.449277416448-0.322602047139714i</v>
      </c>
      <c r="F1118" s="57" t="str">
        <f t="shared" si="309"/>
        <v>3.83983976266028-1129.69213543071i</v>
      </c>
      <c r="G1118" s="57" t="str">
        <f t="shared" si="310"/>
        <v>0.999999979900318-0.000141773346115655i</v>
      </c>
      <c r="H1118" s="57" t="str">
        <f t="shared" si="311"/>
        <v>109.096028419482+4.26935793610324i</v>
      </c>
      <c r="I1118" s="57" t="str">
        <f t="shared" si="312"/>
        <v>14.7878195984155-347.632822340231i</v>
      </c>
      <c r="K1118" s="57" t="str">
        <f t="shared" si="313"/>
        <v>0.109826642525096-0.00434963794820572i</v>
      </c>
      <c r="L1118" s="57" t="str">
        <f t="shared" si="314"/>
        <v>0.000125-8.53892988236611i</v>
      </c>
      <c r="M1118" s="57" t="str">
        <f t="shared" si="315"/>
        <v>0.0015-4.11633519557223i</v>
      </c>
      <c r="N1118" s="57">
        <f t="shared" si="316"/>
        <v>88.443160799598175</v>
      </c>
      <c r="O1118" s="57">
        <f t="shared" si="317"/>
        <v>61.649812793507152</v>
      </c>
      <c r="P1118" s="371">
        <f t="shared" si="318"/>
        <v>61.649812793507152</v>
      </c>
      <c r="Q1118" s="371">
        <f t="shared" si="319"/>
        <v>-91.556839200401825</v>
      </c>
      <c r="R1118" s="12">
        <f t="shared" si="320"/>
        <v>88.443160799598175</v>
      </c>
      <c r="S1118" s="57">
        <f t="shared" si="321"/>
        <v>5.8760232516959346E-2</v>
      </c>
      <c r="T1118" s="12">
        <f t="shared" si="304"/>
        <v>61.649812793507152</v>
      </c>
    </row>
    <row r="1119" spans="1:20" x14ac:dyDescent="0.25">
      <c r="A1119" s="57">
        <f t="shared" si="305"/>
        <v>370.60439502948384</v>
      </c>
      <c r="B1119" s="12">
        <f t="shared" si="322"/>
        <v>58.983521400523799</v>
      </c>
      <c r="C1119" s="57" t="str">
        <f t="shared" si="306"/>
        <v>-32.8512707779986-1204.14620015368i</v>
      </c>
      <c r="D1119" s="57" t="str">
        <f t="shared" si="307"/>
        <v>7.79999892868875-539.661898222656i</v>
      </c>
      <c r="E1119" s="57" t="str">
        <f t="shared" si="308"/>
        <v>162.449123448109-0.323821069157353i</v>
      </c>
      <c r="F1119" s="57" t="str">
        <f t="shared" si="309"/>
        <v>3.83983976207258-1125.41556044621i</v>
      </c>
      <c r="G1119" s="57" t="str">
        <f t="shared" si="310"/>
        <v>0.99999997974727-0.000142312084809114i</v>
      </c>
      <c r="H1119" s="57" t="str">
        <f t="shared" si="311"/>
        <v>109.096067401458+4.28558207832363i</v>
      </c>
      <c r="I1119" s="57" t="str">
        <f t="shared" si="312"/>
        <v>14.7878219183858-346.316592643296i</v>
      </c>
      <c r="K1119" s="57" t="str">
        <f t="shared" si="313"/>
        <v>0.109825324614478-0.00436611384578502i</v>
      </c>
      <c r="L1119" s="57" t="str">
        <f t="shared" si="314"/>
        <v>0.000125-8.50660478418621i</v>
      </c>
      <c r="M1119" s="57" t="str">
        <f t="shared" si="315"/>
        <v>0.0015-4.1007523366928i</v>
      </c>
      <c r="N1119" s="57">
        <f t="shared" si="316"/>
        <v>88.437255879605885</v>
      </c>
      <c r="O1119" s="57">
        <f t="shared" si="317"/>
        <v>61.616815626457118</v>
      </c>
      <c r="P1119" s="371">
        <f t="shared" si="318"/>
        <v>61.616815626457118</v>
      </c>
      <c r="Q1119" s="371">
        <f t="shared" si="319"/>
        <v>-91.562744120394115</v>
      </c>
      <c r="R1119" s="12">
        <f t="shared" si="320"/>
        <v>88.437255879605885</v>
      </c>
      <c r="S1119" s="57">
        <f t="shared" si="321"/>
        <v>5.8983521400523799E-2</v>
      </c>
      <c r="T1119" s="12">
        <f t="shared" si="304"/>
        <v>61.616815626457118</v>
      </c>
    </row>
    <row r="1120" spans="1:20" x14ac:dyDescent="0.25">
      <c r="A1120" s="57">
        <f t="shared" si="305"/>
        <v>372.01269173059592</v>
      </c>
      <c r="B1120" s="12">
        <f t="shared" si="322"/>
        <v>59.207658781845794</v>
      </c>
      <c r="C1120" s="57" t="str">
        <f t="shared" si="306"/>
        <v>-32.8508020955217-1199.57695202094i</v>
      </c>
      <c r="D1120" s="57" t="str">
        <f t="shared" si="307"/>
        <v>7.79999892053127-537.618968154832i</v>
      </c>
      <c r="E1120" s="57" t="str">
        <f t="shared" si="308"/>
        <v>162.448968311917-0.325044645087178i</v>
      </c>
      <c r="F1120" s="57" t="str">
        <f t="shared" si="309"/>
        <v>3.83983976148044-1121.15517494238i</v>
      </c>
      <c r="G1120" s="57" t="str">
        <f t="shared" si="310"/>
        <v>0.999999979593057-0.000142852870709359i</v>
      </c>
      <c r="H1120" s="57" t="str">
        <f t="shared" si="311"/>
        <v>109.096106680277+4.30186787894543i</v>
      </c>
      <c r="I1120" s="57" t="str">
        <f t="shared" si="312"/>
        <v>14.7878242560222-345.005344826773i</v>
      </c>
      <c r="K1120" s="57" t="str">
        <f t="shared" si="313"/>
        <v>0.109823996700904-0.00438265174969758i</v>
      </c>
      <c r="L1120" s="57" t="str">
        <f t="shared" si="314"/>
        <v>0.000125-8.47440205637197i</v>
      </c>
      <c r="M1120" s="57" t="str">
        <f t="shared" si="315"/>
        <v>0.0015-4.08522846851245i</v>
      </c>
      <c r="N1120" s="57">
        <f t="shared" si="316"/>
        <v>88.431328647387545</v>
      </c>
      <c r="O1120" s="57">
        <f t="shared" si="317"/>
        <v>61.583818054104015</v>
      </c>
      <c r="P1120" s="371">
        <f t="shared" si="318"/>
        <v>61.583818054104015</v>
      </c>
      <c r="Q1120" s="371">
        <f t="shared" si="319"/>
        <v>-91.568671352612455</v>
      </c>
      <c r="R1120" s="12">
        <f t="shared" si="320"/>
        <v>88.431328647387545</v>
      </c>
      <c r="S1120" s="57">
        <f t="shared" si="321"/>
        <v>5.9207658781845793E-2</v>
      </c>
      <c r="T1120" s="12">
        <f t="shared" si="304"/>
        <v>61.583818054104015</v>
      </c>
    </row>
    <row r="1121" spans="1:20" x14ac:dyDescent="0.25">
      <c r="A1121" s="57">
        <f t="shared" si="305"/>
        <v>373.42633995917214</v>
      </c>
      <c r="B1121" s="12">
        <f t="shared" si="322"/>
        <v>59.432647885216809</v>
      </c>
      <c r="C1121" s="57" t="str">
        <f t="shared" si="306"/>
        <v>-32.8503298576908-1195.02496051378i</v>
      </c>
      <c r="D1121" s="57" t="str">
        <f t="shared" si="307"/>
        <v>7.79999891231176-535.583771916357i</v>
      </c>
      <c r="E1121" s="57" t="str">
        <f t="shared" si="308"/>
        <v>162.448811999045-0.32627279134104i</v>
      </c>
      <c r="F1121" s="57" t="str">
        <f t="shared" si="309"/>
        <v>3.83983976088379-1116.91091763215i</v>
      </c>
      <c r="G1121" s="57" t="str">
        <f t="shared" si="310"/>
        <v>0.999999979437669-0.000143395711595772i</v>
      </c>
      <c r="H1121" s="57" t="str">
        <f t="shared" si="311"/>
        <v>109.096146258201+4.31821557234673i</v>
      </c>
      <c r="I1121" s="57" t="str">
        <f t="shared" si="312"/>
        <v>14.7878266114593-343.699060027929i</v>
      </c>
      <c r="K1121" s="57" t="str">
        <f t="shared" si="313"/>
        <v>0.109822658708698-0.00439925188870235i</v>
      </c>
      <c r="L1121" s="57" t="str">
        <f t="shared" si="314"/>
        <v>0.000125-8.44232123567643i</v>
      </c>
      <c r="M1121" s="57" t="str">
        <f t="shared" si="315"/>
        <v>0.0015-4.06976336771513i</v>
      </c>
      <c r="N1121" s="57">
        <f t="shared" si="316"/>
        <v>88.4253790196002</v>
      </c>
      <c r="O1121" s="57">
        <f t="shared" si="317"/>
        <v>61.550820073374538</v>
      </c>
      <c r="P1121" s="371">
        <f t="shared" si="318"/>
        <v>61.550820073374538</v>
      </c>
      <c r="Q1121" s="371">
        <f t="shared" si="319"/>
        <v>-91.5746209803998</v>
      </c>
      <c r="R1121" s="12">
        <f t="shared" si="320"/>
        <v>88.4253790196002</v>
      </c>
      <c r="S1121" s="57">
        <f t="shared" si="321"/>
        <v>5.9432647885216808E-2</v>
      </c>
      <c r="T1121" s="12">
        <f t="shared" si="304"/>
        <v>61.550820073374538</v>
      </c>
    </row>
    <row r="1122" spans="1:20" x14ac:dyDescent="0.25">
      <c r="A1122" s="57">
        <f t="shared" si="305"/>
        <v>374.84536005101705</v>
      </c>
      <c r="B1122" s="12">
        <f t="shared" si="322"/>
        <v>59.658491947180636</v>
      </c>
      <c r="C1122" s="57" t="str">
        <f t="shared" si="306"/>
        <v>-32.8498540376389-1190.49016015381i</v>
      </c>
      <c r="D1122" s="57" t="str">
        <f t="shared" si="307"/>
        <v>7.79999890402962-533.556280230248i</v>
      </c>
      <c r="E1122" s="57" t="str">
        <f t="shared" si="308"/>
        <v>162.448654500607-0.327505524382906i</v>
      </c>
      <c r="F1122" s="57" t="str">
        <f t="shared" si="309"/>
        <v>3.83983976028258-1112.68272746043i</v>
      </c>
      <c r="G1122" s="57" t="str">
        <f t="shared" si="310"/>
        <v>0.999999979281099-0.0001439406152773i</v>
      </c>
      <c r="H1122" s="57" t="str">
        <f t="shared" si="311"/>
        <v>109.096186137507+4.33462539379724i</v>
      </c>
      <c r="I1122" s="57" t="str">
        <f t="shared" si="312"/>
        <v>14.7878289848324-342.397719455406i</v>
      </c>
      <c r="K1122" s="57" t="str">
        <f t="shared" si="313"/>
        <v>0.109821310561615-0.0044159144923495i</v>
      </c>
      <c r="L1122" s="57" t="str">
        <f t="shared" si="314"/>
        <v>0.000125-8.41036186060607i</v>
      </c>
      <c r="M1122" s="57" t="str">
        <f t="shared" si="315"/>
        <v>0.0015-4.05435681183018i</v>
      </c>
      <c r="N1122" s="57">
        <f t="shared" si="316"/>
        <v>88.419406912600621</v>
      </c>
      <c r="O1122" s="57">
        <f t="shared" si="317"/>
        <v>61.517821681172492</v>
      </c>
      <c r="P1122" s="371">
        <f t="shared" si="318"/>
        <v>61.517821681172492</v>
      </c>
      <c r="Q1122" s="371">
        <f t="shared" si="319"/>
        <v>-91.580593087399379</v>
      </c>
      <c r="R1122" s="12">
        <f t="shared" si="320"/>
        <v>88.419406912600621</v>
      </c>
      <c r="S1122" s="57">
        <f t="shared" si="321"/>
        <v>5.9658491947180634E-2</v>
      </c>
      <c r="T1122" s="12">
        <f t="shared" si="304"/>
        <v>61.517821681172492</v>
      </c>
    </row>
    <row r="1123" spans="1:20" x14ac:dyDescent="0.25">
      <c r="A1123" s="57">
        <f t="shared" si="305"/>
        <v>376.26977241921094</v>
      </c>
      <c r="B1123" s="12">
        <f t="shared" si="322"/>
        <v>59.885194216579926</v>
      </c>
      <c r="C1123" s="57" t="str">
        <f t="shared" si="306"/>
        <v>-32.8493746082957-1185.97248570993i</v>
      </c>
      <c r="D1123" s="57" t="str">
        <f t="shared" si="307"/>
        <v>7.79999889568439-531.536463930359i</v>
      </c>
      <c r="E1123" s="57" t="str">
        <f t="shared" si="308"/>
        <v>162.448495807643-0.328742860729009i</v>
      </c>
      <c r="F1123" s="57" t="str">
        <f t="shared" si="309"/>
        <v>3.83983975967678-1108.47054360331i</v>
      </c>
      <c r="G1123" s="57" t="str">
        <f t="shared" si="310"/>
        <v>0.999999979123336-0.000144487589592558i</v>
      </c>
      <c r="H1123" s="57" t="str">
        <f t="shared" si="311"/>
        <v>109.09622632049+4.35109757946145i</v>
      </c>
      <c r="I1123" s="57" t="str">
        <f t="shared" si="312"/>
        <v>14.7878313762781-341.101304388992i</v>
      </c>
      <c r="K1123" s="57" t="str">
        <f t="shared" si="313"/>
        <v>0.109819952182838-0.0044326397909825i</v>
      </c>
      <c r="L1123" s="57" t="str">
        <f t="shared" si="314"/>
        <v>0.000125-8.3785234714147i</v>
      </c>
      <c r="M1123" s="57" t="str">
        <f t="shared" si="315"/>
        <v>0.0015-4.0390085792291i</v>
      </c>
      <c r="N1123" s="57">
        <f t="shared" si="316"/>
        <v>88.41341224244438</v>
      </c>
      <c r="O1123" s="57">
        <f t="shared" si="317"/>
        <v>61.484822874377905</v>
      </c>
      <c r="P1123" s="371">
        <f t="shared" si="318"/>
        <v>61.484822874377905</v>
      </c>
      <c r="Q1123" s="371">
        <f t="shared" si="319"/>
        <v>-91.58658775755562</v>
      </c>
      <c r="R1123" s="12">
        <f t="shared" si="320"/>
        <v>88.41341224244438</v>
      </c>
      <c r="S1123" s="57">
        <f t="shared" si="321"/>
        <v>5.9885194216579923E-2</v>
      </c>
      <c r="T1123" s="12">
        <f t="shared" si="304"/>
        <v>61.484822874377905</v>
      </c>
    </row>
    <row r="1124" spans="1:20" x14ac:dyDescent="0.25">
      <c r="A1124" s="57">
        <f t="shared" si="305"/>
        <v>377.69959755440397</v>
      </c>
      <c r="B1124" s="12">
        <f t="shared" si="322"/>
        <v>60.112757954602934</v>
      </c>
      <c r="C1124" s="57" t="str">
        <f t="shared" si="306"/>
        <v>-32.8488915423895-1181.47187219751i</v>
      </c>
      <c r="D1124" s="57" t="str">
        <f t="shared" si="307"/>
        <v>7.79999888727569-529.524293960953i</v>
      </c>
      <c r="E1124" s="57" t="str">
        <f t="shared" si="308"/>
        <v>162.448335911132-0.329984816948069i</v>
      </c>
      <c r="F1124" s="57" t="str">
        <f t="shared" si="309"/>
        <v>3.83983975906641-1104.2743054671i</v>
      </c>
      <c r="G1124" s="57" t="str">
        <f t="shared" si="310"/>
        <v>0.999999978964372-0.000145036642409954i</v>
      </c>
      <c r="H1124" s="57" t="str">
        <f t="shared" si="311"/>
        <v>109.096266809462+4.36763236640229i</v>
      </c>
      <c r="I1124" s="57" t="str">
        <f t="shared" si="312"/>
        <v>14.787833785934-339.809796179314i</v>
      </c>
      <c r="K1124" s="57" t="str">
        <f t="shared" si="313"/>
        <v>0.109818583494972-0.0044494280157403i</v>
      </c>
      <c r="L1124" s="57" t="str">
        <f t="shared" si="314"/>
        <v>0.000125-8.34680561009635i</v>
      </c>
      <c r="M1124" s="57" t="str">
        <f t="shared" si="315"/>
        <v>0.0015-4.02371844912243i</v>
      </c>
      <c r="N1124" s="57">
        <f t="shared" si="316"/>
        <v>88.407394924884912</v>
      </c>
      <c r="O1124" s="57">
        <f t="shared" si="317"/>
        <v>61.451823649847775</v>
      </c>
      <c r="P1124" s="371">
        <f t="shared" si="318"/>
        <v>61.451823649847775</v>
      </c>
      <c r="Q1124" s="371">
        <f t="shared" si="319"/>
        <v>-91.592605075115088</v>
      </c>
      <c r="R1124" s="12">
        <f t="shared" si="320"/>
        <v>88.407394924884912</v>
      </c>
      <c r="S1124" s="57">
        <f t="shared" si="321"/>
        <v>6.0112757954602934E-2</v>
      </c>
      <c r="T1124" s="12">
        <f t="shared" si="304"/>
        <v>61.451823649847775</v>
      </c>
    </row>
    <row r="1125" spans="1:20" x14ac:dyDescent="0.25">
      <c r="A1125" s="57">
        <f t="shared" si="305"/>
        <v>379.13485602511071</v>
      </c>
      <c r="B1125" s="12">
        <f t="shared" si="322"/>
        <v>60.341186434830426</v>
      </c>
      <c r="C1125" s="57" t="str">
        <f t="shared" si="306"/>
        <v>-32.8484048124443-1176.98825487733i</v>
      </c>
      <c r="D1125" s="57" t="str">
        <f t="shared" si="307"/>
        <v>7.79999887880288-527.51974137629i</v>
      </c>
      <c r="E1125" s="57" t="str">
        <f t="shared" si="308"/>
        <v>162.448174801983-0.331231409661279i</v>
      </c>
      <c r="F1125" s="57" t="str">
        <f t="shared" si="309"/>
        <v>3.83983975845134-1100.0939526875i</v>
      </c>
      <c r="G1125" s="57" t="str">
        <f t="shared" si="310"/>
        <v>0.999999978804197-0.000145587781627793i</v>
      </c>
      <c r="H1125" s="57" t="str">
        <f t="shared" si="311"/>
        <v>109.096307606755+4.3842299925844i</v>
      </c>
      <c r="I1125" s="57" t="str">
        <f t="shared" si="312"/>
        <v>14.7878362139389-338.523176247597i</v>
      </c>
      <c r="K1125" s="57" t="str">
        <f t="shared" si="313"/>
        <v>0.10981720442004-0.00446627939855934i</v>
      </c>
      <c r="L1125" s="57" t="str">
        <f t="shared" si="314"/>
        <v>0.000125-8.31520782037892i</v>
      </c>
      <c r="M1125" s="57" t="str">
        <f t="shared" si="315"/>
        <v>0.0015-4.00848620155652i</v>
      </c>
      <c r="N1125" s="57">
        <f t="shared" si="316"/>
        <v>88.401354875372419</v>
      </c>
      <c r="O1125" s="57">
        <f t="shared" si="317"/>
        <v>61.418824004414944</v>
      </c>
      <c r="P1125" s="371">
        <f t="shared" si="318"/>
        <v>61.418824004414944</v>
      </c>
      <c r="Q1125" s="371">
        <f t="shared" si="319"/>
        <v>-91.598645124627581</v>
      </c>
      <c r="R1125" s="12">
        <f t="shared" si="320"/>
        <v>88.401354875372419</v>
      </c>
      <c r="S1125" s="57">
        <f t="shared" si="321"/>
        <v>6.0341186434830427E-2</v>
      </c>
      <c r="T1125" s="12">
        <f t="shared" si="304"/>
        <v>61.418824004414944</v>
      </c>
    </row>
    <row r="1126" spans="1:20" x14ac:dyDescent="0.25">
      <c r="A1126" s="57">
        <f t="shared" si="305"/>
        <v>380.57556847800612</v>
      </c>
      <c r="B1126" s="12">
        <f t="shared" si="322"/>
        <v>60.570482943282784</v>
      </c>
      <c r="C1126" s="57" t="str">
        <f t="shared" si="306"/>
        <v>-32.8479143907767-1172.52156925474i</v>
      </c>
      <c r="D1126" s="57" t="str">
        <f t="shared" si="307"/>
        <v>7.79999887026559-525.522777340208i</v>
      </c>
      <c r="E1126" s="57" t="str">
        <f t="shared" si="308"/>
        <v>162.448012471037-0.332482655542219i</v>
      </c>
      <c r="F1126" s="57" t="str">
        <f t="shared" si="309"/>
        <v>3.83983975783161-1095.92942512874i</v>
      </c>
      <c r="G1126" s="57" t="str">
        <f t="shared" si="310"/>
        <v>0.999999978642803-0.000146141015174392i</v>
      </c>
      <c r="H1126" s="57" t="str">
        <f t="shared" si="311"/>
        <v>109.096348714715+4.40089069687753i</v>
      </c>
      <c r="I1126" s="57" t="str">
        <f t="shared" si="312"/>
        <v>14.7878386604323-337.241426085377i</v>
      </c>
      <c r="K1126" s="57" t="str">
        <f t="shared" si="313"/>
        <v>0.109815814879481-0.00448319417217582i</v>
      </c>
      <c r="L1126" s="57" t="str">
        <f t="shared" si="314"/>
        <v>0.000125-8.28372964771756i</v>
      </c>
      <c r="M1126" s="57" t="str">
        <f t="shared" si="315"/>
        <v>0.0015-3.99331161741036i</v>
      </c>
      <c r="N1126" s="57">
        <f t="shared" si="316"/>
        <v>88.395292009053151</v>
      </c>
      <c r="O1126" s="57">
        <f t="shared" si="317"/>
        <v>61.385823934888563</v>
      </c>
      <c r="P1126" s="371">
        <f t="shared" si="318"/>
        <v>61.385823934888563</v>
      </c>
      <c r="Q1126" s="371">
        <f t="shared" si="319"/>
        <v>-91.604707990946849</v>
      </c>
      <c r="R1126" s="12">
        <f t="shared" si="320"/>
        <v>88.395292009053151</v>
      </c>
      <c r="S1126" s="57">
        <f t="shared" si="321"/>
        <v>6.057048294328278E-2</v>
      </c>
      <c r="T1126" s="12">
        <f t="shared" si="304"/>
        <v>61.385823934888563</v>
      </c>
    </row>
    <row r="1127" spans="1:20" x14ac:dyDescent="0.25">
      <c r="A1127" s="57">
        <f t="shared" si="305"/>
        <v>382.02175563822254</v>
      </c>
      <c r="B1127" s="12">
        <f t="shared" si="322"/>
        <v>60.800650778467258</v>
      </c>
      <c r="C1127" s="57" t="str">
        <f t="shared" si="306"/>
        <v>-32.8474202494965-1168.07175107865i</v>
      </c>
      <c r="D1127" s="57" t="str">
        <f t="shared" si="307"/>
        <v>7.79999886166331-523.533373125708i</v>
      </c>
      <c r="E1127" s="57" t="str">
        <f t="shared" si="308"/>
        <v>162.447848909063-0.333738571317291i</v>
      </c>
      <c r="F1127" s="57" t="str">
        <f t="shared" si="309"/>
        <v>3.83983975720717-1091.78066288269i</v>
      </c>
      <c r="G1127" s="57" t="str">
        <f t="shared" si="310"/>
        <v>0.99999997848018-0.000146696351008198i</v>
      </c>
      <c r="H1127" s="57" t="str">
        <f t="shared" si="311"/>
        <v>109.096390135709+4.41761471906021i</v>
      </c>
      <c r="I1127" s="57" t="str">
        <f t="shared" si="312"/>
        <v>14.7878411255554-335.964527254249i</v>
      </c>
      <c r="K1127" s="57" t="str">
        <f t="shared" si="313"/>
        <v>0.109814414794141-0.00450017257012764i</v>
      </c>
      <c r="L1127" s="57" t="str">
        <f t="shared" si="314"/>
        <v>0.000125-8.2523706392883i</v>
      </c>
      <c r="M1127" s="57" t="str">
        <f t="shared" si="315"/>
        <v>0.0015-3.97819447839248i</v>
      </c>
      <c r="N1127" s="57">
        <f t="shared" si="316"/>
        <v>88.389206240768218</v>
      </c>
      <c r="O1127" s="57">
        <f t="shared" si="317"/>
        <v>61.352823438053363</v>
      </c>
      <c r="P1127" s="371">
        <f t="shared" si="318"/>
        <v>61.352823438053363</v>
      </c>
      <c r="Q1127" s="371">
        <f t="shared" si="319"/>
        <v>-91.610793759231782</v>
      </c>
      <c r="R1127" s="12">
        <f t="shared" si="320"/>
        <v>88.389206240768218</v>
      </c>
      <c r="S1127" s="57">
        <f t="shared" si="321"/>
        <v>6.0800650778467261E-2</v>
      </c>
      <c r="T1127" s="12">
        <f t="shared" si="304"/>
        <v>61.352823438053363</v>
      </c>
    </row>
    <row r="1128" spans="1:20" x14ac:dyDescent="0.25">
      <c r="A1128" s="57">
        <f t="shared" si="305"/>
        <v>383.4734383096478</v>
      </c>
      <c r="B1128" s="12">
        <f t="shared" si="322"/>
        <v>61.031693251425438</v>
      </c>
      <c r="C1128" s="57" t="str">
        <f t="shared" si="306"/>
        <v>-32.8469223605049-1163.63873634076i</v>
      </c>
      <c r="D1128" s="57" t="str">
        <f t="shared" si="307"/>
        <v>7.79999885299551-521.551500114544i</v>
      </c>
      <c r="E1128" s="57" t="str">
        <f t="shared" si="308"/>
        <v>162.447684106769-0.334999173765432i</v>
      </c>
      <c r="F1128" s="57" t="str">
        <f t="shared" si="309"/>
        <v>3.83983975657797-1087.64760626801i</v>
      </c>
      <c r="G1128" s="57" t="str">
        <f t="shared" si="310"/>
        <v>0.999999978316319-0.000147253797117901i</v>
      </c>
      <c r="H1128" s="57" t="str">
        <f t="shared" si="311"/>
        <v>109.09643187212+4.43440229982284i</v>
      </c>
      <c r="I1128" s="57" t="str">
        <f t="shared" si="312"/>
        <v>14.7878436094495-334.692461385592i</v>
      </c>
      <c r="K1128" s="57" t="str">
        <f t="shared" si="313"/>
        <v>0.109813004084275-0.00451721482675664i</v>
      </c>
      <c r="L1128" s="57" t="str">
        <f t="shared" si="314"/>
        <v>0.000125-8.22113034398118i</v>
      </c>
      <c r="M1128" s="57" t="str">
        <f t="shared" si="315"/>
        <v>0.0015-3.96313456703773i</v>
      </c>
      <c r="N1128" s="57">
        <f t="shared" si="316"/>
        <v>88.383097485052801</v>
      </c>
      <c r="O1128" s="57">
        <f t="shared" si="317"/>
        <v>61.319822510670576</v>
      </c>
      <c r="P1128" s="371">
        <f t="shared" si="318"/>
        <v>61.319822510670576</v>
      </c>
      <c r="Q1128" s="371">
        <f t="shared" si="319"/>
        <v>-91.616902514947199</v>
      </c>
      <c r="R1128" s="12">
        <f t="shared" si="320"/>
        <v>88.383097485052801</v>
      </c>
      <c r="S1128" s="57">
        <f t="shared" si="321"/>
        <v>6.1031693251425441E-2</v>
      </c>
      <c r="T1128" s="12">
        <f t="shared" si="304"/>
        <v>61.319822510670576</v>
      </c>
    </row>
    <row r="1129" spans="1:20" x14ac:dyDescent="0.25">
      <c r="A1129" s="57">
        <f t="shared" si="305"/>
        <v>384.93063737522448</v>
      </c>
      <c r="B1129" s="12">
        <f t="shared" si="322"/>
        <v>61.263613685780854</v>
      </c>
      <c r="C1129" s="57" t="str">
        <f t="shared" si="306"/>
        <v>-32.846420695492-1159.2224612744i</v>
      </c>
      <c r="D1129" s="57" t="str">
        <f t="shared" si="307"/>
        <v>7.79999884426175-519.577129796807i</v>
      </c>
      <c r="E1129" s="57" t="str">
        <f t="shared" si="308"/>
        <v>162.447518054784-0.336264479718443i</v>
      </c>
      <c r="F1129" s="57" t="str">
        <f t="shared" si="309"/>
        <v>3.83983975594399-1083.5301958293i</v>
      </c>
      <c r="G1129" s="57" t="str">
        <f t="shared" si="310"/>
        <v>0.99999997815121-0.000147813361522543i</v>
      </c>
      <c r="H1129" s="57" t="str">
        <f t="shared" si="311"/>
        <v>109.096473926352+4.45125368077164i</v>
      </c>
      <c r="I1129" s="57" t="str">
        <f t="shared" si="312"/>
        <v>14.7878461122581-333.425210180319i</v>
      </c>
      <c r="K1129" s="57" t="str">
        <f t="shared" si="313"/>
        <v>0.109811582669536-0.0045343211772107i</v>
      </c>
      <c r="L1129" s="57" t="str">
        <f t="shared" si="314"/>
        <v>0.000125-8.19000831239408i</v>
      </c>
      <c r="M1129" s="57" t="str">
        <f t="shared" si="315"/>
        <v>0.0015-3.94813166670425i</v>
      </c>
      <c r="N1129" s="57">
        <f t="shared" si="316"/>
        <v>88.376965656135013</v>
      </c>
      <c r="O1129" s="57">
        <f t="shared" si="317"/>
        <v>61.286821149475955</v>
      </c>
      <c r="P1129" s="371">
        <f t="shared" si="318"/>
        <v>61.286821149475955</v>
      </c>
      <c r="Q1129" s="371">
        <f t="shared" si="319"/>
        <v>-91.623034343864987</v>
      </c>
      <c r="R1129" s="12">
        <f t="shared" si="320"/>
        <v>88.376965656135013</v>
      </c>
      <c r="S1129" s="57">
        <f t="shared" si="321"/>
        <v>6.1263613685780857E-2</v>
      </c>
      <c r="T1129" s="12">
        <f t="shared" si="304"/>
        <v>61.286821149475955</v>
      </c>
    </row>
    <row r="1130" spans="1:20" x14ac:dyDescent="0.25">
      <c r="A1130" s="57">
        <f t="shared" si="305"/>
        <v>386.39337379725032</v>
      </c>
      <c r="B1130" s="12">
        <f t="shared" si="322"/>
        <v>61.496415417786821</v>
      </c>
      <c r="C1130" s="57" t="str">
        <f t="shared" si="306"/>
        <v>-32.8459152259368-1154.82286235387i</v>
      </c>
      <c r="D1130" s="57" t="str">
        <f t="shared" si="307"/>
        <v>7.79999883546143-517.610233770516i</v>
      </c>
      <c r="E1130" s="57" t="str">
        <f t="shared" si="308"/>
        <v>162.447350743675-0.337534506061053i</v>
      </c>
      <c r="F1130" s="57" t="str">
        <f t="shared" si="309"/>
        <v>3.83983975530516-1079.42837233622i</v>
      </c>
      <c r="G1130" s="57" t="str">
        <f t="shared" si="310"/>
        <v>0.999999977984843-0.000148375052271644i</v>
      </c>
      <c r="H1130" s="57" t="str">
        <f t="shared" si="311"/>
        <v>109.096516300823+4.46816910443172i</v>
      </c>
      <c r="I1130" s="57" t="str">
        <f t="shared" si="312"/>
        <v>14.7878486341249-332.162755408584i</v>
      </c>
      <c r="K1130" s="57" t="str">
        <f t="shared" si="313"/>
        <v>0.109810150468975-0.00455149185744573i</v>
      </c>
      <c r="L1130" s="57" t="str">
        <f t="shared" si="314"/>
        <v>0.000125-8.15900409682611i</v>
      </c>
      <c r="M1130" s="57" t="str">
        <f t="shared" si="315"/>
        <v>0.0015-3.93318556157028i</v>
      </c>
      <c r="N1130" s="57">
        <f t="shared" si="316"/>
        <v>88.37081066793516</v>
      </c>
      <c r="O1130" s="57">
        <f t="shared" si="317"/>
        <v>61.253819351181562</v>
      </c>
      <c r="P1130" s="371">
        <f t="shared" si="318"/>
        <v>61.253819351181562</v>
      </c>
      <c r="Q1130" s="371">
        <f t="shared" si="319"/>
        <v>-91.62918933206484</v>
      </c>
      <c r="R1130" s="12">
        <f t="shared" si="320"/>
        <v>88.37081066793516</v>
      </c>
      <c r="S1130" s="57">
        <f t="shared" si="321"/>
        <v>6.1496415417786818E-2</v>
      </c>
      <c r="T1130" s="12">
        <f t="shared" si="304"/>
        <v>61.253819351181562</v>
      </c>
    </row>
    <row r="1131" spans="1:20" x14ac:dyDescent="0.25">
      <c r="A1131" s="57">
        <f t="shared" si="305"/>
        <v>387.86166861767987</v>
      </c>
      <c r="B1131" s="12">
        <f t="shared" si="322"/>
        <v>61.730101796374413</v>
      </c>
      <c r="C1131" s="57" t="str">
        <f t="shared" si="306"/>
        <v>-32.8454059231031-1150.43987629333i</v>
      </c>
      <c r="D1131" s="57" t="str">
        <f t="shared" si="307"/>
        <v>7.79999882659412-515.650783741211i</v>
      </c>
      <c r="E1131" s="57" t="str">
        <f t="shared" si="308"/>
        <v>162.447182163933-0.338809269730778i</v>
      </c>
      <c r="F1131" s="57" t="str">
        <f t="shared" si="309"/>
        <v>3.83983975466148-1075.34207678267i</v>
      </c>
      <c r="G1131" s="57" t="str">
        <f t="shared" si="310"/>
        <v>0.99999997781721-0.000148938877445309i</v>
      </c>
      <c r="H1131" s="57" t="str">
        <f t="shared" si="311"/>
        <v>109.096558997974+4.48514881425082i</v>
      </c>
      <c r="I1131" s="57" t="str">
        <f t="shared" si="312"/>
        <v>14.7878511751954-330.905078909562i</v>
      </c>
      <c r="K1131" s="57" t="str">
        <f t="shared" si="313"/>
        <v>0.109808707401035-0.00456872710422792i</v>
      </c>
      <c r="L1131" s="57" t="str">
        <f t="shared" si="314"/>
        <v>0.000125-8.1281172512713i</v>
      </c>
      <c r="M1131" s="57" t="str">
        <f t="shared" si="315"/>
        <v>0.0015-3.91829603663109i</v>
      </c>
      <c r="N1131" s="57">
        <f t="shared" si="316"/>
        <v>88.364632434064561</v>
      </c>
      <c r="O1131" s="57">
        <f t="shared" si="317"/>
        <v>61.220817112474052</v>
      </c>
      <c r="P1131" s="371">
        <f t="shared" si="318"/>
        <v>61.220817112474052</v>
      </c>
      <c r="Q1131" s="371">
        <f t="shared" si="319"/>
        <v>-91.635367565935439</v>
      </c>
      <c r="R1131" s="12">
        <f t="shared" si="320"/>
        <v>88.364632434064561</v>
      </c>
      <c r="S1131" s="57">
        <f t="shared" si="321"/>
        <v>6.1730101796374413E-2</v>
      </c>
      <c r="T1131" s="12">
        <f t="shared" si="304"/>
        <v>61.220817112474052</v>
      </c>
    </row>
    <row r="1132" spans="1:20" x14ac:dyDescent="0.25">
      <c r="A1132" s="57">
        <f t="shared" si="305"/>
        <v>389.33554295842708</v>
      </c>
      <c r="B1132" s="12">
        <f t="shared" si="322"/>
        <v>61.964676183200638</v>
      </c>
      <c r="C1132" s="57" t="str">
        <f t="shared" si="306"/>
        <v>-32.8448927580411-1146.07344004601i</v>
      </c>
      <c r="D1132" s="57" t="str">
        <f t="shared" si="307"/>
        <v>7.7999988176593-513.698751521548i</v>
      </c>
      <c r="E1132" s="57" t="str">
        <f t="shared" si="308"/>
        <v>162.447012305981-0.340088787718272i</v>
      </c>
      <c r="F1132" s="57" t="str">
        <f t="shared" si="309"/>
        <v>3.8398397540129-1071.27125038592i</v>
      </c>
      <c r="G1132" s="57" t="str">
        <f t="shared" si="310"/>
        <v>0.999999977648301-0.000149504845154349i</v>
      </c>
      <c r="H1132" s="57" t="str">
        <f t="shared" si="311"/>
        <v>109.09660202026+4.50219305460264i</v>
      </c>
      <c r="I1132" s="57" t="str">
        <f t="shared" si="312"/>
        <v>14.7878537356154-329.652162591146i</v>
      </c>
      <c r="K1132" s="57" t="str">
        <f t="shared" si="313"/>
        <v>0.109807253383548-0.00458602715513575i</v>
      </c>
      <c r="L1132" s="57" t="str">
        <f t="shared" si="314"/>
        <v>0.000125-8.09734733141194i</v>
      </c>
      <c r="M1132" s="57" t="str">
        <f t="shared" si="315"/>
        <v>0.0015-3.90346287769584i</v>
      </c>
      <c r="N1132" s="57">
        <f t="shared" si="316"/>
        <v>88.358430867824708</v>
      </c>
      <c r="O1132" s="57">
        <f t="shared" si="317"/>
        <v>61.187814430015436</v>
      </c>
      <c r="P1132" s="371">
        <f t="shared" si="318"/>
        <v>61.187814430015436</v>
      </c>
      <c r="Q1132" s="371">
        <f t="shared" si="319"/>
        <v>-91.641569132175292</v>
      </c>
      <c r="R1132" s="12">
        <f t="shared" si="320"/>
        <v>88.358430867824708</v>
      </c>
      <c r="S1132" s="57">
        <f t="shared" si="321"/>
        <v>6.1964676183200638E-2</v>
      </c>
      <c r="T1132" s="12">
        <f t="shared" ref="T1132:T1195" si="323">P1132</f>
        <v>61.187814430015436</v>
      </c>
    </row>
    <row r="1133" spans="1:20" x14ac:dyDescent="0.25">
      <c r="A1133" s="57">
        <f t="shared" ref="A1133:A1196" si="324">2*PI()*B1133</f>
        <v>390.81501802166912</v>
      </c>
      <c r="B1133" s="12">
        <f t="shared" si="322"/>
        <v>62.200141952696804</v>
      </c>
      <c r="C1133" s="57" t="str">
        <f t="shared" ref="C1133:C1196" si="325">IMPRODUCT(D1133,E1133,$C$40,,K1133,$C$41)</f>
        <v>-32.844375701581-1141.72349080321i</v>
      </c>
      <c r="D1133" s="57" t="str">
        <f t="shared" ref="D1133:D1196" si="326">IMDIV(IMPRODUCT($C$37,$C$38,COMPLEX(1,A1133/$C$38)),IMSUM(-1*A1133*A1133/$C$39,COMPLEX(0,1*A1133)))</f>
        <v>7.79999880865645-511.754109030886i</v>
      </c>
      <c r="E1133" s="57" t="str">
        <f t="shared" ref="E1133:E1196" si="327">IMDIV(IMPRODUCT(IMSUM(F1133,G1133),$C$29,H1133),IMSUM(1,I1133))</f>
        <v>162.446841160165-0.341373077067087i</v>
      </c>
      <c r="F1133" s="57" t="str">
        <f t="shared" ref="F1133:F1196" si="328">IMDIV(IMPRODUCT($C$14,$C$15,COMPLEX(1,A1133/$C$15)),IMSUM(-1*A1133*A1133/$C$16,COMPLEX(0,A1133)))</f>
        <v>3.83983975335938-1067.21583458575i</v>
      </c>
      <c r="G1133" s="57" t="str">
        <f t="shared" ref="G1133:G1196" si="329">IMDIV(1,COMPLEX(1,A1133*$C$9*$C$10))</f>
        <v>0.999999977478105-0.000150072963540393i</v>
      </c>
      <c r="H1133" s="57" t="str">
        <f t="shared" ref="H1133:H1196" si="330">IMDIV($C$3,IMSUM(K1133,COMPLEX(0,$C$28*A1133)))</f>
        <v>109.096645370158+4.51930207079062i</v>
      </c>
      <c r="I1133" s="57" t="str">
        <f t="shared" ref="I1133:I1196" si="331">IMPRODUCT(F1133,$C$29,H1133,$C$31)</f>
        <v>14.7878563155322-328.403988429714i</v>
      </c>
      <c r="K1133" s="57" t="str">
        <f t="shared" ref="K1133:K1196" si="332">IF($C$26&lt;=0,IMDIV(1,IMSUM(IMDIV(1,L1133),1/$C$18)),IMDIV(1,IMSUM(IMDIV(1,L1133),1/$C$18,IMDIV(1,M1133))))</f>
        <v>0.109805788333727-0.00460339224856207i</v>
      </c>
      <c r="L1133" s="57" t="str">
        <f t="shared" ref="L1133:L1196" si="333">IMSUM($C$21/$C$22,IMDIV(1,COMPLEX(0,$C$20*$C$22*A1133)))</f>
        <v>0.000125-8.06669389461243i</v>
      </c>
      <c r="M1133" s="57" t="str">
        <f t="shared" ref="M1133:M1196" si="334">IMSUM($C$25/$C$26,IMDIV(1,COMPLEX(0,$C$24*$C$26*A1133)))</f>
        <v>0.0015-3.88868587138459i</v>
      </c>
      <c r="N1133" s="57">
        <f t="shared" ref="N1133:N1196" si="335">ABS(R1133)</f>
        <v>88.352205882206306</v>
      </c>
      <c r="O1133" s="57">
        <f t="shared" ref="O1133:O1196" si="336">ABS(P1133)</f>
        <v>61.154811300442134</v>
      </c>
      <c r="P1133" s="371">
        <f t="shared" ref="P1133:P1196" si="337">20*LOG10(IMABS(C1133))</f>
        <v>61.154811300442134</v>
      </c>
      <c r="Q1133" s="371">
        <f t="shared" ref="Q1133:Q1196" si="338">IMARGUMENT(C1133)*180/PI()</f>
        <v>-91.647794117793694</v>
      </c>
      <c r="R1133" s="12">
        <f t="shared" ref="R1133:R1196" si="339">IF(Q1133&lt;0,Q1133+180,Q1133-180)</f>
        <v>88.352205882206306</v>
      </c>
      <c r="S1133" s="57">
        <f t="shared" ref="S1133:S1196" si="340">B1133/1000</f>
        <v>6.2200141952696804E-2</v>
      </c>
      <c r="T1133" s="12">
        <f t="shared" si="323"/>
        <v>61.154811300442134</v>
      </c>
    </row>
    <row r="1134" spans="1:20" x14ac:dyDescent="0.25">
      <c r="A1134" s="57">
        <f t="shared" si="324"/>
        <v>392.30011509015145</v>
      </c>
      <c r="B1134" s="12">
        <f t="shared" ref="B1134:B1197" si="341">B1133*(1+B$42)</f>
        <v>62.43650249211705</v>
      </c>
      <c r="C1134" s="57" t="str">
        <f t="shared" si="325"/>
        <v>-32.8438547243397-1137.3899659935i</v>
      </c>
      <c r="D1134" s="57" t="str">
        <f t="shared" si="326"/>
        <v>7.79999879958505-509.816828294891i</v>
      </c>
      <c r="E1134" s="57" t="str">
        <f t="shared" si="327"/>
        <v>162.446668716767-0.342662154874141i</v>
      </c>
      <c r="F1134" s="57" t="str">
        <f t="shared" si="328"/>
        <v>3.83983975270088-1063.17577104365i</v>
      </c>
      <c r="G1134" s="57" t="str">
        <f t="shared" si="329"/>
        <v>0.999999977306614-0.000150643240776013i</v>
      </c>
      <c r="H1134" s="57" t="str">
        <f t="shared" si="330"/>
        <v>109.096689050164+4.53647610905144i</v>
      </c>
      <c r="I1134" s="57" t="str">
        <f t="shared" si="331"/>
        <v>14.7878589150948-327.160538469865i</v>
      </c>
      <c r="K1134" s="57" t="str">
        <f t="shared" si="332"/>
        <v>0.109804312168164-0.00462082262371639i</v>
      </c>
      <c r="L1134" s="57" t="str">
        <f t="shared" si="333"/>
        <v>0.000125-8.03615649991274i</v>
      </c>
      <c r="M1134" s="57" t="str">
        <f t="shared" si="334"/>
        <v>0.0015-3.8739648051251i</v>
      </c>
      <c r="N1134" s="57">
        <f t="shared" si="335"/>
        <v>88.345957389888085</v>
      </c>
      <c r="O1134" s="57">
        <f t="shared" si="336"/>
        <v>61.121807720365652</v>
      </c>
      <c r="P1134" s="371">
        <f t="shared" si="337"/>
        <v>61.121807720365652</v>
      </c>
      <c r="Q1134" s="371">
        <f t="shared" si="338"/>
        <v>-91.654042610111915</v>
      </c>
      <c r="R1134" s="12">
        <f t="shared" si="339"/>
        <v>88.345957389888085</v>
      </c>
      <c r="S1134" s="57">
        <f t="shared" si="340"/>
        <v>6.2436502492117053E-2</v>
      </c>
      <c r="T1134" s="12">
        <f t="shared" si="323"/>
        <v>61.121807720365652</v>
      </c>
    </row>
    <row r="1135" spans="1:20" x14ac:dyDescent="0.25">
      <c r="A1135" s="57">
        <f t="shared" si="324"/>
        <v>393.79085552749405</v>
      </c>
      <c r="B1135" s="12">
        <f t="shared" si="341"/>
        <v>62.673761201587098</v>
      </c>
      <c r="C1135" s="57" t="str">
        <f t="shared" si="325"/>
        <v>-32.8433297967094-1133.07280328174i</v>
      </c>
      <c r="D1135" s="57" t="str">
        <f t="shared" si="326"/>
        <v>7.79999879044455-507.886881445128i</v>
      </c>
      <c r="E1135" s="57" t="str">
        <f t="shared" si="327"/>
        <v>162.44649496599-0.343956038289458i</v>
      </c>
      <c r="F1135" s="57" t="str">
        <f t="shared" si="328"/>
        <v>3.83983975203737-1059.15100164195i</v>
      </c>
      <c r="G1135" s="57" t="str">
        <f t="shared" si="329"/>
        <v>0.999999977133816-0.000151215685064832i</v>
      </c>
      <c r="H1135" s="57" t="str">
        <f t="shared" si="330"/>
        <v>109.09673306279+4.55371541655816i</v>
      </c>
      <c r="I1135" s="57" t="str">
        <f t="shared" si="331"/>
        <v>14.7878615344521-325.921794824148i</v>
      </c>
      <c r="K1135" s="57" t="str">
        <f t="shared" si="332"/>
        <v>0.109802824802827-0.00463831852062662i</v>
      </c>
      <c r="L1135" s="57" t="str">
        <f t="shared" si="333"/>
        <v>0.000125-8.00573470802226i</v>
      </c>
      <c r="M1135" s="57" t="str">
        <f t="shared" si="334"/>
        <v>0.0015-3.85929946714994i</v>
      </c>
      <c r="N1135" s="57">
        <f t="shared" si="335"/>
        <v>88.339685303236251</v>
      </c>
      <c r="O1135" s="57">
        <f t="shared" si="336"/>
        <v>61.088803686371676</v>
      </c>
      <c r="P1135" s="371">
        <f t="shared" si="337"/>
        <v>61.088803686371676</v>
      </c>
      <c r="Q1135" s="371">
        <f t="shared" si="338"/>
        <v>-91.660314696763749</v>
      </c>
      <c r="R1135" s="12">
        <f t="shared" si="339"/>
        <v>88.339685303236251</v>
      </c>
      <c r="S1135" s="57">
        <f t="shared" si="340"/>
        <v>6.2673761201587103E-2</v>
      </c>
      <c r="T1135" s="12">
        <f t="shared" si="323"/>
        <v>61.088803686371676</v>
      </c>
    </row>
    <row r="1136" spans="1:20" x14ac:dyDescent="0.25">
      <c r="A1136" s="57">
        <f t="shared" si="324"/>
        <v>395.28726077849859</v>
      </c>
      <c r="B1136" s="12">
        <f t="shared" si="341"/>
        <v>62.911921494153134</v>
      </c>
      <c r="C1136" s="57" t="str">
        <f t="shared" si="325"/>
        <v>-32.8428008888637-1128.77194056822i</v>
      </c>
      <c r="D1136" s="57" t="str">
        <f t="shared" si="326"/>
        <v>7.79999878123442-505.964240718665i</v>
      </c>
      <c r="E1136" s="57" t="str">
        <f t="shared" si="327"/>
        <v>162.446319897967-0.345254744516368i</v>
      </c>
      <c r="F1136" s="57" t="str">
        <f t="shared" si="328"/>
        <v>3.83983975136877-1055.14146848299i</v>
      </c>
      <c r="G1136" s="57" t="str">
        <f t="shared" si="329"/>
        <v>0.999999976959703-0.000151790304641649i</v>
      </c>
      <c r="H1136" s="57" t="str">
        <f t="shared" si="330"/>
        <v>109.096777410571+4.57102024142455i</v>
      </c>
      <c r="I1136" s="57" t="str">
        <f t="shared" si="331"/>
        <v>14.7878641737556-324.687739672825i</v>
      </c>
      <c r="K1136" s="57" t="str">
        <f t="shared" si="332"/>
        <v>0.10980132615305-0.0046558801801415i</v>
      </c>
      <c r="L1136" s="57" t="str">
        <f t="shared" si="333"/>
        <v>0.000125-7.97542808131324i</v>
      </c>
      <c r="M1136" s="57" t="str">
        <f t="shared" si="334"/>
        <v>0.0015-3.84468964649326i</v>
      </c>
      <c r="N1136" s="57">
        <f t="shared" si="335"/>
        <v>88.333389534303066</v>
      </c>
      <c r="O1136" s="57">
        <f t="shared" si="336"/>
        <v>61.055799195020271</v>
      </c>
      <c r="P1136" s="371">
        <f t="shared" si="337"/>
        <v>61.055799195020271</v>
      </c>
      <c r="Q1136" s="371">
        <f t="shared" si="338"/>
        <v>-91.666610465696934</v>
      </c>
      <c r="R1136" s="12">
        <f t="shared" si="339"/>
        <v>88.333389534303066</v>
      </c>
      <c r="S1136" s="57">
        <f t="shared" si="340"/>
        <v>6.2911921494153131E-2</v>
      </c>
      <c r="T1136" s="12">
        <f t="shared" si="323"/>
        <v>61.055799195020271</v>
      </c>
    </row>
    <row r="1137" spans="1:20" x14ac:dyDescent="0.25">
      <c r="A1137" s="57">
        <f t="shared" si="324"/>
        <v>396.78935236945688</v>
      </c>
      <c r="B1137" s="12">
        <f t="shared" si="341"/>
        <v>63.150986795830917</v>
      </c>
      <c r="C1137" s="57" t="str">
        <f t="shared" si="325"/>
        <v>-32.8422679707515-1124.48731598775i</v>
      </c>
      <c r="D1137" s="57" t="str">
        <f t="shared" si="326"/>
        <v>7.79999877195424-504.04887845767i</v>
      </c>
      <c r="E1137" s="57" t="str">
        <f t="shared" si="327"/>
        <v>162.446143502755-0.346558290811673i</v>
      </c>
      <c r="F1137" s="57" t="str">
        <f t="shared" si="328"/>
        <v>3.83983975069514-1051.1471138883i</v>
      </c>
      <c r="G1137" s="57" t="str">
        <f t="shared" si="329"/>
        <v>0.999999976784264-0.000152367107772556i</v>
      </c>
      <c r="H1137" s="57" t="str">
        <f t="shared" si="330"/>
        <v>109.096822096056+4.58839083270778i</v>
      </c>
      <c r="I1137" s="57" t="str">
        <f t="shared" si="331"/>
        <v>14.7878668331566-323.458355263591i</v>
      </c>
      <c r="K1137" s="57" t="str">
        <f t="shared" si="332"/>
        <v>0.109799816133536-0.00467350784393247i</v>
      </c>
      <c r="L1137" s="57" t="str">
        <f t="shared" si="333"/>
        <v>0.000125-7.94523618381475i</v>
      </c>
      <c r="M1137" s="57" t="str">
        <f t="shared" si="334"/>
        <v>0.0015-3.8301351329879i</v>
      </c>
      <c r="N1137" s="57">
        <f t="shared" si="335"/>
        <v>88.327069994826147</v>
      </c>
      <c r="O1137" s="57">
        <f t="shared" si="336"/>
        <v>61.022794242845428</v>
      </c>
      <c r="P1137" s="371">
        <f t="shared" si="337"/>
        <v>61.022794242845428</v>
      </c>
      <c r="Q1137" s="371">
        <f t="shared" si="338"/>
        <v>-91.672930005173853</v>
      </c>
      <c r="R1137" s="12">
        <f t="shared" si="339"/>
        <v>88.327069994826147</v>
      </c>
      <c r="S1137" s="57">
        <f t="shared" si="340"/>
        <v>6.3150986795830921E-2</v>
      </c>
      <c r="T1137" s="12">
        <f t="shared" si="323"/>
        <v>61.022794242845428</v>
      </c>
    </row>
    <row r="1138" spans="1:20" x14ac:dyDescent="0.25">
      <c r="A1138" s="57">
        <f t="shared" si="324"/>
        <v>398.29715190846082</v>
      </c>
      <c r="B1138" s="12">
        <f t="shared" si="341"/>
        <v>63.390960545655076</v>
      </c>
      <c r="C1138" s="57" t="str">
        <f t="shared" si="325"/>
        <v>-32.8417310120954-1120.21886790875i</v>
      </c>
      <c r="D1138" s="57" t="str">
        <f t="shared" si="326"/>
        <v>7.79999876260333-502.140767109012i</v>
      </c>
      <c r="E1138" s="57" t="str">
        <f t="shared" si="327"/>
        <v>162.445965770335-0.347866694485295i</v>
      </c>
      <c r="F1138" s="57" t="str">
        <f t="shared" si="328"/>
        <v>3.83983975001633-1047.16788039773i</v>
      </c>
      <c r="G1138" s="57" t="str">
        <f t="shared" si="329"/>
        <v>0.999999976607489-0.000152946102755056i</v>
      </c>
      <c r="H1138" s="57" t="str">
        <f t="shared" si="330"/>
        <v>109.096867121822+4.60582744041296i</v>
      </c>
      <c r="I1138" s="57" t="str">
        <f t="shared" si="331"/>
        <v>14.7878695128085-322.233623911348i</v>
      </c>
      <c r="K1138" s="57" t="str">
        <f t="shared" si="332"/>
        <v>0.109798294658343-0.00469120175449584i</v>
      </c>
      <c r="L1138" s="57" t="str">
        <f t="shared" si="333"/>
        <v>0.000125-7.91515858120616i</v>
      </c>
      <c r="M1138" s="57" t="str">
        <f t="shared" si="334"/>
        <v>0.0015-3.81563571726231i</v>
      </c>
      <c r="N1138" s="57">
        <f t="shared" si="335"/>
        <v>88.320726596227459</v>
      </c>
      <c r="O1138" s="57">
        <f t="shared" si="336"/>
        <v>60.989788826354854</v>
      </c>
      <c r="P1138" s="371">
        <f t="shared" si="337"/>
        <v>60.989788826354854</v>
      </c>
      <c r="Q1138" s="371">
        <f t="shared" si="338"/>
        <v>-91.679273403772541</v>
      </c>
      <c r="R1138" s="12">
        <f t="shared" si="339"/>
        <v>88.320726596227459</v>
      </c>
      <c r="S1138" s="57">
        <f t="shared" si="340"/>
        <v>6.3390960545655073E-2</v>
      </c>
      <c r="T1138" s="12">
        <f t="shared" si="323"/>
        <v>60.989788826354854</v>
      </c>
    </row>
    <row r="1139" spans="1:20" x14ac:dyDescent="0.25">
      <c r="A1139" s="57">
        <f t="shared" si="324"/>
        <v>399.81068108571299</v>
      </c>
      <c r="B1139" s="12">
        <f t="shared" si="341"/>
        <v>63.631846195728571</v>
      </c>
      <c r="C1139" s="57" t="str">
        <f t="shared" si="325"/>
        <v>-32.8411899823948-1115.96653493246i</v>
      </c>
      <c r="D1139" s="57" t="str">
        <f t="shared" si="326"/>
        <v>7.79999875318126-500.23987922387i</v>
      </c>
      <c r="E1139" s="57" t="str">
        <f t="shared" si="327"/>
        <v>162.44578669062-0.349179972900997i</v>
      </c>
      <c r="F1139" s="57" t="str">
        <f t="shared" si="328"/>
        <v>3.83983974933238-1043.20371076868i</v>
      </c>
      <c r="G1139" s="57" t="str">
        <f t="shared" si="329"/>
        <v>0.999999976429368-0.000153527297918178i</v>
      </c>
      <c r="H1139" s="57" t="str">
        <f t="shared" si="330"/>
        <v>109.096912490457+4.62333031549594i</v>
      </c>
      <c r="I1139" s="57" t="str">
        <f t="shared" si="331"/>
        <v>14.7878722128653-321.013527997917i</v>
      </c>
      <c r="K1139" s="57" t="str">
        <f t="shared" si="332"/>
        <v>0.109796761640888-0.00470896215515486i</v>
      </c>
      <c r="L1139" s="57" t="str">
        <f t="shared" si="333"/>
        <v>0.000125-7.88519484081111i</v>
      </c>
      <c r="M1139" s="57" t="str">
        <f t="shared" si="334"/>
        <v>0.0015-3.80119119073751i</v>
      </c>
      <c r="N1139" s="57">
        <f t="shared" si="335"/>
        <v>88.31435924961221</v>
      </c>
      <c r="O1139" s="57">
        <f t="shared" si="336"/>
        <v>60.956782942030372</v>
      </c>
      <c r="P1139" s="371">
        <f t="shared" si="337"/>
        <v>60.956782942030372</v>
      </c>
      <c r="Q1139" s="371">
        <f t="shared" si="338"/>
        <v>-91.68564075038779</v>
      </c>
      <c r="R1139" s="12">
        <f t="shared" si="339"/>
        <v>88.31435924961221</v>
      </c>
      <c r="S1139" s="57">
        <f t="shared" si="340"/>
        <v>6.3631846195728564E-2</v>
      </c>
      <c r="T1139" s="12">
        <f t="shared" si="323"/>
        <v>60.956782942030372</v>
      </c>
    </row>
    <row r="1140" spans="1:20" x14ac:dyDescent="0.25">
      <c r="A1140" s="57">
        <f t="shared" si="324"/>
        <v>401.32996167383874</v>
      </c>
      <c r="B1140" s="12">
        <f t="shared" si="341"/>
        <v>63.873647211272342</v>
      </c>
      <c r="C1140" s="57" t="str">
        <f t="shared" si="325"/>
        <v>-32.8406448509183-1111.73025589193i</v>
      </c>
      <c r="D1140" s="57" t="str">
        <f t="shared" si="326"/>
        <v>7.79999874368746-498.346187457333i</v>
      </c>
      <c r="E1140" s="57" t="str">
        <f t="shared" si="327"/>
        <v>162.445606253439-0.350498143475936i</v>
      </c>
      <c r="F1140" s="57" t="str">
        <f t="shared" si="328"/>
        <v>3.83983974864321-1039.25454797524i</v>
      </c>
      <c r="G1140" s="57" t="str">
        <f t="shared" si="329"/>
        <v>0.999999976249891-0.000154110701622608i</v>
      </c>
      <c r="H1140" s="57" t="str">
        <f t="shared" si="330"/>
        <v>109.096958204572+4.64089970986737i</v>
      </c>
      <c r="I1140" s="57" t="str">
        <f t="shared" si="331"/>
        <v>14.7878749334825-319.798049971807i</v>
      </c>
      <c r="K1140" s="57" t="str">
        <f t="shared" si="332"/>
        <v>0.109795216993938-0.00472678929006179i</v>
      </c>
      <c r="L1140" s="57" t="str">
        <f t="shared" si="333"/>
        <v>0.000125-7.85534453159103i</v>
      </c>
      <c r="M1140" s="57" t="str">
        <f t="shared" si="334"/>
        <v>0.0015-3.78680134562413i</v>
      </c>
      <c r="N1140" s="57">
        <f t="shared" si="335"/>
        <v>88.307967865767992</v>
      </c>
      <c r="O1140" s="57">
        <f t="shared" si="336"/>
        <v>60.923776586326888</v>
      </c>
      <c r="P1140" s="371">
        <f t="shared" si="337"/>
        <v>60.923776586326888</v>
      </c>
      <c r="Q1140" s="371">
        <f t="shared" si="338"/>
        <v>-91.692032134232008</v>
      </c>
      <c r="R1140" s="12">
        <f t="shared" si="339"/>
        <v>88.307967865767992</v>
      </c>
      <c r="S1140" s="57">
        <f t="shared" si="340"/>
        <v>6.3873647211272339E-2</v>
      </c>
      <c r="T1140" s="12">
        <f t="shared" si="323"/>
        <v>60.923776586326888</v>
      </c>
    </row>
    <row r="1141" spans="1:20" x14ac:dyDescent="0.25">
      <c r="A1141" s="57">
        <f t="shared" si="324"/>
        <v>402.85501552819937</v>
      </c>
      <c r="B1141" s="12">
        <f t="shared" si="341"/>
        <v>64.116367070675182</v>
      </c>
      <c r="C1141" s="57" t="str">
        <f t="shared" si="325"/>
        <v>-32.8400955867058-1107.50996985124i</v>
      </c>
      <c r="D1141" s="57" t="str">
        <f t="shared" si="326"/>
        <v>7.79999873412135-496.45966456801i</v>
      </c>
      <c r="E1141" s="57" t="str">
        <f t="shared" si="327"/>
        <v>162.445424448552-0.351821223680922i</v>
      </c>
      <c r="F1141" s="57" t="str">
        <f t="shared" si="328"/>
        <v>3.83983974794882-1035.32033520738i</v>
      </c>
      <c r="G1141" s="57" t="str">
        <f t="shared" si="329"/>
        <v>0.999999976069047-0.000154696322260799i</v>
      </c>
      <c r="H1141" s="57" t="str">
        <f t="shared" si="330"/>
        <v>109.097004266798+4.65853587639624i</v>
      </c>
      <c r="I1141" s="57" t="str">
        <f t="shared" si="331"/>
        <v>14.7878776748166-318.58717234796i</v>
      </c>
      <c r="K1141" s="57" t="str">
        <f t="shared" si="332"/>
        <v>0.109793660629605-0.00474468340419993i</v>
      </c>
      <c r="L1141" s="57" t="str">
        <f t="shared" si="333"/>
        <v>0.000125-7.82560722413931i</v>
      </c>
      <c r="M1141" s="57" t="str">
        <f t="shared" si="334"/>
        <v>0.0015-3.77246597491944i</v>
      </c>
      <c r="N1141" s="57">
        <f t="shared" si="335"/>
        <v>88.301552355163821</v>
      </c>
      <c r="O1141" s="57">
        <f t="shared" si="336"/>
        <v>60.890769755672814</v>
      </c>
      <c r="P1141" s="371">
        <f t="shared" si="337"/>
        <v>60.890769755672814</v>
      </c>
      <c r="Q1141" s="371">
        <f t="shared" si="338"/>
        <v>-91.698447644836179</v>
      </c>
      <c r="R1141" s="12">
        <f t="shared" si="339"/>
        <v>88.301552355163821</v>
      </c>
      <c r="S1141" s="57">
        <f t="shared" si="340"/>
        <v>6.4116367070675181E-2</v>
      </c>
      <c r="T1141" s="12">
        <f t="shared" si="323"/>
        <v>60.890769755672814</v>
      </c>
    </row>
    <row r="1142" spans="1:20" x14ac:dyDescent="0.25">
      <c r="A1142" s="57">
        <f t="shared" si="324"/>
        <v>404.38586458720653</v>
      </c>
      <c r="B1142" s="12">
        <f t="shared" si="341"/>
        <v>64.360009265543752</v>
      </c>
      <c r="C1142" s="57" t="str">
        <f t="shared" si="325"/>
        <v>-32.8395421585642-1103.30561610455i</v>
      </c>
      <c r="D1142" s="57" t="str">
        <f t="shared" si="326"/>
        <v>7.79999872448238-494.580283417634i</v>
      </c>
      <c r="E1142" s="57" t="str">
        <f t="shared" si="327"/>
        <v>162.445241265638-0.353149231040345i</v>
      </c>
      <c r="F1142" s="57" t="str">
        <f t="shared" si="328"/>
        <v>3.83983974724912-1031.40101587012i</v>
      </c>
      <c r="G1142" s="57" t="str">
        <f t="shared" si="329"/>
        <v>0.999999975886826-0.000155284168257093i</v>
      </c>
      <c r="H1142" s="57" t="str">
        <f t="shared" si="330"/>
        <v>109.097050679788+4.67623906891362i</v>
      </c>
      <c r="I1142" s="57" t="str">
        <f t="shared" si="331"/>
        <v>14.7878804370254-317.380877707497i</v>
      </c>
      <c r="K1142" s="57" t="str">
        <f t="shared" si="332"/>
        <v>0.109792092459341-0.00476264474338571i</v>
      </c>
      <c r="L1142" s="57" t="str">
        <f t="shared" si="333"/>
        <v>0.000125-7.79598249067475i</v>
      </c>
      <c r="M1142" s="57" t="str">
        <f t="shared" si="334"/>
        <v>0.0015-3.7581848724043i</v>
      </c>
      <c r="N1142" s="57">
        <f t="shared" si="335"/>
        <v>88.295112627949067</v>
      </c>
      <c r="O1142" s="57">
        <f t="shared" si="336"/>
        <v>60.85776244646943</v>
      </c>
      <c r="P1142" s="371">
        <f t="shared" si="337"/>
        <v>60.85776244646943</v>
      </c>
      <c r="Q1142" s="371">
        <f t="shared" si="338"/>
        <v>-91.704887372050933</v>
      </c>
      <c r="R1142" s="12">
        <f t="shared" si="339"/>
        <v>88.295112627949067</v>
      </c>
      <c r="S1142" s="57">
        <f t="shared" si="340"/>
        <v>6.4360009265543749E-2</v>
      </c>
      <c r="T1142" s="12">
        <f t="shared" si="323"/>
        <v>60.85776244646943</v>
      </c>
    </row>
    <row r="1143" spans="1:20" x14ac:dyDescent="0.25">
      <c r="A1143" s="57">
        <f t="shared" si="324"/>
        <v>405.92253087263794</v>
      </c>
      <c r="B1143" s="12">
        <f t="shared" si="341"/>
        <v>64.604577300752823</v>
      </c>
      <c r="C1143" s="57" t="str">
        <f t="shared" si="325"/>
        <v>-32.838984535069-1099.11713417527i</v>
      </c>
      <c r="D1143" s="57" t="str">
        <f t="shared" si="326"/>
        <v>7.79999871477001-492.708016970679i</v>
      </c>
      <c r="E1143" s="57" t="str">
        <f t="shared" si="327"/>
        <v>162.4450566943-0.354482183132566i</v>
      </c>
      <c r="F1143" s="57" t="str">
        <f t="shared" si="328"/>
        <v>3.83983974654408-1027.49653358274i</v>
      </c>
      <c r="G1143" s="57" t="str">
        <f t="shared" si="329"/>
        <v>0.999999975703218-0.00015587424806785i</v>
      </c>
      <c r="H1143" s="57" t="str">
        <f t="shared" si="330"/>
        <v>109.097097446211+4.69400954221612i</v>
      </c>
      <c r="I1143" s="57" t="str">
        <f t="shared" si="331"/>
        <v>14.7878832202679-316.179148697459i</v>
      </c>
      <c r="K1143" s="57" t="str">
        <f t="shared" si="332"/>
        <v>0.109790512393936-0.00478067355427078i</v>
      </c>
      <c r="L1143" s="57" t="str">
        <f t="shared" si="333"/>
        <v>0.000125-7.7664699050356i</v>
      </c>
      <c r="M1143" s="57" t="str">
        <f t="shared" si="334"/>
        <v>0.0015-3.74395783264027i</v>
      </c>
      <c r="N1143" s="57">
        <f t="shared" si="335"/>
        <v>88.288648593952487</v>
      </c>
      <c r="O1143" s="57">
        <f t="shared" si="336"/>
        <v>60.824754655090899</v>
      </c>
      <c r="P1143" s="371">
        <f t="shared" si="337"/>
        <v>60.824754655090899</v>
      </c>
      <c r="Q1143" s="371">
        <f t="shared" si="338"/>
        <v>-91.711351406047513</v>
      </c>
      <c r="R1143" s="12">
        <f t="shared" si="339"/>
        <v>88.288648593952487</v>
      </c>
      <c r="S1143" s="57">
        <f t="shared" si="340"/>
        <v>6.4604577300752822E-2</v>
      </c>
      <c r="T1143" s="12">
        <f t="shared" si="323"/>
        <v>60.824754655090899</v>
      </c>
    </row>
    <row r="1144" spans="1:20" x14ac:dyDescent="0.25">
      <c r="A1144" s="57">
        <f t="shared" si="324"/>
        <v>407.465036489954</v>
      </c>
      <c r="B1144" s="12">
        <f t="shared" si="341"/>
        <v>64.850074694495689</v>
      </c>
      <c r="C1144" s="57" t="str">
        <f t="shared" si="325"/>
        <v>-32.8384226845591-1094.94446381521i</v>
      </c>
      <c r="D1144" s="57" t="str">
        <f t="shared" si="326"/>
        <v>7.79999870498374-490.842838293961i</v>
      </c>
      <c r="E1144" s="57" t="str">
        <f t="shared" si="327"/>
        <v>162.444870724064-0.355820097589536i</v>
      </c>
      <c r="F1144" s="57" t="str">
        <f t="shared" si="328"/>
        <v>3.83983974583368-1023.60683217795i</v>
      </c>
      <c r="G1144" s="57" t="str">
        <f t="shared" si="329"/>
        <v>0.999999975518212-0.00015646657018156i</v>
      </c>
      <c r="H1144" s="57" t="str">
        <f t="shared" si="330"/>
        <v>109.09714456876+4.71184755206977i</v>
      </c>
      <c r="I1144" s="57" t="str">
        <f t="shared" si="331"/>
        <v>14.7878860247041-314.981968030573i</v>
      </c>
      <c r="K1144" s="57" t="str">
        <f t="shared" si="332"/>
        <v>0.10978892034351-0.00479877008434404i</v>
      </c>
      <c r="L1144" s="57" t="str">
        <f t="shared" si="333"/>
        <v>0.000125-7.73706904267348i</v>
      </c>
      <c r="M1144" s="57" t="str">
        <f t="shared" si="334"/>
        <v>0.0015-3.72978465096659i</v>
      </c>
      <c r="N1144" s="57">
        <f t="shared" si="335"/>
        <v>88.282160162681308</v>
      </c>
      <c r="O1144" s="57">
        <f t="shared" si="336"/>
        <v>60.791746377884323</v>
      </c>
      <c r="P1144" s="371">
        <f t="shared" si="337"/>
        <v>60.791746377884323</v>
      </c>
      <c r="Q1144" s="371">
        <f t="shared" si="338"/>
        <v>-91.717839837318692</v>
      </c>
      <c r="R1144" s="12">
        <f t="shared" si="339"/>
        <v>88.282160162681308</v>
      </c>
      <c r="S1144" s="57">
        <f t="shared" si="340"/>
        <v>6.4850074694495691E-2</v>
      </c>
      <c r="T1144" s="12">
        <f t="shared" si="323"/>
        <v>60.791746377884323</v>
      </c>
    </row>
    <row r="1145" spans="1:20" x14ac:dyDescent="0.25">
      <c r="A1145" s="57">
        <f t="shared" si="324"/>
        <v>409.01340362861589</v>
      </c>
      <c r="B1145" s="12">
        <f t="shared" si="341"/>
        <v>65.096504978334778</v>
      </c>
      <c r="C1145" s="57" t="str">
        <f t="shared" si="325"/>
        <v>-32.8378565751376-1090.78754500365i</v>
      </c>
      <c r="D1145" s="57" t="str">
        <f t="shared" si="326"/>
        <v>7.79999869512288-488.98472055626i</v>
      </c>
      <c r="E1145" s="57" t="str">
        <f t="shared" si="327"/>
        <v>162.444683344377-0.357162992097163i</v>
      </c>
      <c r="F1145" s="57" t="str">
        <f t="shared" si="328"/>
        <v>3.83983974511788-1019.73185570109i</v>
      </c>
      <c r="G1145" s="57" t="str">
        <f t="shared" si="329"/>
        <v>0.999999975331797-0.000157061143118973i</v>
      </c>
      <c r="H1145" s="57" t="str">
        <f t="shared" si="330"/>
        <v>109.097192050147+4.72975335521366i</v>
      </c>
      <c r="I1145" s="57" t="str">
        <f t="shared" si="331"/>
        <v>14.7878888504957-313.789318484993i</v>
      </c>
      <c r="K1145" s="57" t="str">
        <f t="shared" si="332"/>
        <v>0.109787316217509-0.00481693458193367i</v>
      </c>
      <c r="L1145" s="57" t="str">
        <f t="shared" si="333"/>
        <v>0.000125-7.707779480647i</v>
      </c>
      <c r="M1145" s="57" t="str">
        <f t="shared" si="334"/>
        <v>0.0015-3.71566512349731i</v>
      </c>
      <c r="N1145" s="57">
        <f t="shared" si="335"/>
        <v>88.275647243320208</v>
      </c>
      <c r="O1145" s="57">
        <f t="shared" si="336"/>
        <v>60.758737611168947</v>
      </c>
      <c r="P1145" s="371">
        <f t="shared" si="337"/>
        <v>60.758737611168947</v>
      </c>
      <c r="Q1145" s="371">
        <f t="shared" si="338"/>
        <v>-91.724352756679792</v>
      </c>
      <c r="R1145" s="12">
        <f t="shared" si="339"/>
        <v>88.275647243320208</v>
      </c>
      <c r="S1145" s="57">
        <f t="shared" si="340"/>
        <v>6.5096504978334774E-2</v>
      </c>
      <c r="T1145" s="12">
        <f t="shared" si="323"/>
        <v>60.758737611168947</v>
      </c>
    </row>
    <row r="1146" spans="1:20" x14ac:dyDescent="0.25">
      <c r="A1146" s="57">
        <f t="shared" si="324"/>
        <v>410.56765456240464</v>
      </c>
      <c r="B1146" s="12">
        <f t="shared" si="341"/>
        <v>65.343871697252453</v>
      </c>
      <c r="C1146" s="57" t="str">
        <f t="shared" si="325"/>
        <v>-32.8372861746688-1086.64631794655i</v>
      </c>
      <c r="D1146" s="57" t="str">
        <f t="shared" si="326"/>
        <v>7.79999868518699-487.133637027928i</v>
      </c>
      <c r="E1146" s="57" t="str">
        <f t="shared" si="327"/>
        <v>162.44449454461-0.358510884395263i</v>
      </c>
      <c r="F1146" s="57" t="str">
        <f t="shared" si="328"/>
        <v>3.83983974439664-1015.87154840933i</v>
      </c>
      <c r="G1146" s="57" t="str">
        <f t="shared" si="329"/>
        <v>0.999999975143962-0.00015765797543321i</v>
      </c>
      <c r="H1146" s="57" t="str">
        <f t="shared" si="330"/>
        <v>109.097239893104+4.74772720936355i</v>
      </c>
      <c r="I1146" s="57" t="str">
        <f t="shared" si="331"/>
        <v>14.7878916978051-312.601182904055i</v>
      </c>
      <c r="K1146" s="57" t="str">
        <f t="shared" si="332"/>
        <v>0.109785699924701-0.00483516729620919i</v>
      </c>
      <c r="L1146" s="57" t="str">
        <f t="shared" si="333"/>
        <v>0.000125-7.67860079761604i</v>
      </c>
      <c r="M1146" s="57" t="str">
        <f t="shared" si="334"/>
        <v>0.0015-3.70159904711826i</v>
      </c>
      <c r="N1146" s="57">
        <f t="shared" si="335"/>
        <v>88.269109744730343</v>
      </c>
      <c r="O1146" s="57">
        <f t="shared" si="336"/>
        <v>60.725728351236583</v>
      </c>
      <c r="P1146" s="371">
        <f t="shared" si="337"/>
        <v>60.725728351236583</v>
      </c>
      <c r="Q1146" s="371">
        <f t="shared" si="338"/>
        <v>-91.730890255269657</v>
      </c>
      <c r="R1146" s="12">
        <f t="shared" si="339"/>
        <v>88.269109744730343</v>
      </c>
      <c r="S1146" s="57">
        <f t="shared" si="340"/>
        <v>6.5343871697252448E-2</v>
      </c>
      <c r="T1146" s="12">
        <f t="shared" si="323"/>
        <v>60.725728351236583</v>
      </c>
    </row>
    <row r="1147" spans="1:20" x14ac:dyDescent="0.25">
      <c r="A1147" s="57">
        <f t="shared" si="324"/>
        <v>412.12781164974177</v>
      </c>
      <c r="B1147" s="12">
        <f t="shared" si="341"/>
        <v>65.592178409702015</v>
      </c>
      <c r="C1147" s="57" t="str">
        <f t="shared" si="325"/>
        <v>-32.8367114507766-1082.52072307561i</v>
      </c>
      <c r="D1147" s="57" t="str">
        <f t="shared" si="326"/>
        <v>7.79999867517544-485.289561080508i</v>
      </c>
      <c r="E1147" s="57" t="str">
        <f t="shared" si="327"/>
        <v>162.444304314049-0.359863792277606i</v>
      </c>
      <c r="F1147" s="57" t="str">
        <f t="shared" si="328"/>
        <v>3.83983974366989-1012.02585477084i</v>
      </c>
      <c r="G1147" s="57" t="str">
        <f t="shared" si="329"/>
        <v>0.999999974954698-0.000158257075709905i</v>
      </c>
      <c r="H1147" s="57" t="str">
        <f t="shared" si="330"/>
        <v>109.097288100386+4.76576937321583i</v>
      </c>
      <c r="I1147" s="57" t="str">
        <f t="shared" si="331"/>
        <v>14.7878945667964-311.417544196028i</v>
      </c>
      <c r="K1147" s="57" t="str">
        <f t="shared" si="332"/>
        <v>0.109784071373169-0.00485346847718353i</v>
      </c>
      <c r="L1147" s="57" t="str">
        <f t="shared" si="333"/>
        <v>0.000125-7.64953257383549i</v>
      </c>
      <c r="M1147" s="57" t="str">
        <f t="shared" si="334"/>
        <v>0.0015-3.68758621948422i</v>
      </c>
      <c r="N1147" s="57">
        <f t="shared" si="335"/>
        <v>88.262547575448309</v>
      </c>
      <c r="O1147" s="57">
        <f t="shared" si="336"/>
        <v>60.692718594350751</v>
      </c>
      <c r="P1147" s="371">
        <f t="shared" si="337"/>
        <v>60.692718594350751</v>
      </c>
      <c r="Q1147" s="371">
        <f t="shared" si="338"/>
        <v>-91.737452424551691</v>
      </c>
      <c r="R1147" s="12">
        <f t="shared" si="339"/>
        <v>88.262547575448309</v>
      </c>
      <c r="S1147" s="57">
        <f t="shared" si="340"/>
        <v>6.5592178409702009E-2</v>
      </c>
      <c r="T1147" s="12">
        <f t="shared" si="323"/>
        <v>60.692718594350751</v>
      </c>
    </row>
    <row r="1148" spans="1:20" x14ac:dyDescent="0.25">
      <c r="A1148" s="57">
        <f t="shared" si="324"/>
        <v>413.69389733401084</v>
      </c>
      <c r="B1148" s="12">
        <f t="shared" si="341"/>
        <v>65.84142868765889</v>
      </c>
      <c r="C1148" s="57" t="str">
        <f t="shared" si="325"/>
        <v>-32.8361323708426-1078.41070104748i</v>
      </c>
      <c r="D1148" s="57" t="str">
        <f t="shared" si="326"/>
        <v>7.79999866508761-483.452466186347i</v>
      </c>
      <c r="E1148" s="57" t="str">
        <f t="shared" si="327"/>
        <v>162.444112641903-0.361221733592032i</v>
      </c>
      <c r="F1148" s="57" t="str">
        <f t="shared" si="328"/>
        <v>3.8398397429376-1008.19471946403i</v>
      </c>
      <c r="G1148" s="57" t="str">
        <f t="shared" si="329"/>
        <v>0.999999974763991-0.000158858452567307i</v>
      </c>
      <c r="H1148" s="57" t="str">
        <f t="shared" si="330"/>
        <v>109.097336674765+4.78388010645081i</v>
      </c>
      <c r="I1148" s="57" t="str">
        <f t="shared" si="331"/>
        <v>14.7878974576341-310.238385333867i</v>
      </c>
      <c r="K1148" s="57" t="str">
        <f t="shared" si="332"/>
        <v>0.10978243047031-0.00487183837571501i</v>
      </c>
      <c r="L1148" s="57" t="str">
        <f t="shared" si="333"/>
        <v>0.000125-7.62057439114913i</v>
      </c>
      <c r="M1148" s="57" t="str">
        <f t="shared" si="334"/>
        <v>0.0015-3.67362643901596i</v>
      </c>
      <c r="N1148" s="57">
        <f t="shared" si="335"/>
        <v>88.255960643685214</v>
      </c>
      <c r="O1148" s="57">
        <f t="shared" si="336"/>
        <v>60.659708336746981</v>
      </c>
      <c r="P1148" s="371">
        <f t="shared" si="337"/>
        <v>60.659708336746981</v>
      </c>
      <c r="Q1148" s="371">
        <f t="shared" si="338"/>
        <v>-91.744039356314786</v>
      </c>
      <c r="R1148" s="12">
        <f t="shared" si="339"/>
        <v>88.255960643685214</v>
      </c>
      <c r="S1148" s="57">
        <f t="shared" si="340"/>
        <v>6.5841428687658896E-2</v>
      </c>
      <c r="T1148" s="12">
        <f t="shared" si="323"/>
        <v>60.659708336746981</v>
      </c>
    </row>
    <row r="1149" spans="1:20" x14ac:dyDescent="0.25">
      <c r="A1149" s="57">
        <f t="shared" si="324"/>
        <v>415.26593414388003</v>
      </c>
      <c r="B1149" s="12">
        <f t="shared" si="341"/>
        <v>66.091626116671989</v>
      </c>
      <c r="C1149" s="57" t="str">
        <f t="shared" si="325"/>
        <v>-32.835548902006-1074.3161927429i</v>
      </c>
      <c r="D1149" s="57" t="str">
        <f t="shared" si="326"/>
        <v>7.79999865492302-481.622325918219i</v>
      </c>
      <c r="E1149" s="57" t="str">
        <f t="shared" si="327"/>
        <v>162.443919517303-0.362584726240389i</v>
      </c>
      <c r="F1149" s="57" t="str">
        <f t="shared" si="328"/>
        <v>3.83983974219975-1004.37808737674i</v>
      </c>
      <c r="G1149" s="57" t="str">
        <f t="shared" si="329"/>
        <v>0.999999974571833-0.000159462114656421i</v>
      </c>
      <c r="H1149" s="57" t="str">
        <f t="shared" si="330"/>
        <v>109.097385619039+4.80205966973719i</v>
      </c>
      <c r="I1149" s="57" t="str">
        <f t="shared" si="331"/>
        <v>14.7879003704854-309.063689354983i</v>
      </c>
      <c r="K1149" s="57" t="str">
        <f t="shared" si="332"/>
        <v>0.109780777122823-0.00489027724350945i</v>
      </c>
      <c r="L1149" s="57" t="str">
        <f t="shared" si="333"/>
        <v>0.000125-7.59172583298376i</v>
      </c>
      <c r="M1149" s="57" t="str">
        <f t="shared" si="334"/>
        <v>0.0015-3.65971950489735i</v>
      </c>
      <c r="N1149" s="57">
        <f t="shared" si="335"/>
        <v>88.249348857325685</v>
      </c>
      <c r="O1149" s="57">
        <f t="shared" si="336"/>
        <v>60.626697574632587</v>
      </c>
      <c r="P1149" s="371">
        <f t="shared" si="337"/>
        <v>60.626697574632587</v>
      </c>
      <c r="Q1149" s="371">
        <f t="shared" si="338"/>
        <v>-91.750651142674315</v>
      </c>
      <c r="R1149" s="12">
        <f t="shared" si="339"/>
        <v>88.249348857325685</v>
      </c>
      <c r="S1149" s="57">
        <f t="shared" si="340"/>
        <v>6.6091626116671992E-2</v>
      </c>
      <c r="T1149" s="12">
        <f t="shared" si="323"/>
        <v>60.626697574632587</v>
      </c>
    </row>
    <row r="1150" spans="1:20" x14ac:dyDescent="0.25">
      <c r="A1150" s="57">
        <f t="shared" si="324"/>
        <v>416.84394469362684</v>
      </c>
      <c r="B1150" s="12">
        <f t="shared" si="341"/>
        <v>66.342774295915348</v>
      </c>
      <c r="C1150" s="57" t="str">
        <f t="shared" si="325"/>
        <v>-32.8349610111591-1070.2371392658i</v>
      </c>
      <c r="D1150" s="57" t="str">
        <f t="shared" si="326"/>
        <v>7.79999864468103-479.799113948941i</v>
      </c>
      <c r="E1150" s="57" t="str">
        <f t="shared" si="327"/>
        <v>162.443724929295-0.363952788178768i</v>
      </c>
      <c r="F1150" s="57" t="str">
        <f t="shared" si="328"/>
        <v>3.83983974145628-1000.57590360543i</v>
      </c>
      <c r="G1150" s="57" t="str">
        <f t="shared" si="329"/>
        <v>0.999999974378212-0.000160068070661123i</v>
      </c>
      <c r="H1150" s="57" t="str">
        <f t="shared" si="330"/>
        <v>109.097434936023+4.82030832473506i</v>
      </c>
      <c r="I1150" s="57" t="str">
        <f t="shared" si="331"/>
        <v>14.7879033055173-307.893439360971i</v>
      </c>
      <c r="K1150" s="57" t="str">
        <f t="shared" si="332"/>
        <v>0.109779111236711-0.00490878533312207i</v>
      </c>
      <c r="L1150" s="57" t="str">
        <f t="shared" si="333"/>
        <v>0.000125-7.5629864843433i</v>
      </c>
      <c r="M1150" s="57" t="str">
        <f t="shared" si="334"/>
        <v>0.0015-3.64586521707248i</v>
      </c>
      <c r="N1150" s="57">
        <f t="shared" si="335"/>
        <v>88.242712123926864</v>
      </c>
      <c r="O1150" s="57">
        <f t="shared" si="336"/>
        <v>60.593686304186008</v>
      </c>
      <c r="P1150" s="371">
        <f t="shared" si="337"/>
        <v>60.593686304186008</v>
      </c>
      <c r="Q1150" s="371">
        <f t="shared" si="338"/>
        <v>-91.757287876073136</v>
      </c>
      <c r="R1150" s="12">
        <f t="shared" si="339"/>
        <v>88.242712123926864</v>
      </c>
      <c r="S1150" s="57">
        <f t="shared" si="340"/>
        <v>6.6342774295915341E-2</v>
      </c>
      <c r="T1150" s="12">
        <f t="shared" si="323"/>
        <v>60.593686304186008</v>
      </c>
    </row>
    <row r="1151" spans="1:20" x14ac:dyDescent="0.25">
      <c r="A1151" s="57">
        <f t="shared" si="324"/>
        <v>418.4279516834626</v>
      </c>
      <c r="B1151" s="12">
        <f t="shared" si="341"/>
        <v>66.594876838239827</v>
      </c>
      <c r="C1151" s="57" t="str">
        <f t="shared" si="325"/>
        <v>-32.8343686649471-1066.17348194253i</v>
      </c>
      <c r="D1151" s="57" t="str">
        <f t="shared" si="326"/>
        <v>7.79999863436101-477.982804050997i</v>
      </c>
      <c r="E1151" s="57" t="str">
        <f t="shared" si="327"/>
        <v>162.443528866845-0.365325937417216i</v>
      </c>
      <c r="F1151" s="57" t="str">
        <f t="shared" si="328"/>
        <v>3.83983974070714-996.788113454407i</v>
      </c>
      <c r="G1151" s="57" t="str">
        <f t="shared" si="329"/>
        <v>0.999999974183116-0.000160676329298288i</v>
      </c>
      <c r="H1151" s="57" t="str">
        <f t="shared" si="330"/>
        <v>109.097484628558+4.83862633410024i</v>
      </c>
      <c r="I1151" s="57" t="str">
        <f t="shared" si="331"/>
        <v>14.787906262899-306.7276185174i</v>
      </c>
      <c r="K1151" s="57" t="str">
        <f t="shared" si="332"/>
        <v>0.109777432717272-0.00492736289795968i</v>
      </c>
      <c r="L1151" s="57" t="str">
        <f t="shared" si="333"/>
        <v>0.000125-7.53435593180244i</v>
      </c>
      <c r="M1151" s="57" t="str">
        <f t="shared" si="334"/>
        <v>0.0015-3.63206337624275i</v>
      </c>
      <c r="N1151" s="57">
        <f t="shared" si="335"/>
        <v>88.236050350717463</v>
      </c>
      <c r="O1151" s="57">
        <f t="shared" si="336"/>
        <v>60.56067452155726</v>
      </c>
      <c r="P1151" s="371">
        <f t="shared" si="337"/>
        <v>60.56067452155726</v>
      </c>
      <c r="Q1151" s="371">
        <f t="shared" si="338"/>
        <v>-91.763949649282537</v>
      </c>
      <c r="R1151" s="12">
        <f t="shared" si="339"/>
        <v>88.236050350717463</v>
      </c>
      <c r="S1151" s="57">
        <f t="shared" si="340"/>
        <v>6.6594876838239822E-2</v>
      </c>
      <c r="T1151" s="12">
        <f t="shared" si="323"/>
        <v>60.56067452155726</v>
      </c>
    </row>
    <row r="1152" spans="1:20" x14ac:dyDescent="0.25">
      <c r="A1152" s="57">
        <f t="shared" si="324"/>
        <v>420.01797789985977</v>
      </c>
      <c r="B1152" s="12">
        <f t="shared" si="341"/>
        <v>66.847937370225139</v>
      </c>
      <c r="C1152" s="57" t="str">
        <f t="shared" si="325"/>
        <v>-32.8337718297665-1062.12516232091i</v>
      </c>
      <c r="D1152" s="57" t="str">
        <f t="shared" si="326"/>
        <v>7.79999862396245-476.17337009616i</v>
      </c>
      <c r="E1152" s="57" t="str">
        <f t="shared" si="327"/>
        <v>162.443331318835-0.366704192020276i</v>
      </c>
      <c r="F1152" s="57" t="str">
        <f t="shared" si="328"/>
        <v>3.8398397399523-993.014662435046i</v>
      </c>
      <c r="G1152" s="57" t="str">
        <f t="shared" si="329"/>
        <v>0.999999973986536-0.000161286899317915i</v>
      </c>
      <c r="H1152" s="57" t="str">
        <f t="shared" si="330"/>
        <v>109.097534699502+4.85701396148778i</v>
      </c>
      <c r="I1152" s="57" t="str">
        <f t="shared" si="331"/>
        <v>14.7879092428007-305.56621005354i</v>
      </c>
      <c r="K1152" s="57" t="str">
        <f t="shared" si="332"/>
        <v>0.109775741469094-0.00494601019228252i</v>
      </c>
      <c r="L1152" s="57" t="str">
        <f t="shared" si="333"/>
        <v>0.000125-7.50583376350115i</v>
      </c>
      <c r="M1152" s="57" t="str">
        <f t="shared" si="334"/>
        <v>0.0015-3.61831378386406i</v>
      </c>
      <c r="N1152" s="57">
        <f t="shared" si="335"/>
        <v>88.229363444596601</v>
      </c>
      <c r="O1152" s="57">
        <f t="shared" si="336"/>
        <v>60.527662222866788</v>
      </c>
      <c r="P1152" s="371">
        <f t="shared" si="337"/>
        <v>60.527662222866788</v>
      </c>
      <c r="Q1152" s="371">
        <f t="shared" si="338"/>
        <v>-91.770636555403399</v>
      </c>
      <c r="R1152" s="12">
        <f t="shared" si="339"/>
        <v>88.229363444596601</v>
      </c>
      <c r="S1152" s="57">
        <f t="shared" si="340"/>
        <v>6.6847937370225138E-2</v>
      </c>
      <c r="T1152" s="12">
        <f t="shared" si="323"/>
        <v>60.527662222866788</v>
      </c>
    </row>
    <row r="1153" spans="1:20" x14ac:dyDescent="0.25">
      <c r="A1153" s="57">
        <f t="shared" si="324"/>
        <v>421.61404621587928</v>
      </c>
      <c r="B1153" s="12">
        <f t="shared" si="341"/>
        <v>67.101959532232001</v>
      </c>
      <c r="C1153" s="57" t="str">
        <f t="shared" si="325"/>
        <v>-32.8331704717626-1058.09212216954i</v>
      </c>
      <c r="D1153" s="57" t="str">
        <f t="shared" si="326"/>
        <v>7.79999861348471-474.370786055116i</v>
      </c>
      <c r="E1153" s="57" t="str">
        <f t="shared" si="327"/>
        <v>162.443132274066-0.368087570106594i</v>
      </c>
      <c r="F1153" s="57" t="str">
        <f t="shared" si="328"/>
        <v>3.83983973919172-989.255496264983i</v>
      </c>
      <c r="G1153" s="57" t="str">
        <f t="shared" si="329"/>
        <v>0.999999973788458-0.000161899789503255i</v>
      </c>
      <c r="H1153" s="57" t="str">
        <f t="shared" si="330"/>
        <v>109.097585151736+4.87547147155584i</v>
      </c>
      <c r="I1153" s="57" t="str">
        <f t="shared" si="331"/>
        <v>14.7879122453938-304.409197262137i</v>
      </c>
      <c r="K1153" s="57" t="str">
        <f t="shared" si="332"/>
        <v>0.109774037396052-0.00496472747120638i</v>
      </c>
      <c r="L1153" s="57" t="str">
        <f t="shared" si="333"/>
        <v>0.000125-7.47741956913839i</v>
      </c>
      <c r="M1153" s="57" t="str">
        <f t="shared" si="334"/>
        <v>0.0015-3.60461624214391i</v>
      </c>
      <c r="N1153" s="57">
        <f t="shared" si="335"/>
        <v>88.222651312133166</v>
      </c>
      <c r="O1153" s="57">
        <f t="shared" si="336"/>
        <v>60.494649404206569</v>
      </c>
      <c r="P1153" s="371">
        <f t="shared" si="337"/>
        <v>60.494649404206569</v>
      </c>
      <c r="Q1153" s="371">
        <f t="shared" si="338"/>
        <v>-91.777348687866834</v>
      </c>
      <c r="R1153" s="12">
        <f t="shared" si="339"/>
        <v>88.222651312133166</v>
      </c>
      <c r="S1153" s="57">
        <f t="shared" si="340"/>
        <v>6.7101959532231997E-2</v>
      </c>
      <c r="T1153" s="12">
        <f t="shared" si="323"/>
        <v>60.494649404206569</v>
      </c>
    </row>
    <row r="1154" spans="1:20" x14ac:dyDescent="0.25">
      <c r="A1154" s="57">
        <f t="shared" si="324"/>
        <v>423.21617959149967</v>
      </c>
      <c r="B1154" s="12">
        <f t="shared" si="341"/>
        <v>67.356946978454488</v>
      </c>
      <c r="C1154" s="57" t="str">
        <f t="shared" si="325"/>
        <v>-32.8325645568268-1054.07430347679i</v>
      </c>
      <c r="D1154" s="57" t="str">
        <f t="shared" si="326"/>
        <v>7.79999860292716-472.575025997085i</v>
      </c>
      <c r="E1154" s="57" t="str">
        <f t="shared" si="327"/>
        <v>162.442931721254-0.36947608984912i</v>
      </c>
      <c r="F1154" s="57" t="str">
        <f t="shared" si="328"/>
        <v>3.83983973842534-985.510560867349i</v>
      </c>
      <c r="G1154" s="57" t="str">
        <f t="shared" si="329"/>
        <v>0.999999973588871-0.000162515008670931i</v>
      </c>
      <c r="H1154" s="57" t="str">
        <f t="shared" si="330"/>
        <v>109.097635988167+4.8939991299696i</v>
      </c>
      <c r="I1154" s="57" t="str">
        <f t="shared" si="331"/>
        <v>14.7879152708511-303.256563499182i</v>
      </c>
      <c r="K1154" s="57" t="str">
        <f t="shared" si="332"/>
        <v>0.109772320401299-0.00498351499070451i</v>
      </c>
      <c r="L1154" s="57" t="str">
        <f t="shared" si="333"/>
        <v>0.000125-7.4491129399665i</v>
      </c>
      <c r="M1154" s="57" t="str">
        <f t="shared" si="334"/>
        <v>0.0015-3.59097055403857i</v>
      </c>
      <c r="N1154" s="57">
        <f t="shared" si="335"/>
        <v>88.215913859564438</v>
      </c>
      <c r="O1154" s="57">
        <f t="shared" si="336"/>
        <v>60.461636061638387</v>
      </c>
      <c r="P1154" s="371">
        <f t="shared" si="337"/>
        <v>60.461636061638387</v>
      </c>
      <c r="Q1154" s="371">
        <f t="shared" si="338"/>
        <v>-91.784086140435562</v>
      </c>
      <c r="R1154" s="12">
        <f t="shared" si="339"/>
        <v>88.215913859564438</v>
      </c>
      <c r="S1154" s="57">
        <f t="shared" si="340"/>
        <v>6.7356946978454485E-2</v>
      </c>
      <c r="T1154" s="12">
        <f t="shared" si="323"/>
        <v>60.461636061638387</v>
      </c>
    </row>
    <row r="1155" spans="1:20" x14ac:dyDescent="0.25">
      <c r="A1155" s="57">
        <f t="shared" si="324"/>
        <v>424.82440107394734</v>
      </c>
      <c r="B1155" s="12">
        <f t="shared" si="341"/>
        <v>67.612903376972611</v>
      </c>
      <c r="C1155" s="57" t="str">
        <f t="shared" si="325"/>
        <v>-32.831954050598-1050.07164845011i</v>
      </c>
      <c r="D1155" s="57" t="str">
        <f t="shared" si="326"/>
        <v>7.79999859228924-470.78606408946i</v>
      </c>
      <c r="E1155" s="57" t="str">
        <f t="shared" si="327"/>
        <v>162.442729649032-0.370869769475326i</v>
      </c>
      <c r="F1155" s="57" t="str">
        <f t="shared" si="328"/>
        <v>3.83983973765312-981.779802369996i</v>
      </c>
      <c r="G1155" s="57" t="str">
        <f t="shared" si="329"/>
        <v>0.999999973387765-0.000163132565671074i</v>
      </c>
      <c r="H1155" s="57" t="str">
        <f t="shared" si="330"/>
        <v>109.097687211718+4.91259720340496i</v>
      </c>
      <c r="I1155" s="57" t="str">
        <f t="shared" si="331"/>
        <v>14.7879183193467-302.108292183643i</v>
      </c>
      <c r="K1155" s="57" t="str">
        <f t="shared" si="332"/>
        <v>0.109770590387265-0.00500237300760972i</v>
      </c>
      <c r="L1155" s="57" t="str">
        <f t="shared" si="333"/>
        <v>0.000125-7.42091346878514i</v>
      </c>
      <c r="M1155" s="57" t="str">
        <f t="shared" si="334"/>
        <v>0.0015-3.57737652325023i</v>
      </c>
      <c r="N1155" s="57">
        <f t="shared" si="335"/>
        <v>88.209150992795315</v>
      </c>
      <c r="O1155" s="57">
        <f t="shared" si="336"/>
        <v>60.428622191194876</v>
      </c>
      <c r="P1155" s="371">
        <f t="shared" si="337"/>
        <v>60.428622191194876</v>
      </c>
      <c r="Q1155" s="371">
        <f t="shared" si="338"/>
        <v>-91.790849007204685</v>
      </c>
      <c r="R1155" s="12">
        <f t="shared" si="339"/>
        <v>88.209150992795315</v>
      </c>
      <c r="S1155" s="57">
        <f t="shared" si="340"/>
        <v>6.7612903376972608E-2</v>
      </c>
      <c r="T1155" s="12">
        <f t="shared" si="323"/>
        <v>60.428622191194876</v>
      </c>
    </row>
    <row r="1156" spans="1:20" x14ac:dyDescent="0.25">
      <c r="A1156" s="57">
        <f t="shared" si="324"/>
        <v>426.43873379802835</v>
      </c>
      <c r="B1156" s="12">
        <f t="shared" si="341"/>
        <v>67.869832409805113</v>
      </c>
      <c r="C1156" s="57" t="str">
        <f t="shared" si="325"/>
        <v>-32.8313389184572-1046.08409951514i</v>
      </c>
      <c r="D1156" s="57" t="str">
        <f t="shared" si="326"/>
        <v>7.7999985815703-469.00387459742i</v>
      </c>
      <c r="E1156" s="57" t="str">
        <f t="shared" si="327"/>
        <v>162.442526045948-0.37226862726687i</v>
      </c>
      <c r="F1156" s="57" t="str">
        <f t="shared" si="328"/>
        <v>3.83983973687502-978.063167104705i</v>
      </c>
      <c r="G1156" s="57" t="str">
        <f t="shared" si="329"/>
        <v>0.999999973185128-0.000163752469387441i</v>
      </c>
      <c r="H1156" s="57" t="str">
        <f t="shared" si="330"/>
        <v>109.097738825339+4.93126595955263i</v>
      </c>
      <c r="I1156" s="57" t="str">
        <f t="shared" si="331"/>
        <v>14.7879213910562-300.964366797255i</v>
      </c>
      <c r="K1156" s="57" t="str">
        <f t="shared" si="332"/>
        <v>0.109768847255648-0.00502130177961637i</v>
      </c>
      <c r="L1156" s="57" t="str">
        <f t="shared" si="333"/>
        <v>0.000125-7.39282074993536i</v>
      </c>
      <c r="M1156" s="57" t="str">
        <f t="shared" si="334"/>
        <v>0.0015-3.56383395422416i</v>
      </c>
      <c r="N1156" s="57">
        <f t="shared" si="335"/>
        <v>88.202362617397313</v>
      </c>
      <c r="O1156" s="57">
        <f t="shared" si="336"/>
        <v>60.395607788878721</v>
      </c>
      <c r="P1156" s="371">
        <f t="shared" si="337"/>
        <v>60.395607788878721</v>
      </c>
      <c r="Q1156" s="371">
        <f t="shared" si="338"/>
        <v>-91.797637382602687</v>
      </c>
      <c r="R1156" s="12">
        <f t="shared" si="339"/>
        <v>88.202362617397313</v>
      </c>
      <c r="S1156" s="57">
        <f t="shared" si="340"/>
        <v>6.7869832409805111E-2</v>
      </c>
      <c r="T1156" s="12">
        <f t="shared" si="323"/>
        <v>60.395607788878721</v>
      </c>
    </row>
    <row r="1157" spans="1:20" x14ac:dyDescent="0.25">
      <c r="A1157" s="57">
        <f t="shared" si="324"/>
        <v>428.05920098646089</v>
      </c>
      <c r="B1157" s="12">
        <f t="shared" si="341"/>
        <v>68.127737772962377</v>
      </c>
      <c r="C1157" s="57" t="str">
        <f t="shared" si="325"/>
        <v>-32.8307191255266-1042.11159931485i</v>
      </c>
      <c r="D1157" s="57" t="str">
        <f t="shared" si="326"/>
        <v>7.79999857076974-467.228431883571i</v>
      </c>
      <c r="E1157" s="57" t="str">
        <f t="shared" si="327"/>
        <v>162.442320900464-0.373672681560014i</v>
      </c>
      <c r="F1157" s="57" t="str">
        <f t="shared" si="328"/>
        <v>3.839839736091-974.360601606432i</v>
      </c>
      <c r="G1157" s="57" t="str">
        <f t="shared" si="329"/>
        <v>0.999999972980948-0.000164374728737551i</v>
      </c>
      <c r="H1157" s="57" t="str">
        <f t="shared" si="330"/>
        <v>109.097790831999+4.95000566712162i</v>
      </c>
      <c r="I1157" s="57" t="str">
        <f t="shared" si="331"/>
        <v>14.7879244861562-299.824770884262i</v>
      </c>
      <c r="K1157" s="57" t="str">
        <f t="shared" si="332"/>
        <v>0.109767090907411-0.00504030156528214i</v>
      </c>
      <c r="L1157" s="57" t="str">
        <f t="shared" si="333"/>
        <v>0.000125-7.36483437929409i</v>
      </c>
      <c r="M1157" s="57" t="str">
        <f t="shared" si="334"/>
        <v>0.0015-3.55034265214602i</v>
      </c>
      <c r="N1157" s="57">
        <f t="shared" si="335"/>
        <v>88.195548638607448</v>
      </c>
      <c r="O1157" s="57">
        <f t="shared" si="336"/>
        <v>60.362592850662253</v>
      </c>
      <c r="P1157" s="371">
        <f t="shared" si="337"/>
        <v>60.362592850662253</v>
      </c>
      <c r="Q1157" s="371">
        <f t="shared" si="338"/>
        <v>-91.804451361392552</v>
      </c>
      <c r="R1157" s="12">
        <f t="shared" si="339"/>
        <v>88.195548638607448</v>
      </c>
      <c r="S1157" s="57">
        <f t="shared" si="340"/>
        <v>6.8127737772962382E-2</v>
      </c>
      <c r="T1157" s="12">
        <f t="shared" si="323"/>
        <v>60.362592850662253</v>
      </c>
    </row>
    <row r="1158" spans="1:20" x14ac:dyDescent="0.25">
      <c r="A1158" s="57">
        <f t="shared" si="324"/>
        <v>429.68582595020951</v>
      </c>
      <c r="B1158" s="12">
        <f t="shared" si="341"/>
        <v>68.38662317649964</v>
      </c>
      <c r="C1158" s="57" t="str">
        <f t="shared" si="325"/>
        <v>-32.8300946366693-1038.15409070878i</v>
      </c>
      <c r="D1158" s="57" t="str">
        <f t="shared" si="326"/>
        <v>7.79999855988698-465.459710407575i</v>
      </c>
      <c r="E1158" s="57" t="str">
        <f t="shared" si="327"/>
        <v>162.442114200956-0.375081950745426i</v>
      </c>
      <c r="F1158" s="57" t="str">
        <f t="shared" si="328"/>
        <v>3.83983973530102-970.672052612529i</v>
      </c>
      <c r="G1158" s="57" t="str">
        <f t="shared" si="329"/>
        <v>0.999999972775213-0.000164999352672808i</v>
      </c>
      <c r="H1158" s="57" t="str">
        <f t="shared" si="330"/>
        <v>109.097843234692+4.96881659584349i</v>
      </c>
      <c r="I1158" s="57" t="str">
        <f t="shared" si="331"/>
        <v>14.7879276048248-298.689488051196i</v>
      </c>
      <c r="K1158" s="57" t="str">
        <f t="shared" si="332"/>
        <v>0.109765321242776-0.00505937262403033i</v>
      </c>
      <c r="L1158" s="57" t="str">
        <f t="shared" si="333"/>
        <v>0.000125-7.33695395426787i</v>
      </c>
      <c r="M1158" s="57" t="str">
        <f t="shared" si="334"/>
        <v>0.0015-3.53690242293884i</v>
      </c>
      <c r="N1158" s="57">
        <f t="shared" si="335"/>
        <v>88.188708961327393</v>
      </c>
      <c r="O1158" s="57">
        <f t="shared" si="336"/>
        <v>60.329577372487719</v>
      </c>
      <c r="P1158" s="371">
        <f t="shared" si="337"/>
        <v>60.329577372487719</v>
      </c>
      <c r="Q1158" s="371">
        <f t="shared" si="338"/>
        <v>-91.811291038672607</v>
      </c>
      <c r="R1158" s="12">
        <f t="shared" si="339"/>
        <v>88.188708961327393</v>
      </c>
      <c r="S1158" s="57">
        <f t="shared" si="340"/>
        <v>6.8386623176499642E-2</v>
      </c>
      <c r="T1158" s="12">
        <f t="shared" si="323"/>
        <v>60.329577372487719</v>
      </c>
    </row>
    <row r="1159" spans="1:20" x14ac:dyDescent="0.25">
      <c r="A1159" s="57">
        <f t="shared" si="324"/>
        <v>431.31863208882027</v>
      </c>
      <c r="B1159" s="12">
        <f t="shared" si="341"/>
        <v>68.646492344570333</v>
      </c>
      <c r="C1159" s="57" t="str">
        <f t="shared" si="325"/>
        <v>-32.8294654164853-1034.21151677217i</v>
      </c>
      <c r="D1159" s="57" t="str">
        <f t="shared" si="326"/>
        <v>7.79999854892132-463.697684725781i</v>
      </c>
      <c r="E1159" s="57" t="str">
        <f t="shared" si="327"/>
        <v>162.441905935713-0.37649645326817i</v>
      </c>
      <c r="F1159" s="57" t="str">
        <f t="shared" si="328"/>
        <v>3.83983973450501-966.997467061984i</v>
      </c>
      <c r="G1159" s="57" t="str">
        <f t="shared" si="329"/>
        <v>0.999999972567911-0.00016562635017863i</v>
      </c>
      <c r="H1159" s="57" t="str">
        <f t="shared" si="330"/>
        <v>109.097896036435+4.98769901647625i</v>
      </c>
      <c r="I1159" s="57" t="str">
        <f t="shared" si="331"/>
        <v>14.7879307472419-297.558501966636i</v>
      </c>
      <c r="K1159" s="57" t="str">
        <f t="shared" si="332"/>
        <v>0.109763538161216-0.00507851521615157i</v>
      </c>
      <c r="L1159" s="57" t="str">
        <f t="shared" si="333"/>
        <v>0.000125-7.30917907378744i</v>
      </c>
      <c r="M1159" s="57" t="str">
        <f t="shared" si="334"/>
        <v>0.0015-3.52351307326045i</v>
      </c>
      <c r="N1159" s="57">
        <f t="shared" si="335"/>
        <v>88.18184349012239</v>
      </c>
      <c r="O1159" s="57">
        <f t="shared" si="336"/>
        <v>60.296561350266636</v>
      </c>
      <c r="P1159" s="371">
        <f t="shared" si="337"/>
        <v>60.296561350266636</v>
      </c>
      <c r="Q1159" s="371">
        <f t="shared" si="338"/>
        <v>-91.81815650987761</v>
      </c>
      <c r="R1159" s="12">
        <f t="shared" si="339"/>
        <v>88.18184349012239</v>
      </c>
      <c r="S1159" s="57">
        <f t="shared" si="340"/>
        <v>6.8646492344570334E-2</v>
      </c>
      <c r="T1159" s="12">
        <f t="shared" si="323"/>
        <v>60.296561350266636</v>
      </c>
    </row>
    <row r="1160" spans="1:20" x14ac:dyDescent="0.25">
      <c r="A1160" s="57">
        <f t="shared" si="324"/>
        <v>432.95764289075777</v>
      </c>
      <c r="B1160" s="12">
        <f t="shared" si="341"/>
        <v>68.907349015479696</v>
      </c>
      <c r="C1160" s="57" t="str">
        <f t="shared" si="325"/>
        <v>-32.8288314293109-1030.28382079519i</v>
      </c>
      <c r="D1160" s="57" t="str">
        <f t="shared" si="326"/>
        <v>7.79999853787217-461.942329490854i</v>
      </c>
      <c r="E1160" s="57" t="str">
        <f t="shared" si="327"/>
        <v>162.441696092938-0.377916207628176i</v>
      </c>
      <c r="F1160" s="57" t="str">
        <f t="shared" si="328"/>
        <v>3.83983973370294-963.336792094645i</v>
      </c>
      <c r="G1160" s="57" t="str">
        <f t="shared" si="329"/>
        <v>0.999999972359031-0.000166255730274581i</v>
      </c>
      <c r="H1160" s="57" t="str">
        <f t="shared" si="330"/>
        <v>109.097949240265+5.00665320080768i</v>
      </c>
      <c r="I1160" s="57" t="str">
        <f t="shared" si="331"/>
        <v>14.7879339135877-296.431796360958i</v>
      </c>
      <c r="K1160" s="57" t="str">
        <f t="shared" si="332"/>
        <v>0.109761741561456-0.00509772960280583i</v>
      </c>
      <c r="L1160" s="57" t="str">
        <f t="shared" si="333"/>
        <v>0.000125-7.28150933830193i</v>
      </c>
      <c r="M1160" s="57" t="str">
        <f t="shared" si="334"/>
        <v>0.0015-3.51017441050055i</v>
      </c>
      <c r="N1160" s="57">
        <f t="shared" si="335"/>
        <v>88.174952129220301</v>
      </c>
      <c r="O1160" s="57">
        <f t="shared" si="336"/>
        <v>60.263544779880021</v>
      </c>
      <c r="P1160" s="371">
        <f t="shared" si="337"/>
        <v>60.263544779880021</v>
      </c>
      <c r="Q1160" s="371">
        <f t="shared" si="338"/>
        <v>-91.825047870779699</v>
      </c>
      <c r="R1160" s="12">
        <f t="shared" si="339"/>
        <v>88.174952129220301</v>
      </c>
      <c r="S1160" s="57">
        <f t="shared" si="340"/>
        <v>6.8907349015479694E-2</v>
      </c>
      <c r="T1160" s="12">
        <f t="shared" si="323"/>
        <v>60.263544779880021</v>
      </c>
    </row>
    <row r="1161" spans="1:20" x14ac:dyDescent="0.25">
      <c r="A1161" s="57">
        <f t="shared" si="324"/>
        <v>434.60288193374265</v>
      </c>
      <c r="B1161" s="12">
        <f t="shared" si="341"/>
        <v>69.16919694173852</v>
      </c>
      <c r="C1161" s="57" t="str">
        <f t="shared" si="325"/>
        <v>-32.8281926392159-1026.37094628207i</v>
      </c>
      <c r="D1161" s="57" t="str">
        <f t="shared" si="326"/>
        <v>7.79999852673888-460.193619451423i</v>
      </c>
      <c r="E1161" s="57" t="str">
        <f t="shared" si="327"/>
        <v>162.441484660744-0.379341232379587i</v>
      </c>
      <c r="F1161" s="57" t="str">
        <f t="shared" si="328"/>
        <v>3.83983973289477-959.689975050476i</v>
      </c>
      <c r="G1161" s="57" t="str">
        <f t="shared" si="329"/>
        <v>0.999999972148561-0.0001668875020145i</v>
      </c>
      <c r="H1161" s="57" t="str">
        <f t="shared" si="330"/>
        <v>109.098002849246+5.02567942166019i</v>
      </c>
      <c r="I1161" s="57" t="str">
        <f t="shared" si="331"/>
        <v>14.7879371040449-295.309355026131i</v>
      </c>
      <c r="K1161" s="57" t="str">
        <f t="shared" si="332"/>
        <v>0.10975993134146-0.00511701604602452i</v>
      </c>
      <c r="L1161" s="57" t="str">
        <f t="shared" si="333"/>
        <v>0.000125-7.25394434977278i</v>
      </c>
      <c r="M1161" s="57" t="str">
        <f t="shared" si="334"/>
        <v>0.0015-3.49688624277799i</v>
      </c>
      <c r="N1161" s="57">
        <f t="shared" si="335"/>
        <v>88.168034782510603</v>
      </c>
      <c r="O1161" s="57">
        <f t="shared" si="336"/>
        <v>60.230527657177639</v>
      </c>
      <c r="P1161" s="371">
        <f t="shared" si="337"/>
        <v>60.230527657177639</v>
      </c>
      <c r="Q1161" s="371">
        <f t="shared" si="338"/>
        <v>-91.831965217489397</v>
      </c>
      <c r="R1161" s="12">
        <f t="shared" si="339"/>
        <v>88.168034782510603</v>
      </c>
      <c r="S1161" s="57">
        <f t="shared" si="340"/>
        <v>6.9169196941738523E-2</v>
      </c>
      <c r="T1161" s="12">
        <f t="shared" si="323"/>
        <v>60.230527657177639</v>
      </c>
    </row>
    <row r="1162" spans="1:20" x14ac:dyDescent="0.25">
      <c r="A1162" s="57">
        <f t="shared" si="324"/>
        <v>436.25437288509085</v>
      </c>
      <c r="B1162" s="12">
        <f t="shared" si="341"/>
        <v>69.432039890117125</v>
      </c>
      <c r="C1162" s="57" t="str">
        <f t="shared" si="325"/>
        <v>-32.8275490100022-1022.47283695032i</v>
      </c>
      <c r="D1162" s="57" t="str">
        <f t="shared" si="326"/>
        <v>7.79999851552082-458.451529451706i</v>
      </c>
      <c r="E1162" s="57" t="str">
        <f t="shared" si="327"/>
        <v>162.441271627159-0.380771546131316i</v>
      </c>
      <c r="F1162" s="57" t="str">
        <f t="shared" si="328"/>
        <v>3.83983973208046-956.05696346879i</v>
      </c>
      <c r="G1162" s="57" t="str">
        <f t="shared" si="329"/>
        <v>0.999999971936488-0.000167521674486628i</v>
      </c>
      <c r="H1162" s="57" t="str">
        <f t="shared" si="330"/>
        <v>109.098056866463+5.04477795289404i</v>
      </c>
      <c r="I1162" s="57" t="str">
        <f t="shared" si="331"/>
        <v>14.7879403187968-294.191161815455i</v>
      </c>
      <c r="K1162" s="57" t="str">
        <f t="shared" si="332"/>
        <v>0.109758107398429-0.00513637480871218i</v>
      </c>
      <c r="L1162" s="57" t="str">
        <f t="shared" si="333"/>
        <v>0.000125-7.22648371166842i</v>
      </c>
      <c r="M1162" s="57" t="str">
        <f t="shared" si="334"/>
        <v>0.0015-3.48364837893803i</v>
      </c>
      <c r="N1162" s="57">
        <f t="shared" si="335"/>
        <v>88.161091353543341</v>
      </c>
      <c r="O1162" s="57">
        <f t="shared" si="336"/>
        <v>60.197509977978072</v>
      </c>
      <c r="P1162" s="371">
        <f t="shared" si="337"/>
        <v>60.197509977978072</v>
      </c>
      <c r="Q1162" s="371">
        <f t="shared" si="338"/>
        <v>-91.838908646456659</v>
      </c>
      <c r="R1162" s="12">
        <f t="shared" si="339"/>
        <v>88.161091353543341</v>
      </c>
      <c r="S1162" s="57">
        <f t="shared" si="340"/>
        <v>6.943203989011712E-2</v>
      </c>
      <c r="T1162" s="12">
        <f t="shared" si="323"/>
        <v>60.197509977978072</v>
      </c>
    </row>
    <row r="1163" spans="1:20" x14ac:dyDescent="0.25">
      <c r="A1163" s="57">
        <f t="shared" si="324"/>
        <v>437.91213950205423</v>
      </c>
      <c r="B1163" s="12">
        <f t="shared" si="341"/>
        <v>69.695881641699572</v>
      </c>
      <c r="C1163" s="57" t="str">
        <f t="shared" si="325"/>
        <v>-32.8269005052027-1018.58943672989i</v>
      </c>
      <c r="D1163" s="57" t="str">
        <f t="shared" si="326"/>
        <v>7.79999850421738-456.716034431153i</v>
      </c>
      <c r="E1163" s="57" t="str">
        <f t="shared" si="327"/>
        <v>162.441056980116-0.382207167547017i</v>
      </c>
      <c r="F1163" s="57" t="str">
        <f t="shared" si="328"/>
        <v>3.83983973125993-952.437705087495i</v>
      </c>
      <c r="G1163" s="57" t="str">
        <f t="shared" si="329"/>
        <v>0.9999999717228-0.000168158256813744i</v>
      </c>
      <c r="H1163" s="57" t="str">
        <f t="shared" si="330"/>
        <v>109.098111295024+5.0639490694117i</v>
      </c>
      <c r="I1163" s="57" t="str">
        <f t="shared" si="331"/>
        <v>14.7879435580289-293.077200643344i</v>
      </c>
      <c r="K1163" s="57" t="str">
        <f t="shared" si="332"/>
        <v>0.109756269628796-0.00515580615464873i</v>
      </c>
      <c r="L1163" s="57" t="str">
        <f t="shared" si="333"/>
        <v>0.000125-7.19912702895837i</v>
      </c>
      <c r="M1163" s="57" t="str">
        <f t="shared" si="334"/>
        <v>0.0015-3.47046062854954i</v>
      </c>
      <c r="N1163" s="57">
        <f t="shared" si="335"/>
        <v>88.154121745528101</v>
      </c>
      <c r="O1163" s="57">
        <f t="shared" si="336"/>
        <v>60.164491738068222</v>
      </c>
      <c r="P1163" s="371">
        <f t="shared" si="337"/>
        <v>60.164491738068222</v>
      </c>
      <c r="Q1163" s="371">
        <f t="shared" si="338"/>
        <v>-91.845878254471899</v>
      </c>
      <c r="R1163" s="12">
        <f t="shared" si="339"/>
        <v>88.154121745528101</v>
      </c>
      <c r="S1163" s="57">
        <f t="shared" si="340"/>
        <v>6.969588164169957E-2</v>
      </c>
      <c r="T1163" s="12">
        <f t="shared" si="323"/>
        <v>60.164491738068222</v>
      </c>
    </row>
    <row r="1164" spans="1:20" x14ac:dyDescent="0.25">
      <c r="A1164" s="57">
        <f t="shared" si="324"/>
        <v>439.57620563216204</v>
      </c>
      <c r="B1164" s="12">
        <f t="shared" si="341"/>
        <v>69.960725991938034</v>
      </c>
      <c r="C1164" s="57" t="str">
        <f t="shared" si="325"/>
        <v>-32.8262470880773-1014.72068976246i</v>
      </c>
      <c r="D1164" s="57" t="str">
        <f t="shared" si="326"/>
        <v>7.79999849282782-454.987109424086i</v>
      </c>
      <c r="E1164" s="57" t="str">
        <f t="shared" si="327"/>
        <v>162.440840707465-0.383648115344803i</v>
      </c>
      <c r="F1164" s="57" t="str">
        <f t="shared" si="328"/>
        <v>3.83983973043315-948.832147842344i</v>
      </c>
      <c r="G1164" s="57" t="str">
        <f t="shared" si="329"/>
        <v>0.999999971507485-0.000168797258153291i</v>
      </c>
      <c r="H1164" s="57" t="str">
        <f t="shared" si="330"/>
        <v>109.098166138063+5.08319304716147i</v>
      </c>
      <c r="I1164" s="57" t="str">
        <f t="shared" si="331"/>
        <v>14.787946821927-291.967455485093i</v>
      </c>
      <c r="K1164" s="57" t="str">
        <f t="shared" si="332"/>
        <v>0.10975441792822-0.00517531034849108i</v>
      </c>
      <c r="L1164" s="57" t="str">
        <f t="shared" si="333"/>
        <v>0.000125-7.17187390810757i</v>
      </c>
      <c r="M1164" s="57" t="str">
        <f t="shared" si="334"/>
        <v>0.0015-3.45732280190231i</v>
      </c>
      <c r="N1164" s="57">
        <f t="shared" si="335"/>
        <v>88.147125861333265</v>
      </c>
      <c r="O1164" s="57">
        <f t="shared" si="336"/>
        <v>60.131472933203902</v>
      </c>
      <c r="P1164" s="371">
        <f t="shared" si="337"/>
        <v>60.131472933203902</v>
      </c>
      <c r="Q1164" s="371">
        <f t="shared" si="338"/>
        <v>-91.852874138666735</v>
      </c>
      <c r="R1164" s="12">
        <f t="shared" si="339"/>
        <v>88.147125861333265</v>
      </c>
      <c r="S1164" s="57">
        <f t="shared" si="340"/>
        <v>6.9960725991938033E-2</v>
      </c>
      <c r="T1164" s="12">
        <f t="shared" si="323"/>
        <v>60.131472933203902</v>
      </c>
    </row>
    <row r="1165" spans="1:20" x14ac:dyDescent="0.25">
      <c r="A1165" s="57">
        <f t="shared" si="324"/>
        <v>441.24659521356421</v>
      </c>
      <c r="B1165" s="12">
        <f t="shared" si="341"/>
        <v>70.226576750707395</v>
      </c>
      <c r="C1165" s="57" t="str">
        <f t="shared" si="325"/>
        <v>-32.8255887216121-1010.8665404005i</v>
      </c>
      <c r="D1165" s="57" t="str">
        <f t="shared" si="326"/>
        <v>7.79999848135156-453.264729559339i</v>
      </c>
      <c r="E1165" s="57" t="str">
        <f t="shared" si="327"/>
        <v>162.44062279696-0.38509440829759i</v>
      </c>
      <c r="F1165" s="57" t="str">
        <f t="shared" si="328"/>
        <v>3.83983972960008-945.240239866186i</v>
      </c>
      <c r="G1165" s="57" t="str">
        <f t="shared" si="329"/>
        <v>0.99999997129053-0.000169438687697514i</v>
      </c>
      <c r="H1165" s="57" t="str">
        <f t="shared" si="330"/>
        <v>109.098221398735+5.10251016314178i</v>
      </c>
      <c r="I1165" s="57" t="str">
        <f t="shared" si="331"/>
        <v>14.7879501106792-290.861910376643i</v>
      </c>
      <c r="K1165" s="57" t="str">
        <f t="shared" si="332"/>
        <v>0.109752552191579-0.00519488765577527i</v>
      </c>
      <c r="L1165" s="57" t="str">
        <f t="shared" si="333"/>
        <v>0.000125-7.14472395707069i</v>
      </c>
      <c r="M1165" s="57" t="str">
        <f t="shared" si="334"/>
        <v>0.0015-3.4442347100043i</v>
      </c>
      <c r="N1165" s="57">
        <f t="shared" si="335"/>
        <v>88.140103603484732</v>
      </c>
      <c r="O1165" s="57">
        <f t="shared" si="336"/>
        <v>60.098453559108414</v>
      </c>
      <c r="P1165" s="371">
        <f t="shared" si="337"/>
        <v>60.098453559108414</v>
      </c>
      <c r="Q1165" s="371">
        <f t="shared" si="338"/>
        <v>-91.859896396515268</v>
      </c>
      <c r="R1165" s="12">
        <f t="shared" si="339"/>
        <v>88.140103603484732</v>
      </c>
      <c r="S1165" s="57">
        <f t="shared" si="340"/>
        <v>7.0226576750707398E-2</v>
      </c>
      <c r="T1165" s="12">
        <f t="shared" si="323"/>
        <v>60.098453559108414</v>
      </c>
    </row>
    <row r="1166" spans="1:20" x14ac:dyDescent="0.25">
      <c r="A1166" s="57">
        <f t="shared" si="324"/>
        <v>442.9233322753758</v>
      </c>
      <c r="B1166" s="12">
        <f t="shared" si="341"/>
        <v>70.493437742360086</v>
      </c>
      <c r="C1166" s="57" t="str">
        <f t="shared" si="325"/>
        <v>-32.8249253685172-1007.02693320654i</v>
      </c>
      <c r="D1166" s="57" t="str">
        <f t="shared" si="326"/>
        <v>7.79999846978787-451.548870059897i</v>
      </c>
      <c r="E1166" s="57" t="str">
        <f t="shared" si="327"/>
        <v>162.440403236266-0.386546065232927i</v>
      </c>
      <c r="F1166" s="57" t="str">
        <f t="shared" si="328"/>
        <v>3.83983972876065-941.661929488216i</v>
      </c>
      <c r="G1166" s="57" t="str">
        <f t="shared" si="329"/>
        <v>0.999999971071924-0.000170082554673583i</v>
      </c>
      <c r="H1166" s="57" t="str">
        <f t="shared" si="330"/>
        <v>109.098277080223+5.12190069540525i</v>
      </c>
      <c r="I1166" s="57" t="str">
        <f t="shared" si="331"/>
        <v>14.7879534244749-289.76054941436i</v>
      </c>
      <c r="K1166" s="57" t="str">
        <f t="shared" si="332"/>
        <v>0.109750672312964-0.00521453834291829i</v>
      </c>
      <c r="L1166" s="57" t="str">
        <f t="shared" si="333"/>
        <v>0.000125-7.11767678528663i</v>
      </c>
      <c r="M1166" s="57" t="str">
        <f t="shared" si="334"/>
        <v>0.0015-3.4311961645789i</v>
      </c>
      <c r="N1166" s="57">
        <f t="shared" si="335"/>
        <v>88.133054874164984</v>
      </c>
      <c r="O1166" s="57">
        <f t="shared" si="336"/>
        <v>60.065433611472905</v>
      </c>
      <c r="P1166" s="371">
        <f t="shared" si="337"/>
        <v>60.065433611472905</v>
      </c>
      <c r="Q1166" s="371">
        <f t="shared" si="338"/>
        <v>-91.866945125835016</v>
      </c>
      <c r="R1166" s="12">
        <f t="shared" si="339"/>
        <v>88.133054874164984</v>
      </c>
      <c r="S1166" s="57">
        <f t="shared" si="340"/>
        <v>7.0493437742360082E-2</v>
      </c>
      <c r="T1166" s="12">
        <f t="shared" si="323"/>
        <v>60.065433611472905</v>
      </c>
    </row>
    <row r="1167" spans="1:20" x14ac:dyDescent="0.25">
      <c r="A1167" s="57">
        <f t="shared" si="324"/>
        <v>444.60644093802227</v>
      </c>
      <c r="B1167" s="12">
        <f t="shared" si="341"/>
        <v>70.76131280578106</v>
      </c>
      <c r="C1167" s="57" t="str">
        <f t="shared" si="325"/>
        <v>-32.8242569912264-1003.2018129524i</v>
      </c>
      <c r="D1167" s="57" t="str">
        <f t="shared" si="326"/>
        <v>7.79999845813619-449.839506242548i</v>
      </c>
      <c r="E1167" s="57" t="str">
        <f t="shared" si="327"/>
        <v>162.440182012956-0.388003105033283i</v>
      </c>
      <c r="F1167" s="57" t="str">
        <f t="shared" si="328"/>
        <v>3.83983972791486-938.097165233244i</v>
      </c>
      <c r="G1167" s="57" t="str">
        <f t="shared" si="329"/>
        <v>0.999999970851653-0.000170728868343736i</v>
      </c>
      <c r="H1167" s="57" t="str">
        <f t="shared" si="330"/>
        <v>109.09833318573+5.14136492306235i</v>
      </c>
      <c r="I1167" s="57" t="str">
        <f t="shared" si="331"/>
        <v>14.7879567635049-288.663356754793i</v>
      </c>
      <c r="K1167" s="57" t="str">
        <f t="shared" si="332"/>
        <v>0.109748778185676-0.00523426267722003i</v>
      </c>
      <c r="L1167" s="57" t="str">
        <f t="shared" si="333"/>
        <v>0.000125-7.09073200367265i</v>
      </c>
      <c r="M1167" s="57" t="str">
        <f t="shared" si="334"/>
        <v>0.0015-3.41820697806226i</v>
      </c>
      <c r="N1167" s="57">
        <f t="shared" si="335"/>
        <v>88.125979575212099</v>
      </c>
      <c r="O1167" s="57">
        <f t="shared" si="336"/>
        <v>60.032413085956392</v>
      </c>
      <c r="P1167" s="371">
        <f t="shared" si="337"/>
        <v>60.032413085956392</v>
      </c>
      <c r="Q1167" s="371">
        <f t="shared" si="338"/>
        <v>-91.874020424787901</v>
      </c>
      <c r="R1167" s="12">
        <f t="shared" si="339"/>
        <v>88.125979575212099</v>
      </c>
      <c r="S1167" s="57">
        <f t="shared" si="340"/>
        <v>7.076131280578106E-2</v>
      </c>
      <c r="T1167" s="12">
        <f t="shared" si="323"/>
        <v>60.032413085956392</v>
      </c>
    </row>
    <row r="1168" spans="1:20" x14ac:dyDescent="0.25">
      <c r="A1168" s="57">
        <f t="shared" si="324"/>
        <v>446.29594541358676</v>
      </c>
      <c r="B1168" s="12">
        <f t="shared" si="341"/>
        <v>71.030205794443035</v>
      </c>
      <c r="C1168" s="57" t="str">
        <f t="shared" si="325"/>
        <v>-32.8235835518908-999.391124618341i</v>
      </c>
      <c r="D1168" s="57" t="str">
        <f t="shared" si="326"/>
        <v>7.79999844639577-448.136613517517i</v>
      </c>
      <c r="E1168" s="57" t="str">
        <f t="shared" si="327"/>
        <v>162.43995911451-0.389465546635595i</v>
      </c>
      <c r="F1168" s="57" t="str">
        <f t="shared" si="328"/>
        <v>3.83983972706261-934.545895820933i</v>
      </c>
      <c r="G1168" s="57" t="str">
        <f t="shared" si="329"/>
        <v>0.999999970629704-0.000171377638005405i</v>
      </c>
      <c r="H1168" s="57" t="str">
        <f t="shared" si="330"/>
        <v>109.098389718486+5.16090312628569i</v>
      </c>
      <c r="I1168" s="57" t="str">
        <f t="shared" si="331"/>
        <v>14.7879601279611-287.570316614457i</v>
      </c>
      <c r="K1168" s="57" t="str">
        <f t="shared" si="332"/>
        <v>0.109746869702218-0.0052540609268651i</v>
      </c>
      <c r="L1168" s="57" t="str">
        <f t="shared" si="333"/>
        <v>0.000125-7.0638892246191i</v>
      </c>
      <c r="M1168" s="57" t="str">
        <f t="shared" si="334"/>
        <v>0.0015-3.40526696360058i</v>
      </c>
      <c r="N1168" s="57">
        <f t="shared" si="335"/>
        <v>88.118877608118893</v>
      </c>
      <c r="O1168" s="57">
        <f t="shared" si="336"/>
        <v>59.999391978184974</v>
      </c>
      <c r="P1168" s="371">
        <f t="shared" si="337"/>
        <v>59.999391978184974</v>
      </c>
      <c r="Q1168" s="371">
        <f t="shared" si="338"/>
        <v>-91.881122391881107</v>
      </c>
      <c r="R1168" s="12">
        <f t="shared" si="339"/>
        <v>88.118877608118893</v>
      </c>
      <c r="S1168" s="57">
        <f t="shared" si="340"/>
        <v>7.1030205794443038E-2</v>
      </c>
      <c r="T1168" s="12">
        <f t="shared" si="323"/>
        <v>59.999391978184974</v>
      </c>
    </row>
    <row r="1169" spans="1:20" x14ac:dyDescent="0.25">
      <c r="A1169" s="57">
        <f t="shared" si="324"/>
        <v>447.99187000615842</v>
      </c>
      <c r="B1169" s="12">
        <f t="shared" si="341"/>
        <v>71.300120576461921</v>
      </c>
      <c r="C1169" s="57" t="str">
        <f t="shared" si="325"/>
        <v>-32.8229050123828-995.594813392343i</v>
      </c>
      <c r="D1169" s="57" t="str">
        <f t="shared" si="326"/>
        <v>7.79999843456592-446.440167388123i</v>
      </c>
      <c r="E1169" s="57" t="str">
        <f t="shared" si="327"/>
        <v>162.439734528318-0.390933409031824i</v>
      </c>
      <c r="F1169" s="57" t="str">
        <f t="shared" si="328"/>
        <v>3.83983972620387-931.008070165086i</v>
      </c>
      <c r="G1169" s="57" t="str">
        <f t="shared" si="329"/>
        <v>0.999999970406066-0.000172028872991354i</v>
      </c>
      <c r="H1169" s="57" t="str">
        <f t="shared" si="330"/>
        <v>109.098446681743+5.180515586314i</v>
      </c>
      <c r="I1169" s="57" t="str">
        <f t="shared" si="331"/>
        <v>14.7879635180371-286.481413269598i</v>
      </c>
      <c r="K1169" s="57" t="str">
        <f t="shared" si="332"/>
        <v>0.10974494675429-0.00527393336092479i</v>
      </c>
      <c r="L1169" s="57" t="str">
        <f t="shared" si="333"/>
        <v>0.000125-7.0371480619836i</v>
      </c>
      <c r="M1169" s="57" t="str">
        <f t="shared" si="334"/>
        <v>0.0015-3.3923759350474i</v>
      </c>
      <c r="N1169" s="57">
        <f t="shared" si="335"/>
        <v>88.111748874031704</v>
      </c>
      <c r="O1169" s="57">
        <f t="shared" si="336"/>
        <v>59.966370283752269</v>
      </c>
      <c r="P1169" s="371">
        <f t="shared" si="337"/>
        <v>59.966370283752269</v>
      </c>
      <c r="Q1169" s="371">
        <f t="shared" si="338"/>
        <v>-91.888251125968296</v>
      </c>
      <c r="R1169" s="12">
        <f t="shared" si="339"/>
        <v>88.111748874031704</v>
      </c>
      <c r="S1169" s="57">
        <f t="shared" si="340"/>
        <v>7.1300120576461928E-2</v>
      </c>
      <c r="T1169" s="12">
        <f t="shared" si="323"/>
        <v>59.966370283752269</v>
      </c>
    </row>
    <row r="1170" spans="1:20" x14ac:dyDescent="0.25">
      <c r="A1170" s="57">
        <f t="shared" si="324"/>
        <v>449.69423911218183</v>
      </c>
      <c r="B1170" s="12">
        <f t="shared" si="341"/>
        <v>71.571061034652473</v>
      </c>
      <c r="C1170" s="57" t="str">
        <f t="shared" si="325"/>
        <v>-32.8222213342874-991.812824669206i</v>
      </c>
      <c r="D1170" s="57" t="str">
        <f t="shared" si="326"/>
        <v>7.79999842264604-444.750143450416i</v>
      </c>
      <c r="E1170" s="57" t="str">
        <f t="shared" si="327"/>
        <v>162.43950824167-0.392406711268557i</v>
      </c>
      <c r="F1170" s="57" t="str">
        <f t="shared" si="328"/>
        <v>3.8398397253386-927.483637372887i</v>
      </c>
      <c r="G1170" s="57" t="str">
        <f t="shared" si="329"/>
        <v>0.999999970180725-0.000172682582669808i</v>
      </c>
      <c r="H1170" s="57" t="str">
        <f t="shared" si="330"/>
        <v>109.098504078782+5.2002025854563i</v>
      </c>
      <c r="I1170" s="57" t="str">
        <f t="shared" si="331"/>
        <v>14.7879669339281-285.39663105598i</v>
      </c>
      <c r="K1170" s="57" t="str">
        <f t="shared" si="332"/>
        <v>0.109743009232782-0.00529388024935891i</v>
      </c>
      <c r="L1170" s="57" t="str">
        <f t="shared" si="333"/>
        <v>0.000125-7.01050813108545i</v>
      </c>
      <c r="M1170" s="57" t="str">
        <f t="shared" si="334"/>
        <v>0.0015-3.37953370696094i</v>
      </c>
      <c r="N1170" s="57">
        <f t="shared" si="335"/>
        <v>88.104593273749529</v>
      </c>
      <c r="O1170" s="57">
        <f t="shared" si="336"/>
        <v>59.933347998218167</v>
      </c>
      <c r="P1170" s="371">
        <f t="shared" si="337"/>
        <v>59.933347998218167</v>
      </c>
      <c r="Q1170" s="371">
        <f t="shared" si="338"/>
        <v>-91.895406726250471</v>
      </c>
      <c r="R1170" s="12">
        <f t="shared" si="339"/>
        <v>88.104593273749529</v>
      </c>
      <c r="S1170" s="57">
        <f t="shared" si="340"/>
        <v>7.1571061034652467E-2</v>
      </c>
      <c r="T1170" s="12">
        <f t="shared" si="323"/>
        <v>59.933347998218167</v>
      </c>
    </row>
    <row r="1171" spans="1:20" x14ac:dyDescent="0.25">
      <c r="A1171" s="57">
        <f t="shared" si="324"/>
        <v>451.40307722080814</v>
      </c>
      <c r="B1171" s="12">
        <f t="shared" si="341"/>
        <v>71.84303106658416</v>
      </c>
      <c r="C1171" s="57" t="str">
        <f t="shared" si="325"/>
        <v>-32.8215324789052-988.045104049875i</v>
      </c>
      <c r="D1171" s="57" t="str">
        <f t="shared" si="326"/>
        <v>7.79999841063536-443.066517392838i</v>
      </c>
      <c r="E1171" s="57" t="str">
        <f t="shared" si="327"/>
        <v>162.439280241765-0.393885472447094i</v>
      </c>
      <c r="F1171" s="57" t="str">
        <f t="shared" si="328"/>
        <v>3.83983972446673-923.972546744193i</v>
      </c>
      <c r="G1171" s="57" t="str">
        <f t="shared" si="329"/>
        <v>0.999999969953668-0.000173338776444595i</v>
      </c>
      <c r="H1171" s="57" t="str">
        <f t="shared" si="330"/>
        <v>109.098561912905+5.21996440709591i</v>
      </c>
      <c r="I1171" s="57" t="str">
        <f t="shared" si="331"/>
        <v>14.7879703758308-284.315954368645i</v>
      </c>
      <c r="K1171" s="57" t="str">
        <f t="shared" si="332"/>
        <v>0.109741057027769-0.00531390186301766i</v>
      </c>
      <c r="L1171" s="57" t="str">
        <f t="shared" si="333"/>
        <v>0.000125-6.9839690487004i</v>
      </c>
      <c r="M1171" s="57" t="str">
        <f t="shared" si="334"/>
        <v>0.0015-3.36674009460146i</v>
      </c>
      <c r="N1171" s="57">
        <f t="shared" si="335"/>
        <v>88.097410707723</v>
      </c>
      <c r="O1171" s="57">
        <f t="shared" si="336"/>
        <v>59.900325117109503</v>
      </c>
      <c r="P1171" s="371">
        <f t="shared" si="337"/>
        <v>59.900325117109503</v>
      </c>
      <c r="Q1171" s="371">
        <f t="shared" si="338"/>
        <v>-91.902589292277</v>
      </c>
      <c r="R1171" s="12">
        <f t="shared" si="339"/>
        <v>88.097410707723</v>
      </c>
      <c r="S1171" s="57">
        <f t="shared" si="340"/>
        <v>7.1843031066584156E-2</v>
      </c>
      <c r="T1171" s="12">
        <f t="shared" si="323"/>
        <v>59.900325117109503</v>
      </c>
    </row>
    <row r="1172" spans="1:20" x14ac:dyDescent="0.25">
      <c r="A1172" s="57">
        <f t="shared" si="324"/>
        <v>453.1184089142472</v>
      </c>
      <c r="B1172" s="12">
        <f t="shared" si="341"/>
        <v>72.116034584637177</v>
      </c>
      <c r="C1172" s="57" t="str">
        <f t="shared" si="325"/>
        <v>-32.8208384072495-984.291597340614i</v>
      </c>
      <c r="D1172" s="57" t="str">
        <f t="shared" si="326"/>
        <v>7.79999839853325-441.389264995859i</v>
      </c>
      <c r="E1172" s="57" t="str">
        <f t="shared" si="327"/>
        <v>162.439050515709-0.395369711723832i</v>
      </c>
      <c r="F1172" s="57" t="str">
        <f t="shared" si="328"/>
        <v>3.83983972358824-920.474747770783i</v>
      </c>
      <c r="G1172" s="57" t="str">
        <f t="shared" si="329"/>
        <v>0.999999969724882-0.000173997463755277i</v>
      </c>
      <c r="H1172" s="57" t="str">
        <f t="shared" si="330"/>
        <v>109.098620187442+5.23980133569448i</v>
      </c>
      <c r="I1172" s="57" t="str">
        <f t="shared" si="331"/>
        <v>14.7879738439432-283.239367661695i</v>
      </c>
      <c r="K1172" s="57" t="str">
        <f t="shared" si="332"/>
        <v>0.109739090028505-0.00533399847364348i</v>
      </c>
      <c r="L1172" s="57" t="str">
        <f t="shared" si="333"/>
        <v>0.000125-6.95753043305479i</v>
      </c>
      <c r="M1172" s="57" t="str">
        <f t="shared" si="334"/>
        <v>0.0015-3.35399491392853i</v>
      </c>
      <c r="N1172" s="57">
        <f t="shared" si="335"/>
        <v>88.090201076053319</v>
      </c>
      <c r="O1172" s="57">
        <f t="shared" si="336"/>
        <v>59.867301635919489</v>
      </c>
      <c r="P1172" s="371">
        <f t="shared" si="337"/>
        <v>59.867301635919489</v>
      </c>
      <c r="Q1172" s="371">
        <f t="shared" si="338"/>
        <v>-91.909798923946681</v>
      </c>
      <c r="R1172" s="12">
        <f t="shared" si="339"/>
        <v>88.090201076053319</v>
      </c>
      <c r="S1172" s="57">
        <f t="shared" si="340"/>
        <v>7.2116034584637181E-2</v>
      </c>
      <c r="T1172" s="12">
        <f t="shared" si="323"/>
        <v>59.867301635919489</v>
      </c>
    </row>
    <row r="1173" spans="1:20" x14ac:dyDescent="0.25">
      <c r="A1173" s="57">
        <f t="shared" si="324"/>
        <v>454.84025886812134</v>
      </c>
      <c r="B1173" s="12">
        <f t="shared" si="341"/>
        <v>72.390075516058801</v>
      </c>
      <c r="C1173" s="57" t="str">
        <f t="shared" si="325"/>
        <v>-32.8201390800413-980.552250552212i</v>
      </c>
      <c r="D1173" s="57" t="str">
        <f t="shared" si="326"/>
        <v>7.799998386339-439.718362131643i</v>
      </c>
      <c r="E1173" s="57" t="str">
        <f t="shared" si="327"/>
        <v>162.438819050507-0.3968594483097i</v>
      </c>
      <c r="F1173" s="57" t="str">
        <f t="shared" si="328"/>
        <v>3.83983972270303-916.990190135645i</v>
      </c>
      <c r="G1173" s="57" t="str">
        <f t="shared" si="329"/>
        <v>0.999999969494354-0.000174658654077284i</v>
      </c>
      <c r="H1173" s="57" t="str">
        <f t="shared" si="330"/>
        <v>109.098678905747+5.25971365679619i</v>
      </c>
      <c r="I1173" s="57" t="str">
        <f t="shared" si="331"/>
        <v>14.7879773384648-282.166855448069i</v>
      </c>
      <c r="K1173" s="57" t="str">
        <f t="shared" si="332"/>
        <v>0.109737108123417-0.00535417035387291i</v>
      </c>
      <c r="L1173" s="57" t="str">
        <f t="shared" si="333"/>
        <v>0.000125-6.93119190382027i</v>
      </c>
      <c r="M1173" s="57" t="str">
        <f t="shared" si="334"/>
        <v>0.0015-3.34129798159846i</v>
      </c>
      <c r="N1173" s="57">
        <f t="shared" si="335"/>
        <v>88.082964278491303</v>
      </c>
      <c r="O1173" s="57">
        <f t="shared" si="336"/>
        <v>59.834277550107274</v>
      </c>
      <c r="P1173" s="371">
        <f t="shared" si="337"/>
        <v>59.834277550107274</v>
      </c>
      <c r="Q1173" s="371">
        <f t="shared" si="338"/>
        <v>-91.917035721508697</v>
      </c>
      <c r="R1173" s="12">
        <f t="shared" si="339"/>
        <v>88.082964278491303</v>
      </c>
      <c r="S1173" s="57">
        <f t="shared" si="340"/>
        <v>7.2390075516058805E-2</v>
      </c>
      <c r="T1173" s="12">
        <f t="shared" si="323"/>
        <v>59.834277550107274</v>
      </c>
    </row>
    <row r="1174" spans="1:20" x14ac:dyDescent="0.25">
      <c r="A1174" s="57">
        <f t="shared" si="324"/>
        <v>456.56865185182022</v>
      </c>
      <c r="B1174" s="12">
        <f t="shared" si="341"/>
        <v>72.665157803019824</v>
      </c>
      <c r="C1174" s="57" t="str">
        <f t="shared" si="325"/>
        <v>-32.8194344577118-976.827009899247i</v>
      </c>
      <c r="D1174" s="57" t="str">
        <f t="shared" si="326"/>
        <v>7.79999837405185-438.05378476369i</v>
      </c>
      <c r="E1174" s="57" t="str">
        <f t="shared" si="327"/>
        <v>162.438585833072-0.398354701470639i</v>
      </c>
      <c r="F1174" s="57" t="str">
        <f t="shared" si="328"/>
        <v>3.83983972181111-913.518823712248i</v>
      </c>
      <c r="G1174" s="57" t="str">
        <f t="shared" si="329"/>
        <v>0.99999996926207-0.000175322356922053i</v>
      </c>
      <c r="H1174" s="57" t="str">
        <f t="shared" si="330"/>
        <v>109.098738071198+5.27970165703193i</v>
      </c>
      <c r="I1174" s="57" t="str">
        <f t="shared" si="331"/>
        <v>14.787980859597-281.098402299314i</v>
      </c>
      <c r="K1174" s="57" t="str">
        <f t="shared" si="332"/>
        <v>0.109735111200099-0.00537441777723847i</v>
      </c>
      <c r="L1174" s="57" t="str">
        <f t="shared" si="333"/>
        <v>0.000125-6.90495308210827i</v>
      </c>
      <c r="M1174" s="57" t="str">
        <f t="shared" si="334"/>
        <v>0.0015-3.3286491149616i</v>
      </c>
      <c r="N1174" s="57">
        <f t="shared" si="335"/>
        <v>88.075700214436381</v>
      </c>
      <c r="O1174" s="57">
        <f t="shared" si="336"/>
        <v>59.801252855098085</v>
      </c>
      <c r="P1174" s="371">
        <f t="shared" si="337"/>
        <v>59.801252855098085</v>
      </c>
      <c r="Q1174" s="371">
        <f t="shared" si="338"/>
        <v>-91.924299785563619</v>
      </c>
      <c r="R1174" s="12">
        <f t="shared" si="339"/>
        <v>88.075700214436381</v>
      </c>
      <c r="S1174" s="57">
        <f t="shared" si="340"/>
        <v>7.2665157803019825E-2</v>
      </c>
      <c r="T1174" s="12">
        <f t="shared" si="323"/>
        <v>59.801252855098085</v>
      </c>
    </row>
    <row r="1175" spans="1:20" x14ac:dyDescent="0.25">
      <c r="A1175" s="57">
        <f t="shared" si="324"/>
        <v>458.3036127288571</v>
      </c>
      <c r="B1175" s="12">
        <f t="shared" si="341"/>
        <v>72.941285402671298</v>
      </c>
      <c r="C1175" s="57" t="str">
        <f t="shared" si="325"/>
        <v>-32.8187245003943-973.115821799279i</v>
      </c>
      <c r="D1175" s="57" t="str">
        <f t="shared" si="326"/>
        <v>7.79999836167118-436.395508946496i</v>
      </c>
      <c r="E1175" s="57" t="str">
        <f t="shared" si="327"/>
        <v>162.438350850217-0.399855490527216i</v>
      </c>
      <c r="F1175" s="57" t="str">
        <f t="shared" si="328"/>
        <v>3.83983972091239-910.060598563821i</v>
      </c>
      <c r="G1175" s="57" t="str">
        <f t="shared" si="329"/>
        <v>0.999999969028018-0.000175988581837166i</v>
      </c>
      <c r="H1175" s="57" t="str">
        <f t="shared" si="330"/>
        <v>109.098797687201+5.29976562412315i</v>
      </c>
      <c r="I1175" s="57" t="str">
        <f t="shared" si="331"/>
        <v>14.7879844075418-280.033992845373i</v>
      </c>
      <c r="K1175" s="57" t="str">
        <f t="shared" si="332"/>
        <v>0.109733099145306-0.0053947410181703i</v>
      </c>
      <c r="L1175" s="57" t="str">
        <f t="shared" si="333"/>
        <v>0.000125-6.87881359046451i</v>
      </c>
      <c r="M1175" s="57" t="str">
        <f t="shared" si="334"/>
        <v>0.0015-3.31604813205978i</v>
      </c>
      <c r="N1175" s="57">
        <f t="shared" si="335"/>
        <v>88.068408782935748</v>
      </c>
      <c r="O1175" s="57">
        <f t="shared" si="336"/>
        <v>59.768227546282652</v>
      </c>
      <c r="P1175" s="371">
        <f t="shared" si="337"/>
        <v>59.768227546282652</v>
      </c>
      <c r="Q1175" s="371">
        <f t="shared" si="338"/>
        <v>-91.931591217064252</v>
      </c>
      <c r="R1175" s="12">
        <f t="shared" si="339"/>
        <v>88.068408782935748</v>
      </c>
      <c r="S1175" s="57">
        <f t="shared" si="340"/>
        <v>7.2941285402671294E-2</v>
      </c>
      <c r="T1175" s="12">
        <f t="shared" si="323"/>
        <v>59.768227546282652</v>
      </c>
    </row>
    <row r="1176" spans="1:20" x14ac:dyDescent="0.25">
      <c r="A1176" s="57">
        <f t="shared" si="324"/>
        <v>460.0451664572268</v>
      </c>
      <c r="B1176" s="12">
        <f t="shared" si="341"/>
        <v>73.218462287201447</v>
      </c>
      <c r="C1176" s="57" t="str">
        <f t="shared" si="325"/>
        <v>-32.8180091679287-969.418632872068i</v>
      </c>
      <c r="D1176" s="57" t="str">
        <f t="shared" si="326"/>
        <v>7.79999834919623-434.743510825206i</v>
      </c>
      <c r="E1176" s="57" t="str">
        <f t="shared" si="327"/>
        <v>162.438114088657-0.401361834855006i</v>
      </c>
      <c r="F1176" s="57" t="str">
        <f t="shared" si="328"/>
        <v>3.83983972000683-906.615464942632i</v>
      </c>
      <c r="G1176" s="57" t="str">
        <f t="shared" si="329"/>
        <v>0.999999968792184-0.000176657338406485i</v>
      </c>
      <c r="H1176" s="57" t="str">
        <f t="shared" si="330"/>
        <v>109.09885775719+5.31990584688673i</v>
      </c>
      <c r="I1176" s="57" t="str">
        <f t="shared" si="331"/>
        <v>14.7879879825043-278.973611774365i</v>
      </c>
      <c r="K1176" s="57" t="str">
        <f t="shared" si="332"/>
        <v>0.109731071844945-0.00541514035199828i</v>
      </c>
      <c r="L1176" s="57" t="str">
        <f t="shared" si="333"/>
        <v>0.000125-6.85277305286362i</v>
      </c>
      <c r="M1176" s="57" t="str">
        <f t="shared" si="334"/>
        <v>0.0015-3.30349485162361i</v>
      </c>
      <c r="N1176" s="57">
        <f t="shared" si="335"/>
        <v>88.061089882682964</v>
      </c>
      <c r="O1176" s="57">
        <f t="shared" si="336"/>
        <v>59.735201619016856</v>
      </c>
      <c r="P1176" s="371">
        <f t="shared" si="337"/>
        <v>59.735201619016856</v>
      </c>
      <c r="Q1176" s="371">
        <f t="shared" si="338"/>
        <v>-91.938910117317036</v>
      </c>
      <c r="R1176" s="12">
        <f t="shared" si="339"/>
        <v>88.061089882682964</v>
      </c>
      <c r="S1176" s="57">
        <f t="shared" si="340"/>
        <v>7.3218462287201441E-2</v>
      </c>
      <c r="T1176" s="12">
        <f t="shared" si="323"/>
        <v>59.735201619016856</v>
      </c>
    </row>
    <row r="1177" spans="1:20" x14ac:dyDescent="0.25">
      <c r="A1177" s="57">
        <f t="shared" si="324"/>
        <v>461.79333808976423</v>
      </c>
      <c r="B1177" s="12">
        <f t="shared" si="341"/>
        <v>73.496692443892812</v>
      </c>
      <c r="C1177" s="57" t="str">
        <f t="shared" si="325"/>
        <v>-32.8172884198547-965.73538993887i</v>
      </c>
      <c r="D1177" s="57" t="str">
        <f t="shared" si="326"/>
        <v>7.79999833662629-433.097766635274i</v>
      </c>
      <c r="E1177" s="57" t="str">
        <f t="shared" si="327"/>
        <v>162.437875535009-0.402873753884346i</v>
      </c>
      <c r="F1177" s="57" t="str">
        <f t="shared" si="328"/>
        <v>3.83983971909435-903.183373289282i</v>
      </c>
      <c r="G1177" s="57" t="str">
        <f t="shared" si="329"/>
        <v>0.999999968554554-0.000177328636250291i</v>
      </c>
      <c r="H1177" s="57" t="str">
        <f t="shared" si="330"/>
        <v>109.098918284619+5.34012261523819i</v>
      </c>
      <c r="I1177" s="57" t="str">
        <f t="shared" si="331"/>
        <v>14.7879915846898-277.917243832343i</v>
      </c>
      <c r="K1177" s="57" t="str">
        <f t="shared" si="332"/>
        <v>0.109729029184075-0.00543561605495355i</v>
      </c>
      <c r="L1177" s="57" t="str">
        <f t="shared" si="333"/>
        <v>0.000125-6.82683109470374i</v>
      </c>
      <c r="M1177" s="57" t="str">
        <f t="shared" si="334"/>
        <v>0.0015-3.29098909306994i</v>
      </c>
      <c r="N1177" s="57">
        <f t="shared" si="335"/>
        <v>88.053743412017383</v>
      </c>
      <c r="O1177" s="57">
        <f t="shared" si="336"/>
        <v>59.702175068621997</v>
      </c>
      <c r="P1177" s="371">
        <f t="shared" si="337"/>
        <v>59.702175068621997</v>
      </c>
      <c r="Q1177" s="371">
        <f t="shared" si="338"/>
        <v>-91.946256587982617</v>
      </c>
      <c r="R1177" s="12">
        <f t="shared" si="339"/>
        <v>88.053743412017383</v>
      </c>
      <c r="S1177" s="57">
        <f t="shared" si="340"/>
        <v>7.3496692443892814E-2</v>
      </c>
      <c r="T1177" s="12">
        <f t="shared" si="323"/>
        <v>59.702175068621997</v>
      </c>
    </row>
    <row r="1178" spans="1:20" x14ac:dyDescent="0.25">
      <c r="A1178" s="57">
        <f t="shared" si="324"/>
        <v>463.5481527745053</v>
      </c>
      <c r="B1178" s="12">
        <f t="shared" si="341"/>
        <v>73.775979875179601</v>
      </c>
      <c r="C1178" s="57" t="str">
        <f t="shared" si="325"/>
        <v>-32.8165622154103-962.066040021624i</v>
      </c>
      <c r="D1178" s="57" t="str">
        <f t="shared" si="326"/>
        <v>7.79999832396062-431.458252702116i</v>
      </c>
      <c r="E1178" s="57" t="str">
        <f t="shared" si="327"/>
        <v>162.437635175792-0.404391267100239i</v>
      </c>
      <c r="F1178" s="57" t="str">
        <f t="shared" si="328"/>
        <v>3.83983971817495-899.764274231976i</v>
      </c>
      <c r="G1178" s="57" t="str">
        <f t="shared" si="329"/>
        <v>0.999999968315114-0.000178002485025421i</v>
      </c>
      <c r="H1178" s="57" t="str">
        <f t="shared" si="330"/>
        <v>109.098979272972+5.36041622019655i</v>
      </c>
      <c r="I1178" s="57" t="str">
        <f t="shared" si="331"/>
        <v>14.7879952143053-276.864873823098i</v>
      </c>
      <c r="K1178" s="57" t="str">
        <f t="shared" si="332"/>
        <v>0.109726971046896-0.00545616840417045i</v>
      </c>
      <c r="L1178" s="57" t="str">
        <f t="shared" si="333"/>
        <v>0.000125-6.80098734280109i</v>
      </c>
      <c r="M1178" s="57" t="str">
        <f t="shared" si="334"/>
        <v>0.0015-3.27853067649925i</v>
      </c>
      <c r="N1178" s="57">
        <f t="shared" si="335"/>
        <v>88.046369268922987</v>
      </c>
      <c r="O1178" s="57">
        <f t="shared" si="336"/>
        <v>59.669147890384167</v>
      </c>
      <c r="P1178" s="371">
        <f t="shared" si="337"/>
        <v>59.669147890384167</v>
      </c>
      <c r="Q1178" s="371">
        <f t="shared" si="338"/>
        <v>-91.953630731077013</v>
      </c>
      <c r="R1178" s="12">
        <f t="shared" si="339"/>
        <v>88.046369268922987</v>
      </c>
      <c r="S1178" s="57">
        <f t="shared" si="340"/>
        <v>7.3775979875179601E-2</v>
      </c>
      <c r="T1178" s="12">
        <f t="shared" si="323"/>
        <v>59.669147890384167</v>
      </c>
    </row>
    <row r="1179" spans="1:20" x14ac:dyDescent="0.25">
      <c r="A1179" s="57">
        <f t="shared" si="324"/>
        <v>465.30963575504848</v>
      </c>
      <c r="B1179" s="12">
        <f t="shared" si="341"/>
        <v>74.056328598705292</v>
      </c>
      <c r="C1179" s="57" t="str">
        <f t="shared" si="325"/>
        <v>-32.8158305135312-958.410530342168i</v>
      </c>
      <c r="D1179" s="57" t="str">
        <f t="shared" si="326"/>
        <v>7.79999831119851-429.824945440774i</v>
      </c>
      <c r="E1179" s="57" t="str">
        <f t="shared" si="327"/>
        <v>162.437392997421-0.405914394042707i</v>
      </c>
      <c r="F1179" s="57" t="str">
        <f t="shared" si="328"/>
        <v>3.83983971724854-896.358118585827i</v>
      </c>
      <c r="G1179" s="57" t="str">
        <f t="shared" si="329"/>
        <v>0.999999968073852-0.00017867889442541i</v>
      </c>
      <c r="H1179" s="57" t="str">
        <f t="shared" si="330"/>
        <v>109.099040725762+5.38078695388851i</v>
      </c>
      <c r="I1179" s="57" t="str">
        <f t="shared" si="331"/>
        <v>14.7879988715601-275.816486607941i</v>
      </c>
      <c r="K1179" s="57" t="str">
        <f t="shared" si="332"/>
        <v>0.109724897316742-0.00547679767768825i</v>
      </c>
      <c r="L1179" s="57" t="str">
        <f t="shared" si="333"/>
        <v>0.000125-6.77524142538464i</v>
      </c>
      <c r="M1179" s="57" t="str">
        <f t="shared" si="334"/>
        <v>0.0015-3.26611942269301i</v>
      </c>
      <c r="N1179" s="57">
        <f t="shared" si="335"/>
        <v>88.038967351027267</v>
      </c>
      <c r="O1179" s="57">
        <f t="shared" si="336"/>
        <v>59.636120079553727</v>
      </c>
      <c r="P1179" s="371">
        <f t="shared" si="337"/>
        <v>59.636120079553727</v>
      </c>
      <c r="Q1179" s="371">
        <f t="shared" si="338"/>
        <v>-91.961032648972733</v>
      </c>
      <c r="R1179" s="12">
        <f t="shared" si="339"/>
        <v>88.038967351027267</v>
      </c>
      <c r="S1179" s="57">
        <f t="shared" si="340"/>
        <v>7.4056328598705298E-2</v>
      </c>
      <c r="T1179" s="12">
        <f t="shared" si="323"/>
        <v>59.636120079553727</v>
      </c>
    </row>
    <row r="1180" spans="1:20" x14ac:dyDescent="0.25">
      <c r="A1180" s="57">
        <f t="shared" si="324"/>
        <v>467.07781237091774</v>
      </c>
      <c r="B1180" s="12">
        <f t="shared" si="341"/>
        <v>74.337742647380381</v>
      </c>
      <c r="C1180" s="57" t="str">
        <f t="shared" si="325"/>
        <v>-32.8150932728481-954.768808321539i</v>
      </c>
      <c r="D1180" s="57" t="str">
        <f t="shared" si="326"/>
        <v>7.79999829833924-428.197821355574i</v>
      </c>
      <c r="E1180" s="57" t="str">
        <f t="shared" si="327"/>
        <v>162.437148986212-0.407443154306548i</v>
      </c>
      <c r="F1180" s="57" t="str">
        <f t="shared" si="328"/>
        <v>3.83983971631508-892.964857352142i</v>
      </c>
      <c r="G1180" s="57" t="str">
        <f t="shared" si="329"/>
        <v>0.999999967830752-0.000179357874180624i</v>
      </c>
      <c r="H1180" s="57" t="str">
        <f t="shared" si="330"/>
        <v>109.099102646524+5.40123510955239i</v>
      </c>
      <c r="I1180" s="57" t="str">
        <f t="shared" si="331"/>
        <v>14.7880025566646-274.772067105464i</v>
      </c>
      <c r="K1180" s="57" t="str">
        <f t="shared" si="332"/>
        <v>0.109722807876079-0.005497504154453i</v>
      </c>
      <c r="L1180" s="57" t="str">
        <f t="shared" si="333"/>
        <v>0.000125-6.74959297209068i</v>
      </c>
      <c r="M1180" s="57" t="str">
        <f t="shared" si="334"/>
        <v>0.0015-3.25375515311119i</v>
      </c>
      <c r="N1180" s="57">
        <f t="shared" si="335"/>
        <v>88.031537555600352</v>
      </c>
      <c r="O1180" s="57">
        <f t="shared" si="336"/>
        <v>59.603091631345599</v>
      </c>
      <c r="P1180" s="371">
        <f t="shared" si="337"/>
        <v>59.603091631345599</v>
      </c>
      <c r="Q1180" s="371">
        <f t="shared" si="338"/>
        <v>-91.968462444399648</v>
      </c>
      <c r="R1180" s="12">
        <f t="shared" si="339"/>
        <v>88.031537555600352</v>
      </c>
      <c r="S1180" s="57">
        <f t="shared" si="340"/>
        <v>7.4337742647380384E-2</v>
      </c>
      <c r="T1180" s="12">
        <f t="shared" si="323"/>
        <v>59.603091631345599</v>
      </c>
    </row>
    <row r="1181" spans="1:20" x14ac:dyDescent="0.25">
      <c r="A1181" s="57">
        <f t="shared" si="324"/>
        <v>468.85270805792726</v>
      </c>
      <c r="B1181" s="12">
        <f t="shared" si="341"/>
        <v>74.620226069440434</v>
      </c>
      <c r="C1181" s="57" t="str">
        <f t="shared" si="325"/>
        <v>-32.8143504516841-951.140821579209i</v>
      </c>
      <c r="D1181" s="57" t="str">
        <f t="shared" si="326"/>
        <v>7.79999828538206-426.576857039792i</v>
      </c>
      <c r="E1181" s="57" t="str">
        <f t="shared" si="327"/>
        <v>162.436903128383-0.40897756754132i</v>
      </c>
      <c r="F1181" s="57" t="str">
        <f t="shared" si="328"/>
        <v>3.83983971537451-889.584441717722i</v>
      </c>
      <c r="G1181" s="57" t="str">
        <f t="shared" si="329"/>
        <v>0.999999967585801-0.00018003943405841i</v>
      </c>
      <c r="H1181" s="57" t="str">
        <f t="shared" si="330"/>
        <v>109.099165038822+5.42176098154254i</v>
      </c>
      <c r="I1181" s="57" t="str">
        <f t="shared" si="331"/>
        <v>14.7880062698309-273.73160029134i</v>
      </c>
      <c r="K1181" s="57" t="str">
        <f t="shared" si="332"/>
        <v>0.109720702606495-0.00551828811431912i</v>
      </c>
      <c r="L1181" s="57" t="str">
        <f t="shared" si="333"/>
        <v>0.000125-6.72404161395762i</v>
      </c>
      <c r="M1181" s="57" t="str">
        <f t="shared" si="334"/>
        <v>0.0015-3.24143768988961i</v>
      </c>
      <c r="N1181" s="57">
        <f t="shared" si="335"/>
        <v>88.024079779554043</v>
      </c>
      <c r="O1181" s="57">
        <f t="shared" si="336"/>
        <v>59.570062540938906</v>
      </c>
      <c r="P1181" s="371">
        <f t="shared" si="337"/>
        <v>59.570062540938906</v>
      </c>
      <c r="Q1181" s="371">
        <f t="shared" si="338"/>
        <v>-91.975920220445957</v>
      </c>
      <c r="R1181" s="12">
        <f t="shared" si="339"/>
        <v>88.024079779554043</v>
      </c>
      <c r="S1181" s="57">
        <f t="shared" si="340"/>
        <v>7.4620226069440437E-2</v>
      </c>
      <c r="T1181" s="12">
        <f t="shared" si="323"/>
        <v>59.570062540938906</v>
      </c>
    </row>
    <row r="1182" spans="1:20" x14ac:dyDescent="0.25">
      <c r="A1182" s="57">
        <f t="shared" si="324"/>
        <v>470.63434834854741</v>
      </c>
      <c r="B1182" s="12">
        <f t="shared" si="341"/>
        <v>74.903782928504313</v>
      </c>
      <c r="C1182" s="57" t="str">
        <f t="shared" si="325"/>
        <v>-32.8136020080511-947.526517932258i</v>
      </c>
      <c r="D1182" s="57" t="str">
        <f t="shared" si="326"/>
        <v>7.79999827232621-424.96202917531i</v>
      </c>
      <c r="E1182" s="57" t="str">
        <f t="shared" si="327"/>
        <v>162.436655410043-0.41051765345127i</v>
      </c>
      <c r="F1182" s="57" t="str">
        <f t="shared" si="328"/>
        <v>3.83983971442678-886.216823054151i</v>
      </c>
      <c r="G1182" s="57" t="str">
        <f t="shared" si="329"/>
        <v>0.999999967338985-0.000180723583863226i</v>
      </c>
      <c r="H1182" s="57" t="str">
        <f t="shared" si="330"/>
        <v>109.099227906249+5.4423648653337i</v>
      </c>
      <c r="I1182" s="57" t="str">
        <f t="shared" si="331"/>
        <v>14.7880100112728-272.695071198108i</v>
      </c>
      <c r="K1182" s="57" t="str">
        <f t="shared" si="332"/>
        <v>0.109718581388694-0.00553914983805133i</v>
      </c>
      <c r="L1182" s="57" t="str">
        <f t="shared" si="333"/>
        <v>0.000125-6.69858698342065i</v>
      </c>
      <c r="M1182" s="57" t="str">
        <f t="shared" si="334"/>
        <v>0.0015-3.22916685583743i</v>
      </c>
      <c r="N1182" s="57">
        <f t="shared" si="335"/>
        <v>88.016593919440709</v>
      </c>
      <c r="O1182" s="57">
        <f t="shared" si="336"/>
        <v>59.537032803476052</v>
      </c>
      <c r="P1182" s="371">
        <f t="shared" si="337"/>
        <v>59.537032803476052</v>
      </c>
      <c r="Q1182" s="371">
        <f t="shared" si="338"/>
        <v>-91.983406080559291</v>
      </c>
      <c r="R1182" s="12">
        <f t="shared" si="339"/>
        <v>88.016593919440709</v>
      </c>
      <c r="S1182" s="57">
        <f t="shared" si="340"/>
        <v>7.4903782928504317E-2</v>
      </c>
      <c r="T1182" s="12">
        <f t="shared" si="323"/>
        <v>59.537032803476052</v>
      </c>
    </row>
    <row r="1183" spans="1:20" x14ac:dyDescent="0.25">
      <c r="A1183" s="57">
        <f t="shared" si="324"/>
        <v>472.42275887227191</v>
      </c>
      <c r="B1183" s="12">
        <f t="shared" si="341"/>
        <v>75.188417303632633</v>
      </c>
      <c r="C1183" s="57" t="str">
        <f t="shared" si="325"/>
        <v>-32.812847899651-943.925845394746i</v>
      </c>
      <c r="D1183" s="57" t="str">
        <f t="shared" si="326"/>
        <v>7.79999825917094-423.353314532287i</v>
      </c>
      <c r="E1183" s="57" t="str">
        <f t="shared" si="327"/>
        <v>162.436405817203-0.41206343179561i</v>
      </c>
      <c r="F1183" s="57" t="str">
        <f t="shared" si="328"/>
        <v>3.83983971347183-882.861952917103i</v>
      </c>
      <c r="G1183" s="57" t="str">
        <f t="shared" si="329"/>
        <v>0.99999996709029-0.00018141033343679i</v>
      </c>
      <c r="H1183" s="57" t="str">
        <f t="shared" si="330"/>
        <v>109.099291252421+5.46304705752489i</v>
      </c>
      <c r="I1183" s="57" t="str">
        <f t="shared" si="331"/>
        <v>14.7880137812053-271.662464914943i</v>
      </c>
      <c r="K1183" s="57" t="str">
        <f t="shared" si="332"/>
        <v>0.109716444102494-0.00556008960732632i</v>
      </c>
      <c r="L1183" s="57" t="str">
        <f t="shared" si="333"/>
        <v>0.000125-6.67322871430626i</v>
      </c>
      <c r="M1183" s="57" t="str">
        <f t="shared" si="334"/>
        <v>0.0015-3.21694247443457i</v>
      </c>
      <c r="N1183" s="57">
        <f t="shared" si="335"/>
        <v>88.009079871452329</v>
      </c>
      <c r="O1183" s="57">
        <f t="shared" si="336"/>
        <v>59.504002414063557</v>
      </c>
      <c r="P1183" s="371">
        <f t="shared" si="337"/>
        <v>59.504002414063557</v>
      </c>
      <c r="Q1183" s="371">
        <f t="shared" si="338"/>
        <v>-91.990920128547671</v>
      </c>
      <c r="R1183" s="12">
        <f t="shared" si="339"/>
        <v>88.009079871452329</v>
      </c>
      <c r="S1183" s="57">
        <f t="shared" si="340"/>
        <v>7.5188417303632626E-2</v>
      </c>
      <c r="T1183" s="12">
        <f t="shared" si="323"/>
        <v>59.504002414063557</v>
      </c>
    </row>
    <row r="1184" spans="1:20" x14ac:dyDescent="0.25">
      <c r="A1184" s="57">
        <f t="shared" si="324"/>
        <v>474.21796535598662</v>
      </c>
      <c r="B1184" s="12">
        <f t="shared" si="341"/>
        <v>75.474133289386444</v>
      </c>
      <c r="C1184" s="57" t="str">
        <f t="shared" si="325"/>
        <v>-32.8120880838692-940.338752176849i</v>
      </c>
      <c r="D1184" s="57" t="str">
        <f t="shared" si="326"/>
        <v>7.79999824591551-421.750689968823i</v>
      </c>
      <c r="E1184" s="57" t="str">
        <f t="shared" si="327"/>
        <v>162.436154335768-0.413614922388072i</v>
      </c>
      <c r="F1184" s="57" t="str">
        <f t="shared" si="328"/>
        <v>3.83983971250958-879.519783045645i</v>
      </c>
      <c r="G1184" s="57" t="str">
        <f t="shared" si="329"/>
        <v>0.999999966839701-0.000182099692658219i</v>
      </c>
      <c r="H1184" s="57" t="str">
        <f t="shared" si="330"/>
        <v>109.099355080985+5.48380785584428i</v>
      </c>
      <c r="I1184" s="57" t="str">
        <f t="shared" si="331"/>
        <v>14.7880175798456-270.633766587458i</v>
      </c>
      <c r="K1184" s="57" t="str">
        <f t="shared" si="332"/>
        <v>0.109714290626812-0.00558110770473434i</v>
      </c>
      <c r="L1184" s="57" t="str">
        <f t="shared" si="333"/>
        <v>0.000125-6.64796644182733i</v>
      </c>
      <c r="M1184" s="57" t="str">
        <f t="shared" si="334"/>
        <v>0.0015-3.20476436982923i</v>
      </c>
      <c r="N1184" s="57">
        <f t="shared" si="335"/>
        <v>88.001537531419586</v>
      </c>
      <c r="O1184" s="57">
        <f t="shared" si="336"/>
        <v>59.47097136777068</v>
      </c>
      <c r="P1184" s="371">
        <f t="shared" si="337"/>
        <v>59.47097136777068</v>
      </c>
      <c r="Q1184" s="371">
        <f t="shared" si="338"/>
        <v>-91.998462468580414</v>
      </c>
      <c r="R1184" s="12">
        <f t="shared" si="339"/>
        <v>88.001537531419586</v>
      </c>
      <c r="S1184" s="57">
        <f t="shared" si="340"/>
        <v>7.5474133289386444E-2</v>
      </c>
      <c r="T1184" s="12">
        <f t="shared" si="323"/>
        <v>59.47097136777068</v>
      </c>
    </row>
    <row r="1185" spans="1:20" x14ac:dyDescent="0.25">
      <c r="A1185" s="57">
        <f t="shared" si="324"/>
        <v>476.01999362433941</v>
      </c>
      <c r="B1185" s="12">
        <f t="shared" si="341"/>
        <v>75.760934995886117</v>
      </c>
      <c r="C1185" s="57" t="str">
        <f t="shared" si="325"/>
        <v>-32.8113225177772-936.765186684195i</v>
      </c>
      <c r="D1185" s="57" t="str">
        <f t="shared" si="326"/>
        <v>7.79999823255915-420.154132430628i</v>
      </c>
      <c r="E1185" s="57" t="str">
        <f t="shared" si="327"/>
        <v>162.435900951538-0.415172145097386i</v>
      </c>
      <c r="F1185" s="57" t="str">
        <f t="shared" si="328"/>
        <v>3.83983971154006-876.190265361545i</v>
      </c>
      <c r="G1185" s="57" t="str">
        <f t="shared" si="329"/>
        <v>0.999999966587204-0.000182791671444165i</v>
      </c>
      <c r="H1185" s="57" t="str">
        <f t="shared" si="330"/>
        <v>109.099419395616+5.50464755915301i</v>
      </c>
      <c r="I1185" s="57" t="str">
        <f t="shared" si="331"/>
        <v>14.7880214074124-269.608961417483i</v>
      </c>
      <c r="K1185" s="57" t="str">
        <f t="shared" si="332"/>
        <v>0.109712120839666-0.00560220441378117i</v>
      </c>
      <c r="L1185" s="57" t="str">
        <f t="shared" si="333"/>
        <v>0.000125-6.62279980257756i</v>
      </c>
      <c r="M1185" s="57" t="str">
        <f t="shared" si="334"/>
        <v>0.0015-3.19263236683525i</v>
      </c>
      <c r="N1185" s="57">
        <f t="shared" si="335"/>
        <v>87.993966794810575</v>
      </c>
      <c r="O1185" s="57">
        <f t="shared" si="336"/>
        <v>59.437939659629954</v>
      </c>
      <c r="P1185" s="371">
        <f t="shared" si="337"/>
        <v>59.437939659629954</v>
      </c>
      <c r="Q1185" s="371">
        <f t="shared" si="338"/>
        <v>-92.006033205189425</v>
      </c>
      <c r="R1185" s="12">
        <f t="shared" si="339"/>
        <v>87.993966794810575</v>
      </c>
      <c r="S1185" s="57">
        <f t="shared" si="340"/>
        <v>7.5760934995886112E-2</v>
      </c>
      <c r="T1185" s="12">
        <f t="shared" si="323"/>
        <v>59.437939659629954</v>
      </c>
    </row>
    <row r="1186" spans="1:20" x14ac:dyDescent="0.25">
      <c r="A1186" s="57">
        <f t="shared" si="324"/>
        <v>477.82886960011183</v>
      </c>
      <c r="B1186" s="12">
        <f t="shared" si="341"/>
        <v>76.04882654887048</v>
      </c>
      <c r="C1186" s="57" t="str">
        <f t="shared" si="325"/>
        <v>-32.810551158125-933.205097517081i</v>
      </c>
      <c r="D1186" s="57" t="str">
        <f t="shared" si="326"/>
        <v>7.79999821910107-418.563618950683i</v>
      </c>
      <c r="E1186" s="57" t="str">
        <f t="shared" si="327"/>
        <v>162.435645650209-0.416735119846704i</v>
      </c>
      <c r="F1186" s="57" t="str">
        <f t="shared" si="328"/>
        <v>3.83983971056313-872.873351968569i</v>
      </c>
      <c r="G1186" s="57" t="str">
        <f t="shared" si="329"/>
        <v>0.999999966332784-0.000183486279748971i</v>
      </c>
      <c r="H1186" s="57" t="str">
        <f t="shared" si="330"/>
        <v>109.099484200015+5.52556646744977i</v>
      </c>
      <c r="I1186" s="57" t="str">
        <f t="shared" si="331"/>
        <v>14.7880252641258-268.58803466285i</v>
      </c>
      <c r="K1186" s="57" t="str">
        <f t="shared" si="332"/>
        <v>0.109709934618163-0.00562338001888957i</v>
      </c>
      <c r="L1186" s="57" t="str">
        <f t="shared" si="333"/>
        <v>0.000125-6.59772843452636i</v>
      </c>
      <c r="M1186" s="57" t="str">
        <f t="shared" si="334"/>
        <v>0.0015-3.18054629092971i</v>
      </c>
      <c r="N1186" s="57">
        <f t="shared" si="335"/>
        <v>87.986367556730272</v>
      </c>
      <c r="O1186" s="57">
        <f t="shared" si="336"/>
        <v>59.404907284636451</v>
      </c>
      <c r="P1186" s="371">
        <f t="shared" si="337"/>
        <v>59.404907284636451</v>
      </c>
      <c r="Q1186" s="371">
        <f t="shared" si="338"/>
        <v>-92.013632443269728</v>
      </c>
      <c r="R1186" s="12">
        <f t="shared" si="339"/>
        <v>87.986367556730272</v>
      </c>
      <c r="S1186" s="57">
        <f t="shared" si="340"/>
        <v>7.6048826548870477E-2</v>
      </c>
      <c r="T1186" s="12">
        <f t="shared" si="323"/>
        <v>59.404907284636451</v>
      </c>
    </row>
    <row r="1187" spans="1:20" x14ac:dyDescent="0.25">
      <c r="A1187" s="57">
        <f t="shared" si="324"/>
        <v>479.64461930459225</v>
      </c>
      <c r="B1187" s="12">
        <f t="shared" si="341"/>
        <v>76.337812089756184</v>
      </c>
      <c r="C1187" s="57" t="str">
        <f t="shared" si="325"/>
        <v>-32.8097739613427-929.658433469745i</v>
      </c>
      <c r="D1187" s="57" t="str">
        <f t="shared" si="326"/>
        <v>7.79999820554053-416.979126648918i</v>
      </c>
      <c r="E1187" s="57" t="str">
        <f t="shared" si="327"/>
        <v>162.435388417369-0.418303866614029i</v>
      </c>
      <c r="F1187" s="57" t="str">
        <f t="shared" si="328"/>
        <v>3.83983970957876-869.568995151806i</v>
      </c>
      <c r="G1187" s="57" t="str">
        <f t="shared" si="329"/>
        <v>0.999999966076427-0.000184183527564799i</v>
      </c>
      <c r="H1187" s="57" t="str">
        <f t="shared" si="330"/>
        <v>109.099549497912+5.54656488187506i</v>
      </c>
      <c r="I1187" s="57" t="str">
        <f t="shared" si="331"/>
        <v>14.7880291502079-267.570971637184i</v>
      </c>
      <c r="K1187" s="57" t="str">
        <f t="shared" si="332"/>
        <v>0.109707731838495-0.00564463480540111i</v>
      </c>
      <c r="L1187" s="57" t="str">
        <f t="shared" si="333"/>
        <v>0.000125-6.57275197701367i</v>
      </c>
      <c r="M1187" s="57" t="str">
        <f t="shared" si="334"/>
        <v>0.0015-3.16850596825036i</v>
      </c>
      <c r="N1187" s="57">
        <f t="shared" si="335"/>
        <v>87.978739711919076</v>
      </c>
      <c r="O1187" s="57">
        <f t="shared" si="336"/>
        <v>59.37187423774769</v>
      </c>
      <c r="P1187" s="371">
        <f t="shared" si="337"/>
        <v>59.37187423774769</v>
      </c>
      <c r="Q1187" s="371">
        <f t="shared" si="338"/>
        <v>-92.021260288080924</v>
      </c>
      <c r="R1187" s="12">
        <f t="shared" si="339"/>
        <v>87.978739711919076</v>
      </c>
      <c r="S1187" s="57">
        <f t="shared" si="340"/>
        <v>7.633781208975618E-2</v>
      </c>
      <c r="T1187" s="12">
        <f t="shared" si="323"/>
        <v>59.37187423774769</v>
      </c>
    </row>
    <row r="1188" spans="1:20" x14ac:dyDescent="0.25">
      <c r="A1188" s="57">
        <f t="shared" si="324"/>
        <v>481.46726885794965</v>
      </c>
      <c r="B1188" s="12">
        <f t="shared" si="341"/>
        <v>76.627895775697255</v>
      </c>
      <c r="C1188" s="57" t="str">
        <f t="shared" si="325"/>
        <v>-32.8089908835369-926.125143529652i</v>
      </c>
      <c r="D1188" s="57" t="str">
        <f t="shared" si="326"/>
        <v>7.79999819187672-415.40063273188i</v>
      </c>
      <c r="E1188" s="57" t="str">
        <f t="shared" si="327"/>
        <v>162.435129238502-0.419878405431997i</v>
      </c>
      <c r="F1188" s="57" t="str">
        <f t="shared" si="328"/>
        <v>3.83983970858689-866.277147376973i</v>
      </c>
      <c r="G1188" s="57" t="str">
        <f t="shared" si="329"/>
        <v>0.999999965818118-0.000184883424921789i</v>
      </c>
      <c r="H1188" s="57" t="str">
        <f t="shared" si="330"/>
        <v>109.099615293065+5.56764310471551i</v>
      </c>
      <c r="I1188" s="57" t="str">
        <f t="shared" si="331"/>
        <v>14.7880330658821-266.557757709688i</v>
      </c>
      <c r="K1188" s="57" t="str">
        <f t="shared" si="332"/>
        <v>0.109705512375931-0.00566596905957772i</v>
      </c>
      <c r="L1188" s="57" t="str">
        <f t="shared" si="333"/>
        <v>0.000125-6.54787007074484i</v>
      </c>
      <c r="M1188" s="57" t="str">
        <f t="shared" si="334"/>
        <v>0.0015-3.15651122559311i</v>
      </c>
      <c r="N1188" s="57">
        <f t="shared" si="335"/>
        <v>87.97108315475208</v>
      </c>
      <c r="O1188" s="57">
        <f t="shared" si="336"/>
        <v>59.338840513883454</v>
      </c>
      <c r="P1188" s="371">
        <f t="shared" si="337"/>
        <v>59.338840513883454</v>
      </c>
      <c r="Q1188" s="371">
        <f t="shared" si="338"/>
        <v>-92.02891684524792</v>
      </c>
      <c r="R1188" s="12">
        <f t="shared" si="339"/>
        <v>87.97108315475208</v>
      </c>
      <c r="S1188" s="57">
        <f t="shared" si="340"/>
        <v>7.6627895775697258E-2</v>
      </c>
      <c r="T1188" s="12">
        <f t="shared" si="323"/>
        <v>59.338840513883454</v>
      </c>
    </row>
    <row r="1189" spans="1:20" x14ac:dyDescent="0.25">
      <c r="A1189" s="57">
        <f t="shared" si="324"/>
        <v>483.29684447960994</v>
      </c>
      <c r="B1189" s="12">
        <f t="shared" si="341"/>
        <v>76.919081779644912</v>
      </c>
      <c r="C1189" s="57" t="str">
        <f t="shared" si="325"/>
        <v>-32.8082018804887-922.605176876725i</v>
      </c>
      <c r="D1189" s="57" t="str">
        <f t="shared" si="326"/>
        <v>7.79999817810887-413.828114492404i</v>
      </c>
      <c r="E1189" s="57" t="str">
        <f t="shared" si="327"/>
        <v>162.434868098982-0.42145875638794i</v>
      </c>
      <c r="F1189" s="57" t="str">
        <f t="shared" si="328"/>
        <v>3.83983970758747-862.997761289736i</v>
      </c>
      <c r="G1189" s="57" t="str">
        <f t="shared" si="329"/>
        <v>0.999999965557842-0.000185585981888188i</v>
      </c>
      <c r="H1189" s="57" t="str">
        <f t="shared" si="330"/>
        <v>109.099681589262+5.58880143940835i</v>
      </c>
      <c r="I1189" s="57" t="str">
        <f t="shared" si="331"/>
        <v>14.788037011374-265.548378304942i</v>
      </c>
      <c r="K1189" s="57" t="str">
        <f t="shared" si="332"/>
        <v>0.109703276104811-0.00568738306860345i</v>
      </c>
      <c r="L1189" s="57" t="str">
        <f t="shared" si="333"/>
        <v>0.000125-6.52308235778528i</v>
      </c>
      <c r="M1189" s="57" t="str">
        <f t="shared" si="334"/>
        <v>0.0015-3.14456189040956i</v>
      </c>
      <c r="N1189" s="57">
        <f t="shared" si="335"/>
        <v>87.963397779237994</v>
      </c>
      <c r="O1189" s="57">
        <f t="shared" si="336"/>
        <v>59.305806107925257</v>
      </c>
      <c r="P1189" s="371">
        <f t="shared" si="337"/>
        <v>59.305806107925257</v>
      </c>
      <c r="Q1189" s="371">
        <f t="shared" si="338"/>
        <v>-92.036602220762006</v>
      </c>
      <c r="R1189" s="12">
        <f t="shared" si="339"/>
        <v>87.963397779237994</v>
      </c>
      <c r="S1189" s="57">
        <f t="shared" si="340"/>
        <v>7.6919081779644918E-2</v>
      </c>
      <c r="T1189" s="12">
        <f t="shared" si="323"/>
        <v>59.305806107925257</v>
      </c>
    </row>
    <row r="1190" spans="1:20" x14ac:dyDescent="0.25">
      <c r="A1190" s="57">
        <f t="shared" si="324"/>
        <v>485.13337248863246</v>
      </c>
      <c r="B1190" s="12">
        <f t="shared" si="341"/>
        <v>77.211374290407562</v>
      </c>
      <c r="C1190" s="57" t="str">
        <f t="shared" si="325"/>
        <v>-32.8074069076498-919.098482882625i</v>
      </c>
      <c r="D1190" s="57" t="str">
        <f t="shared" si="326"/>
        <v>7.7999981642362-412.261549309287i</v>
      </c>
      <c r="E1190" s="57" t="str">
        <f t="shared" si="327"/>
        <v>162.434604984075-0.423044939623531i</v>
      </c>
      <c r="F1190" s="57" t="str">
        <f t="shared" si="328"/>
        <v>3.83983970658045-859.730789715026i</v>
      </c>
      <c r="G1190" s="57" t="str">
        <f t="shared" si="329"/>
        <v>0.999999965295584-0.000186291208570507i</v>
      </c>
      <c r="H1190" s="57" t="str">
        <f t="shared" si="330"/>
        <v>109.099748390319+5.6100401905459i</v>
      </c>
      <c r="I1190" s="57" t="str">
        <f t="shared" si="331"/>
        <v>14.7880409869108-264.542818902684i</v>
      </c>
      <c r="K1190" s="57" t="str">
        <f t="shared" si="332"/>
        <v>0.109701022898538-0.00570887712058611i</v>
      </c>
      <c r="L1190" s="57" t="str">
        <f t="shared" si="333"/>
        <v>0.000125-6.49838848155537i</v>
      </c>
      <c r="M1190" s="57" t="str">
        <f t="shared" si="334"/>
        <v>0.0015-3.1326577908045i</v>
      </c>
      <c r="N1190" s="57">
        <f t="shared" si="335"/>
        <v>87.955683479018163</v>
      </c>
      <c r="O1190" s="57">
        <f t="shared" si="336"/>
        <v>59.272771014716135</v>
      </c>
      <c r="P1190" s="371">
        <f t="shared" si="337"/>
        <v>59.272771014716135</v>
      </c>
      <c r="Q1190" s="371">
        <f t="shared" si="338"/>
        <v>-92.044316520981837</v>
      </c>
      <c r="R1190" s="12">
        <f t="shared" si="339"/>
        <v>87.955683479018163</v>
      </c>
      <c r="S1190" s="57">
        <f t="shared" si="340"/>
        <v>7.7211374290407558E-2</v>
      </c>
      <c r="T1190" s="12">
        <f t="shared" si="323"/>
        <v>59.272771014716135</v>
      </c>
    </row>
    <row r="1191" spans="1:20" x14ac:dyDescent="0.25">
      <c r="A1191" s="57">
        <f t="shared" si="324"/>
        <v>486.97687930408927</v>
      </c>
      <c r="B1191" s="12">
        <f t="shared" si="341"/>
        <v>77.504777512711115</v>
      </c>
      <c r="C1191" s="57" t="str">
        <f t="shared" si="325"/>
        <v>-32.8066059201428-915.60501111006i</v>
      </c>
      <c r="D1191" s="57" t="str">
        <f t="shared" si="326"/>
        <v>7.7999981502579-410.700914646963i</v>
      </c>
      <c r="E1191" s="57" t="str">
        <f t="shared" si="327"/>
        <v>162.434339878938-0.424636975335335i</v>
      </c>
      <c r="F1191" s="57" t="str">
        <f t="shared" si="328"/>
        <v>3.83983970556576-856.476185656356i</v>
      </c>
      <c r="G1191" s="57" t="str">
        <f t="shared" si="329"/>
        <v>0.99999996503133-0.000186999115113659i</v>
      </c>
      <c r="H1191" s="57" t="str">
        <f t="shared" si="330"/>
        <v>109.099815700079+5.6313596638795i</v>
      </c>
      <c r="I1191" s="57" t="str">
        <f t="shared" si="331"/>
        <v>14.7880449927209-263.541065037597i</v>
      </c>
      <c r="K1191" s="57" t="str">
        <f t="shared" si="332"/>
        <v>0.109698752629575-0.00573045150455878i</v>
      </c>
      <c r="L1191" s="57" t="str">
        <f t="shared" si="333"/>
        <v>0.000125-6.47378808682543i</v>
      </c>
      <c r="M1191" s="57" t="str">
        <f t="shared" si="334"/>
        <v>0.0015-3.12079875553347i</v>
      </c>
      <c r="N1191" s="57">
        <f t="shared" si="335"/>
        <v>87.947940147365557</v>
      </c>
      <c r="O1191" s="57">
        <f t="shared" si="336"/>
        <v>59.23973522906067</v>
      </c>
      <c r="P1191" s="371">
        <f t="shared" si="337"/>
        <v>59.23973522906067</v>
      </c>
      <c r="Q1191" s="371">
        <f t="shared" si="338"/>
        <v>-92.052059852634443</v>
      </c>
      <c r="R1191" s="12">
        <f t="shared" si="339"/>
        <v>87.947940147365557</v>
      </c>
      <c r="S1191" s="57">
        <f t="shared" si="340"/>
        <v>7.750477751271112E-2</v>
      </c>
      <c r="T1191" s="12">
        <f t="shared" si="323"/>
        <v>59.23973522906067</v>
      </c>
    </row>
    <row r="1192" spans="1:20" x14ac:dyDescent="0.25">
      <c r="A1192" s="57">
        <f t="shared" si="324"/>
        <v>488.82739144544479</v>
      </c>
      <c r="B1192" s="12">
        <f t="shared" si="341"/>
        <v>77.799295667259415</v>
      </c>
      <c r="C1192" s="57" t="str">
        <f t="shared" si="325"/>
        <v>-32.8057988727565-912.124711311995i</v>
      </c>
      <c r="D1192" s="57" t="str">
        <f t="shared" si="326"/>
        <v>7.79999813617314-409.146188055178i</v>
      </c>
      <c r="E1192" s="57" t="str">
        <f t="shared" si="327"/>
        <v>162.434072768619-0.42623488377411i</v>
      </c>
      <c r="F1192" s="57" t="str">
        <f t="shared" si="328"/>
        <v>3.83983970454332-853.233902295157i</v>
      </c>
      <c r="G1192" s="57" t="str">
        <f t="shared" si="329"/>
        <v>0.999999964765063-0.000187709711701111i</v>
      </c>
      <c r="H1192" s="57" t="str">
        <f t="shared" si="330"/>
        <v>109.099883522419+5.65276016632472i</v>
      </c>
      <c r="I1192" s="57" t="str">
        <f t="shared" si="331"/>
        <v>14.7880490290353-262.543102299122i</v>
      </c>
      <c r="K1192" s="57" t="str">
        <f t="shared" si="332"/>
        <v>0.109696465169431-0.00575210651048154i</v>
      </c>
      <c r="L1192" s="57" t="str">
        <f t="shared" si="333"/>
        <v>0.000125-6.44928081971053i</v>
      </c>
      <c r="M1192" s="57" t="str">
        <f t="shared" si="334"/>
        <v>0.0015-3.10898461400027i</v>
      </c>
      <c r="N1192" s="57">
        <f t="shared" si="335"/>
        <v>87.940167677183751</v>
      </c>
      <c r="O1192" s="57">
        <f t="shared" si="336"/>
        <v>59.20669874572414</v>
      </c>
      <c r="P1192" s="371">
        <f t="shared" si="337"/>
        <v>59.20669874572414</v>
      </c>
      <c r="Q1192" s="371">
        <f t="shared" si="338"/>
        <v>-92.059832322816249</v>
      </c>
      <c r="R1192" s="12">
        <f t="shared" si="339"/>
        <v>87.940167677183751</v>
      </c>
      <c r="S1192" s="57">
        <f t="shared" si="340"/>
        <v>7.7799295667259419E-2</v>
      </c>
      <c r="T1192" s="12">
        <f t="shared" si="323"/>
        <v>59.20669874572414</v>
      </c>
    </row>
    <row r="1193" spans="1:20" x14ac:dyDescent="0.25">
      <c r="A1193" s="57">
        <f t="shared" si="324"/>
        <v>490.68493553293752</v>
      </c>
      <c r="B1193" s="12">
        <f t="shared" si="341"/>
        <v>78.094932990795002</v>
      </c>
      <c r="C1193" s="57" t="str">
        <f t="shared" si="325"/>
        <v>-32.8049857199444-908.657533430995i</v>
      </c>
      <c r="D1193" s="57" t="str">
        <f t="shared" si="326"/>
        <v>7.79999812198114-407.597347168668i</v>
      </c>
      <c r="E1193" s="57" t="str">
        <f t="shared" si="327"/>
        <v>162.433803638053-0.427838685245304i</v>
      </c>
      <c r="F1193" s="57" t="str">
        <f t="shared" si="328"/>
        <v>3.83983970351311-850.003892990093i</v>
      </c>
      <c r="G1193" s="57" t="str">
        <f t="shared" si="329"/>
        <v>0.999999964496769-0.000188423008555022i</v>
      </c>
      <c r="H1193" s="57" t="str">
        <f t="shared" si="330"/>
        <v>109.099951861241+5.67424200596496i</v>
      </c>
      <c r="I1193" s="57" t="str">
        <f t="shared" si="331"/>
        <v>14.7880530960859-261.548916331224i</v>
      </c>
      <c r="K1193" s="57" t="str">
        <f t="shared" si="332"/>
        <v>0.109694160388663-0.00577384242924302i</v>
      </c>
      <c r="L1193" s="57" t="str">
        <f t="shared" si="333"/>
        <v>0.000125-6.42486632766538i</v>
      </c>
      <c r="M1193" s="57" t="str">
        <f t="shared" si="334"/>
        <v>0.0015-3.0972151962545i</v>
      </c>
      <c r="N1193" s="57">
        <f t="shared" si="335"/>
        <v>87.932365961006028</v>
      </c>
      <c r="O1193" s="57">
        <f t="shared" si="336"/>
        <v>59.173661559432809</v>
      </c>
      <c r="P1193" s="371">
        <f t="shared" si="337"/>
        <v>59.173661559432809</v>
      </c>
      <c r="Q1193" s="371">
        <f t="shared" si="338"/>
        <v>-92.067634038993972</v>
      </c>
      <c r="R1193" s="12">
        <f t="shared" si="339"/>
        <v>87.932365961006028</v>
      </c>
      <c r="S1193" s="57">
        <f t="shared" si="340"/>
        <v>7.8094932990795007E-2</v>
      </c>
      <c r="T1193" s="12">
        <f t="shared" si="323"/>
        <v>59.173661559432809</v>
      </c>
    </row>
    <row r="1194" spans="1:20" x14ac:dyDescent="0.25">
      <c r="A1194" s="57">
        <f t="shared" si="324"/>
        <v>492.54953828796266</v>
      </c>
      <c r="B1194" s="12">
        <f t="shared" si="341"/>
        <v>78.391693736160022</v>
      </c>
      <c r="C1194" s="57" t="str">
        <f t="shared" si="325"/>
        <v>-32.8041664158219-905.203427598452i</v>
      </c>
      <c r="D1194" s="57" t="str">
        <f t="shared" si="326"/>
        <v>7.79999810768108-406.054369706838i</v>
      </c>
      <c r="E1194" s="57" t="str">
        <f t="shared" si="327"/>
        <v>162.433532472064-0.429448400108662i</v>
      </c>
      <c r="F1194" s="57" t="str">
        <f t="shared" si="328"/>
        <v>3.83983970247506-846.786111276399i</v>
      </c>
      <c r="G1194" s="57" t="str">
        <f t="shared" si="329"/>
        <v>0.999999964226431-0.0001891390159364i</v>
      </c>
      <c r="H1194" s="57" t="str">
        <f t="shared" si="330"/>
        <v>109.100020720479+5.69580549205656i</v>
      </c>
      <c r="I1194" s="57" t="str">
        <f t="shared" si="331"/>
        <v>14.788057194107-260.558492832206i</v>
      </c>
      <c r="K1194" s="57" t="str">
        <f t="shared" si="332"/>
        <v>0.109691838156861-0.00579565955266192i</v>
      </c>
      <c r="L1194" s="57" t="str">
        <f t="shared" si="333"/>
        <v>0.000125-6.40054425947936i</v>
      </c>
      <c r="M1194" s="57" t="str">
        <f t="shared" si="334"/>
        <v>0.0015-3.08549033298915i</v>
      </c>
      <c r="N1194" s="57">
        <f t="shared" si="335"/>
        <v>87.924534890994281</v>
      </c>
      <c r="O1194" s="57">
        <f t="shared" si="336"/>
        <v>59.140623664873132</v>
      </c>
      <c r="P1194" s="371">
        <f t="shared" si="337"/>
        <v>59.140623664873132</v>
      </c>
      <c r="Q1194" s="371">
        <f t="shared" si="338"/>
        <v>-92.075465109005719</v>
      </c>
      <c r="R1194" s="12">
        <f t="shared" si="339"/>
        <v>87.924534890994281</v>
      </c>
      <c r="S1194" s="57">
        <f t="shared" si="340"/>
        <v>7.839169373616002E-2</v>
      </c>
      <c r="T1194" s="12">
        <f t="shared" si="323"/>
        <v>59.140623664873132</v>
      </c>
    </row>
    <row r="1195" spans="1:20" x14ac:dyDescent="0.25">
      <c r="A1195" s="57">
        <f t="shared" si="324"/>
        <v>494.42122653345695</v>
      </c>
      <c r="B1195" s="12">
        <f t="shared" si="341"/>
        <v>78.689582172357433</v>
      </c>
      <c r="C1195" s="57" t="str">
        <f t="shared" si="325"/>
        <v>-32.8033409141654-901.762344133912i</v>
      </c>
      <c r="D1195" s="57" t="str">
        <f t="shared" si="326"/>
        <v>7.79999809327215-404.517233473438i</v>
      </c>
      <c r="E1195" s="57" t="str">
        <f t="shared" si="327"/>
        <v>162.433259255365-0.43106404877844i</v>
      </c>
      <c r="F1195" s="57" t="str">
        <f t="shared" si="328"/>
        <v>3.83983970142911-843.580510865201i</v>
      </c>
      <c r="G1195" s="57" t="str">
        <f t="shared" si="329"/>
        <v>0.999999963954036-0.000189857744145242i</v>
      </c>
      <c r="H1195" s="57" t="str">
        <f t="shared" si="330"/>
        <v>109.100090104097+5.71745093503298i</v>
      </c>
      <c r="I1195" s="57" t="str">
        <f t="shared" si="331"/>
        <v>14.7880613233345-259.571817554491i</v>
      </c>
      <c r="K1195" s="57" t="str">
        <f t="shared" si="332"/>
        <v>0.109689498342646-0.00581755817348869i</v>
      </c>
      <c r="L1195" s="57" t="str">
        <f t="shared" si="333"/>
        <v>0.000125-6.37631426527132i</v>
      </c>
      <c r="M1195" s="57" t="str">
        <f t="shared" si="334"/>
        <v>0.0015-3.0738098555381i</v>
      </c>
      <c r="N1195" s="57">
        <f t="shared" si="335"/>
        <v>87.916674358938025</v>
      </c>
      <c r="O1195" s="57">
        <f t="shared" si="336"/>
        <v>59.107585056691875</v>
      </c>
      <c r="P1195" s="371">
        <f t="shared" si="337"/>
        <v>59.107585056691875</v>
      </c>
      <c r="Q1195" s="371">
        <f t="shared" si="338"/>
        <v>-92.083325641061975</v>
      </c>
      <c r="R1195" s="12">
        <f t="shared" si="339"/>
        <v>87.916674358938025</v>
      </c>
      <c r="S1195" s="57">
        <f t="shared" si="340"/>
        <v>7.8689582172357428E-2</v>
      </c>
      <c r="T1195" s="12">
        <f t="shared" si="323"/>
        <v>59.107585056691875</v>
      </c>
    </row>
    <row r="1196" spans="1:20" x14ac:dyDescent="0.25">
      <c r="A1196" s="57">
        <f t="shared" si="324"/>
        <v>496.3000271942841</v>
      </c>
      <c r="B1196" s="12">
        <f t="shared" si="341"/>
        <v>78.988602584612394</v>
      </c>
      <c r="C1196" s="57" t="str">
        <f t="shared" si="325"/>
        <v>-32.802509168408-898.334233544343i</v>
      </c>
      <c r="D1196" s="57" t="str">
        <f t="shared" si="326"/>
        <v>7.7999980787535-402.985916356248i</v>
      </c>
      <c r="E1196" s="57" t="str">
        <f t="shared" si="327"/>
        <v>162.432983972556-0.432685651723082i</v>
      </c>
      <c r="F1196" s="57" t="str">
        <f t="shared" si="328"/>
        <v>3.8398397003752-840.387045642863i</v>
      </c>
      <c r="G1196" s="57" t="str">
        <f t="shared" si="329"/>
        <v>0.999999963679566-0.000190579203520685i</v>
      </c>
      <c r="H1196" s="57" t="str">
        <f t="shared" si="330"/>
        <v>109.100160016089+5.73917864650937i</v>
      </c>
      <c r="I1196" s="57" t="str">
        <f t="shared" si="331"/>
        <v>14.788065484006-258.588876304425i</v>
      </c>
      <c r="K1196" s="57" t="str">
        <f t="shared" si="332"/>
        <v>0.109687140813661-0.00583953858540702i</v>
      </c>
      <c r="L1196" s="57" t="str">
        <f t="shared" si="333"/>
        <v>0.000125-6.3521759964847i</v>
      </c>
      <c r="M1196" s="57" t="str">
        <f t="shared" si="334"/>
        <v>0.0015-3.06217359587378i</v>
      </c>
      <c r="N1196" s="57">
        <f t="shared" si="335"/>
        <v>87.908784256253497</v>
      </c>
      <c r="O1196" s="57">
        <f t="shared" si="336"/>
        <v>59.074545729495668</v>
      </c>
      <c r="P1196" s="371">
        <f t="shared" si="337"/>
        <v>59.074545729495668</v>
      </c>
      <c r="Q1196" s="371">
        <f t="shared" si="338"/>
        <v>-92.091215743746503</v>
      </c>
      <c r="R1196" s="12">
        <f t="shared" si="339"/>
        <v>87.908784256253497</v>
      </c>
      <c r="S1196" s="57">
        <f t="shared" si="340"/>
        <v>7.8988602584612391E-2</v>
      </c>
      <c r="T1196" s="12">
        <f t="shared" ref="T1196:T1259" si="342">P1196</f>
        <v>59.074545729495668</v>
      </c>
    </row>
    <row r="1197" spans="1:20" x14ac:dyDescent="0.25">
      <c r="A1197" s="57">
        <f t="shared" ref="A1197:A1260" si="343">2*PI()*B1197</f>
        <v>498.18596729762243</v>
      </c>
      <c r="B1197" s="12">
        <f t="shared" si="341"/>
        <v>79.288759274433929</v>
      </c>
      <c r="C1197" s="57" t="str">
        <f t="shared" ref="C1197:C1260" si="344">IMPRODUCT(D1197,E1197,$C$40,,K1197,$C$41)</f>
        <v>-32.8016711316367-894.919046523409i</v>
      </c>
      <c r="D1197" s="57" t="str">
        <f t="shared" ref="D1197:D1260" si="345">IMDIV(IMPRODUCT($C$37,$C$38,COMPLEX(1,A1197/$C$38)),IMSUM(-1*A1197*A1197/$C$39,COMPLEX(0,1*A1197)))</f>
        <v>7.79999806412428-401.460396326757i</v>
      </c>
      <c r="E1197" s="57" t="str">
        <f t="shared" ref="E1197:E1260" si="346">IMDIV(IMPRODUCT(IMSUM(F1197,G1197),$C$29,H1197),IMSUM(1,I1197))</f>
        <v>162.43270660812-0.43431322946533i</v>
      </c>
      <c r="F1197" s="57" t="str">
        <f t="shared" ref="F1197:F1260" si="347">IMDIV(IMPRODUCT($C$14,$C$15,COMPLEX(1,A1197/$C$15)),IMSUM(-1*A1197*A1197/$C$16,COMPLEX(0,A1197)))</f>
        <v>3.83983969931325-837.205669670314i</v>
      </c>
      <c r="G1197" s="57" t="str">
        <f t="shared" ref="G1197:G1260" si="348">IMDIV(1,COMPLEX(1,A1197*$C$9*$C$10))</f>
        <v>0.999999963403006-0.000191303404441157i</v>
      </c>
      <c r="H1197" s="57" t="str">
        <f t="shared" ref="H1197:H1260" si="349">IMDIV($C$3,IMSUM(K1197,COMPLEX(0,$C$28*A1197)))</f>
        <v>109.100230460478+5.76098893928695i</v>
      </c>
      <c r="I1197" s="57" t="str">
        <f t="shared" ref="I1197:I1260" si="350">IMPRODUCT(F1197,$C$29,H1197,$C$31)</f>
        <v>14.7880696763608-257.609654942064i</v>
      </c>
      <c r="K1197" s="57" t="str">
        <f t="shared" ref="K1197:K1260" si="351">IF($C$26&lt;=0,IMDIV(1,IMSUM(IMDIV(1,L1197),1/$C$18)),IMDIV(1,IMSUM(IMDIV(1,L1197),1/$C$18,IMDIV(1,M1197))))</f>
        <v>0.109684765436565-0.00586160108303533i</v>
      </c>
      <c r="L1197" s="57" t="str">
        <f t="shared" ref="L1197:L1260" si="352">IMSUM($C$21/$C$22,IMDIV(1,COMPLEX(0,$C$20*$C$22*A1197)))</f>
        <v>0.000125-6.32812910588234i</v>
      </c>
      <c r="M1197" s="57" t="str">
        <f t="shared" ref="M1197:M1260" si="353">IMSUM($C$25/$C$26,IMDIV(1,COMPLEX(0,$C$24*$C$26*A1197)))</f>
        <v>0.0015-3.05058138660468i</v>
      </c>
      <c r="N1197" s="57">
        <f t="shared" ref="N1197:N1260" si="354">ABS(R1197)</f>
        <v>87.900864473982622</v>
      </c>
      <c r="O1197" s="57">
        <f t="shared" ref="O1197:O1260" si="355">ABS(P1197)</f>
        <v>59.041505677850509</v>
      </c>
      <c r="P1197" s="371">
        <f t="shared" ref="P1197:P1260" si="356">20*LOG10(IMABS(C1197))</f>
        <v>59.041505677850509</v>
      </c>
      <c r="Q1197" s="371">
        <f t="shared" ref="Q1197:Q1260" si="357">IMARGUMENT(C1197)*180/PI()</f>
        <v>-92.099135526017378</v>
      </c>
      <c r="R1197" s="12">
        <f t="shared" ref="R1197:R1260" si="358">IF(Q1197&lt;0,Q1197+180,Q1197-180)</f>
        <v>87.900864473982622</v>
      </c>
      <c r="S1197" s="57">
        <f t="shared" ref="S1197:S1260" si="359">B1197/1000</f>
        <v>7.9288759274433934E-2</v>
      </c>
      <c r="T1197" s="12">
        <f t="shared" si="342"/>
        <v>59.041505677850509</v>
      </c>
    </row>
    <row r="1198" spans="1:20" x14ac:dyDescent="0.25">
      <c r="A1198" s="57">
        <f t="shared" si="343"/>
        <v>500.07907397335339</v>
      </c>
      <c r="B1198" s="12">
        <f t="shared" ref="B1198:B1261" si="360">B1197*(1+B$42)</f>
        <v>79.590056559676782</v>
      </c>
      <c r="C1198" s="57" t="str">
        <f t="shared" si="344"/>
        <v>-32.8008267565924-891.516733950791i</v>
      </c>
      <c r="D1198" s="57" t="str">
        <f t="shared" si="345"/>
        <v>7.79999804938365-399.940651439846i</v>
      </c>
      <c r="E1198" s="57" t="str">
        <f t="shared" si="346"/>
        <v>162.432427146429-0.435946802582187i</v>
      </c>
      <c r="F1198" s="57" t="str">
        <f t="shared" si="347"/>
        <v>3.83983969824321-834.036337182394i</v>
      </c>
      <c r="G1198" s="57" t="str">
        <f t="shared" si="348"/>
        <v>0.999999963124341-0.000192030357324522i</v>
      </c>
      <c r="H1198" s="57" t="str">
        <f t="shared" si="349"/>
        <v>109.10030144132+5.78288212735785i</v>
      </c>
      <c r="I1198" s="57" t="str">
        <f t="shared" si="350"/>
        <v>14.7880739006404-256.634139380982i</v>
      </c>
      <c r="K1198" s="57" t="str">
        <f t="shared" si="351"/>
        <v>0.109682372077024-0.00588374596192837i</v>
      </c>
      <c r="L1198" s="57" t="str">
        <f t="shared" si="352"/>
        <v>0.000125-6.30417324754167i</v>
      </c>
      <c r="M1198" s="57" t="str">
        <f t="shared" si="353"/>
        <v>0.0015-3.03903306097299i</v>
      </c>
      <c r="N1198" s="57">
        <f t="shared" si="354"/>
        <v>87.892914902791929</v>
      </c>
      <c r="O1198" s="57">
        <f t="shared" si="355"/>
        <v>59.008464896281822</v>
      </c>
      <c r="P1198" s="371">
        <f t="shared" si="356"/>
        <v>59.008464896281822</v>
      </c>
      <c r="Q1198" s="371">
        <f t="shared" si="357"/>
        <v>-92.107085097208071</v>
      </c>
      <c r="R1198" s="12">
        <f t="shared" si="358"/>
        <v>87.892914902791929</v>
      </c>
      <c r="S1198" s="57">
        <f t="shared" si="359"/>
        <v>7.9590056559676783E-2</v>
      </c>
      <c r="T1198" s="12">
        <f t="shared" si="342"/>
        <v>59.008464896281822</v>
      </c>
    </row>
    <row r="1199" spans="1:20" x14ac:dyDescent="0.25">
      <c r="A1199" s="57">
        <f t="shared" si="343"/>
        <v>501.97937445445211</v>
      </c>
      <c r="B1199" s="12">
        <f t="shared" si="360"/>
        <v>79.892498774603553</v>
      </c>
      <c r="C1199" s="57" t="str">
        <f t="shared" si="344"/>
        <v>-32.7999759956655-888.127246891459i</v>
      </c>
      <c r="D1199" s="57" t="str">
        <f t="shared" si="345"/>
        <v>7.79999803453082-398.426659833477i</v>
      </c>
      <c r="E1199" s="57" t="str">
        <f t="shared" si="346"/>
        <v>162.432145571736-0.437586391704886i</v>
      </c>
      <c r="F1199" s="57" t="str">
        <f t="shared" si="347"/>
        <v>3.83983969716504-830.87900258719i</v>
      </c>
      <c r="G1199" s="57" t="str">
        <f t="shared" si="348"/>
        <v>0.999999962843553-0.00019276007262823i</v>
      </c>
      <c r="H1199" s="57" t="str">
        <f t="shared" si="349"/>
        <v>109.1003729627+5.8048585259093i</v>
      </c>
      <c r="I1199" s="57" t="str">
        <f t="shared" si="350"/>
        <v>14.7880781570879-255.662315588057i</v>
      </c>
      <c r="K1199" s="57" t="str">
        <f t="shared" si="351"/>
        <v>0.109679960599706-0.00590597351857865i</v>
      </c>
      <c r="L1199" s="57" t="str">
        <f t="shared" si="352"/>
        <v>0.000125-6.28030807684967i</v>
      </c>
      <c r="M1199" s="57" t="str">
        <f t="shared" si="353"/>
        <v>0.0015-3.02752845285215i</v>
      </c>
      <c r="N1199" s="57">
        <f t="shared" si="354"/>
        <v>87.884935432971687</v>
      </c>
      <c r="O1199" s="57">
        <f t="shared" si="355"/>
        <v>58.97542337927387</v>
      </c>
      <c r="P1199" s="371">
        <f t="shared" si="356"/>
        <v>58.97542337927387</v>
      </c>
      <c r="Q1199" s="371">
        <f t="shared" si="357"/>
        <v>-92.115064567028313</v>
      </c>
      <c r="R1199" s="12">
        <f t="shared" si="358"/>
        <v>87.884935432971687</v>
      </c>
      <c r="S1199" s="57">
        <f t="shared" si="359"/>
        <v>7.9892498774603554E-2</v>
      </c>
      <c r="T1199" s="12">
        <f t="shared" si="342"/>
        <v>58.97542337927387</v>
      </c>
    </row>
    <row r="1200" spans="1:20" x14ac:dyDescent="0.25">
      <c r="A1200" s="57">
        <f t="shared" si="343"/>
        <v>503.88689607737911</v>
      </c>
      <c r="B1200" s="12">
        <f t="shared" si="360"/>
        <v>80.196090269947049</v>
      </c>
      <c r="C1200" s="57" t="str">
        <f t="shared" si="344"/>
        <v>-32.7991188008929-884.750536594987i</v>
      </c>
      <c r="D1200" s="57" t="str">
        <f t="shared" si="345"/>
        <v>7.79999801956489-396.91839972837i</v>
      </c>
      <c r="E1200" s="57" t="str">
        <f t="shared" si="346"/>
        <v>162.43186186818-0.439232017518544i</v>
      </c>
      <c r="F1200" s="57" t="str">
        <f t="shared" si="347"/>
        <v>3.83983969607865-827.733620465384i</v>
      </c>
      <c r="G1200" s="57" t="str">
        <f t="shared" si="348"/>
        <v>0.999999962560628-0.000193492560849474i</v>
      </c>
      <c r="H1200" s="57" t="str">
        <f t="shared" si="349"/>
        <v>109.100445028733+5.82691845132833i</v>
      </c>
      <c r="I1200" s="57" t="str">
        <f t="shared" si="350"/>
        <v>14.7880824459479-254.694169583273i</v>
      </c>
      <c r="K1200" s="57" t="str">
        <f t="shared" si="351"/>
        <v>0.109677530868273-0.00592828405041795i</v>
      </c>
      <c r="L1200" s="57" t="str">
        <f t="shared" si="352"/>
        <v>0.000125-6.25653325049775i</v>
      </c>
      <c r="M1200" s="57" t="str">
        <f t="shared" si="353"/>
        <v>0.0015-3.01606739674452i</v>
      </c>
      <c r="N1200" s="57">
        <f t="shared" si="354"/>
        <v>87.876925954434896</v>
      </c>
      <c r="O1200" s="57">
        <f t="shared" si="355"/>
        <v>58.942381121269676</v>
      </c>
      <c r="P1200" s="371">
        <f t="shared" si="356"/>
        <v>58.942381121269676</v>
      </c>
      <c r="Q1200" s="371">
        <f t="shared" si="357"/>
        <v>-92.123074045565104</v>
      </c>
      <c r="R1200" s="12">
        <f t="shared" si="358"/>
        <v>87.876925954434896</v>
      </c>
      <c r="S1200" s="57">
        <f t="shared" si="359"/>
        <v>8.0196090269947048E-2</v>
      </c>
      <c r="T1200" s="12">
        <f t="shared" si="342"/>
        <v>58.942381121269676</v>
      </c>
    </row>
    <row r="1201" spans="1:20" x14ac:dyDescent="0.25">
      <c r="A1201" s="57">
        <f t="shared" si="343"/>
        <v>505.80166628247309</v>
      </c>
      <c r="B1201" s="12">
        <f t="shared" si="360"/>
        <v>80.500835412972847</v>
      </c>
      <c r="C1201" s="57" t="str">
        <f t="shared" si="344"/>
        <v>-32.7982551239573-881.386554494824i</v>
      </c>
      <c r="D1201" s="57" t="str">
        <f t="shared" si="345"/>
        <v>7.79999800448496-395.415849427698i</v>
      </c>
      <c r="E1201" s="57" t="str">
        <f t="shared" si="346"/>
        <v>162.43157601978-0.440883700762451i</v>
      </c>
      <c r="F1201" s="57" t="str">
        <f t="shared" si="347"/>
        <v>3.83983969498398-824.6001455696i</v>
      </c>
      <c r="G1201" s="57" t="str">
        <f t="shared" si="348"/>
        <v>0.999999962275548-0.000194227832525331i</v>
      </c>
      <c r="H1201" s="57" t="str">
        <f t="shared" si="349"/>
        <v>109.10051764357+5.84906222120661i</v>
      </c>
      <c r="I1201" s="57" t="str">
        <f t="shared" si="350"/>
        <v>14.7880867674677-253.72968743953i</v>
      </c>
      <c r="K1201" s="57" t="str">
        <f t="shared" si="351"/>
        <v>0.109675082745372-0.00595067785581881i</v>
      </c>
      <c r="L1201" s="57" t="str">
        <f t="shared" si="352"/>
        <v>0.000125-6.23284842647717i</v>
      </c>
      <c r="M1201" s="57" t="str">
        <f t="shared" si="353"/>
        <v>0.0015-3.00464972777896i</v>
      </c>
      <c r="N1201" s="57">
        <f t="shared" si="354"/>
        <v>87.868886356716246</v>
      </c>
      <c r="O1201" s="57">
        <f t="shared" si="355"/>
        <v>58.909338116670405</v>
      </c>
      <c r="P1201" s="371">
        <f t="shared" si="356"/>
        <v>58.909338116670405</v>
      </c>
      <c r="Q1201" s="371">
        <f t="shared" si="357"/>
        <v>-92.131113643283754</v>
      </c>
      <c r="R1201" s="12">
        <f t="shared" si="358"/>
        <v>87.868886356716246</v>
      </c>
      <c r="S1201" s="57">
        <f t="shared" si="359"/>
        <v>8.0500835412972843E-2</v>
      </c>
      <c r="T1201" s="12">
        <f t="shared" si="342"/>
        <v>58.909338116670405</v>
      </c>
    </row>
    <row r="1202" spans="1:20" x14ac:dyDescent="0.25">
      <c r="A1202" s="57">
        <f t="shared" si="343"/>
        <v>507.72371261434648</v>
      </c>
      <c r="B1202" s="12">
        <f t="shared" si="360"/>
        <v>80.806738587542142</v>
      </c>
      <c r="C1202" s="57" t="str">
        <f t="shared" si="344"/>
        <v>-32.7973849161843-878.035252207637i</v>
      </c>
      <c r="D1202" s="57" t="str">
        <f t="shared" si="345"/>
        <v>7.79999798929027-393.918987316772i</v>
      </c>
      <c r="E1202" s="57" t="str">
        <f t="shared" si="346"/>
        <v>162.43128801044-0.442541462229931i</v>
      </c>
      <c r="F1202" s="57" t="str">
        <f t="shared" si="347"/>
        <v>3.839839693881-821.478532823748i</v>
      </c>
      <c r="G1202" s="57" t="str">
        <f t="shared" si="348"/>
        <v>0.999999961988297-0.000194965898232923i</v>
      </c>
      <c r="H1202" s="57" t="str">
        <f t="shared" si="349"/>
        <v>109.100590811389+5.87129015434465i</v>
      </c>
      <c r="I1202" s="57" t="str">
        <f t="shared" si="350"/>
        <v>14.7880911218959-252.768855282422i</v>
      </c>
      <c r="K1202" s="57" t="str">
        <f t="shared" si="351"/>
        <v>0.10967261609263-0.00597315523409591i</v>
      </c>
      <c r="L1202" s="57" t="str">
        <f t="shared" si="352"/>
        <v>0.000125-6.20925326407366i</v>
      </c>
      <c r="M1202" s="57" t="str">
        <f t="shared" si="353"/>
        <v>0.0015-2.99327528170846i</v>
      </c>
      <c r="N1202" s="57">
        <f t="shared" si="354"/>
        <v>87.8608165289711</v>
      </c>
      <c r="O1202" s="57">
        <f t="shared" si="355"/>
        <v>58.87629435983547</v>
      </c>
      <c r="P1202" s="371">
        <f t="shared" si="356"/>
        <v>58.87629435983547</v>
      </c>
      <c r="Q1202" s="371">
        <f t="shared" si="357"/>
        <v>-92.1391834710289</v>
      </c>
      <c r="R1202" s="12">
        <f t="shared" si="358"/>
        <v>87.8608165289711</v>
      </c>
      <c r="S1202" s="57">
        <f t="shared" si="359"/>
        <v>8.0806738587542143E-2</v>
      </c>
      <c r="T1202" s="12">
        <f t="shared" si="342"/>
        <v>58.87629435983547</v>
      </c>
    </row>
    <row r="1203" spans="1:20" x14ac:dyDescent="0.25">
      <c r="A1203" s="57">
        <f t="shared" si="343"/>
        <v>509.65306272228105</v>
      </c>
      <c r="B1203" s="12">
        <f t="shared" si="360"/>
        <v>81.113804194174804</v>
      </c>
      <c r="C1203" s="57" t="str">
        <f t="shared" si="344"/>
        <v>-32.7965081285368-874.696581532574i</v>
      </c>
      <c r="D1203" s="57" t="str">
        <f t="shared" si="345"/>
        <v>7.79999797397981-392.427791862725i</v>
      </c>
      <c r="E1203" s="57" t="str">
        <f t="shared" si="346"/>
        <v>162.430997823943-0.444205322767911i</v>
      </c>
      <c r="F1203" s="57" t="str">
        <f t="shared" si="347"/>
        <v>3.83983969276959-818.36873732238i</v>
      </c>
      <c r="G1203" s="57" t="str">
        <f t="shared" si="348"/>
        <v>0.999999961698859-0.000195706768589563i</v>
      </c>
      <c r="H1203" s="57" t="str">
        <f t="shared" si="349"/>
        <v>109.100664536403+5.89360257075667i</v>
      </c>
      <c r="I1203" s="57" t="str">
        <f t="shared" si="350"/>
        <v>14.7880955094831-251.81165929006i</v>
      </c>
      <c r="K1203" s="57" t="str">
        <f t="shared" si="351"/>
        <v>0.109670130770645-0.00599571648550751i</v>
      </c>
      <c r="L1203" s="57" t="str">
        <f t="shared" si="352"/>
        <v>0.000125-6.18574742386298i</v>
      </c>
      <c r="M1203" s="57" t="str">
        <f t="shared" si="353"/>
        <v>0.0015-2.98194389490781i</v>
      </c>
      <c r="N1203" s="57">
        <f t="shared" si="354"/>
        <v>87.852716359974721</v>
      </c>
      <c r="O1203" s="57">
        <f t="shared" si="355"/>
        <v>58.843249845081793</v>
      </c>
      <c r="P1203" s="371">
        <f t="shared" si="356"/>
        <v>58.843249845081793</v>
      </c>
      <c r="Q1203" s="371">
        <f t="shared" si="357"/>
        <v>-92.147283640025279</v>
      </c>
      <c r="R1203" s="12">
        <f t="shared" si="358"/>
        <v>87.852716359974721</v>
      </c>
      <c r="S1203" s="57">
        <f t="shared" si="359"/>
        <v>8.1113804194174799E-2</v>
      </c>
      <c r="T1203" s="12">
        <f t="shared" si="342"/>
        <v>58.843249845081793</v>
      </c>
    </row>
    <row r="1204" spans="1:20" x14ac:dyDescent="0.25">
      <c r="A1204" s="57">
        <f t="shared" si="343"/>
        <v>511.58974436062573</v>
      </c>
      <c r="B1204" s="12">
        <f t="shared" si="360"/>
        <v>81.422036650112673</v>
      </c>
      <c r="C1204" s="57" t="str">
        <f t="shared" si="344"/>
        <v>-32.7956247116175-871.370494450604i</v>
      </c>
      <c r="D1204" s="57" t="str">
        <f t="shared" si="345"/>
        <v>7.7999979585528-390.942241614212i</v>
      </c>
      <c r="E1204" s="57" t="str">
        <f t="shared" si="346"/>
        <v>162.430705443952-0.445875303277444i</v>
      </c>
      <c r="F1204" s="57" t="str">
        <f t="shared" si="347"/>
        <v>3.83983969164973-815.270714330044i</v>
      </c>
      <c r="G1204" s="57" t="str">
        <f t="shared" si="348"/>
        <v>0.999999961407218-0.00019645045425291i</v>
      </c>
      <c r="H1204" s="57" t="str">
        <f t="shared" si="349"/>
        <v>109.100738822855+5.9159997916751i</v>
      </c>
      <c r="I1204" s="57" t="str">
        <f t="shared" si="350"/>
        <v>14.7880999304819-250.858085692854i</v>
      </c>
      <c r="K1204" s="57" t="str">
        <f t="shared" si="351"/>
        <v>0.10966762663898-0.00601836191125693i</v>
      </c>
      <c r="L1204" s="57" t="str">
        <f t="shared" si="352"/>
        <v>0.000125-6.16233056770573i</v>
      </c>
      <c r="M1204" s="57" t="str">
        <f t="shared" si="353"/>
        <v>0.0015-2.9706554043712i</v>
      </c>
      <c r="N1204" s="57">
        <f t="shared" si="354"/>
        <v>87.844585738120969</v>
      </c>
      <c r="O1204" s="57">
        <f t="shared" si="355"/>
        <v>58.810204566683844</v>
      </c>
      <c r="P1204" s="371">
        <f t="shared" si="356"/>
        <v>58.810204566683844</v>
      </c>
      <c r="Q1204" s="371">
        <f t="shared" si="357"/>
        <v>-92.155414261879031</v>
      </c>
      <c r="R1204" s="12">
        <f t="shared" si="358"/>
        <v>87.844585738120969</v>
      </c>
      <c r="S1204" s="57">
        <f t="shared" si="359"/>
        <v>8.1422036650112675E-2</v>
      </c>
      <c r="T1204" s="12">
        <f t="shared" si="342"/>
        <v>58.810204566683844</v>
      </c>
    </row>
    <row r="1205" spans="1:20" x14ac:dyDescent="0.25">
      <c r="A1205" s="57">
        <f t="shared" si="343"/>
        <v>513.53378538919617</v>
      </c>
      <c r="B1205" s="12">
        <f t="shared" si="360"/>
        <v>81.73144038938311</v>
      </c>
      <c r="C1205" s="57" t="str">
        <f t="shared" si="344"/>
        <v>-32.7947346156615-868.056943123824i</v>
      </c>
      <c r="D1205" s="57" t="str">
        <f t="shared" si="345"/>
        <v>7.79999794300837-389.462315201093i</v>
      </c>
      <c r="E1205" s="57" t="str">
        <f t="shared" si="346"/>
        <v>162.430410854011-0.447551424712961i</v>
      </c>
      <c r="F1205" s="57" t="str">
        <f t="shared" si="347"/>
        <v>3.83983969052136-812.184419280642i</v>
      </c>
      <c r="G1205" s="57" t="str">
        <f t="shared" si="348"/>
        <v>0.999999961113355-0.000197196965921122i</v>
      </c>
      <c r="H1205" s="57" t="str">
        <f t="shared" si="349"/>
        <v>109.100813675021+5.93848213955532i</v>
      </c>
      <c r="I1205" s="57" t="str">
        <f t="shared" si="350"/>
        <v>14.7881043851466-249.908120773328i</v>
      </c>
      <c r="K1205" s="57" t="str">
        <f t="shared" si="351"/>
        <v>0.109665103556155-0.00604109181349391i</v>
      </c>
      <c r="L1205" s="57" t="str">
        <f t="shared" si="352"/>
        <v>0.000125-6.13900235874249i</v>
      </c>
      <c r="M1205" s="57" t="str">
        <f t="shared" si="353"/>
        <v>0.0015-2.95940964770991i</v>
      </c>
      <c r="N1205" s="57">
        <f t="shared" si="354"/>
        <v>87.836424551421686</v>
      </c>
      <c r="O1205" s="57">
        <f t="shared" si="355"/>
        <v>58.777158518873264</v>
      </c>
      <c r="P1205" s="371">
        <f t="shared" si="356"/>
        <v>58.777158518873264</v>
      </c>
      <c r="Q1205" s="371">
        <f t="shared" si="357"/>
        <v>-92.163575448578314</v>
      </c>
      <c r="R1205" s="12">
        <f t="shared" si="358"/>
        <v>87.836424551421686</v>
      </c>
      <c r="S1205" s="57">
        <f t="shared" si="359"/>
        <v>8.1731440389383112E-2</v>
      </c>
      <c r="T1205" s="12">
        <f t="shared" si="342"/>
        <v>58.777158518873264</v>
      </c>
    </row>
    <row r="1206" spans="1:20" x14ac:dyDescent="0.25">
      <c r="A1206" s="57">
        <f t="shared" si="343"/>
        <v>515.48521377367513</v>
      </c>
      <c r="B1206" s="12">
        <f t="shared" si="360"/>
        <v>82.042019862862773</v>
      </c>
      <c r="C1206" s="57" t="str">
        <f t="shared" si="344"/>
        <v>-32.7938377905378-864.755879894746i</v>
      </c>
      <c r="D1206" s="57" t="str">
        <f t="shared" si="345"/>
        <v>7.79999792734551-387.987991334131i</v>
      </c>
      <c r="E1206" s="57" t="str">
        <f t="shared" si="346"/>
        <v>162.430114037539-0.449233708082941i</v>
      </c>
      <c r="F1206" s="57" t="str">
        <f t="shared" si="347"/>
        <v>3.83983968938437-809.10980777678i</v>
      </c>
      <c r="G1206" s="57" t="str">
        <f t="shared" si="348"/>
        <v>0.999999960817255-0.000197946314333011i</v>
      </c>
      <c r="H1206" s="57" t="str">
        <f t="shared" si="349"/>
        <v>109.100889097208+5.96104993808027i</v>
      </c>
      <c r="I1206" s="57" t="str">
        <f t="shared" si="350"/>
        <v>14.7881088737336-248.961750865912i</v>
      </c>
      <c r="K1206" s="57" t="str">
        <f t="shared" si="351"/>
        <v>0.109662561379639-0.00606390649531593i</v>
      </c>
      <c r="L1206" s="57" t="str">
        <f t="shared" si="352"/>
        <v>0.000125-6.1157624613892i</v>
      </c>
      <c r="M1206" s="57" t="str">
        <f t="shared" si="353"/>
        <v>0.0015-2.94820646314994i</v>
      </c>
      <c r="N1206" s="57">
        <f t="shared" si="354"/>
        <v>87.82823268750532</v>
      </c>
      <c r="O1206" s="57">
        <f t="shared" si="355"/>
        <v>58.744111695838292</v>
      </c>
      <c r="P1206" s="371">
        <f t="shared" si="356"/>
        <v>58.744111695838292</v>
      </c>
      <c r="Q1206" s="371">
        <f t="shared" si="357"/>
        <v>-92.17176731249468</v>
      </c>
      <c r="R1206" s="12">
        <f t="shared" si="358"/>
        <v>87.82823268750532</v>
      </c>
      <c r="S1206" s="57">
        <f t="shared" si="359"/>
        <v>8.2042019862862775E-2</v>
      </c>
      <c r="T1206" s="12">
        <f t="shared" si="342"/>
        <v>58.744111695838292</v>
      </c>
    </row>
    <row r="1207" spans="1:20" x14ac:dyDescent="0.25">
      <c r="A1207" s="57">
        <f t="shared" si="343"/>
        <v>517.44405758601511</v>
      </c>
      <c r="B1207" s="12">
        <f t="shared" si="360"/>
        <v>82.353779538341655</v>
      </c>
      <c r="C1207" s="57" t="str">
        <f t="shared" si="344"/>
        <v>-32.7929341857429-861.467257285642i</v>
      </c>
      <c r="D1207" s="57" t="str">
        <f t="shared" si="345"/>
        <v>7.79999791156341-386.51924880468i</v>
      </c>
      <c r="E1207" s="57" t="str">
        <f t="shared" si="346"/>
        <v>162.429814977837-0.450922174449063i</v>
      </c>
      <c r="F1207" s="57" t="str">
        <f t="shared" si="347"/>
        <v>3.83983968823874-806.046835589141i</v>
      </c>
      <c r="G1207" s="57" t="str">
        <f t="shared" si="348"/>
        <v>0.9999999605189-0.000198698510268194i</v>
      </c>
      <c r="H1207" s="57" t="str">
        <f t="shared" si="349"/>
        <v>109.10096509376+5.98370351216524i</v>
      </c>
      <c r="I1207" s="57" t="str">
        <f t="shared" si="350"/>
        <v>14.7881133965012-248.018962356762i</v>
      </c>
      <c r="K1207" s="57" t="str">
        <f t="shared" si="351"/>
        <v>0.109659999965842-0.00608680626076959i</v>
      </c>
      <c r="L1207" s="57" t="str">
        <f t="shared" si="352"/>
        <v>0.000125-6.09261054133215i</v>
      </c>
      <c r="M1207" s="57" t="str">
        <f t="shared" si="353"/>
        <v>0.0015-2.93704568952972i</v>
      </c>
      <c r="N1207" s="57">
        <f t="shared" si="354"/>
        <v>87.820010033616313</v>
      </c>
      <c r="O1207" s="57">
        <f t="shared" si="355"/>
        <v>58.711064091723756</v>
      </c>
      <c r="P1207" s="371">
        <f t="shared" si="356"/>
        <v>58.711064091723756</v>
      </c>
      <c r="Q1207" s="371">
        <f t="shared" si="357"/>
        <v>-92.179989966383687</v>
      </c>
      <c r="R1207" s="12">
        <f t="shared" si="358"/>
        <v>87.820010033616313</v>
      </c>
      <c r="S1207" s="57">
        <f t="shared" si="359"/>
        <v>8.2353779538341651E-2</v>
      </c>
      <c r="T1207" s="12">
        <f t="shared" si="342"/>
        <v>58.711064091723756</v>
      </c>
    </row>
    <row r="1208" spans="1:20" x14ac:dyDescent="0.25">
      <c r="A1208" s="57">
        <f t="shared" si="343"/>
        <v>519.41034500484204</v>
      </c>
      <c r="B1208" s="12">
        <f t="shared" si="360"/>
        <v>82.666723900587357</v>
      </c>
      <c r="C1208" s="57" t="str">
        <f t="shared" si="344"/>
        <v>-32.7920237504013-858.191027997837i</v>
      </c>
      <c r="D1208" s="57" t="str">
        <f t="shared" si="345"/>
        <v>7.79999789566114-385.056066484387i</v>
      </c>
      <c r="E1208" s="57" t="str">
        <f t="shared" si="346"/>
        <v>162.42951365808-0.45261684492671i</v>
      </c>
      <c r="F1208" s="57" t="str">
        <f t="shared" si="347"/>
        <v>3.83983968708439-802.995458655841i</v>
      </c>
      <c r="G1208" s="57" t="str">
        <f t="shared" si="348"/>
        <v>0.999999960218274-0.000199453564547252i</v>
      </c>
      <c r="H1208" s="57" t="str">
        <f t="shared" si="349"/>
        <v>109.101041669051+6.00644318796261i</v>
      </c>
      <c r="I1208" s="57" t="str">
        <f t="shared" si="350"/>
        <v>14.78811795371-247.079741683546i</v>
      </c>
      <c r="K1208" s="57" t="str">
        <f t="shared" si="351"/>
        <v>0.109657419170107-0.00610979141485195i</v>
      </c>
      <c r="L1208" s="57" t="str">
        <f t="shared" si="352"/>
        <v>0.000125-6.06954626552315i</v>
      </c>
      <c r="M1208" s="57" t="str">
        <f t="shared" si="353"/>
        <v>0.0015-2.92592716629779i</v>
      </c>
      <c r="N1208" s="57">
        <f t="shared" si="354"/>
        <v>87.811756476613823</v>
      </c>
      <c r="O1208" s="57">
        <f t="shared" si="355"/>
        <v>58.678015700630496</v>
      </c>
      <c r="P1208" s="371">
        <f t="shared" si="356"/>
        <v>58.678015700630496</v>
      </c>
      <c r="Q1208" s="371">
        <f t="shared" si="357"/>
        <v>-92.188243523386177</v>
      </c>
      <c r="R1208" s="12">
        <f t="shared" si="358"/>
        <v>87.811756476613823</v>
      </c>
      <c r="S1208" s="57">
        <f t="shared" si="359"/>
        <v>8.2666723900587352E-2</v>
      </c>
      <c r="T1208" s="12">
        <f t="shared" si="342"/>
        <v>58.678015700630496</v>
      </c>
    </row>
    <row r="1209" spans="1:20" x14ac:dyDescent="0.25">
      <c r="A1209" s="57">
        <f t="shared" si="343"/>
        <v>521.38410431586044</v>
      </c>
      <c r="B1209" s="12">
        <f t="shared" si="360"/>
        <v>82.980857451409591</v>
      </c>
      <c r="C1209" s="57" t="str">
        <f t="shared" si="344"/>
        <v>-32.7911064332608-854.927144911058i</v>
      </c>
      <c r="D1209" s="57" t="str">
        <f t="shared" si="345"/>
        <v>7.79999787963778-383.598423324884i</v>
      </c>
      <c r="E1209" s="57" t="str">
        <f t="shared" si="346"/>
        <v>162.429210061318-0.454317740684519i</v>
      </c>
      <c r="F1209" s="57" t="str">
        <f t="shared" si="347"/>
        <v>3.83983968592124-799.9556330818i</v>
      </c>
      <c r="G1209" s="57" t="str">
        <f t="shared" si="348"/>
        <v>0.999999959915358-0.000200211488031884i</v>
      </c>
      <c r="H1209" s="57" t="str">
        <f t="shared" si="349"/>
        <v>109.101118827487+6.02926929286629i</v>
      </c>
      <c r="I1209" s="57" t="str">
        <f t="shared" si="350"/>
        <v>14.7881225456221-246.144075335255i</v>
      </c>
      <c r="K1209" s="57" t="str">
        <f t="shared" si="351"/>
        <v>0.109654818846706-0.0061328622635119i</v>
      </c>
      <c r="L1209" s="57" t="str">
        <f t="shared" si="352"/>
        <v>0.000125-6.04656930217489i</v>
      </c>
      <c r="M1209" s="57" t="str">
        <f t="shared" si="353"/>
        <v>0.0015-2.91485073351045i</v>
      </c>
      <c r="N1209" s="57">
        <f t="shared" si="354"/>
        <v>87.803471902970955</v>
      </c>
      <c r="O1209" s="57">
        <f t="shared" si="355"/>
        <v>58.644966516615312</v>
      </c>
      <c r="P1209" s="371">
        <f t="shared" si="356"/>
        <v>58.644966516615312</v>
      </c>
      <c r="Q1209" s="371">
        <f t="shared" si="357"/>
        <v>-92.196528097029045</v>
      </c>
      <c r="R1209" s="12">
        <f t="shared" si="358"/>
        <v>87.803471902970955</v>
      </c>
      <c r="S1209" s="57">
        <f t="shared" si="359"/>
        <v>8.2980857451409595E-2</v>
      </c>
      <c r="T1209" s="12">
        <f t="shared" si="342"/>
        <v>58.644966516615312</v>
      </c>
    </row>
    <row r="1210" spans="1:20" x14ac:dyDescent="0.25">
      <c r="A1210" s="57">
        <f t="shared" si="343"/>
        <v>523.3653639122607</v>
      </c>
      <c r="B1210" s="12">
        <f t="shared" si="360"/>
        <v>83.296184709724955</v>
      </c>
      <c r="C1210" s="57" t="str">
        <f t="shared" si="344"/>
        <v>-32.7901821826892-851.675561082737i</v>
      </c>
      <c r="D1210" s="57" t="str">
        <f t="shared" si="345"/>
        <v>7.7999978634924-382.146298357482i</v>
      </c>
      <c r="E1210" s="57" t="str">
        <f t="shared" si="346"/>
        <v>162.428904170478-0.456024882944282i</v>
      </c>
      <c r="F1210" s="57" t="str">
        <f t="shared" si="347"/>
        <v>3.83983968474922-796.927315138103i</v>
      </c>
      <c r="G1210" s="57" t="str">
        <f t="shared" si="348"/>
        <v>0.999999959610136-0.000200972291625064i</v>
      </c>
      <c r="H1210" s="57" t="str">
        <f t="shared" si="349"/>
        <v>109.10119657351+6.05218215551667i</v>
      </c>
      <c r="I1210" s="57" t="str">
        <f t="shared" si="350"/>
        <v>14.7881271725014-245.211949852014i</v>
      </c>
      <c r="K1210" s="57" t="str">
        <f t="shared" si="351"/>
        <v>0.109652198848828-0.0061560191136513i</v>
      </c>
      <c r="L1210" s="57" t="str">
        <f t="shared" si="352"/>
        <v>0.000125-6.02367932075602i</v>
      </c>
      <c r="M1210" s="57" t="str">
        <f t="shared" si="353"/>
        <v>0.0015-2.90381623182949i</v>
      </c>
      <c r="N1210" s="57">
        <f t="shared" si="354"/>
        <v>87.795156198773824</v>
      </c>
      <c r="O1210" s="57">
        <f t="shared" si="355"/>
        <v>58.611916533690447</v>
      </c>
      <c r="P1210" s="371">
        <f t="shared" si="356"/>
        <v>58.611916533690447</v>
      </c>
      <c r="Q1210" s="371">
        <f t="shared" si="357"/>
        <v>-92.204843801226176</v>
      </c>
      <c r="R1210" s="12">
        <f t="shared" si="358"/>
        <v>87.795156198773824</v>
      </c>
      <c r="S1210" s="57">
        <f t="shared" si="359"/>
        <v>8.3296184709724955E-2</v>
      </c>
      <c r="T1210" s="12">
        <f t="shared" si="342"/>
        <v>58.611916533690447</v>
      </c>
    </row>
    <row r="1211" spans="1:20" x14ac:dyDescent="0.25">
      <c r="A1211" s="57">
        <f t="shared" si="343"/>
        <v>525.35415229512739</v>
      </c>
      <c r="B1211" s="12">
        <f t="shared" si="360"/>
        <v>83.612710211621916</v>
      </c>
      <c r="C1211" s="57" t="str">
        <f t="shared" si="344"/>
        <v>-32.7892509466757-848.436229747334i</v>
      </c>
      <c r="D1211" s="57" t="str">
        <f t="shared" si="345"/>
        <v>7.79999784722412-380.699670692879i</v>
      </c>
      <c r="E1211" s="57" t="str">
        <f t="shared" si="346"/>
        <v>162.42859596836-0.457738292981302i</v>
      </c>
      <c r="F1211" s="57" t="str">
        <f t="shared" si="347"/>
        <v>3.83983968356831-793.910461261384i</v>
      </c>
      <c r="G1211" s="57" t="str">
        <f t="shared" si="348"/>
        <v>0.99999995930259-0.000201735986271197i</v>
      </c>
      <c r="H1211" s="57" t="str">
        <f t="shared" si="349"/>
        <v>109.101274911597+6.07518210580567i</v>
      </c>
      <c r="I1211" s="57" t="str">
        <f t="shared" si="350"/>
        <v>14.788131834615-244.283351824888i</v>
      </c>
      <c r="K1211" s="57" t="str">
        <f t="shared" si="351"/>
        <v>0.109649559028571-0.00617926227312641i</v>
      </c>
      <c r="L1211" s="57" t="str">
        <f t="shared" si="352"/>
        <v>0.000125-6.00087599198649i</v>
      </c>
      <c r="M1211" s="57" t="str">
        <f t="shared" si="353"/>
        <v>0.0015-2.89282350251992i</v>
      </c>
      <c r="N1211" s="57">
        <f t="shared" si="354"/>
        <v>87.78680924972025</v>
      </c>
      <c r="O1211" s="57">
        <f t="shared" si="355"/>
        <v>58.578865745823244</v>
      </c>
      <c r="P1211" s="371">
        <f t="shared" si="356"/>
        <v>58.578865745823244</v>
      </c>
      <c r="Q1211" s="371">
        <f t="shared" si="357"/>
        <v>-92.21319075027975</v>
      </c>
      <c r="R1211" s="12">
        <f t="shared" si="358"/>
        <v>87.78680924972025</v>
      </c>
      <c r="S1211" s="57">
        <f t="shared" si="359"/>
        <v>8.3612710211621921E-2</v>
      </c>
      <c r="T1211" s="12">
        <f t="shared" si="342"/>
        <v>58.578865745823244</v>
      </c>
    </row>
    <row r="1212" spans="1:20" x14ac:dyDescent="0.25">
      <c r="A1212" s="57">
        <f t="shared" si="343"/>
        <v>527.35049807384894</v>
      </c>
      <c r="B1212" s="12">
        <f t="shared" si="360"/>
        <v>83.930438510426086</v>
      </c>
      <c r="C1212" s="57" t="str">
        <f t="shared" si="344"/>
        <v>-32.7883126728227-845.209104315689i</v>
      </c>
      <c r="D1212" s="57" t="str">
        <f t="shared" si="345"/>
        <v>7.79999783083194-379.258519520848i</v>
      </c>
      <c r="E1212" s="57" t="str">
        <f t="shared" si="346"/>
        <v>162.428285437636-0.459457992123634i</v>
      </c>
      <c r="F1212" s="57" t="str">
        <f t="shared" si="347"/>
        <v>3.83983968237837-790.905028053185i</v>
      </c>
      <c r="G1212" s="57" t="str">
        <f t="shared" si="348"/>
        <v>0.999999958992702-0.000202502582956274i</v>
      </c>
      <c r="H1212" s="57" t="str">
        <f t="shared" si="349"/>
        <v>109.101353846255+6.09826947488073i</v>
      </c>
      <c r="I1212" s="57" t="str">
        <f t="shared" si="350"/>
        <v>14.7881365322304-243.358267895676i</v>
      </c>
      <c r="K1212" s="57" t="str">
        <f t="shared" si="351"/>
        <v>0.10964689923694-0.00620259205074908i</v>
      </c>
      <c r="L1212" s="57" t="str">
        <f t="shared" si="352"/>
        <v>0.000125-5.9781589878327i</v>
      </c>
      <c r="M1212" s="57" t="str">
        <f t="shared" si="353"/>
        <v>0.0015-2.88187238744762i</v>
      </c>
      <c r="N1212" s="57">
        <f t="shared" si="354"/>
        <v>87.778430941119225</v>
      </c>
      <c r="O1212" s="57">
        <f t="shared" si="355"/>
        <v>58.54581414693601</v>
      </c>
      <c r="P1212" s="371">
        <f t="shared" si="356"/>
        <v>58.54581414693601</v>
      </c>
      <c r="Q1212" s="371">
        <f t="shared" si="357"/>
        <v>-92.221569058880775</v>
      </c>
      <c r="R1212" s="12">
        <f t="shared" si="358"/>
        <v>87.778430941119225</v>
      </c>
      <c r="S1212" s="57">
        <f t="shared" si="359"/>
        <v>8.3930438510426086E-2</v>
      </c>
      <c r="T1212" s="12">
        <f t="shared" si="342"/>
        <v>58.54581414693601</v>
      </c>
    </row>
    <row r="1213" spans="1:20" x14ac:dyDescent="0.25">
      <c r="A1213" s="57">
        <f t="shared" si="343"/>
        <v>529.35442996652955</v>
      </c>
      <c r="B1213" s="12">
        <f t="shared" si="360"/>
        <v>84.249374176765713</v>
      </c>
      <c r="C1213" s="57" t="str">
        <f t="shared" si="344"/>
        <v>-32.7873673083465-841.994138374321i</v>
      </c>
      <c r="D1213" s="57" t="str">
        <f t="shared" si="345"/>
        <v>7.79999781431494-377.822824109946i</v>
      </c>
      <c r="E1213" s="57" t="str">
        <f t="shared" si="346"/>
        <v>162.427972560853-0.461184001752311i</v>
      </c>
      <c r="F1213" s="57" t="str">
        <f t="shared" si="347"/>
        <v>3.8398396811794-787.910972279339i</v>
      </c>
      <c r="G1213" s="57" t="str">
        <f t="shared" si="348"/>
        <v>0.999999958680455-0.000203272092708036i</v>
      </c>
      <c r="H1213" s="57" t="str">
        <f t="shared" si="349"/>
        <v>109.101433382029+6.12144459515066i</v>
      </c>
      <c r="I1213" s="57" t="str">
        <f t="shared" si="350"/>
        <v>14.7881412656185-242.436684756737i</v>
      </c>
      <c r="K1213" s="57" t="str">
        <f t="shared" si="351"/>
        <v>0.10964421932383-0.00622600875628793i</v>
      </c>
      <c r="L1213" s="57" t="str">
        <f t="shared" si="352"/>
        <v>0.000125-5.955527981503i</v>
      </c>
      <c r="M1213" s="57" t="str">
        <f t="shared" si="353"/>
        <v>0.0015-2.87096272907713i</v>
      </c>
      <c r="N1213" s="57">
        <f t="shared" si="354"/>
        <v>87.77002115788963</v>
      </c>
      <c r="O1213" s="57">
        <f t="shared" si="355"/>
        <v>58.512761730905396</v>
      </c>
      <c r="P1213" s="371">
        <f t="shared" si="356"/>
        <v>58.512761730905396</v>
      </c>
      <c r="Q1213" s="371">
        <f t="shared" si="357"/>
        <v>-92.22997884211037</v>
      </c>
      <c r="R1213" s="12">
        <f t="shared" si="358"/>
        <v>87.77002115788963</v>
      </c>
      <c r="S1213" s="57">
        <f t="shared" si="359"/>
        <v>8.4249374176765715E-2</v>
      </c>
      <c r="T1213" s="12">
        <f t="shared" si="342"/>
        <v>58.512761730905396</v>
      </c>
    </row>
    <row r="1214" spans="1:20" x14ac:dyDescent="0.25">
      <c r="A1214" s="57">
        <f t="shared" si="343"/>
        <v>531.36597680040245</v>
      </c>
      <c r="B1214" s="12">
        <f t="shared" si="360"/>
        <v>84.569521798637425</v>
      </c>
      <c r="C1214" s="57" t="str">
        <f t="shared" si="344"/>
        <v>-32.7864148000753-838.791285684794i</v>
      </c>
      <c r="D1214" s="57" t="str">
        <f t="shared" si="345"/>
        <v>7.79999779767218-376.392563807215i</v>
      </c>
      <c r="E1214" s="57" t="str">
        <f t="shared" si="346"/>
        <v>162.427657320427-0.462916343301488i</v>
      </c>
      <c r="F1214" s="57" t="str">
        <f t="shared" si="347"/>
        <v>3.8398396799713-784.928250869353i</v>
      </c>
      <c r="G1214" s="57" t="str">
        <f t="shared" si="348"/>
        <v>0.999999958365829-0.00020404452659613i</v>
      </c>
      <c r="H1214" s="57" t="str">
        <f t="shared" si="349"/>
        <v>109.101513523498+6.14470780028956i</v>
      </c>
      <c r="I1214" s="57" t="str">
        <f t="shared" si="350"/>
        <v>14.7881460350518-241.518589150789i</v>
      </c>
      <c r="K1214" s="57" t="str">
        <f t="shared" si="351"/>
        <v>0.109641519138026-0.00624951270046966i</v>
      </c>
      <c r="L1214" s="57" t="str">
        <f t="shared" si="352"/>
        <v>0.000125-5.9329826474427i</v>
      </c>
      <c r="M1214" s="57" t="str">
        <f t="shared" si="353"/>
        <v>0.0015-2.86009437046934i</v>
      </c>
      <c r="N1214" s="57">
        <f t="shared" si="354"/>
        <v>87.761579784559359</v>
      </c>
      <c r="O1214" s="57">
        <f t="shared" si="355"/>
        <v>58.479708491562377</v>
      </c>
      <c r="P1214" s="371">
        <f t="shared" si="356"/>
        <v>58.479708491562377</v>
      </c>
      <c r="Q1214" s="371">
        <f t="shared" si="357"/>
        <v>-92.238420215440641</v>
      </c>
      <c r="R1214" s="12">
        <f t="shared" si="358"/>
        <v>87.761579784559359</v>
      </c>
      <c r="S1214" s="57">
        <f t="shared" si="359"/>
        <v>8.4569521798637429E-2</v>
      </c>
      <c r="T1214" s="12">
        <f t="shared" si="342"/>
        <v>58.479708491562377</v>
      </c>
    </row>
    <row r="1215" spans="1:20" x14ac:dyDescent="0.25">
      <c r="A1215" s="57">
        <f t="shared" si="343"/>
        <v>533.38516751224392</v>
      </c>
      <c r="B1215" s="12">
        <f t="shared" si="360"/>
        <v>84.890885981472252</v>
      </c>
      <c r="C1215" s="57" t="str">
        <f t="shared" si="344"/>
        <v>-32.7854550944417-835.60050018302i</v>
      </c>
      <c r="D1215" s="57" t="str">
        <f t="shared" si="345"/>
        <v>7.7999977809027-374.967718037876i</v>
      </c>
      <c r="E1215" s="57" t="str">
        <f t="shared" si="346"/>
        <v>162.427339698645-0.464655038257771i</v>
      </c>
      <c r="F1215" s="57" t="str">
        <f t="shared" si="347"/>
        <v>3.83983967875397-781.956820915773i</v>
      </c>
      <c r="G1215" s="57" t="str">
        <f t="shared" si="348"/>
        <v>0.999999958048809-0.000204819895732263i</v>
      </c>
      <c r="H1215" s="57" t="str">
        <f t="shared" si="349"/>
        <v>109.101594275273+6.16805942524207i</v>
      </c>
      <c r="I1215" s="57" t="str">
        <f t="shared" si="350"/>
        <v>14.7881508408045-240.603967870711i</v>
      </c>
      <c r="K1215" s="57" t="str">
        <f t="shared" si="351"/>
        <v>0.109638798527191-0.00627310419498006i</v>
      </c>
      <c r="L1215" s="57" t="str">
        <f t="shared" si="352"/>
        <v>0.000125-5.91052266132965i</v>
      </c>
      <c r="M1215" s="57" t="str">
        <f t="shared" si="353"/>
        <v>0.0015-2.84926715527929i</v>
      </c>
      <c r="N1215" s="57">
        <f t="shared" si="354"/>
        <v>87.753106705264486</v>
      </c>
      <c r="O1215" s="57">
        <f t="shared" si="355"/>
        <v>58.446654422691594</v>
      </c>
      <c r="P1215" s="371">
        <f t="shared" si="356"/>
        <v>58.446654422691594</v>
      </c>
      <c r="Q1215" s="371">
        <f t="shared" si="357"/>
        <v>-92.246893294735514</v>
      </c>
      <c r="R1215" s="12">
        <f t="shared" si="358"/>
        <v>87.753106705264486</v>
      </c>
      <c r="S1215" s="57">
        <f t="shared" si="359"/>
        <v>8.489088598147225E-2</v>
      </c>
      <c r="T1215" s="12">
        <f t="shared" si="342"/>
        <v>58.446654422691594</v>
      </c>
    </row>
    <row r="1216" spans="1:20" x14ac:dyDescent="0.25">
      <c r="A1216" s="57">
        <f t="shared" si="343"/>
        <v>535.41203114879056</v>
      </c>
      <c r="B1216" s="12">
        <f t="shared" si="360"/>
        <v>85.21347134820185</v>
      </c>
      <c r="C1216" s="57" t="str">
        <f t="shared" si="344"/>
        <v>-32.7844881374853-832.42173597863i</v>
      </c>
      <c r="D1216" s="57" t="str">
        <f t="shared" si="345"/>
        <v>7.79999776400549-373.548266305048i</v>
      </c>
      <c r="E1216" s="57" t="str">
        <f t="shared" si="346"/>
        <v>162.427019677663-0.466400108160357i</v>
      </c>
      <c r="F1216" s="57" t="str">
        <f t="shared" si="347"/>
        <v>3.8398396775274-778.996639673584i</v>
      </c>
      <c r="G1216" s="57" t="str">
        <f t="shared" si="348"/>
        <v>0.999999957729374-0.00020559821127037i</v>
      </c>
      <c r="H1216" s="57" t="str">
        <f t="shared" si="349"/>
        <v>109.101675642004+6.1914998062282i</v>
      </c>
      <c r="I1216" s="57" t="str">
        <f t="shared" si="350"/>
        <v>14.7881556831533-239.692807759373i</v>
      </c>
      <c r="K1216" s="57" t="str">
        <f t="shared" si="351"/>
        <v>0.109636057337859-0.00629678355246543i</v>
      </c>
      <c r="L1216" s="57" t="str">
        <f t="shared" si="352"/>
        <v>0.000125-5.88814770006941i</v>
      </c>
      <c r="M1216" s="57" t="str">
        <f t="shared" si="353"/>
        <v>0.0015-2.83848092775382i</v>
      </c>
      <c r="N1216" s="57">
        <f t="shared" si="354"/>
        <v>87.744601803748097</v>
      </c>
      <c r="O1216" s="57">
        <f t="shared" si="355"/>
        <v>58.413599518031333</v>
      </c>
      <c r="P1216" s="371">
        <f t="shared" si="356"/>
        <v>58.413599518031333</v>
      </c>
      <c r="Q1216" s="371">
        <f t="shared" si="357"/>
        <v>-92.255398196251903</v>
      </c>
      <c r="R1216" s="12">
        <f t="shared" si="358"/>
        <v>87.744601803748097</v>
      </c>
      <c r="S1216" s="57">
        <f t="shared" si="359"/>
        <v>8.5213471348201855E-2</v>
      </c>
      <c r="T1216" s="12">
        <f t="shared" si="342"/>
        <v>58.413599518031333</v>
      </c>
    </row>
    <row r="1217" spans="1:20" x14ac:dyDescent="0.25">
      <c r="A1217" s="57">
        <f t="shared" si="343"/>
        <v>537.4465968671559</v>
      </c>
      <c r="B1217" s="12">
        <f t="shared" si="360"/>
        <v>85.53728253932502</v>
      </c>
      <c r="C1217" s="57" t="str">
        <f t="shared" si="344"/>
        <v>-32.7835138748471-829.254947354296i</v>
      </c>
      <c r="D1217" s="57" t="str">
        <f t="shared" si="345"/>
        <v>7.79999774697965-372.13418818944i</v>
      </c>
      <c r="E1217" s="57" t="str">
        <f t="shared" si="346"/>
        <v>162.426697239506-0.468151574601192i</v>
      </c>
      <c r="F1217" s="57" t="str">
        <f t="shared" si="347"/>
        <v>3.83983967629148-776.047664559585i</v>
      </c>
      <c r="G1217" s="57" t="str">
        <f t="shared" si="348"/>
        <v>0.999999957407506-0.000206379484406771i</v>
      </c>
      <c r="H1217" s="57" t="str">
        <f t="shared" si="349"/>
        <v>109.101757628374+6.21502928074811i</v>
      </c>
      <c r="I1217" s="57" t="str">
        <f t="shared" si="350"/>
        <v>14.788160562377-238.785095709427i</v>
      </c>
      <c r="K1217" s="57" t="str">
        <f t="shared" si="351"/>
        <v>0.109633295415427-0.00632055108653347i</v>
      </c>
      <c r="L1217" s="57" t="str">
        <f t="shared" si="352"/>
        <v>0.000125-5.86585744179059i</v>
      </c>
      <c r="M1217" s="57" t="str">
        <f t="shared" si="353"/>
        <v>0.0015-2.82773553272944i</v>
      </c>
      <c r="N1217" s="57">
        <f t="shared" si="354"/>
        <v>87.736064963359482</v>
      </c>
      <c r="O1217" s="57">
        <f t="shared" si="355"/>
        <v>58.380543771272983</v>
      </c>
      <c r="P1217" s="371">
        <f t="shared" si="356"/>
        <v>58.380543771272983</v>
      </c>
      <c r="Q1217" s="371">
        <f t="shared" si="357"/>
        <v>-92.263935036640518</v>
      </c>
      <c r="R1217" s="12">
        <f t="shared" si="358"/>
        <v>87.736064963359482</v>
      </c>
      <c r="S1217" s="57">
        <f t="shared" si="359"/>
        <v>8.5537282539325021E-2</v>
      </c>
      <c r="T1217" s="12">
        <f t="shared" si="342"/>
        <v>58.380543771272983</v>
      </c>
    </row>
    <row r="1218" spans="1:20" x14ac:dyDescent="0.25">
      <c r="A1218" s="57">
        <f t="shared" si="343"/>
        <v>539.4888939352511</v>
      </c>
      <c r="B1218" s="12">
        <f t="shared" si="360"/>
        <v>85.862324212974457</v>
      </c>
      <c r="C1218" s="57" t="str">
        <f t="shared" si="344"/>
        <v>-32.7825322517669-826.100088765081i</v>
      </c>
      <c r="D1218" s="57" t="str">
        <f t="shared" si="345"/>
        <v>7.79999772982416-370.725463349063i</v>
      </c>
      <c r="E1218" s="57" t="str">
        <f t="shared" si="346"/>
        <v>162.426372366068-0.469909459224346i</v>
      </c>
      <c r="F1218" s="57" t="str">
        <f t="shared" si="347"/>
        <v>3.83983967504615-773.109853151779i</v>
      </c>
      <c r="G1218" s="57" t="str">
        <f t="shared" si="348"/>
        <v>0.999999957083189-0.000207163726380329i</v>
      </c>
      <c r="H1218" s="57" t="str">
        <f t="shared" si="349"/>
        <v>109.101840239102+6.23864818758709i</v>
      </c>
      <c r="I1218" s="57" t="str">
        <f t="shared" si="350"/>
        <v>14.7881654787562-237.880818663128i</v>
      </c>
      <c r="K1218" s="57" t="str">
        <f t="shared" si="351"/>
        <v>0.109630512604146-0.00634440711175452i</v>
      </c>
      <c r="L1218" s="57" t="str">
        <f t="shared" si="352"/>
        <v>0.000125-5.84365156584039i</v>
      </c>
      <c r="M1218" s="57" t="str">
        <f t="shared" si="353"/>
        <v>0.0015-2.81703081563005i</v>
      </c>
      <c r="N1218" s="57">
        <f t="shared" si="354"/>
        <v>87.72749606705311</v>
      </c>
      <c r="O1218" s="57">
        <f t="shared" si="355"/>
        <v>58.347487176060753</v>
      </c>
      <c r="P1218" s="371">
        <f t="shared" si="356"/>
        <v>58.347487176060753</v>
      </c>
      <c r="Q1218" s="371">
        <f t="shared" si="357"/>
        <v>-92.27250393294689</v>
      </c>
      <c r="R1218" s="12">
        <f t="shared" si="358"/>
        <v>87.72749606705311</v>
      </c>
      <c r="S1218" s="57">
        <f t="shared" si="359"/>
        <v>8.5862324212974461E-2</v>
      </c>
      <c r="T1218" s="12">
        <f t="shared" si="342"/>
        <v>58.347487176060753</v>
      </c>
    </row>
    <row r="1219" spans="1:20" x14ac:dyDescent="0.25">
      <c r="A1219" s="57">
        <f t="shared" si="343"/>
        <v>541.53895173220508</v>
      </c>
      <c r="B1219" s="12">
        <f t="shared" si="360"/>
        <v>86.188601044983756</v>
      </c>
      <c r="C1219" s="57" t="str">
        <f t="shared" si="344"/>
        <v>-32.7815432130805-822.957114837781i</v>
      </c>
      <c r="D1219" s="57" t="str">
        <f t="shared" si="345"/>
        <v>7.79999771253807-369.322071518938i</v>
      </c>
      <c r="E1219" s="57" t="str">
        <f t="shared" si="346"/>
        <v>162.426045039107-0.471673783726174i</v>
      </c>
      <c r="F1219" s="57" t="str">
        <f t="shared" si="347"/>
        <v>3.83983967379135-770.183163188763i</v>
      </c>
      <c r="G1219" s="57" t="str">
        <f t="shared" si="348"/>
        <v>0.999999956756401-0.000207950948472619i</v>
      </c>
      <c r="H1219" s="57" t="str">
        <f t="shared" si="349"/>
        <v>109.101923478943+6.26235686682038i</v>
      </c>
      <c r="I1219" s="57" t="str">
        <f t="shared" si="350"/>
        <v>14.7881704325738-236.979963612146i</v>
      </c>
      <c r="K1219" s="57" t="str">
        <f t="shared" si="351"/>
        <v>0.109627708747114-0.00636835194366263i</v>
      </c>
      <c r="L1219" s="57" t="str">
        <f t="shared" si="352"/>
        <v>0.000125-5.82152975277985i</v>
      </c>
      <c r="M1219" s="57" t="str">
        <f t="shared" si="353"/>
        <v>0.0015-2.80636662246469i</v>
      </c>
      <c r="N1219" s="57">
        <f t="shared" si="354"/>
        <v>87.718894997387665</v>
      </c>
      <c r="O1219" s="57">
        <f t="shared" si="355"/>
        <v>58.314429725991317</v>
      </c>
      <c r="P1219" s="371">
        <f t="shared" si="356"/>
        <v>58.314429725991317</v>
      </c>
      <c r="Q1219" s="371">
        <f t="shared" si="357"/>
        <v>-92.281105002612335</v>
      </c>
      <c r="R1219" s="12">
        <f t="shared" si="358"/>
        <v>87.718894997387665</v>
      </c>
      <c r="S1219" s="57">
        <f t="shared" si="359"/>
        <v>8.6188601044983756E-2</v>
      </c>
      <c r="T1219" s="12">
        <f t="shared" si="342"/>
        <v>58.314429725991317</v>
      </c>
    </row>
    <row r="1220" spans="1:20" x14ac:dyDescent="0.25">
      <c r="A1220" s="57">
        <f t="shared" si="343"/>
        <v>543.59679974878748</v>
      </c>
      <c r="B1220" s="12">
        <f t="shared" si="360"/>
        <v>86.516117728954697</v>
      </c>
      <c r="C1220" s="57" t="str">
        <f t="shared" si="344"/>
        <v>-32.7805467032176-819.825980370254i</v>
      </c>
      <c r="D1220" s="57" t="str">
        <f t="shared" si="345"/>
        <v>7.79999769512034-367.923992510801i</v>
      </c>
      <c r="E1220" s="57" t="str">
        <f t="shared" si="346"/>
        <v>162.425715240247-0.473444569855125i</v>
      </c>
      <c r="F1220" s="57" t="str">
        <f t="shared" si="347"/>
        <v>3.83983967252698-767.267552569118i</v>
      </c>
      <c r="G1220" s="57" t="str">
        <f t="shared" si="348"/>
        <v>0.999999956427125-0.000208741162008081i</v>
      </c>
      <c r="H1220" s="57" t="str">
        <f t="shared" si="349"/>
        <v>109.10200735269+6.28615565981845i</v>
      </c>
      <c r="I1220" s="57" t="str">
        <f t="shared" si="350"/>
        <v>14.7881754241154-236.08251759738i</v>
      </c>
      <c r="K1220" s="57" t="str">
        <f t="shared" si="351"/>
        <v>0.109624883686265-0.00639238589875669i</v>
      </c>
      <c r="L1220" s="57" t="str">
        <f t="shared" si="352"/>
        <v>0.000125-5.79949168437921i</v>
      </c>
      <c r="M1220" s="57" t="str">
        <f t="shared" si="353"/>
        <v>0.0015-2.79574279982535i</v>
      </c>
      <c r="N1220" s="57">
        <f t="shared" si="354"/>
        <v>87.710261636525161</v>
      </c>
      <c r="O1220" s="57">
        <f t="shared" si="355"/>
        <v>58.281371414613233</v>
      </c>
      <c r="P1220" s="371">
        <f t="shared" si="356"/>
        <v>58.281371414613233</v>
      </c>
      <c r="Q1220" s="371">
        <f t="shared" si="357"/>
        <v>-92.289738363474839</v>
      </c>
      <c r="R1220" s="12">
        <f t="shared" si="358"/>
        <v>87.710261636525161</v>
      </c>
      <c r="S1220" s="57">
        <f t="shared" si="359"/>
        <v>8.6516117728954692E-2</v>
      </c>
      <c r="T1220" s="12">
        <f t="shared" si="342"/>
        <v>58.281371414613233</v>
      </c>
    </row>
    <row r="1221" spans="1:20" x14ac:dyDescent="0.25">
      <c r="A1221" s="57">
        <f t="shared" si="343"/>
        <v>545.66246758783279</v>
      </c>
      <c r="B1221" s="12">
        <f t="shared" si="360"/>
        <v>86.844878976324722</v>
      </c>
      <c r="C1221" s="57" t="str">
        <f t="shared" si="344"/>
        <v>-32.7795426661978-816.70664033082i</v>
      </c>
      <c r="D1221" s="57" t="str">
        <f t="shared" si="345"/>
        <v>7.79999767756996-366.531206212818i</v>
      </c>
      <c r="E1221" s="57" t="str">
        <f t="shared" si="346"/>
        <v>162.425382950978-0.475221839411553i</v>
      </c>
      <c r="F1221" s="57" t="str">
        <f t="shared" si="347"/>
        <v>3.83983967125298-764.362979350806i</v>
      </c>
      <c r="G1221" s="57" t="str">
        <f t="shared" si="348"/>
        <v>0.999999956095342-0.000209534378354192i</v>
      </c>
      <c r="H1221" s="57" t="str">
        <f t="shared" si="349"/>
        <v>109.102091865171+6.31004490925137i</v>
      </c>
      <c r="I1221" s="57" t="str">
        <f t="shared" si="350"/>
        <v>14.788180453668-235.188467708766i</v>
      </c>
      <c r="K1221" s="57" t="str">
        <f t="shared" si="351"/>
        <v>0.109622037262364-0.00641650929450128i</v>
      </c>
      <c r="L1221" s="57" t="str">
        <f t="shared" si="352"/>
        <v>0.000125-5.77753704361345i</v>
      </c>
      <c r="M1221" s="57" t="str">
        <f t="shared" si="353"/>
        <v>0.0015-2.78515919488479i</v>
      </c>
      <c r="N1221" s="57">
        <f t="shared" si="354"/>
        <v>87.701595866229894</v>
      </c>
      <c r="O1221" s="57">
        <f t="shared" si="355"/>
        <v>58.248312235427086</v>
      </c>
      <c r="P1221" s="371">
        <f t="shared" si="356"/>
        <v>58.248312235427086</v>
      </c>
      <c r="Q1221" s="371">
        <f t="shared" si="357"/>
        <v>-92.298404133770106</v>
      </c>
      <c r="R1221" s="12">
        <f t="shared" si="358"/>
        <v>87.701595866229894</v>
      </c>
      <c r="S1221" s="57">
        <f t="shared" si="359"/>
        <v>8.6844878976324716E-2</v>
      </c>
      <c r="T1221" s="12">
        <f t="shared" si="342"/>
        <v>58.248312235427086</v>
      </c>
    </row>
    <row r="1222" spans="1:20" x14ac:dyDescent="0.25">
      <c r="A1222" s="57">
        <f t="shared" si="343"/>
        <v>547.73598496466661</v>
      </c>
      <c r="B1222" s="12">
        <f t="shared" si="360"/>
        <v>87.17488951643476</v>
      </c>
      <c r="C1222" s="57" t="str">
        <f t="shared" si="344"/>
        <v>-32.7785310456292-813.59904985759i</v>
      </c>
      <c r="D1222" s="57" t="str">
        <f t="shared" si="345"/>
        <v>7.79999765988598-365.143692589289i</v>
      </c>
      <c r="E1222" s="57" t="str">
        <f t="shared" si="346"/>
        <v>162.425048152655-0.47700561424778i</v>
      </c>
      <c r="F1222" s="57" t="str">
        <f t="shared" si="347"/>
        <v>3.8398396699693-761.469401750567i</v>
      </c>
      <c r="G1222" s="57" t="str">
        <f t="shared" si="348"/>
        <v>0.999999955761033-0.000210330608921623i</v>
      </c>
      <c r="H1222" s="57" t="str">
        <f t="shared" si="349"/>
        <v>109.10217702125+6.33402495909414i</v>
      </c>
      <c r="I1222" s="57" t="str">
        <f t="shared" si="350"/>
        <v>14.7881855215211-234.297801085092i</v>
      </c>
      <c r="K1222" s="57" t="str">
        <f t="shared" si="351"/>
        <v>0.109619169314998-0.00644072244932793i</v>
      </c>
      <c r="L1222" s="57" t="str">
        <f t="shared" si="352"/>
        <v>0.000125-5.75566551465777i</v>
      </c>
      <c r="M1222" s="57" t="str">
        <f t="shared" si="353"/>
        <v>0.0015-2.77461565539429i</v>
      </c>
      <c r="N1222" s="57">
        <f t="shared" si="354"/>
        <v>87.692897567867576</v>
      </c>
      <c r="O1222" s="57">
        <f t="shared" si="355"/>
        <v>58.215252181884907</v>
      </c>
      <c r="P1222" s="371">
        <f t="shared" si="356"/>
        <v>58.215252181884907</v>
      </c>
      <c r="Q1222" s="371">
        <f t="shared" si="357"/>
        <v>-92.307102432132424</v>
      </c>
      <c r="R1222" s="12">
        <f t="shared" si="358"/>
        <v>87.692897567867576</v>
      </c>
      <c r="S1222" s="57">
        <f t="shared" si="359"/>
        <v>8.7174889516434761E-2</v>
      </c>
      <c r="T1222" s="12">
        <f t="shared" si="342"/>
        <v>58.215252181884907</v>
      </c>
    </row>
    <row r="1223" spans="1:20" x14ac:dyDescent="0.25">
      <c r="A1223" s="57">
        <f t="shared" si="343"/>
        <v>549.81738170753238</v>
      </c>
      <c r="B1223" s="12">
        <f t="shared" si="360"/>
        <v>87.506154096597214</v>
      </c>
      <c r="C1223" s="57" t="str">
        <f t="shared" si="344"/>
        <v>-32.7775117847024-810.503164257796i</v>
      </c>
      <c r="D1223" s="57" t="str">
        <f t="shared" si="345"/>
        <v>7.79999764206733-363.761431680366i</v>
      </c>
      <c r="E1223" s="57" t="str">
        <f t="shared" si="346"/>
        <v>162.424710826491-0.478795916267464i</v>
      </c>
      <c r="F1223" s="57" t="str">
        <f t="shared" si="347"/>
        <v>3.83983966867583-758.586778143318i</v>
      </c>
      <c r="G1223" s="57" t="str">
        <f t="shared" si="348"/>
        <v>0.999999955424178-0.000211129865164404i</v>
      </c>
      <c r="H1223" s="57" t="str">
        <f t="shared" si="349"/>
        <v>109.102262825829+6.35809615463159i</v>
      </c>
      <c r="I1223" s="57" t="str">
        <f t="shared" si="350"/>
        <v>14.7881906279663-233.410504913821i</v>
      </c>
      <c r="K1223" s="57" t="str">
        <f t="shared" si="351"/>
        <v>0.109616279682566-0.00646502568263594i</v>
      </c>
      <c r="L1223" s="57" t="str">
        <f t="shared" si="352"/>
        <v>0.000125-5.73387678288282i</v>
      </c>
      <c r="M1223" s="57" t="str">
        <f t="shared" si="353"/>
        <v>0.0015-2.7641120296815i</v>
      </c>
      <c r="N1223" s="57">
        <f t="shared" si="354"/>
        <v>87.684166622404462</v>
      </c>
      <c r="O1223" s="57">
        <f t="shared" si="355"/>
        <v>58.18219124738954</v>
      </c>
      <c r="P1223" s="371">
        <f t="shared" si="356"/>
        <v>58.18219124738954</v>
      </c>
      <c r="Q1223" s="371">
        <f t="shared" si="357"/>
        <v>-92.315833377595538</v>
      </c>
      <c r="R1223" s="12">
        <f t="shared" si="358"/>
        <v>87.684166622404462</v>
      </c>
      <c r="S1223" s="57">
        <f t="shared" si="359"/>
        <v>8.7506154096597219E-2</v>
      </c>
      <c r="T1223" s="12">
        <f t="shared" si="342"/>
        <v>58.18219124738954</v>
      </c>
    </row>
    <row r="1224" spans="1:20" x14ac:dyDescent="0.25">
      <c r="A1224" s="57">
        <f t="shared" si="343"/>
        <v>551.90668775802101</v>
      </c>
      <c r="B1224" s="12">
        <f t="shared" si="360"/>
        <v>87.838677482164286</v>
      </c>
      <c r="C1224" s="57" t="str">
        <f t="shared" si="344"/>
        <v>-32.7764848261924-807.418939007194i</v>
      </c>
      <c r="D1224" s="57" t="str">
        <f t="shared" si="345"/>
        <v>7.79999762411297-362.384403601761i</v>
      </c>
      <c r="E1224" s="57" t="str">
        <f t="shared" si="346"/>
        <v>162.424370953568-0.480592767426073i</v>
      </c>
      <c r="F1224" s="57" t="str">
        <f t="shared" si="347"/>
        <v>3.83983966737252-755.715067061547i</v>
      </c>
      <c r="G1224" s="57" t="str">
        <f t="shared" si="348"/>
        <v>0.999999955084758-0.000211932158580095i</v>
      </c>
      <c r="H1224" s="57" t="str">
        <f t="shared" si="349"/>
        <v>109.102349283848+6.3822588424636i</v>
      </c>
      <c r="I1224" s="57" t="str">
        <f t="shared" si="350"/>
        <v>14.7881957732977-232.526566430897i</v>
      </c>
      <c r="K1224" s="57" t="str">
        <f t="shared" si="351"/>
        <v>0.10961336820227-0.00648941931479341i</v>
      </c>
      <c r="L1224" s="57" t="str">
        <f t="shared" si="352"/>
        <v>0.000125-5.71217053485039i</v>
      </c>
      <c r="M1224" s="57" t="str">
        <f t="shared" si="353"/>
        <v>0.0015-2.75364816664823i</v>
      </c>
      <c r="N1224" s="57">
        <f t="shared" si="354"/>
        <v>87.675402910406135</v>
      </c>
      <c r="O1224" s="57">
        <f t="shared" si="355"/>
        <v>58.149129425294745</v>
      </c>
      <c r="P1224" s="371">
        <f t="shared" si="356"/>
        <v>58.149129425294745</v>
      </c>
      <c r="Q1224" s="371">
        <f t="shared" si="357"/>
        <v>-92.324597089593865</v>
      </c>
      <c r="R1224" s="12">
        <f t="shared" si="358"/>
        <v>87.675402910406135</v>
      </c>
      <c r="S1224" s="57">
        <f t="shared" si="359"/>
        <v>8.7838677482164285E-2</v>
      </c>
      <c r="T1224" s="12">
        <f t="shared" si="342"/>
        <v>58.149129425294745</v>
      </c>
    </row>
    <row r="1225" spans="1:20" x14ac:dyDescent="0.25">
      <c r="A1225" s="57">
        <f t="shared" si="343"/>
        <v>554.00393317150156</v>
      </c>
      <c r="B1225" s="12">
        <f t="shared" si="360"/>
        <v>88.172464456596515</v>
      </c>
      <c r="C1225" s="57" t="str">
        <f t="shared" si="344"/>
        <v>-32.7754501124502-804.346329749383i</v>
      </c>
      <c r="D1225" s="57" t="str">
        <f t="shared" si="345"/>
        <v>7.79999760602195-361.012588544463i</v>
      </c>
      <c r="E1225" s="57" t="str">
        <f t="shared" si="346"/>
        <v>162.424028514822-0.482396189730195i</v>
      </c>
      <c r="F1225" s="57" t="str">
        <f t="shared" si="347"/>
        <v>3.83983966605927-752.854227194727i</v>
      </c>
      <c r="G1225" s="57" t="str">
        <f t="shared" si="348"/>
        <v>0.999999954742754-0.000212737500709943i</v>
      </c>
      <c r="H1225" s="57" t="str">
        <f t="shared" si="349"/>
        <v>109.102436400283+6.40651337050975i</v>
      </c>
      <c r="I1225" s="57" t="str">
        <f t="shared" si="350"/>
        <v>14.7882009578113-231.645972920567i</v>
      </c>
      <c r="K1225" s="57" t="str">
        <f t="shared" si="351"/>
        <v>0.109610434710109-0.00651390366713816i</v>
      </c>
      <c r="L1225" s="57" t="str">
        <f t="shared" si="352"/>
        <v>0.000125-5.69054645830881i</v>
      </c>
      <c r="M1225" s="57" t="str">
        <f t="shared" si="353"/>
        <v>0.0015-2.74322391576832i</v>
      </c>
      <c r="N1225" s="57">
        <f t="shared" si="354"/>
        <v>87.666606312036919</v>
      </c>
      <c r="O1225" s="57">
        <f t="shared" si="355"/>
        <v>58.116066708904384</v>
      </c>
      <c r="P1225" s="371">
        <f t="shared" si="356"/>
        <v>58.116066708904384</v>
      </c>
      <c r="Q1225" s="371">
        <f t="shared" si="357"/>
        <v>-92.333393687963081</v>
      </c>
      <c r="R1225" s="12">
        <f t="shared" si="358"/>
        <v>87.666606312036919</v>
      </c>
      <c r="S1225" s="57">
        <f t="shared" si="359"/>
        <v>8.8172464456596517E-2</v>
      </c>
      <c r="T1225" s="12">
        <f t="shared" si="342"/>
        <v>58.116066708904384</v>
      </c>
    </row>
    <row r="1226" spans="1:20" x14ac:dyDescent="0.25">
      <c r="A1226" s="57">
        <f t="shared" si="343"/>
        <v>556.10914811755322</v>
      </c>
      <c r="B1226" s="12">
        <f t="shared" si="360"/>
        <v>88.507519821531588</v>
      </c>
      <c r="C1226" s="57" t="str">
        <f t="shared" si="344"/>
        <v>-32.7744075854039-801.285292295198i</v>
      </c>
      <c r="D1226" s="57" t="str">
        <f t="shared" si="345"/>
        <v>7.79999758779314-359.645966774452i</v>
      </c>
      <c r="E1226" s="57" t="str">
        <f t="shared" si="346"/>
        <v>162.423683491051-0.484206205237646i</v>
      </c>
      <c r="F1226" s="57" t="str">
        <f t="shared" si="347"/>
        <v>3.83983966473602-750.004217388719i</v>
      </c>
      <c r="G1226" s="57" t="str">
        <f t="shared" si="348"/>
        <v>0.999999954398145-0.00021354590313905i</v>
      </c>
      <c r="H1226" s="57" t="str">
        <f t="shared" si="349"/>
        <v>109.102524180149+6.43086008801467i</v>
      </c>
      <c r="I1226" s="57" t="str">
        <f t="shared" si="350"/>
        <v>14.7882061818056-230.768711715196i</v>
      </c>
      <c r="K1226" s="57" t="str">
        <f t="shared" si="351"/>
        <v>0.109607479040869-0.00653847906197875i</v>
      </c>
      <c r="L1226" s="57" t="str">
        <f t="shared" si="352"/>
        <v>0.000125-5.66900424218848i</v>
      </c>
      <c r="M1226" s="57" t="str">
        <f t="shared" si="353"/>
        <v>0.0015-2.73283912708539i</v>
      </c>
      <c r="N1226" s="57">
        <f t="shared" si="354"/>
        <v>87.657776707058659</v>
      </c>
      <c r="O1226" s="57">
        <f t="shared" si="355"/>
        <v>58.083003091472413</v>
      </c>
      <c r="P1226" s="371">
        <f t="shared" si="356"/>
        <v>58.083003091472413</v>
      </c>
      <c r="Q1226" s="371">
        <f t="shared" si="357"/>
        <v>-92.342223292941341</v>
      </c>
      <c r="R1226" s="12">
        <f t="shared" si="358"/>
        <v>87.657776707058659</v>
      </c>
      <c r="S1226" s="57">
        <f t="shared" si="359"/>
        <v>8.8507519821531586E-2</v>
      </c>
      <c r="T1226" s="12">
        <f t="shared" si="342"/>
        <v>58.083003091472413</v>
      </c>
    </row>
    <row r="1227" spans="1:20" x14ac:dyDescent="0.25">
      <c r="A1227" s="57">
        <f t="shared" si="343"/>
        <v>558.22236288040006</v>
      </c>
      <c r="B1227" s="12">
        <f t="shared" si="360"/>
        <v>88.843848396853417</v>
      </c>
      <c r="C1227" s="57" t="str">
        <f t="shared" si="344"/>
        <v>-32.7733571865545-798.235782622082i</v>
      </c>
      <c r="D1227" s="57" t="str">
        <f t="shared" si="345"/>
        <v>7.79999756942555-358.284518632414i</v>
      </c>
      <c r="E1227" s="57" t="str">
        <f t="shared" si="346"/>
        <v>162.423335862916-0.486022836057396i</v>
      </c>
      <c r="F1227" s="57" t="str">
        <f t="shared" si="347"/>
        <v>3.8398396634027-747.164996645171i</v>
      </c>
      <c r="G1227" s="57" t="str">
        <f t="shared" si="348"/>
        <v>0.999999954050913-0.000214357377496548i</v>
      </c>
      <c r="H1227" s="57" t="str">
        <f t="shared" si="349"/>
        <v>109.102612628498+6.4552993455529i</v>
      </c>
      <c r="I1227" s="57" t="str">
        <f t="shared" si="350"/>
        <v>14.7882114455811-229.894770195082i</v>
      </c>
      <c r="K1227" s="57" t="str">
        <f t="shared" si="351"/>
        <v>0.109604501028114-0.00656314582259513i</v>
      </c>
      <c r="L1227" s="57" t="str">
        <f t="shared" si="352"/>
        <v>0.000125-5.64754357659741i</v>
      </c>
      <c r="M1227" s="57" t="str">
        <f t="shared" si="353"/>
        <v>0.0015-2.72249365121079i</v>
      </c>
      <c r="N1227" s="57">
        <f t="shared" si="354"/>
        <v>87.648913974829995</v>
      </c>
      <c r="O1227" s="57">
        <f t="shared" si="355"/>
        <v>58.049938566202492</v>
      </c>
      <c r="P1227" s="371">
        <f t="shared" si="356"/>
        <v>58.049938566202492</v>
      </c>
      <c r="Q1227" s="371">
        <f t="shared" si="357"/>
        <v>-92.351086025170005</v>
      </c>
      <c r="R1227" s="12">
        <f t="shared" si="358"/>
        <v>87.648913974829995</v>
      </c>
      <c r="S1227" s="57">
        <f t="shared" si="359"/>
        <v>8.8843848396853414E-2</v>
      </c>
      <c r="T1227" s="12">
        <f t="shared" si="342"/>
        <v>58.049938566202492</v>
      </c>
    </row>
    <row r="1228" spans="1:20" x14ac:dyDescent="0.25">
      <c r="A1228" s="57">
        <f t="shared" si="343"/>
        <v>560.34360785934552</v>
      </c>
      <c r="B1228" s="12">
        <f t="shared" si="360"/>
        <v>89.181455020761462</v>
      </c>
      <c r="C1228" s="57" t="str">
        <f t="shared" si="344"/>
        <v>-32.7722988569717-795.197756873415i</v>
      </c>
      <c r="D1228" s="57" t="str">
        <f t="shared" si="345"/>
        <v>7.79999755091808-356.928224533461i</v>
      </c>
      <c r="E1228" s="57" t="str">
        <f t="shared" si="346"/>
        <v>162.422985610931-0.487846104349062i</v>
      </c>
      <c r="F1228" s="57" t="str">
        <f t="shared" si="347"/>
        <v>3.83983966205923-744.336524120941i</v>
      </c>
      <c r="G1228" s="57" t="str">
        <f t="shared" si="348"/>
        <v>0.999999953701036-0.000215171935455751i</v>
      </c>
      <c r="H1228" s="57" t="str">
        <f t="shared" si="349"/>
        <v>109.102701750424+6.47983149503418i</v>
      </c>
      <c r="I1228" s="57" t="str">
        <f t="shared" si="350"/>
        <v>14.7882167494409-229.024135788288i</v>
      </c>
      <c r="K1228" s="57" t="str">
        <f t="shared" si="351"/>
        <v>0.109601500504177-0.00658790427323972i</v>
      </c>
      <c r="L1228" s="57" t="str">
        <f t="shared" si="352"/>
        <v>0.000125-5.62616415281672i</v>
      </c>
      <c r="M1228" s="57" t="str">
        <f t="shared" si="353"/>
        <v>0.0015-2.71218733932137i</v>
      </c>
      <c r="N1228" s="57">
        <f t="shared" si="354"/>
        <v>87.640017994305254</v>
      </c>
      <c r="O1228" s="57">
        <f t="shared" si="355"/>
        <v>58.016873126247326</v>
      </c>
      <c r="P1228" s="371">
        <f t="shared" si="356"/>
        <v>58.016873126247326</v>
      </c>
      <c r="Q1228" s="371">
        <f t="shared" si="357"/>
        <v>-92.359982005694746</v>
      </c>
      <c r="R1228" s="12">
        <f t="shared" si="358"/>
        <v>87.640017994305254</v>
      </c>
      <c r="S1228" s="57">
        <f t="shared" si="359"/>
        <v>8.9181455020761455E-2</v>
      </c>
      <c r="T1228" s="12">
        <f t="shared" si="342"/>
        <v>58.016873126247326</v>
      </c>
    </row>
    <row r="1229" spans="1:20" x14ac:dyDescent="0.25">
      <c r="A1229" s="57">
        <f t="shared" si="343"/>
        <v>562.47291356921107</v>
      </c>
      <c r="B1229" s="12">
        <f t="shared" si="360"/>
        <v>89.52034454984036</v>
      </c>
      <c r="C1229" s="57" t="str">
        <f t="shared" si="344"/>
        <v>-32.7712325372923-792.171171357911i</v>
      </c>
      <c r="D1229" s="57" t="str">
        <f t="shared" si="345"/>
        <v>7.7999975322697-355.577064966848i</v>
      </c>
      <c r="E1229" s="57" t="str">
        <f t="shared" si="346"/>
        <v>162.422632715467-0.489676032322965i</v>
      </c>
      <c r="F1229" s="57" t="str">
        <f t="shared" si="347"/>
        <v>3.83983966070553-741.518759127503i</v>
      </c>
      <c r="G1229" s="57" t="str">
        <f t="shared" si="348"/>
        <v>0.999999953348495-0.000215989588734337i</v>
      </c>
      <c r="H1229" s="57" t="str">
        <f t="shared" si="349"/>
        <v>109.102791551056+6.50445688970848i</v>
      </c>
      <c r="I1229" s="57" t="str">
        <f t="shared" si="350"/>
        <v>14.7882220936904-228.156795970442i</v>
      </c>
      <c r="K1229" s="57" t="str">
        <f t="shared" si="351"/>
        <v>0.109598477300152-0.00661275473913819i</v>
      </c>
      <c r="L1229" s="57" t="str">
        <f t="shared" si="352"/>
        <v>0.000125-5.60486566329618i</v>
      </c>
      <c r="M1229" s="57" t="str">
        <f t="shared" si="353"/>
        <v>0.0015-2.70192004315737i</v>
      </c>
      <c r="N1229" s="57">
        <f t="shared" si="354"/>
        <v>87.631088644033611</v>
      </c>
      <c r="O1229" s="57">
        <f t="shared" si="355"/>
        <v>57.983806764708461</v>
      </c>
      <c r="P1229" s="371">
        <f t="shared" si="356"/>
        <v>57.983806764708461</v>
      </c>
      <c r="Q1229" s="371">
        <f t="shared" si="357"/>
        <v>-92.368911355966389</v>
      </c>
      <c r="R1229" s="12">
        <f t="shared" si="358"/>
        <v>87.631088644033611</v>
      </c>
      <c r="S1229" s="57">
        <f t="shared" si="359"/>
        <v>8.9520344549840355E-2</v>
      </c>
      <c r="T1229" s="12">
        <f t="shared" si="342"/>
        <v>57.983806764708461</v>
      </c>
    </row>
    <row r="1230" spans="1:20" x14ac:dyDescent="0.25">
      <c r="A1230" s="57">
        <f t="shared" si="343"/>
        <v>564.61031064077417</v>
      </c>
      <c r="B1230" s="12">
        <f t="shared" si="360"/>
        <v>89.860521859129761</v>
      </c>
      <c r="C1230" s="57" t="str">
        <f t="shared" si="344"/>
        <v>-32.7701581677165-789.155982549002i</v>
      </c>
      <c r="D1230" s="57" t="str">
        <f t="shared" si="345"/>
        <v>7.79999751347934-354.23102049569i</v>
      </c>
      <c r="E1230" s="57" t="str">
        <f t="shared" si="346"/>
        <v>162.422277156754-0.491512642240029i</v>
      </c>
      <c r="F1230" s="57" t="str">
        <f t="shared" si="347"/>
        <v>3.83983965934153-738.711661130361i</v>
      </c>
      <c r="G1230" s="57" t="str">
        <f t="shared" si="348"/>
        <v>0.99999995299327-0.000216810349094511i</v>
      </c>
      <c r="H1230" s="57" t="str">
        <f t="shared" si="349"/>
        <v>109.102882035563+6.52917588417099i</v>
      </c>
      <c r="I1230" s="57" t="str">
        <f t="shared" si="350"/>
        <v>14.7882274786371-227.292738264566i</v>
      </c>
      <c r="K1230" s="57" t="str">
        <f t="shared" si="351"/>
        <v>0.109595431245885-0.00663769754649014i</v>
      </c>
      <c r="L1230" s="57" t="str">
        <f t="shared" si="352"/>
        <v>0.000125-5.5836478016499i</v>
      </c>
      <c r="M1230" s="57" t="str">
        <f t="shared" si="353"/>
        <v>0.0015-2.6916916150203i</v>
      </c>
      <c r="N1230" s="57">
        <f t="shared" si="354"/>
        <v>87.622125802158266</v>
      </c>
      <c r="O1230" s="57">
        <f t="shared" si="355"/>
        <v>57.950739474636094</v>
      </c>
      <c r="P1230" s="371">
        <f t="shared" si="356"/>
        <v>57.950739474636094</v>
      </c>
      <c r="Q1230" s="371">
        <f t="shared" si="357"/>
        <v>-92.377874197841734</v>
      </c>
      <c r="R1230" s="12">
        <f t="shared" si="358"/>
        <v>87.622125802158266</v>
      </c>
      <c r="S1230" s="57">
        <f t="shared" si="359"/>
        <v>8.9860521859129766E-2</v>
      </c>
      <c r="T1230" s="12">
        <f t="shared" si="342"/>
        <v>57.950739474636094</v>
      </c>
    </row>
    <row r="1231" spans="1:20" x14ac:dyDescent="0.25">
      <c r="A1231" s="57">
        <f t="shared" si="343"/>
        <v>566.75582982120909</v>
      </c>
      <c r="B1231" s="12">
        <f t="shared" si="360"/>
        <v>90.20199184219446</v>
      </c>
      <c r="C1231" s="57" t="str">
        <f t="shared" si="344"/>
        <v>-32.7690756880044-786.152147084187i</v>
      </c>
      <c r="D1231" s="57" t="str">
        <f t="shared" si="345"/>
        <v>7.79999749454589-352.890071756685i</v>
      </c>
      <c r="E1231" s="57" t="str">
        <f t="shared" si="346"/>
        <v>162.421918914873-0.493355956411269i</v>
      </c>
      <c r="F1231" s="57" t="str">
        <f t="shared" si="347"/>
        <v>3.83983965796712-735.915189748467i</v>
      </c>
      <c r="G1231" s="57" t="str">
        <f t="shared" si="348"/>
        <v>0.99999995263534-0.000217634228343172i</v>
      </c>
      <c r="H1231" s="57" t="str">
        <f t="shared" si="349"/>
        <v>109.102973209153+6.55398883436734i</v>
      </c>
      <c r="I1231" s="57" t="str">
        <f t="shared" si="350"/>
        <v>14.7882329045907-226.431950240897i</v>
      </c>
      <c r="K1231" s="57" t="str">
        <f t="shared" si="351"/>
        <v>0.109592362169966-0.00666273302247009i</v>
      </c>
      <c r="L1231" s="57" t="str">
        <f t="shared" si="352"/>
        <v>0.000125-5.56251026265186i</v>
      </c>
      <c r="M1231" s="57" t="str">
        <f t="shared" si="353"/>
        <v>0.0015-2.68150190777076i</v>
      </c>
      <c r="N1231" s="57">
        <f t="shared" si="354"/>
        <v>87.613129346415349</v>
      </c>
      <c r="O1231" s="57">
        <f t="shared" si="355"/>
        <v>57.917671249028373</v>
      </c>
      <c r="P1231" s="371">
        <f t="shared" si="356"/>
        <v>57.917671249028373</v>
      </c>
      <c r="Q1231" s="371">
        <f t="shared" si="357"/>
        <v>-92.386870653584651</v>
      </c>
      <c r="R1231" s="12">
        <f t="shared" si="358"/>
        <v>87.613129346415349</v>
      </c>
      <c r="S1231" s="57">
        <f t="shared" si="359"/>
        <v>9.0201991842194462E-2</v>
      </c>
      <c r="T1231" s="12">
        <f t="shared" si="342"/>
        <v>57.917671249028373</v>
      </c>
    </row>
    <row r="1232" spans="1:20" x14ac:dyDescent="0.25">
      <c r="A1232" s="57">
        <f t="shared" si="343"/>
        <v>568.9095019745298</v>
      </c>
      <c r="B1232" s="12">
        <f t="shared" si="360"/>
        <v>90.544759411194804</v>
      </c>
      <c r="C1232" s="57" t="str">
        <f t="shared" si="344"/>
        <v>-32.7679850374749-783.15962176443i</v>
      </c>
      <c r="D1232" s="57" t="str">
        <f t="shared" si="345"/>
        <v>7.79999747546825-351.554199459836i</v>
      </c>
      <c r="E1232" s="57" t="str">
        <f t="shared" si="346"/>
        <v>162.421557969764-0.495205997197966i</v>
      </c>
      <c r="F1232" s="57" t="str">
        <f t="shared" si="347"/>
        <v>3.83983965658227-733.129304753642i</v>
      </c>
      <c r="G1232" s="57" t="str">
        <f t="shared" si="348"/>
        <v>0.999999952274685-0.000218461238332087i</v>
      </c>
      <c r="H1232" s="57" t="str">
        <f t="shared" si="349"/>
        <v>109.103065077077+6.5788960975991i</v>
      </c>
      <c r="I1232" s="57" t="str">
        <f t="shared" si="350"/>
        <v>14.788238371864-225.574419516714i</v>
      </c>
      <c r="K1232" s="57" t="str">
        <f t="shared" si="351"/>
        <v>0.109589269899716-0.00668786149522801i</v>
      </c>
      <c r="L1232" s="57" t="str">
        <f t="shared" si="352"/>
        <v>0.000125-5.54145274223135i</v>
      </c>
      <c r="M1232" s="57" t="str">
        <f t="shared" si="353"/>
        <v>0.0015-2.67135077482642i</v>
      </c>
      <c r="N1232" s="57">
        <f t="shared" si="354"/>
        <v>87.604099154133053</v>
      </c>
      <c r="O1232" s="57">
        <f t="shared" si="355"/>
        <v>57.8846020808313</v>
      </c>
      <c r="P1232" s="371">
        <f t="shared" si="356"/>
        <v>57.8846020808313</v>
      </c>
      <c r="Q1232" s="371">
        <f t="shared" si="357"/>
        <v>-92.395900845866947</v>
      </c>
      <c r="R1232" s="12">
        <f t="shared" si="358"/>
        <v>87.604099154133053</v>
      </c>
      <c r="S1232" s="57">
        <f t="shared" si="359"/>
        <v>9.0544759411194803E-2</v>
      </c>
      <c r="T1232" s="12">
        <f t="shared" si="342"/>
        <v>57.8846020808313</v>
      </c>
    </row>
    <row r="1233" spans="1:20" x14ac:dyDescent="0.25">
      <c r="A1233" s="57">
        <f t="shared" si="343"/>
        <v>571.07135808203293</v>
      </c>
      <c r="B1233" s="12">
        <f t="shared" si="360"/>
        <v>90.888829496957342</v>
      </c>
      <c r="C1233" s="57" t="str">
        <f t="shared" si="344"/>
        <v>-32.7668861549987-780.178363553533i</v>
      </c>
      <c r="D1233" s="57" t="str">
        <f t="shared" si="345"/>
        <v>7.79999745624535-350.223384388172i</v>
      </c>
      <c r="E1233" s="57" t="str">
        <f t="shared" si="346"/>
        <v>162.421194301214-0.497062787011099i</v>
      </c>
      <c r="F1233" s="57" t="str">
        <f t="shared" si="347"/>
        <v>3.83983965518687-730.353966069996i</v>
      </c>
      <c r="G1233" s="57" t="str">
        <f t="shared" si="348"/>
        <v>0.999999951911284-0.000219291390958059i</v>
      </c>
      <c r="H1233" s="57" t="str">
        <f t="shared" si="349"/>
        <v>109.103157644621+6.60389803252818i</v>
      </c>
      <c r="I1233" s="57" t="str">
        <f t="shared" si="350"/>
        <v>14.788243880771-224.720133756144i</v>
      </c>
      <c r="K1233" s="57" t="str">
        <f t="shared" si="351"/>
        <v>0.109586154261185-0.00671308329389017i</v>
      </c>
      <c r="L1233" s="57" t="str">
        <f t="shared" si="352"/>
        <v>0.000125-5.52047493746897i</v>
      </c>
      <c r="M1233" s="57" t="str">
        <f t="shared" si="353"/>
        <v>0.0015-2.66123807015981i</v>
      </c>
      <c r="N1233" s="57">
        <f t="shared" si="354"/>
        <v>87.595035102230923</v>
      </c>
      <c r="O1233" s="57">
        <f t="shared" si="355"/>
        <v>57.851531962938196</v>
      </c>
      <c r="P1233" s="371">
        <f t="shared" si="356"/>
        <v>57.851531962938196</v>
      </c>
      <c r="Q1233" s="371">
        <f t="shared" si="357"/>
        <v>-92.404964897769077</v>
      </c>
      <c r="R1233" s="12">
        <f t="shared" si="358"/>
        <v>87.595035102230923</v>
      </c>
      <c r="S1233" s="57">
        <f t="shared" si="359"/>
        <v>9.0888829496957341E-2</v>
      </c>
      <c r="T1233" s="12">
        <f t="shared" si="342"/>
        <v>57.851531962938196</v>
      </c>
    </row>
    <row r="1234" spans="1:20" x14ac:dyDescent="0.25">
      <c r="A1234" s="57">
        <f t="shared" si="343"/>
        <v>573.24142924274463</v>
      </c>
      <c r="B1234" s="12">
        <f t="shared" si="360"/>
        <v>91.234207049045779</v>
      </c>
      <c r="C1234" s="57" t="str">
        <f t="shared" si="344"/>
        <v>-32.7657789790003-777.208329577503i</v>
      </c>
      <c r="D1234" s="57" t="str">
        <f t="shared" si="345"/>
        <v>7.7999974368761-348.897607397471i</v>
      </c>
      <c r="E1234" s="57" t="str">
        <f t="shared" si="346"/>
        <v>162.420827888866-0.498926348311744i</v>
      </c>
      <c r="F1234" s="57" t="str">
        <f t="shared" si="347"/>
        <v>3.83983965378084-727.589133773349i</v>
      </c>
      <c r="G1234" s="57" t="str">
        <f t="shared" si="348"/>
        <v>0.999999951545115-0.000220124698163097i</v>
      </c>
      <c r="H1234" s="57" t="str">
        <f t="shared" si="349"/>
        <v>109.103250917115+6.62899499918308i</v>
      </c>
      <c r="I1234" s="57" t="str">
        <f t="shared" si="350"/>
        <v>14.7882494316295-223.869080669999i</v>
      </c>
      <c r="K1234" s="57" t="str">
        <f t="shared" si="351"/>
        <v>0.109583015079134-0.00673839874855974i</v>
      </c>
      <c r="L1234" s="57" t="str">
        <f t="shared" si="352"/>
        <v>0.000125-5.49957654659192i</v>
      </c>
      <c r="M1234" s="57" t="str">
        <f t="shared" si="353"/>
        <v>0.0015-2.65116364829629i</v>
      </c>
      <c r="N1234" s="57">
        <f t="shared" si="354"/>
        <v>87.585937067218467</v>
      </c>
      <c r="O1234" s="57">
        <f t="shared" si="355"/>
        <v>57.818460888189172</v>
      </c>
      <c r="P1234" s="371">
        <f t="shared" si="356"/>
        <v>57.818460888189172</v>
      </c>
      <c r="Q1234" s="371">
        <f t="shared" si="357"/>
        <v>-92.414062932781533</v>
      </c>
      <c r="R1234" s="12">
        <f t="shared" si="358"/>
        <v>87.585937067218467</v>
      </c>
      <c r="S1234" s="57">
        <f t="shared" si="359"/>
        <v>9.1234207049045779E-2</v>
      </c>
      <c r="T1234" s="12">
        <f t="shared" si="342"/>
        <v>57.818460888189172</v>
      </c>
    </row>
    <row r="1235" spans="1:20" x14ac:dyDescent="0.25">
      <c r="A1235" s="57">
        <f t="shared" si="343"/>
        <v>575.41974667386705</v>
      </c>
      <c r="B1235" s="12">
        <f t="shared" si="360"/>
        <v>91.580897035832152</v>
      </c>
      <c r="C1235" s="57" t="str">
        <f t="shared" si="344"/>
        <v>-32.7646634474494-774.249477123971i</v>
      </c>
      <c r="D1235" s="57" t="str">
        <f t="shared" si="345"/>
        <v>7.79999741735936-347.576849415985i</v>
      </c>
      <c r="E1235" s="57" t="str">
        <f t="shared" si="346"/>
        <v>162.420458712212-0.500796703610016i</v>
      </c>
      <c r="F1235" s="57" t="str">
        <f t="shared" si="347"/>
        <v>3.83983965236411-724.834768090661i</v>
      </c>
      <c r="G1235" s="57" t="str">
        <f t="shared" si="348"/>
        <v>0.999999951176158-0.000220961171934591i</v>
      </c>
      <c r="H1235" s="57" t="str">
        <f t="shared" si="349"/>
        <v>109.103344899928+6.65418735896309i</v>
      </c>
      <c r="I1235" s="57" t="str">
        <f t="shared" si="350"/>
        <v>14.7882550247584-223.021248015593i</v>
      </c>
      <c r="K1235" s="57" t="str">
        <f t="shared" si="351"/>
        <v>0.109579852177035-0.00676380819031755i</v>
      </c>
      <c r="L1235" s="57" t="str">
        <f t="shared" si="352"/>
        <v>0.000125-5.47875726896983i</v>
      </c>
      <c r="M1235" s="57" t="str">
        <f t="shared" si="353"/>
        <v>0.0015-2.6411273643119i</v>
      </c>
      <c r="N1235" s="57">
        <f t="shared" si="354"/>
        <v>87.576804925194892</v>
      </c>
      <c r="O1235" s="57">
        <f t="shared" si="355"/>
        <v>57.785388849371138</v>
      </c>
      <c r="P1235" s="371">
        <f t="shared" si="356"/>
        <v>57.785388849371138</v>
      </c>
      <c r="Q1235" s="371">
        <f t="shared" si="357"/>
        <v>-92.423195074805108</v>
      </c>
      <c r="R1235" s="12">
        <f t="shared" si="358"/>
        <v>87.576804925194892</v>
      </c>
      <c r="S1235" s="57">
        <f t="shared" si="359"/>
        <v>9.1580897035832151E-2</v>
      </c>
      <c r="T1235" s="12">
        <f t="shared" si="342"/>
        <v>57.785388849371138</v>
      </c>
    </row>
    <row r="1236" spans="1:20" x14ac:dyDescent="0.25">
      <c r="A1236" s="57">
        <f t="shared" si="343"/>
        <v>577.60634171122786</v>
      </c>
      <c r="B1236" s="12">
        <f t="shared" si="360"/>
        <v>91.928904444568317</v>
      </c>
      <c r="C1236" s="57" t="str">
        <f t="shared" si="344"/>
        <v>-32.7635394978617-771.301763641534i</v>
      </c>
      <c r="D1236" s="57" t="str">
        <f t="shared" si="345"/>
        <v>7.79999739769399-346.261091444167i</v>
      </c>
      <c r="E1236" s="57" t="str">
        <f t="shared" si="346"/>
        <v>162.420086750592-0.502673875465624i</v>
      </c>
      <c r="F1236" s="57" t="str">
        <f t="shared" si="347"/>
        <v>3.83983965093658-722.090829399456i</v>
      </c>
      <c r="G1236" s="57" t="str">
        <f t="shared" si="348"/>
        <v>0.999999950804392-0.000221800824305485i</v>
      </c>
      <c r="H1236" s="57" t="str">
        <f t="shared" si="349"/>
        <v>109.10343959847+6.67947547464435i</v>
      </c>
      <c r="I1236" s="57" t="str">
        <f t="shared" si="350"/>
        <v>14.7882606604801-222.176623596567i</v>
      </c>
      <c r="K1236" s="57" t="str">
        <f t="shared" si="351"/>
        <v>0.109576665377054-0.00678931195122258i</v>
      </c>
      <c r="L1236" s="57" t="str">
        <f t="shared" si="352"/>
        <v>0.000125-5.45801680511044i</v>
      </c>
      <c r="M1236" s="57" t="str">
        <f t="shared" si="353"/>
        <v>0.0015-2.63112907383135i</v>
      </c>
      <c r="N1236" s="57">
        <f t="shared" si="354"/>
        <v>87.567638551847622</v>
      </c>
      <c r="O1236" s="57">
        <f t="shared" si="355"/>
        <v>57.752315839216934</v>
      </c>
      <c r="P1236" s="371">
        <f t="shared" si="356"/>
        <v>57.752315839216934</v>
      </c>
      <c r="Q1236" s="371">
        <f t="shared" si="357"/>
        <v>-92.432361448152378</v>
      </c>
      <c r="R1236" s="12">
        <f t="shared" si="358"/>
        <v>87.567638551847622</v>
      </c>
      <c r="S1236" s="57">
        <f t="shared" si="359"/>
        <v>9.1928904444568318E-2</v>
      </c>
      <c r="T1236" s="12">
        <f t="shared" si="342"/>
        <v>57.752315839216934</v>
      </c>
    </row>
    <row r="1237" spans="1:20" x14ac:dyDescent="0.25">
      <c r="A1237" s="57">
        <f t="shared" si="343"/>
        <v>579.80124580973052</v>
      </c>
      <c r="B1237" s="12">
        <f t="shared" si="360"/>
        <v>92.278234281457685</v>
      </c>
      <c r="C1237" s="57" t="str">
        <f t="shared" si="344"/>
        <v>-32.7624070672948-768.365146739207i</v>
      </c>
      <c r="D1237" s="57" t="str">
        <f t="shared" si="345"/>
        <v>7.79999737787889-344.950314554398i</v>
      </c>
      <c r="E1237" s="57" t="str">
        <f t="shared" si="346"/>
        <v>162.4197119832-0.504557886487137i</v>
      </c>
      <c r="F1237" s="57" t="str">
        <f t="shared" si="347"/>
        <v>3.83983964949818-719.357278227255i</v>
      </c>
      <c r="G1237" s="57" t="str">
        <f t="shared" si="348"/>
        <v>0.999999950429795-0.000222643667354444i</v>
      </c>
      <c r="H1237" s="57" t="str">
        <f t="shared" si="349"/>
        <v>109.103535018193+6.70485971038462i</v>
      </c>
      <c r="I1237" s="57" t="str">
        <f t="shared" si="350"/>
        <v>14.7882663391187-221.335195262714i</v>
      </c>
      <c r="K1237" s="57" t="str">
        <f t="shared" si="351"/>
        <v>0.109573454500047-0.00681491036431271i</v>
      </c>
      <c r="L1237" s="57" t="str">
        <f t="shared" si="352"/>
        <v>0.000125-5.43735485665515i</v>
      </c>
      <c r="M1237" s="57" t="str">
        <f t="shared" si="353"/>
        <v>0.0015-2.62116863302585i</v>
      </c>
      <c r="N1237" s="57">
        <f t="shared" si="354"/>
        <v>87.558437822451779</v>
      </c>
      <c r="O1237" s="57">
        <f t="shared" si="355"/>
        <v>57.719241850405524</v>
      </c>
      <c r="P1237" s="371">
        <f t="shared" si="356"/>
        <v>57.719241850405524</v>
      </c>
      <c r="Q1237" s="371">
        <f t="shared" si="357"/>
        <v>-92.441562177548221</v>
      </c>
      <c r="R1237" s="12">
        <f t="shared" si="358"/>
        <v>87.558437822451779</v>
      </c>
      <c r="S1237" s="57">
        <f t="shared" si="359"/>
        <v>9.2278234281457691E-2</v>
      </c>
      <c r="T1237" s="12">
        <f t="shared" si="342"/>
        <v>57.719241850405524</v>
      </c>
    </row>
    <row r="1238" spans="1:20" x14ac:dyDescent="0.25">
      <c r="A1238" s="57">
        <f t="shared" si="343"/>
        <v>582.00449054380749</v>
      </c>
      <c r="B1238" s="12">
        <f t="shared" si="360"/>
        <v>92.628891571727223</v>
      </c>
      <c r="C1238" s="57" t="str">
        <f t="shared" si="344"/>
        <v>-32.7612660923439-765.43958418575i</v>
      </c>
      <c r="D1238" s="57" t="str">
        <f t="shared" si="345"/>
        <v>7.79999735791293-343.644499890713i</v>
      </c>
      <c r="E1238" s="57" t="str">
        <f t="shared" si="346"/>
        <v>162.419334389071-0.506448759332316i</v>
      </c>
      <c r="F1238" s="57" t="str">
        <f t="shared" si="347"/>
        <v>3.83983964804885-716.634075251009i</v>
      </c>
      <c r="G1238" s="57" t="str">
        <f t="shared" si="348"/>
        <v>0.999999950052346-0.000223489713206034i</v>
      </c>
      <c r="H1238" s="57" t="str">
        <f t="shared" si="349"/>
        <v>109.103631164589+6.73034043172861i</v>
      </c>
      <c r="I1238" s="57" t="str">
        <f t="shared" si="350"/>
        <v>14.7882720610011-220.496950909802i</v>
      </c>
      <c r="K1238" s="57" t="str">
        <f t="shared" si="351"/>
        <v>0.109570219365549-0.00684060376360508i</v>
      </c>
      <c r="L1238" s="57" t="str">
        <f t="shared" si="352"/>
        <v>0.000125-5.4167711263749i</v>
      </c>
      <c r="M1238" s="57" t="str">
        <f t="shared" si="353"/>
        <v>0.0015-2.61124589861113i</v>
      </c>
      <c r="N1238" s="57">
        <f t="shared" si="354"/>
        <v>87.549202611869092</v>
      </c>
      <c r="O1238" s="57">
        <f t="shared" si="355"/>
        <v>57.686166875561028</v>
      </c>
      <c r="P1238" s="371">
        <f t="shared" si="356"/>
        <v>57.686166875561028</v>
      </c>
      <c r="Q1238" s="371">
        <f t="shared" si="357"/>
        <v>-92.450797388130908</v>
      </c>
      <c r="R1238" s="12">
        <f t="shared" si="358"/>
        <v>87.549202611869092</v>
      </c>
      <c r="S1238" s="57">
        <f t="shared" si="359"/>
        <v>9.2628891571727226E-2</v>
      </c>
      <c r="T1238" s="12">
        <f t="shared" si="342"/>
        <v>57.686166875561028</v>
      </c>
    </row>
    <row r="1239" spans="1:20" x14ac:dyDescent="0.25">
      <c r="A1239" s="57">
        <f t="shared" si="343"/>
        <v>584.21610760787405</v>
      </c>
      <c r="B1239" s="12">
        <f t="shared" si="360"/>
        <v>92.980881359699794</v>
      </c>
      <c r="C1239" s="57" t="str">
        <f t="shared" si="344"/>
        <v>-32.7601165091388-762.525033909089i</v>
      </c>
      <c r="D1239" s="57" t="str">
        <f t="shared" si="345"/>
        <v>7.79999733779493-342.343628668527i</v>
      </c>
      <c r="E1239" s="57" t="str">
        <f t="shared" si="346"/>
        <v>162.418953947091-0.508346516707119i</v>
      </c>
      <c r="F1239" s="57" t="str">
        <f t="shared" si="347"/>
        <v>3.83983964658847-713.921181296525i</v>
      </c>
      <c r="G1239" s="57" t="str">
        <f t="shared" si="348"/>
        <v>0.999999949672022-0.000224338974030897i</v>
      </c>
      <c r="H1239" s="57" t="str">
        <f t="shared" si="349"/>
        <v>109.103728043194+6.75591800561377i</v>
      </c>
      <c r="I1239" s="57" t="str">
        <f t="shared" si="350"/>
        <v>14.7882778264568-219.661878479404i</v>
      </c>
      <c r="K1239" s="57" t="str">
        <f t="shared" si="351"/>
        <v>0.109566959791762-0.00686639248409683i</v>
      </c>
      <c r="L1239" s="57" t="str">
        <f t="shared" si="352"/>
        <v>0.000125-5.39626531816587i</v>
      </c>
      <c r="M1239" s="57" t="str">
        <f t="shared" si="353"/>
        <v>0.0015-2.60136072784531i</v>
      </c>
      <c r="N1239" s="57">
        <f t="shared" si="354"/>
        <v>87.539932794547127</v>
      </c>
      <c r="O1239" s="57">
        <f t="shared" si="355"/>
        <v>57.653090907252498</v>
      </c>
      <c r="P1239" s="371">
        <f t="shared" si="356"/>
        <v>57.653090907252498</v>
      </c>
      <c r="Q1239" s="371">
        <f t="shared" si="357"/>
        <v>-92.460067205452873</v>
      </c>
      <c r="R1239" s="12">
        <f t="shared" si="358"/>
        <v>87.539932794547127</v>
      </c>
      <c r="S1239" s="57">
        <f t="shared" si="359"/>
        <v>9.2980881359699799E-2</v>
      </c>
      <c r="T1239" s="12">
        <f t="shared" si="342"/>
        <v>57.653090907252498</v>
      </c>
    </row>
    <row r="1240" spans="1:20" x14ac:dyDescent="0.25">
      <c r="A1240" s="57">
        <f t="shared" si="343"/>
        <v>586.43612881678393</v>
      </c>
      <c r="B1240" s="12">
        <f t="shared" si="360"/>
        <v>93.334208708866655</v>
      </c>
      <c r="C1240" s="57" t="str">
        <f t="shared" si="344"/>
        <v>-32.7589582533411-759.621453995725i</v>
      </c>
      <c r="D1240" s="57" t="str">
        <f t="shared" si="345"/>
        <v>7.79999731752374-341.047682174373i</v>
      </c>
      <c r="E1240" s="57" t="str">
        <f t="shared" si="346"/>
        <v>162.418570635989-0.510251181366186i</v>
      </c>
      <c r="F1240" s="57" t="str">
        <f t="shared" si="347"/>
        <v>3.83983964511695-711.218557337915i</v>
      </c>
      <c r="G1240" s="57" t="str">
        <f t="shared" si="348"/>
        <v>0.999999949288803-0.000225191462045916i</v>
      </c>
      <c r="H1240" s="57" t="str">
        <f t="shared" si="349"/>
        <v>109.103825659584+6.78159280037484i</v>
      </c>
      <c r="I1240" s="57" t="str">
        <f t="shared" si="350"/>
        <v>14.7882836358174-218.829965958719i</v>
      </c>
      <c r="K1240" s="57" t="str">
        <f t="shared" si="351"/>
        <v>0.10956367559555-0.00689227686176535i</v>
      </c>
      <c r="L1240" s="57" t="str">
        <f t="shared" si="352"/>
        <v>0.000125-5.3758371370451i</v>
      </c>
      <c r="M1240" s="57" t="str">
        <f t="shared" si="353"/>
        <v>0.0015-2.59151297852691i</v>
      </c>
      <c r="N1240" s="57">
        <f t="shared" si="354"/>
        <v>87.53062824451834</v>
      </c>
      <c r="O1240" s="57">
        <f t="shared" si="355"/>
        <v>57.620013937993733</v>
      </c>
      <c r="P1240" s="371">
        <f t="shared" si="356"/>
        <v>57.620013937993733</v>
      </c>
      <c r="Q1240" s="371">
        <f t="shared" si="357"/>
        <v>-92.46937175548166</v>
      </c>
      <c r="R1240" s="12">
        <f t="shared" si="358"/>
        <v>87.53062824451834</v>
      </c>
      <c r="S1240" s="57">
        <f t="shared" si="359"/>
        <v>9.3334208708866648E-2</v>
      </c>
      <c r="T1240" s="12">
        <f t="shared" si="342"/>
        <v>57.620013937993733</v>
      </c>
    </row>
    <row r="1241" spans="1:20" x14ac:dyDescent="0.25">
      <c r="A1241" s="57">
        <f t="shared" si="343"/>
        <v>588.66458610628774</v>
      </c>
      <c r="B1241" s="12">
        <f t="shared" si="360"/>
        <v>93.688878701960348</v>
      </c>
      <c r="C1241" s="57" t="str">
        <f t="shared" si="344"/>
        <v>-32.7577912601413-756.728802690124i</v>
      </c>
      <c r="D1241" s="57" t="str">
        <f t="shared" si="345"/>
        <v>7.79999729709817-339.756641765625i</v>
      </c>
      <c r="E1241" s="57" t="str">
        <f t="shared" si="346"/>
        <v>162.41818443434-0.512162776112152i</v>
      </c>
      <c r="F1241" s="57" t="str">
        <f t="shared" si="347"/>
        <v>3.83983964363426-708.526164497025i</v>
      </c>
      <c r="G1241" s="57" t="str">
        <f t="shared" si="348"/>
        <v>0.999999948902666-0.000226047189514406i</v>
      </c>
      <c r="H1241" s="57" t="str">
        <f t="shared" si="349"/>
        <v>109.103924019379+6.80736518574981i</v>
      </c>
      <c r="I1241" s="57" t="str">
        <f t="shared" si="350"/>
        <v>14.7882894894173-218.001201380407i</v>
      </c>
      <c r="K1241" s="57" t="str">
        <f t="shared" si="351"/>
        <v>0.109560366592427-0.00691825723356903i</v>
      </c>
      <c r="L1241" s="57" t="str">
        <f t="shared" si="352"/>
        <v>0.000125-5.35548628914636i</v>
      </c>
      <c r="M1241" s="57" t="str">
        <f t="shared" si="353"/>
        <v>0.0015-2.58170250899274i</v>
      </c>
      <c r="N1241" s="57">
        <f t="shared" si="354"/>
        <v>87.52128883539919</v>
      </c>
      <c r="O1241" s="57">
        <f t="shared" si="355"/>
        <v>57.586935960242755</v>
      </c>
      <c r="P1241" s="371">
        <f t="shared" si="356"/>
        <v>57.586935960242755</v>
      </c>
      <c r="Q1241" s="371">
        <f t="shared" si="357"/>
        <v>-92.47871116460081</v>
      </c>
      <c r="R1241" s="12">
        <f t="shared" si="358"/>
        <v>87.52128883539919</v>
      </c>
      <c r="S1241" s="57">
        <f t="shared" si="359"/>
        <v>9.3688878701960354E-2</v>
      </c>
      <c r="T1241" s="12">
        <f t="shared" si="342"/>
        <v>57.586935960242755</v>
      </c>
    </row>
    <row r="1242" spans="1:20" x14ac:dyDescent="0.25">
      <c r="A1242" s="57">
        <f t="shared" si="343"/>
        <v>590.90151153349166</v>
      </c>
      <c r="B1242" s="12">
        <f t="shared" si="360"/>
        <v>94.044896441027802</v>
      </c>
      <c r="C1242" s="57" t="str">
        <f t="shared" si="344"/>
        <v>-32.756615464255-753.8470383941i</v>
      </c>
      <c r="D1242" s="57" t="str">
        <f t="shared" si="345"/>
        <v>7.79999727651711-338.470488870233i</v>
      </c>
      <c r="E1242" s="57" t="str">
        <f t="shared" si="346"/>
        <v>162.417795320562-0.514081323795693i</v>
      </c>
      <c r="F1242" s="57" t="str">
        <f t="shared" si="347"/>
        <v>3.83983964214027-705.843964042882i</v>
      </c>
      <c r="G1242" s="57" t="str">
        <f t="shared" si="348"/>
        <v>0.999999948513588-0.000226906168746276i</v>
      </c>
      <c r="H1242" s="57" t="str">
        <f t="shared" si="349"/>
        <v>109.104023128242+6.83323553288524i</v>
      </c>
      <c r="I1242" s="57" t="str">
        <f t="shared" si="350"/>
        <v>14.7882953875937-217.175572822409i</v>
      </c>
      <c r="K1242" s="57" t="str">
        <f t="shared" si="351"/>
        <v>0.109557032596546-0.00694433393744748i</v>
      </c>
      <c r="L1242" s="57" t="str">
        <f t="shared" si="352"/>
        <v>0.000125-5.33521248171582i</v>
      </c>
      <c r="M1242" s="57" t="str">
        <f t="shared" si="353"/>
        <v>0.0015-2.5719291781159i</v>
      </c>
      <c r="N1242" s="57">
        <f t="shared" si="354"/>
        <v>87.511914440389276</v>
      </c>
      <c r="O1242" s="57">
        <f t="shared" si="355"/>
        <v>57.553856966401177</v>
      </c>
      <c r="P1242" s="371">
        <f t="shared" si="356"/>
        <v>57.553856966401177</v>
      </c>
      <c r="Q1242" s="371">
        <f t="shared" si="357"/>
        <v>-92.488085559610724</v>
      </c>
      <c r="R1242" s="12">
        <f t="shared" si="358"/>
        <v>87.511914440389276</v>
      </c>
      <c r="S1242" s="57">
        <f t="shared" si="359"/>
        <v>9.40448964410278E-2</v>
      </c>
      <c r="T1242" s="12">
        <f t="shared" si="342"/>
        <v>57.553856966401177</v>
      </c>
    </row>
    <row r="1243" spans="1:20" x14ac:dyDescent="0.25">
      <c r="A1243" s="57">
        <f t="shared" si="343"/>
        <v>593.1469372773189</v>
      </c>
      <c r="B1243" s="12">
        <f t="shared" si="360"/>
        <v>94.402267047503713</v>
      </c>
      <c r="C1243" s="57" t="str">
        <f t="shared" si="344"/>
        <v>-32.7554307999189-750.976119666243i</v>
      </c>
      <c r="D1243" s="57" t="str">
        <f t="shared" si="345"/>
        <v>7.79999725577932-337.189204986456i</v>
      </c>
      <c r="E1243" s="57" t="str">
        <f t="shared" si="346"/>
        <v>162.417403272912-0.516006847315144i</v>
      </c>
      <c r="F1243" s="57" t="str">
        <f t="shared" si="347"/>
        <v>3.8398396406349-703.17191739113i</v>
      </c>
      <c r="G1243" s="57" t="str">
        <f t="shared" si="348"/>
        <v>0.999999948121548-0.000227768412098217i</v>
      </c>
      <c r="H1243" s="57" t="str">
        <f t="shared" si="349"/>
        <v>109.104122991877+6.85920421434111i</v>
      </c>
      <c r="I1243" s="57" t="str">
        <f t="shared" si="350"/>
        <v>14.7883013306858-216.353068407778i</v>
      </c>
      <c r="K1243" s="57" t="str">
        <f t="shared" si="351"/>
        <v>0.109553673420694-0.00697050731232193i</v>
      </c>
      <c r="L1243" s="57" t="str">
        <f t="shared" si="352"/>
        <v>0.000125-5.31501542310801i</v>
      </c>
      <c r="M1243" s="57" t="str">
        <f t="shared" si="353"/>
        <v>0.0015-2.56219284530374i</v>
      </c>
      <c r="N1243" s="57">
        <f t="shared" si="354"/>
        <v>87.502504932270455</v>
      </c>
      <c r="O1243" s="57">
        <f t="shared" si="355"/>
        <v>57.52077694881411</v>
      </c>
      <c r="P1243" s="371">
        <f t="shared" si="356"/>
        <v>57.52077694881411</v>
      </c>
      <c r="Q1243" s="371">
        <f t="shared" si="357"/>
        <v>-92.497495067729545</v>
      </c>
      <c r="R1243" s="12">
        <f t="shared" si="358"/>
        <v>87.502504932270455</v>
      </c>
      <c r="S1243" s="57">
        <f t="shared" si="359"/>
        <v>9.4402267047503707E-2</v>
      </c>
      <c r="T1243" s="12">
        <f t="shared" si="342"/>
        <v>57.52077694881411</v>
      </c>
    </row>
    <row r="1244" spans="1:20" x14ac:dyDescent="0.25">
      <c r="A1244" s="57">
        <f t="shared" si="343"/>
        <v>595.40089563897277</v>
      </c>
      <c r="B1244" s="12">
        <f t="shared" si="360"/>
        <v>94.76099566228423</v>
      </c>
      <c r="C1244" s="57" t="str">
        <f t="shared" si="344"/>
        <v>-32.754237200889-748.116005221318i</v>
      </c>
      <c r="D1244" s="57" t="str">
        <f t="shared" si="345"/>
        <v>7.79999723488361-335.912771682595i</v>
      </c>
      <c r="E1244" s="57" t="str">
        <f t="shared" si="346"/>
        <v>162.417008269494-0.517939369616169i</v>
      </c>
      <c r="F1244" s="57" t="str">
        <f t="shared" si="347"/>
        <v>3.83983963911806-700.509986103482i</v>
      </c>
      <c r="G1244" s="57" t="str">
        <f t="shared" si="348"/>
        <v>0.999999947726523-0.000228633931973875i</v>
      </c>
      <c r="H1244" s="57" t="str">
        <f t="shared" si="349"/>
        <v>109.104223616034+6.88527160409703i</v>
      </c>
      <c r="I1244" s="57" t="str">
        <f t="shared" si="350"/>
        <v>14.7883073190359-215.533676304511i</v>
      </c>
      <c r="K1244" s="57" t="str">
        <f t="shared" si="351"/>
        <v>0.109550288876276-0.00699677769809568i</v>
      </c>
      <c r="L1244" s="57" t="str">
        <f t="shared" si="352"/>
        <v>0.000125-5.29489482278145i</v>
      </c>
      <c r="M1244" s="57" t="str">
        <f t="shared" si="353"/>
        <v>0.0015-2.55249337049586i</v>
      </c>
      <c r="N1244" s="57">
        <f t="shared" si="354"/>
        <v>87.493060183406058</v>
      </c>
      <c r="O1244" s="57">
        <f t="shared" si="355"/>
        <v>57.487695899769648</v>
      </c>
      <c r="P1244" s="371">
        <f t="shared" si="356"/>
        <v>57.487695899769648</v>
      </c>
      <c r="Q1244" s="371">
        <f t="shared" si="357"/>
        <v>-92.506939816593942</v>
      </c>
      <c r="R1244" s="12">
        <f t="shared" si="358"/>
        <v>87.493060183406058</v>
      </c>
      <c r="S1244" s="57">
        <f t="shared" si="359"/>
        <v>9.4760995662284228E-2</v>
      </c>
      <c r="T1244" s="12">
        <f t="shared" si="342"/>
        <v>57.487695899769648</v>
      </c>
    </row>
    <row r="1245" spans="1:20" x14ac:dyDescent="0.25">
      <c r="A1245" s="57">
        <f t="shared" si="343"/>
        <v>597.66341904240085</v>
      </c>
      <c r="B1245" s="12">
        <f t="shared" si="360"/>
        <v>95.12108744580091</v>
      </c>
      <c r="C1245" s="57" t="str">
        <f t="shared" si="344"/>
        <v>-32.7530346004349-745.266653929658i</v>
      </c>
      <c r="D1245" s="57" t="str">
        <f t="shared" si="345"/>
        <v>7.7999972138288-334.641170596728i</v>
      </c>
      <c r="E1245" s="57" t="str">
        <f t="shared" si="346"/>
        <v>162.416610288246-0.519878913691555i</v>
      </c>
      <c r="F1245" s="57" t="str">
        <f t="shared" si="347"/>
        <v>3.83983963758967-697.858131887162i</v>
      </c>
      <c r="G1245" s="57" t="str">
        <f t="shared" si="348"/>
        <v>0.999999947328489-0.000229502740824025i</v>
      </c>
      <c r="H1245" s="57" t="str">
        <f t="shared" si="349"/>
        <v>109.104325006504+6.91143807755701i</v>
      </c>
      <c r="I1245" s="57" t="str">
        <f t="shared" si="350"/>
        <v>14.7883133529885-214.717384725373i</v>
      </c>
      <c r="K1245" s="57" t="str">
        <f t="shared" si="351"/>
        <v>0.109546878773311-0.00702314543565436i</v>
      </c>
      <c r="L1245" s="57" t="str">
        <f t="shared" si="352"/>
        <v>0.000125-5.27485039129452i</v>
      </c>
      <c r="M1245" s="57" t="str">
        <f t="shared" si="353"/>
        <v>0.0015-2.54283061416204i</v>
      </c>
      <c r="N1245" s="57">
        <f t="shared" si="354"/>
        <v>87.483580065739886</v>
      </c>
      <c r="O1245" s="57">
        <f t="shared" si="355"/>
        <v>57.454613811498291</v>
      </c>
      <c r="P1245" s="371">
        <f t="shared" si="356"/>
        <v>57.454613811498291</v>
      </c>
      <c r="Q1245" s="371">
        <f t="shared" si="357"/>
        <v>-92.516419934260114</v>
      </c>
      <c r="R1245" s="12">
        <f t="shared" si="358"/>
        <v>87.483580065739886</v>
      </c>
      <c r="S1245" s="57">
        <f t="shared" si="359"/>
        <v>9.5121087445800917E-2</v>
      </c>
      <c r="T1245" s="12">
        <f t="shared" si="342"/>
        <v>57.454613811498291</v>
      </c>
    </row>
    <row r="1246" spans="1:20" x14ac:dyDescent="0.25">
      <c r="A1246" s="57">
        <f t="shared" si="343"/>
        <v>599.93454003476199</v>
      </c>
      <c r="B1246" s="12">
        <f t="shared" si="360"/>
        <v>95.482547578094952</v>
      </c>
      <c r="C1246" s="57" t="str">
        <f t="shared" si="344"/>
        <v>-32.751822931338-742.428024816592i</v>
      </c>
      <c r="D1246" s="57" t="str">
        <f t="shared" si="345"/>
        <v>7.79999719261369-333.374383436448i</v>
      </c>
      <c r="E1246" s="57" t="str">
        <f t="shared" si="346"/>
        <v>162.416209306947-0.521825502580958i</v>
      </c>
      <c r="F1246" s="57" t="str">
        <f t="shared" si="347"/>
        <v>3.83983963604966-695.216316594357i</v>
      </c>
      <c r="G1246" s="57" t="str">
        <f t="shared" si="348"/>
        <v>0.999999946927425-0.000230374851146762i</v>
      </c>
      <c r="H1246" s="57" t="str">
        <f t="shared" si="349"/>
        <v>109.104427169127+6.93770401155527i</v>
      </c>
      <c r="I1246" s="57" t="str">
        <f t="shared" si="350"/>
        <v>14.7883194328909-213.90418192774i</v>
      </c>
      <c r="K1246" s="57" t="str">
        <f t="shared" si="351"/>
        <v>0.109543442920418-0.00704961086686617i</v>
      </c>
      <c r="L1246" s="57" t="str">
        <f t="shared" si="352"/>
        <v>0.000125-5.2548818403014i</v>
      </c>
      <c r="M1246" s="57" t="str">
        <f t="shared" si="353"/>
        <v>0.0015-2.53320443730031i</v>
      </c>
      <c r="N1246" s="57">
        <f t="shared" si="354"/>
        <v>87.474064450795552</v>
      </c>
      <c r="O1246" s="57">
        <f t="shared" si="355"/>
        <v>57.42153067617275</v>
      </c>
      <c r="P1246" s="371">
        <f t="shared" si="356"/>
        <v>57.42153067617275</v>
      </c>
      <c r="Q1246" s="371">
        <f t="shared" si="357"/>
        <v>-92.525935549204448</v>
      </c>
      <c r="R1246" s="12">
        <f t="shared" si="358"/>
        <v>87.474064450795552</v>
      </c>
      <c r="S1246" s="57">
        <f t="shared" si="359"/>
        <v>9.5482547578094948E-2</v>
      </c>
      <c r="T1246" s="12">
        <f t="shared" si="342"/>
        <v>57.42153067617275</v>
      </c>
    </row>
    <row r="1247" spans="1:20" x14ac:dyDescent="0.25">
      <c r="A1247" s="57">
        <f t="shared" si="343"/>
        <v>602.21429128689408</v>
      </c>
      <c r="B1247" s="12">
        <f t="shared" si="360"/>
        <v>95.84538125889172</v>
      </c>
      <c r="C1247" s="57" t="str">
        <f t="shared" si="344"/>
        <v>-32.7506021258912-739.600077061865i</v>
      </c>
      <c r="D1247" s="57" t="str">
        <f t="shared" si="345"/>
        <v>7.79999717123703-332.112391978595i</v>
      </c>
      <c r="E1247" s="57" t="str">
        <f t="shared" si="346"/>
        <v>162.415805303217-0.523779159371044i</v>
      </c>
      <c r="F1247" s="57" t="str">
        <f t="shared" si="347"/>
        <v>3.83983963449791-692.584502221667i</v>
      </c>
      <c r="G1247" s="57" t="str">
        <f t="shared" si="348"/>
        <v>0.999999946523307-0.000231250275487666i</v>
      </c>
      <c r="H1247" s="57" t="str">
        <f t="shared" si="349"/>
        <v>109.104530109781+6.96406978436165i</v>
      </c>
      <c r="I1247" s="57" t="str">
        <f t="shared" si="350"/>
        <v>14.7883255590933-213.094056213407i</v>
      </c>
      <c r="K1247" s="57" t="str">
        <f t="shared" si="351"/>
        <v>0.109539981124809-0.00707617433458236i</v>
      </c>
      <c r="L1247" s="57" t="str">
        <f t="shared" si="352"/>
        <v>0.000125-5.2349888825477i</v>
      </c>
      <c r="M1247" s="57" t="str">
        <f t="shared" si="353"/>
        <v>0.0015-2.52361470143485i</v>
      </c>
      <c r="N1247" s="57">
        <f t="shared" si="354"/>
        <v>87.464513209675204</v>
      </c>
      <c r="O1247" s="57">
        <f t="shared" si="355"/>
        <v>57.388446485907593</v>
      </c>
      <c r="P1247" s="371">
        <f t="shared" si="356"/>
        <v>57.388446485907593</v>
      </c>
      <c r="Q1247" s="371">
        <f t="shared" si="357"/>
        <v>-92.535486790324796</v>
      </c>
      <c r="R1247" s="12">
        <f t="shared" si="358"/>
        <v>87.464513209675204</v>
      </c>
      <c r="S1247" s="57">
        <f t="shared" si="359"/>
        <v>9.5845381258891721E-2</v>
      </c>
      <c r="T1247" s="12">
        <f t="shared" si="342"/>
        <v>57.388446485907593</v>
      </c>
    </row>
    <row r="1248" spans="1:20" x14ac:dyDescent="0.25">
      <c r="A1248" s="57">
        <f t="shared" si="343"/>
        <v>604.5027055937843</v>
      </c>
      <c r="B1248" s="12">
        <f t="shared" si="360"/>
        <v>96.209593707675509</v>
      </c>
      <c r="C1248" s="57" t="str">
        <f t="shared" si="344"/>
        <v>-32.749372115886-736.782769998997i</v>
      </c>
      <c r="D1248" s="57" t="str">
        <f t="shared" si="345"/>
        <v>7.79999714969759-330.855178068998i</v>
      </c>
      <c r="E1248" s="57" t="str">
        <f t="shared" si="346"/>
        <v>162.415398254505-0.525739907194117i</v>
      </c>
      <c r="F1248" s="57" t="str">
        <f t="shared" si="347"/>
        <v>3.83983963293435-689.962650909559i</v>
      </c>
      <c r="G1248" s="57" t="str">
        <f t="shared" si="348"/>
        <v>0.999999946116112-0.000232129026439998i</v>
      </c>
      <c r="H1248" s="57" t="str">
        <f t="shared" si="349"/>
        <v>109.104633834395+6.99053577568704i</v>
      </c>
      <c r="I1248" s="57" t="str">
        <f t="shared" si="350"/>
        <v>14.7883317319482-212.286995928449i</v>
      </c>
      <c r="K1248" s="57" t="str">
        <f t="shared" si="351"/>
        <v>0.109536493192276-0.007102836182637i</v>
      </c>
      <c r="L1248" s="57" t="str">
        <f t="shared" si="352"/>
        <v>0.000125-5.21517123186662i</v>
      </c>
      <c r="M1248" s="57" t="str">
        <f t="shared" si="353"/>
        <v>0.0015-2.51406126861412i</v>
      </c>
      <c r="N1248" s="57">
        <f t="shared" si="354"/>
        <v>87.454926213059352</v>
      </c>
      <c r="O1248" s="57">
        <f t="shared" si="355"/>
        <v>57.35536123275817</v>
      </c>
      <c r="P1248" s="371">
        <f t="shared" si="356"/>
        <v>57.35536123275817</v>
      </c>
      <c r="Q1248" s="371">
        <f t="shared" si="357"/>
        <v>-92.545073786940648</v>
      </c>
      <c r="R1248" s="12">
        <f t="shared" si="358"/>
        <v>87.454926213059352</v>
      </c>
      <c r="S1248" s="57">
        <f t="shared" si="359"/>
        <v>9.6209593707675511E-2</v>
      </c>
      <c r="T1248" s="12">
        <f t="shared" si="342"/>
        <v>57.35536123275817</v>
      </c>
    </row>
    <row r="1249" spans="1:20" x14ac:dyDescent="0.25">
      <c r="A1249" s="57">
        <f t="shared" si="343"/>
        <v>606.79981587504074</v>
      </c>
      <c r="B1249" s="12">
        <f t="shared" si="360"/>
        <v>96.575190163764674</v>
      </c>
      <c r="C1249" s="57" t="str">
        <f t="shared" si="344"/>
        <v>-32.748132832621-733.976063114807i</v>
      </c>
      <c r="D1249" s="57" t="str">
        <f t="shared" si="345"/>
        <v>7.79999712799412-329.602723622214i</v>
      </c>
      <c r="E1249" s="57" t="str">
        <f t="shared" si="346"/>
        <v>162.414988138104-0.527707769229085i</v>
      </c>
      <c r="F1249" s="57" t="str">
        <f t="shared" si="347"/>
        <v>3.83983963135886-687.350724941821i</v>
      </c>
      <c r="G1249" s="57" t="str">
        <f t="shared" si="348"/>
        <v>0.999999945705817-0.000233011116644867i</v>
      </c>
      <c r="H1249" s="57" t="str">
        <f t="shared" si="349"/>
        <v>109.104738348938+7.01710236668877i</v>
      </c>
      <c r="I1249" s="57" t="str">
        <f t="shared" si="350"/>
        <v>14.7883379518106-211.482989463025i</v>
      </c>
      <c r="K1249" s="57" t="str">
        <f t="shared" si="351"/>
        <v>0.109532978927186-0.0071295967558477i</v>
      </c>
      <c r="L1249" s="57" t="str">
        <f t="shared" si="352"/>
        <v>0.000125-5.19542860317454i</v>
      </c>
      <c r="M1249" s="57" t="str">
        <f t="shared" si="353"/>
        <v>0.0015-2.50454400140876i</v>
      </c>
      <c r="N1249" s="57">
        <f t="shared" si="354"/>
        <v>87.445303331205437</v>
      </c>
      <c r="O1249" s="57">
        <f t="shared" si="355"/>
        <v>57.322274908721454</v>
      </c>
      <c r="P1249" s="371">
        <f t="shared" si="356"/>
        <v>57.322274908721454</v>
      </c>
      <c r="Q1249" s="371">
        <f t="shared" si="357"/>
        <v>-92.554696668794563</v>
      </c>
      <c r="R1249" s="12">
        <f t="shared" si="358"/>
        <v>87.445303331205437</v>
      </c>
      <c r="S1249" s="57">
        <f t="shared" si="359"/>
        <v>9.6575190163764674E-2</v>
      </c>
      <c r="T1249" s="12">
        <f t="shared" si="342"/>
        <v>57.322274908721454</v>
      </c>
    </row>
    <row r="1250" spans="1:20" x14ac:dyDescent="0.25">
      <c r="A1250" s="57">
        <f t="shared" si="343"/>
        <v>609.10565517536588</v>
      </c>
      <c r="B1250" s="12">
        <f t="shared" si="360"/>
        <v>96.942175886386977</v>
      </c>
      <c r="C1250" s="57" t="str">
        <f t="shared" si="344"/>
        <v>-32.7468842068896-731.179916048703i</v>
      </c>
      <c r="D1250" s="57" t="str">
        <f t="shared" si="345"/>
        <v>7.79999710612541-328.355010621265i</v>
      </c>
      <c r="E1250" s="57" t="str">
        <f t="shared" si="346"/>
        <v>162.414574931135-0.529682768700513i</v>
      </c>
      <c r="F1250" s="57" t="str">
        <f t="shared" si="347"/>
        <v>3.8398396297714-684.748686745023i</v>
      </c>
      <c r="G1250" s="57" t="str">
        <f t="shared" si="348"/>
        <v>0.999999945292397-0.00023389655879142i</v>
      </c>
      <c r="H1250" s="57" t="str">
        <f t="shared" si="349"/>
        <v>109.104843659428+7.04376993997669i</v>
      </c>
      <c r="I1250" s="57" t="str">
        <f t="shared" si="350"/>
        <v>14.788344219039-210.682025251234i</v>
      </c>
      <c r="K1250" s="57" t="str">
        <f t="shared" si="351"/>
        <v>0.109529438132463-0.00715645640001523i</v>
      </c>
      <c r="L1250" s="57" t="str">
        <f t="shared" si="352"/>
        <v>0.000125-5.17576071246717i</v>
      </c>
      <c r="M1250" s="57" t="str">
        <f t="shared" si="353"/>
        <v>0.0015-2.4950627629097i</v>
      </c>
      <c r="N1250" s="57">
        <f t="shared" si="354"/>
        <v>87.435644433947161</v>
      </c>
      <c r="O1250" s="57">
        <f t="shared" si="355"/>
        <v>57.289187505734105</v>
      </c>
      <c r="P1250" s="371">
        <f t="shared" si="356"/>
        <v>57.289187505734105</v>
      </c>
      <c r="Q1250" s="371">
        <f t="shared" si="357"/>
        <v>-92.564355566052839</v>
      </c>
      <c r="R1250" s="12">
        <f t="shared" si="358"/>
        <v>87.435644433947161</v>
      </c>
      <c r="S1250" s="57">
        <f t="shared" si="359"/>
        <v>9.6942175886386983E-2</v>
      </c>
      <c r="T1250" s="12">
        <f t="shared" si="342"/>
        <v>57.289187505734105</v>
      </c>
    </row>
    <row r="1251" spans="1:20" x14ac:dyDescent="0.25">
      <c r="A1251" s="57">
        <f t="shared" si="343"/>
        <v>611.42025666503218</v>
      </c>
      <c r="B1251" s="12">
        <f t="shared" si="360"/>
        <v>97.310556154755247</v>
      </c>
      <c r="C1251" s="57" t="str">
        <f t="shared" si="344"/>
        <v>-32.7456261689793-728.394288592202i</v>
      </c>
      <c r="D1251" s="57" t="str">
        <f t="shared" si="345"/>
        <v>7.7999970840902-327.11202111738i</v>
      </c>
      <c r="E1251" s="57" t="str">
        <f t="shared" si="346"/>
        <v>162.414158610555-0.531664928878314i</v>
      </c>
      <c r="F1251" s="57" t="str">
        <f t="shared" si="347"/>
        <v>3.83983962817186-682.15649888797i</v>
      </c>
      <c r="G1251" s="57" t="str">
        <f t="shared" si="348"/>
        <v>0.999999944875829-0.000234785365617023i</v>
      </c>
      <c r="H1251" s="57" t="str">
        <f t="shared" si="349"/>
        <v>109.104949771928+7.07053887961792i</v>
      </c>
      <c r="I1251" s="57" t="str">
        <f t="shared" si="350"/>
        <v>14.7883505339938-209.884091770935i</v>
      </c>
      <c r="K1251" s="57" t="str">
        <f t="shared" si="351"/>
        <v>0.109525870609586-0.0071834154619239i</v>
      </c>
      <c r="L1251" s="57" t="str">
        <f t="shared" si="352"/>
        <v>0.000125-5.15616727681528i</v>
      </c>
      <c r="M1251" s="57" t="str">
        <f t="shared" si="353"/>
        <v>0.0015-2.48561741672615i</v>
      </c>
      <c r="N1251" s="57">
        <f t="shared" si="354"/>
        <v>87.425949390693873</v>
      </c>
      <c r="O1251" s="57">
        <f t="shared" si="355"/>
        <v>57.256099015673179</v>
      </c>
      <c r="P1251" s="371">
        <f t="shared" si="356"/>
        <v>57.256099015673179</v>
      </c>
      <c r="Q1251" s="371">
        <f t="shared" si="357"/>
        <v>-92.574050609306127</v>
      </c>
      <c r="R1251" s="12">
        <f t="shared" si="358"/>
        <v>87.425949390693873</v>
      </c>
      <c r="S1251" s="57">
        <f t="shared" si="359"/>
        <v>9.7310556154755243E-2</v>
      </c>
      <c r="T1251" s="12">
        <f t="shared" si="342"/>
        <v>57.256099015673179</v>
      </c>
    </row>
    <row r="1252" spans="1:20" x14ac:dyDescent="0.25">
      <c r="A1252" s="57">
        <f t="shared" si="343"/>
        <v>613.74365364035941</v>
      </c>
      <c r="B1252" s="12">
        <f t="shared" si="360"/>
        <v>97.680336268143321</v>
      </c>
      <c r="C1252" s="57" t="str">
        <f t="shared" si="344"/>
        <v>-32.7443586486696-725.619140688301i</v>
      </c>
      <c r="D1252" s="57" t="str">
        <f t="shared" si="345"/>
        <v>7.7999970618872-325.873737229738i</v>
      </c>
      <c r="E1252" s="57" t="str">
        <f t="shared" si="346"/>
        <v>162.413739153151-0.533654273077528i</v>
      </c>
      <c r="F1252" s="57" t="str">
        <f t="shared" si="347"/>
        <v>3.83983962656013-679.57412408117i</v>
      </c>
      <c r="G1252" s="57" t="str">
        <f t="shared" si="348"/>
        <v>0.999999944456089-0.000235677549907445i</v>
      </c>
      <c r="H1252" s="57" t="str">
        <f t="shared" si="349"/>
        <v>109.105056692546+7.09740957114332i</v>
      </c>
      <c r="I1252" s="57" t="str">
        <f t="shared" si="350"/>
        <v>14.7883568970388-209.089177543583i</v>
      </c>
      <c r="K1252" s="57" t="str">
        <f t="shared" si="351"/>
        <v>0.109522276158573-0.00721047428934174i</v>
      </c>
      <c r="L1252" s="57" t="str">
        <f t="shared" si="352"/>
        <v>0.000125-5.1366480143607i</v>
      </c>
      <c r="M1252" s="57" t="str">
        <f t="shared" si="353"/>
        <v>0.0015-2.47620782698361i</v>
      </c>
      <c r="N1252" s="57">
        <f t="shared" si="354"/>
        <v>87.416218070429437</v>
      </c>
      <c r="O1252" s="57">
        <f t="shared" si="355"/>
        <v>57.223009430355077</v>
      </c>
      <c r="P1252" s="371">
        <f t="shared" si="356"/>
        <v>57.223009430355077</v>
      </c>
      <c r="Q1252" s="371">
        <f t="shared" si="357"/>
        <v>-92.583781929570563</v>
      </c>
      <c r="R1252" s="12">
        <f t="shared" si="358"/>
        <v>87.416218070429437</v>
      </c>
      <c r="S1252" s="57">
        <f t="shared" si="359"/>
        <v>9.768033626814332E-2</v>
      </c>
      <c r="T1252" s="12">
        <f t="shared" si="342"/>
        <v>57.223009430355077</v>
      </c>
    </row>
    <row r="1253" spans="1:20" x14ac:dyDescent="0.25">
      <c r="A1253" s="57">
        <f t="shared" si="343"/>
        <v>616.07587952419283</v>
      </c>
      <c r="B1253" s="12">
        <f t="shared" si="360"/>
        <v>98.051521545962274</v>
      </c>
      <c r="C1253" s="57" t="str">
        <f t="shared" si="344"/>
        <v>-32.7430815752269-722.854432430937i</v>
      </c>
      <c r="D1253" s="57" t="str">
        <f t="shared" si="345"/>
        <v>7.7999970395151-324.64014114521i</v>
      </c>
      <c r="E1253" s="57" t="str">
        <f t="shared" si="346"/>
        <v>162.413316535542-0.53565082465837i</v>
      </c>
      <c r="F1253" s="57" t="str">
        <f t="shared" si="347"/>
        <v>3.83983962493611-677.001525176293i</v>
      </c>
      <c r="G1253" s="57" t="str">
        <f t="shared" si="348"/>
        <v>0.999999944033154-0.000236573124497038i</v>
      </c>
      <c r="H1253" s="57" t="str">
        <f t="shared" si="349"/>
        <v>109.105164427437+7.12438240155212i</v>
      </c>
      <c r="I1253" s="57" t="str">
        <f t="shared" si="350"/>
        <v>14.7883633085399-208.297271134067i</v>
      </c>
      <c r="K1253" s="57" t="str">
        <f t="shared" si="351"/>
        <v>0.109518654577975-0.0072376332310201i</v>
      </c>
      <c r="L1253" s="57" t="str">
        <f t="shared" si="352"/>
        <v>0.000125-5.11720264431231i</v>
      </c>
      <c r="M1253" s="57" t="str">
        <f t="shared" si="353"/>
        <v>0.0015-2.46683385832198i</v>
      </c>
      <c r="N1253" s="57">
        <f t="shared" si="354"/>
        <v>87.406450341711576</v>
      </c>
      <c r="O1253" s="57">
        <f t="shared" si="355"/>
        <v>57.189918741535521</v>
      </c>
      <c r="P1253" s="371">
        <f t="shared" si="356"/>
        <v>57.189918741535521</v>
      </c>
      <c r="Q1253" s="371">
        <f t="shared" si="357"/>
        <v>-92.593549658288424</v>
      </c>
      <c r="R1253" s="12">
        <f t="shared" si="358"/>
        <v>87.406450341711576</v>
      </c>
      <c r="S1253" s="57">
        <f t="shared" si="359"/>
        <v>9.8051521545962278E-2</v>
      </c>
      <c r="T1253" s="12">
        <f t="shared" si="342"/>
        <v>57.189918741535521</v>
      </c>
    </row>
    <row r="1254" spans="1:20" x14ac:dyDescent="0.25">
      <c r="A1254" s="57">
        <f t="shared" si="343"/>
        <v>618.41696786638477</v>
      </c>
      <c r="B1254" s="12">
        <f t="shared" si="360"/>
        <v>98.424117327836939</v>
      </c>
      <c r="C1254" s="57" t="str">
        <f t="shared" si="344"/>
        <v>-32.7417948774-720.100124064385i</v>
      </c>
      <c r="D1254" s="57" t="str">
        <f t="shared" si="345"/>
        <v>7.79999701697268-323.411215118101i</v>
      </c>
      <c r="E1254" s="57" t="str">
        <f t="shared" si="346"/>
        <v>162.412890734178-0.537654607025133i</v>
      </c>
      <c r="F1254" s="57" t="str">
        <f t="shared" si="347"/>
        <v>3.83983962329974-674.438665165643i</v>
      </c>
      <c r="G1254" s="57" t="str">
        <f t="shared" si="348"/>
        <v>0.999999943606997-0.000237472102268926i</v>
      </c>
      <c r="H1254" s="57" t="str">
        <f t="shared" si="349"/>
        <v>109.105272982804+7.15145775931851i</v>
      </c>
      <c r="I1254" s="57" t="str">
        <f t="shared" si="350"/>
        <v>14.7883697688663-207.508361150548i</v>
      </c>
      <c r="K1254" s="57" t="str">
        <f t="shared" si="351"/>
        <v>0.109515005664861-0.00726489263669397i</v>
      </c>
      <c r="L1254" s="57" t="str">
        <f t="shared" si="352"/>
        <v>0.000125-5.09783088694194i</v>
      </c>
      <c r="M1254" s="57" t="str">
        <f t="shared" si="353"/>
        <v>0.0015-2.45749537589359i</v>
      </c>
      <c r="N1254" s="57">
        <f t="shared" si="354"/>
        <v>87.396646072671075</v>
      </c>
      <c r="O1254" s="57">
        <f t="shared" si="355"/>
        <v>57.156826940908736</v>
      </c>
      <c r="P1254" s="371">
        <f t="shared" si="356"/>
        <v>57.156826940908736</v>
      </c>
      <c r="Q1254" s="371">
        <f t="shared" si="357"/>
        <v>-92.603353927328925</v>
      </c>
      <c r="R1254" s="12">
        <f t="shared" si="358"/>
        <v>87.396646072671075</v>
      </c>
      <c r="S1254" s="57">
        <f t="shared" si="359"/>
        <v>9.8424117327836944E-2</v>
      </c>
      <c r="T1254" s="12">
        <f t="shared" si="342"/>
        <v>57.156826940908736</v>
      </c>
    </row>
    <row r="1255" spans="1:20" x14ac:dyDescent="0.25">
      <c r="A1255" s="57">
        <f t="shared" si="343"/>
        <v>620.766952344277</v>
      </c>
      <c r="B1255" s="12">
        <f t="shared" si="360"/>
        <v>98.798128973682722</v>
      </c>
      <c r="C1255" s="57" t="str">
        <f t="shared" si="344"/>
        <v>-32.7404984834203-717.35617598271i</v>
      </c>
      <c r="D1255" s="57" t="str">
        <f t="shared" si="345"/>
        <v>7.79999699425861-322.186941469899i</v>
      </c>
      <c r="E1255" s="57" t="str">
        <f t="shared" si="346"/>
        <v>162.412461725335-0.539665643626887i</v>
      </c>
      <c r="F1255" s="57" t="str">
        <f t="shared" si="347"/>
        <v>3.83983962165091-671.885507181616i</v>
      </c>
      <c r="G1255" s="57" t="str">
        <f t="shared" si="348"/>
        <v>0.999999943177596-0.000238374496155189i</v>
      </c>
      <c r="H1255" s="57" t="str">
        <f t="shared" si="349"/>
        <v>109.105382364896+7.17863603439661i</v>
      </c>
      <c r="I1255" s="57" t="str">
        <f t="shared" si="350"/>
        <v>14.7883762783899-206.722436244287i</v>
      </c>
      <c r="K1255" s="57" t="str">
        <f t="shared" si="351"/>
        <v>0.109511329214812-0.00729225285708187i</v>
      </c>
      <c r="L1255" s="57" t="str">
        <f t="shared" si="352"/>
        <v>0.000125-5.07853246358032i</v>
      </c>
      <c r="M1255" s="57" t="str">
        <f t="shared" si="353"/>
        <v>0.0015-2.44819224536122i</v>
      </c>
      <c r="N1255" s="57">
        <f t="shared" si="354"/>
        <v>87.386805131010803</v>
      </c>
      <c r="O1255" s="57">
        <f t="shared" si="355"/>
        <v>57.123734020107335</v>
      </c>
      <c r="P1255" s="371">
        <f t="shared" si="356"/>
        <v>57.123734020107335</v>
      </c>
      <c r="Q1255" s="371">
        <f t="shared" si="357"/>
        <v>-92.613194868989197</v>
      </c>
      <c r="R1255" s="12">
        <f t="shared" si="358"/>
        <v>87.386805131010803</v>
      </c>
      <c r="S1255" s="57">
        <f t="shared" si="359"/>
        <v>9.8798128973682717E-2</v>
      </c>
      <c r="T1255" s="12">
        <f t="shared" si="342"/>
        <v>57.123734020107335</v>
      </c>
    </row>
    <row r="1256" spans="1:20" x14ac:dyDescent="0.25">
      <c r="A1256" s="57">
        <f t="shared" si="343"/>
        <v>623.1258667631854</v>
      </c>
      <c r="B1256" s="12">
        <f t="shared" si="360"/>
        <v>99.173561863782723</v>
      </c>
      <c r="C1256" s="57" t="str">
        <f t="shared" si="344"/>
        <v>-32.739192320992-714.622548729171i</v>
      </c>
      <c r="D1256" s="57" t="str">
        <f t="shared" si="345"/>
        <v>7.79999697137158-320.967302589015i</v>
      </c>
      <c r="E1256" s="57" t="str">
        <f t="shared" si="346"/>
        <v>162.412029485116-0.54168395795604i</v>
      </c>
      <c r="F1256" s="57" t="str">
        <f t="shared" si="347"/>
        <v>3.83983961998952-669.342014496179i</v>
      </c>
      <c r="G1256" s="57" t="str">
        <f t="shared" si="348"/>
        <v>0.999999942744926-0.00023928031913705i</v>
      </c>
      <c r="H1256" s="57" t="str">
        <f t="shared" si="349"/>
        <v>109.10549258001+7.20591761822646i</v>
      </c>
      <c r="I1256" s="57" t="str">
        <f t="shared" si="350"/>
        <v>14.7883828374853-205.939485109489i</v>
      </c>
      <c r="K1256" s="57" t="str">
        <f t="shared" si="351"/>
        <v>0.109507625021907-0.00731971424388556i</v>
      </c>
      <c r="L1256" s="57" t="str">
        <f t="shared" si="352"/>
        <v>0.000125-5.05930709661321i</v>
      </c>
      <c r="M1256" s="57" t="str">
        <f t="shared" si="353"/>
        <v>0.0015-2.43892433289621i</v>
      </c>
      <c r="N1256" s="57">
        <f t="shared" si="354"/>
        <v>87.376927384005157</v>
      </c>
      <c r="O1256" s="57">
        <f t="shared" si="355"/>
        <v>57.090639970701417</v>
      </c>
      <c r="P1256" s="371">
        <f t="shared" si="356"/>
        <v>57.090639970701417</v>
      </c>
      <c r="Q1256" s="371">
        <f t="shared" si="357"/>
        <v>-92.623072615994843</v>
      </c>
      <c r="R1256" s="12">
        <f t="shared" si="358"/>
        <v>87.376927384005157</v>
      </c>
      <c r="S1256" s="57">
        <f t="shared" si="359"/>
        <v>9.9173561863782719E-2</v>
      </c>
      <c r="T1256" s="12">
        <f t="shared" si="342"/>
        <v>57.090639970701417</v>
      </c>
    </row>
    <row r="1257" spans="1:20" x14ac:dyDescent="0.25">
      <c r="A1257" s="57">
        <f t="shared" si="343"/>
        <v>625.49374505688547</v>
      </c>
      <c r="B1257" s="12">
        <f t="shared" si="360"/>
        <v>99.550421398865097</v>
      </c>
      <c r="C1257" s="57" t="str">
        <f t="shared" si="344"/>
        <v>-32.7378763172947-711.899202995688i</v>
      </c>
      <c r="D1257" s="57" t="str">
        <f t="shared" si="345"/>
        <v>7.79999694831028-319.752280930536i</v>
      </c>
      <c r="E1257" s="57" t="str">
        <f t="shared" si="346"/>
        <v>162.411593989451-0.543709573548862i</v>
      </c>
      <c r="F1257" s="57" t="str">
        <f t="shared" si="347"/>
        <v>3.83983961831549-666.808150520334i</v>
      </c>
      <c r="G1257" s="57" t="str">
        <f t="shared" si="348"/>
        <v>0.99999994230896-0.000240189584245056i</v>
      </c>
      <c r="H1257" s="57" t="str">
        <f t="shared" si="349"/>
        <v>109.105603634493+7.23330290373972i</v>
      </c>
      <c r="I1257" s="57" t="str">
        <f t="shared" si="350"/>
        <v>14.7883894465303-205.15949648314i</v>
      </c>
      <c r="K1257" s="57" t="str">
        <f t="shared" si="351"/>
        <v>0.109503892878714-0.00734727714979011i</v>
      </c>
      <c r="L1257" s="57" t="str">
        <f t="shared" si="352"/>
        <v>0.000125-5.04015450947719i</v>
      </c>
      <c r="M1257" s="57" t="str">
        <f t="shared" si="353"/>
        <v>0.0015-2.42969150517654i</v>
      </c>
      <c r="N1257" s="57">
        <f t="shared" si="354"/>
        <v>87.367012698499053</v>
      </c>
      <c r="O1257" s="57">
        <f t="shared" si="355"/>
        <v>57.057544784198612</v>
      </c>
      <c r="P1257" s="371">
        <f t="shared" si="356"/>
        <v>57.057544784198612</v>
      </c>
      <c r="Q1257" s="371">
        <f t="shared" si="357"/>
        <v>-92.632987301500947</v>
      </c>
      <c r="R1257" s="12">
        <f t="shared" si="358"/>
        <v>87.367012698499053</v>
      </c>
      <c r="S1257" s="57">
        <f t="shared" si="359"/>
        <v>9.9550421398865094E-2</v>
      </c>
      <c r="T1257" s="12">
        <f t="shared" si="342"/>
        <v>57.057544784198612</v>
      </c>
    </row>
    <row r="1258" spans="1:20" x14ac:dyDescent="0.25">
      <c r="A1258" s="57">
        <f t="shared" si="343"/>
        <v>627.87062128810169</v>
      </c>
      <c r="B1258" s="12">
        <f t="shared" si="360"/>
        <v>99.928713000180792</v>
      </c>
      <c r="C1258" s="57" t="str">
        <f t="shared" si="344"/>
        <v>-32.7365503989766-709.186099622278i</v>
      </c>
      <c r="D1258" s="57" t="str">
        <f t="shared" si="345"/>
        <v>7.79999692507339-318.541859015965i</v>
      </c>
      <c r="E1258" s="57" t="str">
        <f t="shared" si="346"/>
        <v>162.411155214098-0.545742513984901i</v>
      </c>
      <c r="F1258" s="57" t="str">
        <f t="shared" si="347"/>
        <v>3.83983961662871-664.283878803598i</v>
      </c>
      <c r="G1258" s="57" t="str">
        <f t="shared" si="348"/>
        <v>0.999999941869675-0.000241102304559275i</v>
      </c>
      <c r="H1258" s="57" t="str">
        <f t="shared" si="349"/>
        <v>109.105715534737+7.26079228536498i</v>
      </c>
      <c r="I1258" s="57" t="str">
        <f t="shared" si="350"/>
        <v>14.7883961059049-204.382459144836i</v>
      </c>
      <c r="K1258" s="57" t="str">
        <f t="shared" si="351"/>
        <v>0.109500132576281-0.00737494192846355i</v>
      </c>
      <c r="L1258" s="57" t="str">
        <f t="shared" si="352"/>
        <v>0.000125-5.02107442665589i</v>
      </c>
      <c r="M1258" s="57" t="str">
        <f t="shared" si="353"/>
        <v>0.0015-2.42049362938488i</v>
      </c>
      <c r="N1258" s="57">
        <f t="shared" si="354"/>
        <v>87.357060940907274</v>
      </c>
      <c r="O1258" s="57">
        <f t="shared" si="355"/>
        <v>57.024448452043572</v>
      </c>
      <c r="P1258" s="371">
        <f t="shared" si="356"/>
        <v>57.024448452043572</v>
      </c>
      <c r="Q1258" s="371">
        <f t="shared" si="357"/>
        <v>-92.642939059092726</v>
      </c>
      <c r="R1258" s="12">
        <f t="shared" si="358"/>
        <v>87.357060940907274</v>
      </c>
      <c r="S1258" s="57">
        <f t="shared" si="359"/>
        <v>9.9928713000180788E-2</v>
      </c>
      <c r="T1258" s="12">
        <f t="shared" si="342"/>
        <v>57.024448452043572</v>
      </c>
    </row>
    <row r="1259" spans="1:20" x14ac:dyDescent="0.25">
      <c r="A1259" s="57">
        <f t="shared" si="343"/>
        <v>630.25652964899643</v>
      </c>
      <c r="B1259" s="12">
        <f t="shared" si="360"/>
        <v>100.30844210958148</v>
      </c>
      <c r="C1259" s="57" t="str">
        <f t="shared" si="344"/>
        <v>-32.7352144921515-706.483199596456i</v>
      </c>
      <c r="D1259" s="57" t="str">
        <f t="shared" si="345"/>
        <v>7.79999690165956-317.336019432979i</v>
      </c>
      <c r="E1259" s="57" t="str">
        <f t="shared" si="346"/>
        <v>162.410713134633-0.547782802886525i</v>
      </c>
      <c r="F1259" s="57" t="str">
        <f t="shared" si="347"/>
        <v>3.83983961492908-661.769163033476i</v>
      </c>
      <c r="G1259" s="57" t="str">
        <f t="shared" si="348"/>
        <v>0.999999941427046-0.000242018493209476i</v>
      </c>
      <c r="H1259" s="57" t="str">
        <f t="shared" si="349"/>
        <v>109.105828287184+7.28838615903419i</v>
      </c>
      <c r="I1259" s="57" t="str">
        <f t="shared" si="350"/>
        <v>14.7884028159929-203.608361916632i</v>
      </c>
      <c r="K1259" s="57" t="str">
        <f t="shared" si="351"/>
        <v>0.109496343904121-0.00740270893455675i</v>
      </c>
      <c r="L1259" s="57" t="str">
        <f t="shared" si="352"/>
        <v>0.000125-5.00206657367592i</v>
      </c>
      <c r="M1259" s="57" t="str">
        <f t="shared" si="353"/>
        <v>0.0015-2.41133057320669i</v>
      </c>
      <c r="N1259" s="57">
        <f t="shared" si="354"/>
        <v>87.347071977213517</v>
      </c>
      <c r="O1259" s="57">
        <f t="shared" si="355"/>
        <v>56.991350965617073</v>
      </c>
      <c r="P1259" s="371">
        <f t="shared" si="356"/>
        <v>56.991350965617073</v>
      </c>
      <c r="Q1259" s="371">
        <f t="shared" si="357"/>
        <v>-92.652928022786483</v>
      </c>
      <c r="R1259" s="12">
        <f t="shared" si="358"/>
        <v>87.347071977213517</v>
      </c>
      <c r="S1259" s="57">
        <f t="shared" si="359"/>
        <v>0.10030844210958148</v>
      </c>
      <c r="T1259" s="12">
        <f t="shared" si="342"/>
        <v>56.991350965617073</v>
      </c>
    </row>
    <row r="1260" spans="1:20" x14ac:dyDescent="0.25">
      <c r="A1260" s="57">
        <f t="shared" si="343"/>
        <v>632.65150446166263</v>
      </c>
      <c r="B1260" s="12">
        <f t="shared" si="360"/>
        <v>100.68961418959789</v>
      </c>
      <c r="C1260" s="57" t="str">
        <f t="shared" si="344"/>
        <v>-32.7338685223926-703.790464052705i</v>
      </c>
      <c r="D1260" s="57" t="str">
        <f t="shared" si="345"/>
        <v>7.79999687806742-316.13474483517i</v>
      </c>
      <c r="E1260" s="57" t="str">
        <f t="shared" si="346"/>
        <v>162.410267726455-0.549830463918407i</v>
      </c>
      <c r="F1260" s="57" t="str">
        <f t="shared" si="347"/>
        <v>3.8398396132165-659.263967034934i</v>
      </c>
      <c r="G1260" s="57" t="str">
        <f t="shared" si="348"/>
        <v>0.999999940981045-0.000242938163375321i</v>
      </c>
      <c r="H1260" s="57" t="str">
        <f t="shared" si="349"/>
        <v>109.105941898325+7.31608492218771i</v>
      </c>
      <c r="I1260" s="57" t="str">
        <f t="shared" si="350"/>
        <v>14.7884095771801-202.837193662878i</v>
      </c>
      <c r="K1260" s="57" t="str">
        <f t="shared" si="351"/>
        <v>0.109492526650206-0.00743057852370301i</v>
      </c>
      <c r="L1260" s="57" t="str">
        <f t="shared" si="352"/>
        <v>0.000125-4.98313067710294i</v>
      </c>
      <c r="M1260" s="57" t="str">
        <f t="shared" si="353"/>
        <v>0.0015-2.40220220482834i</v>
      </c>
      <c r="N1260" s="57">
        <f t="shared" si="354"/>
        <v>87.337045672969907</v>
      </c>
      <c r="O1260" s="57">
        <f t="shared" si="355"/>
        <v>56.958252316235885</v>
      </c>
      <c r="P1260" s="371">
        <f t="shared" si="356"/>
        <v>56.958252316235885</v>
      </c>
      <c r="Q1260" s="371">
        <f t="shared" si="357"/>
        <v>-92.662954327030093</v>
      </c>
      <c r="R1260" s="12">
        <f t="shared" si="358"/>
        <v>87.337045672969907</v>
      </c>
      <c r="S1260" s="57">
        <f t="shared" si="359"/>
        <v>0.10068961418959789</v>
      </c>
      <c r="T1260" s="12">
        <f t="shared" ref="T1260:T1323" si="361">P1260</f>
        <v>56.958252316235885</v>
      </c>
    </row>
    <row r="1261" spans="1:20" x14ac:dyDescent="0.25">
      <c r="A1261" s="57">
        <f t="shared" ref="A1261:A1324" si="362">2*PI()*B1261</f>
        <v>635.05558017861699</v>
      </c>
      <c r="B1261" s="12">
        <f t="shared" si="360"/>
        <v>101.07223472351836</v>
      </c>
      <c r="C1261" s="57" t="str">
        <f t="shared" ref="C1261:C1324" si="363">IMPRODUCT(D1261,E1261,$C$40,,K1261,$C$41)</f>
        <v>-32.7325124147351-701.107854271937i</v>
      </c>
      <c r="D1261" s="57" t="str">
        <f t="shared" ref="D1261:D1324" si="364">IMDIV(IMPRODUCT($C$37,$C$38,COMPLEX(1,A1261/$C$38)),IMSUM(-1*A1261*A1261/$C$39,COMPLEX(0,1*A1261)))</f>
        <v>7.79999685429567-314.938017941799i</v>
      </c>
      <c r="E1261" s="57" t="str">
        <f t="shared" ref="E1261:E1324" si="365">IMDIV(IMPRODUCT(IMSUM(F1261,G1261),$C$29,H1261),IMSUM(1,I1261))</f>
        <v>162.40981896479-0.551885520787874i</v>
      </c>
      <c r="F1261" s="57" t="str">
        <f t="shared" ref="F1261:F1324" si="366">IMDIV(IMPRODUCT($C$14,$C$15,COMPLEX(1,A1261/$C$15)),IMSUM(-1*A1261*A1261/$C$16,COMPLEX(0,A1261)))</f>
        <v>3.8398396114909-656.76825476989i</v>
      </c>
      <c r="G1261" s="57" t="str">
        <f t="shared" ref="G1261:G1324" si="367">IMDIV(1,COMPLEX(1,A1261*$C$9*$C$10))</f>
        <v>0.999999940531649-0.000243861328286557i</v>
      </c>
      <c r="H1261" s="57" t="str">
        <f t="shared" ref="H1261:H1324" si="368">IMDIV($C$3,IMSUM(K1261,COMPLEX(0,$C$28*A1261)))</f>
        <v>109.106056374701+7.34388897378055i</v>
      </c>
      <c r="I1261" s="57" t="str">
        <f t="shared" ref="I1261:I1324" si="369">IMPRODUCT(F1261,$C$29,H1261,$C$31)</f>
        <v>14.7884163898558-202.068943290056i</v>
      </c>
      <c r="K1261" s="57" t="str">
        <f t="shared" ref="K1261:K1324" si="370">IF($C$26&lt;=0,IMDIV(1,IMSUM(IMDIV(1,L1261),1/$C$18)),IMDIV(1,IMSUM(IMDIV(1,L1261),1/$C$18,IMDIV(1,M1261))))</f>
        <v>0.109488680600953-0.00745855105251788i</v>
      </c>
      <c r="L1261" s="57" t="str">
        <f t="shared" ref="L1261:L1324" si="371">IMSUM($C$21/$C$22,IMDIV(1,COMPLEX(0,$C$20*$C$22*A1261)))</f>
        <v>0.000125-4.9642664645377i</v>
      </c>
      <c r="M1261" s="57" t="str">
        <f t="shared" ref="M1261:M1324" si="372">IMSUM($C$25/$C$26,IMDIV(1,COMPLEX(0,$C$24*$C$26*A1261)))</f>
        <v>0.0015-2.39310839293519i</v>
      </c>
      <c r="N1261" s="57">
        <f t="shared" ref="N1261:N1324" si="373">ABS(R1261)</f>
        <v>87.326981893295851</v>
      </c>
      <c r="O1261" s="57">
        <f t="shared" ref="O1261:O1324" si="374">ABS(P1261)</f>
        <v>56.925152495152574</v>
      </c>
      <c r="P1261" s="371">
        <f t="shared" ref="P1261:P1324" si="375">20*LOG10(IMABS(C1261))</f>
        <v>56.925152495152574</v>
      </c>
      <c r="Q1261" s="371">
        <f t="shared" ref="Q1261:Q1324" si="376">IMARGUMENT(C1261)*180/PI()</f>
        <v>-92.673018106704149</v>
      </c>
      <c r="R1261" s="12">
        <f t="shared" ref="R1261:R1324" si="377">IF(Q1261&lt;0,Q1261+180,Q1261-180)</f>
        <v>87.326981893295851</v>
      </c>
      <c r="S1261" s="57">
        <f t="shared" ref="S1261:S1324" si="378">B1261/1000</f>
        <v>0.10107223472351837</v>
      </c>
      <c r="T1261" s="12">
        <f t="shared" si="361"/>
        <v>56.925152495152574</v>
      </c>
    </row>
    <row r="1262" spans="1:20" x14ac:dyDescent="0.25">
      <c r="A1262" s="57">
        <f t="shared" si="362"/>
        <v>637.46879138329575</v>
      </c>
      <c r="B1262" s="12">
        <f t="shared" ref="B1262:B1325" si="379">B1261*(1+B$42)</f>
        <v>101.45630921546774</v>
      </c>
      <c r="C1262" s="57" t="str">
        <f t="shared" si="363"/>
        <v>-32.7311460936645-698.43533168088i</v>
      </c>
      <c r="D1262" s="57" t="str">
        <f t="shared" si="364"/>
        <v>7.79999683034289-313.745821537548i</v>
      </c>
      <c r="E1262" s="57" t="str">
        <f t="shared" si="365"/>
        <v>162.409366824677-0.553947997243485i</v>
      </c>
      <c r="F1262" s="57" t="str">
        <f t="shared" si="366"/>
        <v>3.83983960975214-654.281990336684i</v>
      </c>
      <c r="G1262" s="57" t="str">
        <f t="shared" si="367"/>
        <v>0.999999940078831-0.000244788001223202i</v>
      </c>
      <c r="H1262" s="57" t="str">
        <f t="shared" si="368"/>
        <v>109.106171722904+7.37179871428817i</v>
      </c>
      <c r="I1262" s="57" t="str">
        <f t="shared" si="369"/>
        <v>14.7884232544124-201.303599746629i</v>
      </c>
      <c r="K1262" s="57" t="str">
        <f t="shared" si="370"/>
        <v>0.109484805541213-0.00748662687859868i</v>
      </c>
      <c r="L1262" s="57" t="str">
        <f t="shared" si="371"/>
        <v>0.000125-4.94547366461217i</v>
      </c>
      <c r="M1262" s="57" t="str">
        <f t="shared" si="372"/>
        <v>0.0015-2.38404900670969i</v>
      </c>
      <c r="N1262" s="57">
        <f t="shared" si="373"/>
        <v>87.316880502877581</v>
      </c>
      <c r="O1262" s="57">
        <f t="shared" si="374"/>
        <v>56.89205149355427</v>
      </c>
      <c r="P1262" s="371">
        <f t="shared" si="375"/>
        <v>56.89205149355427</v>
      </c>
      <c r="Q1262" s="371">
        <f t="shared" si="376"/>
        <v>-92.683119497122419</v>
      </c>
      <c r="R1262" s="12">
        <f t="shared" si="377"/>
        <v>87.316880502877581</v>
      </c>
      <c r="S1262" s="57">
        <f t="shared" si="378"/>
        <v>0.10145630921546774</v>
      </c>
      <c r="T1262" s="12">
        <f t="shared" si="361"/>
        <v>56.89205149355427</v>
      </c>
    </row>
    <row r="1263" spans="1:20" x14ac:dyDescent="0.25">
      <c r="A1263" s="57">
        <f t="shared" si="362"/>
        <v>639.89117279055222</v>
      </c>
      <c r="B1263" s="12">
        <f t="shared" si="379"/>
        <v>101.84184319048651</v>
      </c>
      <c r="C1263" s="57" t="str">
        <f t="shared" si="363"/>
        <v>-32.7297694831191-695.772857851591i</v>
      </c>
      <c r="D1263" s="57" t="str">
        <f t="shared" si="364"/>
        <v>7.79999680620775-312.558138472272i</v>
      </c>
      <c r="E1263" s="57" t="str">
        <f t="shared" si="365"/>
        <v>162.408911280979-0.55601791707554i</v>
      </c>
      <c r="F1263" s="57" t="str">
        <f t="shared" si="366"/>
        <v>3.83983960800016-651.805137969567i</v>
      </c>
      <c r="G1263" s="57" t="str">
        <f t="shared" si="367"/>
        <v>0.999999939622565-0.000245718195515737i</v>
      </c>
      <c r="H1263" s="57" t="str">
        <f t="shared" si="368"/>
        <v>109.106287949573+7.39981454571203i</v>
      </c>
      <c r="I1263" s="57" t="str">
        <f t="shared" si="369"/>
        <v>14.7884301712448-200.541152022866i</v>
      </c>
      <c r="K1263" s="57" t="str">
        <f t="shared" si="370"/>
        <v>0.109480901254262-0.00751480636052415i</v>
      </c>
      <c r="L1263" s="57" t="str">
        <f t="shared" si="371"/>
        <v>0.000125-4.92675200698562i</v>
      </c>
      <c r="M1263" s="57" t="str">
        <f t="shared" si="372"/>
        <v>0.0015-2.37502391582954i</v>
      </c>
      <c r="N1263" s="57">
        <f t="shared" si="373"/>
        <v>87.306741365967255</v>
      </c>
      <c r="O1263" s="57">
        <f t="shared" si="374"/>
        <v>56.858949302563047</v>
      </c>
      <c r="P1263" s="371">
        <f t="shared" si="375"/>
        <v>56.858949302563047</v>
      </c>
      <c r="Q1263" s="371">
        <f t="shared" si="376"/>
        <v>-92.693258634032745</v>
      </c>
      <c r="R1263" s="12">
        <f t="shared" si="377"/>
        <v>87.306741365967255</v>
      </c>
      <c r="S1263" s="57">
        <f t="shared" si="378"/>
        <v>0.10184184319048652</v>
      </c>
      <c r="T1263" s="12">
        <f t="shared" si="361"/>
        <v>56.858949302563047</v>
      </c>
    </row>
    <row r="1264" spans="1:20" x14ac:dyDescent="0.25">
      <c r="A1264" s="57">
        <f t="shared" si="362"/>
        <v>642.32275924715634</v>
      </c>
      <c r="B1264" s="12">
        <f t="shared" si="379"/>
        <v>102.22884219461037</v>
      </c>
      <c r="C1264" s="57" t="str">
        <f t="shared" si="363"/>
        <v>-32.7283825064828-693.12039450085i</v>
      </c>
      <c r="D1264" s="57" t="str">
        <f t="shared" si="364"/>
        <v>7.79999678188884-311.374951660751i</v>
      </c>
      <c r="E1264" s="57" t="str">
        <f t="shared" si="365"/>
        <v>162.408452308371-0.558095304115488i</v>
      </c>
      <c r="F1264" s="57" t="str">
        <f t="shared" si="366"/>
        <v>3.83983960623484-649.337662038187i</v>
      </c>
      <c r="G1264" s="57" t="str">
        <f t="shared" si="367"/>
        <v>0.999999939162824-0.000246651924545301i</v>
      </c>
      <c r="H1264" s="57" t="str">
        <f t="shared" si="368"/>
        <v>109.106405061401+7.42793687158555i</v>
      </c>
      <c r="I1264" s="57" t="str">
        <f t="shared" si="369"/>
        <v>14.7884371407513-199.781589150702i</v>
      </c>
      <c r="K1264" s="57" t="str">
        <f t="shared" si="370"/>
        <v>0.109476967521789-0.00754308985785389i</v>
      </c>
      <c r="L1264" s="57" t="str">
        <f t="shared" si="371"/>
        <v>0.000125-4.90810122234072i</v>
      </c>
      <c r="M1264" s="57" t="str">
        <f t="shared" si="372"/>
        <v>0.0015-2.36603299046577i</v>
      </c>
      <c r="N1264" s="57">
        <f t="shared" si="373"/>
        <v>87.296564346382212</v>
      </c>
      <c r="O1264" s="57">
        <f t="shared" si="374"/>
        <v>56.825845913234751</v>
      </c>
      <c r="P1264" s="371">
        <f t="shared" si="375"/>
        <v>56.825845913234751</v>
      </c>
      <c r="Q1264" s="371">
        <f t="shared" si="376"/>
        <v>-92.703435653617788</v>
      </c>
      <c r="R1264" s="12">
        <f t="shared" si="377"/>
        <v>87.296564346382212</v>
      </c>
      <c r="S1264" s="57">
        <f t="shared" si="378"/>
        <v>0.10222884219461037</v>
      </c>
      <c r="T1264" s="12">
        <f t="shared" si="361"/>
        <v>56.825845913234751</v>
      </c>
    </row>
    <row r="1265" spans="1:20" x14ac:dyDescent="0.25">
      <c r="A1265" s="57">
        <f t="shared" si="362"/>
        <v>644.76358573229561</v>
      </c>
      <c r="B1265" s="12">
        <f t="shared" si="379"/>
        <v>102.61731179494988</v>
      </c>
      <c r="C1265" s="57" t="str">
        <f t="shared" si="363"/>
        <v>-32.7269850865826-690.477903489663i</v>
      </c>
      <c r="D1265" s="57" t="str">
        <f t="shared" si="364"/>
        <v>7.7999967573847-310.196244082445i</v>
      </c>
      <c r="E1265" s="57" t="str">
        <f t="shared" si="365"/>
        <v>162.40798988135-0.560180182235047i</v>
      </c>
      <c r="F1265" s="57" t="str">
        <f t="shared" si="366"/>
        <v>3.83983960445605-646.879527047073i</v>
      </c>
      <c r="G1265" s="57" t="str">
        <f t="shared" si="367"/>
        <v>0.999999938699583-0.00024758920174388i</v>
      </c>
      <c r="H1265" s="57" t="str">
        <f t="shared" si="368"/>
        <v>109.106523065128+7.45616609698005i</v>
      </c>
      <c r="I1265" s="57" t="str">
        <f t="shared" si="369"/>
        <v>14.7884441633327-199.024900203562i</v>
      </c>
      <c r="K1265" s="57" t="str">
        <f t="shared" si="370"/>
        <v>0.109473004123885-0.00757147773112803i</v>
      </c>
      <c r="L1265" s="57" t="str">
        <f t="shared" si="371"/>
        <v>0.000125-4.88952104237968i</v>
      </c>
      <c r="M1265" s="57" t="str">
        <f t="shared" si="372"/>
        <v>0.0015-2.35707610128091i</v>
      </c>
      <c r="N1265" s="57">
        <f t="shared" si="373"/>
        <v>87.286349307504253</v>
      </c>
      <c r="O1265" s="57">
        <f t="shared" si="374"/>
        <v>56.792741316559152</v>
      </c>
      <c r="P1265" s="371">
        <f t="shared" si="375"/>
        <v>56.792741316559152</v>
      </c>
      <c r="Q1265" s="371">
        <f t="shared" si="376"/>
        <v>-92.713650692495747</v>
      </c>
      <c r="R1265" s="12">
        <f t="shared" si="377"/>
        <v>87.286349307504253</v>
      </c>
      <c r="S1265" s="57">
        <f t="shared" si="378"/>
        <v>0.10261731179494989</v>
      </c>
      <c r="T1265" s="12">
        <f t="shared" si="361"/>
        <v>56.792741316559152</v>
      </c>
    </row>
    <row r="1266" spans="1:20" x14ac:dyDescent="0.25">
      <c r="A1266" s="57">
        <f t="shared" si="362"/>
        <v>647.21368735807835</v>
      </c>
      <c r="B1266" s="12">
        <f t="shared" si="379"/>
        <v>103.00725757977069</v>
      </c>
      <c r="C1266" s="57" t="str">
        <f t="shared" si="363"/>
        <v>-32.7255771456837-687.845346822662i</v>
      </c>
      <c r="D1266" s="57" t="str">
        <f t="shared" si="364"/>
        <v>7.79999673269402-309.021998781251i</v>
      </c>
      <c r="E1266" s="57" t="str">
        <f t="shared" si="365"/>
        <v>162.407523974223-0.562272575346342i</v>
      </c>
      <c r="F1266" s="57" t="str">
        <f t="shared" si="366"/>
        <v>3.83983960266374-644.43069763513i</v>
      </c>
      <c r="G1266" s="57" t="str">
        <f t="shared" si="367"/>
        <v>0.999999938232815-0.0002485300405945i</v>
      </c>
      <c r="H1266" s="57" t="str">
        <f t="shared" si="368"/>
        <v>109.10664196755+7.48450262851078i</v>
      </c>
      <c r="I1266" s="57" t="str">
        <f t="shared" si="369"/>
        <v>14.7884512393937-198.271074296226i</v>
      </c>
      <c r="K1266" s="57" t="str">
        <f t="shared" si="370"/>
        <v>0.10946901083903-0.00759997034186649i</v>
      </c>
      <c r="L1266" s="57" t="str">
        <f t="shared" si="371"/>
        <v>0.000125-4.87101119982037i</v>
      </c>
      <c r="M1266" s="57" t="str">
        <f t="shared" si="372"/>
        <v>0.0015-2.34815311942708i</v>
      </c>
      <c r="N1266" s="57">
        <f t="shared" si="373"/>
        <v>87.276096112278921</v>
      </c>
      <c r="O1266" s="57">
        <f t="shared" si="374"/>
        <v>56.759635503458803</v>
      </c>
      <c r="P1266" s="371">
        <f t="shared" si="375"/>
        <v>56.759635503458803</v>
      </c>
      <c r="Q1266" s="371">
        <f t="shared" si="376"/>
        <v>-92.723903887721079</v>
      </c>
      <c r="R1266" s="12">
        <f t="shared" si="377"/>
        <v>87.276096112278921</v>
      </c>
      <c r="S1266" s="57">
        <f t="shared" si="378"/>
        <v>0.10300725757977069</v>
      </c>
      <c r="T1266" s="12">
        <f t="shared" si="361"/>
        <v>56.759635503458803</v>
      </c>
    </row>
    <row r="1267" spans="1:20" x14ac:dyDescent="0.25">
      <c r="A1267" s="57">
        <f t="shared" si="362"/>
        <v>649.67309937003904</v>
      </c>
      <c r="B1267" s="12">
        <f t="shared" si="379"/>
        <v>103.39868515857383</v>
      </c>
      <c r="C1267" s="57" t="str">
        <f t="shared" si="363"/>
        <v>-32.7241586054875-685.222686647601i</v>
      </c>
      <c r="D1267" s="57" t="str">
        <f t="shared" si="364"/>
        <v>7.79999670781534-307.852198865255i</v>
      </c>
      <c r="E1267" s="57" t="str">
        <f t="shared" si="365"/>
        <v>162.407054561113-0.564372507401612i</v>
      </c>
      <c r="F1267" s="57" t="str">
        <f t="shared" si="366"/>
        <v>3.83983960085777-641.991138575122i</v>
      </c>
      <c r="G1267" s="57" t="str">
        <f t="shared" si="367"/>
        <v>0.999999937762493-0.000249474454631426i</v>
      </c>
      <c r="H1267" s="57" t="str">
        <f t="shared" si="368"/>
        <v>109.106761775511+7.51294687434239i</v>
      </c>
      <c r="I1267" s="57" t="str">
        <f t="shared" si="369"/>
        <v>14.7884583693413-197.520100584648i</v>
      </c>
      <c r="K1267" s="57" t="str">
        <f t="shared" si="370"/>
        <v>0.109464987444085-0.0076285680525684i</v>
      </c>
      <c r="L1267" s="57" t="str">
        <f t="shared" si="371"/>
        <v>0.000125-4.85257142839248i</v>
      </c>
      <c r="M1267" s="57" t="str">
        <f t="shared" si="372"/>
        <v>0.0015-2.33926391654421i</v>
      </c>
      <c r="N1267" s="57">
        <f t="shared" si="373"/>
        <v>87.265804623214692</v>
      </c>
      <c r="O1267" s="57">
        <f t="shared" si="374"/>
        <v>56.726528464789105</v>
      </c>
      <c r="P1267" s="371">
        <f t="shared" si="375"/>
        <v>56.726528464789105</v>
      </c>
      <c r="Q1267" s="371">
        <f t="shared" si="376"/>
        <v>-92.734195376785308</v>
      </c>
      <c r="R1267" s="12">
        <f t="shared" si="377"/>
        <v>87.265804623214692</v>
      </c>
      <c r="S1267" s="57">
        <f t="shared" si="378"/>
        <v>0.10339868515857382</v>
      </c>
      <c r="T1267" s="12">
        <f t="shared" si="361"/>
        <v>56.726528464789105</v>
      </c>
    </row>
    <row r="1268" spans="1:20" x14ac:dyDescent="0.25">
      <c r="A1268" s="57">
        <f t="shared" si="362"/>
        <v>652.14185714764517</v>
      </c>
      <c r="B1268" s="12">
        <f t="shared" si="379"/>
        <v>103.79160016217641</v>
      </c>
      <c r="C1268" s="57" t="str">
        <f t="shared" si="363"/>
        <v>-32.7227293871265-682.609885254797i</v>
      </c>
      <c r="D1268" s="57" t="str">
        <f t="shared" si="364"/>
        <v>7.7999966827472-306.686827506493i</v>
      </c>
      <c r="E1268" s="57" t="str">
        <f t="shared" si="365"/>
        <v>162.406581615956-0.566480002392287i</v>
      </c>
      <c r="F1268" s="57" t="str">
        <f t="shared" si="366"/>
        <v>3.83983959903806-639.560814773175i</v>
      </c>
      <c r="G1268" s="57" t="str">
        <f t="shared" si="367"/>
        <v>0.999999937288589-0.000250422457440349i</v>
      </c>
      <c r="H1268" s="57" t="str">
        <f t="shared" si="368"/>
        <v>109.106882495911+7.54149924419552i</v>
      </c>
      <c r="I1268" s="57" t="str">
        <f t="shared" si="369"/>
        <v>14.7884655535864-196.771968265821i</v>
      </c>
      <c r="K1268" s="57" t="str">
        <f t="shared" si="370"/>
        <v>0.109460933714277-0.00765727122671158i</v>
      </c>
      <c r="L1268" s="57" t="str">
        <f t="shared" si="371"/>
        <v>0.000125-4.8342014628337i</v>
      </c>
      <c r="M1268" s="57" t="str">
        <f t="shared" si="372"/>
        <v>0.0015-2.33040836475814i</v>
      </c>
      <c r="N1268" s="57">
        <f t="shared" si="373"/>
        <v>87.255474702382287</v>
      </c>
      <c r="O1268" s="57">
        <f t="shared" si="374"/>
        <v>56.693420191337538</v>
      </c>
      <c r="P1268" s="371">
        <f t="shared" si="375"/>
        <v>56.693420191337538</v>
      </c>
      <c r="Q1268" s="371">
        <f t="shared" si="376"/>
        <v>-92.744525297617713</v>
      </c>
      <c r="R1268" s="12">
        <f t="shared" si="377"/>
        <v>87.255474702382287</v>
      </c>
      <c r="S1268" s="57">
        <f t="shared" si="378"/>
        <v>0.10379160016217641</v>
      </c>
      <c r="T1268" s="12">
        <f t="shared" si="361"/>
        <v>56.693420191337538</v>
      </c>
    </row>
    <row r="1269" spans="1:20" x14ac:dyDescent="0.25">
      <c r="A1269" s="57">
        <f t="shared" si="362"/>
        <v>654.61999620480628</v>
      </c>
      <c r="B1269" s="12">
        <f t="shared" si="379"/>
        <v>104.18600824279268</v>
      </c>
      <c r="C1269" s="57" t="str">
        <f t="shared" si="363"/>
        <v>-32.7212894111584-680.006905076603i</v>
      </c>
      <c r="D1269" s="57" t="str">
        <f t="shared" si="364"/>
        <v>7.7999966574882-305.525867940706i</v>
      </c>
      <c r="E1269" s="57" t="str">
        <f t="shared" si="365"/>
        <v>162.406105112497-0.568595084348626i</v>
      </c>
      <c r="F1269" s="57" t="str">
        <f t="shared" si="366"/>
        <v>3.83983959720449-637.139691268265i</v>
      </c>
      <c r="G1269" s="57" t="str">
        <f t="shared" si="367"/>
        <v>0.999999936811077-0.000251374062658589i</v>
      </c>
      <c r="H1269" s="57" t="str">
        <f t="shared" si="368"/>
        <v>109.107004135697+7.57016014935187i</v>
      </c>
      <c r="I1269" s="57" t="str">
        <f t="shared" si="369"/>
        <v>14.7884727925418-196.026666577603i</v>
      </c>
      <c r="K1269" s="57" t="str">
        <f t="shared" si="370"/>
        <v>0.109456849423193-0.00768608022875171i</v>
      </c>
      <c r="L1269" s="57" t="str">
        <f t="shared" si="371"/>
        <v>0.000125-4.81590103888593i</v>
      </c>
      <c r="M1269" s="57" t="str">
        <f t="shared" si="372"/>
        <v>0.0015-2.32158633667875i</v>
      </c>
      <c r="N1269" s="57">
        <f t="shared" si="373"/>
        <v>87.245106211414154</v>
      </c>
      <c r="O1269" s="57">
        <f t="shared" si="374"/>
        <v>56.660310673823375</v>
      </c>
      <c r="P1269" s="371">
        <f t="shared" si="375"/>
        <v>56.660310673823375</v>
      </c>
      <c r="Q1269" s="371">
        <f t="shared" si="376"/>
        <v>-92.754893788585846</v>
      </c>
      <c r="R1269" s="12">
        <f t="shared" si="377"/>
        <v>87.245106211414154</v>
      </c>
      <c r="S1269" s="57">
        <f t="shared" si="378"/>
        <v>0.10418600824279269</v>
      </c>
      <c r="T1269" s="12">
        <f t="shared" si="361"/>
        <v>56.660310673823375</v>
      </c>
    </row>
    <row r="1270" spans="1:20" x14ac:dyDescent="0.25">
      <c r="A1270" s="57">
        <f t="shared" si="362"/>
        <v>657.10755219038458</v>
      </c>
      <c r="B1270" s="12">
        <f t="shared" si="379"/>
        <v>104.5819150741153</v>
      </c>
      <c r="C1270" s="57" t="str">
        <f t="shared" si="363"/>
        <v>-32.7198385975671-677.413708686842i</v>
      </c>
      <c r="D1270" s="57" t="str">
        <f t="shared" si="364"/>
        <v>7.79999663203684-304.369303467102i</v>
      </c>
      <c r="E1270" s="57" t="str">
        <f t="shared" si="365"/>
        <v>162.405625024292-0.570717777339938i</v>
      </c>
      <c r="F1270" s="57" t="str">
        <f t="shared" si="366"/>
        <v>3.83983959535696-634.727733231716i</v>
      </c>
      <c r="G1270" s="57" t="str">
        <f t="shared" si="367"/>
        <v>0.999999936329928-0.000252329283975283i</v>
      </c>
      <c r="H1270" s="57" t="str">
        <f t="shared" si="368"/>
        <v>109.107126701875+7.59893000266121i</v>
      </c>
      <c r="I1270" s="57" t="str">
        <f t="shared" si="369"/>
        <v>14.7884800866247-195.28418479858i</v>
      </c>
      <c r="K1270" s="57" t="str">
        <f t="shared" si="370"/>
        <v>0.109452734342761-0.00771499542412154i</v>
      </c>
      <c r="L1270" s="57" t="str">
        <f t="shared" si="371"/>
        <v>0.000125-4.79766989329143i</v>
      </c>
      <c r="M1270" s="57" t="str">
        <f t="shared" si="372"/>
        <v>0.0015-2.31279770539824i</v>
      </c>
      <c r="N1270" s="57">
        <f t="shared" si="373"/>
        <v>87.234699011503295</v>
      </c>
      <c r="O1270" s="57">
        <f t="shared" si="374"/>
        <v>56.627199902896869</v>
      </c>
      <c r="P1270" s="371">
        <f t="shared" si="375"/>
        <v>56.627199902896869</v>
      </c>
      <c r="Q1270" s="371">
        <f t="shared" si="376"/>
        <v>-92.765300988496705</v>
      </c>
      <c r="R1270" s="12">
        <f t="shared" si="377"/>
        <v>87.234699011503295</v>
      </c>
      <c r="S1270" s="57">
        <f t="shared" si="378"/>
        <v>0.10458191507411529</v>
      </c>
      <c r="T1270" s="12">
        <f t="shared" si="361"/>
        <v>56.627199902896869</v>
      </c>
    </row>
    <row r="1271" spans="1:20" x14ac:dyDescent="0.25">
      <c r="A1271" s="57">
        <f t="shared" si="362"/>
        <v>659.60456088870797</v>
      </c>
      <c r="B1271" s="12">
        <f t="shared" si="379"/>
        <v>104.97932635139694</v>
      </c>
      <c r="C1271" s="57" t="str">
        <f t="shared" si="363"/>
        <v>-32.718376865754-674.830258800306i</v>
      </c>
      <c r="D1271" s="57" t="str">
        <f t="shared" si="364"/>
        <v>7.79999660639169-303.217117448113i</v>
      </c>
      <c r="E1271" s="57" t="str">
        <f t="shared" si="365"/>
        <v>162.405141324706-0.572848105473315i</v>
      </c>
      <c r="F1271" s="57" t="str">
        <f t="shared" si="366"/>
        <v>3.83983959349536-632.324905966704i</v>
      </c>
      <c r="G1271" s="57" t="str">
        <f t="shared" si="367"/>
        <v>0.999999935845116-0.000253288135131592i</v>
      </c>
      <c r="H1271" s="57" t="str">
        <f t="shared" si="368"/>
        <v>109.1072502015+7.62780921854661i</v>
      </c>
      <c r="I1271" s="57" t="str">
        <f t="shared" si="369"/>
        <v>14.7884874362548-194.544512247899i</v>
      </c>
      <c r="K1271" s="57" t="str">
        <f t="shared" si="370"/>
        <v>0.109448588243245-0.00774401717923022i</v>
      </c>
      <c r="L1271" s="57" t="str">
        <f t="shared" si="371"/>
        <v>0.000125-4.77950776378904i</v>
      </c>
      <c r="M1271" s="57" t="str">
        <f t="shared" si="372"/>
        <v>0.0015-2.30404234448918i</v>
      </c>
      <c r="N1271" s="57">
        <f t="shared" si="373"/>
        <v>87.224252963403103</v>
      </c>
      <c r="O1271" s="57">
        <f t="shared" si="374"/>
        <v>56.59408786913913</v>
      </c>
      <c r="P1271" s="371">
        <f t="shared" si="375"/>
        <v>56.59408786913913</v>
      </c>
      <c r="Q1271" s="371">
        <f t="shared" si="376"/>
        <v>-92.775747036596897</v>
      </c>
      <c r="R1271" s="12">
        <f t="shared" si="377"/>
        <v>87.224252963403103</v>
      </c>
      <c r="S1271" s="57">
        <f t="shared" si="378"/>
        <v>0.10497932635139694</v>
      </c>
      <c r="T1271" s="12">
        <f t="shared" si="361"/>
        <v>56.59408786913913</v>
      </c>
    </row>
    <row r="1272" spans="1:20" x14ac:dyDescent="0.25">
      <c r="A1272" s="57">
        <f t="shared" si="362"/>
        <v>662.11105822008506</v>
      </c>
      <c r="B1272" s="12">
        <f t="shared" si="379"/>
        <v>105.37824779153225</v>
      </c>
      <c r="C1272" s="57" t="str">
        <f t="shared" si="363"/>
        <v>-32.7169041345359-672.256518272186i</v>
      </c>
      <c r="D1272" s="57" t="str">
        <f t="shared" si="364"/>
        <v>7.79999658055128-302.069293309155i</v>
      </c>
      <c r="E1272" s="57" t="str">
        <f t="shared" si="365"/>
        <v>162.404653986909-0.574986092893767i</v>
      </c>
      <c r="F1272" s="57" t="str">
        <f t="shared" si="366"/>
        <v>3.83983959161959-629.931174907751i</v>
      </c>
      <c r="G1272" s="57" t="str">
        <f t="shared" si="367"/>
        <v>0.999999935356613-0.00025425062992089i</v>
      </c>
      <c r="H1272" s="57" t="str">
        <f t="shared" si="368"/>
        <v>109.107374641683+7.65679821301085i</v>
      </c>
      <c r="I1272" s="57" t="str">
        <f t="shared" si="369"/>
        <v>14.7884948418552-193.80763828512i</v>
      </c>
      <c r="K1272" s="57" t="str">
        <f t="shared" si="370"/>
        <v>0.10944441089323-0.00777314586146232i</v>
      </c>
      <c r="L1272" s="57" t="str">
        <f t="shared" si="371"/>
        <v>0.000125-4.76141438911041i</v>
      </c>
      <c r="M1272" s="57" t="str">
        <f t="shared" si="372"/>
        <v>0.0015-2.29532012800277i</v>
      </c>
      <c r="N1272" s="57">
        <f t="shared" si="373"/>
        <v>87.213767927426289</v>
      </c>
      <c r="O1272" s="57">
        <f t="shared" si="374"/>
        <v>56.560974563061237</v>
      </c>
      <c r="P1272" s="371">
        <f t="shared" si="375"/>
        <v>56.560974563061237</v>
      </c>
      <c r="Q1272" s="371">
        <f t="shared" si="376"/>
        <v>-92.786232072573711</v>
      </c>
      <c r="R1272" s="12">
        <f t="shared" si="377"/>
        <v>87.213767927426289</v>
      </c>
      <c r="S1272" s="57">
        <f t="shared" si="378"/>
        <v>0.10537824779153225</v>
      </c>
      <c r="T1272" s="12">
        <f t="shared" si="361"/>
        <v>56.560974563061237</v>
      </c>
    </row>
    <row r="1273" spans="1:20" x14ac:dyDescent="0.25">
      <c r="A1273" s="57">
        <f t="shared" si="362"/>
        <v>664.62708024132144</v>
      </c>
      <c r="B1273" s="12">
        <f t="shared" si="379"/>
        <v>105.77868513314007</v>
      </c>
      <c r="C1273" s="57" t="str">
        <f t="shared" si="363"/>
        <v>-32.7154203221416-669.69245009757i</v>
      </c>
      <c r="D1273" s="57" t="str">
        <f t="shared" si="364"/>
        <v>7.79999655451412-300.925814538393i</v>
      </c>
      <c r="E1273" s="57" t="str">
        <f t="shared" si="365"/>
        <v>162.40416298388-0.577131763783372i</v>
      </c>
      <c r="F1273" s="57" t="str">
        <f t="shared" si="366"/>
        <v>3.83983958972954-627.546505620232i</v>
      </c>
      <c r="G1273" s="57" t="str">
        <f t="shared" si="367"/>
        <v>0.99999993486439-0.000255216782188965i</v>
      </c>
      <c r="H1273" s="57" t="str">
        <f t="shared" si="368"/>
        <v>109.107500029589+7.68589740364257i</v>
      </c>
      <c r="I1273" s="57" t="str">
        <f t="shared" si="369"/>
        <v>14.7885023038524-193.073552310061i</v>
      </c>
      <c r="K1273" s="57" t="str">
        <f t="shared" si="370"/>
        <v>0.10944020205961-0.00780238183917701i</v>
      </c>
      <c r="L1273" s="57" t="str">
        <f t="shared" si="371"/>
        <v>0.000125-4.74338950897631i</v>
      </c>
      <c r="M1273" s="57" t="str">
        <f t="shared" si="372"/>
        <v>0.0015-2.286630930467i</v>
      </c>
      <c r="N1273" s="57">
        <f t="shared" si="373"/>
        <v>87.203243763444348</v>
      </c>
      <c r="O1273" s="57">
        <f t="shared" si="374"/>
        <v>56.527859975104057</v>
      </c>
      <c r="P1273" s="371">
        <f t="shared" si="375"/>
        <v>56.527859975104057</v>
      </c>
      <c r="Q1273" s="371">
        <f t="shared" si="376"/>
        <v>-92.796756236555652</v>
      </c>
      <c r="R1273" s="12">
        <f t="shared" si="377"/>
        <v>87.203243763444348</v>
      </c>
      <c r="S1273" s="57">
        <f t="shared" si="378"/>
        <v>0.10577868513314007</v>
      </c>
      <c r="T1273" s="12">
        <f t="shared" si="361"/>
        <v>56.527859975104057</v>
      </c>
    </row>
    <row r="1274" spans="1:20" x14ac:dyDescent="0.25">
      <c r="A1274" s="57">
        <f t="shared" si="362"/>
        <v>667.15266314623852</v>
      </c>
      <c r="B1274" s="12">
        <f t="shared" si="379"/>
        <v>106.18064413664601</v>
      </c>
      <c r="C1274" s="57" t="str">
        <f t="shared" si="363"/>
        <v>-32.7139253462066-667.138017410907i</v>
      </c>
      <c r="D1274" s="57" t="str">
        <f t="shared" si="364"/>
        <v>7.79999652827865-299.7866646865i</v>
      </c>
      <c r="E1274" s="57" t="str">
        <f t="shared" si="365"/>
        <v>162.403668288399-0.579285142361269i</v>
      </c>
      <c r="F1274" s="57" t="str">
        <f t="shared" si="366"/>
        <v>3.83983958782509-625.170863799878i</v>
      </c>
      <c r="G1274" s="57" t="str">
        <f t="shared" si="367"/>
        <v>0.999999934368419-0.000256186605834223i</v>
      </c>
      <c r="H1274" s="57" t="str">
        <f t="shared" si="368"/>
        <v>109.107626372435+7.71510720962161i</v>
      </c>
      <c r="I1274" s="57" t="str">
        <f t="shared" si="369"/>
        <v>14.7885098226754-192.342243762643i</v>
      </c>
      <c r="K1274" s="57" t="str">
        <f t="shared" si="370"/>
        <v>0.109435961507581-0.00783172548170698i</v>
      </c>
      <c r="L1274" s="57" t="str">
        <f t="shared" si="371"/>
        <v>0.000125-4.72543286409275i</v>
      </c>
      <c r="M1274" s="57" t="str">
        <f t="shared" si="372"/>
        <v>0.0015-2.27797462688483i</v>
      </c>
      <c r="N1274" s="57">
        <f t="shared" si="373"/>
        <v>87.192680330886915</v>
      </c>
      <c r="O1274" s="57">
        <f t="shared" si="374"/>
        <v>56.494744095637721</v>
      </c>
      <c r="P1274" s="371">
        <f t="shared" si="375"/>
        <v>56.494744095637721</v>
      </c>
      <c r="Q1274" s="371">
        <f t="shared" si="376"/>
        <v>-92.807319669113085</v>
      </c>
      <c r="R1274" s="12">
        <f t="shared" si="377"/>
        <v>87.192680330886915</v>
      </c>
      <c r="S1274" s="57">
        <f t="shared" si="378"/>
        <v>0.106180644136646</v>
      </c>
      <c r="T1274" s="12">
        <f t="shared" si="361"/>
        <v>56.494744095637721</v>
      </c>
    </row>
    <row r="1275" spans="1:20" x14ac:dyDescent="0.25">
      <c r="A1275" s="57">
        <f t="shared" si="362"/>
        <v>669.68784326619425</v>
      </c>
      <c r="B1275" s="12">
        <f t="shared" si="379"/>
        <v>106.58413058436527</v>
      </c>
      <c r="C1275" s="57" t="str">
        <f t="shared" si="363"/>
        <v>-32.7124191237697-664.593183485456i</v>
      </c>
      <c r="D1275" s="57" t="str">
        <f t="shared" si="364"/>
        <v>7.79999650184348-298.651827366425i</v>
      </c>
      <c r="E1275" s="57" t="str">
        <f t="shared" si="365"/>
        <v>162.403169873052-0.581446252882599i</v>
      </c>
      <c r="F1275" s="57" t="str">
        <f t="shared" si="366"/>
        <v>3.83983958590613-622.804215272286i</v>
      </c>
      <c r="G1275" s="57" t="str">
        <f t="shared" si="367"/>
        <v>0.999999933868671-0.000257160114807878i</v>
      </c>
      <c r="H1275" s="57" t="str">
        <f t="shared" si="368"/>
        <v>109.107753677498+7.74442805172643i</v>
      </c>
      <c r="I1275" s="57" t="str">
        <f t="shared" si="369"/>
        <v>14.7885173987577-191.613702122751i</v>
      </c>
      <c r="K1275" s="57" t="str">
        <f t="shared" si="370"/>
        <v>0.10943168900062-0.00786117715935751i</v>
      </c>
      <c r="L1275" s="57" t="str">
        <f t="shared" si="371"/>
        <v>0.000125-4.70754419614738i</v>
      </c>
      <c r="M1275" s="57" t="str">
        <f t="shared" si="372"/>
        <v>0.0015-2.26935109273245i</v>
      </c>
      <c r="N1275" s="57">
        <f t="shared" si="373"/>
        <v>87.182077488740987</v>
      </c>
      <c r="O1275" s="57">
        <f t="shared" si="374"/>
        <v>56.461626914960775</v>
      </c>
      <c r="P1275" s="371">
        <f t="shared" si="375"/>
        <v>56.461626914960775</v>
      </c>
      <c r="Q1275" s="371">
        <f t="shared" si="376"/>
        <v>-92.817922511259013</v>
      </c>
      <c r="R1275" s="12">
        <f t="shared" si="377"/>
        <v>87.182077488740987</v>
      </c>
      <c r="S1275" s="57">
        <f t="shared" si="378"/>
        <v>0.10658413058436526</v>
      </c>
      <c r="T1275" s="12">
        <f t="shared" si="361"/>
        <v>56.461626914960775</v>
      </c>
    </row>
    <row r="1276" spans="1:20" x14ac:dyDescent="0.25">
      <c r="A1276" s="57">
        <f t="shared" si="362"/>
        <v>672.2326570706058</v>
      </c>
      <c r="B1276" s="12">
        <f t="shared" si="379"/>
        <v>106.98915028058586</v>
      </c>
      <c r="C1276" s="57" t="str">
        <f t="shared" si="363"/>
        <v>-32.7109015712691-662.057911732794i</v>
      </c>
      <c r="D1276" s="57" t="str">
        <f t="shared" si="364"/>
        <v>7.79999647520697-297.521286253151i</v>
      </c>
      <c r="E1276" s="57" t="str">
        <f t="shared" si="365"/>
        <v>162.402667710224-0.58361511963872i</v>
      </c>
      <c r="F1276" s="57" t="str">
        <f t="shared" si="366"/>
        <v>3.83983958397256-620.446525992421i</v>
      </c>
      <c r="G1276" s="57" t="str">
        <f t="shared" si="367"/>
        <v>0.999999933365118-0.000258137323114162i</v>
      </c>
      <c r="H1276" s="57" t="str">
        <f t="shared" si="368"/>
        <v>109.107881952105+7.77386035233876i</v>
      </c>
      <c r="I1276" s="57" t="str">
        <f t="shared" si="369"/>
        <v>14.7885250325348-190.88791691006i</v>
      </c>
      <c r="K1276" s="57" t="str">
        <f t="shared" si="370"/>
        <v>0.109427384300484-0.00789073724340537i</v>
      </c>
      <c r="L1276" s="57" t="str">
        <f t="shared" si="371"/>
        <v>0.000125-4.68972324780573i</v>
      </c>
      <c r="M1276" s="57" t="str">
        <f t="shared" si="372"/>
        <v>0.0015-2.26076020395741i</v>
      </c>
      <c r="N1276" s="57">
        <f t="shared" si="373"/>
        <v>87.171435095550351</v>
      </c>
      <c r="O1276" s="57">
        <f t="shared" si="374"/>
        <v>56.428508423300123</v>
      </c>
      <c r="P1276" s="371">
        <f t="shared" si="375"/>
        <v>56.428508423300123</v>
      </c>
      <c r="Q1276" s="371">
        <f t="shared" si="376"/>
        <v>-92.828564904449649</v>
      </c>
      <c r="R1276" s="12">
        <f t="shared" si="377"/>
        <v>87.171435095550351</v>
      </c>
      <c r="S1276" s="57">
        <f t="shared" si="378"/>
        <v>0.10698915028058587</v>
      </c>
      <c r="T1276" s="12">
        <f t="shared" si="361"/>
        <v>56.428508423300123</v>
      </c>
    </row>
    <row r="1277" spans="1:20" x14ac:dyDescent="0.25">
      <c r="A1277" s="57">
        <f t="shared" si="362"/>
        <v>674.78714116747415</v>
      </c>
      <c r="B1277" s="12">
        <f t="shared" si="379"/>
        <v>107.39570905165209</v>
      </c>
      <c r="C1277" s="57" t="str">
        <f t="shared" si="363"/>
        <v>-32.709372604538-659.532165702273i</v>
      </c>
      <c r="D1277" s="57" t="str">
        <f t="shared" si="364"/>
        <v>7.79999644836768-296.395025083464i</v>
      </c>
      <c r="E1277" s="57" t="str">
        <f t="shared" si="365"/>
        <v>162.402161772106-0.585791766956115i</v>
      </c>
      <c r="F1277" s="57" t="str">
        <f t="shared" si="366"/>
        <v>3.83983958202427-618.097762044132i</v>
      </c>
      <c r="G1277" s="57" t="str">
        <f t="shared" si="367"/>
        <v>0.999999932857731-0.000259118244810522i</v>
      </c>
      <c r="H1277" s="57" t="str">
        <f t="shared" si="368"/>
        <v>109.108011203644+7.80340453545106i</v>
      </c>
      <c r="I1277" s="57" t="str">
        <f t="shared" si="369"/>
        <v>14.7885327244466-190.164877683908i</v>
      </c>
      <c r="K1277" s="57" t="str">
        <f t="shared" si="370"/>
        <v>0.109423047167188-0.00792040610609767i</v>
      </c>
      <c r="L1277" s="57" t="str">
        <f t="shared" si="371"/>
        <v>0.000125-4.67196976270743i</v>
      </c>
      <c r="M1277" s="57" t="str">
        <f t="shared" si="372"/>
        <v>0.0015-2.2522018369769i</v>
      </c>
      <c r="N1277" s="57">
        <f t="shared" si="373"/>
        <v>87.160753009414947</v>
      </c>
      <c r="O1277" s="57">
        <f t="shared" si="374"/>
        <v>56.395388610810244</v>
      </c>
      <c r="P1277" s="371">
        <f t="shared" si="375"/>
        <v>56.395388610810244</v>
      </c>
      <c r="Q1277" s="371">
        <f t="shared" si="376"/>
        <v>-92.839246990585053</v>
      </c>
      <c r="R1277" s="12">
        <f t="shared" si="377"/>
        <v>87.160753009414947</v>
      </c>
      <c r="S1277" s="57">
        <f t="shared" si="378"/>
        <v>0.10739570905165209</v>
      </c>
      <c r="T1277" s="12">
        <f t="shared" si="361"/>
        <v>56.395388610810244</v>
      </c>
    </row>
    <row r="1278" spans="1:20" x14ac:dyDescent="0.25">
      <c r="A1278" s="57">
        <f t="shared" si="362"/>
        <v>677.35133230391045</v>
      </c>
      <c r="B1278" s="12">
        <f t="shared" si="379"/>
        <v>107.80381274604837</v>
      </c>
      <c r="C1278" s="57" t="str">
        <f t="shared" si="363"/>
        <v>-32.7078321387996-657.015909080493i</v>
      </c>
      <c r="D1278" s="57" t="str">
        <f t="shared" si="364"/>
        <v>7.79999642132399-295.273027655721i</v>
      </c>
      <c r="E1278" s="57" t="str">
        <f t="shared" si="365"/>
        <v>162.40165203068-0.587976219196214i</v>
      </c>
      <c r="F1278" s="57" t="str">
        <f t="shared" si="366"/>
        <v>3.83983958006116-615.75788963966i</v>
      </c>
      <c r="G1278" s="57" t="str">
        <f t="shared" si="367"/>
        <v>0.99999993234648-0.000260102894007824i</v>
      </c>
      <c r="H1278" s="57" t="str">
        <f t="shared" si="368"/>
        <v>109.108141439554+7.83306102667164i</v>
      </c>
      <c r="I1278" s="57" t="str">
        <f t="shared" si="369"/>
        <v>14.7885404749355-189.444574043127i</v>
      </c>
      <c r="K1278" s="57" t="str">
        <f t="shared" si="370"/>
        <v>0.109418677359001-0.00795018412065067i</v>
      </c>
      <c r="L1278" s="57" t="str">
        <f t="shared" si="371"/>
        <v>0.000125-4.65428348546269i</v>
      </c>
      <c r="M1278" s="57" t="str">
        <f t="shared" si="372"/>
        <v>0.0015-2.24367586867593i</v>
      </c>
      <c r="N1278" s="57">
        <f t="shared" si="373"/>
        <v>87.150031087990129</v>
      </c>
      <c r="O1278" s="57">
        <f t="shared" si="374"/>
        <v>56.36226746757265</v>
      </c>
      <c r="P1278" s="371">
        <f t="shared" si="375"/>
        <v>56.36226746757265</v>
      </c>
      <c r="Q1278" s="371">
        <f t="shared" si="376"/>
        <v>-92.849968912009871</v>
      </c>
      <c r="R1278" s="12">
        <f t="shared" si="377"/>
        <v>87.150031087990129</v>
      </c>
      <c r="S1278" s="57">
        <f t="shared" si="378"/>
        <v>0.10780381274604836</v>
      </c>
      <c r="T1278" s="12">
        <f t="shared" si="361"/>
        <v>56.36226746757265</v>
      </c>
    </row>
    <row r="1279" spans="1:20" x14ac:dyDescent="0.25">
      <c r="A1279" s="57">
        <f t="shared" si="362"/>
        <v>679.92526736666537</v>
      </c>
      <c r="B1279" s="12">
        <f t="shared" si="379"/>
        <v>108.21346723448335</v>
      </c>
      <c r="C1279" s="57" t="str">
        <f t="shared" si="363"/>
        <v>-32.706280088664-654.509105690792i</v>
      </c>
      <c r="D1279" s="57" t="str">
        <f t="shared" si="364"/>
        <v>7.79999639407439-294.155277829609i</v>
      </c>
      <c r="E1279" s="57" t="str">
        <f t="shared" si="365"/>
        <v>162.401138457731-0.590168500754824i</v>
      </c>
      <c r="F1279" s="57" t="str">
        <f t="shared" si="366"/>
        <v>3.83983957808309-613.426875119154i</v>
      </c>
      <c r="G1279" s="57" t="str">
        <f t="shared" si="367"/>
        <v>0.999999931831336-0.000261091284870554i</v>
      </c>
      <c r="H1279" s="57" t="str">
        <f t="shared" si="368"/>
        <v>109.108272667335+7.86283025323153i</v>
      </c>
      <c r="I1279" s="57" t="str">
        <f t="shared" si="369"/>
        <v>14.7885482844476-188.726995625905i</v>
      </c>
      <c r="K1279" s="57" t="str">
        <f t="shared" si="370"/>
        <v>0.109414274632429-0.0079800716612486i</v>
      </c>
      <c r="L1279" s="57" t="str">
        <f t="shared" si="371"/>
        <v>0.000125-4.63666416164842i</v>
      </c>
      <c r="M1279" s="57" t="str">
        <f t="shared" si="372"/>
        <v>0.0015-2.23518217640559i</v>
      </c>
      <c r="N1279" s="57">
        <f t="shared" si="373"/>
        <v>87.139269188486196</v>
      </c>
      <c r="O1279" s="57">
        <f t="shared" si="374"/>
        <v>56.329144983595413</v>
      </c>
      <c r="P1279" s="371">
        <f t="shared" si="375"/>
        <v>56.329144983595413</v>
      </c>
      <c r="Q1279" s="371">
        <f t="shared" si="376"/>
        <v>-92.860730811513804</v>
      </c>
      <c r="R1279" s="12">
        <f t="shared" si="377"/>
        <v>87.139269188486196</v>
      </c>
      <c r="S1279" s="57">
        <f t="shared" si="378"/>
        <v>0.10821346723448334</v>
      </c>
      <c r="T1279" s="12">
        <f t="shared" si="361"/>
        <v>56.329144983595413</v>
      </c>
    </row>
    <row r="1280" spans="1:20" x14ac:dyDescent="0.25">
      <c r="A1280" s="57">
        <f t="shared" si="362"/>
        <v>682.50898338265858</v>
      </c>
      <c r="B1280" s="12">
        <f t="shared" si="379"/>
        <v>108.62467840997438</v>
      </c>
      <c r="C1280" s="57" t="str">
        <f t="shared" si="363"/>
        <v>-32.7047163681262-652.011719492733i</v>
      </c>
      <c r="D1280" s="57" t="str">
        <f t="shared" si="364"/>
        <v>7.79999636661728-293.041759525924i</v>
      </c>
      <c r="E1280" s="57" t="str">
        <f t="shared" si="365"/>
        <v>162.400621024842-0.592368636061831i</v>
      </c>
      <c r="F1280" s="57" t="str">
        <f t="shared" si="366"/>
        <v>3.83983957608995-611.104684950189i</v>
      </c>
      <c r="G1280" s="57" t="str">
        <f t="shared" si="367"/>
        <v>0.99999993131227-0.000262083431617024i</v>
      </c>
      <c r="H1280" s="57" t="str">
        <f t="shared" si="368"/>
        <v>109.108404894542+7.89271264399077i</v>
      </c>
      <c r="I1280" s="57" t="str">
        <f t="shared" si="369"/>
        <v>14.788556153433-188.012132109634i</v>
      </c>
      <c r="K1280" s="57" t="str">
        <f t="shared" si="370"/>
        <v>0.109409838742202-0.00801006910304227i</v>
      </c>
      <c r="L1280" s="57" t="str">
        <f t="shared" si="371"/>
        <v>0.000125-4.61911153780476i</v>
      </c>
      <c r="M1280" s="57" t="str">
        <f t="shared" si="372"/>
        <v>0.0015-2.22672063798126i</v>
      </c>
      <c r="N1280" s="57">
        <f t="shared" si="373"/>
        <v>87.128467167667452</v>
      </c>
      <c r="O1280" s="57">
        <f t="shared" si="374"/>
        <v>56.296021148812805</v>
      </c>
      <c r="P1280" s="371">
        <f t="shared" si="375"/>
        <v>56.296021148812805</v>
      </c>
      <c r="Q1280" s="371">
        <f t="shared" si="376"/>
        <v>-92.871532832332548</v>
      </c>
      <c r="R1280" s="12">
        <f t="shared" si="377"/>
        <v>87.128467167667452</v>
      </c>
      <c r="S1280" s="57">
        <f t="shared" si="378"/>
        <v>0.10862467840997438</v>
      </c>
      <c r="T1280" s="12">
        <f t="shared" si="361"/>
        <v>56.296021148812805</v>
      </c>
    </row>
    <row r="1281" spans="1:20" x14ac:dyDescent="0.25">
      <c r="A1281" s="57">
        <f t="shared" si="362"/>
        <v>685.10251751951273</v>
      </c>
      <c r="B1281" s="12">
        <f t="shared" si="379"/>
        <v>109.03745218793229</v>
      </c>
      <c r="C1281" s="57" t="str">
        <f t="shared" si="363"/>
        <v>-32.703140890556-649.523714581576i</v>
      </c>
      <c r="D1281" s="57" t="str">
        <f t="shared" si="364"/>
        <v>7.79999633895113-291.932456726331i</v>
      </c>
      <c r="E1281" s="57" t="str">
        <f t="shared" si="365"/>
        <v>162.400099703386-0.594576649580132i</v>
      </c>
      <c r="F1281" s="57" t="str">
        <f t="shared" si="366"/>
        <v>3.83983957408165-608.791285727281i</v>
      </c>
      <c r="G1281" s="57" t="str">
        <f t="shared" si="367"/>
        <v>0.999999930789252-0.000263079348519573i</v>
      </c>
      <c r="H1281" s="57" t="str">
        <f t="shared" si="368"/>
        <v>109.108538128789+7.92270862944395i</v>
      </c>
      <c r="I1281" s="57" t="str">
        <f t="shared" si="369"/>
        <v>14.7885640823443-187.29997321076i</v>
      </c>
      <c r="K1281" s="57" t="str">
        <f t="shared" si="370"/>
        <v>0.109405369441267-0.00804017682214774i</v>
      </c>
      <c r="L1281" s="57" t="str">
        <f t="shared" si="371"/>
        <v>0.000125-4.60162536143133i</v>
      </c>
      <c r="M1281" s="57" t="str">
        <f t="shared" si="372"/>
        <v>0.0015-2.21829113168087i</v>
      </c>
      <c r="N1281" s="57">
        <f t="shared" si="373"/>
        <v>87.117624881852052</v>
      </c>
      <c r="O1281" s="57">
        <f t="shared" si="374"/>
        <v>56.262895953084509</v>
      </c>
      <c r="P1281" s="371">
        <f t="shared" si="375"/>
        <v>56.262895953084509</v>
      </c>
      <c r="Q1281" s="371">
        <f t="shared" si="376"/>
        <v>-92.882375118147948</v>
      </c>
      <c r="R1281" s="12">
        <f t="shared" si="377"/>
        <v>87.117624881852052</v>
      </c>
      <c r="S1281" s="57">
        <f t="shared" si="378"/>
        <v>0.10903745218793229</v>
      </c>
      <c r="T1281" s="12">
        <f t="shared" si="361"/>
        <v>56.262895953084509</v>
      </c>
    </row>
    <row r="1282" spans="1:20" x14ac:dyDescent="0.25">
      <c r="A1282" s="57">
        <f t="shared" si="362"/>
        <v>687.70590708608688</v>
      </c>
      <c r="B1282" s="12">
        <f t="shared" si="379"/>
        <v>109.45179450624643</v>
      </c>
      <c r="C1282" s="57" t="str">
        <f t="shared" si="363"/>
        <v>-32.7015535686988-647.04505518777i</v>
      </c>
      <c r="D1282" s="57" t="str">
        <f t="shared" si="364"/>
        <v>7.79999631107432-290.827353473137i</v>
      </c>
      <c r="E1282" s="57" t="str">
        <f t="shared" si="365"/>
        <v>162.399574464532-0.596792565805622i</v>
      </c>
      <c r="F1282" s="57" t="str">
        <f t="shared" si="366"/>
        <v>3.83983957205805-606.486644171404i</v>
      </c>
      <c r="G1282" s="57" t="str">
        <f t="shared" si="367"/>
        <v>0.999999930262251-0.000264079049904777i</v>
      </c>
      <c r="H1282" s="57" t="str">
        <f t="shared" si="368"/>
        <v>109.108672377747+7.95281864172709i</v>
      </c>
      <c r="I1282" s="57" t="str">
        <f t="shared" si="369"/>
        <v>14.7885720716379-186.590508684636i</v>
      </c>
      <c r="K1282" s="57" t="str">
        <f t="shared" si="370"/>
        <v>0.109400866480771-0.00807039519564489i</v>
      </c>
      <c r="L1282" s="57" t="str">
        <f t="shared" si="371"/>
        <v>0.000125-4.58420538098358i</v>
      </c>
      <c r="M1282" s="57" t="str">
        <f t="shared" si="372"/>
        <v>0.0015-2.20989353624315i</v>
      </c>
      <c r="N1282" s="57">
        <f t="shared" si="373"/>
        <v>87.106742186911092</v>
      </c>
      <c r="O1282" s="57">
        <f t="shared" si="374"/>
        <v>56.229769386195223</v>
      </c>
      <c r="P1282" s="371">
        <f t="shared" si="375"/>
        <v>56.229769386195223</v>
      </c>
      <c r="Q1282" s="371">
        <f t="shared" si="376"/>
        <v>-92.893257813088908</v>
      </c>
      <c r="R1282" s="12">
        <f t="shared" si="377"/>
        <v>87.106742186911092</v>
      </c>
      <c r="S1282" s="57">
        <f t="shared" si="378"/>
        <v>0.10945179450624642</v>
      </c>
      <c r="T1282" s="12">
        <f t="shared" si="361"/>
        <v>56.229769386195223</v>
      </c>
    </row>
    <row r="1283" spans="1:20" x14ac:dyDescent="0.25">
      <c r="A1283" s="57">
        <f t="shared" si="362"/>
        <v>690.31918953301408</v>
      </c>
      <c r="B1283" s="12">
        <f t="shared" si="379"/>
        <v>109.86771132537017</v>
      </c>
      <c r="C1283" s="57" t="str">
        <f t="shared" si="363"/>
        <v>-32.6999543146695-644.575705676436i</v>
      </c>
      <c r="D1283" s="57" t="str">
        <f t="shared" si="364"/>
        <v>7.79999628298523-289.726433869059i</v>
      </c>
      <c r="E1283" s="57" t="str">
        <f t="shared" si="365"/>
        <v>162.399045279241-0.599016409266427i</v>
      </c>
      <c r="F1283" s="57" t="str">
        <f t="shared" si="366"/>
        <v>3.83983957001905-604.190727129515i</v>
      </c>
      <c r="G1283" s="57" t="str">
        <f t="shared" si="367"/>
        <v>0.999999929731237-0.000265082550153653i</v>
      </c>
      <c r="H1283" s="57" t="str">
        <f t="shared" si="368"/>
        <v>109.108807649144+7.98304311462384i</v>
      </c>
      <c r="I1283" s="57" t="str">
        <f t="shared" si="369"/>
        <v>14.7885801217736-185.88372832537i</v>
      </c>
      <c r="K1283" s="57" t="str">
        <f t="shared" si="370"/>
        <v>0.10939632961005-0.00810072460157601i</v>
      </c>
      <c r="L1283" s="57" t="str">
        <f t="shared" si="371"/>
        <v>0.000125-4.56685134586928i</v>
      </c>
      <c r="M1283" s="57" t="str">
        <f t="shared" si="372"/>
        <v>0.0015-2.20152773086586i</v>
      </c>
      <c r="N1283" s="57">
        <f t="shared" si="373"/>
        <v>87.095818938268053</v>
      </c>
      <c r="O1283" s="57">
        <f t="shared" si="374"/>
        <v>56.196641437854034</v>
      </c>
      <c r="P1283" s="371">
        <f t="shared" si="375"/>
        <v>56.196641437854034</v>
      </c>
      <c r="Q1283" s="371">
        <f t="shared" si="376"/>
        <v>-92.904181061731947</v>
      </c>
      <c r="R1283" s="12">
        <f t="shared" si="377"/>
        <v>87.095818938268053</v>
      </c>
      <c r="S1283" s="57">
        <f t="shared" si="378"/>
        <v>0.10986771132537017</v>
      </c>
      <c r="T1283" s="12">
        <f t="shared" si="361"/>
        <v>56.196641437854034</v>
      </c>
    </row>
    <row r="1284" spans="1:20" x14ac:dyDescent="0.25">
      <c r="A1284" s="57">
        <f t="shared" si="362"/>
        <v>692.94240245323954</v>
      </c>
      <c r="B1284" s="12">
        <f t="shared" si="379"/>
        <v>110.28520862840658</v>
      </c>
      <c r="C1284" s="57" t="str">
        <f t="shared" si="363"/>
        <v>-32.6983430399491-642.115630546872i</v>
      </c>
      <c r="D1284" s="57" t="str">
        <f t="shared" si="364"/>
        <v>7.79999625468225-288.629682077001i</v>
      </c>
      <c r="E1284" s="57" t="str">
        <f t="shared" si="365"/>
        <v>162.398512118266-0.60124820452246i</v>
      </c>
      <c r="F1284" s="57" t="str">
        <f t="shared" si="366"/>
        <v>3.83983956796451-601.903501574077i</v>
      </c>
      <c r="G1284" s="57" t="str">
        <f t="shared" si="367"/>
        <v>0.999999929196179-0.000266089863701864i</v>
      </c>
      <c r="H1284" s="57" t="str">
        <f t="shared" si="368"/>
        <v>109.10894395077+8.01338248357174i</v>
      </c>
      <c r="I1284" s="57" t="str">
        <f t="shared" si="369"/>
        <v>14.788588233215-185.17962196569i</v>
      </c>
      <c r="K1284" s="57" t="str">
        <f t="shared" si="370"/>
        <v>0.109391758576616-0.00813116541894412i</v>
      </c>
      <c r="L1284" s="57" t="str">
        <f t="shared" si="371"/>
        <v>0.000125-4.54956300644478i</v>
      </c>
      <c r="M1284" s="57" t="str">
        <f t="shared" si="372"/>
        <v>0.0015-2.19319359520408i</v>
      </c>
      <c r="N1284" s="57">
        <f t="shared" si="373"/>
        <v>87.084854990898251</v>
      </c>
      <c r="O1284" s="57">
        <f t="shared" si="374"/>
        <v>56.163512097694095</v>
      </c>
      <c r="P1284" s="371">
        <f t="shared" si="375"/>
        <v>56.163512097694095</v>
      </c>
      <c r="Q1284" s="371">
        <f t="shared" si="376"/>
        <v>-92.915145009101749</v>
      </c>
      <c r="R1284" s="12">
        <f t="shared" si="377"/>
        <v>87.084854990898251</v>
      </c>
      <c r="S1284" s="57">
        <f t="shared" si="378"/>
        <v>0.11028520862840657</v>
      </c>
      <c r="T1284" s="12">
        <f t="shared" si="361"/>
        <v>56.163512097694095</v>
      </c>
    </row>
    <row r="1285" spans="1:20" x14ac:dyDescent="0.25">
      <c r="A1285" s="57">
        <f t="shared" si="362"/>
        <v>695.57558358256188</v>
      </c>
      <c r="B1285" s="12">
        <f t="shared" si="379"/>
        <v>110.70429242119452</v>
      </c>
      <c r="C1285" s="57" t="str">
        <f t="shared" si="363"/>
        <v>-32.6967196553799-639.664794432022i</v>
      </c>
      <c r="D1285" s="57" t="str">
        <f t="shared" si="364"/>
        <v>7.79999622616377-287.537082319819i</v>
      </c>
      <c r="E1285" s="57" t="str">
        <f t="shared" si="365"/>
        <v>162.397974952148-0.603487976165015i</v>
      </c>
      <c r="F1285" s="57" t="str">
        <f t="shared" si="366"/>
        <v>3.83983956589433-599.624934602584i</v>
      </c>
      <c r="G1285" s="57" t="str">
        <f t="shared" si="367"/>
        <v>0.999999928657048-0.000267101005039928i</v>
      </c>
      <c r="H1285" s="57" t="str">
        <f t="shared" si="368"/>
        <v>109.109081290473+8.04383718566854i</v>
      </c>
      <c r="I1285" s="57" t="str">
        <f t="shared" si="369"/>
        <v>14.7885964064291-184.478179476786i</v>
      </c>
      <c r="K1285" s="57" t="str">
        <f t="shared" si="370"/>
        <v>0.109387153126145-0.00816171802771148i</v>
      </c>
      <c r="L1285" s="57" t="str">
        <f t="shared" si="371"/>
        <v>0.000125-4.53234011401154i</v>
      </c>
      <c r="M1285" s="57" t="str">
        <f t="shared" si="372"/>
        <v>0.0015-2.18489100936848i</v>
      </c>
      <c r="N1285" s="57">
        <f t="shared" si="373"/>
        <v>87.073850199328177</v>
      </c>
      <c r="O1285" s="57">
        <f t="shared" si="374"/>
        <v>56.13038135527173</v>
      </c>
      <c r="P1285" s="371">
        <f t="shared" si="375"/>
        <v>56.13038135527173</v>
      </c>
      <c r="Q1285" s="371">
        <f t="shared" si="376"/>
        <v>-92.926149800671823</v>
      </c>
      <c r="R1285" s="12">
        <f t="shared" si="377"/>
        <v>87.073850199328177</v>
      </c>
      <c r="S1285" s="57">
        <f t="shared" si="378"/>
        <v>0.11070429242119452</v>
      </c>
      <c r="T1285" s="12">
        <f t="shared" si="361"/>
        <v>56.13038135527173</v>
      </c>
    </row>
    <row r="1286" spans="1:20" x14ac:dyDescent="0.25">
      <c r="A1286" s="57">
        <f t="shared" si="362"/>
        <v>698.21877080017555</v>
      </c>
      <c r="B1286" s="12">
        <f t="shared" si="379"/>
        <v>111.12496873239506</v>
      </c>
      <c r="C1286" s="57" t="str">
        <f t="shared" si="363"/>
        <v>-32.6950840711598-637.223162097984i</v>
      </c>
      <c r="D1286" s="57" t="str">
        <f t="shared" si="364"/>
        <v>7.79999619742812-286.448618880099i</v>
      </c>
      <c r="E1286" s="57" t="str">
        <f t="shared" si="365"/>
        <v>162.397433751215-0.605735748815731i</v>
      </c>
      <c r="F1286" s="57" t="str">
        <f t="shared" si="366"/>
        <v>3.83983956380838-597.354993437083i</v>
      </c>
      <c r="G1286" s="57" t="str">
        <f t="shared" si="367"/>
        <v>0.999999928113812-0.000268115988713429i</v>
      </c>
      <c r="H1286" s="57" t="str">
        <f t="shared" si="368"/>
        <v>109.109219676161+8.07440765967862i</v>
      </c>
      <c r="I1286" s="57" t="str">
        <f t="shared" si="369"/>
        <v>14.7886046418864-183.77939076817i</v>
      </c>
      <c r="K1286" s="57" t="str">
        <f t="shared" si="370"/>
        <v>0.109382513002464-0.00819238280879784i</v>
      </c>
      <c r="L1286" s="57" t="str">
        <f t="shared" si="371"/>
        <v>0.000125-4.51518242081245i</v>
      </c>
      <c r="M1286" s="57" t="str">
        <f t="shared" si="372"/>
        <v>0.0015-2.17661985392358i</v>
      </c>
      <c r="N1286" s="57">
        <f t="shared" si="373"/>
        <v>87.062804417635192</v>
      </c>
      <c r="O1286" s="57">
        <f t="shared" si="374"/>
        <v>56.09724920006613</v>
      </c>
      <c r="P1286" s="371">
        <f t="shared" si="375"/>
        <v>56.09724920006613</v>
      </c>
      <c r="Q1286" s="371">
        <f t="shared" si="376"/>
        <v>-92.937195582364808</v>
      </c>
      <c r="R1286" s="12">
        <f t="shared" si="377"/>
        <v>87.062804417635192</v>
      </c>
      <c r="S1286" s="57">
        <f t="shared" si="378"/>
        <v>0.11112496873239507</v>
      </c>
      <c r="T1286" s="12">
        <f t="shared" si="361"/>
        <v>56.09724920006613</v>
      </c>
    </row>
    <row r="1287" spans="1:20" x14ac:dyDescent="0.25">
      <c r="A1287" s="57">
        <f t="shared" si="362"/>
        <v>700.87200212921618</v>
      </c>
      <c r="B1287" s="12">
        <f t="shared" si="379"/>
        <v>111.54724361357816</v>
      </c>
      <c r="C1287" s="57" t="str">
        <f t="shared" si="363"/>
        <v>-32.6934361968409-634.790698443525i</v>
      </c>
      <c r="D1287" s="57" t="str">
        <f t="shared" si="364"/>
        <v>7.79999616847371-285.36427609993i</v>
      </c>
      <c r="E1287" s="57" t="str">
        <f t="shared" si="365"/>
        <v>162.396888485585-0.607991547126451i</v>
      </c>
      <c r="F1287" s="57" t="str">
        <f t="shared" si="366"/>
        <v>3.83983956170657-595.09364542371i</v>
      </c>
      <c r="G1287" s="57" t="str">
        <f t="shared" si="367"/>
        <v>0.999999927566438-0.000269134829323223i</v>
      </c>
      <c r="H1287" s="57" t="str">
        <f t="shared" si="368"/>
        <v>109.1093591158+8.10509434603923i</v>
      </c>
      <c r="I1287" s="57" t="str">
        <f t="shared" si="369"/>
        <v>14.7886129400607-183.083245787526i</v>
      </c>
      <c r="K1287" s="57" t="str">
        <f t="shared" si="370"/>
        <v>0.10937783794754-0.00822316014407888i</v>
      </c>
      <c r="L1287" s="57" t="str">
        <f t="shared" si="371"/>
        <v>0.000125-4.49808968002836i</v>
      </c>
      <c r="M1287" s="57" t="str">
        <f t="shared" si="372"/>
        <v>0.0015-2.16838000988601i</v>
      </c>
      <c r="N1287" s="57">
        <f t="shared" si="373"/>
        <v>87.051717499446653</v>
      </c>
      <c r="O1287" s="57">
        <f t="shared" si="374"/>
        <v>56.064115621479012</v>
      </c>
      <c r="P1287" s="371">
        <f t="shared" si="375"/>
        <v>56.064115621479012</v>
      </c>
      <c r="Q1287" s="371">
        <f t="shared" si="376"/>
        <v>-92.948282500553347</v>
      </c>
      <c r="R1287" s="12">
        <f t="shared" si="377"/>
        <v>87.051717499446653</v>
      </c>
      <c r="S1287" s="57">
        <f t="shared" si="378"/>
        <v>0.11154724361357816</v>
      </c>
      <c r="T1287" s="12">
        <f t="shared" si="361"/>
        <v>56.064115621479012</v>
      </c>
    </row>
    <row r="1288" spans="1:20" x14ac:dyDescent="0.25">
      <c r="A1288" s="57">
        <f t="shared" si="362"/>
        <v>703.5353157373072</v>
      </c>
      <c r="B1288" s="12">
        <f t="shared" si="379"/>
        <v>111.97112313930975</v>
      </c>
      <c r="C1288" s="57" t="str">
        <f t="shared" si="363"/>
        <v>-32.6917759413215-632.367368499523i</v>
      </c>
      <c r="D1288" s="57" t="str">
        <f t="shared" si="364"/>
        <v>7.79999613929878-284.284038380675i</v>
      </c>
      <c r="E1288" s="57" t="str">
        <f t="shared" si="365"/>
        <v>162.396339125157-0.610255395778345i</v>
      </c>
      <c r="F1288" s="57" t="str">
        <f t="shared" si="366"/>
        <v>3.83983955958874-592.840858032213i</v>
      </c>
      <c r="G1288" s="57" t="str">
        <f t="shared" si="367"/>
        <v>0.999999927014897-0.000270157541525649i</v>
      </c>
      <c r="H1288" s="57" t="str">
        <f t="shared" si="368"/>
        <v>109.10949961742+8.13589768686725i</v>
      </c>
      <c r="I1288" s="57" t="str">
        <f t="shared" si="369"/>
        <v>14.7886213014299-182.389734520574i</v>
      </c>
      <c r="K1288" s="57" t="str">
        <f t="shared" si="370"/>
        <v>0.109373127701463-0.00825405041638415i</v>
      </c>
      <c r="L1288" s="57" t="str">
        <f t="shared" si="371"/>
        <v>0.000125-4.4810616457744i</v>
      </c>
      <c r="M1288" s="57" t="str">
        <f t="shared" si="372"/>
        <v>0.0015-2.16017135872286i</v>
      </c>
      <c r="N1288" s="57">
        <f t="shared" si="373"/>
        <v>87.04058929793959</v>
      </c>
      <c r="O1288" s="57">
        <f t="shared" si="374"/>
        <v>56.030980608833346</v>
      </c>
      <c r="P1288" s="371">
        <f t="shared" si="375"/>
        <v>56.030980608833346</v>
      </c>
      <c r="Q1288" s="371">
        <f t="shared" si="376"/>
        <v>-92.95941070206041</v>
      </c>
      <c r="R1288" s="12">
        <f t="shared" si="377"/>
        <v>87.04058929793959</v>
      </c>
      <c r="S1288" s="57">
        <f t="shared" si="378"/>
        <v>0.11197112313930975</v>
      </c>
      <c r="T1288" s="12">
        <f t="shared" si="361"/>
        <v>56.030980608833346</v>
      </c>
    </row>
    <row r="1289" spans="1:20" x14ac:dyDescent="0.25">
      <c r="A1289" s="57">
        <f t="shared" si="362"/>
        <v>706.20874993710902</v>
      </c>
      <c r="B1289" s="12">
        <f t="shared" si="379"/>
        <v>112.39661340723913</v>
      </c>
      <c r="C1289" s="57" t="str">
        <f t="shared" si="363"/>
        <v>-32.6901032128443-629.953137428517i</v>
      </c>
      <c r="D1289" s="57" t="str">
        <f t="shared" si="364"/>
        <v>7.79999610990172-283.207890182753i</v>
      </c>
      <c r="E1289" s="57" t="str">
        <f t="shared" si="365"/>
        <v>162.395785639615-0.612527319481508i</v>
      </c>
      <c r="F1289" s="57" t="str">
        <f t="shared" si="366"/>
        <v>3.83983955745479-590.59659885549i</v>
      </c>
      <c r="G1289" s="57" t="str">
        <f t="shared" si="367"/>
        <v>0.999999926459157-0.000271184140032738i</v>
      </c>
      <c r="H1289" s="57" t="str">
        <f t="shared" si="368"/>
        <v>109.109641189111+8.16681812596546i</v>
      </c>
      <c r="I1289" s="57" t="str">
        <f t="shared" si="369"/>
        <v>14.7886297264754-181.698846990919i</v>
      </c>
      <c r="K1289" s="57" t="str">
        <f t="shared" si="370"/>
        <v>0.109368382002436-0.00828505400949537i</v>
      </c>
      <c r="L1289" s="57" t="str">
        <f t="shared" si="371"/>
        <v>0.000125-4.46409807309664i</v>
      </c>
      <c r="M1289" s="57" t="str">
        <f t="shared" si="372"/>
        <v>0.0015-2.15199378234993i</v>
      </c>
      <c r="N1289" s="57">
        <f t="shared" si="373"/>
        <v>87.029419665840095</v>
      </c>
      <c r="O1289" s="57">
        <f t="shared" si="374"/>
        <v>55.997844151373435</v>
      </c>
      <c r="P1289" s="371">
        <f t="shared" si="375"/>
        <v>55.997844151373435</v>
      </c>
      <c r="Q1289" s="371">
        <f t="shared" si="376"/>
        <v>-92.970580334159905</v>
      </c>
      <c r="R1289" s="12">
        <f t="shared" si="377"/>
        <v>87.029419665840095</v>
      </c>
      <c r="S1289" s="57">
        <f t="shared" si="378"/>
        <v>0.11239661340723912</v>
      </c>
      <c r="T1289" s="12">
        <f t="shared" si="361"/>
        <v>55.997844151373435</v>
      </c>
    </row>
    <row r="1290" spans="1:20" x14ac:dyDescent="0.25">
      <c r="A1290" s="57">
        <f t="shared" si="362"/>
        <v>708.89234318686999</v>
      </c>
      <c r="B1290" s="12">
        <f t="shared" si="379"/>
        <v>112.82372053818663</v>
      </c>
      <c r="C1290" s="57" t="str">
        <f t="shared" si="363"/>
        <v>-32.688417918993-627.547970524218i</v>
      </c>
      <c r="D1290" s="57" t="str">
        <f t="shared" si="364"/>
        <v>7.79999608028081-282.135816025411i</v>
      </c>
      <c r="E1290" s="57" t="str">
        <f t="shared" si="365"/>
        <v>162.395227998429-0.614807342974674i</v>
      </c>
      <c r="F1290" s="57" t="str">
        <f t="shared" si="366"/>
        <v>3.83983955530458-588.360835609119i</v>
      </c>
      <c r="G1290" s="57" t="str">
        <f t="shared" si="367"/>
        <v>0.999999925899184-0.00027221463961243i</v>
      </c>
      <c r="H1290" s="57" t="str">
        <f t="shared" si="368"/>
        <v>109.109783839023+8.19785610882863i</v>
      </c>
      <c r="I1290" s="57" t="str">
        <f t="shared" si="369"/>
        <v>14.7886382156819-181.010573259905i</v>
      </c>
      <c r="K1290" s="57" t="str">
        <f t="shared" si="370"/>
        <v>0.109363600586764-0.00831617130814449i</v>
      </c>
      <c r="L1290" s="57" t="str">
        <f t="shared" si="371"/>
        <v>0.000125-4.44719871796836i</v>
      </c>
      <c r="M1290" s="57" t="str">
        <f t="shared" si="372"/>
        <v>0.0015-2.14384716313004i</v>
      </c>
      <c r="N1290" s="57">
        <f t="shared" si="373"/>
        <v>87.018208455422766</v>
      </c>
      <c r="O1290" s="57">
        <f t="shared" si="374"/>
        <v>55.964706238264519</v>
      </c>
      <c r="P1290" s="371">
        <f t="shared" si="375"/>
        <v>55.964706238264519</v>
      </c>
      <c r="Q1290" s="371">
        <f t="shared" si="376"/>
        <v>-92.981791544577234</v>
      </c>
      <c r="R1290" s="12">
        <f t="shared" si="377"/>
        <v>87.018208455422766</v>
      </c>
      <c r="S1290" s="57">
        <f t="shared" si="378"/>
        <v>0.11282372053818664</v>
      </c>
      <c r="T1290" s="12">
        <f t="shared" si="361"/>
        <v>55.964706238264519</v>
      </c>
    </row>
    <row r="1291" spans="1:20" x14ac:dyDescent="0.25">
      <c r="A1291" s="57">
        <f t="shared" si="362"/>
        <v>711.58613409098007</v>
      </c>
      <c r="B1291" s="12">
        <f t="shared" si="379"/>
        <v>113.25245067623175</v>
      </c>
      <c r="C1291" s="57" t="str">
        <f t="shared" si="363"/>
        <v>-32.6867199666834-625.151833210937i</v>
      </c>
      <c r="D1291" s="57" t="str">
        <f t="shared" si="364"/>
        <v>7.79999605043435-281.067800486502i</v>
      </c>
      <c r="E1291" s="57" t="str">
        <f t="shared" si="365"/>
        <v>162.394666170842-0.617095491023711i</v>
      </c>
      <c r="F1291" s="57" t="str">
        <f t="shared" si="366"/>
        <v>3.839839553138-586.133536130895i</v>
      </c>
      <c r="G1291" s="57" t="str">
        <f t="shared" si="367"/>
        <v>0.999999925334948-0.00027324905508878i</v>
      </c>
      <c r="H1291" s="57" t="str">
        <f t="shared" si="368"/>
        <v>109.109927575372+8.22901208265094i</v>
      </c>
      <c r="I1291" s="57" t="str">
        <f t="shared" si="369"/>
        <v>14.7886467695385-180.324903426486i</v>
      </c>
      <c r="K1291" s="57" t="str">
        <f t="shared" si="370"/>
        <v>0.109358783188835-0.00834740269801175i</v>
      </c>
      <c r="L1291" s="57" t="str">
        <f t="shared" si="371"/>
        <v>0.000125-4.43036333728667i</v>
      </c>
      <c r="M1291" s="57" t="str">
        <f t="shared" si="372"/>
        <v>0.0015-2.13573138387132i</v>
      </c>
      <c r="N1291" s="57">
        <f t="shared" si="373"/>
        <v>87.006955518510196</v>
      </c>
      <c r="O1291" s="57">
        <f t="shared" si="374"/>
        <v>55.93156685859114</v>
      </c>
      <c r="P1291" s="371">
        <f t="shared" si="375"/>
        <v>55.93156685859114</v>
      </c>
      <c r="Q1291" s="371">
        <f t="shared" si="376"/>
        <v>-92.993044481489804</v>
      </c>
      <c r="R1291" s="12">
        <f t="shared" si="377"/>
        <v>87.006955518510196</v>
      </c>
      <c r="S1291" s="57">
        <f t="shared" si="378"/>
        <v>0.11325245067623174</v>
      </c>
      <c r="T1291" s="12">
        <f t="shared" si="361"/>
        <v>55.93156685859114</v>
      </c>
    </row>
    <row r="1292" spans="1:20" x14ac:dyDescent="0.25">
      <c r="A1292" s="57">
        <f t="shared" si="362"/>
        <v>714.29016140052579</v>
      </c>
      <c r="B1292" s="12">
        <f t="shared" si="379"/>
        <v>113.68280998880142</v>
      </c>
      <c r="C1292" s="57" t="str">
        <f t="shared" si="363"/>
        <v>-32.6850092621627-622.764691043185i</v>
      </c>
      <c r="D1292" s="57" t="str">
        <f t="shared" si="364"/>
        <v>7.79999602036063-280.003828202264i</v>
      </c>
      <c r="E1292" s="57" t="str">
        <f t="shared" si="365"/>
        <v>162.394100125883-0.61939178842175i</v>
      </c>
      <c r="F1292" s="57" t="str">
        <f t="shared" si="366"/>
        <v>3.83983955095492-583.914668380367i</v>
      </c>
      <c r="G1292" s="57" t="str">
        <f t="shared" si="367"/>
        <v>0.999999924766416-0.000274287401342176i</v>
      </c>
      <c r="H1292" s="57" t="str">
        <f t="shared" si="368"/>
        <v>109.110072406433+8.26028649633144i</v>
      </c>
      <c r="I1292" s="57" t="str">
        <f t="shared" si="369"/>
        <v>14.7886553885373-179.641827627065i</v>
      </c>
      <c r="K1292" s="57" t="str">
        <f t="shared" si="370"/>
        <v>0.109353929541113-0.00837874856572342i</v>
      </c>
      <c r="L1292" s="57" t="str">
        <f t="shared" si="371"/>
        <v>0.000125-4.41359168886896i</v>
      </c>
      <c r="M1292" s="57" t="str">
        <f t="shared" si="372"/>
        <v>0.0015-2.12764632782559i</v>
      </c>
      <c r="N1292" s="57">
        <f t="shared" si="373"/>
        <v>86.995660706472705</v>
      </c>
      <c r="O1292" s="57">
        <f t="shared" si="374"/>
        <v>55.898426001357919</v>
      </c>
      <c r="P1292" s="371">
        <f t="shared" si="375"/>
        <v>55.898426001357919</v>
      </c>
      <c r="Q1292" s="371">
        <f t="shared" si="376"/>
        <v>-93.004339293527295</v>
      </c>
      <c r="R1292" s="12">
        <f t="shared" si="377"/>
        <v>86.995660706472705</v>
      </c>
      <c r="S1292" s="57">
        <f t="shared" si="378"/>
        <v>0.11368280998880143</v>
      </c>
      <c r="T1292" s="12">
        <f t="shared" si="361"/>
        <v>55.898426001357919</v>
      </c>
    </row>
    <row r="1293" spans="1:20" x14ac:dyDescent="0.25">
      <c r="A1293" s="57">
        <f t="shared" si="362"/>
        <v>717.00446401384784</v>
      </c>
      <c r="B1293" s="12">
        <f t="shared" si="379"/>
        <v>114.11480466675887</v>
      </c>
      <c r="C1293" s="57" t="str">
        <f t="shared" si="363"/>
        <v>-32.6832857110042-620.386509705119i</v>
      </c>
      <c r="D1293" s="57" t="str">
        <f t="shared" si="364"/>
        <v>7.79999599005793-278.943883867098i</v>
      </c>
      <c r="E1293" s="57" t="str">
        <f t="shared" si="365"/>
        <v>162.393529832357-0.621696259988406i</v>
      </c>
      <c r="F1293" s="57" t="str">
        <f t="shared" si="366"/>
        <v>3.83983954875523-581.704200438379i</v>
      </c>
      <c r="G1293" s="57" t="str">
        <f t="shared" si="367"/>
        <v>0.999999924193554-0.000275329693309551i</v>
      </c>
      <c r="H1293" s="57" t="str">
        <f t="shared" si="368"/>
        <v>109.110218340546+8.2916798004814i</v>
      </c>
      <c r="I1293" s="57" t="str">
        <f t="shared" si="369"/>
        <v>14.7886640731746-178.961336035366i</v>
      </c>
      <c r="K1293" s="57" t="str">
        <f t="shared" si="370"/>
        <v>0.109349039374121-0.00841020929884992i</v>
      </c>
      <c r="L1293" s="57" t="str">
        <f t="shared" si="371"/>
        <v>0.000125-4.39688353144947i</v>
      </c>
      <c r="M1293" s="57" t="str">
        <f t="shared" si="372"/>
        <v>0.0015-2.11959187868658i</v>
      </c>
      <c r="N1293" s="57">
        <f t="shared" si="373"/>
        <v>86.984323870227485</v>
      </c>
      <c r="O1293" s="57">
        <f t="shared" si="374"/>
        <v>55.865283655488071</v>
      </c>
      <c r="P1293" s="371">
        <f t="shared" si="375"/>
        <v>55.865283655488071</v>
      </c>
      <c r="Q1293" s="371">
        <f t="shared" si="376"/>
        <v>-93.015676129772515</v>
      </c>
      <c r="R1293" s="12">
        <f t="shared" si="377"/>
        <v>86.984323870227485</v>
      </c>
      <c r="S1293" s="57">
        <f t="shared" si="378"/>
        <v>0.11411480466675887</v>
      </c>
      <c r="T1293" s="12">
        <f t="shared" si="361"/>
        <v>55.865283655488071</v>
      </c>
    </row>
    <row r="1294" spans="1:20" x14ac:dyDescent="0.25">
      <c r="A1294" s="57">
        <f t="shared" si="362"/>
        <v>719.72908097710047</v>
      </c>
      <c r="B1294" s="12">
        <f t="shared" si="379"/>
        <v>114.54844092449255</v>
      </c>
      <c r="C1294" s="57" t="str">
        <f t="shared" si="363"/>
        <v>-32.681549218102-618.017255010071i</v>
      </c>
      <c r="D1294" s="57" t="str">
        <f t="shared" si="364"/>
        <v>7.79999595952448-277.88795223335i</v>
      </c>
      <c r="E1294" s="57" t="str">
        <f t="shared" si="365"/>
        <v>162.392955258842-0.624008930568995i</v>
      </c>
      <c r="F1294" s="57" t="str">
        <f t="shared" si="366"/>
        <v>3.83983954653878-579.502100506607i</v>
      </c>
      <c r="G1294" s="57" t="str">
        <f t="shared" si="367"/>
        <v>0.999999923616331-0.000276375945984597i</v>
      </c>
      <c r="H1294" s="57" t="str">
        <f t="shared" si="368"/>
        <v>109.110365386111+8.32319244743035i</v>
      </c>
      <c r="I1294" s="57" t="str">
        <f t="shared" si="369"/>
        <v>14.7886728239501-178.283418862281i</v>
      </c>
      <c r="K1294" s="57" t="str">
        <f t="shared" si="370"/>
        <v>0.10934411241643-0.00844178528590347i</v>
      </c>
      <c r="L1294" s="57" t="str">
        <f t="shared" si="371"/>
        <v>0.000125-4.3802386246757i</v>
      </c>
      <c r="M1294" s="57" t="str">
        <f t="shared" si="372"/>
        <v>0.0015-2.11156792058834i</v>
      </c>
      <c r="N1294" s="57">
        <f t="shared" si="373"/>
        <v>86.9729448602384</v>
      </c>
      <c r="O1294" s="57">
        <f t="shared" si="374"/>
        <v>55.832139809823133</v>
      </c>
      <c r="P1294" s="371">
        <f t="shared" si="375"/>
        <v>55.832139809823133</v>
      </c>
      <c r="Q1294" s="371">
        <f t="shared" si="376"/>
        <v>-93.0270551397616</v>
      </c>
      <c r="R1294" s="12">
        <f t="shared" si="377"/>
        <v>86.9729448602384</v>
      </c>
      <c r="S1294" s="57">
        <f t="shared" si="378"/>
        <v>0.11454844092449255</v>
      </c>
      <c r="T1294" s="12">
        <f t="shared" si="361"/>
        <v>55.832139809823133</v>
      </c>
    </row>
    <row r="1295" spans="1:20" x14ac:dyDescent="0.25">
      <c r="A1295" s="57">
        <f t="shared" si="362"/>
        <v>722.46405148481347</v>
      </c>
      <c r="B1295" s="12">
        <f t="shared" si="379"/>
        <v>114.98372500000563</v>
      </c>
      <c r="C1295" s="57" t="str">
        <f t="shared" si="363"/>
        <v>-32.6797996876672-615.656892900045i</v>
      </c>
      <c r="D1295" s="57" t="str">
        <f t="shared" si="364"/>
        <v>7.79999592875853-276.836018111088i</v>
      </c>
      <c r="E1295" s="57" t="str">
        <f t="shared" si="365"/>
        <v>162.392376373695-0.626329825033957i</v>
      </c>
      <c r="F1295" s="57" t="str">
        <f t="shared" si="366"/>
        <v>3.83983954430547-577.308336907103i</v>
      </c>
      <c r="G1295" s="57" t="str">
        <f t="shared" si="367"/>
        <v>0.999999923034712-0.000277426174417981i</v>
      </c>
      <c r="H1295" s="57" t="str">
        <f t="shared" si="368"/>
        <v>109.110513551599+8.35482489123338i</v>
      </c>
      <c r="I1295" s="57" t="str">
        <f t="shared" si="369"/>
        <v>14.7886816413681-177.608066355747i</v>
      </c>
      <c r="K1295" s="57" t="str">
        <f t="shared" si="370"/>
        <v>0.109339148394641-0.0084734769163358i</v>
      </c>
      <c r="L1295" s="57" t="str">
        <f t="shared" si="371"/>
        <v>0.000125-4.36365672910509i</v>
      </c>
      <c r="M1295" s="57" t="str">
        <f t="shared" si="372"/>
        <v>0.0015-2.10357433810355i</v>
      </c>
      <c r="N1295" s="57">
        <f t="shared" si="373"/>
        <v>86.961523526515279</v>
      </c>
      <c r="O1295" s="57">
        <f t="shared" si="374"/>
        <v>55.798994453122191</v>
      </c>
      <c r="P1295" s="371">
        <f t="shared" si="375"/>
        <v>55.798994453122191</v>
      </c>
      <c r="Q1295" s="371">
        <f t="shared" si="376"/>
        <v>-93.038476473484721</v>
      </c>
      <c r="R1295" s="12">
        <f t="shared" si="377"/>
        <v>86.961523526515279</v>
      </c>
      <c r="S1295" s="57">
        <f t="shared" si="378"/>
        <v>0.11498372500000563</v>
      </c>
      <c r="T1295" s="12">
        <f t="shared" si="361"/>
        <v>55.798994453122191</v>
      </c>
    </row>
    <row r="1296" spans="1:20" x14ac:dyDescent="0.25">
      <c r="A1296" s="57">
        <f t="shared" si="362"/>
        <v>725.20941488045571</v>
      </c>
      <c r="B1296" s="12">
        <f t="shared" si="379"/>
        <v>115.42066315500566</v>
      </c>
      <c r="C1296" s="57" t="str">
        <f t="shared" si="363"/>
        <v>-32.6780370232233-613.305389445273i</v>
      </c>
      <c r="D1296" s="57" t="str">
        <f t="shared" si="364"/>
        <v>7.79999589775832-275.788066367886i</v>
      </c>
      <c r="E1296" s="57" t="str">
        <f t="shared" si="365"/>
        <v>162.391793145047-0.628658968278298i</v>
      </c>
      <c r="F1296" s="57" t="str">
        <f t="shared" si="366"/>
        <v>3.83983954205513-575.122878081841i</v>
      </c>
      <c r="G1296" s="57" t="str">
        <f t="shared" si="367"/>
        <v>0.999999922448664-0.000278480393717567i</v>
      </c>
      <c r="H1296" s="57" t="str">
        <f t="shared" si="368"/>
        <v>109.110662845539+8.38657758767679i</v>
      </c>
      <c r="I1296" s="57" t="str">
        <f t="shared" si="369"/>
        <v>14.7886905259357-176.935268800583i</v>
      </c>
      <c r="K1296" s="57" t="str">
        <f t="shared" si="370"/>
        <v>0.109334147033379-0.00850528458053592i</v>
      </c>
      <c r="L1296" s="57" t="str">
        <f t="shared" si="371"/>
        <v>0.000125-4.34713760620152i</v>
      </c>
      <c r="M1296" s="57" t="str">
        <f t="shared" si="372"/>
        <v>0.0015-2.09561101624183i</v>
      </c>
      <c r="N1296" s="57">
        <f t="shared" si="373"/>
        <v>86.950059718613787</v>
      </c>
      <c r="O1296" s="57">
        <f t="shared" si="374"/>
        <v>55.765847574061887</v>
      </c>
      <c r="P1296" s="371">
        <f t="shared" si="375"/>
        <v>55.765847574061887</v>
      </c>
      <c r="Q1296" s="371">
        <f t="shared" si="376"/>
        <v>-93.049940281386213</v>
      </c>
      <c r="R1296" s="12">
        <f t="shared" si="377"/>
        <v>86.950059718613787</v>
      </c>
      <c r="S1296" s="57">
        <f t="shared" si="378"/>
        <v>0.11542066315500565</v>
      </c>
      <c r="T1296" s="12">
        <f t="shared" si="361"/>
        <v>55.765847574061887</v>
      </c>
    </row>
    <row r="1297" spans="1:20" x14ac:dyDescent="0.25">
      <c r="A1297" s="57">
        <f t="shared" si="362"/>
        <v>727.96521065700153</v>
      </c>
      <c r="B1297" s="12">
        <f t="shared" si="379"/>
        <v>115.85926167499468</v>
      </c>
      <c r="C1297" s="57" t="str">
        <f t="shared" si="363"/>
        <v>-32.6762611275995-610.96271084366i</v>
      </c>
      <c r="D1297" s="57" t="str">
        <f t="shared" si="364"/>
        <v>7.79999586652208-274.744081928607i</v>
      </c>
      <c r="E1297" s="57" t="str">
        <f t="shared" si="365"/>
        <v>162.391205540793-0.63099638522062i</v>
      </c>
      <c r="F1297" s="57" t="str">
        <f t="shared" si="366"/>
        <v>3.83983953978767-572.945692592263i</v>
      </c>
      <c r="G1297" s="57" t="str">
        <f t="shared" si="367"/>
        <v>0.999999921858154-0.000279538619048624i</v>
      </c>
      <c r="H1297" s="57" t="str">
        <f t="shared" si="368"/>
        <v>109.110813276527+8.41845099428542i</v>
      </c>
      <c r="I1297" s="57" t="str">
        <f t="shared" si="369"/>
        <v>14.7886994781645-176.265016518369i</v>
      </c>
      <c r="K1297" s="57" t="str">
        <f t="shared" si="370"/>
        <v>0.109329108055274-0.00853720866982763i</v>
      </c>
      <c r="L1297" s="57" t="str">
        <f t="shared" si="371"/>
        <v>0.000125-4.33068101833186i</v>
      </c>
      <c r="M1297" s="57" t="str">
        <f t="shared" si="372"/>
        <v>0.0015-2.08767784044813i</v>
      </c>
      <c r="N1297" s="57">
        <f t="shared" si="373"/>
        <v>86.938553285634725</v>
      </c>
      <c r="O1297" s="57">
        <f t="shared" si="374"/>
        <v>55.732699161234834</v>
      </c>
      <c r="P1297" s="371">
        <f t="shared" si="375"/>
        <v>55.732699161234834</v>
      </c>
      <c r="Q1297" s="371">
        <f t="shared" si="376"/>
        <v>-93.061446714365275</v>
      </c>
      <c r="R1297" s="12">
        <f t="shared" si="377"/>
        <v>86.938553285634725</v>
      </c>
      <c r="S1297" s="57">
        <f t="shared" si="378"/>
        <v>0.11585926167499469</v>
      </c>
      <c r="T1297" s="12">
        <f t="shared" si="361"/>
        <v>55.732699161234834</v>
      </c>
    </row>
    <row r="1298" spans="1:20" x14ac:dyDescent="0.25">
      <c r="A1298" s="57">
        <f t="shared" si="362"/>
        <v>730.73147845749816</v>
      </c>
      <c r="B1298" s="12">
        <f t="shared" si="379"/>
        <v>116.29952686935967</v>
      </c>
      <c r="C1298" s="57" t="str">
        <f t="shared" si="363"/>
        <v>-32.6744719029301-608.628823420379i</v>
      </c>
      <c r="D1298" s="57" t="str">
        <f t="shared" si="364"/>
        <v>7.79999583504797-273.704049775186i</v>
      </c>
      <c r="E1298" s="57" t="str">
        <f t="shared" si="365"/>
        <v>162.390613528608-0.633342100802635i</v>
      </c>
      <c r="F1298" s="57" t="str">
        <f t="shared" si="366"/>
        <v>3.83983953750294-570.776749118826i</v>
      </c>
      <c r="G1298" s="57" t="str">
        <f t="shared" si="367"/>
        <v>0.999999921263148-0.000280600865634048i</v>
      </c>
      <c r="H1298" s="57" t="str">
        <f t="shared" si="368"/>
        <v>109.110964853226+8.45044557032931i</v>
      </c>
      <c r="I1298" s="57" t="str">
        <f t="shared" si="369"/>
        <v>14.7887084985698-175.597299867298i</v>
      </c>
      <c r="K1298" s="57" t="str">
        <f t="shared" si="370"/>
        <v>0.109324031180948-0.00856924957646707i</v>
      </c>
      <c r="L1298" s="57" t="str">
        <f t="shared" si="371"/>
        <v>0.000125-4.31428672876258i</v>
      </c>
      <c r="M1298" s="57" t="str">
        <f t="shared" si="372"/>
        <v>0.0015-2.07977469660104i</v>
      </c>
      <c r="N1298" s="57">
        <f t="shared" si="373"/>
        <v>86.927004076223767</v>
      </c>
      <c r="O1298" s="57">
        <f t="shared" si="374"/>
        <v>55.699549203150141</v>
      </c>
      <c r="P1298" s="371">
        <f t="shared" si="375"/>
        <v>55.699549203150141</v>
      </c>
      <c r="Q1298" s="371">
        <f t="shared" si="376"/>
        <v>-93.072995923776233</v>
      </c>
      <c r="R1298" s="12">
        <f t="shared" si="377"/>
        <v>86.927004076223767</v>
      </c>
      <c r="S1298" s="57">
        <f t="shared" si="378"/>
        <v>0.11629952686935967</v>
      </c>
      <c r="T1298" s="12">
        <f t="shared" si="361"/>
        <v>55.699549203150141</v>
      </c>
    </row>
    <row r="1299" spans="1:20" x14ac:dyDescent="0.25">
      <c r="A1299" s="57">
        <f t="shared" si="362"/>
        <v>733.50825807563672</v>
      </c>
      <c r="B1299" s="12">
        <f t="shared" si="379"/>
        <v>116.74146507146324</v>
      </c>
      <c r="C1299" s="57" t="str">
        <f t="shared" si="363"/>
        <v>-32.6726692506461-606.303693627314i</v>
      </c>
      <c r="D1299" s="57" t="str">
        <f t="shared" si="364"/>
        <v>7.79999580333422-272.667954946409i</v>
      </c>
      <c r="E1299" s="57" t="str">
        <f t="shared" si="365"/>
        <v>162.390017075929-0.635696139988685i</v>
      </c>
      <c r="F1299" s="57" t="str">
        <f t="shared" si="366"/>
        <v>3.83983953520082-568.616016460548i</v>
      </c>
      <c r="G1299" s="57" t="str">
        <f t="shared" si="367"/>
        <v>0.999999920663611-0.000281667148754589i</v>
      </c>
      <c r="H1299" s="57" t="str">
        <f t="shared" si="368"/>
        <v>109.111117584364+8.48256177683021i</v>
      </c>
      <c r="I1299" s="57" t="str">
        <f t="shared" si="369"/>
        <v>14.7887175876711-174.932109242038i</v>
      </c>
      <c r="K1299" s="57" t="str">
        <f t="shared" si="370"/>
        <v>0.109318916129002-0.00860140769364008i</v>
      </c>
      <c r="L1299" s="57" t="str">
        <f t="shared" si="371"/>
        <v>0.000125-4.29795450165627i</v>
      </c>
      <c r="M1299" s="57" t="str">
        <f t="shared" si="372"/>
        <v>0.0015-2.0719014710112i</v>
      </c>
      <c r="N1299" s="57">
        <f t="shared" si="373"/>
        <v>86.915411938570799</v>
      </c>
      <c r="O1299" s="57">
        <f t="shared" si="374"/>
        <v>55.666397688231754</v>
      </c>
      <c r="P1299" s="371">
        <f t="shared" si="375"/>
        <v>55.666397688231754</v>
      </c>
      <c r="Q1299" s="371">
        <f t="shared" si="376"/>
        <v>-93.084588061429201</v>
      </c>
      <c r="R1299" s="12">
        <f t="shared" si="377"/>
        <v>86.915411938570799</v>
      </c>
      <c r="S1299" s="57">
        <f t="shared" si="378"/>
        <v>0.11674146507146324</v>
      </c>
      <c r="T1299" s="12">
        <f t="shared" si="361"/>
        <v>55.666397688231754</v>
      </c>
    </row>
    <row r="1300" spans="1:20" x14ac:dyDescent="0.25">
      <c r="A1300" s="57">
        <f t="shared" si="362"/>
        <v>736.29558945632414</v>
      </c>
      <c r="B1300" s="12">
        <f t="shared" si="379"/>
        <v>117.1850826387348</v>
      </c>
      <c r="C1300" s="57" t="str">
        <f t="shared" si="363"/>
        <v>-32.6708530714721-603.98728804264i</v>
      </c>
      <c r="D1300" s="57" t="str">
        <f t="shared" si="364"/>
        <v>7.79999577137898-271.635782537704i</v>
      </c>
      <c r="E1300" s="57" t="str">
        <f t="shared" si="365"/>
        <v>162.389416149964-0.638058527764564i</v>
      </c>
      <c r="F1300" s="57" t="str">
        <f t="shared" si="366"/>
        <v>3.83983953288116-566.463463534565i</v>
      </c>
      <c r="G1300" s="57" t="str">
        <f t="shared" si="367"/>
        <v>0.999999920059509-0.000282737483749053i</v>
      </c>
      <c r="H1300" s="57" t="str">
        <f t="shared" si="368"/>
        <v>109.111271478736+8.51480007656829i</v>
      </c>
      <c r="I1300" s="57" t="str">
        <f t="shared" si="369"/>
        <v>14.7887267459914-174.269435073596i</v>
      </c>
      <c r="K1300" s="57" t="str">
        <f t="shared" si="370"/>
        <v>0.109313762616003-0.00863368341545966i</v>
      </c>
      <c r="L1300" s="57" t="str">
        <f t="shared" si="371"/>
        <v>0.000125-4.28168410206841i</v>
      </c>
      <c r="M1300" s="57" t="str">
        <f t="shared" si="372"/>
        <v>0.0015-2.06405805041961i</v>
      </c>
      <c r="N1300" s="57">
        <f t="shared" si="373"/>
        <v>86.903776720409866</v>
      </c>
      <c r="O1300" s="57">
        <f t="shared" si="374"/>
        <v>55.633244604818643</v>
      </c>
      <c r="P1300" s="371">
        <f t="shared" si="375"/>
        <v>55.633244604818643</v>
      </c>
      <c r="Q1300" s="371">
        <f t="shared" si="376"/>
        <v>-93.096223279590134</v>
      </c>
      <c r="R1300" s="12">
        <f t="shared" si="377"/>
        <v>86.903776720409866</v>
      </c>
      <c r="S1300" s="57">
        <f t="shared" si="378"/>
        <v>0.1171850826387348</v>
      </c>
      <c r="T1300" s="12">
        <f t="shared" si="361"/>
        <v>55.633244604818643</v>
      </c>
    </row>
    <row r="1301" spans="1:20" x14ac:dyDescent="0.25">
      <c r="A1301" s="57">
        <f t="shared" si="362"/>
        <v>739.09351269625813</v>
      </c>
      <c r="B1301" s="12">
        <f t="shared" si="379"/>
        <v>117.630385952762</v>
      </c>
      <c r="C1301" s="57" t="str">
        <f t="shared" si="363"/>
        <v>-32.6690232654224-601.679573370321i</v>
      </c>
      <c r="D1301" s="57" t="str">
        <f t="shared" si="364"/>
        <v>7.7999957391804-270.607517700926i</v>
      </c>
      <c r="E1301" s="57" t="str">
        <f t="shared" si="365"/>
        <v>162.388810717685-0.640429289137191i</v>
      </c>
      <c r="F1301" s="57" t="str">
        <f t="shared" si="366"/>
        <v>3.83983953054384-564.31905937568i</v>
      </c>
      <c r="G1301" s="57" t="str">
        <f t="shared" si="367"/>
        <v>0.999999919450807-0.000283811886014543i</v>
      </c>
      <c r="H1301" s="57" t="str">
        <f t="shared" si="368"/>
        <v>109.111426545202+8.54716093408905i</v>
      </c>
      <c r="I1301" s="57" t="str">
        <f t="shared" si="369"/>
        <v>14.7887359740581-173.609267829176i</v>
      </c>
      <c r="K1301" s="57" t="str">
        <f t="shared" si="370"/>
        <v>0.109308570356469-0.00866607713696325i</v>
      </c>
      <c r="L1301" s="57" t="str">
        <f t="shared" si="371"/>
        <v>0.000125-4.26547529594383i</v>
      </c>
      <c r="M1301" s="57" t="str">
        <f t="shared" si="372"/>
        <v>0.0015-2.05624432199602i</v>
      </c>
      <c r="N1301" s="57">
        <f t="shared" si="373"/>
        <v>86.89209826901849</v>
      </c>
      <c r="O1301" s="57">
        <f t="shared" si="374"/>
        <v>55.600089941163915</v>
      </c>
      <c r="P1301" s="371">
        <f t="shared" si="375"/>
        <v>55.600089941163915</v>
      </c>
      <c r="Q1301" s="371">
        <f t="shared" si="376"/>
        <v>-93.10790173098151</v>
      </c>
      <c r="R1301" s="12">
        <f t="shared" si="377"/>
        <v>86.89209826901849</v>
      </c>
      <c r="S1301" s="57">
        <f t="shared" si="378"/>
        <v>0.117630385952762</v>
      </c>
      <c r="T1301" s="12">
        <f t="shared" si="361"/>
        <v>55.600089941163915</v>
      </c>
    </row>
    <row r="1302" spans="1:20" x14ac:dyDescent="0.25">
      <c r="A1302" s="57">
        <f t="shared" si="362"/>
        <v>741.90206804450395</v>
      </c>
      <c r="B1302" s="12">
        <f t="shared" si="379"/>
        <v>118.07738141938249</v>
      </c>
      <c r="C1302" s="57" t="str">
        <f t="shared" si="363"/>
        <v>-32.6671797317933-599.380516439617i</v>
      </c>
      <c r="D1302" s="57" t="str">
        <f t="shared" si="364"/>
        <v>7.79999570673668-269.583145644139i</v>
      </c>
      <c r="E1302" s="57" t="str">
        <f t="shared" si="365"/>
        <v>162.388200745826-0.642808449133631i</v>
      </c>
      <c r="F1302" s="57" t="str">
        <f t="shared" si="366"/>
        <v>3.83983952818872-562.18277313592i</v>
      </c>
      <c r="G1302" s="57" t="str">
        <f t="shared" si="367"/>
        <v>0.99999991883747-0.000284890371006665i</v>
      </c>
      <c r="H1302" s="57" t="str">
        <f t="shared" si="368"/>
        <v>109.111582792693+8.57964481571005i</v>
      </c>
      <c r="I1302" s="57" t="str">
        <f t="shared" si="369"/>
        <v>14.7887452724025-172.95159801205i</v>
      </c>
      <c r="K1302" s="57" t="str">
        <f t="shared" si="370"/>
        <v>0.109303339062855-0.00869858925410985i</v>
      </c>
      <c r="L1302" s="57" t="str">
        <f t="shared" si="371"/>
        <v>0.000125-4.24932785011339i</v>
      </c>
      <c r="M1302" s="57" t="str">
        <f t="shared" si="372"/>
        <v>0.0015-2.04846017333734i</v>
      </c>
      <c r="N1302" s="57">
        <f t="shared" si="373"/>
        <v>86.880376431217485</v>
      </c>
      <c r="O1302" s="57">
        <f t="shared" si="374"/>
        <v>55.566933685433938</v>
      </c>
      <c r="P1302" s="371">
        <f t="shared" si="375"/>
        <v>55.566933685433938</v>
      </c>
      <c r="Q1302" s="371">
        <f t="shared" si="376"/>
        <v>-93.119623568782515</v>
      </c>
      <c r="R1302" s="12">
        <f t="shared" si="377"/>
        <v>86.880376431217485</v>
      </c>
      <c r="S1302" s="57">
        <f t="shared" si="378"/>
        <v>0.1180773814193825</v>
      </c>
      <c r="T1302" s="12">
        <f t="shared" si="361"/>
        <v>55.566933685433938</v>
      </c>
    </row>
    <row r="1303" spans="1:20" x14ac:dyDescent="0.25">
      <c r="A1303" s="57">
        <f t="shared" si="362"/>
        <v>744.72129590307304</v>
      </c>
      <c r="B1303" s="12">
        <f t="shared" si="379"/>
        <v>118.52607546877614</v>
      </c>
      <c r="C1303" s="57" t="str">
        <f t="shared" si="363"/>
        <v>-32.665322369163-597.090084204655i</v>
      </c>
      <c r="D1303" s="57" t="str">
        <f t="shared" si="364"/>
        <v>7.79999567404589-268.562651631408i</v>
      </c>
      <c r="E1303" s="57" t="str">
        <f t="shared" si="365"/>
        <v>162.387586200888-0.645196032800687i</v>
      </c>
      <c r="F1303" s="57" t="str">
        <f t="shared" si="366"/>
        <v>3.83983952581567-560.05457408409i</v>
      </c>
      <c r="G1303" s="57" t="str">
        <f t="shared" si="367"/>
        <v>0.999999918219463-0.000285972954239756i</v>
      </c>
      <c r="H1303" s="57" t="str">
        <f t="shared" si="368"/>
        <v>109.111740230204+8.6122521895276i</v>
      </c>
      <c r="I1303" s="57" t="str">
        <f t="shared" si="369"/>
        <v>14.7887546415598-172.29641616141i</v>
      </c>
      <c r="K1303" s="57" t="str">
        <f t="shared" si="370"/>
        <v>0.10929806844554-0.00873122016377727i</v>
      </c>
      <c r="L1303" s="57" t="str">
        <f t="shared" si="371"/>
        <v>0.000125-4.23324153229069i</v>
      </c>
      <c r="M1303" s="57" t="str">
        <f t="shared" si="372"/>
        <v>0.0015-2.04070549246597i</v>
      </c>
      <c r="N1303" s="57">
        <f t="shared" si="373"/>
        <v>86.868611053370373</v>
      </c>
      <c r="O1303" s="57">
        <f t="shared" si="374"/>
        <v>55.533775825708361</v>
      </c>
      <c r="P1303" s="371">
        <f t="shared" si="375"/>
        <v>55.533775825708361</v>
      </c>
      <c r="Q1303" s="371">
        <f t="shared" si="376"/>
        <v>-93.131388946629627</v>
      </c>
      <c r="R1303" s="12">
        <f t="shared" si="377"/>
        <v>86.868611053370373</v>
      </c>
      <c r="S1303" s="57">
        <f t="shared" si="378"/>
        <v>0.11852607546877614</v>
      </c>
      <c r="T1303" s="12">
        <f t="shared" si="361"/>
        <v>55.533775825708361</v>
      </c>
    </row>
    <row r="1304" spans="1:20" x14ac:dyDescent="0.25">
      <c r="A1304" s="57">
        <f t="shared" si="362"/>
        <v>747.55123682750468</v>
      </c>
      <c r="B1304" s="12">
        <f t="shared" si="379"/>
        <v>118.97647455555749</v>
      </c>
      <c r="C1304" s="57" t="str">
        <f t="shared" si="363"/>
        <v>-32.6634510753805-594.808243743914i</v>
      </c>
      <c r="D1304" s="57" t="str">
        <f t="shared" si="364"/>
        <v>7.79999564110619-267.546020982583i</v>
      </c>
      <c r="E1304" s="57" t="str">
        <f t="shared" si="365"/>
        <v>162.386967049129-0.647592065203423i</v>
      </c>
      <c r="F1304" s="57" t="str">
        <f t="shared" si="366"/>
        <v>3.83983952342456-557.934431605332i</v>
      </c>
      <c r="G1304" s="57" t="str">
        <f t="shared" si="367"/>
        <v>0.99999991759675-0.000287059651287112i</v>
      </c>
      <c r="H1304" s="57" t="str">
        <f t="shared" si="368"/>
        <v>109.111898866802+8.64498352542361i</v>
      </c>
      <c r="I1304" s="57" t="str">
        <f t="shared" si="369"/>
        <v>14.7887640820691-171.643712852245i</v>
      </c>
      <c r="K1304" s="57" t="str">
        <f t="shared" si="370"/>
        <v>0.109292758212813-0.00876397026375911i</v>
      </c>
      <c r="L1304" s="57" t="str">
        <f t="shared" si="371"/>
        <v>0.000125-4.21721611106864i</v>
      </c>
      <c r="M1304" s="57" t="str">
        <f t="shared" si="372"/>
        <v>0.0015-2.03298016782822i</v>
      </c>
      <c r="N1304" s="57">
        <f t="shared" si="373"/>
        <v>86.856801981383484</v>
      </c>
      <c r="O1304" s="57">
        <f t="shared" si="374"/>
        <v>55.50061634997887</v>
      </c>
      <c r="P1304" s="371">
        <f t="shared" si="375"/>
        <v>55.50061634997887</v>
      </c>
      <c r="Q1304" s="371">
        <f t="shared" si="376"/>
        <v>-93.143198018616516</v>
      </c>
      <c r="R1304" s="12">
        <f t="shared" si="377"/>
        <v>86.856801981383484</v>
      </c>
      <c r="S1304" s="57">
        <f t="shared" si="378"/>
        <v>0.11897647455555749</v>
      </c>
      <c r="T1304" s="12">
        <f t="shared" si="361"/>
        <v>55.50061634997887</v>
      </c>
    </row>
    <row r="1305" spans="1:20" x14ac:dyDescent="0.25">
      <c r="A1305" s="57">
        <f t="shared" si="362"/>
        <v>750.39193152744929</v>
      </c>
      <c r="B1305" s="12">
        <f t="shared" si="379"/>
        <v>119.42858515886861</v>
      </c>
      <c r="C1305" s="57" t="str">
        <f t="shared" si="363"/>
        <v>-32.6615657475685-592.534962259775i</v>
      </c>
      <c r="D1305" s="57" t="str">
        <f t="shared" si="364"/>
        <v>7.79999560791569-266.533239073091i</v>
      </c>
      <c r="E1305" s="57" t="str">
        <f t="shared" si="365"/>
        <v>162.386343256569-0.649996571425694i</v>
      </c>
      <c r="F1305" s="57" t="str">
        <f t="shared" si="366"/>
        <v>3.83983952101524-555.822315200685i</v>
      </c>
      <c r="G1305" s="57" t="str">
        <f t="shared" si="367"/>
        <v>0.999999916969295-0.000288150477781202i</v>
      </c>
      <c r="H1305" s="57" t="str">
        <f t="shared" si="368"/>
        <v>109.112058711621+8.67783929507282i</v>
      </c>
      <c r="I1305" s="57" t="str">
        <f t="shared" si="369"/>
        <v>14.7887735944742-170.993478695191i</v>
      </c>
      <c r="K1305" s="57" t="str">
        <f t="shared" si="370"/>
        <v>0.109287408070856-0.00879683995276175i</v>
      </c>
      <c r="L1305" s="57" t="str">
        <f t="shared" si="371"/>
        <v>0.000125-4.20125135591615i</v>
      </c>
      <c r="M1305" s="57" t="str">
        <f t="shared" si="372"/>
        <v>0.0015-2.02528408829271i</v>
      </c>
      <c r="N1305" s="57">
        <f t="shared" si="373"/>
        <v>86.844949060704906</v>
      </c>
      <c r="O1305" s="57">
        <f t="shared" si="374"/>
        <v>55.46745524614888</v>
      </c>
      <c r="P1305" s="371">
        <f t="shared" si="375"/>
        <v>55.46745524614888</v>
      </c>
      <c r="Q1305" s="371">
        <f t="shared" si="376"/>
        <v>-93.155050939295094</v>
      </c>
      <c r="R1305" s="12">
        <f t="shared" si="377"/>
        <v>86.844949060704906</v>
      </c>
      <c r="S1305" s="57">
        <f t="shared" si="378"/>
        <v>0.11942858515886862</v>
      </c>
      <c r="T1305" s="12">
        <f t="shared" si="361"/>
        <v>55.46745524614888</v>
      </c>
    </row>
    <row r="1306" spans="1:20" x14ac:dyDescent="0.25">
      <c r="A1306" s="57">
        <f t="shared" si="362"/>
        <v>753.24342086725358</v>
      </c>
      <c r="B1306" s="12">
        <f t="shared" si="379"/>
        <v>119.88241378247231</v>
      </c>
      <c r="C1306" s="57" t="str">
        <f t="shared" si="363"/>
        <v>-32.6596662821111-590.270207078041i</v>
      </c>
      <c r="D1306" s="57" t="str">
        <f t="shared" si="364"/>
        <v>7.79999557447242-265.524291333724i</v>
      </c>
      <c r="E1306" s="57" t="str">
        <f t="shared" si="365"/>
        <v>162.385714788984-0.65240957656781i</v>
      </c>
      <c r="F1306" s="57" t="str">
        <f t="shared" si="366"/>
        <v>3.83983951858755-553.718194486645i</v>
      </c>
      <c r="G1306" s="57" t="str">
        <f t="shared" si="367"/>
        <v>0.999999916337063-0.000289245449413899i</v>
      </c>
      <c r="H1306" s="57" t="str">
        <f t="shared" si="368"/>
        <v>109.112219773866+8.71081997194941i</v>
      </c>
      <c r="I1306" s="57" t="str">
        <f t="shared" si="369"/>
        <v>14.7887831793228-170.345704336411i</v>
      </c>
      <c r="K1306" s="57" t="str">
        <f t="shared" si="370"/>
        <v>0.109282017723732-0.00882982963040127i</v>
      </c>
      <c r="L1306" s="57" t="str">
        <f t="shared" si="371"/>
        <v>0.000125-4.18534703717488i</v>
      </c>
      <c r="M1306" s="57" t="str">
        <f t="shared" si="372"/>
        <v>0.0015-2.01761714314874i</v>
      </c>
      <c r="N1306" s="57">
        <f t="shared" si="373"/>
        <v>86.833052136324909</v>
      </c>
      <c r="O1306" s="57">
        <f t="shared" si="374"/>
        <v>55.434292502032754</v>
      </c>
      <c r="P1306" s="371">
        <f t="shared" si="375"/>
        <v>55.434292502032754</v>
      </c>
      <c r="Q1306" s="371">
        <f t="shared" si="376"/>
        <v>-93.166947863675091</v>
      </c>
      <c r="R1306" s="12">
        <f t="shared" si="377"/>
        <v>86.833052136324909</v>
      </c>
      <c r="S1306" s="57">
        <f t="shared" si="378"/>
        <v>0.11988241378247232</v>
      </c>
      <c r="T1306" s="12">
        <f t="shared" si="361"/>
        <v>55.434292502032754</v>
      </c>
    </row>
    <row r="1307" spans="1:20" x14ac:dyDescent="0.25">
      <c r="A1307" s="57">
        <f t="shared" si="362"/>
        <v>756.10574586654911</v>
      </c>
      <c r="B1307" s="12">
        <f t="shared" si="379"/>
        <v>120.33796695484571</v>
      </c>
      <c r="C1307" s="57" t="str">
        <f t="shared" si="363"/>
        <v>-32.6577525746535-588.0139456475i</v>
      </c>
      <c r="D1307" s="57" t="str">
        <f t="shared" si="364"/>
        <v>7.79999554077455-264.519163250431i</v>
      </c>
      <c r="E1307" s="57" t="str">
        <f t="shared" si="365"/>
        <v>162.385081611907-0.65483110574701i</v>
      </c>
      <c r="F1307" s="57" t="str">
        <f t="shared" si="366"/>
        <v>3.8398395161414-551.622039194729i</v>
      </c>
      <c r="G1307" s="57" t="str">
        <f t="shared" si="367"/>
        <v>0.999999915700017-0.00029034458193671i</v>
      </c>
      <c r="H1307" s="57" t="str">
        <f t="shared" si="368"/>
        <v>109.112382062811+8.74392603133343i</v>
      </c>
      <c r="I1307" s="57" t="str">
        <f t="shared" si="369"/>
        <v>14.7887928371663-169.700380457448i</v>
      </c>
      <c r="K1307" s="57" t="str">
        <f t="shared" si="370"/>
        <v>0.109276586873373-0.00886293969720016i</v>
      </c>
      <c r="L1307" s="57" t="str">
        <f t="shared" si="371"/>
        <v>0.000125-4.16950292605588i</v>
      </c>
      <c r="M1307" s="57" t="str">
        <f t="shared" si="372"/>
        <v>0.0015-2.00997922210475i</v>
      </c>
      <c r="N1307" s="57">
        <f t="shared" si="373"/>
        <v>86.821111052775152</v>
      </c>
      <c r="O1307" s="57">
        <f t="shared" si="374"/>
        <v>55.401128105355568</v>
      </c>
      <c r="P1307" s="371">
        <f t="shared" si="375"/>
        <v>55.401128105355568</v>
      </c>
      <c r="Q1307" s="371">
        <f t="shared" si="376"/>
        <v>-93.178888947224848</v>
      </c>
      <c r="R1307" s="12">
        <f t="shared" si="377"/>
        <v>86.821111052775152</v>
      </c>
      <c r="S1307" s="57">
        <f t="shared" si="378"/>
        <v>0.12033796695484571</v>
      </c>
      <c r="T1307" s="12">
        <f t="shared" si="361"/>
        <v>55.401128105355568</v>
      </c>
    </row>
    <row r="1308" spans="1:20" x14ac:dyDescent="0.25">
      <c r="A1308" s="57">
        <f t="shared" si="362"/>
        <v>758.97894770084201</v>
      </c>
      <c r="B1308" s="12">
        <f t="shared" si="379"/>
        <v>120.79525122927413</v>
      </c>
      <c r="C1308" s="57" t="str">
        <f t="shared" si="363"/>
        <v>-32.6558245200957-585.766145539405i</v>
      </c>
      <c r="D1308" s="57" t="str">
        <f t="shared" si="364"/>
        <v>7.79999550682006-263.517840364106i</v>
      </c>
      <c r="E1308" s="57" t="str">
        <f t="shared" si="365"/>
        <v>162.384443690624-0.657261184095874i</v>
      </c>
      <c r="F1308" s="57" t="str">
        <f t="shared" si="366"/>
        <v>3.83983951367662-549.53381917104i</v>
      </c>
      <c r="G1308" s="57" t="str">
        <f t="shared" si="367"/>
        <v>0.999999915058119-0.000291447891160989i</v>
      </c>
      <c r="H1308" s="57" t="str">
        <f t="shared" si="368"/>
        <v>109.112545587802+8.777157950319i</v>
      </c>
      <c r="I1308" s="57" t="str">
        <f t="shared" si="369"/>
        <v>14.7888025685611-169.057497775099i</v>
      </c>
      <c r="K1308" s="57" t="str">
        <f t="shared" si="370"/>
        <v>0.109271115219559-0.00889617055458429i</v>
      </c>
      <c r="L1308" s="57" t="str">
        <f t="shared" si="371"/>
        <v>0.000125-4.15371879463626i</v>
      </c>
      <c r="M1308" s="57" t="str">
        <f t="shared" si="372"/>
        <v>0.0015-2.00237021528666i</v>
      </c>
      <c r="N1308" s="57">
        <f t="shared" si="373"/>
        <v>86.809125654128579</v>
      </c>
      <c r="O1308" s="57">
        <f t="shared" si="374"/>
        <v>55.367962043751682</v>
      </c>
      <c r="P1308" s="371">
        <f t="shared" si="375"/>
        <v>55.367962043751682</v>
      </c>
      <c r="Q1308" s="371">
        <f t="shared" si="376"/>
        <v>-93.190874345871421</v>
      </c>
      <c r="R1308" s="12">
        <f t="shared" si="377"/>
        <v>86.809125654128579</v>
      </c>
      <c r="S1308" s="57">
        <f t="shared" si="378"/>
        <v>0.12079525122927413</v>
      </c>
      <c r="T1308" s="12">
        <f t="shared" si="361"/>
        <v>55.367962043751682</v>
      </c>
    </row>
    <row r="1309" spans="1:20" x14ac:dyDescent="0.25">
      <c r="A1309" s="57">
        <f t="shared" si="362"/>
        <v>761.86306770210524</v>
      </c>
      <c r="B1309" s="12">
        <f t="shared" si="379"/>
        <v>121.25427318394537</v>
      </c>
      <c r="C1309" s="57" t="str">
        <f t="shared" si="363"/>
        <v>-32.6538820125886-583.526774447079i</v>
      </c>
      <c r="D1309" s="57" t="str">
        <f t="shared" si="364"/>
        <v>7.79999547260702-262.520308270384i</v>
      </c>
      <c r="E1309" s="57" t="str">
        <f t="shared" si="365"/>
        <v>162.383800990178-0.659699836762187i</v>
      </c>
      <c r="F1309" s="57" t="str">
        <f t="shared" si="366"/>
        <v>3.83983951119307-547.453504375832i</v>
      </c>
      <c r="G1309" s="57" t="str">
        <f t="shared" si="367"/>
        <v>0.999999914411335-0.00029255539295818i</v>
      </c>
      <c r="H1309" s="57" t="str">
        <f t="shared" si="368"/>
        <v>109.112710358256+8.81051620781994i</v>
      </c>
      <c r="I1309" s="57" t="str">
        <f t="shared" si="369"/>
        <v>14.7888123740674-168.417047041277i</v>
      </c>
      <c r="K1309" s="57" t="str">
        <f t="shared" si="370"/>
        <v>0.10926560245991-0.00892952260487922i</v>
      </c>
      <c r="L1309" s="57" t="str">
        <f t="shared" si="371"/>
        <v>0.000125-4.137994415856i</v>
      </c>
      <c r="M1309" s="57" t="str">
        <f t="shared" si="372"/>
        <v>0.0015-1.99479001323636i</v>
      </c>
      <c r="N1309" s="57">
        <f t="shared" si="373"/>
        <v>86.79709578399904</v>
      </c>
      <c r="O1309" s="57">
        <f t="shared" si="374"/>
        <v>55.334794304765119</v>
      </c>
      <c r="P1309" s="371">
        <f t="shared" si="375"/>
        <v>55.334794304765119</v>
      </c>
      <c r="Q1309" s="371">
        <f t="shared" si="376"/>
        <v>-93.20290421600096</v>
      </c>
      <c r="R1309" s="12">
        <f t="shared" si="377"/>
        <v>86.79709578399904</v>
      </c>
      <c r="S1309" s="57">
        <f t="shared" si="378"/>
        <v>0.12125427318394537</v>
      </c>
      <c r="T1309" s="12">
        <f t="shared" si="361"/>
        <v>55.334794304765119</v>
      </c>
    </row>
    <row r="1310" spans="1:20" x14ac:dyDescent="0.25">
      <c r="A1310" s="57">
        <f t="shared" si="362"/>
        <v>764.75814735937331</v>
      </c>
      <c r="B1310" s="12">
        <f t="shared" si="379"/>
        <v>121.71503942204437</v>
      </c>
      <c r="C1310" s="57" t="str">
        <f t="shared" si="363"/>
        <v>-32.6519249455256-581.295800185387i</v>
      </c>
      <c r="D1310" s="57" t="str">
        <f t="shared" si="364"/>
        <v>7.79999543813348-261.52655261943i</v>
      </c>
      <c r="E1310" s="57" t="str">
        <f t="shared" si="365"/>
        <v>162.383153475357-0.662147088907311i</v>
      </c>
      <c r="F1310" s="57" t="str">
        <f t="shared" si="366"/>
        <v>3.83983950869061-545.381064883077i</v>
      </c>
      <c r="G1310" s="57" t="str">
        <f t="shared" si="367"/>
        <v>0.999999913759625-0.000293667103260036i</v>
      </c>
      <c r="H1310" s="57" t="str">
        <f t="shared" si="368"/>
        <v>109.11287638366+8.84400128457755i</v>
      </c>
      <c r="I1310" s="57" t="str">
        <f t="shared" si="369"/>
        <v>14.7888222542495-167.779019042878i</v>
      </c>
      <c r="K1310" s="57" t="str">
        <f t="shared" si="370"/>
        <v>0.109260048289868-0.00896299625130703i</v>
      </c>
      <c r="L1310" s="57" t="str">
        <f t="shared" si="371"/>
        <v>0.000125-4.12232956351465i</v>
      </c>
      <c r="M1310" s="57" t="str">
        <f t="shared" si="372"/>
        <v>0.0015-1.9872385069101i</v>
      </c>
      <c r="N1310" s="57">
        <f t="shared" si="373"/>
        <v>86.785021285541248</v>
      </c>
      <c r="O1310" s="57">
        <f t="shared" si="374"/>
        <v>55.301624875847949</v>
      </c>
      <c r="P1310" s="371">
        <f t="shared" si="375"/>
        <v>55.301624875847949</v>
      </c>
      <c r="Q1310" s="371">
        <f t="shared" si="376"/>
        <v>-93.214978714458752</v>
      </c>
      <c r="R1310" s="12">
        <f t="shared" si="377"/>
        <v>86.785021285541248</v>
      </c>
      <c r="S1310" s="57">
        <f t="shared" si="378"/>
        <v>0.12171503942204437</v>
      </c>
      <c r="T1310" s="12">
        <f t="shared" si="361"/>
        <v>55.301624875847949</v>
      </c>
    </row>
    <row r="1311" spans="1:20" x14ac:dyDescent="0.25">
      <c r="A1311" s="57">
        <f t="shared" si="362"/>
        <v>767.66422831933892</v>
      </c>
      <c r="B1311" s="12">
        <f t="shared" si="379"/>
        <v>122.17755657184814</v>
      </c>
      <c r="C1311" s="57" t="str">
        <f t="shared" si="363"/>
        <v>-32.6499532115423-579.073190690331i</v>
      </c>
      <c r="D1311" s="57" t="str">
        <f t="shared" si="364"/>
        <v>7.79999540339745-260.536559115736i</v>
      </c>
      <c r="E1311" s="57" t="str">
        <f t="shared" si="365"/>
        <v>162.382501110704-0.664602965706074i</v>
      </c>
      <c r="F1311" s="57" t="str">
        <f t="shared" si="366"/>
        <v>3.8398395061691-543.316470880039i</v>
      </c>
      <c r="G1311" s="57" t="str">
        <f t="shared" si="367"/>
        <v>0.999999913102953-0.000294783038058848i</v>
      </c>
      <c r="H1311" s="57" t="str">
        <f t="shared" si="368"/>
        <v>109.113043673574+8.87761366316744i</v>
      </c>
      <c r="I1311" s="57" t="str">
        <f t="shared" si="369"/>
        <v>14.7888322096763-167.143404601651i</v>
      </c>
      <c r="K1311" s="57" t="str">
        <f t="shared" si="370"/>
        <v>0.109254452402683-0.00899659189798268i</v>
      </c>
      <c r="L1311" s="57" t="str">
        <f t="shared" si="371"/>
        <v>0.000125-4.10672401226803i</v>
      </c>
      <c r="M1311" s="57" t="str">
        <f t="shared" si="372"/>
        <v>0.0015-1.97971558767693i</v>
      </c>
      <c r="N1311" s="57">
        <f t="shared" si="373"/>
        <v>86.772902001450262</v>
      </c>
      <c r="O1311" s="57">
        <f t="shared" si="374"/>
        <v>55.268453744360386</v>
      </c>
      <c r="P1311" s="371">
        <f t="shared" si="375"/>
        <v>55.268453744360386</v>
      </c>
      <c r="Q1311" s="371">
        <f t="shared" si="376"/>
        <v>-93.227097998549738</v>
      </c>
      <c r="R1311" s="12">
        <f t="shared" si="377"/>
        <v>86.772902001450262</v>
      </c>
      <c r="S1311" s="57">
        <f t="shared" si="378"/>
        <v>0.12217755657184814</v>
      </c>
      <c r="T1311" s="12">
        <f t="shared" si="361"/>
        <v>55.268453744360386</v>
      </c>
    </row>
    <row r="1312" spans="1:20" x14ac:dyDescent="0.25">
      <c r="A1312" s="57">
        <f t="shared" si="362"/>
        <v>770.58135238695252</v>
      </c>
      <c r="B1312" s="12">
        <f t="shared" si="379"/>
        <v>122.64183128682117</v>
      </c>
      <c r="C1312" s="57" t="str">
        <f t="shared" si="363"/>
        <v>-32.6479667025094-576.85891401857i</v>
      </c>
      <c r="D1312" s="57" t="str">
        <f t="shared" si="364"/>
        <v>7.7999953683969-259.550313517913i</v>
      </c>
      <c r="E1312" s="57" t="str">
        <f t="shared" si="365"/>
        <v>162.381843860509-0.667067492345635i</v>
      </c>
      <c r="F1312" s="57" t="str">
        <f t="shared" si="366"/>
        <v>3.83983950362838-541.259692666838i</v>
      </c>
      <c r="G1312" s="57" t="str">
        <f t="shared" si="367"/>
        <v>0.999999912441281-0.000295903213407681i</v>
      </c>
      <c r="H1312" s="57" t="str">
        <f t="shared" si="368"/>
        <v>109.113212237633+8.9113538280065i</v>
      </c>
      <c r="I1312" s="57" t="str">
        <f t="shared" si="369"/>
        <v>14.7888422409208-166.510194574066i</v>
      </c>
      <c r="K1312" s="57" t="str">
        <f t="shared" si="370"/>
        <v>0.109248814489399-0.00903030994991044i</v>
      </c>
      <c r="L1312" s="57" t="str">
        <f t="shared" si="371"/>
        <v>0.000125-4.09117753762506i</v>
      </c>
      <c r="M1312" s="57" t="str">
        <f t="shared" si="372"/>
        <v>0.0015-1.97222114731712i</v>
      </c>
      <c r="N1312" s="57">
        <f t="shared" si="373"/>
        <v>86.760737773961367</v>
      </c>
      <c r="O1312" s="57">
        <f t="shared" si="374"/>
        <v>55.235280897569879</v>
      </c>
      <c r="P1312" s="371">
        <f t="shared" si="375"/>
        <v>55.235280897569879</v>
      </c>
      <c r="Q1312" s="371">
        <f t="shared" si="376"/>
        <v>-93.239262226038633</v>
      </c>
      <c r="R1312" s="12">
        <f t="shared" si="377"/>
        <v>86.760737773961367</v>
      </c>
      <c r="S1312" s="57">
        <f t="shared" si="378"/>
        <v>0.12264183128682117</v>
      </c>
      <c r="T1312" s="12">
        <f t="shared" si="361"/>
        <v>55.235280897569879</v>
      </c>
    </row>
    <row r="1313" spans="1:20" x14ac:dyDescent="0.25">
      <c r="A1313" s="57">
        <f t="shared" si="362"/>
        <v>773.50956152602294</v>
      </c>
      <c r="B1313" s="12">
        <f t="shared" si="379"/>
        <v>123.1078702457111</v>
      </c>
      <c r="C1313" s="57" t="str">
        <f t="shared" si="363"/>
        <v>-32.6459653095257-574.652938346936i</v>
      </c>
      <c r="D1313" s="57" t="str">
        <f t="shared" si="364"/>
        <v>7.79999533312986-258.567801638487i</v>
      </c>
      <c r="E1313" s="57" t="str">
        <f t="shared" si="365"/>
        <v>162.381181688805-0.669540694024442i</v>
      </c>
      <c r="F1313" s="57" t="str">
        <f t="shared" si="366"/>
        <v>3.83983950106832-539.210700656031i</v>
      </c>
      <c r="G1313" s="57" t="str">
        <f t="shared" si="367"/>
        <v>0.99999991177457-0.000297027645420599i</v>
      </c>
      <c r="H1313" s="57" t="str">
        <f t="shared" si="368"/>
        <v>109.113382085544+8.94522226536037i</v>
      </c>
      <c r="I1313" s="57" t="str">
        <f t="shared" si="369"/>
        <v>14.7888523485608-165.879379851181i</v>
      </c>
      <c r="K1313" s="57" t="str">
        <f t="shared" si="370"/>
        <v>0.109243134238836-0.00906415081298013i</v>
      </c>
      <c r="L1313" s="57" t="str">
        <f t="shared" si="371"/>
        <v>0.000125-4.07568991594447i</v>
      </c>
      <c r="M1313" s="57" t="str">
        <f t="shared" si="372"/>
        <v>0.0015-1.96475507802064i</v>
      </c>
      <c r="N1313" s="57">
        <f t="shared" si="373"/>
        <v>86.748528444849882</v>
      </c>
      <c r="O1313" s="57">
        <f t="shared" si="374"/>
        <v>55.202106322650017</v>
      </c>
      <c r="P1313" s="371">
        <f t="shared" si="375"/>
        <v>55.202106322650017</v>
      </c>
      <c r="Q1313" s="371">
        <f t="shared" si="376"/>
        <v>-93.251471555150118</v>
      </c>
      <c r="R1313" s="12">
        <f t="shared" si="377"/>
        <v>86.748528444849882</v>
      </c>
      <c r="S1313" s="57">
        <f t="shared" si="378"/>
        <v>0.1231078702457111</v>
      </c>
      <c r="T1313" s="12">
        <f t="shared" si="361"/>
        <v>55.202106322650017</v>
      </c>
    </row>
    <row r="1314" spans="1:20" x14ac:dyDescent="0.25">
      <c r="A1314" s="57">
        <f t="shared" si="362"/>
        <v>776.44889785982184</v>
      </c>
      <c r="B1314" s="12">
        <f t="shared" si="379"/>
        <v>123.57568015264481</v>
      </c>
      <c r="C1314" s="57" t="str">
        <f t="shared" si="363"/>
        <v>-32.6439489229163-572.455231972047i</v>
      </c>
      <c r="D1314" s="57" t="str">
        <f t="shared" si="364"/>
        <v>7.79999529759429-257.589009343694i</v>
      </c>
      <c r="E1314" s="57" t="str">
        <f t="shared" si="365"/>
        <v>162.380514559375-0.672022595951691i</v>
      </c>
      <c r="F1314" s="57" t="str">
        <f t="shared" si="366"/>
        <v>3.83983949848877-537.169465372178i</v>
      </c>
      <c r="G1314" s="57" t="str">
        <f t="shared" si="367"/>
        <v>0.999999911102783-0.0002981563502729i</v>
      </c>
      <c r="H1314" s="57" t="str">
        <f t="shared" si="368"/>
        <v>109.113553227085+8.97921946334974i</v>
      </c>
      <c r="I1314" s="57" t="str">
        <f t="shared" si="369"/>
        <v>14.7888625331777-165.250951358506i</v>
      </c>
      <c r="K1314" s="57" t="str">
        <f t="shared" si="370"/>
        <v>0.109237411337581-0.00909811489396338i</v>
      </c>
      <c r="L1314" s="57" t="str">
        <f t="shared" si="371"/>
        <v>0.000125-4.06026092443163i</v>
      </c>
      <c r="M1314" s="57" t="str">
        <f t="shared" si="372"/>
        <v>0.0015-1.95731727238558i</v>
      </c>
      <c r="N1314" s="57">
        <f t="shared" si="373"/>
        <v>86.736273855431094</v>
      </c>
      <c r="O1314" s="57">
        <f t="shared" si="374"/>
        <v>55.168930006680831</v>
      </c>
      <c r="P1314" s="371">
        <f t="shared" si="375"/>
        <v>55.168930006680831</v>
      </c>
      <c r="Q1314" s="371">
        <f t="shared" si="376"/>
        <v>-93.263726144568906</v>
      </c>
      <c r="R1314" s="12">
        <f t="shared" si="377"/>
        <v>86.736273855431094</v>
      </c>
      <c r="S1314" s="57">
        <f t="shared" si="378"/>
        <v>0.12357568015264481</v>
      </c>
      <c r="T1314" s="12">
        <f t="shared" si="361"/>
        <v>55.168930006680831</v>
      </c>
    </row>
    <row r="1315" spans="1:20" x14ac:dyDescent="0.25">
      <c r="A1315" s="57">
        <f t="shared" si="362"/>
        <v>779.39940367168924</v>
      </c>
      <c r="B1315" s="12">
        <f t="shared" si="379"/>
        <v>124.04526773722486</v>
      </c>
      <c r="C1315" s="57" t="str">
        <f t="shared" si="363"/>
        <v>-32.6419174322269-570.265763309782i</v>
      </c>
      <c r="D1315" s="57" t="str">
        <f t="shared" si="364"/>
        <v>7.79999526178813-256.61392255328i</v>
      </c>
      <c r="E1315" s="57" t="str">
        <f t="shared" si="365"/>
        <v>162.379842435741-0.674513223346423i</v>
      </c>
      <c r="F1315" s="57" t="str">
        <f t="shared" si="366"/>
        <v>3.83983949588957-535.135957451426i</v>
      </c>
      <c r="G1315" s="57" t="str">
        <f t="shared" si="367"/>
        <v>0.99999991042588-0.000299289344201347i</v>
      </c>
      <c r="H1315" s="57" t="str">
        <f t="shared" si="368"/>
        <v>109.113725672116+9.01334591195868i</v>
      </c>
      <c r="I1315" s="57" t="str">
        <f t="shared" si="369"/>
        <v>14.7888727953586-164.624900055889i</v>
      </c>
      <c r="K1315" s="57" t="str">
        <f t="shared" si="370"/>
        <v>0.109231645469965-0.00913220260050976i</v>
      </c>
      <c r="L1315" s="57" t="str">
        <f t="shared" si="371"/>
        <v>0.000125-4.0448903411353i</v>
      </c>
      <c r="M1315" s="57" t="str">
        <f t="shared" si="372"/>
        <v>0.0015-1.94990762341659i</v>
      </c>
      <c r="N1315" s="57">
        <f t="shared" si="373"/>
        <v>86.723973846559488</v>
      </c>
      <c r="O1315" s="57">
        <f t="shared" si="374"/>
        <v>55.135751936647104</v>
      </c>
      <c r="P1315" s="371">
        <f t="shared" si="375"/>
        <v>55.135751936647104</v>
      </c>
      <c r="Q1315" s="371">
        <f t="shared" si="376"/>
        <v>-93.276026153440512</v>
      </c>
      <c r="R1315" s="12">
        <f t="shared" si="377"/>
        <v>86.723973846559488</v>
      </c>
      <c r="S1315" s="57">
        <f t="shared" si="378"/>
        <v>0.12404526773722487</v>
      </c>
      <c r="T1315" s="12">
        <f t="shared" si="361"/>
        <v>55.135751936647104</v>
      </c>
    </row>
    <row r="1316" spans="1:20" x14ac:dyDescent="0.25">
      <c r="A1316" s="57">
        <f t="shared" si="362"/>
        <v>782.36112140564171</v>
      </c>
      <c r="B1316" s="12">
        <f t="shared" si="379"/>
        <v>124.51663975462633</v>
      </c>
      <c r="C1316" s="57" t="str">
        <f t="shared" si="363"/>
        <v>-32.6398707262148-568.084500894872i</v>
      </c>
      <c r="D1316" s="57" t="str">
        <f t="shared" si="364"/>
        <v>7.79999522570932-255.642527240292i</v>
      </c>
      <c r="E1316" s="57" t="str">
        <f t="shared" si="365"/>
        <v>162.379165281166-0.677012601436114i</v>
      </c>
      <c r="F1316" s="57" t="str">
        <f t="shared" si="366"/>
        <v>3.83983949327058-533.110147641079i</v>
      </c>
      <c r="G1316" s="57" t="str">
        <f t="shared" si="367"/>
        <v>0.999999909743824-0.000300426643504403i</v>
      </c>
      <c r="H1316" s="57" t="str">
        <f t="shared" si="368"/>
        <v>109.113899430564+9.04760210304051i</v>
      </c>
      <c r="I1316" s="57" t="str">
        <f t="shared" si="369"/>
        <v>14.7888831356937-164.001216937363i</v>
      </c>
      <c r="K1316" s="57" t="str">
        <f t="shared" si="370"/>
        <v>0.109225836318056-0.00916641434114272i</v>
      </c>
      <c r="L1316" s="57" t="str">
        <f t="shared" si="371"/>
        <v>0.000125-4.02957794494451i</v>
      </c>
      <c r="M1316" s="57" t="str">
        <f t="shared" si="372"/>
        <v>0.0015-1.94252602452341i</v>
      </c>
      <c r="N1316" s="57">
        <f t="shared" si="373"/>
        <v>86.711628258629531</v>
      </c>
      <c r="O1316" s="57">
        <f t="shared" si="374"/>
        <v>55.102572099438298</v>
      </c>
      <c r="P1316" s="371">
        <f t="shared" si="375"/>
        <v>55.102572099438298</v>
      </c>
      <c r="Q1316" s="371">
        <f t="shared" si="376"/>
        <v>-93.288371741370469</v>
      </c>
      <c r="R1316" s="12">
        <f t="shared" si="377"/>
        <v>86.711628258629531</v>
      </c>
      <c r="S1316" s="57">
        <f t="shared" si="378"/>
        <v>0.12451663975462633</v>
      </c>
      <c r="T1316" s="12">
        <f t="shared" si="361"/>
        <v>55.102572099438298</v>
      </c>
    </row>
    <row r="1317" spans="1:20" x14ac:dyDescent="0.25">
      <c r="A1317" s="57">
        <f t="shared" si="362"/>
        <v>785.33409366698322</v>
      </c>
      <c r="B1317" s="12">
        <f t="shared" si="379"/>
        <v>124.98980298569391</v>
      </c>
      <c r="C1317" s="57" t="str">
        <f t="shared" si="363"/>
        <v>-32.6378086928504-565.911413380459i</v>
      </c>
      <c r="D1317" s="57" t="str">
        <f t="shared" si="364"/>
        <v>7.79999518935578-254.674809430884i</v>
      </c>
      <c r="E1317" s="57" t="str">
        <f t="shared" si="365"/>
        <v>162.378483058657-0.679520755456567i</v>
      </c>
      <c r="F1317" s="57" t="str">
        <f t="shared" si="366"/>
        <v>3.83983949063164-531.092006799185i</v>
      </c>
      <c r="G1317" s="57" t="str">
        <f t="shared" si="367"/>
        <v>0.999999909056573-0.000301568264542468i</v>
      </c>
      <c r="H1317" s="57" t="str">
        <f t="shared" si="368"/>
        <v>109.114074512436+9.08198853032596i</v>
      </c>
      <c r="I1317" s="57" t="str">
        <f t="shared" si="369"/>
        <v>14.7888935547786-163.379893031033i</v>
      </c>
      <c r="K1317" s="57" t="str">
        <f t="shared" si="370"/>
        <v>0.109219983561638-0.00920075052525567i</v>
      </c>
      <c r="L1317" s="57" t="str">
        <f t="shared" si="371"/>
        <v>0.000125-4.0143235155853i</v>
      </c>
      <c r="M1317" s="57" t="str">
        <f t="shared" si="372"/>
        <v>0.0015-1.93517236951923i</v>
      </c>
      <c r="N1317" s="57">
        <f t="shared" si="373"/>
        <v>86.69923693157466</v>
      </c>
      <c r="O1317" s="57">
        <f t="shared" si="374"/>
        <v>55.069390481847989</v>
      </c>
      <c r="P1317" s="371">
        <f t="shared" si="375"/>
        <v>55.069390481847989</v>
      </c>
      <c r="Q1317" s="371">
        <f t="shared" si="376"/>
        <v>-93.30076306842534</v>
      </c>
      <c r="R1317" s="12">
        <f t="shared" si="377"/>
        <v>86.69923693157466</v>
      </c>
      <c r="S1317" s="57">
        <f t="shared" si="378"/>
        <v>0.12498980298569391</v>
      </c>
      <c r="T1317" s="12">
        <f t="shared" si="361"/>
        <v>55.069390481847989</v>
      </c>
    </row>
    <row r="1318" spans="1:20" x14ac:dyDescent="0.25">
      <c r="A1318" s="57">
        <f t="shared" si="362"/>
        <v>788.31836322291781</v>
      </c>
      <c r="B1318" s="12">
        <f t="shared" si="379"/>
        <v>125.46476423703956</v>
      </c>
      <c r="C1318" s="57" t="str">
        <f t="shared" si="363"/>
        <v>-32.6357312193048-563.746469537608i</v>
      </c>
      <c r="D1318" s="57" t="str">
        <f t="shared" si="364"/>
        <v>7.79999515272544-253.710755204109i</v>
      </c>
      <c r="E1318" s="57" t="str">
        <f t="shared" si="365"/>
        <v>162.377795730953-0.682037710650123i</v>
      </c>
      <c r="F1318" s="57" t="str">
        <f t="shared" si="366"/>
        <v>3.83983948797262-529.081505894109i</v>
      </c>
      <c r="G1318" s="57" t="str">
        <f t="shared" si="367"/>
        <v>0.99999990836409-0.000302714223738104i</v>
      </c>
      <c r="H1318" s="57" t="str">
        <f t="shared" si="368"/>
        <v>109.114250927814+9.11650568942981i</v>
      </c>
      <c r="I1318" s="57" t="str">
        <f t="shared" si="369"/>
        <v>14.7889040532127-162.760919398942i</v>
      </c>
      <c r="K1318" s="57" t="str">
        <f t="shared" si="370"/>
        <v>0.109214086878199-0.00923521156310767i</v>
      </c>
      <c r="L1318" s="57" t="str">
        <f t="shared" si="371"/>
        <v>0.000125-3.99912683361756i</v>
      </c>
      <c r="M1318" s="57" t="str">
        <f t="shared" si="372"/>
        <v>0.0015-1.92784655261928i</v>
      </c>
      <c r="N1318" s="57">
        <f t="shared" si="373"/>
        <v>86.686799704867724</v>
      </c>
      <c r="O1318" s="57">
        <f t="shared" si="374"/>
        <v>55.03620707057263</v>
      </c>
      <c r="P1318" s="371">
        <f t="shared" si="375"/>
        <v>55.03620707057263</v>
      </c>
      <c r="Q1318" s="371">
        <f t="shared" si="376"/>
        <v>-93.313200295132276</v>
      </c>
      <c r="R1318" s="12">
        <f t="shared" si="377"/>
        <v>86.686799704867724</v>
      </c>
      <c r="S1318" s="57">
        <f t="shared" si="378"/>
        <v>0.12546476423703956</v>
      </c>
      <c r="T1318" s="12">
        <f t="shared" si="361"/>
        <v>55.03620707057263</v>
      </c>
    </row>
    <row r="1319" spans="1:20" x14ac:dyDescent="0.25">
      <c r="A1319" s="57">
        <f t="shared" si="362"/>
        <v>791.31397300316485</v>
      </c>
      <c r="B1319" s="12">
        <f t="shared" si="379"/>
        <v>125.94153034114031</v>
      </c>
      <c r="C1319" s="57" t="str">
        <f t="shared" si="363"/>
        <v>-32.6336381919528-561.589638254904i</v>
      </c>
      <c r="D1319" s="57" t="str">
        <f t="shared" si="364"/>
        <v>7.79999511581619-252.750350691725i</v>
      </c>
      <c r="E1319" s="57" t="str">
        <f t="shared" si="365"/>
        <v>162.377103260537-0.684563492265767i</v>
      </c>
      <c r="F1319" s="57" t="str">
        <f t="shared" si="366"/>
        <v>3.83983948529335-527.078616004121i</v>
      </c>
      <c r="G1319" s="57" t="str">
        <f t="shared" si="367"/>
        <v>0.999999907666334-0.000303864537576286i</v>
      </c>
      <c r="H1319" s="57" t="str">
        <f t="shared" si="368"/>
        <v>109.11442868686+9.151154077859i</v>
      </c>
      <c r="I1319" s="57" t="str">
        <f t="shared" si="369"/>
        <v>14.7889146316013-162.144287136945i</v>
      </c>
      <c r="K1319" s="57" t="str">
        <f t="shared" si="370"/>
        <v>0.109208145942911-0.00926979786581933i</v>
      </c>
      <c r="L1319" s="57" t="str">
        <f t="shared" si="371"/>
        <v>0.000125-3.9839876804319i</v>
      </c>
      <c r="M1319" s="57" t="str">
        <f t="shared" si="372"/>
        <v>0.0015-1.92054846843921i</v>
      </c>
      <c r="N1319" s="57">
        <f t="shared" si="373"/>
        <v>86.674316417520203</v>
      </c>
      <c r="O1319" s="57">
        <f t="shared" si="374"/>
        <v>55.00302185221144</v>
      </c>
      <c r="P1319" s="371">
        <f t="shared" si="375"/>
        <v>55.00302185221144</v>
      </c>
      <c r="Q1319" s="371">
        <f t="shared" si="376"/>
        <v>-93.325683582479797</v>
      </c>
      <c r="R1319" s="12">
        <f t="shared" si="377"/>
        <v>86.674316417520203</v>
      </c>
      <c r="S1319" s="57">
        <f t="shared" si="378"/>
        <v>0.12594153034114031</v>
      </c>
      <c r="T1319" s="12">
        <f t="shared" si="361"/>
        <v>55.00302185221144</v>
      </c>
    </row>
    <row r="1320" spans="1:20" x14ac:dyDescent="0.25">
      <c r="A1320" s="57">
        <f t="shared" si="362"/>
        <v>794.32096610057681</v>
      </c>
      <c r="B1320" s="12">
        <f t="shared" si="379"/>
        <v>126.42010815643664</v>
      </c>
      <c r="C1320" s="57" t="str">
        <f t="shared" si="363"/>
        <v>-32.6315294963586-559.440888537984i</v>
      </c>
      <c r="D1320" s="57" t="str">
        <f t="shared" si="364"/>
        <v>7.79999507862589-251.793582077989i</v>
      </c>
      <c r="E1320" s="57" t="str">
        <f t="shared" si="365"/>
        <v>162.376405609619-0.687098125557075i</v>
      </c>
      <c r="F1320" s="57" t="str">
        <f t="shared" si="366"/>
        <v>3.83983948259368-525.083308316977i</v>
      </c>
      <c r="G1320" s="57" t="str">
        <f t="shared" si="367"/>
        <v>0.999999906963265-0.000305019222604627i</v>
      </c>
      <c r="H1320" s="57" t="str">
        <f t="shared" si="368"/>
        <v>109.114607799808+9.18593419501832i</v>
      </c>
      <c r="I1320" s="57" t="str">
        <f t="shared" si="369"/>
        <v>14.7889252905526-161.529987374572i</v>
      </c>
      <c r="K1320" s="57" t="str">
        <f t="shared" si="370"/>
        <v>0.109202160428623-0.00930450984536829i</v>
      </c>
      <c r="L1320" s="57" t="str">
        <f t="shared" si="371"/>
        <v>0.000125-3.96890583824657i</v>
      </c>
      <c r="M1320" s="57" t="str">
        <f t="shared" si="372"/>
        <v>0.0015-1.91327801199363i</v>
      </c>
      <c r="N1320" s="57">
        <f t="shared" si="373"/>
        <v>86.661786908083059</v>
      </c>
      <c r="O1320" s="57">
        <f t="shared" si="374"/>
        <v>54.969834813265386</v>
      </c>
      <c r="P1320" s="371">
        <f t="shared" si="375"/>
        <v>54.969834813265386</v>
      </c>
      <c r="Q1320" s="371">
        <f t="shared" si="376"/>
        <v>-93.338213091916941</v>
      </c>
      <c r="R1320" s="12">
        <f t="shared" si="377"/>
        <v>86.661786908083059</v>
      </c>
      <c r="S1320" s="57">
        <f t="shared" si="378"/>
        <v>0.12642010815643664</v>
      </c>
      <c r="T1320" s="12">
        <f t="shared" si="361"/>
        <v>54.969834813265386</v>
      </c>
    </row>
    <row r="1321" spans="1:20" x14ac:dyDescent="0.25">
      <c r="A1321" s="57">
        <f t="shared" si="362"/>
        <v>797.33938577175911</v>
      </c>
      <c r="B1321" s="12">
        <f t="shared" si="379"/>
        <v>126.9005045674311</v>
      </c>
      <c r="C1321" s="57" t="str">
        <f t="shared" si="363"/>
        <v>-32.6294050172773-557.300189509093i</v>
      </c>
      <c r="D1321" s="57" t="str">
        <f t="shared" si="364"/>
        <v>7.79999504115241-250.840435599464i</v>
      </c>
      <c r="E1321" s="57" t="str">
        <f t="shared" si="365"/>
        <v>162.375702740145-0.689641635781968i</v>
      </c>
      <c r="F1321" s="57" t="str">
        <f t="shared" si="366"/>
        <v>3.83983947987345-523.095554129506i</v>
      </c>
      <c r="G1321" s="57" t="str">
        <f t="shared" si="367"/>
        <v>0.999999906254843-0.000306178295433621i</v>
      </c>
      <c r="H1321" s="57" t="str">
        <f t="shared" si="368"/>
        <v>109.114788276974+9.2208465422195i</v>
      </c>
      <c r="I1321" s="57" t="str">
        <f t="shared" si="369"/>
        <v>14.7889360306806-160.918011274912i</v>
      </c>
      <c r="K1321" s="57" t="str">
        <f t="shared" si="370"/>
        <v>0.109196130005836-0.00933934791458493i</v>
      </c>
      <c r="L1321" s="57" t="str">
        <f t="shared" si="371"/>
        <v>0.000125-3.95388109010417i</v>
      </c>
      <c r="M1321" s="57" t="str">
        <f t="shared" si="372"/>
        <v>0.0015-1.9060350786946i</v>
      </c>
      <c r="N1321" s="57">
        <f t="shared" si="373"/>
        <v>86.649211014645786</v>
      </c>
      <c r="O1321" s="57">
        <f t="shared" si="374"/>
        <v>54.936645940136479</v>
      </c>
      <c r="P1321" s="371">
        <f t="shared" si="375"/>
        <v>54.936645940136479</v>
      </c>
      <c r="Q1321" s="371">
        <f t="shared" si="376"/>
        <v>-93.350788985354214</v>
      </c>
      <c r="R1321" s="12">
        <f t="shared" si="377"/>
        <v>86.649211014645786</v>
      </c>
      <c r="S1321" s="57">
        <f t="shared" si="378"/>
        <v>0.1269005045674311</v>
      </c>
      <c r="T1321" s="12">
        <f t="shared" si="361"/>
        <v>54.936645940136479</v>
      </c>
    </row>
    <row r="1322" spans="1:20" x14ac:dyDescent="0.25">
      <c r="A1322" s="57">
        <f t="shared" si="362"/>
        <v>800.36927543769173</v>
      </c>
      <c r="B1322" s="12">
        <f t="shared" si="379"/>
        <v>127.38272648478734</v>
      </c>
      <c r="C1322" s="57" t="str">
        <f t="shared" si="363"/>
        <v>-32.627264638647-555.167510406672i</v>
      </c>
      <c r="D1322" s="57" t="str">
        <f t="shared" si="364"/>
        <v>7.79999500339359-249.890897544818i</v>
      </c>
      <c r="E1322" s="57" t="str">
        <f t="shared" si="365"/>
        <v>162.374994613794-0.692194048201322i</v>
      </c>
      <c r="F1322" s="57" t="str">
        <f t="shared" si="366"/>
        <v>3.83983947713251-521.115324847197i</v>
      </c>
      <c r="G1322" s="57" t="str">
        <f t="shared" si="367"/>
        <v>0.999999905541026-0.000307341772736883i</v>
      </c>
      <c r="H1322" s="57" t="str">
        <f t="shared" si="368"/>
        <v>109.114970128751+9.25589162268737i</v>
      </c>
      <c r="I1322" s="57" t="str">
        <f t="shared" si="369"/>
        <v>14.7889468526034-160.308350034479i</v>
      </c>
      <c r="K1322" s="57" t="str">
        <f t="shared" si="370"/>
        <v>0.109190054342694-0.00937431248714779i</v>
      </c>
      <c r="L1322" s="57" t="str">
        <f t="shared" si="371"/>
        <v>0.000125-3.93891321986867i</v>
      </c>
      <c r="M1322" s="57" t="str">
        <f t="shared" si="372"/>
        <v>0.0015-1.89881956435007i</v>
      </c>
      <c r="N1322" s="57">
        <f t="shared" si="373"/>
        <v>86.636588574836821</v>
      </c>
      <c r="O1322" s="57">
        <f t="shared" si="374"/>
        <v>54.903455219127494</v>
      </c>
      <c r="P1322" s="371">
        <f t="shared" si="375"/>
        <v>54.903455219127494</v>
      </c>
      <c r="Q1322" s="371">
        <f t="shared" si="376"/>
        <v>-93.363411425163179</v>
      </c>
      <c r="R1322" s="12">
        <f t="shared" si="377"/>
        <v>86.636588574836821</v>
      </c>
      <c r="S1322" s="57">
        <f t="shared" si="378"/>
        <v>0.12738272648478735</v>
      </c>
      <c r="T1322" s="12">
        <f t="shared" si="361"/>
        <v>54.903455219127494</v>
      </c>
    </row>
    <row r="1323" spans="1:20" x14ac:dyDescent="0.25">
      <c r="A1323" s="57">
        <f t="shared" si="362"/>
        <v>803.41067868435493</v>
      </c>
      <c r="B1323" s="12">
        <f t="shared" si="379"/>
        <v>127.86678084542953</v>
      </c>
      <c r="C1323" s="57" t="str">
        <f t="shared" si="363"/>
        <v>-32.6251082435841-553.042820584873i</v>
      </c>
      <c r="D1323" s="57" t="str">
        <f t="shared" si="364"/>
        <v>7.79999496534724-248.944954254627i</v>
      </c>
      <c r="E1323" s="57" t="str">
        <f t="shared" si="365"/>
        <v>162.37428119197-0.694755388078599i</v>
      </c>
      <c r="F1323" s="57" t="str">
        <f t="shared" si="366"/>
        <v>3.83983947437069-519.142591983787i</v>
      </c>
      <c r="G1323" s="57" t="str">
        <f t="shared" si="367"/>
        <v>0.999999904821774-0.000308509671251386i</v>
      </c>
      <c r="H1323" s="57" t="str">
        <f t="shared" si="368"/>
        <v>109.115153365612+9.29106994156786i</v>
      </c>
      <c r="I1323" s="57" t="str">
        <f t="shared" si="369"/>
        <v>14.7889577569445-159.700994883086i</v>
      </c>
      <c r="K1323" s="57" t="str">
        <f t="shared" si="370"/>
        <v>0.109183933104964-0.00940940397757884i</v>
      </c>
      <c r="L1323" s="57" t="str">
        <f t="shared" si="371"/>
        <v>0.000125-3.92400201222223i</v>
      </c>
      <c r="M1323" s="57" t="str">
        <f t="shared" si="372"/>
        <v>0.0015-1.89163136516245i</v>
      </c>
      <c r="N1323" s="57">
        <f t="shared" si="373"/>
        <v>86.623919425823203</v>
      </c>
      <c r="O1323" s="57">
        <f t="shared" si="374"/>
        <v>54.870262636440543</v>
      </c>
      <c r="P1323" s="371">
        <f t="shared" si="375"/>
        <v>54.870262636440543</v>
      </c>
      <c r="Q1323" s="371">
        <f t="shared" si="376"/>
        <v>-93.376080574176797</v>
      </c>
      <c r="R1323" s="12">
        <f t="shared" si="377"/>
        <v>86.623919425823203</v>
      </c>
      <c r="S1323" s="57">
        <f t="shared" si="378"/>
        <v>0.12786678084542952</v>
      </c>
      <c r="T1323" s="12">
        <f t="shared" si="361"/>
        <v>54.870262636440543</v>
      </c>
    </row>
    <row r="1324" spans="1:20" x14ac:dyDescent="0.25">
      <c r="A1324" s="57">
        <f t="shared" si="362"/>
        <v>806.46363926335562</v>
      </c>
      <c r="B1324" s="12">
        <f t="shared" si="379"/>
        <v>128.35267461264218</v>
      </c>
      <c r="C1324" s="57" t="str">
        <f t="shared" si="363"/>
        <v>-32.6229357143763-550.926089513166i</v>
      </c>
      <c r="D1324" s="57" t="str">
        <f t="shared" si="364"/>
        <v>7.7999949270112-248.002592121179i</v>
      </c>
      <c r="E1324" s="57" t="str">
        <f t="shared" si="365"/>
        <v>162.373562435809-0.697325680677768i</v>
      </c>
      <c r="F1324" s="57" t="str">
        <f t="shared" si="366"/>
        <v>3.83983947158785-517.177327160852i</v>
      </c>
      <c r="G1324" s="57" t="str">
        <f t="shared" si="367"/>
        <v>0.999999904097045-0.000309682007777707i</v>
      </c>
      <c r="H1324" s="57" t="str">
        <f t="shared" si="368"/>
        <v>109.11533799811+9.32638200593496i</v>
      </c>
      <c r="I1324" s="57" t="str">
        <f t="shared" si="369"/>
        <v>14.7889687443314-159.095937083723i</v>
      </c>
      <c r="K1324" s="57" t="str">
        <f t="shared" si="370"/>
        <v>0.109177765956023-0.0094446228012388i</v>
      </c>
      <c r="L1324" s="57" t="str">
        <f t="shared" si="371"/>
        <v>0.000125-3.90914725266212i</v>
      </c>
      <c r="M1324" s="57" t="str">
        <f t="shared" si="372"/>
        <v>0.0015-1.88447037772708i</v>
      </c>
      <c r="N1324" s="57">
        <f t="shared" si="373"/>
        <v>86.611203404310942</v>
      </c>
      <c r="O1324" s="57">
        <f t="shared" si="374"/>
        <v>54.837068178177077</v>
      </c>
      <c r="P1324" s="371">
        <f t="shared" si="375"/>
        <v>54.837068178177077</v>
      </c>
      <c r="Q1324" s="371">
        <f t="shared" si="376"/>
        <v>-93.388796595689058</v>
      </c>
      <c r="R1324" s="12">
        <f t="shared" si="377"/>
        <v>86.611203404310942</v>
      </c>
      <c r="S1324" s="57">
        <f t="shared" si="378"/>
        <v>0.12835267461264219</v>
      </c>
      <c r="T1324" s="12">
        <f t="shared" ref="T1324:T1387" si="380">P1324</f>
        <v>54.837068178177077</v>
      </c>
    </row>
    <row r="1325" spans="1:20" x14ac:dyDescent="0.25">
      <c r="A1325" s="57">
        <f t="shared" ref="A1325:A1388" si="381">2*PI()*B1325</f>
        <v>809.52820109255629</v>
      </c>
      <c r="B1325" s="12">
        <f t="shared" si="379"/>
        <v>128.84041477617021</v>
      </c>
      <c r="C1325" s="57" t="str">
        <f t="shared" ref="C1325:C1388" si="382">IMPRODUCT(D1325,E1325,$C$40,,K1325,$C$41)</f>
        <v>-32.6207469324809-548.817286775888i</v>
      </c>
      <c r="D1325" s="57" t="str">
        <f t="shared" ref="D1325:D1388" si="383">IMDIV(IMPRODUCT($C$37,$C$38,COMPLEX(1,A1325/$C$38)),IMSUM(-1*A1325*A1325/$C$39,COMPLEX(0,1*A1325)))</f>
        <v>7.79999488838328-247.06379758828i</v>
      </c>
      <c r="E1325" s="57" t="str">
        <f t="shared" ref="E1325:E1388" si="384">IMDIV(IMPRODUCT(IMSUM(F1325,G1325),$C$29,H1325),IMSUM(1,I1325))</f>
        <v>162.37283830617-0.69990495126367i</v>
      </c>
      <c r="F1325" s="57" t="str">
        <f t="shared" ref="F1325:F1388" si="385">IMDIV(IMPRODUCT($C$14,$C$15,COMPLEX(1,A1325/$C$15)),IMSUM(-1*A1325*A1325/$C$16,COMPLEX(0,A1325)))</f>
        <v>3.83983946878381-515.219502107397i</v>
      </c>
      <c r="G1325" s="57" t="str">
        <f t="shared" ref="G1325:G1388" si="386">IMDIV(1,COMPLEX(1,A1325*$C$9*$C$10))</f>
        <v>0.999999903366798-0.000310858799180258i</v>
      </c>
      <c r="H1325" s="57" t="str">
        <f t="shared" ref="H1325:H1388" si="387">IMDIV($C$3,IMSUM(K1325,COMPLEX(0,$C$28*A1325)))</f>
        <v>109.115524036877+9.36182832479824i</v>
      </c>
      <c r="I1325" s="57" t="str">
        <f t="shared" ref="I1325:I1388" si="388">IMPRODUCT(F1325,$C$29,H1325,$C$31)</f>
        <v>14.7889798153966-158.493167932423i</v>
      </c>
      <c r="K1325" s="57" t="str">
        <f t="shared" ref="K1325:K1388" si="389">IF($C$26&lt;=0,IMDIV(1,IMSUM(IMDIV(1,L1325),1/$C$18)),IMDIV(1,IMSUM(IMDIV(1,L1325),1/$C$18,IMDIV(1,M1325))))</f>
        <v>0.109171552556842-0.00947996937432232i</v>
      </c>
      <c r="L1325" s="57" t="str">
        <f t="shared" ref="L1325:L1388" si="390">IMSUM($C$21/$C$22,IMDIV(1,COMPLEX(0,$C$20*$C$22*A1325)))</f>
        <v>0.000125-3.89434872749762i</v>
      </c>
      <c r="M1325" s="57" t="str">
        <f t="shared" ref="M1325:M1388" si="391">IMSUM($C$25/$C$26,IMDIV(1,COMPLEX(0,$C$24*$C$26*A1325)))</f>
        <v>0.0015-1.87733649903077i</v>
      </c>
      <c r="N1325" s="57">
        <f t="shared" ref="N1325:N1388" si="392">ABS(R1325)</f>
        <v>86.598440346544507</v>
      </c>
      <c r="O1325" s="57">
        <f t="shared" ref="O1325:O1388" si="393">ABS(P1325)</f>
        <v>54.803871830336917</v>
      </c>
      <c r="P1325" s="371">
        <f t="shared" ref="P1325:P1388" si="394">20*LOG10(IMABS(C1325))</f>
        <v>54.803871830336917</v>
      </c>
      <c r="Q1325" s="371">
        <f t="shared" ref="Q1325:Q1388" si="395">IMARGUMENT(C1325)*180/PI()</f>
        <v>-93.401559653455493</v>
      </c>
      <c r="R1325" s="12">
        <f t="shared" ref="R1325:R1388" si="396">IF(Q1325&lt;0,Q1325+180,Q1325-180)</f>
        <v>86.598440346544507</v>
      </c>
      <c r="S1325" s="57">
        <f t="shared" ref="S1325:S1388" si="397">B1325/1000</f>
        <v>0.1288404147761702</v>
      </c>
      <c r="T1325" s="12">
        <f t="shared" si="380"/>
        <v>54.803871830336917</v>
      </c>
    </row>
    <row r="1326" spans="1:20" x14ac:dyDescent="0.25">
      <c r="A1326" s="57">
        <f t="shared" si="381"/>
        <v>812.60440825670798</v>
      </c>
      <c r="B1326" s="12">
        <f t="shared" ref="B1326:B1389" si="398">B1325*(1+B$42)</f>
        <v>129.33000835231965</v>
      </c>
      <c r="C1326" s="57" t="str">
        <f t="shared" si="382"/>
        <v>-32.6185417785143-546.716382071791i</v>
      </c>
      <c r="D1326" s="57" t="str">
        <f t="shared" si="383"/>
        <v>7.79999484946119-246.128557151053i</v>
      </c>
      <c r="E1326" s="57" t="str">
        <f t="shared" si="384"/>
        <v>162.372108763637-0.702493225099496i</v>
      </c>
      <c r="F1326" s="57" t="str">
        <f t="shared" si="385"/>
        <v>3.83983946595843-513.269088659451i</v>
      </c>
      <c r="G1326" s="57" t="str">
        <f t="shared" si="386"/>
        <v>0.99999990263099-0.000312040062387541i</v>
      </c>
      <c r="H1326" s="57" t="str">
        <f t="shared" si="387"/>
        <v>109.115711492627+9.39740940911074i</v>
      </c>
      <c r="I1326" s="57" t="str">
        <f t="shared" si="388"/>
        <v>14.7889909707777-157.892678758146i</v>
      </c>
      <c r="K1326" s="57" t="str">
        <f t="shared" si="389"/>
        <v>0.109165292565967-0.009515444113853i</v>
      </c>
      <c r="L1326" s="57" t="str">
        <f t="shared" si="390"/>
        <v>0.000125-3.879606223847i</v>
      </c>
      <c r="M1326" s="57" t="str">
        <f t="shared" si="391"/>
        <v>0.0015-1.87022962645026i</v>
      </c>
      <c r="N1326" s="57">
        <f t="shared" si="392"/>
        <v>86.585630088307283</v>
      </c>
      <c r="O1326" s="57">
        <f t="shared" si="393"/>
        <v>54.770673578817267</v>
      </c>
      <c r="P1326" s="371">
        <f t="shared" si="394"/>
        <v>54.770673578817267</v>
      </c>
      <c r="Q1326" s="371">
        <f t="shared" si="395"/>
        <v>-93.414369911692717</v>
      </c>
      <c r="R1326" s="12">
        <f t="shared" si="396"/>
        <v>86.585630088307283</v>
      </c>
      <c r="S1326" s="57">
        <f t="shared" si="397"/>
        <v>0.12933000835231964</v>
      </c>
      <c r="T1326" s="12">
        <f t="shared" si="380"/>
        <v>54.770673578817267</v>
      </c>
    </row>
    <row r="1327" spans="1:20" x14ac:dyDescent="0.25">
      <c r="A1327" s="57">
        <f t="shared" si="381"/>
        <v>815.69230500808351</v>
      </c>
      <c r="B1327" s="12">
        <f t="shared" si="398"/>
        <v>129.82146238405846</v>
      </c>
      <c r="C1327" s="57" t="str">
        <f t="shared" si="382"/>
        <v>-32.6163201322526-544.623345213644i</v>
      </c>
      <c r="D1327" s="57" t="str">
        <f t="shared" si="383"/>
        <v>7.79999481024273-245.196857355751i</v>
      </c>
      <c r="E1327" s="57" t="str">
        <f t="shared" si="384"/>
        <v>162.371373768517-0.705090527447236i</v>
      </c>
      <c r="F1327" s="57" t="str">
        <f t="shared" si="385"/>
        <v>3.83983946311153-511.326058759662i</v>
      </c>
      <c r="G1327" s="57" t="str">
        <f t="shared" si="386"/>
        <v>0.99999990188958-0.000313225814392385i</v>
      </c>
      <c r="H1327" s="57" t="str">
        <f t="shared" si="387"/>
        <v>109.115900376157+9.43312577177583i</v>
      </c>
      <c r="I1327" s="57" t="str">
        <f t="shared" si="388"/>
        <v>14.789002211117-157.29446092265i</v>
      </c>
      <c r="K1327" s="57" t="str">
        <f t="shared" si="389"/>
        <v>0.109158985639507-0.00955104743767838i</v>
      </c>
      <c r="L1327" s="57" t="str">
        <f t="shared" si="390"/>
        <v>0.000125-3.86491952963439i</v>
      </c>
      <c r="M1327" s="57" t="str">
        <f t="shared" si="391"/>
        <v>0.0015-1.8631496577508i</v>
      </c>
      <c r="N1327" s="57">
        <f t="shared" si="392"/>
        <v>86.572772464921243</v>
      </c>
      <c r="O1327" s="57">
        <f t="shared" si="393"/>
        <v>54.737473409412509</v>
      </c>
      <c r="P1327" s="371">
        <f t="shared" si="394"/>
        <v>54.737473409412509</v>
      </c>
      <c r="Q1327" s="371">
        <f t="shared" si="395"/>
        <v>-93.427227535078757</v>
      </c>
      <c r="R1327" s="12">
        <f t="shared" si="396"/>
        <v>86.572772464921243</v>
      </c>
      <c r="S1327" s="57">
        <f t="shared" si="397"/>
        <v>0.12982146238405845</v>
      </c>
      <c r="T1327" s="12">
        <f t="shared" si="380"/>
        <v>54.737473409412509</v>
      </c>
    </row>
    <row r="1328" spans="1:20" x14ac:dyDescent="0.25">
      <c r="A1328" s="57">
        <f t="shared" si="381"/>
        <v>818.7919357671143</v>
      </c>
      <c r="B1328" s="12">
        <f t="shared" si="398"/>
        <v>130.31478394111789</v>
      </c>
      <c r="C1328" s="57" t="str">
        <f t="shared" si="382"/>
        <v>-32.6140818726201-542.538146127791i</v>
      </c>
      <c r="D1328" s="57" t="str">
        <f t="shared" si="383"/>
        <v>7.79999477072569-244.268684799562i</v>
      </c>
      <c r="E1328" s="57" t="str">
        <f t="shared" si="384"/>
        <v>162.370633280837-0.707696883565182i</v>
      </c>
      <c r="F1328" s="57" t="str">
        <f t="shared" si="385"/>
        <v>3.83983946024297-509.390384456894i</v>
      </c>
      <c r="G1328" s="57" t="str">
        <f t="shared" si="386"/>
        <v>0.999999901142524-0.00031441607225219i</v>
      </c>
      <c r="H1328" s="57" t="str">
        <f t="shared" si="387"/>
        <v>109.116090698342+9.46897792765487i</v>
      </c>
      <c r="I1328" s="57" t="str">
        <f t="shared" si="388"/>
        <v>14.7890135370612-156.698505820362i</v>
      </c>
      <c r="K1328" s="57" t="str">
        <f t="shared" si="389"/>
        <v>0.109152631431116-0.00958677976446465i</v>
      </c>
      <c r="L1328" s="57" t="str">
        <f t="shared" si="390"/>
        <v>0.000125-3.85028843358676i</v>
      </c>
      <c r="M1328" s="57" t="str">
        <f t="shared" si="391"/>
        <v>0.0015-1.85609649108468i</v>
      </c>
      <c r="N1328" s="57">
        <f t="shared" si="392"/>
        <v>86.559867311247402</v>
      </c>
      <c r="O1328" s="57">
        <f t="shared" si="393"/>
        <v>54.704271307813308</v>
      </c>
      <c r="P1328" s="371">
        <f t="shared" si="394"/>
        <v>54.704271307813308</v>
      </c>
      <c r="Q1328" s="371">
        <f t="shared" si="395"/>
        <v>-93.440132688752598</v>
      </c>
      <c r="R1328" s="12">
        <f t="shared" si="396"/>
        <v>86.559867311247402</v>
      </c>
      <c r="S1328" s="57">
        <f t="shared" si="397"/>
        <v>0.1303147839411179</v>
      </c>
      <c r="T1328" s="12">
        <f t="shared" si="380"/>
        <v>54.704271307813308</v>
      </c>
    </row>
    <row r="1329" spans="1:20" x14ac:dyDescent="0.25">
      <c r="A1329" s="57">
        <f t="shared" si="381"/>
        <v>821.90334512302923</v>
      </c>
      <c r="B1329" s="12">
        <f t="shared" si="398"/>
        <v>130.80998012009414</v>
      </c>
      <c r="C1329" s="57" t="str">
        <f t="shared" si="382"/>
        <v>-32.6118268776886-540.460754853685i</v>
      </c>
      <c r="D1329" s="57" t="str">
        <f t="shared" si="383"/>
        <v>7.79999473090772-243.344026130409i</v>
      </c>
      <c r="E1329" s="57" t="str">
        <f t="shared" si="384"/>
        <v>162.369887260343-0.710312318707975i</v>
      </c>
      <c r="F1329" s="57" t="str">
        <f t="shared" si="385"/>
        <v>3.83983945735255-507.462037905821i</v>
      </c>
      <c r="G1329" s="57" t="str">
        <f t="shared" si="386"/>
        <v>0.999999900389779-0.000315610853089173i</v>
      </c>
      <c r="H1329" s="57" t="str">
        <f t="shared" si="387"/>
        <v>109.116282470148+9.50496639357564i</v>
      </c>
      <c r="I1329" s="57" t="str">
        <f t="shared" si="388"/>
        <v>14.7890249492632-156.10480487827i</v>
      </c>
      <c r="K1329" s="57" t="str">
        <f t="shared" si="389"/>
        <v>0.109146229591973-0.00962264151369156i</v>
      </c>
      <c r="L1329" s="57" t="str">
        <f t="shared" si="390"/>
        <v>0.000125-3.83571272523088i</v>
      </c>
      <c r="M1329" s="57" t="str">
        <f t="shared" si="391"/>
        <v>0.0015-1.84907002498972i</v>
      </c>
      <c r="N1329" s="57">
        <f t="shared" si="392"/>
        <v>86.546914461685233</v>
      </c>
      <c r="O1329" s="57">
        <f t="shared" si="393"/>
        <v>54.67106725960528</v>
      </c>
      <c r="P1329" s="371">
        <f t="shared" si="394"/>
        <v>54.67106725960528</v>
      </c>
      <c r="Q1329" s="371">
        <f t="shared" si="395"/>
        <v>-93.453085538314767</v>
      </c>
      <c r="R1329" s="12">
        <f t="shared" si="396"/>
        <v>86.546914461685233</v>
      </c>
      <c r="S1329" s="57">
        <f t="shared" si="397"/>
        <v>0.13080998012009415</v>
      </c>
      <c r="T1329" s="12">
        <f t="shared" si="380"/>
        <v>54.67106725960528</v>
      </c>
    </row>
    <row r="1330" spans="1:20" x14ac:dyDescent="0.25">
      <c r="A1330" s="57">
        <f t="shared" si="381"/>
        <v>825.02657783449683</v>
      </c>
      <c r="B1330" s="12">
        <f t="shared" si="398"/>
        <v>131.3070580445505</v>
      </c>
      <c r="C1330" s="57" t="str">
        <f t="shared" si="382"/>
        <v>-32.6095550246681-538.391141543532i</v>
      </c>
      <c r="D1330" s="57" t="str">
        <f t="shared" si="383"/>
        <v>7.79999469078656-242.422868046768i</v>
      </c>
      <c r="E1330" s="57" t="str">
        <f t="shared" si="384"/>
        <v>162.369135666497-0.712936858124662i</v>
      </c>
      <c r="F1330" s="57" t="str">
        <f t="shared" si="385"/>
        <v>3.83983945444012-505.540991366529i</v>
      </c>
      <c r="G1330" s="57" t="str">
        <f t="shared" si="386"/>
        <v>0.999999899631304-0.00031681017409062i</v>
      </c>
      <c r="H1330" s="57" t="str">
        <f t="shared" si="387"/>
        <v>109.116475702614+9.54109168833808i</v>
      </c>
      <c r="I1330" s="57" t="str">
        <f t="shared" si="388"/>
        <v>14.7890364483791-155.513349555774i</v>
      </c>
      <c r="K1330" s="57" t="str">
        <f t="shared" si="389"/>
        <v>0.109139779770775-0.00965863310564696i</v>
      </c>
      <c r="L1330" s="57" t="str">
        <f t="shared" si="390"/>
        <v>0.000125-3.82119219489031i</v>
      </c>
      <c r="M1330" s="57" t="str">
        <f t="shared" si="391"/>
        <v>0.0015-1.84207015838785i</v>
      </c>
      <c r="N1330" s="57">
        <f t="shared" si="392"/>
        <v>86.53391375017361</v>
      </c>
      <c r="O1330" s="57">
        <f t="shared" si="393"/>
        <v>54.637861250269424</v>
      </c>
      <c r="P1330" s="371">
        <f t="shared" si="394"/>
        <v>54.637861250269424</v>
      </c>
      <c r="Q1330" s="371">
        <f t="shared" si="395"/>
        <v>-93.46608624982639</v>
      </c>
      <c r="R1330" s="12">
        <f t="shared" si="396"/>
        <v>86.53391375017361</v>
      </c>
      <c r="S1330" s="57">
        <f t="shared" si="397"/>
        <v>0.13130705804455051</v>
      </c>
      <c r="T1330" s="12">
        <f t="shared" si="380"/>
        <v>54.637861250269424</v>
      </c>
    </row>
    <row r="1331" spans="1:20" x14ac:dyDescent="0.25">
      <c r="A1331" s="57">
        <f t="shared" si="381"/>
        <v>828.16167883026799</v>
      </c>
      <c r="B1331" s="12">
        <f t="shared" si="398"/>
        <v>131.80602486511981</v>
      </c>
      <c r="C1331" s="57" t="str">
        <f t="shared" si="382"/>
        <v>-32.607266189905-536.329276461802i</v>
      </c>
      <c r="D1331" s="57" t="str">
        <f t="shared" si="383"/>
        <v>7.79999465035989-241.50519729747i</v>
      </c>
      <c r="E1331" s="57" t="str">
        <f t="shared" si="384"/>
        <v>162.368378458477-0.715570527058435i</v>
      </c>
      <c r="F1331" s="57" t="str">
        <f t="shared" si="385"/>
        <v>3.83983945150552-503.627217204122i</v>
      </c>
      <c r="G1331" s="57" t="str">
        <f t="shared" si="386"/>
        <v>0.999999898867052-0.000318014052509121i</v>
      </c>
      <c r="H1331" s="57" t="str">
        <f t="shared" si="387"/>
        <v>109.116670406872+9.57735433272392i</v>
      </c>
      <c r="I1331" s="57" t="str">
        <f t="shared" si="388"/>
        <v>14.7890480350717-154.924131344591i</v>
      </c>
      <c r="K1331" s="57" t="str">
        <f t="shared" si="389"/>
        <v>0.10913328161371-0.00969475496142133i</v>
      </c>
      <c r="L1331" s="57" t="str">
        <f t="shared" si="390"/>
        <v>0.000125-3.80672663368231i</v>
      </c>
      <c r="M1331" s="57" t="str">
        <f t="shared" si="391"/>
        <v>0.0015-1.83509679058363i</v>
      </c>
      <c r="N1331" s="57">
        <f t="shared" si="392"/>
        <v>86.520865010190136</v>
      </c>
      <c r="O1331" s="57">
        <f t="shared" si="393"/>
        <v>54.604653265180296</v>
      </c>
      <c r="P1331" s="371">
        <f t="shared" si="394"/>
        <v>54.604653265180296</v>
      </c>
      <c r="Q1331" s="371">
        <f t="shared" si="395"/>
        <v>-93.479134989809864</v>
      </c>
      <c r="R1331" s="12">
        <f t="shared" si="396"/>
        <v>86.520865010190136</v>
      </c>
      <c r="S1331" s="57">
        <f t="shared" si="397"/>
        <v>0.1318060248651198</v>
      </c>
      <c r="T1331" s="12">
        <f t="shared" si="380"/>
        <v>54.604653265180296</v>
      </c>
    </row>
    <row r="1332" spans="1:20" x14ac:dyDescent="0.25">
      <c r="A1332" s="57">
        <f t="shared" si="381"/>
        <v>831.30869320982299</v>
      </c>
      <c r="B1332" s="12">
        <f t="shared" si="398"/>
        <v>132.30688775960726</v>
      </c>
      <c r="C1332" s="57" t="str">
        <f t="shared" si="382"/>
        <v>-32.6049602488742-534.27512998484i</v>
      </c>
      <c r="D1332" s="57" t="str">
        <f t="shared" si="383"/>
        <v>7.7999946096254-240.591000681514i</v>
      </c>
      <c r="E1332" s="57" t="str">
        <f t="shared" si="384"/>
        <v>162.367615595174-0.718213350744875i</v>
      </c>
      <c r="F1332" s="57" t="str">
        <f t="shared" si="385"/>
        <v>3.83983944854857-501.720687888313i</v>
      </c>
      <c r="G1332" s="57" t="str">
        <f t="shared" si="386"/>
        <v>0.999999898096982-0.000319222505662832i</v>
      </c>
      <c r="H1332" s="57" t="str">
        <f t="shared" si="387"/>
        <v>109.116866594135+9.61375484950301i</v>
      </c>
      <c r="I1332" s="57" t="str">
        <f t="shared" si="388"/>
        <v>14.789059710008-154.337141768613i</v>
      </c>
      <c r="K1332" s="57" t="str">
        <f t="shared" si="389"/>
        <v>0.109126734764447-0.00973100750290217i</v>
      </c>
      <c r="L1332" s="57" t="str">
        <f t="shared" si="390"/>
        <v>0.000125-3.79231583351495i</v>
      </c>
      <c r="M1332" s="57" t="str">
        <f t="shared" si="391"/>
        <v>0.0015-1.82814982126283i</v>
      </c>
      <c r="N1332" s="57">
        <f t="shared" si="392"/>
        <v>86.507768074751624</v>
      </c>
      <c r="O1332" s="57">
        <f t="shared" si="393"/>
        <v>54.571443289605888</v>
      </c>
      <c r="P1332" s="371">
        <f t="shared" si="394"/>
        <v>54.571443289605888</v>
      </c>
      <c r="Q1332" s="371">
        <f t="shared" si="395"/>
        <v>-93.492231925248376</v>
      </c>
      <c r="R1332" s="12">
        <f t="shared" si="396"/>
        <v>86.507768074751624</v>
      </c>
      <c r="S1332" s="57">
        <f t="shared" si="397"/>
        <v>0.13230688775960725</v>
      </c>
      <c r="T1332" s="12">
        <f t="shared" si="380"/>
        <v>54.571443289605888</v>
      </c>
    </row>
    <row r="1333" spans="1:20" x14ac:dyDescent="0.25">
      <c r="A1333" s="57">
        <f t="shared" si="381"/>
        <v>834.46766624402039</v>
      </c>
      <c r="B1333" s="12">
        <f t="shared" si="398"/>
        <v>132.80965393309378</v>
      </c>
      <c r="C1333" s="57" t="str">
        <f t="shared" si="382"/>
        <v>-32.6026370761723-532.228672600448i</v>
      </c>
      <c r="D1333" s="57" t="str">
        <f t="shared" si="383"/>
        <v>7.79999456858075-239.680265047875i</v>
      </c>
      <c r="E1333" s="57" t="str">
        <f t="shared" si="384"/>
        <v>162.366847035192-0.720865354410622i</v>
      </c>
      <c r="F1333" s="57" t="str">
        <f t="shared" si="385"/>
        <v>3.83983944556911-499.82137599304i</v>
      </c>
      <c r="G1333" s="57" t="str">
        <f t="shared" si="386"/>
        <v>0.999999897321047-0.000320435550935714i</v>
      </c>
      <c r="H1333" s="57" t="str">
        <f t="shared" si="387"/>
        <v>109.117064275701+9.65029376344107i</v>
      </c>
      <c r="I1333" s="57" t="str">
        <f t="shared" si="388"/>
        <v>14.7890714738597-153.752372383792i</v>
      </c>
      <c r="K1333" s="57" t="str">
        <f t="shared" si="389"/>
        <v>0.109120138864119-0.00976739115276825i</v>
      </c>
      <c r="L1333" s="57" t="str">
        <f t="shared" si="390"/>
        <v>0.000125-3.77795958708404i</v>
      </c>
      <c r="M1333" s="57" t="str">
        <f t="shared" si="391"/>
        <v>0.0015-1.82122915049097i</v>
      </c>
      <c r="N1333" s="57">
        <f t="shared" si="392"/>
        <v>86.494622776414502</v>
      </c>
      <c r="O1333" s="57">
        <f t="shared" si="393"/>
        <v>54.538231308706926</v>
      </c>
      <c r="P1333" s="371">
        <f t="shared" si="394"/>
        <v>54.538231308706926</v>
      </c>
      <c r="Q1333" s="371">
        <f t="shared" si="395"/>
        <v>-93.505377223585498</v>
      </c>
      <c r="R1333" s="12">
        <f t="shared" si="396"/>
        <v>86.494622776414502</v>
      </c>
      <c r="S1333" s="57">
        <f t="shared" si="397"/>
        <v>0.1328096539330938</v>
      </c>
      <c r="T1333" s="12">
        <f t="shared" si="380"/>
        <v>54.538231308706926</v>
      </c>
    </row>
    <row r="1334" spans="1:20" x14ac:dyDescent="0.25">
      <c r="A1334" s="57">
        <f t="shared" si="381"/>
        <v>837.63864337574773</v>
      </c>
      <c r="B1334" s="12">
        <f t="shared" si="398"/>
        <v>133.31433061803955</v>
      </c>
      <c r="C1334" s="57" t="str">
        <f t="shared" si="382"/>
        <v>-32.6002965455155-530.189874907423i</v>
      </c>
      <c r="D1334" s="57" t="str">
        <f t="shared" si="383"/>
        <v>7.79999452722356-238.772977295315i</v>
      </c>
      <c r="E1334" s="57" t="str">
        <f t="shared" si="384"/>
        <v>162.366072736841-0.723526563272926i</v>
      </c>
      <c r="F1334" s="57" t="str">
        <f t="shared" si="385"/>
        <v>3.83983944256695-497.929254196062i</v>
      </c>
      <c r="G1334" s="57" t="str">
        <f t="shared" si="386"/>
        <v>0.999999896539205-0.000321653205777787i</v>
      </c>
      <c r="H1334" s="57" t="str">
        <f t="shared" si="387"/>
        <v>109.117263462957+9.68697160130838i</v>
      </c>
      <c r="I1334" s="57" t="str">
        <f t="shared" si="388"/>
        <v>14.7890833273048-153.169814778022i</v>
      </c>
      <c r="K1334" s="57" t="str">
        <f t="shared" si="389"/>
        <v>0.109113493551302-0.00980390633448405i</v>
      </c>
      <c r="L1334" s="57" t="str">
        <f t="shared" si="390"/>
        <v>0.000125-3.76365768787013i</v>
      </c>
      <c r="M1334" s="57" t="str">
        <f t="shared" si="391"/>
        <v>0.0015-1.81433467871186i</v>
      </c>
      <c r="N1334" s="57">
        <f t="shared" si="392"/>
        <v>86.481428947274267</v>
      </c>
      <c r="O1334" s="57">
        <f t="shared" si="393"/>
        <v>54.505017307535432</v>
      </c>
      <c r="P1334" s="371">
        <f t="shared" si="394"/>
        <v>54.505017307535432</v>
      </c>
      <c r="Q1334" s="371">
        <f t="shared" si="395"/>
        <v>-93.518571052725733</v>
      </c>
      <c r="R1334" s="12">
        <f t="shared" si="396"/>
        <v>86.481428947274267</v>
      </c>
      <c r="S1334" s="57">
        <f t="shared" si="397"/>
        <v>0.13331433061803954</v>
      </c>
      <c r="T1334" s="12">
        <f t="shared" si="380"/>
        <v>54.505017307535432</v>
      </c>
    </row>
    <row r="1335" spans="1:20" x14ac:dyDescent="0.25">
      <c r="A1335" s="57">
        <f t="shared" si="381"/>
        <v>840.82167022057558</v>
      </c>
      <c r="B1335" s="12">
        <f t="shared" si="398"/>
        <v>133.8209250743881</v>
      </c>
      <c r="C1335" s="57" t="str">
        <f t="shared" si="382"/>
        <v>-32.5979385297327-528.158707615206i</v>
      </c>
      <c r="D1335" s="57" t="str">
        <f t="shared" si="383"/>
        <v>7.79999448555146-237.869124372194i</v>
      </c>
      <c r="E1335" s="57" t="str">
        <f t="shared" si="384"/>
        <v>162.365292658145-0.726197002538446i</v>
      </c>
      <c r="F1335" s="57" t="str">
        <f t="shared" si="385"/>
        <v>3.83983943954194-496.044295278572i</v>
      </c>
      <c r="G1335" s="57" t="str">
        <f t="shared" si="386"/>
        <v>0.999999895751409-0.000322875487705383i</v>
      </c>
      <c r="H1335" s="57" t="str">
        <f t="shared" si="387"/>
        <v>109.117464167372+9.72378889188597i</v>
      </c>
      <c r="I1335" s="57" t="str">
        <f t="shared" si="388"/>
        <v>14.7890952710251-152.589460571005i</v>
      </c>
      <c r="K1335" s="57" t="str">
        <f t="shared" si="389"/>
        <v>0.109106798462005-0.00984055347229347i</v>
      </c>
      <c r="L1335" s="57" t="str">
        <f t="shared" si="390"/>
        <v>0.000125-3.7494099301356i</v>
      </c>
      <c r="M1335" s="57" t="str">
        <f t="shared" si="391"/>
        <v>0.0015-1.80746630674622i</v>
      </c>
      <c r="N1335" s="57">
        <f t="shared" si="392"/>
        <v>86.46818641896634</v>
      </c>
      <c r="O1335" s="57">
        <f t="shared" si="393"/>
        <v>54.471801271035062</v>
      </c>
      <c r="P1335" s="371">
        <f t="shared" si="394"/>
        <v>54.471801271035062</v>
      </c>
      <c r="Q1335" s="371">
        <f t="shared" si="395"/>
        <v>-93.53181358103366</v>
      </c>
      <c r="R1335" s="12">
        <f t="shared" si="396"/>
        <v>86.46818641896634</v>
      </c>
      <c r="S1335" s="57">
        <f t="shared" si="397"/>
        <v>0.13382092507438809</v>
      </c>
      <c r="T1335" s="12">
        <f t="shared" si="380"/>
        <v>54.471801271035062</v>
      </c>
    </row>
    <row r="1336" spans="1:20" x14ac:dyDescent="0.25">
      <c r="A1336" s="57">
        <f t="shared" si="381"/>
        <v>844.01679256741375</v>
      </c>
      <c r="B1336" s="12">
        <f t="shared" si="398"/>
        <v>134.32944458967077</v>
      </c>
      <c r="C1336" s="57" t="str">
        <f t="shared" si="382"/>
        <v>-32.5955629007567-526.135141543389i</v>
      </c>
      <c r="D1336" s="57" t="str">
        <f t="shared" si="383"/>
        <v>7.79999444356207-236.968693276285i</v>
      </c>
      <c r="E1336" s="57" t="str">
        <f t="shared" si="384"/>
        <v>162.364506756827-0.72887669740113i</v>
      </c>
      <c r="F1336" s="57" t="str">
        <f t="shared" si="385"/>
        <v>3.83983943649391-494.166472124805i</v>
      </c>
      <c r="G1336" s="57" t="str">
        <f t="shared" si="386"/>
        <v>0.999999894957614-0.000324102414301393i</v>
      </c>
      <c r="H1336" s="57" t="str">
        <f t="shared" si="387"/>
        <v>109.117666400508+9.76074616597493i</v>
      </c>
      <c r="I1336" s="57" t="str">
        <f t="shared" si="388"/>
        <v>14.7891073057089-152.011301414152i</v>
      </c>
      <c r="K1336" s="57" t="str">
        <f t="shared" si="389"/>
        <v>0.109100053229645-0.00987733299121392i</v>
      </c>
      <c r="L1336" s="57" t="str">
        <f t="shared" si="390"/>
        <v>0.000125-3.7352161089217i</v>
      </c>
      <c r="M1336" s="57" t="str">
        <f t="shared" si="391"/>
        <v>0.0015-1.80062393579022i</v>
      </c>
      <c r="N1336" s="57">
        <f t="shared" si="392"/>
        <v>86.45489502266598</v>
      </c>
      <c r="O1336" s="57">
        <f t="shared" si="393"/>
        <v>54.438583184039125</v>
      </c>
      <c r="P1336" s="371">
        <f t="shared" si="394"/>
        <v>54.438583184039125</v>
      </c>
      <c r="Q1336" s="371">
        <f t="shared" si="395"/>
        <v>-93.54510497733402</v>
      </c>
      <c r="R1336" s="12">
        <f t="shared" si="396"/>
        <v>86.45489502266598</v>
      </c>
      <c r="S1336" s="57">
        <f t="shared" si="397"/>
        <v>0.13432944458967078</v>
      </c>
      <c r="T1336" s="12">
        <f t="shared" si="380"/>
        <v>54.438583184039125</v>
      </c>
    </row>
    <row r="1337" spans="1:20" x14ac:dyDescent="0.25">
      <c r="A1337" s="57">
        <f t="shared" si="381"/>
        <v>847.22405637916995</v>
      </c>
      <c r="B1337" s="12">
        <f t="shared" si="398"/>
        <v>134.83989647911153</v>
      </c>
      <c r="C1337" s="57" t="str">
        <f t="shared" si="382"/>
        <v>-32.5931695296236-524.119147621375i</v>
      </c>
      <c r="D1337" s="57" t="str">
        <f t="shared" si="383"/>
        <v>7.79999440125293-236.071671054585i</v>
      </c>
      <c r="E1337" s="57" t="str">
        <f t="shared" si="384"/>
        <v>162.363714990321-0.731565673041905i</v>
      </c>
      <c r="F1337" s="57" t="str">
        <f t="shared" si="385"/>
        <v>3.83983943342265-492.295757721643i</v>
      </c>
      <c r="G1337" s="57" t="str">
        <f t="shared" si="386"/>
        <v>0.999999894157775-0.000325334003215523i</v>
      </c>
      <c r="H1337" s="57" t="str">
        <f t="shared" si="387"/>
        <v>109.117870174011+9.79784395640292i</v>
      </c>
      <c r="I1337" s="57" t="str">
        <f t="shared" si="388"/>
        <v>14.7891194320486-151.43532899044i</v>
      </c>
      <c r="K1337" s="57" t="str">
        <f t="shared" si="389"/>
        <v>0.109093257485038-0.00991424531703029i</v>
      </c>
      <c r="L1337" s="57" t="str">
        <f t="shared" si="390"/>
        <v>0.000125-3.72107602004553i</v>
      </c>
      <c r="M1337" s="57" t="str">
        <f t="shared" si="391"/>
        <v>0.0015-1.79380746741405i</v>
      </c>
      <c r="N1337" s="57">
        <f t="shared" si="392"/>
        <v>86.441554589088611</v>
      </c>
      <c r="O1337" s="57">
        <f t="shared" si="393"/>
        <v>54.405363031271072</v>
      </c>
      <c r="P1337" s="371">
        <f t="shared" si="394"/>
        <v>54.405363031271072</v>
      </c>
      <c r="Q1337" s="371">
        <f t="shared" si="395"/>
        <v>-93.558445410911389</v>
      </c>
      <c r="R1337" s="12">
        <f t="shared" si="396"/>
        <v>86.441554589088611</v>
      </c>
      <c r="S1337" s="57">
        <f t="shared" si="397"/>
        <v>0.13483989647911154</v>
      </c>
      <c r="T1337" s="12">
        <f t="shared" si="380"/>
        <v>54.405363031271072</v>
      </c>
    </row>
    <row r="1338" spans="1:20" x14ac:dyDescent="0.25">
      <c r="A1338" s="57">
        <f t="shared" si="381"/>
        <v>850.44350779341096</v>
      </c>
      <c r="B1338" s="12">
        <f t="shared" si="398"/>
        <v>135.35228808573217</v>
      </c>
      <c r="C1338" s="57" t="str">
        <f t="shared" si="382"/>
        <v>-32.5907582864622-522.11069688789i</v>
      </c>
      <c r="D1338" s="57" t="str">
        <f t="shared" si="383"/>
        <v>7.79999435862162-235.178044803127i</v>
      </c>
      <c r="E1338" s="57" t="str">
        <f t="shared" si="384"/>
        <v>162.362917315756-0.734263954627055i</v>
      </c>
      <c r="F1338" s="57" t="str">
        <f t="shared" si="385"/>
        <v>3.839839430328-490.432125158231i</v>
      </c>
      <c r="G1338" s="57" t="str">
        <f t="shared" si="386"/>
        <v>0.999999893351846-0.00032657027216455i</v>
      </c>
      <c r="H1338" s="57" t="str">
        <f t="shared" si="387"/>
        <v>109.118075499618+9.83508279803293i</v>
      </c>
      <c r="I1338" s="57" t="str">
        <f t="shared" si="388"/>
        <v>14.7891316507427-150.861535014309i</v>
      </c>
      <c r="K1338" s="57" t="str">
        <f t="shared" si="389"/>
        <v>0.109086410856376-0.00995129087628857i</v>
      </c>
      <c r="L1338" s="57" t="str">
        <f t="shared" si="390"/>
        <v>0.000125-3.70698946009716i</v>
      </c>
      <c r="M1338" s="57" t="str">
        <f t="shared" si="391"/>
        <v>0.0015-1.78701680356052i</v>
      </c>
      <c r="N1338" s="57">
        <f t="shared" si="392"/>
        <v>86.428164948489965</v>
      </c>
      <c r="O1338" s="57">
        <f t="shared" si="393"/>
        <v>54.372140797342453</v>
      </c>
      <c r="P1338" s="371">
        <f t="shared" si="394"/>
        <v>54.372140797342453</v>
      </c>
      <c r="Q1338" s="371">
        <f t="shared" si="395"/>
        <v>-93.571835051510035</v>
      </c>
      <c r="R1338" s="12">
        <f t="shared" si="396"/>
        <v>86.428164948489965</v>
      </c>
      <c r="S1338" s="57">
        <f t="shared" si="397"/>
        <v>0.13535228808573216</v>
      </c>
      <c r="T1338" s="12">
        <f t="shared" si="380"/>
        <v>54.372140797342453</v>
      </c>
    </row>
    <row r="1339" spans="1:20" x14ac:dyDescent="0.25">
      <c r="A1339" s="57">
        <f t="shared" si="381"/>
        <v>853.67519312302591</v>
      </c>
      <c r="B1339" s="12">
        <f t="shared" si="398"/>
        <v>135.86662678045795</v>
      </c>
      <c r="C1339" s="57" t="str">
        <f t="shared" si="382"/>
        <v>-32.5883290404922-520.109760490637i</v>
      </c>
      <c r="D1339" s="57" t="str">
        <f t="shared" si="383"/>
        <v>7.79999431566572-234.287801666798i</v>
      </c>
      <c r="E1339" s="57" t="str">
        <f t="shared" si="384"/>
        <v>162.362113689967-0.736971567307182i</v>
      </c>
      <c r="F1339" s="57" t="str">
        <f t="shared" si="385"/>
        <v>3.8398394272098-488.575547625589i</v>
      </c>
      <c r="G1339" s="57" t="str">
        <f t="shared" si="386"/>
        <v>0.99999989253978-0.00032781123893257i</v>
      </c>
      <c r="H1339" s="57" t="str">
        <f t="shared" si="387"/>
        <v>109.118282389155+9.87246322777059i</v>
      </c>
      <c r="I1339" s="57" t="str">
        <f t="shared" si="388"/>
        <v>14.7891439624947-150.289911231536i</v>
      </c>
      <c r="K1339" s="57" t="str">
        <f t="shared" si="389"/>
        <v>0.109079512969213-0.00998847009628939i</v>
      </c>
      <c r="L1339" s="57" t="str">
        <f t="shared" si="390"/>
        <v>0.000125-3.6929562264367i</v>
      </c>
      <c r="M1339" s="57" t="str">
        <f t="shared" si="391"/>
        <v>0.0015-1.78025184654365i</v>
      </c>
      <c r="N1339" s="57">
        <f t="shared" si="392"/>
        <v>86.414725930666464</v>
      </c>
      <c r="O1339" s="57">
        <f t="shared" si="393"/>
        <v>54.338916466753247</v>
      </c>
      <c r="P1339" s="371">
        <f t="shared" si="394"/>
        <v>54.338916466753247</v>
      </c>
      <c r="Q1339" s="371">
        <f t="shared" si="395"/>
        <v>-93.585274069333536</v>
      </c>
      <c r="R1339" s="12">
        <f t="shared" si="396"/>
        <v>86.414725930666464</v>
      </c>
      <c r="S1339" s="57">
        <f t="shared" si="397"/>
        <v>0.13586662678045794</v>
      </c>
      <c r="T1339" s="12">
        <f t="shared" si="380"/>
        <v>54.338916466753247</v>
      </c>
    </row>
    <row r="1340" spans="1:20" x14ac:dyDescent="0.25">
      <c r="A1340" s="57">
        <f t="shared" si="381"/>
        <v>856.91915885689343</v>
      </c>
      <c r="B1340" s="12">
        <f t="shared" si="398"/>
        <v>136.3829199622237</v>
      </c>
      <c r="C1340" s="57" t="str">
        <f t="shared" si="382"/>
        <v>-32.5858816600169-518.116309685847i</v>
      </c>
      <c r="D1340" s="57" t="str">
        <f t="shared" si="383"/>
        <v>7.79999427238273-233.400928839152i</v>
      </c>
      <c r="E1340" s="57" t="str">
        <f t="shared" si="384"/>
        <v>162.361304069485-0.739688536215945i</v>
      </c>
      <c r="F1340" s="57" t="str">
        <f t="shared" si="385"/>
        <v>3.83983942406786-486.725998416227i</v>
      </c>
      <c r="G1340" s="57" t="str">
        <f t="shared" si="386"/>
        <v>0.999999891721531-0.000329056921371263i</v>
      </c>
      <c r="H1340" s="57" t="str">
        <f t="shared" si="387"/>
        <v>109.118490854537+9.90998578457214i</v>
      </c>
      <c r="I1340" s="57" t="str">
        <f t="shared" si="388"/>
        <v>14.7891563680134-149.720449419112i</v>
      </c>
      <c r="K1340" s="57" t="str">
        <f t="shared" si="389"/>
        <v>0.109072563446447-0.0100257834050816i</v>
      </c>
      <c r="L1340" s="57" t="str">
        <f t="shared" si="390"/>
        <v>0.000125-3.67897611719137i</v>
      </c>
      <c r="M1340" s="57" t="str">
        <f t="shared" si="391"/>
        <v>0.0015-1.77351249904727i</v>
      </c>
      <c r="N1340" s="57">
        <f t="shared" si="392"/>
        <v>86.401237364955406</v>
      </c>
      <c r="O1340" s="57">
        <f t="shared" si="393"/>
        <v>54.305690023890506</v>
      </c>
      <c r="P1340" s="371">
        <f t="shared" si="394"/>
        <v>54.305690023890506</v>
      </c>
      <c r="Q1340" s="371">
        <f t="shared" si="395"/>
        <v>-93.598762635044594</v>
      </c>
      <c r="R1340" s="12">
        <f t="shared" si="396"/>
        <v>86.401237364955406</v>
      </c>
      <c r="S1340" s="57">
        <f t="shared" si="397"/>
        <v>0.13638291996222371</v>
      </c>
      <c r="T1340" s="12">
        <f t="shared" si="380"/>
        <v>54.305690023890506</v>
      </c>
    </row>
    <row r="1341" spans="1:20" x14ac:dyDescent="0.25">
      <c r="A1341" s="57">
        <f t="shared" si="381"/>
        <v>860.1754516605497</v>
      </c>
      <c r="B1341" s="12">
        <f t="shared" si="398"/>
        <v>136.90117505808016</v>
      </c>
      <c r="C1341" s="57" t="str">
        <f t="shared" si="382"/>
        <v>-32.5834160124161-516.130315837885i</v>
      </c>
      <c r="D1341" s="57" t="str">
        <f t="shared" si="383"/>
        <v>7.79999422877017-232.517413562225i</v>
      </c>
      <c r="E1341" s="57" t="str">
        <f t="shared" si="384"/>
        <v>162.36048841054-0.742414886468542i</v>
      </c>
      <c r="F1341" s="57" t="str">
        <f t="shared" si="385"/>
        <v>3.83983942090199-484.883450923758i</v>
      </c>
      <c r="G1341" s="57" t="str">
        <f t="shared" si="386"/>
        <v>0.999999890897051-0.000330307337400142i</v>
      </c>
      <c r="H1341" s="57" t="str">
        <f t="shared" si="387"/>
        <v>109.118700907772+9.94765100945241i</v>
      </c>
      <c r="I1341" s="57" t="str">
        <f t="shared" si="388"/>
        <v>14.789168868013-149.153141385135i</v>
      </c>
      <c r="K1341" s="57" t="str">
        <f t="shared" si="389"/>
        <v>0.109065561908302-0.0100632312314554i</v>
      </c>
      <c r="L1341" s="57" t="str">
        <f t="shared" si="390"/>
        <v>0.000125-3.66504893125262i</v>
      </c>
      <c r="M1341" s="57" t="str">
        <f t="shared" si="391"/>
        <v>0.0015-1.7667986641236i</v>
      </c>
      <c r="N1341" s="57">
        <f t="shared" si="392"/>
        <v>86.387699080235507</v>
      </c>
      <c r="O1341" s="57">
        <f t="shared" si="393"/>
        <v>54.272461453027731</v>
      </c>
      <c r="P1341" s="371">
        <f t="shared" si="394"/>
        <v>54.272461453027731</v>
      </c>
      <c r="Q1341" s="371">
        <f t="shared" si="395"/>
        <v>-93.612300919764493</v>
      </c>
      <c r="R1341" s="12">
        <f t="shared" si="396"/>
        <v>86.387699080235507</v>
      </c>
      <c r="S1341" s="57">
        <f t="shared" si="397"/>
        <v>0.13690117505808017</v>
      </c>
      <c r="T1341" s="12">
        <f t="shared" si="380"/>
        <v>54.272461453027731</v>
      </c>
    </row>
    <row r="1342" spans="1:20" x14ac:dyDescent="0.25">
      <c r="A1342" s="57">
        <f t="shared" si="381"/>
        <v>863.44411837685982</v>
      </c>
      <c r="B1342" s="12">
        <f t="shared" si="398"/>
        <v>137.42139952330086</v>
      </c>
      <c r="C1342" s="57" t="str">
        <f t="shared" si="382"/>
        <v>-32.580931964142-514.151750418828i</v>
      </c>
      <c r="D1342" s="57" t="str">
        <f t="shared" si="383"/>
        <v>7.79999418482552-231.637243126353i</v>
      </c>
      <c r="E1342" s="57" t="str">
        <f t="shared" si="384"/>
        <v>162.359666669054-0.745150643160567i</v>
      </c>
      <c r="F1342" s="57" t="str">
        <f t="shared" si="385"/>
        <v>3.83983941771201-483.047878642517i</v>
      </c>
      <c r="G1342" s="57" t="str">
        <f t="shared" si="386"/>
        <v>0.999999890066293-0.000331562505006815i</v>
      </c>
      <c r="H1342" s="57" t="str">
        <f t="shared" si="387"/>
        <v>109.118912560958+9.98545944549299i</v>
      </c>
      <c r="I1342" s="57" t="str">
        <f t="shared" si="388"/>
        <v>14.7891814632135-148.587978968683i</v>
      </c>
      <c r="K1342" s="57" t="str">
        <f t="shared" si="389"/>
        <v>0.109058507972311-0.010100814004936i</v>
      </c>
      <c r="L1342" s="57" t="str">
        <f t="shared" si="390"/>
        <v>0.000125-3.65117446827318i</v>
      </c>
      <c r="M1342" s="57" t="str">
        <f t="shared" si="391"/>
        <v>0.0015-1.76011024519187i</v>
      </c>
      <c r="N1342" s="57">
        <f t="shared" si="392"/>
        <v>86.374110904926965</v>
      </c>
      <c r="O1342" s="57">
        <f t="shared" si="393"/>
        <v>54.239230738323876</v>
      </c>
      <c r="P1342" s="371">
        <f t="shared" si="394"/>
        <v>54.239230738323876</v>
      </c>
      <c r="Q1342" s="371">
        <f t="shared" si="395"/>
        <v>-93.625889095073035</v>
      </c>
      <c r="R1342" s="12">
        <f t="shared" si="396"/>
        <v>86.374110904926965</v>
      </c>
      <c r="S1342" s="57">
        <f t="shared" si="397"/>
        <v>0.13742139952330087</v>
      </c>
      <c r="T1342" s="12">
        <f t="shared" si="380"/>
        <v>54.239230738323876</v>
      </c>
    </row>
    <row r="1343" spans="1:20" x14ac:dyDescent="0.25">
      <c r="A1343" s="57">
        <f t="shared" si="381"/>
        <v>866.72520602669181</v>
      </c>
      <c r="B1343" s="12">
        <f t="shared" si="398"/>
        <v>137.9436008414894</v>
      </c>
      <c r="C1343" s="57" t="str">
        <f t="shared" si="382"/>
        <v>-32.5784293807125-512.180585008077i</v>
      </c>
      <c r="D1343" s="57" t="str">
        <f t="shared" si="383"/>
        <v>7.79999414054626-230.760404869989i</v>
      </c>
      <c r="E1343" s="57" t="str">
        <f t="shared" si="384"/>
        <v>162.358838800641-0.747895831366806i</v>
      </c>
      <c r="F1343" s="57" t="str">
        <f t="shared" si="385"/>
        <v>3.83983941449775-481.219255167181i</v>
      </c>
      <c r="G1343" s="57" t="str">
        <f t="shared" si="386"/>
        <v>0.99999988922921-0.000332822442247241i</v>
      </c>
      <c r="H1343" s="57" t="str">
        <f t="shared" si="387"/>
        <v>109.119125826284+10.0234116378496i</v>
      </c>
      <c r="I1343" s="57" t="str">
        <f t="shared" si="388"/>
        <v>14.7891941543398-148.024954039696i</v>
      </c>
      <c r="K1343" s="57" t="str">
        <f t="shared" si="389"/>
        <v>0.1090514012533-0.0101385321557763i</v>
      </c>
      <c r="L1343" s="57" t="str">
        <f t="shared" si="390"/>
        <v>0.000125-3.63735252866425i</v>
      </c>
      <c r="M1343" s="57" t="str">
        <f t="shared" si="391"/>
        <v>0.0015-1.75344714603693i</v>
      </c>
      <c r="N1343" s="57">
        <f t="shared" si="392"/>
        <v>86.360472666992095</v>
      </c>
      <c r="O1343" s="57">
        <f t="shared" si="393"/>
        <v>54.205997863822873</v>
      </c>
      <c r="P1343" s="371">
        <f t="shared" si="394"/>
        <v>54.205997863822873</v>
      </c>
      <c r="Q1343" s="371">
        <f t="shared" si="395"/>
        <v>-93.639527333007905</v>
      </c>
      <c r="R1343" s="12">
        <f t="shared" si="396"/>
        <v>86.360472666992095</v>
      </c>
      <c r="S1343" s="57">
        <f t="shared" si="397"/>
        <v>0.13794360084148941</v>
      </c>
      <c r="T1343" s="12">
        <f t="shared" si="380"/>
        <v>54.205997863822873</v>
      </c>
    </row>
    <row r="1344" spans="1:20" x14ac:dyDescent="0.25">
      <c r="A1344" s="57">
        <f t="shared" si="381"/>
        <v>870.01876180959323</v>
      </c>
      <c r="B1344" s="12">
        <f t="shared" si="398"/>
        <v>138.46778652468706</v>
      </c>
      <c r="C1344" s="57" t="str">
        <f t="shared" si="382"/>
        <v>-32.575908126706-510.216791291952i</v>
      </c>
      <c r="D1344" s="57" t="str">
        <f t="shared" si="383"/>
        <v>7.79999409592983-229.88688617952i</v>
      </c>
      <c r="E1344" s="57" t="str">
        <f t="shared" si="384"/>
        <v>162.35800476061-0.7506504761397i</v>
      </c>
      <c r="F1344" s="57" t="str">
        <f t="shared" si="385"/>
        <v>3.839839411259-479.397554192389i</v>
      </c>
      <c r="G1344" s="57" t="str">
        <f t="shared" si="386"/>
        <v>0.999999888385752-0.000334087167245992i</v>
      </c>
      <c r="H1344" s="57" t="str">
        <f t="shared" si="387"/>
        <v>109.119340716035+10.0615081337606i</v>
      </c>
      <c r="I1344" s="57" t="str">
        <f t="shared" si="388"/>
        <v>14.7892069421226-147.46405849887i</v>
      </c>
      <c r="K1344" s="57" t="str">
        <f t="shared" si="389"/>
        <v>0.109044241363368-0.0101763861149501i</v>
      </c>
      <c r="L1344" s="57" t="str">
        <f t="shared" si="390"/>
        <v>0.000125-3.6235829135926i</v>
      </c>
      <c r="M1344" s="57" t="str">
        <f t="shared" si="391"/>
        <v>0.0015-1.74680927080786i</v>
      </c>
      <c r="N1344" s="57">
        <f t="shared" si="392"/>
        <v>86.346784193935491</v>
      </c>
      <c r="O1344" s="57">
        <f t="shared" si="393"/>
        <v>54.172762813452806</v>
      </c>
      <c r="P1344" s="371">
        <f t="shared" si="394"/>
        <v>54.172762813452806</v>
      </c>
      <c r="Q1344" s="371">
        <f t="shared" si="395"/>
        <v>-93.653215806064509</v>
      </c>
      <c r="R1344" s="12">
        <f t="shared" si="396"/>
        <v>86.346784193935491</v>
      </c>
      <c r="S1344" s="57">
        <f t="shared" si="397"/>
        <v>0.13846778652468705</v>
      </c>
      <c r="T1344" s="12">
        <f t="shared" si="380"/>
        <v>54.172762813452806</v>
      </c>
    </row>
    <row r="1345" spans="1:20" x14ac:dyDescent="0.25">
      <c r="A1345" s="57">
        <f t="shared" si="381"/>
        <v>873.32483310446969</v>
      </c>
      <c r="B1345" s="12">
        <f t="shared" si="398"/>
        <v>138.99396411348087</v>
      </c>
      <c r="C1345" s="57" t="str">
        <f t="shared" si="382"/>
        <v>-32.5733680657567-508.260341063274i</v>
      </c>
      <c r="D1345" s="57" t="str">
        <f t="shared" si="383"/>
        <v>7.79999405097368-229.016674489087i</v>
      </c>
      <c r="E1345" s="57" t="str">
        <f t="shared" si="384"/>
        <v>162.357164503957-0.753414602508645i</v>
      </c>
      <c r="F1345" s="57" t="str">
        <f t="shared" si="385"/>
        <v>3.8398394079956-477.582749512358i</v>
      </c>
      <c r="G1345" s="57" t="str">
        <f t="shared" si="386"/>
        <v>0.999999887535872-0.000335356698196513i</v>
      </c>
      <c r="H1345" s="57" t="str">
        <f t="shared" si="387"/>
        <v>109.119557242589+10.0997494825552i</v>
      </c>
      <c r="I1345" s="57" t="str">
        <f t="shared" si="388"/>
        <v>14.7892198272986-146.905284277526i</v>
      </c>
      <c r="K1345" s="57" t="str">
        <f t="shared" si="389"/>
        <v>0.109037027911869-0.0102143763141449i</v>
      </c>
      <c r="L1345" s="57" t="str">
        <f t="shared" si="390"/>
        <v>0.000125-3.60986542497769i</v>
      </c>
      <c r="M1345" s="57" t="str">
        <f t="shared" si="391"/>
        <v>0.0015-1.7401965240166i</v>
      </c>
      <c r="N1345" s="57">
        <f t="shared" si="392"/>
        <v>86.333045312804416</v>
      </c>
      <c r="O1345" s="57">
        <f t="shared" si="393"/>
        <v>54.139525571024805</v>
      </c>
      <c r="P1345" s="371">
        <f t="shared" si="394"/>
        <v>54.139525571024805</v>
      </c>
      <c r="Q1345" s="371">
        <f t="shared" si="395"/>
        <v>-93.666954687195584</v>
      </c>
      <c r="R1345" s="12">
        <f t="shared" si="396"/>
        <v>86.333045312804416</v>
      </c>
      <c r="S1345" s="57">
        <f t="shared" si="397"/>
        <v>0.13899396411348086</v>
      </c>
      <c r="T1345" s="12">
        <f t="shared" si="380"/>
        <v>54.139525571024805</v>
      </c>
    </row>
    <row r="1346" spans="1:20" x14ac:dyDescent="0.25">
      <c r="A1346" s="57">
        <f t="shared" si="381"/>
        <v>876.64346747026673</v>
      </c>
      <c r="B1346" s="12">
        <f t="shared" si="398"/>
        <v>139.5221411771121</v>
      </c>
      <c r="C1346" s="57" t="str">
        <f t="shared" si="382"/>
        <v>-32.5708090605429-506.311206220971i</v>
      </c>
      <c r="D1346" s="57" t="str">
        <f t="shared" si="383"/>
        <v>7.79999400567521-228.149757280403i</v>
      </c>
      <c r="E1346" s="57" t="str">
        <f t="shared" si="384"/>
        <v>162.356317985361-0.756188235477054i</v>
      </c>
      <c r="F1346" s="57" t="str">
        <f t="shared" si="385"/>
        <v>3.83983940470735-475.774815020515i</v>
      </c>
      <c r="G1346" s="57" t="str">
        <f t="shared" si="386"/>
        <v>0.999999886679521-0.000336631053361385i</v>
      </c>
      <c r="H1346" s="57" t="str">
        <f t="shared" si="387"/>
        <v>109.119775418416+10.1381362356609i</v>
      </c>
      <c r="I1346" s="57" t="str">
        <f t="shared" si="388"/>
        <v>14.7892328106095-146.348623337505i</v>
      </c>
      <c r="K1346" s="57" t="str">
        <f t="shared" si="389"/>
        <v>0.109029760505398-0.0102525031857546i</v>
      </c>
      <c r="L1346" s="57" t="str">
        <f t="shared" si="390"/>
        <v>0.000125-3.59619986548882i</v>
      </c>
      <c r="M1346" s="57" t="str">
        <f t="shared" si="391"/>
        <v>0.0015-1.73360881053656i</v>
      </c>
      <c r="N1346" s="57">
        <f t="shared" si="392"/>
        <v>86.319255850189705</v>
      </c>
      <c r="O1346" s="57">
        <f t="shared" si="393"/>
        <v>54.106286120232411</v>
      </c>
      <c r="P1346" s="371">
        <f t="shared" si="394"/>
        <v>54.106286120232411</v>
      </c>
      <c r="Q1346" s="371">
        <f t="shared" si="395"/>
        <v>-93.680744149810295</v>
      </c>
      <c r="R1346" s="12">
        <f t="shared" si="396"/>
        <v>86.319255850189705</v>
      </c>
      <c r="S1346" s="57">
        <f t="shared" si="397"/>
        <v>0.13952214117711209</v>
      </c>
      <c r="T1346" s="12">
        <f t="shared" si="380"/>
        <v>54.106286120232411</v>
      </c>
    </row>
    <row r="1347" spans="1:20" x14ac:dyDescent="0.25">
      <c r="A1347" s="57">
        <f t="shared" si="381"/>
        <v>879.97471264665376</v>
      </c>
      <c r="B1347" s="12">
        <f t="shared" si="398"/>
        <v>140.05232531358513</v>
      </c>
      <c r="C1347" s="57" t="str">
        <f t="shared" si="382"/>
        <v>-32.5682309727895-504.369358769703i</v>
      </c>
      <c r="D1347" s="57" t="str">
        <f t="shared" si="383"/>
        <v>7.79999396003183-227.286122082571i</v>
      </c>
      <c r="E1347" s="57" t="str">
        <f t="shared" si="384"/>
        <v>162.355465159195-0.758971400023266i</v>
      </c>
      <c r="F1347" s="57" t="str">
        <f t="shared" si="385"/>
        <v>3.83983940139407-473.973724709116i</v>
      </c>
      <c r="G1347" s="57" t="str">
        <f t="shared" si="386"/>
        <v>0.999999885816649-0.000337910251072586i</v>
      </c>
      <c r="H1347" s="57" t="str">
        <f t="shared" si="387"/>
        <v>109.119995256083+10.1766689466119i</v>
      </c>
      <c r="I1347" s="57" t="str">
        <f t="shared" si="388"/>
        <v>14.7892458928029-145.794067671045i</v>
      </c>
      <c r="K1347" s="57" t="str">
        <f t="shared" si="389"/>
        <v>0.10902243874777-0.010290767162872i</v>
      </c>
      <c r="L1347" s="57" t="str">
        <f t="shared" si="390"/>
        <v>0.000125-3.58258603854236i</v>
      </c>
      <c r="M1347" s="57" t="str">
        <f t="shared" si="391"/>
        <v>0.0015-1.72704603560128i</v>
      </c>
      <c r="N1347" s="57">
        <f t="shared" si="392"/>
        <v>86.305415632225632</v>
      </c>
      <c r="O1347" s="57">
        <f t="shared" si="393"/>
        <v>54.073044444651146</v>
      </c>
      <c r="P1347" s="371">
        <f t="shared" si="394"/>
        <v>54.073044444651146</v>
      </c>
      <c r="Q1347" s="371">
        <f t="shared" si="395"/>
        <v>-93.694584367774368</v>
      </c>
      <c r="R1347" s="12">
        <f t="shared" si="396"/>
        <v>86.305415632225632</v>
      </c>
      <c r="S1347" s="57">
        <f t="shared" si="397"/>
        <v>0.14005232531358514</v>
      </c>
      <c r="T1347" s="12">
        <f t="shared" si="380"/>
        <v>54.073044444651146</v>
      </c>
    </row>
    <row r="1348" spans="1:20" x14ac:dyDescent="0.25">
      <c r="A1348" s="57">
        <f t="shared" si="381"/>
        <v>883.31861655471107</v>
      </c>
      <c r="B1348" s="12">
        <f t="shared" si="398"/>
        <v>140.58452414977677</v>
      </c>
      <c r="C1348" s="57" t="str">
        <f t="shared" si="382"/>
        <v>-32.5656336632552-502.434770819418i</v>
      </c>
      <c r="D1348" s="57" t="str">
        <f t="shared" si="383"/>
        <v>7.79999391404087-226.425756471911i</v>
      </c>
      <c r="E1348" s="57" t="str">
        <f t="shared" si="384"/>
        <v>162.354605979507-0.761764121096918i</v>
      </c>
      <c r="F1348" s="57" t="str">
        <f t="shared" si="385"/>
        <v>3.83983939805554-472.17945266887i</v>
      </c>
      <c r="G1348" s="57" t="str">
        <f t="shared" si="386"/>
        <v>0.999999884947207-0.000339194309731752i</v>
      </c>
      <c r="H1348" s="57" t="str">
        <f t="shared" si="387"/>
        <v>109.120216768253+10.2153481710574i</v>
      </c>
      <c r="I1348" s="57" t="str">
        <f t="shared" si="388"/>
        <v>14.7892590746319-145.241609300671i</v>
      </c>
      <c r="K1348" s="57" t="str">
        <f t="shared" si="389"/>
        <v>0.109015062240001-0.0103291686792815i</v>
      </c>
      <c r="L1348" s="57" t="str">
        <f t="shared" si="390"/>
        <v>0.000125-3.56902374829884i</v>
      </c>
      <c r="M1348" s="57" t="str">
        <f t="shared" si="391"/>
        <v>0.0015-1.72050810480302i</v>
      </c>
      <c r="N1348" s="57">
        <f t="shared" si="392"/>
        <v>86.291524484590738</v>
      </c>
      <c r="O1348" s="57">
        <f t="shared" si="393"/>
        <v>54.039800527736908</v>
      </c>
      <c r="P1348" s="371">
        <f t="shared" si="394"/>
        <v>54.039800527736908</v>
      </c>
      <c r="Q1348" s="371">
        <f t="shared" si="395"/>
        <v>-93.708475515409262</v>
      </c>
      <c r="R1348" s="12">
        <f t="shared" si="396"/>
        <v>86.291524484590738</v>
      </c>
      <c r="S1348" s="57">
        <f t="shared" si="397"/>
        <v>0.14058452414977676</v>
      </c>
      <c r="T1348" s="12">
        <f t="shared" si="380"/>
        <v>54.039800527736908</v>
      </c>
    </row>
    <row r="1349" spans="1:20" x14ac:dyDescent="0.25">
      <c r="A1349" s="57">
        <f t="shared" si="381"/>
        <v>886.67522729761902</v>
      </c>
      <c r="B1349" s="12">
        <f t="shared" si="398"/>
        <v>141.11874534154592</v>
      </c>
      <c r="C1349" s="57" t="str">
        <f t="shared" si="382"/>
        <v>-32.563016991728-500.507414584996i</v>
      </c>
      <c r="D1349" s="57" t="str">
        <f t="shared" si="383"/>
        <v>7.79999386769975-225.568648071774i</v>
      </c>
      <c r="E1349" s="57" t="str">
        <f t="shared" si="384"/>
        <v>162.353740400028-0.764566423618819i</v>
      </c>
      <c r="F1349" s="57" t="str">
        <f t="shared" si="385"/>
        <v>3.83983939469161-470.391973088574i</v>
      </c>
      <c r="G1349" s="57" t="str">
        <f t="shared" si="386"/>
        <v>0.999999884071144-0.000340483247810448i</v>
      </c>
      <c r="H1349" s="57" t="str">
        <f t="shared" si="387"/>
        <v>109.120439967684+10.2541744667694i</v>
      </c>
      <c r="I1349" s="57" t="str">
        <f t="shared" si="388"/>
        <v>14.7892723568555-144.691240279079i</v>
      </c>
      <c r="K1349" s="57" t="str">
        <f t="shared" si="389"/>
        <v>0.109007630580295-0.0103677081694511i</v>
      </c>
      <c r="L1349" s="57" t="str">
        <f t="shared" si="390"/>
        <v>0.000125-3.55551279966012i</v>
      </c>
      <c r="M1349" s="57" t="str">
        <f t="shared" si="391"/>
        <v>0.0015-1.71399492409148i</v>
      </c>
      <c r="N1349" s="57">
        <f t="shared" si="392"/>
        <v>86.27758223250855</v>
      </c>
      <c r="O1349" s="57">
        <f t="shared" si="393"/>
        <v>54.006554352825873</v>
      </c>
      <c r="P1349" s="371">
        <f t="shared" si="394"/>
        <v>54.006554352825873</v>
      </c>
      <c r="Q1349" s="371">
        <f t="shared" si="395"/>
        <v>-93.72241776749145</v>
      </c>
      <c r="R1349" s="12">
        <f t="shared" si="396"/>
        <v>86.27758223250855</v>
      </c>
      <c r="S1349" s="57">
        <f t="shared" si="397"/>
        <v>0.14111874534154592</v>
      </c>
      <c r="T1349" s="12">
        <f t="shared" si="380"/>
        <v>54.006554352825873</v>
      </c>
    </row>
    <row r="1350" spans="1:20" x14ac:dyDescent="0.25">
      <c r="A1350" s="57">
        <f t="shared" si="381"/>
        <v>890.04459316134989</v>
      </c>
      <c r="B1350" s="12">
        <f t="shared" si="398"/>
        <v>141.65499657384379</v>
      </c>
      <c r="C1350" s="57" t="str">
        <f t="shared" si="382"/>
        <v>-32.5603808170234-498.587262385833i</v>
      </c>
      <c r="D1350" s="57" t="str">
        <f t="shared" si="383"/>
        <v>7.79999382100575-224.714784552367i</v>
      </c>
      <c r="E1350" s="57" t="str">
        <f t="shared" si="384"/>
        <v>162.352868374171-0.76737833247956i</v>
      </c>
      <c r="F1350" s="57" t="str">
        <f t="shared" si="385"/>
        <v>3.83983939130205-468.611260254732i</v>
      </c>
      <c r="G1350" s="57" t="str">
        <f t="shared" si="386"/>
        <v>0.999999883188411-0.000341777083850429i</v>
      </c>
      <c r="H1350" s="57" t="str">
        <f t="shared" si="387"/>
        <v>109.120664867233+10.2931483936516i</v>
      </c>
      <c r="I1350" s="57" t="str">
        <f t="shared" si="388"/>
        <v>14.7892857402388-144.142952689019i</v>
      </c>
      <c r="K1350" s="57" t="str">
        <f t="shared" si="389"/>
        <v>0.109000143364019-0.010406386068525i</v>
      </c>
      <c r="L1350" s="57" t="str">
        <f t="shared" si="390"/>
        <v>0.000125-3.54205299826671i</v>
      </c>
      <c r="M1350" s="57" t="str">
        <f t="shared" si="391"/>
        <v>0.0015-1.70750639977234i</v>
      </c>
      <c r="N1350" s="57">
        <f t="shared" si="392"/>
        <v>86.263588700747334</v>
      </c>
      <c r="O1350" s="57">
        <f t="shared" si="393"/>
        <v>53.97330590313323</v>
      </c>
      <c r="P1350" s="371">
        <f t="shared" si="394"/>
        <v>53.97330590313323</v>
      </c>
      <c r="Q1350" s="371">
        <f t="shared" si="395"/>
        <v>-93.736411299252666</v>
      </c>
      <c r="R1350" s="12">
        <f t="shared" si="396"/>
        <v>86.263588700747334</v>
      </c>
      <c r="S1350" s="57">
        <f t="shared" si="397"/>
        <v>0.14165499657384378</v>
      </c>
      <c r="T1350" s="12">
        <f t="shared" si="380"/>
        <v>53.97330590313323</v>
      </c>
    </row>
    <row r="1351" spans="1:20" x14ac:dyDescent="0.25">
      <c r="A1351" s="57">
        <f t="shared" si="381"/>
        <v>893.42676261536303</v>
      </c>
      <c r="B1351" s="12">
        <f t="shared" si="398"/>
        <v>142.19328556082439</v>
      </c>
      <c r="C1351" s="57" t="str">
        <f t="shared" si="382"/>
        <v>-32.5577249969738-496.67428664546i</v>
      </c>
      <c r="D1351" s="57" t="str">
        <f t="shared" si="383"/>
        <v>7.7999937739562-223.864153630578i</v>
      </c>
      <c r="E1351" s="57" t="str">
        <f t="shared" si="384"/>
        <v>162.351989855025-0.770199872537505i</v>
      </c>
      <c r="F1351" s="57" t="str">
        <f t="shared" si="385"/>
        <v>3.83983938788668-466.837288551194i</v>
      </c>
      <c r="G1351" s="57" t="str">
        <f t="shared" si="386"/>
        <v>0.999999882298957-0.00034307583646391i</v>
      </c>
      <c r="H1351" s="57" t="str">
        <f t="shared" si="387"/>
        <v>109.120891479854+10.3322705137467i</v>
      </c>
      <c r="I1351" s="57" t="str">
        <f t="shared" si="388"/>
        <v>14.7892992255523-143.596738643183i</v>
      </c>
      <c r="K1351" s="57" t="str">
        <f t="shared" si="389"/>
        <v>0.10899260018369-0.0104452028123153i</v>
      </c>
      <c r="L1351" s="57" t="str">
        <f t="shared" si="390"/>
        <v>0.000125-3.52864415049483i</v>
      </c>
      <c r="M1351" s="57" t="str">
        <f t="shared" si="391"/>
        <v>0.0015-1.70104243850602i</v>
      </c>
      <c r="N1351" s="57">
        <f t="shared" si="392"/>
        <v>86.249543713621435</v>
      </c>
      <c r="O1351" s="57">
        <f t="shared" si="393"/>
        <v>53.940055161752625</v>
      </c>
      <c r="P1351" s="371">
        <f t="shared" si="394"/>
        <v>53.940055161752625</v>
      </c>
      <c r="Q1351" s="371">
        <f t="shared" si="395"/>
        <v>-93.750456286378565</v>
      </c>
      <c r="R1351" s="12">
        <f t="shared" si="396"/>
        <v>86.249543713621435</v>
      </c>
      <c r="S1351" s="57">
        <f t="shared" si="397"/>
        <v>0.14219328556082439</v>
      </c>
      <c r="T1351" s="12">
        <f t="shared" si="380"/>
        <v>53.940055161752625</v>
      </c>
    </row>
    <row r="1352" spans="1:20" x14ac:dyDescent="0.25">
      <c r="A1352" s="57">
        <f t="shared" si="381"/>
        <v>896.82178431330135</v>
      </c>
      <c r="B1352" s="12">
        <f t="shared" si="398"/>
        <v>142.73362004595552</v>
      </c>
      <c r="C1352" s="57" t="str">
        <f t="shared" si="382"/>
        <v>-32.5550493884205-494.768459891143i</v>
      </c>
      <c r="D1352" s="57" t="str">
        <f t="shared" si="383"/>
        <v>7.79999372654841-223.016743069795i</v>
      </c>
      <c r="E1352" s="57" t="str">
        <f t="shared" si="384"/>
        <v>162.351104795351-0.773031068617205i</v>
      </c>
      <c r="F1352" s="57" t="str">
        <f t="shared" si="385"/>
        <v>3.83983938444531-465.07003245878i</v>
      </c>
      <c r="G1352" s="57" t="str">
        <f t="shared" si="386"/>
        <v>0.999999881402729-0.000344379524333831i</v>
      </c>
      <c r="H1352" s="57" t="str">
        <f t="shared" si="387"/>
        <v>109.1211198186+10.3715413912451i</v>
      </c>
      <c r="I1352" s="57" t="str">
        <f t="shared" si="388"/>
        <v>14.7893128135722-143.052590284094i</v>
      </c>
      <c r="K1352" s="57" t="str">
        <f t="shared" si="389"/>
        <v>0.108985000628956-0.0104841588372938i</v>
      </c>
      <c r="L1352" s="57" t="str">
        <f t="shared" si="390"/>
        <v>0.000125-3.51528606345371i</v>
      </c>
      <c r="M1352" s="57" t="str">
        <f t="shared" si="391"/>
        <v>0.0015-1.69460294730626i</v>
      </c>
      <c r="N1352" s="57">
        <f t="shared" si="392"/>
        <v>86.235447094991954</v>
      </c>
      <c r="O1352" s="57">
        <f t="shared" si="393"/>
        <v>53.906802111655125</v>
      </c>
      <c r="P1352" s="371">
        <f t="shared" si="394"/>
        <v>53.906802111655125</v>
      </c>
      <c r="Q1352" s="371">
        <f t="shared" si="395"/>
        <v>-93.764552905008046</v>
      </c>
      <c r="R1352" s="12">
        <f t="shared" si="396"/>
        <v>86.235447094991954</v>
      </c>
      <c r="S1352" s="57">
        <f t="shared" si="397"/>
        <v>0.14273362004595552</v>
      </c>
      <c r="T1352" s="12">
        <f t="shared" si="380"/>
        <v>53.906802111655125</v>
      </c>
    </row>
    <row r="1353" spans="1:20" x14ac:dyDescent="0.25">
      <c r="A1353" s="57">
        <f t="shared" si="381"/>
        <v>900.2297070936919</v>
      </c>
      <c r="B1353" s="12">
        <f t="shared" si="398"/>
        <v>143.27600780213015</v>
      </c>
      <c r="C1353" s="57" t="str">
        <f t="shared" si="382"/>
        <v>-32.5523538472155-492.869754753496i</v>
      </c>
      <c r="D1353" s="57" t="str">
        <f t="shared" si="383"/>
        <v>7.79999367877963-222.172540679732i</v>
      </c>
      <c r="E1353" s="57" t="str">
        <f t="shared" si="384"/>
        <v>162.350213147589-0.775871945508642i</v>
      </c>
      <c r="F1353" s="57" t="str">
        <f t="shared" si="385"/>
        <v>3.83983938097774-463.309466554917i</v>
      </c>
      <c r="G1353" s="57" t="str">
        <f t="shared" si="386"/>
        <v>0.999999880499678-0.000345688166214126i</v>
      </c>
      <c r="H1353" s="57" t="str">
        <f t="shared" si="387"/>
        <v>109.121349896625+10.4109615924939i</v>
      </c>
      <c r="I1353" s="57" t="str">
        <f t="shared" si="388"/>
        <v>14.7893265050816-142.510499783989i</v>
      </c>
      <c r="K1353" s="57" t="str">
        <f t="shared" si="389"/>
        <v>0.108977344286574-0.0105232545805845i</v>
      </c>
      <c r="L1353" s="57" t="str">
        <f t="shared" si="390"/>
        <v>0.000125-3.50197854498277i</v>
      </c>
      <c r="M1353" s="57" t="str">
        <f t="shared" si="391"/>
        <v>0.0015-1.68818783353881i</v>
      </c>
      <c r="N1353" s="57">
        <f t="shared" si="392"/>
        <v>86.221298668266485</v>
      </c>
      <c r="O1353" s="57">
        <f t="shared" si="393"/>
        <v>53.873546735688471</v>
      </c>
      <c r="P1353" s="371">
        <f t="shared" si="394"/>
        <v>53.873546735688471</v>
      </c>
      <c r="Q1353" s="371">
        <f t="shared" si="395"/>
        <v>-93.778701331733515</v>
      </c>
      <c r="R1353" s="12">
        <f t="shared" si="396"/>
        <v>86.221298668266485</v>
      </c>
      <c r="S1353" s="57">
        <f t="shared" si="397"/>
        <v>0.14327600780213015</v>
      </c>
      <c r="T1353" s="12">
        <f t="shared" si="380"/>
        <v>53.873546735688471</v>
      </c>
    </row>
    <row r="1354" spans="1:20" x14ac:dyDescent="0.25">
      <c r="A1354" s="57">
        <f t="shared" si="381"/>
        <v>903.65057998064799</v>
      </c>
      <c r="B1354" s="12">
        <f t="shared" si="398"/>
        <v>143.82045663177826</v>
      </c>
      <c r="C1354" s="57" t="str">
        <f t="shared" si="382"/>
        <v>-32.5496382282077-490.978143966101i</v>
      </c>
      <c r="D1354" s="57" t="str">
        <f t="shared" si="383"/>
        <v>7.7999936306471-221.331534316255i</v>
      </c>
      <c r="E1354" s="57" t="str">
        <f t="shared" si="384"/>
        <v>162.349314863846-0.77872252796531i</v>
      </c>
      <c r="F1354" s="57" t="str">
        <f t="shared" si="385"/>
        <v>3.83983937748376-461.555565513276i</v>
      </c>
      <c r="G1354" s="57" t="str">
        <f t="shared" si="386"/>
        <v>0.99999987958975-0.000347001780929993i</v>
      </c>
      <c r="H1354" s="57" t="str">
        <f t="shared" si="387"/>
        <v>109.12158172718+10.4505316860034i</v>
      </c>
      <c r="I1354" s="57" t="str">
        <f t="shared" si="388"/>
        <v>14.7893403008681-141.970459344706i</v>
      </c>
      <c r="K1354" s="57" t="str">
        <f t="shared" si="389"/>
        <v>0.108969630740397-0.0105624904799542i</v>
      </c>
      <c r="L1354" s="57" t="str">
        <f t="shared" si="390"/>
        <v>0.000125-3.4887214036489i</v>
      </c>
      <c r="M1354" s="57" t="str">
        <f t="shared" si="391"/>
        <v>0.0015-1.68179700492011i</v>
      </c>
      <c r="N1354" s="57">
        <f t="shared" si="392"/>
        <v>86.207098256400698</v>
      </c>
      <c r="O1354" s="57">
        <f t="shared" si="393"/>
        <v>53.840289016576335</v>
      </c>
      <c r="P1354" s="371">
        <f t="shared" si="394"/>
        <v>53.840289016576335</v>
      </c>
      <c r="Q1354" s="371">
        <f t="shared" si="395"/>
        <v>-93.792901743599302</v>
      </c>
      <c r="R1354" s="12">
        <f t="shared" si="396"/>
        <v>86.207098256400698</v>
      </c>
      <c r="S1354" s="57">
        <f t="shared" si="397"/>
        <v>0.14382045663177825</v>
      </c>
      <c r="T1354" s="12">
        <f t="shared" si="380"/>
        <v>53.840289016576335</v>
      </c>
    </row>
    <row r="1355" spans="1:20" x14ac:dyDescent="0.25">
      <c r="A1355" s="57">
        <f t="shared" si="381"/>
        <v>907.0844521845745</v>
      </c>
      <c r="B1355" s="12">
        <f t="shared" si="398"/>
        <v>144.36697436697901</v>
      </c>
      <c r="C1355" s="57" t="str">
        <f t="shared" si="382"/>
        <v>-32.546902385239-489.093600365097i</v>
      </c>
      <c r="D1355" s="57" t="str">
        <f t="shared" si="383"/>
        <v>7.79999358214809-220.493711881204i</v>
      </c>
      <c r="E1355" s="57" t="str">
        <f t="shared" si="384"/>
        <v>162.348409895898-0.781582840702276i</v>
      </c>
      <c r="F1355" s="57" t="str">
        <f t="shared" si="385"/>
        <v>3.83983937396318-459.808304103399i</v>
      </c>
      <c r="G1355" s="57" t="str">
        <f t="shared" si="386"/>
        <v>0.999999878672893-0.000348320387378167i</v>
      </c>
      <c r="H1355" s="57" t="str">
        <f t="shared" si="387"/>
        <v>109.121815323619+10.4902522424578i</v>
      </c>
      <c r="I1355" s="57" t="str">
        <f t="shared" si="388"/>
        <v>14.7893542017267-141.432461197576i</v>
      </c>
      <c r="K1355" s="57" t="str">
        <f t="shared" si="389"/>
        <v>0.10896185957135-0.0106018669738048i</v>
      </c>
      <c r="L1355" s="57" t="str">
        <f t="shared" si="390"/>
        <v>0.000125-3.47551444874368i</v>
      </c>
      <c r="M1355" s="57" t="str">
        <f t="shared" si="391"/>
        <v>0.0015-1.67543036951595i</v>
      </c>
      <c r="N1355" s="57">
        <f t="shared" si="392"/>
        <v>86.192845681898561</v>
      </c>
      <c r="O1355" s="57">
        <f t="shared" si="393"/>
        <v>53.807028936917085</v>
      </c>
      <c r="P1355" s="371">
        <f t="shared" si="394"/>
        <v>53.807028936917085</v>
      </c>
      <c r="Q1355" s="371">
        <f t="shared" si="395"/>
        <v>-93.807154318101439</v>
      </c>
      <c r="R1355" s="12">
        <f t="shared" si="396"/>
        <v>86.192845681898561</v>
      </c>
      <c r="S1355" s="57">
        <f t="shared" si="397"/>
        <v>0.14436697436697901</v>
      </c>
      <c r="T1355" s="12">
        <f t="shared" si="380"/>
        <v>53.807028936917085</v>
      </c>
    </row>
    <row r="1356" spans="1:20" x14ac:dyDescent="0.25">
      <c r="A1356" s="57">
        <f t="shared" si="381"/>
        <v>910.53137310287582</v>
      </c>
      <c r="B1356" s="12">
        <f t="shared" si="398"/>
        <v>144.91556886957352</v>
      </c>
      <c r="C1356" s="57" t="str">
        <f t="shared" si="382"/>
        <v>-32.5441461711413-487.216096888839i</v>
      </c>
      <c r="D1356" s="57" t="str">
        <f t="shared" si="383"/>
        <v>7.79999353327978-219.659061322224i</v>
      </c>
      <c r="E1356" s="57" t="str">
        <f t="shared" si="384"/>
        <v>162.347498195192-0.784452908395663i</v>
      </c>
      <c r="F1356" s="57" t="str">
        <f t="shared" si="385"/>
        <v>3.83983937041579-458.067657190346i</v>
      </c>
      <c r="G1356" s="57" t="str">
        <f t="shared" si="386"/>
        <v>0.999999877749055-0.000349644004527189i</v>
      </c>
      <c r="H1356" s="57" t="str">
        <f t="shared" si="387"/>
        <v>109.122050699399+10.5301238347212i</v>
      </c>
      <c r="I1356" s="57" t="str">
        <f t="shared" si="388"/>
        <v>14.7893682084571-140.896497603309i</v>
      </c>
      <c r="K1356" s="57" t="str">
        <f t="shared" si="389"/>
        <v>0.108954030357416-0.0106413845011642i</v>
      </c>
      <c r="L1356" s="57" t="str">
        <f t="shared" si="390"/>
        <v>0.000125-3.46235749028062i</v>
      </c>
      <c r="M1356" s="57" t="str">
        <f t="shared" si="391"/>
        <v>0.0015-1.66908783574014i</v>
      </c>
      <c r="N1356" s="57">
        <f t="shared" si="392"/>
        <v>86.178540766813086</v>
      </c>
      <c r="O1356" s="57">
        <f t="shared" si="393"/>
        <v>53.773766479183671</v>
      </c>
      <c r="P1356" s="371">
        <f t="shared" si="394"/>
        <v>53.773766479183671</v>
      </c>
      <c r="Q1356" s="371">
        <f t="shared" si="395"/>
        <v>-93.821459233186914</v>
      </c>
      <c r="R1356" s="12">
        <f t="shared" si="396"/>
        <v>86.178540766813086</v>
      </c>
      <c r="S1356" s="57">
        <f t="shared" si="397"/>
        <v>0.14491556886957352</v>
      </c>
      <c r="T1356" s="12">
        <f t="shared" si="380"/>
        <v>53.773766479183671</v>
      </c>
    </row>
    <row r="1357" spans="1:20" x14ac:dyDescent="0.25">
      <c r="A1357" s="57">
        <f t="shared" si="381"/>
        <v>913.99139232066671</v>
      </c>
      <c r="B1357" s="12">
        <f t="shared" si="398"/>
        <v>145.4662480312779</v>
      </c>
      <c r="C1357" s="57" t="str">
        <f t="shared" si="382"/>
        <v>-32.5413694377253-485.345606577457i</v>
      </c>
      <c r="D1357" s="57" t="str">
        <f t="shared" si="383"/>
        <v>7.79999348403938-218.827570632585i</v>
      </c>
      <c r="E1357" s="57" t="str">
        <f t="shared" si="384"/>
        <v>162.346579712836-0.787332755679756i</v>
      </c>
      <c r="F1357" s="57" t="str">
        <f t="shared" si="385"/>
        <v>3.83983936684139-456.333599734327i</v>
      </c>
      <c r="G1357" s="57" t="str">
        <f t="shared" si="386"/>
        <v>0.999999876818183-0.000350972651417682i</v>
      </c>
      <c r="H1357" s="57" t="str">
        <f t="shared" si="387"/>
        <v>109.122287868079+10.5701470378486i</v>
      </c>
      <c r="I1357" s="57" t="str">
        <f t="shared" si="388"/>
        <v>14.7893823218668-140.362560851885i</v>
      </c>
      <c r="K1357" s="57" t="str">
        <f t="shared" si="389"/>
        <v>0.108946142673613-0.0106810435016779i</v>
      </c>
      <c r="L1357" s="57" t="str">
        <f t="shared" si="390"/>
        <v>0.000125-3.44925033899245i</v>
      </c>
      <c r="M1357" s="57" t="str">
        <f t="shared" si="391"/>
        <v>0.0015-1.6627693123532i</v>
      </c>
      <c r="N1357" s="57">
        <f t="shared" si="392"/>
        <v>86.164183332747086</v>
      </c>
      <c r="O1357" s="57">
        <f t="shared" si="393"/>
        <v>53.740501625721777</v>
      </c>
      <c r="P1357" s="371">
        <f t="shared" si="394"/>
        <v>53.740501625721777</v>
      </c>
      <c r="Q1357" s="371">
        <f t="shared" si="395"/>
        <v>-93.835816667252914</v>
      </c>
      <c r="R1357" s="12">
        <f t="shared" si="396"/>
        <v>86.164183332747086</v>
      </c>
      <c r="S1357" s="57">
        <f t="shared" si="397"/>
        <v>0.14546624803127789</v>
      </c>
      <c r="T1357" s="12">
        <f t="shared" si="380"/>
        <v>53.740501625721777</v>
      </c>
    </row>
    <row r="1358" spans="1:20" x14ac:dyDescent="0.25">
      <c r="A1358" s="57">
        <f t="shared" si="381"/>
        <v>917.46455961148536</v>
      </c>
      <c r="B1358" s="12">
        <f t="shared" si="398"/>
        <v>146.01901977379677</v>
      </c>
      <c r="C1358" s="57" t="str">
        <f t="shared" si="382"/>
        <v>-32.5385720357777-483.482102572522i</v>
      </c>
      <c r="D1358" s="57" t="str">
        <f t="shared" si="383"/>
        <v>7.79999343442403-217.999227851015i</v>
      </c>
      <c r="E1358" s="57" t="str">
        <f t="shared" si="384"/>
        <v>162.345654399603-0.790222407146686i</v>
      </c>
      <c r="F1358" s="57" t="str">
        <f t="shared" si="385"/>
        <v>3.83983936323977-454.606106790341i</v>
      </c>
      <c r="G1358" s="57" t="str">
        <f t="shared" si="386"/>
        <v>0.999999875880222-0.000352306347162619i</v>
      </c>
      <c r="H1358" s="57" t="str">
        <f t="shared" si="387"/>
        <v>109.122526843318+10.6103224290919i</v>
      </c>
      <c r="I1358" s="57" t="str">
        <f t="shared" si="388"/>
        <v>14.7893965427679-139.830643262433i</v>
      </c>
      <c r="K1358" s="57" t="str">
        <f t="shared" si="389"/>
        <v>0.108938196091979-0.0107208444155995i</v>
      </c>
      <c r="L1358" s="57" t="str">
        <f t="shared" si="390"/>
        <v>0.000125-3.4361928063284i</v>
      </c>
      <c r="M1358" s="57" t="str">
        <f t="shared" si="391"/>
        <v>0.0015-1.65647470846104i</v>
      </c>
      <c r="N1358" s="57">
        <f t="shared" si="392"/>
        <v>86.149773200854057</v>
      </c>
      <c r="O1358" s="57">
        <f t="shared" si="393"/>
        <v>53.707234358749815</v>
      </c>
      <c r="P1358" s="371">
        <f t="shared" si="394"/>
        <v>53.707234358749815</v>
      </c>
      <c r="Q1358" s="371">
        <f t="shared" si="395"/>
        <v>-93.850226799145943</v>
      </c>
      <c r="R1358" s="12">
        <f t="shared" si="396"/>
        <v>86.149773200854057</v>
      </c>
      <c r="S1358" s="57">
        <f t="shared" si="397"/>
        <v>0.14601901977379678</v>
      </c>
      <c r="T1358" s="12">
        <f t="shared" si="380"/>
        <v>53.707234358749815</v>
      </c>
    </row>
    <row r="1359" spans="1:20" x14ac:dyDescent="0.25">
      <c r="A1359" s="57">
        <f t="shared" si="381"/>
        <v>920.95092493800905</v>
      </c>
      <c r="B1359" s="12">
        <f t="shared" si="398"/>
        <v>146.57389204893721</v>
      </c>
      <c r="C1359" s="57" t="str">
        <f t="shared" si="382"/>
        <v>-32.5357538150527-481.625558116643i</v>
      </c>
      <c r="D1359" s="57" t="str">
        <f t="shared" si="383"/>
        <v>7.79999338443089-217.174021061524i</v>
      </c>
      <c r="E1359" s="57" t="str">
        <f t="shared" si="384"/>
        <v>162.344722205928-0.793121887343956i</v>
      </c>
      <c r="F1359" s="57" t="str">
        <f t="shared" si="385"/>
        <v>3.83983935961072-452.885153507824i</v>
      </c>
      <c r="G1359" s="57" t="str">
        <f t="shared" si="386"/>
        <v>0.99999987493512-0.000353645110947607i</v>
      </c>
      <c r="H1359" s="57" t="str">
        <f t="shared" si="387"/>
        <v>109.122767638884+10.65065058791i</v>
      </c>
      <c r="I1359" s="57" t="str">
        <f t="shared" si="388"/>
        <v>14.7894108719793-139.300737183135i</v>
      </c>
      <c r="K1359" s="57" t="str">
        <f t="shared" si="389"/>
        <v>0.10893019018155-0.0107607876837819i</v>
      </c>
      <c r="L1359" s="57" t="str">
        <f t="shared" si="390"/>
        <v>0.000125-3.42318470445148i</v>
      </c>
      <c r="M1359" s="57" t="str">
        <f t="shared" si="391"/>
        <v>0.0015-1.65020393351369i</v>
      </c>
      <c r="N1359" s="57">
        <f t="shared" si="392"/>
        <v>86.13531019183884</v>
      </c>
      <c r="O1359" s="57">
        <f t="shared" si="393"/>
        <v>53.673964660357612</v>
      </c>
      <c r="P1359" s="371">
        <f t="shared" si="394"/>
        <v>53.673964660357612</v>
      </c>
      <c r="Q1359" s="371">
        <f t="shared" si="395"/>
        <v>-93.86468980816116</v>
      </c>
      <c r="R1359" s="12">
        <f t="shared" si="396"/>
        <v>86.13531019183884</v>
      </c>
      <c r="S1359" s="57">
        <f t="shared" si="397"/>
        <v>0.1465738920489372</v>
      </c>
      <c r="T1359" s="12">
        <f t="shared" si="380"/>
        <v>53.673964660357612</v>
      </c>
    </row>
    <row r="1360" spans="1:20" x14ac:dyDescent="0.25">
      <c r="A1360" s="57">
        <f t="shared" si="381"/>
        <v>924.45053845277357</v>
      </c>
      <c r="B1360" s="12">
        <f t="shared" si="398"/>
        <v>147.13087283872318</v>
      </c>
      <c r="C1360" s="57" t="str">
        <f t="shared" si="382"/>
        <v>-32.5329146242674-479.775946553094i</v>
      </c>
      <c r="D1360" s="57" t="str">
        <f t="shared" si="383"/>
        <v>7.79999333405708-216.351938393236i</v>
      </c>
      <c r="E1360" s="57" t="str">
        <f t="shared" si="384"/>
        <v>162.343783081903-0.796031220773031i</v>
      </c>
      <c r="F1360" s="57" t="str">
        <f t="shared" si="385"/>
        <v>3.83983935595405-451.170715130285i</v>
      </c>
      <c r="G1360" s="57" t="str">
        <f t="shared" si="386"/>
        <v>0.999999873982821-0.000354988962031152i</v>
      </c>
      <c r="H1360" s="57" t="str">
        <f t="shared" si="387"/>
        <v>109.123010268647+10.6911320959764i</v>
      </c>
      <c r="I1360" s="57" t="str">
        <f t="shared" si="388"/>
        <v>14.7894253103258-138.772834991108i</v>
      </c>
      <c r="K1360" s="57" t="str">
        <f t="shared" si="389"/>
        <v>0.108922124508344-0.0108008737476682i</v>
      </c>
      <c r="L1360" s="57" t="str">
        <f t="shared" si="390"/>
        <v>0.000125-3.41022584623578i</v>
      </c>
      <c r="M1360" s="57" t="str">
        <f t="shared" si="391"/>
        <v>0.0015-1.64395689730394i</v>
      </c>
      <c r="N1360" s="57">
        <f t="shared" si="392"/>
        <v>86.120794125958525</v>
      </c>
      <c r="O1360" s="57">
        <f t="shared" si="393"/>
        <v>53.640692512505723</v>
      </c>
      <c r="P1360" s="371">
        <f t="shared" si="394"/>
        <v>53.640692512505723</v>
      </c>
      <c r="Q1360" s="371">
        <f t="shared" si="395"/>
        <v>-93.879205874041475</v>
      </c>
      <c r="R1360" s="12">
        <f t="shared" si="396"/>
        <v>86.120794125958525</v>
      </c>
      <c r="S1360" s="57">
        <f t="shared" si="397"/>
        <v>0.14713087283872317</v>
      </c>
      <c r="T1360" s="12">
        <f t="shared" si="380"/>
        <v>53.640692512505723</v>
      </c>
    </row>
    <row r="1361" spans="1:20" x14ac:dyDescent="0.25">
      <c r="A1361" s="57">
        <f t="shared" si="381"/>
        <v>927.96345049889419</v>
      </c>
      <c r="B1361" s="12">
        <f t="shared" si="398"/>
        <v>147.68997015551034</v>
      </c>
      <c r="C1361" s="57" t="str">
        <f t="shared" si="382"/>
        <v>-32.5300543110955-477.933241325423i</v>
      </c>
      <c r="D1361" s="57" t="str">
        <f t="shared" si="383"/>
        <v>7.7999932832997-215.532968020215i</v>
      </c>
      <c r="E1361" s="57" t="str">
        <f t="shared" si="384"/>
        <v>162.342836977278-0.798950431887936i</v>
      </c>
      <c r="F1361" s="57" t="str">
        <f t="shared" si="385"/>
        <v>3.83983935226953-449.462766994952i</v>
      </c>
      <c r="G1361" s="57" t="str">
        <f t="shared" si="386"/>
        <v>0.999999873023271-0.000356337919744946i</v>
      </c>
      <c r="H1361" s="57" t="str">
        <f t="shared" si="387"/>
        <v>109.123254746585+10.7317675371893i</v>
      </c>
      <c r="I1361" s="57" t="str">
        <f t="shared" si="388"/>
        <v>14.7894398586398-138.246929092296i</v>
      </c>
      <c r="K1361" s="57" t="str">
        <f t="shared" si="389"/>
        <v>0.108913998635337-0.0108411030492821i</v>
      </c>
      <c r="L1361" s="57" t="str">
        <f t="shared" si="390"/>
        <v>0.000125-3.39731604526378i</v>
      </c>
      <c r="M1361" s="57" t="str">
        <f t="shared" si="391"/>
        <v>0.0015-1.63773350996607i</v>
      </c>
      <c r="N1361" s="57">
        <f t="shared" si="392"/>
        <v>86.106224823023069</v>
      </c>
      <c r="O1361" s="57">
        <f t="shared" si="393"/>
        <v>53.607417897024206</v>
      </c>
      <c r="P1361" s="371">
        <f t="shared" si="394"/>
        <v>53.607417897024206</v>
      </c>
      <c r="Q1361" s="371">
        <f t="shared" si="395"/>
        <v>-93.893775176976931</v>
      </c>
      <c r="R1361" s="12">
        <f t="shared" si="396"/>
        <v>86.106224823023069</v>
      </c>
      <c r="S1361" s="57">
        <f t="shared" si="397"/>
        <v>0.14768997015551033</v>
      </c>
      <c r="T1361" s="12">
        <f t="shared" si="380"/>
        <v>53.607417897024206</v>
      </c>
    </row>
    <row r="1362" spans="1:20" x14ac:dyDescent="0.25">
      <c r="A1362" s="57">
        <f t="shared" si="381"/>
        <v>931.48971161078998</v>
      </c>
      <c r="B1362" s="12">
        <f t="shared" si="398"/>
        <v>148.25119204210128</v>
      </c>
      <c r="C1362" s="57" t="str">
        <f t="shared" si="382"/>
        <v>-32.5271727221591-476.097415977106i</v>
      </c>
      <c r="D1362" s="57" t="str">
        <f t="shared" si="383"/>
        <v>7.79999323215583-214.717098161299i</v>
      </c>
      <c r="E1362" s="57" t="str">
        <f t="shared" si="384"/>
        <v>162.341883841458-0.801879545093268i</v>
      </c>
      <c r="F1362" s="57" t="str">
        <f t="shared" si="385"/>
        <v>3.83983934855696-447.761284532417i</v>
      </c>
      <c r="G1362" s="57" t="str">
        <f t="shared" si="386"/>
        <v>0.999999872056414-0.00035769200349414i</v>
      </c>
      <c r="H1362" s="57" t="str">
        <f t="shared" si="387"/>
        <v>109.12350108678+10.7725574976778i</v>
      </c>
      <c r="I1362" s="57" t="str">
        <f t="shared" si="388"/>
        <v>14.7894545177581-137.723011921356i</v>
      </c>
      <c r="K1362" s="57" t="str">
        <f t="shared" si="389"/>
        <v>0.10890581212245-0.0108814760312182i</v>
      </c>
      <c r="L1362" s="57" t="str">
        <f t="shared" si="390"/>
        <v>0.000125-3.38445511582364i</v>
      </c>
      <c r="M1362" s="57" t="str">
        <f t="shared" si="391"/>
        <v>0.0015-1.63153368197456i</v>
      </c>
      <c r="N1362" s="57">
        <f t="shared" si="392"/>
        <v>86.091602102396635</v>
      </c>
      <c r="O1362" s="57">
        <f t="shared" si="393"/>
        <v>53.574140795612372</v>
      </c>
      <c r="P1362" s="371">
        <f t="shared" si="394"/>
        <v>53.574140795612372</v>
      </c>
      <c r="Q1362" s="371">
        <f t="shared" si="395"/>
        <v>-93.908397897603365</v>
      </c>
      <c r="R1362" s="12">
        <f t="shared" si="396"/>
        <v>86.091602102396635</v>
      </c>
      <c r="S1362" s="57">
        <f t="shared" si="397"/>
        <v>0.14825119204210127</v>
      </c>
      <c r="T1362" s="12">
        <f t="shared" si="380"/>
        <v>53.574140795612372</v>
      </c>
    </row>
    <row r="1363" spans="1:20" x14ac:dyDescent="0.25">
      <c r="A1363" s="57">
        <f t="shared" si="381"/>
        <v>935.02937251491096</v>
      </c>
      <c r="B1363" s="12">
        <f t="shared" si="398"/>
        <v>148.81454657186126</v>
      </c>
      <c r="C1363" s="57" t="str">
        <f t="shared" si="382"/>
        <v>-32.5242697030239-474.268444151141i</v>
      </c>
      <c r="D1363" s="57" t="str">
        <f t="shared" si="383"/>
        <v>7.79999318062252-213.904317079924i</v>
      </c>
      <c r="E1363" s="57" t="str">
        <f t="shared" si="384"/>
        <v>162.340923623502-0.804818584742732i</v>
      </c>
      <c r="F1363" s="57" t="str">
        <f t="shared" si="385"/>
        <v>3.83983934481611-446.066243266285i</v>
      </c>
      <c r="G1363" s="57" t="str">
        <f t="shared" si="386"/>
        <v>0.999999871082196-0.000359051232757623i</v>
      </c>
      <c r="H1363" s="57" t="str">
        <f t="shared" si="387"/>
        <v>109.123749303423+10.8135025658126i</v>
      </c>
      <c r="I1363" s="57" t="str">
        <f t="shared" si="388"/>
        <v>14.7894692885254-137.201075941559i</v>
      </c>
      <c r="K1363" s="57" t="str">
        <f t="shared" si="389"/>
        <v>0.108897564526525-0.0109219931366325i</v>
      </c>
      <c r="L1363" s="57" t="str">
        <f t="shared" si="390"/>
        <v>0.000125-3.3716428729066i</v>
      </c>
      <c r="M1363" s="57" t="str">
        <f t="shared" si="391"/>
        <v>0.0015-1.62535732414282i</v>
      </c>
      <c r="N1363" s="57">
        <f t="shared" si="392"/>
        <v>86.07692578299806</v>
      </c>
      <c r="O1363" s="57">
        <f t="shared" si="393"/>
        <v>53.540861189837294</v>
      </c>
      <c r="P1363" s="371">
        <f t="shared" si="394"/>
        <v>53.540861189837294</v>
      </c>
      <c r="Q1363" s="371">
        <f t="shared" si="395"/>
        <v>-93.92307421700194</v>
      </c>
      <c r="R1363" s="12">
        <f t="shared" si="396"/>
        <v>86.07692578299806</v>
      </c>
      <c r="S1363" s="57">
        <f t="shared" si="397"/>
        <v>0.14881454657186124</v>
      </c>
      <c r="T1363" s="12">
        <f t="shared" si="380"/>
        <v>53.540861189837294</v>
      </c>
    </row>
    <row r="1364" spans="1:20" x14ac:dyDescent="0.25">
      <c r="A1364" s="57">
        <f t="shared" si="381"/>
        <v>938.58248413046761</v>
      </c>
      <c r="B1364" s="12">
        <f t="shared" si="398"/>
        <v>149.38004184883434</v>
      </c>
      <c r="C1364" s="57" t="str">
        <f t="shared" si="382"/>
        <v>-32.5213450981913-472.44629958969i</v>
      </c>
      <c r="D1364" s="57" t="str">
        <f t="shared" si="383"/>
        <v>7.79999312869683-213.094613083963i</v>
      </c>
      <c r="E1364" s="57" t="str">
        <f t="shared" si="384"/>
        <v>162.339956272116-0.807767575137037i</v>
      </c>
      <c r="F1364" s="57" t="str">
        <f t="shared" si="385"/>
        <v>3.83983934104679-444.377618812817i</v>
      </c>
      <c r="G1364" s="57" t="str">
        <f t="shared" si="386"/>
        <v>0.999999870100559-0.000360415627088305i</v>
      </c>
      <c r="H1364" s="57" t="str">
        <f t="shared" si="387"/>
        <v>109.123999410813+10.8546033322135i</v>
      </c>
      <c r="I1364" s="57" t="str">
        <f t="shared" si="388"/>
        <v>14.7894841717917-136.681113644673i</v>
      </c>
      <c r="K1364" s="57" t="str">
        <f t="shared" si="389"/>
        <v>0.108889255401308-0.0109626548092324i</v>
      </c>
      <c r="L1364" s="57" t="str">
        <f t="shared" si="390"/>
        <v>0.000125-3.35887913220423i</v>
      </c>
      <c r="M1364" s="57" t="str">
        <f t="shared" si="391"/>
        <v>0.0015-1.61920434762186i</v>
      </c>
      <c r="N1364" s="57">
        <f t="shared" si="392"/>
        <v>86.062195683302178</v>
      </c>
      <c r="O1364" s="57">
        <f t="shared" si="393"/>
        <v>53.50757906113315</v>
      </c>
      <c r="P1364" s="371">
        <f t="shared" si="394"/>
        <v>53.50757906113315</v>
      </c>
      <c r="Q1364" s="371">
        <f t="shared" si="395"/>
        <v>-93.937804316697822</v>
      </c>
      <c r="R1364" s="12">
        <f t="shared" si="396"/>
        <v>86.062195683302178</v>
      </c>
      <c r="S1364" s="57">
        <f t="shared" si="397"/>
        <v>0.14938004184883433</v>
      </c>
      <c r="T1364" s="12">
        <f t="shared" si="380"/>
        <v>53.50757906113315</v>
      </c>
    </row>
    <row r="1365" spans="1:20" x14ac:dyDescent="0.25">
      <c r="A1365" s="57">
        <f t="shared" si="381"/>
        <v>942.14909757016346</v>
      </c>
      <c r="B1365" s="12">
        <f t="shared" si="398"/>
        <v>149.94768600785991</v>
      </c>
      <c r="C1365" s="57" t="str">
        <f t="shared" si="382"/>
        <v>-32.5183987510955-470.630956133706i</v>
      </c>
      <c r="D1365" s="57" t="str">
        <f t="shared" si="383"/>
        <v>7.79999307637575-212.287974525552i</v>
      </c>
      <c r="E1365" s="57" t="str">
        <f t="shared" si="384"/>
        <v>162.338981735659-0.810726540522784i</v>
      </c>
      <c r="F1365" s="57" t="str">
        <f t="shared" si="385"/>
        <v>3.83983933724876-442.695386880585i</v>
      </c>
      <c r="G1365" s="57" t="str">
        <f t="shared" si="386"/>
        <v>0.999999869111448-0.000361785206113395i</v>
      </c>
      <c r="H1365" s="57" t="str">
        <f t="shared" si="387"/>
        <v>109.124251423358+10.8958603897591i</v>
      </c>
      <c r="I1365" s="57" t="str">
        <f t="shared" si="388"/>
        <v>14.7894991684147-136.163117550858i</v>
      </c>
      <c r="K1365" s="57" t="str">
        <f t="shared" si="389"/>
        <v>0.108880884297427-0.0110034614932669i</v>
      </c>
      <c r="L1365" s="57" t="str">
        <f t="shared" si="390"/>
        <v>0.000125-3.34616371010582i</v>
      </c>
      <c r="M1365" s="57" t="str">
        <f t="shared" si="391"/>
        <v>0.0015-1.61307466389904i</v>
      </c>
      <c r="N1365" s="57">
        <f t="shared" si="392"/>
        <v>86.04741162134026</v>
      </c>
      <c r="O1365" s="57">
        <f t="shared" si="393"/>
        <v>53.474294390800353</v>
      </c>
      <c r="P1365" s="371">
        <f t="shared" si="394"/>
        <v>53.474294390800353</v>
      </c>
      <c r="Q1365" s="371">
        <f t="shared" si="395"/>
        <v>-93.95258837865974</v>
      </c>
      <c r="R1365" s="12">
        <f t="shared" si="396"/>
        <v>86.04741162134026</v>
      </c>
      <c r="S1365" s="57">
        <f t="shared" si="397"/>
        <v>0.1499476860078599</v>
      </c>
      <c r="T1365" s="12">
        <f t="shared" si="380"/>
        <v>53.474294390800353</v>
      </c>
    </row>
    <row r="1366" spans="1:20" x14ac:dyDescent="0.25">
      <c r="A1366" s="57">
        <f t="shared" si="381"/>
        <v>945.72926414093013</v>
      </c>
      <c r="B1366" s="12">
        <f t="shared" si="398"/>
        <v>150.51748721468979</v>
      </c>
      <c r="C1366" s="57" t="str">
        <f t="shared" si="382"/>
        <v>-32.5154305040919-468.822387722555i</v>
      </c>
      <c r="D1366" s="57" t="str">
        <f t="shared" si="383"/>
        <v>7.79999302365628-211.484389800923i</v>
      </c>
      <c r="E1366" s="57" t="str">
        <f t="shared" si="384"/>
        <v>162.337999962133-0.813695505090152i</v>
      </c>
      <c r="F1366" s="57" t="str">
        <f t="shared" si="385"/>
        <v>3.83983933342181-441.019523270116i</v>
      </c>
      <c r="G1366" s="57" t="str">
        <f t="shared" si="386"/>
        <v>0.999999868114805-0.000363159989534685i</v>
      </c>
      <c r="H1366" s="57" t="str">
        <f t="shared" si="387"/>
        <v>109.124505355576+10.9372743335945i</v>
      </c>
      <c r="I1366" s="57" t="str">
        <f t="shared" si="388"/>
        <v>14.7895142792578-135.647080208561i</v>
      </c>
      <c r="K1366" s="57" t="str">
        <f t="shared" si="389"/>
        <v>0.108872450762376-0.0110444136335161i</v>
      </c>
      <c r="L1366" s="57" t="str">
        <f t="shared" si="390"/>
        <v>0.000125-3.33349642369578i</v>
      </c>
      <c r="M1366" s="57" t="str">
        <f t="shared" si="391"/>
        <v>0.0015-1.60696818479681i</v>
      </c>
      <c r="N1366" s="57">
        <f t="shared" si="392"/>
        <v>86.032573414701631</v>
      </c>
      <c r="O1366" s="57">
        <f t="shared" si="393"/>
        <v>53.441007160004474</v>
      </c>
      <c r="P1366" s="371">
        <f t="shared" si="394"/>
        <v>53.441007160004474</v>
      </c>
      <c r="Q1366" s="371">
        <f t="shared" si="395"/>
        <v>-93.967426585298369</v>
      </c>
      <c r="R1366" s="12">
        <f t="shared" si="396"/>
        <v>86.032573414701631</v>
      </c>
      <c r="S1366" s="57">
        <f t="shared" si="397"/>
        <v>0.1505174872146898</v>
      </c>
      <c r="T1366" s="12">
        <f t="shared" si="380"/>
        <v>53.441007160004474</v>
      </c>
    </row>
    <row r="1367" spans="1:20" x14ac:dyDescent="0.25">
      <c r="A1367" s="57">
        <f t="shared" si="381"/>
        <v>949.32303534466564</v>
      </c>
      <c r="B1367" s="12">
        <f t="shared" si="398"/>
        <v>151.08945366610561</v>
      </c>
      <c r="C1367" s="57" t="str">
        <f t="shared" si="382"/>
        <v>-32.5124401984543-467.02056839367i</v>
      </c>
      <c r="D1367" s="57" t="str">
        <f t="shared" si="383"/>
        <v>7.79999297053537-210.683847350241i</v>
      </c>
      <c r="E1367" s="57" t="str">
        <f t="shared" si="384"/>
        <v>162.337010899188-0.816674492971322i</v>
      </c>
      <c r="F1367" s="57" t="str">
        <f t="shared" si="385"/>
        <v>3.83983932956572-439.35000387355i</v>
      </c>
      <c r="G1367" s="57" t="str">
        <f t="shared" si="386"/>
        <v>0.999999867110573-0.000364539997128834i</v>
      </c>
      <c r="H1367" s="57" t="str">
        <f t="shared" si="387"/>
        <v>109.124761222095+10.9788457611405i</v>
      </c>
      <c r="I1367" s="57" t="str">
        <f t="shared" si="388"/>
        <v>14.7895295051909-135.132994194402i</v>
      </c>
      <c r="K1367" s="57" t="str">
        <f t="shared" si="389"/>
        <v>0.108863954340493-0.0110855116752808i</v>
      </c>
      <c r="L1367" s="57" t="str">
        <f t="shared" si="390"/>
        <v>0.000125-3.32087709075093i</v>
      </c>
      <c r="M1367" s="57" t="str">
        <f t="shared" si="391"/>
        <v>0.0015-1.60088482247142i</v>
      </c>
      <c r="N1367" s="57">
        <f t="shared" si="392"/>
        <v>86.017680880534442</v>
      </c>
      <c r="O1367" s="57">
        <f t="shared" si="393"/>
        <v>53.407717349775737</v>
      </c>
      <c r="P1367" s="371">
        <f t="shared" si="394"/>
        <v>53.407717349775737</v>
      </c>
      <c r="Q1367" s="371">
        <f t="shared" si="395"/>
        <v>-93.982319119465558</v>
      </c>
      <c r="R1367" s="12">
        <f t="shared" si="396"/>
        <v>86.017680880534442</v>
      </c>
      <c r="S1367" s="57">
        <f t="shared" si="397"/>
        <v>0.1510894536661056</v>
      </c>
      <c r="T1367" s="12">
        <f t="shared" si="380"/>
        <v>53.407717349775737</v>
      </c>
    </row>
    <row r="1368" spans="1:20" x14ac:dyDescent="0.25">
      <c r="A1368" s="57">
        <f t="shared" si="381"/>
        <v>952.93046287897539</v>
      </c>
      <c r="B1368" s="12">
        <f t="shared" si="398"/>
        <v>151.66359359003681</v>
      </c>
      <c r="C1368" s="57" t="str">
        <f t="shared" si="382"/>
        <v>-32.5094276743675-465.225472282158i</v>
      </c>
      <c r="D1368" s="57" t="str">
        <f t="shared" si="383"/>
        <v>7.79999291700999-209.886335657435i</v>
      </c>
      <c r="E1368" s="57" t="str">
        <f t="shared" si="384"/>
        <v>162.336014494113-0.819663528238774i</v>
      </c>
      <c r="F1368" s="57" t="str">
        <f t="shared" si="385"/>
        <v>3.83983932568027-437.686804674291i</v>
      </c>
      <c r="G1368" s="57" t="str">
        <f t="shared" si="386"/>
        <v>0.999999866098694-0.000365925248747652i</v>
      </c>
      <c r="H1368" s="57" t="str">
        <f t="shared" si="387"/>
        <v>109.125019037655+11.0205752721025i</v>
      </c>
      <c r="I1368" s="57" t="str">
        <f t="shared" si="388"/>
        <v>14.7895448470908-134.620852113074i</v>
      </c>
      <c r="K1368" s="57" t="str">
        <f t="shared" si="389"/>
        <v>0.108855394572941-0.0111267560643723i</v>
      </c>
      <c r="L1368" s="57" t="str">
        <f t="shared" si="390"/>
        <v>0.000125-3.30830552973792i</v>
      </c>
      <c r="M1368" s="57" t="str">
        <f t="shared" si="391"/>
        <v>0.0015-1.59482448941166i</v>
      </c>
      <c r="N1368" s="57">
        <f t="shared" si="392"/>
        <v>86.002733835546621</v>
      </c>
      <c r="O1368" s="57">
        <f t="shared" si="393"/>
        <v>53.374424941007646</v>
      </c>
      <c r="P1368" s="371">
        <f t="shared" si="394"/>
        <v>53.374424941007646</v>
      </c>
      <c r="Q1368" s="371">
        <f t="shared" si="395"/>
        <v>-93.997266164453379</v>
      </c>
      <c r="R1368" s="12">
        <f t="shared" si="396"/>
        <v>86.002733835546621</v>
      </c>
      <c r="S1368" s="57">
        <f t="shared" si="397"/>
        <v>0.15166359359003681</v>
      </c>
      <c r="T1368" s="12">
        <f t="shared" si="380"/>
        <v>53.374424941007646</v>
      </c>
    </row>
    <row r="1369" spans="1:20" x14ac:dyDescent="0.25">
      <c r="A1369" s="57">
        <f t="shared" si="381"/>
        <v>956.5515986379155</v>
      </c>
      <c r="B1369" s="12">
        <f t="shared" si="398"/>
        <v>152.23991524567896</v>
      </c>
      <c r="C1369" s="57" t="str">
        <f t="shared" si="382"/>
        <v>-32.506392770921-463.437073620439i</v>
      </c>
      <c r="D1369" s="57" t="str">
        <f t="shared" si="383"/>
        <v>7.79999286307703-209.09184325003i</v>
      </c>
      <c r="E1369" s="57" t="str">
        <f t="shared" si="384"/>
        <v>162.33501069384-0.822662634903315i</v>
      </c>
      <c r="F1369" s="57" t="str">
        <f t="shared" si="385"/>
        <v>3.83983932176523-436.029901746659i</v>
      </c>
      <c r="G1369" s="57" t="str">
        <f t="shared" si="386"/>
        <v>0.999999865079111-0.000367315764318384i</v>
      </c>
      <c r="H1369" s="57" t="str">
        <f t="shared" si="387"/>
        <v>109.125278817109+11.0624634684798i</v>
      </c>
      <c r="I1369" s="57" t="str">
        <f t="shared" si="388"/>
        <v>14.7895603058415-134.110646597234i</v>
      </c>
      <c r="K1369" s="57" t="str">
        <f t="shared" si="389"/>
        <v>0.108846770997686-0.0111681472471016i</v>
      </c>
      <c r="L1369" s="57" t="str">
        <f t="shared" si="390"/>
        <v>0.000125-3.29578155981064i</v>
      </c>
      <c r="M1369" s="57" t="str">
        <f t="shared" si="391"/>
        <v>0.0015-1.58878709843759i</v>
      </c>
      <c r="N1369" s="57">
        <f t="shared" si="392"/>
        <v>85.987732096007051</v>
      </c>
      <c r="O1369" s="57">
        <f t="shared" si="393"/>
        <v>53.34112991445614</v>
      </c>
      <c r="P1369" s="371">
        <f t="shared" si="394"/>
        <v>53.34112991445614</v>
      </c>
      <c r="Q1369" s="371">
        <f t="shared" si="395"/>
        <v>-94.012267903992949</v>
      </c>
      <c r="R1369" s="12">
        <f t="shared" si="396"/>
        <v>85.987732096007051</v>
      </c>
      <c r="S1369" s="57">
        <f t="shared" si="397"/>
        <v>0.15223991524567895</v>
      </c>
      <c r="T1369" s="12">
        <f t="shared" si="380"/>
        <v>53.34112991445614</v>
      </c>
    </row>
    <row r="1370" spans="1:20" x14ac:dyDescent="0.25">
      <c r="A1370" s="57">
        <f t="shared" si="381"/>
        <v>960.18649471273966</v>
      </c>
      <c r="B1370" s="12">
        <f t="shared" si="398"/>
        <v>152.81842692361255</v>
      </c>
      <c r="C1370" s="57" t="str">
        <f t="shared" si="382"/>
        <v>-32.5033353261001-461.655346737899i</v>
      </c>
      <c r="D1370" s="57" t="str">
        <f t="shared" si="383"/>
        <v>7.79999280873341-208.300358698986i</v>
      </c>
      <c r="E1370" s="57" t="str">
        <f t="shared" si="384"/>
        <v>162.333999444937-0.825671836912116i</v>
      </c>
      <c r="F1370" s="57" t="str">
        <f t="shared" si="385"/>
        <v>3.83983931782039-434.379271255549i</v>
      </c>
      <c r="G1370" s="57" t="str">
        <f t="shared" si="386"/>
        <v>0.999999864051764-0.000368711563843999i</v>
      </c>
      <c r="H1370" s="57" t="str">
        <f t="shared" si="387"/>
        <v>109.125540575423+11.1045109545731i</v>
      </c>
      <c r="I1370" s="57" t="str">
        <f t="shared" si="388"/>
        <v>14.7895758823327-133.602370307398i</v>
      </c>
      <c r="K1370" s="57" t="str">
        <f t="shared" si="389"/>
        <v>0.108838083149482-0.0112096856702682i</v>
      </c>
      <c r="L1370" s="57" t="str">
        <f t="shared" si="390"/>
        <v>0.000125-3.28330500080758i</v>
      </c>
      <c r="M1370" s="57" t="str">
        <f t="shared" si="391"/>
        <v>0.0015-1.58277256269933i</v>
      </c>
      <c r="N1370" s="57">
        <f t="shared" si="392"/>
        <v>85.972675477746975</v>
      </c>
      <c r="O1370" s="57">
        <f t="shared" si="393"/>
        <v>53.307832250738969</v>
      </c>
      <c r="P1370" s="371">
        <f t="shared" si="394"/>
        <v>53.307832250738969</v>
      </c>
      <c r="Q1370" s="371">
        <f t="shared" si="395"/>
        <v>-94.027324522253025</v>
      </c>
      <c r="R1370" s="12">
        <f t="shared" si="396"/>
        <v>85.972675477746975</v>
      </c>
      <c r="S1370" s="57">
        <f t="shared" si="397"/>
        <v>0.15281842692361255</v>
      </c>
      <c r="T1370" s="12">
        <f t="shared" si="380"/>
        <v>53.307832250738969</v>
      </c>
    </row>
    <row r="1371" spans="1:20" x14ac:dyDescent="0.25">
      <c r="A1371" s="57">
        <f t="shared" si="381"/>
        <v>963.83520339264817</v>
      </c>
      <c r="B1371" s="12">
        <f t="shared" si="398"/>
        <v>153.39913694592229</v>
      </c>
      <c r="C1371" s="57" t="str">
        <f t="shared" si="382"/>
        <v>-32.500255176783-459.880266060509i</v>
      </c>
      <c r="D1371" s="57" t="str">
        <f t="shared" si="383"/>
        <v>7.79999275397599-207.511870618534i</v>
      </c>
      <c r="E1371" s="57" t="str">
        <f t="shared" si="384"/>
        <v>162.332980693608-0.828691158147261i</v>
      </c>
      <c r="F1371" s="57" t="str">
        <f t="shared" si="385"/>
        <v>3.8398393138455-432.734889456088i</v>
      </c>
      <c r="G1371" s="57" t="str">
        <f t="shared" si="386"/>
        <v>0.999999863016595-0.000370112667403477i</v>
      </c>
      <c r="H1371" s="57" t="str">
        <f t="shared" si="387"/>
        <v>109.125804327676+11.1467183369948i</v>
      </c>
      <c r="I1371" s="57" t="str">
        <f t="shared" si="388"/>
        <v>14.7895915774615-133.096015931831i</v>
      </c>
      <c r="K1371" s="57" t="str">
        <f t="shared" si="389"/>
        <v>0.108829330559846-0.0112513717811494i</v>
      </c>
      <c r="L1371" s="57" t="str">
        <f t="shared" si="390"/>
        <v>0.000125-3.27087567324923i</v>
      </c>
      <c r="M1371" s="57" t="str">
        <f t="shared" si="391"/>
        <v>0.0015-1.57678079567577i</v>
      </c>
      <c r="N1371" s="57">
        <f t="shared" si="392"/>
        <v>85.957563796160798</v>
      </c>
      <c r="O1371" s="57">
        <f t="shared" si="393"/>
        <v>53.274531930334476</v>
      </c>
      <c r="P1371" s="371">
        <f t="shared" si="394"/>
        <v>53.274531930334476</v>
      </c>
      <c r="Q1371" s="371">
        <f t="shared" si="395"/>
        <v>-94.042436203839202</v>
      </c>
      <c r="R1371" s="12">
        <f t="shared" si="396"/>
        <v>85.957563796160798</v>
      </c>
      <c r="S1371" s="57">
        <f t="shared" si="397"/>
        <v>0.1533991369459223</v>
      </c>
      <c r="T1371" s="12">
        <f t="shared" si="380"/>
        <v>53.274531930334476</v>
      </c>
    </row>
    <row r="1372" spans="1:20" x14ac:dyDescent="0.25">
      <c r="A1372" s="57">
        <f t="shared" si="381"/>
        <v>967.49777716554024</v>
      </c>
      <c r="B1372" s="12">
        <f t="shared" si="398"/>
        <v>153.9820536663168</v>
      </c>
      <c r="C1372" s="57" t="str">
        <f t="shared" si="382"/>
        <v>-32.4971521587308-458.111806110462i</v>
      </c>
      <c r="D1372" s="57" t="str">
        <f t="shared" si="383"/>
        <v>7.79999269880163-206.726367666006i</v>
      </c>
      <c r="E1372" s="57" t="str">
        <f t="shared" si="384"/>
        <v>162.331954385692-0.831720622423143i</v>
      </c>
      <c r="F1372" s="57" t="str">
        <f t="shared" si="385"/>
        <v>3.83983930984035-431.096732693292i</v>
      </c>
      <c r="G1372" s="57" t="str">
        <f t="shared" si="386"/>
        <v>0.999999861973543-0.000371519095152096i</v>
      </c>
      <c r="H1372" s="57" t="str">
        <f t="shared" si="387"/>
        <v>109.126070089064+11.1890862246776i</v>
      </c>
      <c r="I1372" s="57" t="str">
        <f t="shared" si="388"/>
        <v>14.7896073921319-132.59157618645i</v>
      </c>
      <c r="K1372" s="57" t="str">
        <f t="shared" si="389"/>
        <v>0.108820512757039-0.0112932060274891i</v>
      </c>
      <c r="L1372" s="57" t="str">
        <f t="shared" si="390"/>
        <v>0.000125-3.25849339833556i</v>
      </c>
      <c r="M1372" s="57" t="str">
        <f t="shared" si="391"/>
        <v>0.0015-1.57081171117331i</v>
      </c>
      <c r="N1372" s="57">
        <f t="shared" si="392"/>
        <v>85.942396866207545</v>
      </c>
      <c r="O1372" s="57">
        <f t="shared" si="393"/>
        <v>53.241228933580558</v>
      </c>
      <c r="P1372" s="371">
        <f t="shared" si="394"/>
        <v>53.241228933580558</v>
      </c>
      <c r="Q1372" s="371">
        <f t="shared" si="395"/>
        <v>-94.057603133792455</v>
      </c>
      <c r="R1372" s="12">
        <f t="shared" si="396"/>
        <v>85.942396866207545</v>
      </c>
      <c r="S1372" s="57">
        <f t="shared" si="397"/>
        <v>0.15398205366631681</v>
      </c>
      <c r="T1372" s="12">
        <f t="shared" si="380"/>
        <v>53.241228933580558</v>
      </c>
    </row>
    <row r="1373" spans="1:20" x14ac:dyDescent="0.25">
      <c r="A1373" s="57">
        <f t="shared" si="381"/>
        <v>971.17426871876933</v>
      </c>
      <c r="B1373" s="12">
        <f t="shared" si="398"/>
        <v>154.5671854702488</v>
      </c>
      <c r="C1373" s="57" t="str">
        <f t="shared" si="382"/>
        <v>-32.4940261065848-456.349941505839i</v>
      </c>
      <c r="D1373" s="57" t="str">
        <f t="shared" si="383"/>
        <v>7.79999264320716-205.943838541679i</v>
      </c>
      <c r="E1373" s="57" t="str">
        <f t="shared" si="384"/>
        <v>162.330920466659-0.834760253485466i</v>
      </c>
      <c r="F1373" s="57" t="str">
        <f t="shared" si="385"/>
        <v>3.83983930580471-429.464777401724i</v>
      </c>
      <c r="G1373" s="57" t="str">
        <f t="shared" si="386"/>
        <v>0.999999860922549-0.000372930867321725i</v>
      </c>
      <c r="H1373" s="57" t="str">
        <f t="shared" si="387"/>
        <v>109.126337874896+11.2316152288829i</v>
      </c>
      <c r="I1373" s="57" t="str">
        <f t="shared" si="388"/>
        <v>14.7896233272544-132.089043814708i</v>
      </c>
      <c r="K1373" s="57" t="str">
        <f t="shared" si="389"/>
        <v>0.10881162926605-0.0113351888574865i</v>
      </c>
      <c r="L1373" s="57" t="str">
        <f t="shared" si="390"/>
        <v>0.000125-3.24615799794336i</v>
      </c>
      <c r="M1373" s="57" t="str">
        <f t="shared" si="391"/>
        <v>0.0015-1.56486522332468i</v>
      </c>
      <c r="N1373" s="57">
        <f t="shared" si="392"/>
        <v>85.927174502411773</v>
      </c>
      <c r="O1373" s="57">
        <f t="shared" si="393"/>
        <v>53.207923240674262</v>
      </c>
      <c r="P1373" s="371">
        <f t="shared" si="394"/>
        <v>53.207923240674262</v>
      </c>
      <c r="Q1373" s="371">
        <f t="shared" si="395"/>
        <v>-94.072825497588227</v>
      </c>
      <c r="R1373" s="12">
        <f t="shared" si="396"/>
        <v>85.927174502411773</v>
      </c>
      <c r="S1373" s="57">
        <f t="shared" si="397"/>
        <v>0.15456718547024881</v>
      </c>
      <c r="T1373" s="12">
        <f t="shared" si="380"/>
        <v>53.207923240674262</v>
      </c>
    </row>
    <row r="1374" spans="1:20" x14ac:dyDescent="0.25">
      <c r="A1374" s="57">
        <f t="shared" si="381"/>
        <v>974.8647309399006</v>
      </c>
      <c r="B1374" s="12">
        <f t="shared" si="398"/>
        <v>155.15454077503574</v>
      </c>
      <c r="C1374" s="57" t="str">
        <f t="shared" si="382"/>
        <v>-32.4908768538558-454.594646960217i</v>
      </c>
      <c r="D1374" s="57" t="str">
        <f t="shared" si="383"/>
        <v>7.79999258718934-205.164271988608i</v>
      </c>
      <c r="E1374" s="57" t="str">
        <f t="shared" si="384"/>
        <v>162.32987888161-0.83781007500868i</v>
      </c>
      <c r="F1374" s="57" t="str">
        <f t="shared" si="385"/>
        <v>3.83983930173832-427.839000105161i</v>
      </c>
      <c r="G1374" s="57" t="str">
        <f t="shared" si="386"/>
        <v>0.999999859863552-0.000374348004221115i</v>
      </c>
      <c r="H1374" s="57" t="str">
        <f t="shared" si="387"/>
        <v>109.126607700602+11.2743059632106i</v>
      </c>
      <c r="I1374" s="57" t="str">
        <f t="shared" si="388"/>
        <v>14.789639383747-131.588411587505i</v>
      </c>
      <c r="K1374" s="57" t="str">
        <f t="shared" si="389"/>
        <v>0.108802679608568-0.0113773207197839i</v>
      </c>
      <c r="L1374" s="57" t="str">
        <f t="shared" si="390"/>
        <v>0.000125-3.2338692946238i</v>
      </c>
      <c r="M1374" s="57" t="str">
        <f t="shared" si="391"/>
        <v>0.0015-1.55894124658764i</v>
      </c>
      <c r="N1374" s="57">
        <f t="shared" si="392"/>
        <v>85.911896518865277</v>
      </c>
      <c r="O1374" s="57">
        <f t="shared" si="393"/>
        <v>53.174614831670183</v>
      </c>
      <c r="P1374" s="371">
        <f t="shared" si="394"/>
        <v>53.174614831670183</v>
      </c>
      <c r="Q1374" s="371">
        <f t="shared" si="395"/>
        <v>-94.088103481134723</v>
      </c>
      <c r="R1374" s="12">
        <f t="shared" si="396"/>
        <v>85.911896518865277</v>
      </c>
      <c r="S1374" s="57">
        <f t="shared" si="397"/>
        <v>0.15515454077503574</v>
      </c>
      <c r="T1374" s="12">
        <f t="shared" si="380"/>
        <v>53.174614831670183</v>
      </c>
    </row>
    <row r="1375" spans="1:20" x14ac:dyDescent="0.25">
      <c r="A1375" s="57">
        <f t="shared" si="381"/>
        <v>978.5692169174722</v>
      </c>
      <c r="B1375" s="12">
        <f t="shared" si="398"/>
        <v>155.74412802998089</v>
      </c>
      <c r="C1375" s="57" t="str">
        <f t="shared" si="382"/>
        <v>-32.4877042329185-452.84589728234i</v>
      </c>
      <c r="D1375" s="57" t="str">
        <f t="shared" si="383"/>
        <v>7.799992530745-204.387656792469i</v>
      </c>
      <c r="E1375" s="57" t="str">
        <f t="shared" si="384"/>
        <v>162.32882957527-0.840870110593821i</v>
      </c>
      <c r="F1375" s="57" t="str">
        <f t="shared" si="385"/>
        <v>3.83983929764099-426.219377416251i</v>
      </c>
      <c r="G1375" s="57" t="str">
        <f t="shared" si="386"/>
        <v>0.999999858796492-0.000375770526236185i</v>
      </c>
      <c r="H1375" s="57" t="str">
        <f t="shared" si="387"/>
        <v>109.126879581725+11.3171590436074i</v>
      </c>
      <c r="I1375" s="57" t="str">
        <f t="shared" si="388"/>
        <v>14.789655562534-131.089672303067i</v>
      </c>
      <c r="K1375" s="57" t="str">
        <f t="shared" si="389"/>
        <v>0.10879366330297-0.0114196020634557i</v>
      </c>
      <c r="L1375" s="57" t="str">
        <f t="shared" si="390"/>
        <v>0.000125-3.22162711159972i</v>
      </c>
      <c r="M1375" s="57" t="str">
        <f t="shared" si="391"/>
        <v>0.0015-1.55303969574381i</v>
      </c>
      <c r="N1375" s="57">
        <f t="shared" si="392"/>
        <v>85.896562729228322</v>
      </c>
      <c r="O1375" s="57">
        <f t="shared" si="393"/>
        <v>53.141303686480022</v>
      </c>
      <c r="P1375" s="371">
        <f t="shared" si="394"/>
        <v>53.141303686480022</v>
      </c>
      <c r="Q1375" s="371">
        <f t="shared" si="395"/>
        <v>-94.103437270771678</v>
      </c>
      <c r="R1375" s="12">
        <f t="shared" si="396"/>
        <v>85.896562729228322</v>
      </c>
      <c r="S1375" s="57">
        <f t="shared" si="397"/>
        <v>0.15574412802998089</v>
      </c>
      <c r="T1375" s="12">
        <f t="shared" si="380"/>
        <v>53.141303686480022</v>
      </c>
    </row>
    <row r="1376" spans="1:20" x14ac:dyDescent="0.25">
      <c r="A1376" s="57">
        <f t="shared" si="381"/>
        <v>982.28777994175869</v>
      </c>
      <c r="B1376" s="12">
        <f t="shared" si="398"/>
        <v>156.33595571649482</v>
      </c>
      <c r="C1376" s="57" t="str">
        <f t="shared" si="382"/>
        <v>-32.4845080750056-451.103667375733i</v>
      </c>
      <c r="D1376" s="57" t="str">
        <f t="shared" si="383"/>
        <v>7.79999247387087-203.613981781389i</v>
      </c>
      <c r="E1376" s="57" t="str">
        <f t="shared" si="384"/>
        <v>162.32777249199-0.843940383766945i</v>
      </c>
      <c r="F1376" s="57" t="str">
        <f t="shared" si="385"/>
        <v>3.83983929351244-424.605886036177i</v>
      </c>
      <c r="G1376" s="57" t="str">
        <f t="shared" si="386"/>
        <v>0.999999857721306-0.000377198453830324i</v>
      </c>
      <c r="H1376" s="57" t="str">
        <f t="shared" si="387"/>
        <v>109.127153533931+11.3601750883768i</v>
      </c>
      <c r="I1376" s="57" t="str">
        <f t="shared" si="388"/>
        <v>14.7896718645473-130.592818786857i</v>
      </c>
      <c r="K1376" s="57" t="str">
        <f t="shared" si="389"/>
        <v>0.108784579864294-0.0114620333379963i</v>
      </c>
      <c r="L1376" s="57" t="str">
        <f t="shared" si="390"/>
        <v>0.000125-3.20943127276322i</v>
      </c>
      <c r="M1376" s="57" t="str">
        <f t="shared" si="391"/>
        <v>0.0015-1.54716048589741i</v>
      </c>
      <c r="N1376" s="57">
        <f t="shared" si="392"/>
        <v>85.8811729467307</v>
      </c>
      <c r="O1376" s="57">
        <f t="shared" si="393"/>
        <v>53.107989784871094</v>
      </c>
      <c r="P1376" s="371">
        <f t="shared" si="394"/>
        <v>53.107989784871094</v>
      </c>
      <c r="Q1376" s="371">
        <f t="shared" si="395"/>
        <v>-94.1188270532693</v>
      </c>
      <c r="R1376" s="12">
        <f t="shared" si="396"/>
        <v>85.8811729467307</v>
      </c>
      <c r="S1376" s="57">
        <f t="shared" si="397"/>
        <v>0.15633595571649483</v>
      </c>
      <c r="T1376" s="12">
        <f t="shared" si="380"/>
        <v>53.107989784871094</v>
      </c>
    </row>
    <row r="1377" spans="1:20" x14ac:dyDescent="0.25">
      <c r="A1377" s="57">
        <f t="shared" si="381"/>
        <v>986.02047350553744</v>
      </c>
      <c r="B1377" s="12">
        <f t="shared" si="398"/>
        <v>156.93003234821751</v>
      </c>
      <c r="C1377" s="57" t="str">
        <f t="shared" si="382"/>
        <v>-32.4812882102033-449.367932238388i</v>
      </c>
      <c r="D1377" s="57" t="str">
        <f t="shared" si="383"/>
        <v>7.79999241656366-202.843235825795i</v>
      </c>
      <c r="E1377" s="57" t="str">
        <f t="shared" si="384"/>
        <v>162.326707575748-0.847020917977419i</v>
      </c>
      <c r="F1377" s="57" t="str">
        <f t="shared" si="385"/>
        <v>3.83983928935247-422.998502754325i</v>
      </c>
      <c r="G1377" s="57" t="str">
        <f t="shared" si="386"/>
        <v>0.999999856637934-0.00037863180754468i</v>
      </c>
      <c r="H1377" s="57" t="str">
        <f t="shared" si="387"/>
        <v>109.127429573001+11.4033547181874i</v>
      </c>
      <c r="I1377" s="57" t="str">
        <f t="shared" si="388"/>
        <v>14.7896882907256-130.097843891458i</v>
      </c>
      <c r="K1377" s="57" t="str">
        <f t="shared" si="389"/>
        <v>0.108775428804222-0.0115046149933078i</v>
      </c>
      <c r="L1377" s="57" t="str">
        <f t="shared" si="390"/>
        <v>0.000125-3.19728160267307i</v>
      </c>
      <c r="M1377" s="57" t="str">
        <f t="shared" si="391"/>
        <v>0.0015-1.541303532474i</v>
      </c>
      <c r="N1377" s="57">
        <f t="shared" si="392"/>
        <v>85.865726984173193</v>
      </c>
      <c r="O1377" s="57">
        <f t="shared" si="393"/>
        <v>53.074673106466079</v>
      </c>
      <c r="P1377" s="371">
        <f t="shared" si="394"/>
        <v>53.074673106466079</v>
      </c>
      <c r="Q1377" s="371">
        <f t="shared" si="395"/>
        <v>-94.134273015826807</v>
      </c>
      <c r="R1377" s="12">
        <f t="shared" si="396"/>
        <v>85.865726984173193</v>
      </c>
      <c r="S1377" s="57">
        <f t="shared" si="397"/>
        <v>0.15693003234821751</v>
      </c>
      <c r="T1377" s="12">
        <f t="shared" si="380"/>
        <v>53.074673106466079</v>
      </c>
    </row>
    <row r="1378" spans="1:20" x14ac:dyDescent="0.25">
      <c r="A1378" s="57">
        <f t="shared" si="381"/>
        <v>989.76735130485849</v>
      </c>
      <c r="B1378" s="12">
        <f t="shared" si="398"/>
        <v>157.52636647114073</v>
      </c>
      <c r="C1378" s="57" t="str">
        <f t="shared" si="382"/>
        <v>-32.4780444674392-447.638666962375i</v>
      </c>
      <c r="D1378" s="57" t="str">
        <f t="shared" si="383"/>
        <v>7.79999235882009-202.075407838246i</v>
      </c>
      <c r="E1378" s="57" t="str">
        <f t="shared" si="384"/>
        <v>162.325634770138-0.850111736595126i</v>
      </c>
      <c r="F1378" s="57" t="str">
        <f t="shared" si="385"/>
        <v>3.83983928516081-421.397204447945i</v>
      </c>
      <c r="G1378" s="57" t="str">
        <f t="shared" si="386"/>
        <v>0.999999855546312-0.000380070607998457i</v>
      </c>
      <c r="H1378" s="57" t="str">
        <f t="shared" si="387"/>
        <v>109.12770771484+11.4466985560827i</v>
      </c>
      <c r="I1378" s="57" t="str">
        <f t="shared" si="388"/>
        <v>14.7897048420151-129.604740496484i</v>
      </c>
      <c r="K1378" s="57" t="str">
        <f t="shared" si="389"/>
        <v>0.108766209631059-0.0115473474796879i</v>
      </c>
      <c r="L1378" s="57" t="str">
        <f t="shared" si="390"/>
        <v>0.000125-3.18517792655216i</v>
      </c>
      <c r="M1378" s="57" t="str">
        <f t="shared" si="391"/>
        <v>0.0015-1.53546875121937i</v>
      </c>
      <c r="N1378" s="57">
        <f t="shared" si="392"/>
        <v>85.850224653929274</v>
      </c>
      <c r="O1378" s="57">
        <f t="shared" si="393"/>
        <v>53.041353630741391</v>
      </c>
      <c r="P1378" s="371">
        <f t="shared" si="394"/>
        <v>53.041353630741391</v>
      </c>
      <c r="Q1378" s="371">
        <f t="shared" si="395"/>
        <v>-94.149775346070726</v>
      </c>
      <c r="R1378" s="12">
        <f t="shared" si="396"/>
        <v>85.850224653929274</v>
      </c>
      <c r="S1378" s="57">
        <f t="shared" si="397"/>
        <v>0.15752636647114074</v>
      </c>
      <c r="T1378" s="12">
        <f t="shared" si="380"/>
        <v>53.041353630741391</v>
      </c>
    </row>
    <row r="1379" spans="1:20" x14ac:dyDescent="0.25">
      <c r="A1379" s="57">
        <f t="shared" si="381"/>
        <v>993.52846723981691</v>
      </c>
      <c r="B1379" s="12">
        <f t="shared" si="398"/>
        <v>158.12496666373107</v>
      </c>
      <c r="C1379" s="57" t="str">
        <f t="shared" si="382"/>
        <v>-32.4747766744789-445.915846733502i</v>
      </c>
      <c r="D1379" s="57" t="str">
        <f t="shared" si="383"/>
        <v>7.79999230063685-201.31048677328i</v>
      </c>
      <c r="E1379" s="57" t="str">
        <f t="shared" si="384"/>
        <v>162.324554018374-0.853212862908553i</v>
      </c>
      <c r="F1379" s="57" t="str">
        <f t="shared" si="385"/>
        <v>3.83983928093725-419.801968081824i</v>
      </c>
      <c r="G1379" s="57" t="str">
        <f t="shared" si="386"/>
        <v>0.999999854446378-0.00038151487588921i</v>
      </c>
      <c r="H1379" s="57" t="str">
        <f t="shared" si="387"/>
        <v>109.127987975473+11.4902072274899i</v>
      </c>
      <c r="I1379" s="57" t="str">
        <f t="shared" si="388"/>
        <v>14.789721519369-129.113501508469i</v>
      </c>
      <c r="K1379" s="57" t="str">
        <f t="shared" si="389"/>
        <v>0.108756921849709-0.0115902312478172i</v>
      </c>
      <c r="L1379" s="57" t="str">
        <f t="shared" si="390"/>
        <v>0.000125-3.17312007028508i</v>
      </c>
      <c r="M1379" s="57" t="str">
        <f t="shared" si="391"/>
        <v>0.0015-1.52965605819822i</v>
      </c>
      <c r="N1379" s="57">
        <f t="shared" si="392"/>
        <v>85.83466576794639</v>
      </c>
      <c r="O1379" s="57">
        <f t="shared" si="393"/>
        <v>53.008031337026402</v>
      </c>
      <c r="P1379" s="371">
        <f t="shared" si="394"/>
        <v>53.008031337026402</v>
      </c>
      <c r="Q1379" s="371">
        <f t="shared" si="395"/>
        <v>-94.16533423205361</v>
      </c>
      <c r="R1379" s="12">
        <f t="shared" si="396"/>
        <v>85.83466576794639</v>
      </c>
      <c r="S1379" s="57">
        <f t="shared" si="397"/>
        <v>0.15812496666373108</v>
      </c>
      <c r="T1379" s="12">
        <f t="shared" si="380"/>
        <v>53.008031337026402</v>
      </c>
    </row>
    <row r="1380" spans="1:20" x14ac:dyDescent="0.25">
      <c r="A1380" s="57">
        <f t="shared" si="381"/>
        <v>997.30387541532821</v>
      </c>
      <c r="B1380" s="12">
        <f t="shared" si="398"/>
        <v>158.72584153705324</v>
      </c>
      <c r="C1380" s="57" t="str">
        <f t="shared" si="382"/>
        <v>-32.4714846579205-444.199446830987i</v>
      </c>
      <c r="D1380" s="57" t="str">
        <f t="shared" si="383"/>
        <v>7.79999224201056-200.548461627251i</v>
      </c>
      <c r="E1380" s="57" t="str">
        <f t="shared" si="384"/>
        <v>162.323465263288-0.856324320123484i</v>
      </c>
      <c r="F1380" s="57" t="str">
        <f t="shared" si="385"/>
        <v>3.83983927668151-418.212770707952i</v>
      </c>
      <c r="G1380" s="57" t="str">
        <f t="shared" si="386"/>
        <v>0.999999853338069-0.000382964631993145i</v>
      </c>
      <c r="H1380" s="57" t="str">
        <f t="shared" si="387"/>
        <v>109.128270371047+11.5338813602289i</v>
      </c>
      <c r="I1380" s="57" t="str">
        <f t="shared" si="388"/>
        <v>14.7897383237474-128.624119860766i</v>
      </c>
      <c r="K1380" s="57" t="str">
        <f t="shared" si="389"/>
        <v>0.108747564961661-0.0116332667487469i</v>
      </c>
      <c r="L1380" s="57" t="str">
        <f t="shared" si="390"/>
        <v>0.000125-3.1611078604155i</v>
      </c>
      <c r="M1380" s="57" t="str">
        <f t="shared" si="391"/>
        <v>0.0015-1.523865369793i</v>
      </c>
      <c r="N1380" s="57">
        <f t="shared" si="392"/>
        <v>85.819050137747297</v>
      </c>
      <c r="O1380" s="57">
        <f t="shared" si="393"/>
        <v>52.974706204502894</v>
      </c>
      <c r="P1380" s="371">
        <f t="shared" si="394"/>
        <v>52.974706204502894</v>
      </c>
      <c r="Q1380" s="371">
        <f t="shared" si="395"/>
        <v>-94.180949862252703</v>
      </c>
      <c r="R1380" s="12">
        <f t="shared" si="396"/>
        <v>85.819050137747297</v>
      </c>
      <c r="S1380" s="57">
        <f t="shared" si="397"/>
        <v>0.15872584153705324</v>
      </c>
      <c r="T1380" s="12">
        <f t="shared" si="380"/>
        <v>52.974706204502894</v>
      </c>
    </row>
    <row r="1381" spans="1:20" x14ac:dyDescent="0.25">
      <c r="A1381" s="57">
        <f t="shared" si="381"/>
        <v>1001.0936301419064</v>
      </c>
      <c r="B1381" s="12">
        <f t="shared" si="398"/>
        <v>159.32899973489404</v>
      </c>
      <c r="C1381" s="57" t="str">
        <f t="shared" si="382"/>
        <v>-32.4681682431826-442.489442627061i</v>
      </c>
      <c r="D1381" s="57" t="str">
        <f t="shared" si="383"/>
        <v>7.79999218293786-199.789321438169i</v>
      </c>
      <c r="E1381" s="57" t="str">
        <f t="shared" si="384"/>
        <v>162.322368447322-0.859446131359386i</v>
      </c>
      <c r="F1381" s="57" t="str">
        <f t="shared" si="385"/>
        <v>3.83983927239337-416.629589465189i</v>
      </c>
      <c r="G1381" s="57" t="str">
        <f t="shared" si="386"/>
        <v>0.999999852221321-0.000384419897165419i</v>
      </c>
      <c r="H1381" s="57" t="str">
        <f t="shared" si="387"/>
        <v>109.128554917832+11.5777215845226i</v>
      </c>
      <c r="I1381" s="57" t="str">
        <f t="shared" si="388"/>
        <v>14.7897552561183-128.136588513447i</v>
      </c>
      <c r="K1381" s="57" t="str">
        <f t="shared" si="389"/>
        <v>0.108738138464961-0.0116764544338858i</v>
      </c>
      <c r="L1381" s="57" t="str">
        <f t="shared" si="390"/>
        <v>0.000125-3.14914112414375i</v>
      </c>
      <c r="M1381" s="57" t="str">
        <f t="shared" si="391"/>
        <v>0.0015-1.51809660270273i</v>
      </c>
      <c r="N1381" s="57">
        <f t="shared" si="392"/>
        <v>85.803377574431977</v>
      </c>
      <c r="O1381" s="57">
        <f t="shared" si="393"/>
        <v>52.941378212203098</v>
      </c>
      <c r="P1381" s="371">
        <f t="shared" si="394"/>
        <v>52.941378212203098</v>
      </c>
      <c r="Q1381" s="371">
        <f t="shared" si="395"/>
        <v>-94.196622425568023</v>
      </c>
      <c r="R1381" s="12">
        <f t="shared" si="396"/>
        <v>85.803377574431977</v>
      </c>
      <c r="S1381" s="57">
        <f t="shared" si="397"/>
        <v>0.15932899973489403</v>
      </c>
      <c r="T1381" s="12">
        <f t="shared" si="380"/>
        <v>52.941378212203098</v>
      </c>
    </row>
    <row r="1382" spans="1:20" x14ac:dyDescent="0.25">
      <c r="A1382" s="57">
        <f t="shared" si="381"/>
        <v>1004.8977859364456</v>
      </c>
      <c r="B1382" s="12">
        <f t="shared" si="398"/>
        <v>159.93444993388664</v>
      </c>
      <c r="C1382" s="57" t="str">
        <f t="shared" si="382"/>
        <v>-32.4648272545041-440.785809586682i</v>
      </c>
      <c r="D1382" s="57" t="str">
        <f t="shared" si="383"/>
        <v>7.79999212341535-199.033055285549i</v>
      </c>
      <c r="E1382" s="57" t="str">
        <f t="shared" si="384"/>
        <v>162.321263512537-0.862578319649258i</v>
      </c>
      <c r="F1382" s="57" t="str">
        <f t="shared" si="385"/>
        <v>3.83983926807258-415.052401578944i</v>
      </c>
      <c r="G1382" s="57" t="str">
        <f t="shared" si="386"/>
        <v>0.999999851096069-0.000385880692340434i</v>
      </c>
      <c r="H1382" s="57" t="str">
        <f t="shared" si="387"/>
        <v>109.128841632222+11.621728533005i</v>
      </c>
      <c r="I1382" s="57" t="str">
        <f t="shared" si="388"/>
        <v>14.7897723174567-127.6509004532i</v>
      </c>
      <c r="K1382" s="57" t="str">
        <f t="shared" si="389"/>
        <v>0.108728641854195-0.0117197947549868i</v>
      </c>
      <c r="L1382" s="57" t="str">
        <f t="shared" si="390"/>
        <v>0.000125-3.13721968932432i</v>
      </c>
      <c r="M1382" s="57" t="str">
        <f t="shared" si="391"/>
        <v>0.0015-1.51234967394176i</v>
      </c>
      <c r="N1382" s="57">
        <f t="shared" si="392"/>
        <v>85.787647888678819</v>
      </c>
      <c r="O1382" s="57">
        <f t="shared" si="393"/>
        <v>52.908047339009947</v>
      </c>
      <c r="P1382" s="371">
        <f t="shared" si="394"/>
        <v>52.908047339009947</v>
      </c>
      <c r="Q1382" s="371">
        <f t="shared" si="395"/>
        <v>-94.212352111321181</v>
      </c>
      <c r="R1382" s="12">
        <f t="shared" si="396"/>
        <v>85.787647888678819</v>
      </c>
      <c r="S1382" s="57">
        <f t="shared" si="397"/>
        <v>0.15993444993388664</v>
      </c>
      <c r="T1382" s="12">
        <f t="shared" si="380"/>
        <v>52.908047339009947</v>
      </c>
    </row>
    <row r="1383" spans="1:20" x14ac:dyDescent="0.25">
      <c r="A1383" s="57">
        <f t="shared" si="381"/>
        <v>1008.7163975230042</v>
      </c>
      <c r="B1383" s="12">
        <f t="shared" si="398"/>
        <v>160.54220084363541</v>
      </c>
      <c r="C1383" s="57" t="str">
        <f t="shared" si="382"/>
        <v>-32.4614615149331-439.088523267137i</v>
      </c>
      <c r="D1383" s="57" t="str">
        <f t="shared" si="383"/>
        <v>7.7999920634397-198.279652290251i</v>
      </c>
      <c r="E1383" s="57" t="str">
        <f t="shared" si="384"/>
        <v>162.320150400596-0.865720907935369i</v>
      </c>
      <c r="F1383" s="57" t="str">
        <f t="shared" si="385"/>
        <v>3.83983926371893-413.481184360843i</v>
      </c>
      <c r="G1383" s="57" t="str">
        <f t="shared" si="386"/>
        <v>0.999999849962249-0.000387347038532147i</v>
      </c>
      <c r="H1383" s="57" t="str">
        <f t="shared" si="387"/>
        <v>109.129130530738+11.6659028407318i</v>
      </c>
      <c r="I1383" s="57" t="str">
        <f t="shared" si="388"/>
        <v>14.7897895087458-127.167048693235i</v>
      </c>
      <c r="K1383" s="57" t="str">
        <f t="shared" si="389"/>
        <v>0.108719074620466-0.0117632881641348i</v>
      </c>
      <c r="L1383" s="57" t="str">
        <f t="shared" si="390"/>
        <v>0.000125-3.12534338446336i</v>
      </c>
      <c r="M1383" s="57" t="str">
        <f t="shared" si="391"/>
        <v>0.0015-1.50662450083857i</v>
      </c>
      <c r="N1383" s="57">
        <f t="shared" si="392"/>
        <v>85.771860890746368</v>
      </c>
      <c r="O1383" s="57">
        <f t="shared" si="393"/>
        <v>52.874713563655021</v>
      </c>
      <c r="P1383" s="371">
        <f t="shared" si="394"/>
        <v>52.874713563655021</v>
      </c>
      <c r="Q1383" s="371">
        <f t="shared" si="395"/>
        <v>-94.228139109253632</v>
      </c>
      <c r="R1383" s="12">
        <f t="shared" si="396"/>
        <v>85.771860890746368</v>
      </c>
      <c r="S1383" s="57">
        <f t="shared" si="397"/>
        <v>0.16054220084363541</v>
      </c>
      <c r="T1383" s="12">
        <f t="shared" si="380"/>
        <v>52.874713563655021</v>
      </c>
    </row>
    <row r="1384" spans="1:20" x14ac:dyDescent="0.25">
      <c r="A1384" s="57">
        <f t="shared" si="381"/>
        <v>1012.5495198335917</v>
      </c>
      <c r="B1384" s="12">
        <f t="shared" si="398"/>
        <v>161.15226120684125</v>
      </c>
      <c r="C1384" s="57" t="str">
        <f t="shared" si="382"/>
        <v>-32.4580708463201-437.397559317727i</v>
      </c>
      <c r="D1384" s="57" t="str">
        <f t="shared" si="383"/>
        <v>7.79999200300728-197.529101614316i</v>
      </c>
      <c r="E1384" s="57" t="str">
        <f t="shared" si="384"/>
        <v>162.319029052776-0.868873919068817i</v>
      </c>
      <c r="F1384" s="57" t="str">
        <f t="shared" si="385"/>
        <v>3.83983925933208-411.915915208391i</v>
      </c>
      <c r="G1384" s="57" t="str">
        <f t="shared" si="386"/>
        <v>0.999999848819796-0.000388818956834361i</v>
      </c>
      <c r="H1384" s="57" t="str">
        <f t="shared" si="387"/>
        <v>109.129421630025+11.7102451451882i</v>
      </c>
      <c r="I1384" s="57" t="str">
        <f t="shared" si="388"/>
        <v>14.7898068309749-126.685026273168i</v>
      </c>
      <c r="K1384" s="57" t="str">
        <f t="shared" si="389"/>
        <v>0.108709436251376-0.0118069351137319i</v>
      </c>
      <c r="L1384" s="57" t="str">
        <f t="shared" si="390"/>
        <v>0.000125-3.11351203871624i</v>
      </c>
      <c r="M1384" s="57" t="str">
        <f t="shared" si="391"/>
        <v>0.0015-1.50092100103464i</v>
      </c>
      <c r="N1384" s="57">
        <f t="shared" si="392"/>
        <v>85.756016390475196</v>
      </c>
      <c r="O1384" s="57">
        <f t="shared" si="393"/>
        <v>52.841376864718114</v>
      </c>
      <c r="P1384" s="371">
        <f t="shared" si="394"/>
        <v>52.841376864718114</v>
      </c>
      <c r="Q1384" s="371">
        <f t="shared" si="395"/>
        <v>-94.243983609524804</v>
      </c>
      <c r="R1384" s="12">
        <f t="shared" si="396"/>
        <v>85.756016390475196</v>
      </c>
      <c r="S1384" s="57">
        <f t="shared" si="397"/>
        <v>0.16115226120684126</v>
      </c>
      <c r="T1384" s="12">
        <f t="shared" si="380"/>
        <v>52.841376864718114</v>
      </c>
    </row>
    <row r="1385" spans="1:20" x14ac:dyDescent="0.25">
      <c r="A1385" s="57">
        <f t="shared" si="381"/>
        <v>1016.3972080089594</v>
      </c>
      <c r="B1385" s="12">
        <f t="shared" si="398"/>
        <v>161.76463979942724</v>
      </c>
      <c r="C1385" s="57" t="str">
        <f t="shared" si="382"/>
        <v>-32.4546550693121-435.712893479412i</v>
      </c>
      <c r="D1385" s="57" t="str">
        <f t="shared" si="383"/>
        <v>7.79999194211471-196.781392460822i</v>
      </c>
      <c r="E1385" s="57" t="str">
        <f t="shared" si="384"/>
        <v>162.317899409953-0.872037375805942i</v>
      </c>
      <c r="F1385" s="57" t="str">
        <f t="shared" si="385"/>
        <v>3.83983925491182-410.356571604668i</v>
      </c>
      <c r="G1385" s="57" t="str">
        <f t="shared" si="386"/>
        <v>0.999999847668643-0.00039029646842104i</v>
      </c>
      <c r="H1385" s="57" t="str">
        <f t="shared" si="387"/>
        <v>109.129714946854+11.7547560863i</v>
      </c>
      <c r="I1385" s="57" t="str">
        <f t="shared" si="388"/>
        <v>14.7898242851418-126.204826258936i</v>
      </c>
      <c r="K1385" s="57" t="str">
        <f t="shared" si="389"/>
        <v>0.108699726231002-0.011850736056485i</v>
      </c>
      <c r="L1385" s="57" t="str">
        <f t="shared" si="390"/>
        <v>0.000125-3.10172548188507i</v>
      </c>
      <c r="M1385" s="57" t="str">
        <f t="shared" si="391"/>
        <v>0.0015-1.4952390924832i</v>
      </c>
      <c r="N1385" s="57">
        <f t="shared" si="392"/>
        <v>85.740114197289259</v>
      </c>
      <c r="O1385" s="57">
        <f t="shared" si="393"/>
        <v>52.808037220625977</v>
      </c>
      <c r="P1385" s="371">
        <f t="shared" si="394"/>
        <v>52.808037220625977</v>
      </c>
      <c r="Q1385" s="371">
        <f t="shared" si="395"/>
        <v>-94.259885802710741</v>
      </c>
      <c r="R1385" s="12">
        <f t="shared" si="396"/>
        <v>85.740114197289259</v>
      </c>
      <c r="S1385" s="57">
        <f t="shared" si="397"/>
        <v>0.16176463979942723</v>
      </c>
      <c r="T1385" s="12">
        <f t="shared" si="380"/>
        <v>52.808037220625977</v>
      </c>
    </row>
    <row r="1386" spans="1:20" x14ac:dyDescent="0.25">
      <c r="A1386" s="57">
        <f t="shared" si="381"/>
        <v>1020.2595173993934</v>
      </c>
      <c r="B1386" s="12">
        <f t="shared" si="398"/>
        <v>162.37934543066507</v>
      </c>
      <c r="C1386" s="57" t="str">
        <f t="shared" si="382"/>
        <v>-32.4512140033448-434.034501584472i</v>
      </c>
      <c r="D1386" s="57" t="str">
        <f t="shared" si="383"/>
        <v>7.7999918807585-196.036514073722i</v>
      </c>
      <c r="E1386" s="57" t="str">
        <f t="shared" si="384"/>
        <v>162.316761412611-0.875211300806934i</v>
      </c>
      <c r="F1386" s="57" t="str">
        <f t="shared" si="385"/>
        <v>3.83983925045794-408.803131117998i</v>
      </c>
      <c r="G1386" s="57" t="str">
        <f t="shared" si="386"/>
        <v>0.999999846508726-0.000391779594546609i</v>
      </c>
      <c r="H1386" s="57" t="str">
        <f t="shared" si="387"/>
        <v>109.130010498127+11.7994363064421i</v>
      </c>
      <c r="I1386" s="57" t="str">
        <f t="shared" si="388"/>
        <v>14.789841872252-125.726441742695i</v>
      </c>
      <c r="K1386" s="57" t="str">
        <f t="shared" si="389"/>
        <v>0.108689944039873-0.0118946914453908i</v>
      </c>
      <c r="L1386" s="57" t="str">
        <f t="shared" si="390"/>
        <v>0.000125-3.08998354441629i</v>
      </c>
      <c r="M1386" s="57" t="str">
        <f t="shared" si="391"/>
        <v>0.0015-1.4895786934481i</v>
      </c>
      <c r="N1386" s="57">
        <f t="shared" si="392"/>
        <v>85.724154120197994</v>
      </c>
      <c r="O1386" s="57">
        <f t="shared" si="393"/>
        <v>52.774694609651398</v>
      </c>
      <c r="P1386" s="371">
        <f t="shared" si="394"/>
        <v>52.774694609651398</v>
      </c>
      <c r="Q1386" s="371">
        <f t="shared" si="395"/>
        <v>-94.275845879802006</v>
      </c>
      <c r="R1386" s="12">
        <f t="shared" si="396"/>
        <v>85.724154120197994</v>
      </c>
      <c r="S1386" s="57">
        <f t="shared" si="397"/>
        <v>0.16237934543066507</v>
      </c>
      <c r="T1386" s="12">
        <f t="shared" si="380"/>
        <v>52.774694609651398</v>
      </c>
    </row>
    <row r="1387" spans="1:20" x14ac:dyDescent="0.25">
      <c r="A1387" s="57">
        <f t="shared" si="381"/>
        <v>1024.136503565511</v>
      </c>
      <c r="B1387" s="12">
        <f t="shared" si="398"/>
        <v>162.99638694330159</v>
      </c>
      <c r="C1387" s="57" t="str">
        <f t="shared" si="382"/>
        <v>-32.4477474666392-432.362359556175i</v>
      </c>
      <c r="D1387" s="57" t="str">
        <f t="shared" si="383"/>
        <v>7.79999181893507-195.29445573769i</v>
      </c>
      <c r="E1387" s="57" t="str">
        <f t="shared" si="384"/>
        <v>162.315615000833-0.878395716633657i</v>
      </c>
      <c r="F1387" s="57" t="str">
        <f t="shared" si="385"/>
        <v>3.83983924597012-407.255571401611i</v>
      </c>
      <c r="G1387" s="57" t="str">
        <f t="shared" si="386"/>
        <v>0.999999845339976-0.000393268356546253i</v>
      </c>
      <c r="H1387" s="57" t="str">
        <f t="shared" si="387"/>
        <v>109.130308300872+11.8442864504481i</v>
      </c>
      <c r="I1387" s="57" t="str">
        <f t="shared" si="388"/>
        <v>14.7898595933181-125.249865842709i</v>
      </c>
      <c r="K1387" s="57" t="str">
        <f t="shared" si="389"/>
        <v>0.108680089154954-0.0119388017337231i</v>
      </c>
      <c r="L1387" s="57" t="str">
        <f t="shared" si="390"/>
        <v>0.000125-3.07828605739818i</v>
      </c>
      <c r="M1387" s="57" t="str">
        <f t="shared" si="391"/>
        <v>0.0015-1.48393972250259i</v>
      </c>
      <c r="N1387" s="57">
        <f t="shared" si="392"/>
        <v>85.708135967797489</v>
      </c>
      <c r="O1387" s="57">
        <f t="shared" si="393"/>
        <v>52.741349009912277</v>
      </c>
      <c r="P1387" s="371">
        <f t="shared" si="394"/>
        <v>52.741349009912277</v>
      </c>
      <c r="Q1387" s="371">
        <f t="shared" si="395"/>
        <v>-94.291864032202511</v>
      </c>
      <c r="R1387" s="12">
        <f t="shared" si="396"/>
        <v>85.708135967797489</v>
      </c>
      <c r="S1387" s="57">
        <f t="shared" si="397"/>
        <v>0.1629963869433016</v>
      </c>
      <c r="T1387" s="12">
        <f t="shared" si="380"/>
        <v>52.741349009912277</v>
      </c>
    </row>
    <row r="1388" spans="1:20" x14ac:dyDescent="0.25">
      <c r="A1388" s="57">
        <f t="shared" si="381"/>
        <v>1028.0282222790602</v>
      </c>
      <c r="B1388" s="12">
        <f t="shared" si="398"/>
        <v>163.61577321368614</v>
      </c>
      <c r="C1388" s="57" t="str">
        <f t="shared" si="382"/>
        <v>-32.4442552761884-430.696443408429i</v>
      </c>
      <c r="D1388" s="57" t="str">
        <f t="shared" si="383"/>
        <v>7.79999175664091-194.555206777968i</v>
      </c>
      <c r="E1388" s="57" t="str">
        <f t="shared" si="384"/>
        <v>162.314460114301-0.881590645746379i</v>
      </c>
      <c r="F1388" s="57" t="str">
        <f t="shared" si="385"/>
        <v>3.83983924144813-405.713870193345i</v>
      </c>
      <c r="G1388" s="57" t="str">
        <f t="shared" si="386"/>
        <v>0.999999844162326-0.000394762775836237i</v>
      </c>
      <c r="H1388" s="57" t="str">
        <f t="shared" si="387"/>
        <v>109.13060837225+11.8893071656201i</v>
      </c>
      <c r="I1388" s="57" t="str">
        <f t="shared" si="388"/>
        <v>14.7898774493608-124.775091703269i</v>
      </c>
      <c r="K1388" s="57" t="str">
        <f t="shared" si="389"/>
        <v>0.10867016104962-0.0119830673750173i</v>
      </c>
      <c r="L1388" s="57" t="str">
        <f t="shared" si="390"/>
        <v>0.000125-3.06663285255846i</v>
      </c>
      <c r="M1388" s="57" t="str">
        <f t="shared" si="391"/>
        <v>0.0015-1.47832209852818i</v>
      </c>
      <c r="N1388" s="57">
        <f t="shared" si="392"/>
        <v>85.692059548273107</v>
      </c>
      <c r="O1388" s="57">
        <f t="shared" si="393"/>
        <v>52.708000399370469</v>
      </c>
      <c r="P1388" s="371">
        <f t="shared" si="394"/>
        <v>52.708000399370469</v>
      </c>
      <c r="Q1388" s="371">
        <f t="shared" si="395"/>
        <v>-94.307940451726893</v>
      </c>
      <c r="R1388" s="12">
        <f t="shared" si="396"/>
        <v>85.692059548273107</v>
      </c>
      <c r="S1388" s="57">
        <f t="shared" si="397"/>
        <v>0.16361577321368614</v>
      </c>
      <c r="T1388" s="12">
        <f t="shared" ref="T1388:T1451" si="399">P1388</f>
        <v>52.708000399370469</v>
      </c>
    </row>
    <row r="1389" spans="1:20" x14ac:dyDescent="0.25">
      <c r="A1389" s="57">
        <f t="shared" ref="A1389:A1452" si="400">2*PI()*B1389</f>
        <v>1031.9347295237205</v>
      </c>
      <c r="B1389" s="12">
        <f t="shared" si="398"/>
        <v>164.23751315189816</v>
      </c>
      <c r="C1389" s="57" t="str">
        <f t="shared" ref="C1389:C1452" si="401">IMPRODUCT(D1389,E1389,$C$40,,K1389,$C$41)</f>
        <v>-32.4407372477559-429.036729245443i</v>
      </c>
      <c r="D1389" s="57" t="str">
        <f t="shared" ref="D1389:D1452" si="402">IMDIV(IMPRODUCT($C$37,$C$38,COMPLEX(1,A1389/$C$38)),IMSUM(-1*A1389*A1389/$C$39,COMPLEX(0,1*A1389)))</f>
        <v>7.79999169387241-193.818756560212i</v>
      </c>
      <c r="E1389" s="57" t="str">
        <f t="shared" ref="E1389:E1452" si="403">IMDIV(IMPRODUCT(IMSUM(F1389,G1389),$C$29,H1389),IMSUM(1,I1389))</f>
        <v>162.313296692291-0.884796110502505i</v>
      </c>
      <c r="F1389" s="57" t="str">
        <f t="shared" ref="F1389:F1452" si="404">IMDIV(IMPRODUCT($C$14,$C$15,COMPLEX(1,A1389/$C$15)),IMSUM(-1*A1389*A1389/$C$16,COMPLEX(0,A1389)))</f>
        <v>3.83983923689172-404.17800531531i</v>
      </c>
      <c r="G1389" s="57" t="str">
        <f t="shared" ref="G1389:G1452" si="405">IMDIV(1,COMPLEX(1,A1389*$C$9*$C$10))</f>
        <v>0.99999984297571-0.000396262873914203i</v>
      </c>
      <c r="H1389" s="57" t="str">
        <f t="shared" ref="H1389:H1452" si="406">IMDIV($C$3,IMSUM(K1389,COMPLEX(0,$C$28*A1389)))</f>
        <v>109.13091072955+11.9344991017384i</v>
      </c>
      <c r="I1389" s="57" t="str">
        <f t="shared" ref="I1389:I1452" si="407">IMPRODUCT(F1389,$C$29,H1389,$C$31)</f>
        <v>14.7898954414087-124.302112494578i</v>
      </c>
      <c r="K1389" s="57" t="str">
        <f t="shared" ref="K1389:K1452" si="408">IF($C$26&lt;=0,IMDIV(1,IMSUM(IMDIV(1,L1389),1/$C$18)),IMDIV(1,IMSUM(IMDIV(1,L1389),1/$C$18,IMDIV(1,M1389))))</f>
        <v>0.108660159193636-0.0120274888230569i</v>
      </c>
      <c r="L1389" s="57" t="str">
        <f t="shared" ref="L1389:L1452" si="409">IMSUM($C$21/$C$22,IMDIV(1,COMPLEX(0,$C$20*$C$22*A1389)))</f>
        <v>0.000125-3.05502376226186i</v>
      </c>
      <c r="M1389" s="57" t="str">
        <f t="shared" ref="M1389:M1452" si="410">IMSUM($C$25/$C$26,IMDIV(1,COMPLEX(0,$C$24*$C$26*A1389)))</f>
        <v>0.0015-1.47272574071347i</v>
      </c>
      <c r="N1389" s="57">
        <f t="shared" ref="N1389:N1452" si="411">ABS(R1389)</f>
        <v>85.675924669400672</v>
      </c>
      <c r="O1389" s="57">
        <f t="shared" ref="O1389:O1452" si="412">ABS(P1389)</f>
        <v>52.674648755830702</v>
      </c>
      <c r="P1389" s="371">
        <f t="shared" ref="P1389:P1452" si="413">20*LOG10(IMABS(C1389))</f>
        <v>52.674648755830702</v>
      </c>
      <c r="Q1389" s="371">
        <f t="shared" ref="Q1389:Q1452" si="414">IMARGUMENT(C1389)*180/PI()</f>
        <v>-94.324075330599328</v>
      </c>
      <c r="R1389" s="12">
        <f t="shared" ref="R1389:R1452" si="415">IF(Q1389&lt;0,Q1389+180,Q1389-180)</f>
        <v>85.675924669400672</v>
      </c>
      <c r="S1389" s="57">
        <f t="shared" ref="S1389:S1452" si="416">B1389/1000</f>
        <v>0.16423751315189816</v>
      </c>
      <c r="T1389" s="12">
        <f t="shared" si="399"/>
        <v>52.674648755830702</v>
      </c>
    </row>
    <row r="1390" spans="1:20" x14ac:dyDescent="0.25">
      <c r="A1390" s="57">
        <f t="shared" si="400"/>
        <v>1035.8560814959108</v>
      </c>
      <c r="B1390" s="12">
        <f t="shared" ref="B1390:B1453" si="417">B1389*(1+B$42)</f>
        <v>164.86161570187537</v>
      </c>
      <c r="C1390" s="57" t="str">
        <f t="shared" si="401"/>
        <v>-32.4371931958662-427.383193261401i</v>
      </c>
      <c r="D1390" s="57" t="str">
        <f t="shared" si="402"/>
        <v>7.79999163062597-193.085094490337i</v>
      </c>
      <c r="E1390" s="57" t="str">
        <f t="shared" si="403"/>
        <v>162.312124673677-0.888012133153656i</v>
      </c>
      <c r="F1390" s="57" t="str">
        <f t="shared" si="404"/>
        <v>3.8398392323006-402.647954673573i</v>
      </c>
      <c r="G1390" s="57" t="str">
        <f t="shared" si="405"/>
        <v>0.999999841780058-0.000397768672359484i</v>
      </c>
      <c r="H1390" s="57" t="str">
        <f t="shared" si="406"/>
        <v>109.131215390194+11.9798629110704i</v>
      </c>
      <c r="I1390" s="57" t="str">
        <f t="shared" si="407"/>
        <v>14.7899135704977-123.830921412661i</v>
      </c>
      <c r="K1390" s="57" t="str">
        <f t="shared" si="408"/>
        <v>0.108650083053136-0.0120720665318584i</v>
      </c>
      <c r="L1390" s="57" t="str">
        <f t="shared" si="409"/>
        <v>0.000125-3.04345861950773i</v>
      </c>
      <c r="M1390" s="57" t="str">
        <f t="shared" si="410"/>
        <v>0.0015-1.46715056855297i</v>
      </c>
      <c r="N1390" s="57">
        <f t="shared" si="411"/>
        <v>85.659731138548707</v>
      </c>
      <c r="O1390" s="57">
        <f t="shared" si="412"/>
        <v>52.641294056939728</v>
      </c>
      <c r="P1390" s="371">
        <f t="shared" si="413"/>
        <v>52.641294056939728</v>
      </c>
      <c r="Q1390" s="371">
        <f t="shared" si="414"/>
        <v>-94.340268861451293</v>
      </c>
      <c r="R1390" s="12">
        <f t="shared" si="415"/>
        <v>85.659731138548707</v>
      </c>
      <c r="S1390" s="57">
        <f t="shared" si="416"/>
        <v>0.16486161570187535</v>
      </c>
      <c r="T1390" s="12">
        <f t="shared" si="399"/>
        <v>52.641294056939728</v>
      </c>
    </row>
    <row r="1391" spans="1:20" x14ac:dyDescent="0.25">
      <c r="A1391" s="57">
        <f t="shared" si="400"/>
        <v>1039.7923346055952</v>
      </c>
      <c r="B1391" s="12">
        <f t="shared" si="417"/>
        <v>165.48808984154249</v>
      </c>
      <c r="C1391" s="57" t="str">
        <f t="shared" si="401"/>
        <v>-32.4336229337978-425.735811740116i</v>
      </c>
      <c r="D1391" s="57" t="str">
        <f t="shared" si="402"/>
        <v>7.79999156689791-192.354210014368i</v>
      </c>
      <c r="E1391" s="57" t="str">
        <f t="shared" si="403"/>
        <v>162.310943996922-0.891238735843401i</v>
      </c>
      <c r="F1391" s="57" t="str">
        <f t="shared" si="404"/>
        <v>3.83983922767452-401.123696257842i</v>
      </c>
      <c r="G1391" s="57" t="str">
        <f t="shared" si="405"/>
        <v>0.999999840575302-0.000399280192833415i</v>
      </c>
      <c r="H1391" s="57" t="str">
        <f t="shared" si="406"/>
        <v>109.131522371738+12.0253992483812i</v>
      </c>
      <c r="I1391" s="57" t="str">
        <f t="shared" si="407"/>
        <v>14.7899318376722-123.361511679268i</v>
      </c>
      <c r="K1391" s="57" t="str">
        <f t="shared" si="408"/>
        <v>0.108639932090599-0.0121168009556564i</v>
      </c>
      <c r="L1391" s="57" t="str">
        <f t="shared" si="409"/>
        <v>0.000125-3.03193725792761i</v>
      </c>
      <c r="M1391" s="57" t="str">
        <f t="shared" si="410"/>
        <v>0.0015-1.46159650184595i</v>
      </c>
      <c r="N1391" s="57">
        <f t="shared" si="411"/>
        <v>85.64347876268026</v>
      </c>
      <c r="O1391" s="57">
        <f t="shared" si="412"/>
        <v>52.607936280185058</v>
      </c>
      <c r="P1391" s="371">
        <f t="shared" si="413"/>
        <v>52.607936280185058</v>
      </c>
      <c r="Q1391" s="371">
        <f t="shared" si="414"/>
        <v>-94.35652123731974</v>
      </c>
      <c r="R1391" s="12">
        <f t="shared" si="415"/>
        <v>85.64347876268026</v>
      </c>
      <c r="S1391" s="57">
        <f t="shared" si="416"/>
        <v>0.16548808984154248</v>
      </c>
      <c r="T1391" s="12">
        <f t="shared" si="399"/>
        <v>52.607936280185058</v>
      </c>
    </row>
    <row r="1392" spans="1:20" x14ac:dyDescent="0.25">
      <c r="A1392" s="57">
        <f t="shared" si="400"/>
        <v>1043.7435454770964</v>
      </c>
      <c r="B1392" s="12">
        <f t="shared" si="417"/>
        <v>166.11694458294036</v>
      </c>
      <c r="C1392" s="57" t="str">
        <f t="shared" si="401"/>
        <v>-32.4300262735758-424.094561054711i</v>
      </c>
      <c r="D1392" s="57" t="str">
        <f t="shared" si="402"/>
        <v>7.79999150268465-191.626092618288i</v>
      </c>
      <c r="E1392" s="57" t="str">
        <f t="shared" si="403"/>
        <v>162.309754600077-0.894475940604786i</v>
      </c>
      <c r="F1392" s="57" t="str">
        <f t="shared" si="404"/>
        <v>3.83983922301321-399.60520814115i</v>
      </c>
      <c r="G1392" s="57" t="str">
        <f t="shared" si="405"/>
        <v>0.999999839361372-0.000400797457079641i</v>
      </c>
      <c r="H1392" s="57" t="str">
        <f t="shared" si="406"/>
        <v>109.131831691869+12.0711087709424i</v>
      </c>
      <c r="I1392" s="57" t="str">
        <f t="shared" si="407"/>
        <v>14.7899502439841-122.893876541772i</v>
      </c>
      <c r="K1392" s="57" t="str">
        <f t="shared" si="408"/>
        <v>0.108629705764832-0.0121616925488887i</v>
      </c>
      <c r="L1392" s="57" t="str">
        <f t="shared" si="409"/>
        <v>0.000125-3.02045951178283i</v>
      </c>
      <c r="M1392" s="57" t="str">
        <f t="shared" si="410"/>
        <v>0.0015-1.45606346069531i</v>
      </c>
      <c r="N1392" s="57">
        <f t="shared" si="411"/>
        <v>85.627167348355215</v>
      </c>
      <c r="O1392" s="57">
        <f t="shared" si="412"/>
        <v>52.574575402894212</v>
      </c>
      <c r="P1392" s="371">
        <f t="shared" si="413"/>
        <v>52.574575402894212</v>
      </c>
      <c r="Q1392" s="371">
        <f t="shared" si="414"/>
        <v>-94.372832651644785</v>
      </c>
      <c r="R1392" s="12">
        <f t="shared" si="415"/>
        <v>85.627167348355215</v>
      </c>
      <c r="S1392" s="57">
        <f t="shared" si="416"/>
        <v>0.16611694458294035</v>
      </c>
      <c r="T1392" s="12">
        <f t="shared" si="399"/>
        <v>52.574575402894212</v>
      </c>
    </row>
    <row r="1393" spans="1:20" x14ac:dyDescent="0.25">
      <c r="A1393" s="57">
        <f t="shared" si="400"/>
        <v>1047.7097709499094</v>
      </c>
      <c r="B1393" s="12">
        <f t="shared" si="417"/>
        <v>166.74818897235554</v>
      </c>
      <c r="C1393" s="57" t="str">
        <f t="shared" si="401"/>
        <v>-32.426403025967-422.459417667271i</v>
      </c>
      <c r="D1393" s="57" t="str">
        <f t="shared" si="402"/>
        <v>7.79999143798244-190.900731827883i</v>
      </c>
      <c r="E1393" s="57" t="str">
        <f t="shared" si="403"/>
        <v>162.308556420784-0.897723769357891i</v>
      </c>
      <c r="F1393" s="57" t="str">
        <f t="shared" si="404"/>
        <v>3.83983921831644-398.092468479535i</v>
      </c>
      <c r="G1393" s="57" t="str">
        <f t="shared" si="405"/>
        <v>0.9999998381382-0.000402320486924436i</v>
      </c>
      <c r="H1393" s="57" t="str">
        <f t="shared" si="406"/>
        <v>109.132143368412+12.1169921385428i</v>
      </c>
      <c r="I1393" s="57" t="str">
        <f t="shared" si="407"/>
        <v>14.7899687904936-122.428009273075i</v>
      </c>
      <c r="K1393" s="57" t="str">
        <f t="shared" si="408"/>
        <v>0.108619403530941-0.0122067417661812i</v>
      </c>
      <c r="L1393" s="57" t="str">
        <f t="shared" si="409"/>
        <v>0.000125-3.00902521596218i</v>
      </c>
      <c r="M1393" s="57" t="str">
        <f t="shared" si="410"/>
        <v>0.0015-1.45055136550639i</v>
      </c>
      <c r="N1393" s="57">
        <f t="shared" si="411"/>
        <v>85.610796701731658</v>
      </c>
      <c r="O1393" s="57">
        <f t="shared" si="412"/>
        <v>52.541211402233294</v>
      </c>
      <c r="P1393" s="371">
        <f t="shared" si="413"/>
        <v>52.541211402233294</v>
      </c>
      <c r="Q1393" s="371">
        <f t="shared" si="414"/>
        <v>-94.389203298268342</v>
      </c>
      <c r="R1393" s="12">
        <f t="shared" si="415"/>
        <v>85.610796701731658</v>
      </c>
      <c r="S1393" s="57">
        <f t="shared" si="416"/>
        <v>0.16674818897235555</v>
      </c>
      <c r="T1393" s="12">
        <f t="shared" si="399"/>
        <v>52.541211402233294</v>
      </c>
    </row>
    <row r="1394" spans="1:20" x14ac:dyDescent="0.25">
      <c r="A1394" s="57">
        <f t="shared" si="400"/>
        <v>1051.6910680795193</v>
      </c>
      <c r="B1394" s="12">
        <f t="shared" si="417"/>
        <v>167.3818320904505</v>
      </c>
      <c r="C1394" s="57" t="str">
        <f t="shared" si="401"/>
        <v>-32.4227530004708-420.830358128521i</v>
      </c>
      <c r="D1394" s="57" t="str">
        <f t="shared" si="402"/>
        <v>7.79999137278754-190.178117208594i</v>
      </c>
      <c r="E1394" s="57" t="str">
        <f t="shared" si="403"/>
        <v>162.307349396266-0.900982243907833i</v>
      </c>
      <c r="F1394" s="57" t="str">
        <f t="shared" si="404"/>
        <v>3.83983921358389-396.585455511728i</v>
      </c>
      <c r="G1394" s="57" t="str">
        <f t="shared" si="405"/>
        <v>0.999999836905713-0.00040384930427701i</v>
      </c>
      <c r="H1394" s="57" t="str">
        <f t="shared" si="406"/>
        <v>109.132457419327+12.1630500134974i</v>
      </c>
      <c r="I1394" s="57" t="str">
        <f t="shared" si="407"/>
        <v>14.789987478269-121.96390317151i</v>
      </c>
      <c r="K1394" s="57" t="str">
        <f t="shared" si="408"/>
        <v>0.108609024840316-0.012251949062332i</v>
      </c>
      <c r="L1394" s="57" t="str">
        <f t="shared" si="409"/>
        <v>0.000125-2.99763420597946i</v>
      </c>
      <c r="M1394" s="57" t="str">
        <f t="shared" si="410"/>
        <v>0.0015-1.44506013698584i</v>
      </c>
      <c r="N1394" s="57">
        <f t="shared" si="411"/>
        <v>85.594366628568451</v>
      </c>
      <c r="O1394" s="57">
        <f t="shared" si="412"/>
        <v>52.50784425520618</v>
      </c>
      <c r="P1394" s="371">
        <f t="shared" si="413"/>
        <v>52.50784425520618</v>
      </c>
      <c r="Q1394" s="371">
        <f t="shared" si="414"/>
        <v>-94.405633371431549</v>
      </c>
      <c r="R1394" s="12">
        <f t="shared" si="415"/>
        <v>85.594366628568451</v>
      </c>
      <c r="S1394" s="57">
        <f t="shared" si="416"/>
        <v>0.16738183209045049</v>
      </c>
      <c r="T1394" s="12">
        <f t="shared" si="399"/>
        <v>52.50784425520618</v>
      </c>
    </row>
    <row r="1395" spans="1:20" x14ac:dyDescent="0.25">
      <c r="A1395" s="57">
        <f t="shared" si="400"/>
        <v>1055.6874941382214</v>
      </c>
      <c r="B1395" s="12">
        <f t="shared" si="417"/>
        <v>168.01788305239421</v>
      </c>
      <c r="C1395" s="57" t="str">
        <f t="shared" si="401"/>
        <v>-32.4190760053136-419.207359077506i</v>
      </c>
      <c r="D1395" s="57" t="str">
        <f t="shared" si="402"/>
        <v>7.79999130709624-189.458238365368i</v>
      </c>
      <c r="E1395" s="57" t="str">
        <f t="shared" si="403"/>
        <v>162.306133463334-0.904251385941565i</v>
      </c>
      <c r="F1395" s="57" t="str">
        <f t="shared" si="404"/>
        <v>3.83983920881532-395.084147558842i</v>
      </c>
      <c r="G1395" s="57" t="str">
        <f t="shared" si="405"/>
        <v>0.999999835663841-0.000405383931129828i</v>
      </c>
      <c r="H1395" s="57" t="str">
        <f t="shared" si="406"/>
        <v>109.13277386271+12.2092830606577i</v>
      </c>
      <c r="I1395" s="57" t="str">
        <f t="shared" si="407"/>
        <v>14.7900063083866-121.501551560744i</v>
      </c>
      <c r="K1395" s="57" t="str">
        <f t="shared" si="408"/>
        <v>0.108598569140604-0.0122973148922961i</v>
      </c>
      <c r="L1395" s="57" t="str">
        <f t="shared" si="409"/>
        <v>0.000125-2.98628631797116i</v>
      </c>
      <c r="M1395" s="57" t="str">
        <f t="shared" si="410"/>
        <v>0.0015-1.43958969614051i</v>
      </c>
      <c r="N1395" s="57">
        <f t="shared" si="411"/>
        <v>85.577876934227191</v>
      </c>
      <c r="O1395" s="57">
        <f t="shared" si="412"/>
        <v>52.474473938653581</v>
      </c>
      <c r="P1395" s="371">
        <f t="shared" si="413"/>
        <v>52.474473938653581</v>
      </c>
      <c r="Q1395" s="371">
        <f t="shared" si="414"/>
        <v>-94.422123065772809</v>
      </c>
      <c r="R1395" s="12">
        <f t="shared" si="415"/>
        <v>85.577876934227191</v>
      </c>
      <c r="S1395" s="57">
        <f t="shared" si="416"/>
        <v>0.16801788305239421</v>
      </c>
      <c r="T1395" s="12">
        <f t="shared" si="399"/>
        <v>52.474473938653581</v>
      </c>
    </row>
    <row r="1396" spans="1:20" x14ac:dyDescent="0.25">
      <c r="A1396" s="57">
        <f t="shared" si="400"/>
        <v>1059.6991066159467</v>
      </c>
      <c r="B1396" s="12">
        <f t="shared" si="417"/>
        <v>168.65635100799332</v>
      </c>
      <c r="C1396" s="57" t="str">
        <f t="shared" si="401"/>
        <v>-32.4153718474375-417.590397241232i</v>
      </c>
      <c r="D1396" s="57" t="str">
        <f t="shared" si="402"/>
        <v>7.79999124090468-188.741084942504i</v>
      </c>
      <c r="E1396" s="57" t="str">
        <f t="shared" si="403"/>
        <v>162.304908558372-0.907531217025411i</v>
      </c>
      <c r="F1396" s="57" t="str">
        <f t="shared" si="404"/>
        <v>3.83983920401041-393.588523024055i</v>
      </c>
      <c r="G1396" s="57" t="str">
        <f t="shared" si="405"/>
        <v>0.999999834412514-0.000406924389558926i</v>
      </c>
      <c r="H1396" s="57" t="str">
        <f t="shared" si="406"/>
        <v>109.133092716797+12.2556919474213i</v>
      </c>
      <c r="I1396" s="57" t="str">
        <f t="shared" si="407"/>
        <v>14.790025281931-121.040947789684i</v>
      </c>
      <c r="K1396" s="57" t="str">
        <f t="shared" si="408"/>
        <v>0.10858803587569-0.012342839711169i</v>
      </c>
      <c r="L1396" s="57" t="str">
        <f t="shared" si="409"/>
        <v>0.000125-2.97498138869413i</v>
      </c>
      <c r="M1396" s="57" t="str">
        <f t="shared" si="410"/>
        <v>0.0015-1.43413996427626i</v>
      </c>
      <c r="N1396" s="57">
        <f t="shared" si="411"/>
        <v>85.561327423674669</v>
      </c>
      <c r="O1396" s="57">
        <f t="shared" si="412"/>
        <v>52.441100429251335</v>
      </c>
      <c r="P1396" s="371">
        <f t="shared" si="413"/>
        <v>52.441100429251335</v>
      </c>
      <c r="Q1396" s="371">
        <f t="shared" si="414"/>
        <v>-94.438672576325331</v>
      </c>
      <c r="R1396" s="12">
        <f t="shared" si="415"/>
        <v>85.561327423674669</v>
      </c>
      <c r="S1396" s="57">
        <f t="shared" si="416"/>
        <v>0.16865635100799331</v>
      </c>
      <c r="T1396" s="12">
        <f t="shared" si="399"/>
        <v>52.441100429251335</v>
      </c>
    </row>
    <row r="1397" spans="1:20" x14ac:dyDescent="0.25">
      <c r="A1397" s="57">
        <f t="shared" si="400"/>
        <v>1063.7259632210873</v>
      </c>
      <c r="B1397" s="12">
        <f t="shared" si="417"/>
        <v>169.29724514182371</v>
      </c>
      <c r="C1397" s="57" t="str">
        <f t="shared" si="401"/>
        <v>-32.4116403325007-415.979449434398i</v>
      </c>
      <c r="D1397" s="57" t="str">
        <f t="shared" si="402"/>
        <v>7.79999117420915-188.026646623512i</v>
      </c>
      <c r="E1397" s="57" t="str">
        <f t="shared" si="403"/>
        <v>162.303674617349-0.91082175860339i</v>
      </c>
      <c r="F1397" s="57" t="str">
        <f t="shared" si="404"/>
        <v>3.83983919916891-392.098560392312i</v>
      </c>
      <c r="G1397" s="57" t="str">
        <f t="shared" si="405"/>
        <v>0.999999833151658-0.000408470701724227i</v>
      </c>
      <c r="H1397" s="57" t="str">
        <f t="shared" si="406"/>
        <v>109.13341399996+12.3022773437412i</v>
      </c>
      <c r="I1397" s="57" t="str">
        <f t="shared" si="407"/>
        <v>14.7900443999945-120.582085232379i</v>
      </c>
      <c r="K1397" s="57" t="str">
        <f t="shared" si="408"/>
        <v>0.108577424485675-0.012388523974171i</v>
      </c>
      <c r="L1397" s="57" t="str">
        <f t="shared" si="409"/>
        <v>0.000125-2.96371925552314i</v>
      </c>
      <c r="M1397" s="57" t="str">
        <f t="shared" si="410"/>
        <v>0.0015-1.42871086299687i</v>
      </c>
      <c r="N1397" s="57">
        <f t="shared" si="411"/>
        <v>85.544717901484574</v>
      </c>
      <c r="O1397" s="57">
        <f t="shared" si="412"/>
        <v>52.407723703510563</v>
      </c>
      <c r="P1397" s="371">
        <f t="shared" si="413"/>
        <v>52.407723703510563</v>
      </c>
      <c r="Q1397" s="371">
        <f t="shared" si="414"/>
        <v>-94.455282098515426</v>
      </c>
      <c r="R1397" s="12">
        <f t="shared" si="415"/>
        <v>85.544717901484574</v>
      </c>
      <c r="S1397" s="57">
        <f t="shared" si="416"/>
        <v>0.1692972451418237</v>
      </c>
      <c r="T1397" s="12">
        <f t="shared" si="399"/>
        <v>52.407723703510563</v>
      </c>
    </row>
    <row r="1398" spans="1:20" x14ac:dyDescent="0.25">
      <c r="A1398" s="57">
        <f t="shared" si="400"/>
        <v>1067.7681218813275</v>
      </c>
      <c r="B1398" s="12">
        <f t="shared" si="417"/>
        <v>169.94057467336265</v>
      </c>
      <c r="C1398" s="57" t="str">
        <f t="shared" si="401"/>
        <v>-32.4078812648616-414.37449255899i</v>
      </c>
      <c r="D1398" s="57" t="str">
        <f t="shared" si="402"/>
        <v>7.79999110700578-187.314913130956i</v>
      </c>
      <c r="E1398" s="57" t="str">
        <f t="shared" si="403"/>
        <v>162.302431575803-0.914123031993044i</v>
      </c>
      <c r="F1398" s="57" t="str">
        <f t="shared" si="404"/>
        <v>3.83983919429058-390.614238229996i</v>
      </c>
      <c r="G1398" s="57" t="str">
        <f t="shared" si="405"/>
        <v>0.999999831881202-0.000410022889869863i</v>
      </c>
      <c r="H1398" s="57" t="str">
        <f t="shared" si="406"/>
        <v>109.133737730715+12.3490399221378i</v>
      </c>
      <c r="I1398" s="57" t="str">
        <f t="shared" si="407"/>
        <v>14.790063663679-120.124957287929i</v>
      </c>
      <c r="K1398" s="57" t="str">
        <f t="shared" si="408"/>
        <v>0.108566734406849-0.0124343681366305i</v>
      </c>
      <c r="L1398" s="57" t="str">
        <f t="shared" si="409"/>
        <v>0.000125-2.95249975644863i</v>
      </c>
      <c r="M1398" s="57" t="str">
        <f t="shared" si="410"/>
        <v>0.0015-1.4233023142029i</v>
      </c>
      <c r="N1398" s="57">
        <f t="shared" si="411"/>
        <v>85.528048171840183</v>
      </c>
      <c r="O1398" s="57">
        <f t="shared" si="412"/>
        <v>52.3743437377749</v>
      </c>
      <c r="P1398" s="371">
        <f t="shared" si="413"/>
        <v>52.3743437377749</v>
      </c>
      <c r="Q1398" s="371">
        <f t="shared" si="414"/>
        <v>-94.471951828159817</v>
      </c>
      <c r="R1398" s="12">
        <f t="shared" si="415"/>
        <v>85.528048171840183</v>
      </c>
      <c r="S1398" s="57">
        <f t="shared" si="416"/>
        <v>0.16994057467336265</v>
      </c>
      <c r="T1398" s="12">
        <f t="shared" si="399"/>
        <v>52.3743437377749</v>
      </c>
    </row>
    <row r="1399" spans="1:20" x14ac:dyDescent="0.25">
      <c r="A1399" s="57">
        <f t="shared" si="400"/>
        <v>1071.8256407444767</v>
      </c>
      <c r="B1399" s="12">
        <f t="shared" si="417"/>
        <v>170.58634885712144</v>
      </c>
      <c r="C1399" s="57" t="str">
        <f t="shared" si="401"/>
        <v>-32.4040944475788-412.775503604031i</v>
      </c>
      <c r="D1399" s="57" t="str">
        <f t="shared" si="402"/>
        <v>7.79999103929068-186.60587422631i</v>
      </c>
      <c r="E1399" s="57" t="str">
        <f t="shared" si="403"/>
        <v>162.30117936885-0.917435058384779i</v>
      </c>
      <c r="F1399" s="57" t="str">
        <f t="shared" si="404"/>
        <v>3.83983918937506-389.135535184636i</v>
      </c>
      <c r="G1399" s="57" t="str">
        <f t="shared" si="405"/>
        <v>0.999999830601071-0.000411580976324491i</v>
      </c>
      <c r="H1399" s="57" t="str">
        <f t="shared" si="406"/>
        <v>109.134063927716+12.3959803577062i</v>
      </c>
      <c r="I1399" s="57" t="str">
        <f t="shared" si="407"/>
        <v>14.7900830740936-119.669557380382i</v>
      </c>
      <c r="K1399" s="57" t="str">
        <f t="shared" si="408"/>
        <v>0.108555965071675-0.0124803726539675i</v>
      </c>
      <c r="L1399" s="57" t="str">
        <f t="shared" si="409"/>
        <v>0.000125-2.94132273007435i</v>
      </c>
      <c r="M1399" s="57" t="str">
        <f t="shared" si="410"/>
        <v>0.0015-1.41791424009055i</v>
      </c>
      <c r="N1399" s="57">
        <f t="shared" si="411"/>
        <v>85.51131803853643</v>
      </c>
      <c r="O1399" s="57">
        <f t="shared" si="412"/>
        <v>52.340960508220924</v>
      </c>
      <c r="P1399" s="371">
        <f t="shared" si="413"/>
        <v>52.340960508220924</v>
      </c>
      <c r="Q1399" s="371">
        <f t="shared" si="414"/>
        <v>-94.48868196146357</v>
      </c>
      <c r="R1399" s="12">
        <f t="shared" si="415"/>
        <v>85.51131803853643</v>
      </c>
      <c r="S1399" s="57">
        <f t="shared" si="416"/>
        <v>0.17058634885712143</v>
      </c>
      <c r="T1399" s="12">
        <f t="shared" si="399"/>
        <v>52.340960508220924</v>
      </c>
    </row>
    <row r="1400" spans="1:20" x14ac:dyDescent="0.25">
      <c r="A1400" s="57">
        <f t="shared" si="400"/>
        <v>1075.8985781793056</v>
      </c>
      <c r="B1400" s="12">
        <f t="shared" si="417"/>
        <v>171.23457698277849</v>
      </c>
      <c r="C1400" s="57" t="str">
        <f t="shared" si="401"/>
        <v>-32.4002796824011-411.182459645223i</v>
      </c>
      <c r="D1400" s="57" t="str">
        <f t="shared" si="402"/>
        <v>7.79999097105996-185.899519709811i</v>
      </c>
      <c r="E1400" s="57" t="str">
        <f t="shared" si="403"/>
        <v>162.299917931178-0.920757858837773i</v>
      </c>
      <c r="F1400" s="57" t="str">
        <f t="shared" si="404"/>
        <v>3.83983918442214-387.662429984591i</v>
      </c>
      <c r="G1400" s="57" t="str">
        <f t="shared" si="405"/>
        <v>0.999999829311193-0.000413144983501617i</v>
      </c>
      <c r="H1400" s="57" t="str">
        <f t="shared" si="406"/>
        <v>109.134392609762+12.4430993281282i</v>
      </c>
      <c r="I1400" s="57" t="str">
        <f t="shared" si="407"/>
        <v>14.7901026323564-119.215878958647i</v>
      </c>
      <c r="K1400" s="57" t="str">
        <f t="shared" si="408"/>
        <v>0.108545115908762-0.0125265379816768i</v>
      </c>
      <c r="L1400" s="57" t="str">
        <f t="shared" si="409"/>
        <v>0.000125-2.93018801561501i</v>
      </c>
      <c r="M1400" s="57" t="str">
        <f t="shared" si="410"/>
        <v>0.0015-1.41254656315058i</v>
      </c>
      <c r="N1400" s="57">
        <f t="shared" si="411"/>
        <v>85.494527304982242</v>
      </c>
      <c r="O1400" s="57">
        <f t="shared" si="412"/>
        <v>52.307573990856334</v>
      </c>
      <c r="P1400" s="371">
        <f t="shared" si="413"/>
        <v>52.307573990856334</v>
      </c>
      <c r="Q1400" s="371">
        <f t="shared" si="414"/>
        <v>-94.505472695017758</v>
      </c>
      <c r="R1400" s="12">
        <f t="shared" si="415"/>
        <v>85.494527304982242</v>
      </c>
      <c r="S1400" s="57">
        <f t="shared" si="416"/>
        <v>0.1712345769827785</v>
      </c>
      <c r="T1400" s="12">
        <f t="shared" si="399"/>
        <v>52.307573990856334</v>
      </c>
    </row>
    <row r="1401" spans="1:20" x14ac:dyDescent="0.25">
      <c r="A1401" s="57">
        <f t="shared" si="400"/>
        <v>1079.9869927763868</v>
      </c>
      <c r="B1401" s="12">
        <f t="shared" si="417"/>
        <v>171.88526837531305</v>
      </c>
      <c r="C1401" s="57" t="str">
        <f t="shared" si="401"/>
        <v>-32.3964367697578-409.595337844631i</v>
      </c>
      <c r="D1401" s="57" t="str">
        <f t="shared" si="402"/>
        <v>7.79999090230974-185.195839420314i</v>
      </c>
      <c r="E1401" s="57" t="str">
        <f t="shared" si="403"/>
        <v>162.298647197039-0.924091454277332i</v>
      </c>
      <c r="F1401" s="57" t="str">
        <f t="shared" si="404"/>
        <v>3.83983917943152-386.19490143875i</v>
      </c>
      <c r="G1401" s="57" t="str">
        <f t="shared" si="405"/>
        <v>0.999999828011494-0.000414714933899919i</v>
      </c>
      <c r="H1401" s="57" t="str">
        <f t="shared" si="406"/>
        <v>109.134723795793+12.4903975136812i</v>
      </c>
      <c r="I1401" s="57" t="str">
        <f t="shared" si="407"/>
        <v>14.7901223395937-118.763915496398i</v>
      </c>
      <c r="K1401" s="57" t="str">
        <f t="shared" si="408"/>
        <v>0.108534186342846-0.0125728645753108i</v>
      </c>
      <c r="L1401" s="57" t="str">
        <f t="shared" si="409"/>
        <v>0.000125-2.91909545289402i</v>
      </c>
      <c r="M1401" s="57" t="str">
        <f t="shared" si="410"/>
        <v>0.0015-1.40719920616715i</v>
      </c>
      <c r="N1401" s="57">
        <f t="shared" si="411"/>
        <v>85.477675774203306</v>
      </c>
      <c r="O1401" s="57">
        <f t="shared" si="412"/>
        <v>52.274184161518974</v>
      </c>
      <c r="P1401" s="371">
        <f t="shared" si="413"/>
        <v>52.274184161518974</v>
      </c>
      <c r="Q1401" s="371">
        <f t="shared" si="414"/>
        <v>-94.522324225796694</v>
      </c>
      <c r="R1401" s="12">
        <f t="shared" si="415"/>
        <v>85.477675774203306</v>
      </c>
      <c r="S1401" s="57">
        <f t="shared" si="416"/>
        <v>0.17188526837531304</v>
      </c>
      <c r="T1401" s="12">
        <f t="shared" si="399"/>
        <v>52.274184161518974</v>
      </c>
    </row>
    <row r="1402" spans="1:20" x14ac:dyDescent="0.25">
      <c r="A1402" s="57">
        <f t="shared" si="400"/>
        <v>1084.0909433489371</v>
      </c>
      <c r="B1402" s="12">
        <f t="shared" si="417"/>
        <v>172.53843239513924</v>
      </c>
      <c r="C1402" s="57" t="str">
        <f t="shared" si="401"/>
        <v>-32.3925655087567-408.014115450356i</v>
      </c>
      <c r="D1402" s="57" t="str">
        <f t="shared" si="402"/>
        <v>7.799990833036-184.494823235141i</v>
      </c>
      <c r="E1402" s="57" t="str">
        <f t="shared" si="403"/>
        <v>162.297367100254-0.927435865493005i</v>
      </c>
      <c r="F1402" s="57" t="str">
        <f t="shared" si="404"/>
        <v>3.83983917440286-384.732928436221i</v>
      </c>
      <c r="G1402" s="57" t="str">
        <f t="shared" si="405"/>
        <v>0.999999826701898-0.000416290850103565i</v>
      </c>
      <c r="H1402" s="57" t="str">
        <f t="shared" si="406"/>
        <v>109.135057504895+12.5378755972496i</v>
      </c>
      <c r="I1402" s="57" t="str">
        <f t="shared" si="407"/>
        <v>14.7901421969411-118.313660491977i</v>
      </c>
      <c r="K1402" s="57" t="str">
        <f t="shared" si="408"/>
        <v>0.108523175794763-0.0126193528904626i</v>
      </c>
      <c r="L1402" s="57" t="str">
        <f t="shared" si="409"/>
        <v>0.000125-2.90804488234112i</v>
      </c>
      <c r="M1402" s="57" t="str">
        <f t="shared" si="410"/>
        <v>0.0015-1.40187209221672i</v>
      </c>
      <c r="N1402" s="57">
        <f t="shared" si="411"/>
        <v>85.46076324884389</v>
      </c>
      <c r="O1402" s="57">
        <f t="shared" si="412"/>
        <v>52.240790995875528</v>
      </c>
      <c r="P1402" s="371">
        <f t="shared" si="413"/>
        <v>52.240790995875528</v>
      </c>
      <c r="Q1402" s="371">
        <f t="shared" si="414"/>
        <v>-94.53923675115611</v>
      </c>
      <c r="R1402" s="12">
        <f t="shared" si="415"/>
        <v>85.46076324884389</v>
      </c>
      <c r="S1402" s="57">
        <f t="shared" si="416"/>
        <v>0.17253843239513925</v>
      </c>
      <c r="T1402" s="12">
        <f t="shared" si="399"/>
        <v>52.240790995875528</v>
      </c>
    </row>
    <row r="1403" spans="1:20" x14ac:dyDescent="0.25">
      <c r="A1403" s="57">
        <f t="shared" si="400"/>
        <v>1088.2104889336633</v>
      </c>
      <c r="B1403" s="12">
        <f t="shared" si="417"/>
        <v>173.19407843824078</v>
      </c>
      <c r="C1403" s="57" t="str">
        <f t="shared" si="401"/>
        <v>-32.3886656971717-406.438769796234i</v>
      </c>
      <c r="D1403" s="57" t="str">
        <f t="shared" si="402"/>
        <v>7.79999076323482-183.796461069938i</v>
      </c>
      <c r="E1403" s="57" t="str">
        <f t="shared" si="403"/>
        <v>162.296077574209-0.930791113135385i</v>
      </c>
      <c r="F1403" s="57" t="str">
        <f t="shared" si="404"/>
        <v>3.83983916933595-383.276489946034i</v>
      </c>
      <c r="G1403" s="57" t="str">
        <f t="shared" si="405"/>
        <v>0.99999982538233-0.000417872754782548i</v>
      </c>
      <c r="H1403" s="57" t="str">
        <f t="shared" si="406"/>
        <v>109.135393756301+12.5855342643334i</v>
      </c>
      <c r="I1403" s="57" t="str">
        <f t="shared" si="407"/>
        <v>14.7901622055422-117.865107468306i</v>
      </c>
      <c r="K1403" s="57" t="str">
        <f t="shared" si="408"/>
        <v>0.108512083681431-0.0126660033827476i</v>
      </c>
      <c r="L1403" s="57" t="str">
        <f t="shared" si="409"/>
        <v>0.000125-2.89703614499016i</v>
      </c>
      <c r="M1403" s="57" t="str">
        <f t="shared" si="410"/>
        <v>0.0015-1.39656514466699i</v>
      </c>
      <c r="N1403" s="57">
        <f t="shared" si="411"/>
        <v>85.443789531170012</v>
      </c>
      <c r="O1403" s="57">
        <f t="shared" si="412"/>
        <v>52.207394469420862</v>
      </c>
      <c r="P1403" s="371">
        <f t="shared" si="413"/>
        <v>52.207394469420862</v>
      </c>
      <c r="Q1403" s="371">
        <f t="shared" si="414"/>
        <v>-94.556210468829988</v>
      </c>
      <c r="R1403" s="12">
        <f t="shared" si="415"/>
        <v>85.443789531170012</v>
      </c>
      <c r="S1403" s="57">
        <f t="shared" si="416"/>
        <v>0.17319407843824078</v>
      </c>
      <c r="T1403" s="12">
        <f t="shared" si="399"/>
        <v>52.207394469420862</v>
      </c>
    </row>
    <row r="1404" spans="1:20" x14ac:dyDescent="0.25">
      <c r="A1404" s="57">
        <f t="shared" si="400"/>
        <v>1092.3456887916111</v>
      </c>
      <c r="B1404" s="12">
        <f t="shared" si="417"/>
        <v>173.8522159363061</v>
      </c>
      <c r="C1404" s="57" t="str">
        <f t="shared" si="401"/>
        <v>-32.3847371314393-404.86927830151i</v>
      </c>
      <c r="D1404" s="57" t="str">
        <f t="shared" si="402"/>
        <v>7.7999906929021-183.100742878531i</v>
      </c>
      <c r="E1404" s="57" t="str">
        <f t="shared" si="403"/>
        <v>162.294778551849-0.934157217713095i</v>
      </c>
      <c r="F1404" s="57" t="str">
        <f t="shared" si="404"/>
        <v>3.83983916423046-381.825565016827i</v>
      </c>
      <c r="G1404" s="57" t="str">
        <f t="shared" si="405"/>
        <v>0.999999824052715-0.000419460670693i</v>
      </c>
      <c r="H1404" s="57" t="str">
        <f t="shared" si="406"/>
        <v>109.135732569385+12.6333742030592i</v>
      </c>
      <c r="I1404" s="57" t="str">
        <f t="shared" si="407"/>
        <v>14.7901823665492-117.418249972783i</v>
      </c>
      <c r="K1404" s="57" t="str">
        <f t="shared" si="408"/>
        <v>0.108500909415826-0.0127128165077869i</v>
      </c>
      <c r="L1404" s="57" t="str">
        <f t="shared" si="409"/>
        <v>0.000125-2.88606908247675i</v>
      </c>
      <c r="M1404" s="57" t="str">
        <f t="shared" si="410"/>
        <v>0.0015-1.39127828717572i</v>
      </c>
      <c r="N1404" s="57">
        <f t="shared" si="411"/>
        <v>85.426754423071543</v>
      </c>
      <c r="O1404" s="57">
        <f t="shared" si="412"/>
        <v>52.173994557476611</v>
      </c>
      <c r="P1404" s="371">
        <f t="shared" si="413"/>
        <v>52.173994557476611</v>
      </c>
      <c r="Q1404" s="371">
        <f t="shared" si="414"/>
        <v>-94.573245576928457</v>
      </c>
      <c r="R1404" s="12">
        <f t="shared" si="415"/>
        <v>85.426754423071543</v>
      </c>
      <c r="S1404" s="57">
        <f t="shared" si="416"/>
        <v>0.17385221593630609</v>
      </c>
      <c r="T1404" s="12">
        <f t="shared" si="399"/>
        <v>52.173994557476611</v>
      </c>
    </row>
    <row r="1405" spans="1:20" x14ac:dyDescent="0.25">
      <c r="A1405" s="57">
        <f t="shared" si="400"/>
        <v>1096.4966024090193</v>
      </c>
      <c r="B1405" s="12">
        <f t="shared" si="417"/>
        <v>174.51285435686407</v>
      </c>
      <c r="C1405" s="57" t="str">
        <f t="shared" si="401"/>
        <v>-32.3807796066506-403.305618470519i</v>
      </c>
      <c r="D1405" s="57" t="str">
        <f t="shared" si="402"/>
        <v>7.79999062203384-182.40765865278i</v>
      </c>
      <c r="E1405" s="57" t="str">
        <f t="shared" si="403"/>
        <v>162.293469965683-0.937534199590951i</v>
      </c>
      <c r="F1405" s="57" t="str">
        <f t="shared" si="404"/>
        <v>3.83983915908607-380.380132776561i</v>
      </c>
      <c r="G1405" s="57" t="str">
        <f t="shared" si="405"/>
        <v>0.999999822712975-0.000421054620677529i</v>
      </c>
      <c r="H1405" s="57" t="str">
        <f t="shared" si="406"/>
        <v>109.136073963677+12.6813961041906i</v>
      </c>
      <c r="I1405" s="57" t="str">
        <f t="shared" si="407"/>
        <v>14.7902026811237-116.973081577205i</v>
      </c>
      <c r="K1405" s="57" t="str">
        <f t="shared" si="408"/>
        <v>0.108489652406956-0.0127597927211881i</v>
      </c>
      <c r="L1405" s="57" t="str">
        <f t="shared" si="409"/>
        <v>0.000125-2.87514353703601i</v>
      </c>
      <c r="M1405" s="57" t="str">
        <f t="shared" si="410"/>
        <v>0.0015-1.3860114436897i</v>
      </c>
      <c r="N1405" s="57">
        <f t="shared" si="411"/>
        <v>85.409657726064808</v>
      </c>
      <c r="O1405" s="57">
        <f t="shared" si="412"/>
        <v>52.140591235190072</v>
      </c>
      <c r="P1405" s="371">
        <f t="shared" si="413"/>
        <v>52.140591235190072</v>
      </c>
      <c r="Q1405" s="371">
        <f t="shared" si="414"/>
        <v>-94.590342273935192</v>
      </c>
      <c r="R1405" s="12">
        <f t="shared" si="415"/>
        <v>85.409657726064808</v>
      </c>
      <c r="S1405" s="57">
        <f t="shared" si="416"/>
        <v>0.17451285435686406</v>
      </c>
      <c r="T1405" s="12">
        <f t="shared" si="399"/>
        <v>52.140591235190072</v>
      </c>
    </row>
    <row r="1406" spans="1:20" x14ac:dyDescent="0.25">
      <c r="A1406" s="57">
        <f t="shared" si="400"/>
        <v>1100.6632894981735</v>
      </c>
      <c r="B1406" s="12">
        <f t="shared" si="417"/>
        <v>175.17600320342015</v>
      </c>
      <c r="C1406" s="57" t="str">
        <f t="shared" si="401"/>
        <v>-32.3767929165403-401.747767892372i</v>
      </c>
      <c r="D1406" s="57" t="str">
        <f t="shared" si="402"/>
        <v>7.79999055062599-181.717198422438i</v>
      </c>
      <c r="E1406" s="57" t="str">
        <f t="shared" si="403"/>
        <v>162.29215174777-0.940922078985334i</v>
      </c>
      <c r="F1406" s="57" t="str">
        <f t="shared" si="404"/>
        <v>3.83983915390252-378.94017243221i</v>
      </c>
      <c r="G1406" s="57" t="str">
        <f t="shared" si="405"/>
        <v>0.999999821363034-0.000422654627665545i</v>
      </c>
      <c r="H1406" s="57" t="str">
        <f t="shared" si="406"/>
        <v>109.13641795885+12.7296006611382i</v>
      </c>
      <c r="I1406" s="57" t="str">
        <f t="shared" si="407"/>
        <v>14.7902231504359-116.529595877664i</v>
      </c>
      <c r="K1406" s="57" t="str">
        <f t="shared" si="408"/>
        <v>0.108478312059842-0.0128069324785277i</v>
      </c>
      <c r="L1406" s="57" t="str">
        <f t="shared" si="409"/>
        <v>0.000125-2.8642593515003i</v>
      </c>
      <c r="M1406" s="57" t="str">
        <f t="shared" si="410"/>
        <v>0.0015-1.38076453844361i</v>
      </c>
      <c r="N1406" s="57">
        <f t="shared" si="411"/>
        <v>85.392499241295724</v>
      </c>
      <c r="O1406" s="57">
        <f t="shared" si="412"/>
        <v>52.107184477533067</v>
      </c>
      <c r="P1406" s="371">
        <f t="shared" si="413"/>
        <v>52.107184477533067</v>
      </c>
      <c r="Q1406" s="371">
        <f t="shared" si="414"/>
        <v>-94.607500758704276</v>
      </c>
      <c r="R1406" s="12">
        <f t="shared" si="415"/>
        <v>85.392499241295724</v>
      </c>
      <c r="S1406" s="57">
        <f t="shared" si="416"/>
        <v>0.17517600320342014</v>
      </c>
      <c r="T1406" s="12">
        <f t="shared" si="399"/>
        <v>52.107184477533067</v>
      </c>
    </row>
    <row r="1407" spans="1:20" x14ac:dyDescent="0.25">
      <c r="A1407" s="57">
        <f t="shared" si="400"/>
        <v>1104.8458099982668</v>
      </c>
      <c r="B1407" s="12">
        <f t="shared" si="417"/>
        <v>175.84167201559316</v>
      </c>
      <c r="C1407" s="57" t="str">
        <f t="shared" si="401"/>
        <v>-32.3727768534838-400.195704240644i</v>
      </c>
      <c r="D1407" s="57" t="str">
        <f t="shared" si="402"/>
        <v>7.79999047867435-181.029352254998i</v>
      </c>
      <c r="E1407" s="57" t="str">
        <f t="shared" si="403"/>
        <v>162.290823829729-0.944320875963294i</v>
      </c>
      <c r="F1407" s="57" t="str">
        <f t="shared" si="404"/>
        <v>3.83983914867947-377.505663269454i</v>
      </c>
      <c r="G1407" s="57" t="str">
        <f t="shared" si="405"/>
        <v>0.999999820002814-0.000424260714673585i</v>
      </c>
      <c r="H1407" s="57" t="str">
        <f t="shared" si="406"/>
        <v>109.136764574728+12.7779885699693i</v>
      </c>
      <c r="I1407" s="57" t="str">
        <f t="shared" si="407"/>
        <v>14.7902437756642-116.087786494455i</v>
      </c>
      <c r="K1407" s="57" t="str">
        <f t="shared" si="408"/>
        <v>0.108466887775495-0.0128542362353325i</v>
      </c>
      <c r="L1407" s="57" t="str">
        <f t="shared" si="409"/>
        <v>0.000125-2.85341636929698i</v>
      </c>
      <c r="M1407" s="57" t="str">
        <f t="shared" si="410"/>
        <v>0.0015-1.37553749595897i</v>
      </c>
      <c r="N1407" s="57">
        <f t="shared" si="411"/>
        <v>85.375278769541964</v>
      </c>
      <c r="O1407" s="57">
        <f t="shared" si="412"/>
        <v>52.073774259300798</v>
      </c>
      <c r="P1407" s="371">
        <f t="shared" si="413"/>
        <v>52.073774259300798</v>
      </c>
      <c r="Q1407" s="371">
        <f t="shared" si="414"/>
        <v>-94.624721230458036</v>
      </c>
      <c r="R1407" s="12">
        <f t="shared" si="415"/>
        <v>85.375278769541964</v>
      </c>
      <c r="S1407" s="57">
        <f t="shared" si="416"/>
        <v>0.17584167201559317</v>
      </c>
      <c r="T1407" s="12">
        <f t="shared" si="399"/>
        <v>52.073774259300798</v>
      </c>
    </row>
    <row r="1408" spans="1:20" x14ac:dyDescent="0.25">
      <c r="A1408" s="57">
        <f t="shared" si="400"/>
        <v>1109.0442240762602</v>
      </c>
      <c r="B1408" s="12">
        <f t="shared" si="417"/>
        <v>176.50987036925241</v>
      </c>
      <c r="C1408" s="57" t="str">
        <f t="shared" si="401"/>
        <v>-32.3687312084912-398.649405273081i</v>
      </c>
      <c r="D1408" s="57" t="str">
        <f t="shared" si="402"/>
        <v>7.79999040617489-180.344110255567i</v>
      </c>
      <c r="E1408" s="57" t="str">
        <f t="shared" si="403"/>
        <v>162.289486142732-0.947730610438701i</v>
      </c>
      <c r="F1408" s="57" t="str">
        <f t="shared" si="404"/>
        <v>3.83983914341668-376.076584652406i</v>
      </c>
      <c r="G1408" s="57" t="str">
        <f t="shared" si="405"/>
        <v>0.999999818632236-0.000425872904805654i</v>
      </c>
      <c r="H1408" s="57" t="str">
        <f t="shared" si="406"/>
        <v>109.137113831289+12.8265605294199i</v>
      </c>
      <c r="I1408" s="57" t="str">
        <f t="shared" si="407"/>
        <v>14.7902645579974-115.647647071992i</v>
      </c>
      <c r="K1408" s="57" t="str">
        <f t="shared" si="408"/>
        <v>0.10845537895089-0.0129017044470609i</v>
      </c>
      <c r="L1408" s="57" t="str">
        <f t="shared" si="409"/>
        <v>0.000125-2.84261443444608i</v>
      </c>
      <c r="M1408" s="57" t="str">
        <f t="shared" si="410"/>
        <v>0.0015-1.37033024104301i</v>
      </c>
      <c r="N1408" s="57">
        <f t="shared" si="411"/>
        <v>85.357996111215755</v>
      </c>
      <c r="O1408" s="57">
        <f t="shared" si="412"/>
        <v>52.040360555111171</v>
      </c>
      <c r="P1408" s="371">
        <f t="shared" si="413"/>
        <v>52.040360555111171</v>
      </c>
      <c r="Q1408" s="371">
        <f t="shared" si="414"/>
        <v>-94.642003888784245</v>
      </c>
      <c r="R1408" s="12">
        <f t="shared" si="415"/>
        <v>85.357996111215755</v>
      </c>
      <c r="S1408" s="57">
        <f t="shared" si="416"/>
        <v>0.17650987036925242</v>
      </c>
      <c r="T1408" s="12">
        <f t="shared" si="399"/>
        <v>52.040360555111171</v>
      </c>
    </row>
    <row r="1409" spans="1:20" x14ac:dyDescent="0.25">
      <c r="A1409" s="57">
        <f t="shared" si="400"/>
        <v>1113.25859212775</v>
      </c>
      <c r="B1409" s="12">
        <f t="shared" si="417"/>
        <v>177.18060787665559</v>
      </c>
      <c r="C1409" s="57" t="str">
        <f t="shared" si="401"/>
        <v>-32.3646557711921-397.108848831244i</v>
      </c>
      <c r="D1409" s="57" t="str">
        <f t="shared" si="402"/>
        <v>7.79999033312338-179.661462566707i</v>
      </c>
      <c r="E1409" s="57" t="str">
        <f t="shared" si="403"/>
        <v>162.288138617495-0.951151302168493i</v>
      </c>
      <c r="F1409" s="57" t="str">
        <f t="shared" si="404"/>
        <v>3.83983913811381-374.652916023285i</v>
      </c>
      <c r="G1409" s="57" t="str">
        <f t="shared" si="405"/>
        <v>0.999999817251222-0.000427491221253544i</v>
      </c>
      <c r="H1409" s="57" t="str">
        <f t="shared" si="406"/>
        <v>109.137465748661+12.8753172409034i</v>
      </c>
      <c r="I1409" s="57" t="str">
        <f t="shared" si="407"/>
        <v>14.7902854986323-115.209171278711i</v>
      </c>
      <c r="K1409" s="57" t="str">
        <f t="shared" si="408"/>
        <v>0.108443784978945-0.0129493375690837i</v>
      </c>
      <c r="L1409" s="57" t="str">
        <f t="shared" si="409"/>
        <v>0.000125-2.83185339155817i</v>
      </c>
      <c r="M1409" s="57" t="str">
        <f t="shared" si="410"/>
        <v>0.0015-1.36514269878761i</v>
      </c>
      <c r="N1409" s="57">
        <f t="shared" si="411"/>
        <v>85.340651066367172</v>
      </c>
      <c r="O1409" s="57">
        <f t="shared" si="412"/>
        <v>52.006943339402639</v>
      </c>
      <c r="P1409" s="371">
        <f t="shared" si="413"/>
        <v>52.006943339402639</v>
      </c>
      <c r="Q1409" s="371">
        <f t="shared" si="414"/>
        <v>-94.659348933632828</v>
      </c>
      <c r="R1409" s="12">
        <f t="shared" si="415"/>
        <v>85.340651066367172</v>
      </c>
      <c r="S1409" s="57">
        <f t="shared" si="416"/>
        <v>0.1771806078766556</v>
      </c>
      <c r="T1409" s="12">
        <f t="shared" si="399"/>
        <v>52.006943339402639</v>
      </c>
    </row>
    <row r="1410" spans="1:20" x14ac:dyDescent="0.25">
      <c r="A1410" s="57">
        <f t="shared" si="400"/>
        <v>1117.4889747778354</v>
      </c>
      <c r="B1410" s="12">
        <f t="shared" si="417"/>
        <v>177.85389418658687</v>
      </c>
      <c r="C1410" s="57" t="str">
        <f t="shared" si="401"/>
        <v>-32.3605503298374-395.57401284025i</v>
      </c>
      <c r="D1410" s="57" t="str">
        <f t="shared" si="402"/>
        <v>7.79999025951558-178.9813993683i</v>
      </c>
      <c r="E1410" s="57" t="str">
        <f t="shared" si="403"/>
        <v>162.28678118429-0.95458297075199i</v>
      </c>
      <c r="F1410" s="57" t="str">
        <f t="shared" si="404"/>
        <v>3.83983913277055-373.23463690214i</v>
      </c>
      <c r="G1410" s="57" t="str">
        <f t="shared" si="405"/>
        <v>0.999999815859693-0.00042911568729718i</v>
      </c>
      <c r="H1410" s="57" t="str">
        <f t="shared" si="406"/>
        <v>109.137820347126+12.924259408522i</v>
      </c>
      <c r="I1410" s="57" t="str">
        <f t="shared" si="407"/>
        <v>14.7903065987752-114.772352806975i</v>
      </c>
      <c r="K1410" s="57" t="str">
        <f t="shared" si="408"/>
        <v>0.108432105248498-0.0129971360566647i</v>
      </c>
      <c r="L1410" s="57" t="str">
        <f t="shared" si="409"/>
        <v>0.000125-2.821133085832i</v>
      </c>
      <c r="M1410" s="57" t="str">
        <f t="shared" si="410"/>
        <v>0.0015-1.35997479456825i</v>
      </c>
      <c r="N1410" s="57">
        <f t="shared" si="411"/>
        <v>85.32324343468639</v>
      </c>
      <c r="O1410" s="57">
        <f t="shared" si="412"/>
        <v>51.973522586434164</v>
      </c>
      <c r="P1410" s="371">
        <f t="shared" si="413"/>
        <v>51.973522586434164</v>
      </c>
      <c r="Q1410" s="371">
        <f t="shared" si="414"/>
        <v>-94.67675656531361</v>
      </c>
      <c r="R1410" s="12">
        <f t="shared" si="415"/>
        <v>85.32324343468639</v>
      </c>
      <c r="S1410" s="57">
        <f t="shared" si="416"/>
        <v>0.17785389418658687</v>
      </c>
      <c r="T1410" s="12">
        <f t="shared" si="399"/>
        <v>51.973522586434164</v>
      </c>
    </row>
    <row r="1411" spans="1:20" x14ac:dyDescent="0.25">
      <c r="A1411" s="57">
        <f t="shared" si="400"/>
        <v>1121.7354328819913</v>
      </c>
      <c r="B1411" s="12">
        <f t="shared" si="417"/>
        <v>178.52973898449591</v>
      </c>
      <c r="C1411" s="57" t="str">
        <f t="shared" si="401"/>
        <v>-32.356414671285-394.044875308433i</v>
      </c>
      <c r="D1411" s="57" t="str">
        <f t="shared" si="402"/>
        <v>7.79999018534739-178.303910877412i</v>
      </c>
      <c r="E1411" s="57" t="str">
        <f t="shared" si="403"/>
        <v>162.285413772926-0.958025635625442i</v>
      </c>
      <c r="F1411" s="57" t="str">
        <f t="shared" si="404"/>
        <v>3.8398391273866-371.821726886554i</v>
      </c>
      <c r="G1411" s="57" t="str">
        <f t="shared" si="405"/>
        <v>0.999999814457568-0.000430746326304949i</v>
      </c>
      <c r="H1411" s="57" t="str">
        <f t="shared" si="406"/>
        <v>109.138177647122+12.9733877390762i</v>
      </c>
      <c r="I1411" s="57" t="str">
        <f t="shared" si="407"/>
        <v>14.7903278596412-114.337185372996i</v>
      </c>
      <c r="K1411" s="57" t="str">
        <f t="shared" si="408"/>
        <v>0.108420339144284-0.0130451003649415i</v>
      </c>
      <c r="L1411" s="57" t="str">
        <f t="shared" si="409"/>
        <v>0.000125-2.8104533630524i</v>
      </c>
      <c r="M1411" s="57" t="str">
        <f t="shared" si="410"/>
        <v>0.0015-1.35482645404289i</v>
      </c>
      <c r="N1411" s="57">
        <f t="shared" si="411"/>
        <v>85.305773015507185</v>
      </c>
      <c r="O1411" s="57">
        <f t="shared" si="412"/>
        <v>51.940098270283322</v>
      </c>
      <c r="P1411" s="371">
        <f t="shared" si="413"/>
        <v>51.940098270283322</v>
      </c>
      <c r="Q1411" s="371">
        <f t="shared" si="414"/>
        <v>-94.694226984492815</v>
      </c>
      <c r="R1411" s="12">
        <f t="shared" si="415"/>
        <v>85.305773015507185</v>
      </c>
      <c r="S1411" s="57">
        <f t="shared" si="416"/>
        <v>0.17852973898449589</v>
      </c>
      <c r="T1411" s="12">
        <f t="shared" si="399"/>
        <v>51.940098270283322</v>
      </c>
    </row>
    <row r="1412" spans="1:20" x14ac:dyDescent="0.25">
      <c r="A1412" s="57">
        <f t="shared" si="400"/>
        <v>1125.9980275269429</v>
      </c>
      <c r="B1412" s="12">
        <f t="shared" si="417"/>
        <v>179.208151992637</v>
      </c>
      <c r="C1412" s="57" t="str">
        <f t="shared" si="401"/>
        <v>-32.3522485809979-392.521414327042i</v>
      </c>
      <c r="D1412" s="57" t="str">
        <f t="shared" si="402"/>
        <v>7.7999901106144-177.62898734814i</v>
      </c>
      <c r="E1412" s="57" t="str">
        <f t="shared" si="403"/>
        <v>162.284036312762-0.961479316060518i</v>
      </c>
      <c r="F1412" s="57" t="str">
        <f t="shared" si="404"/>
        <v>3.83983912196169-370.414165651337i</v>
      </c>
      <c r="G1412" s="57" t="str">
        <f t="shared" si="405"/>
        <v>0.999999813044767-0.000432383161734036i</v>
      </c>
      <c r="H1412" s="57" t="str">
        <f t="shared" si="406"/>
        <v>109.138537669241+13.0227029420776i</v>
      </c>
      <c r="I1412" s="57" t="str">
        <f t="shared" si="407"/>
        <v>14.7903492824558-113.903662716728i</v>
      </c>
      <c r="K1412" s="57" t="str">
        <f t="shared" si="408"/>
        <v>0.108408486046909-0.0130932309489059i</v>
      </c>
      <c r="L1412" s="57" t="str">
        <f t="shared" si="409"/>
        <v>0.000125-2.79981406958797i</v>
      </c>
      <c r="M1412" s="57" t="str">
        <f t="shared" si="410"/>
        <v>0.0015-1.34969760315092i</v>
      </c>
      <c r="N1412" s="57">
        <f t="shared" si="411"/>
        <v>85.288239607809146</v>
      </c>
      <c r="O1412" s="57">
        <f t="shared" si="412"/>
        <v>51.906670364845347</v>
      </c>
      <c r="P1412" s="371">
        <f t="shared" si="413"/>
        <v>51.906670364845347</v>
      </c>
      <c r="Q1412" s="371">
        <f t="shared" si="414"/>
        <v>-94.711760392190854</v>
      </c>
      <c r="R1412" s="12">
        <f t="shared" si="415"/>
        <v>85.288239607809146</v>
      </c>
      <c r="S1412" s="57">
        <f t="shared" si="416"/>
        <v>0.17920815199263701</v>
      </c>
      <c r="T1412" s="12">
        <f t="shared" si="399"/>
        <v>51.906670364845347</v>
      </c>
    </row>
    <row r="1413" spans="1:20" x14ac:dyDescent="0.25">
      <c r="A1413" s="57">
        <f t="shared" si="400"/>
        <v>1130.2768200315454</v>
      </c>
      <c r="B1413" s="12">
        <f t="shared" si="417"/>
        <v>179.88914297020904</v>
      </c>
      <c r="C1413" s="57" t="str">
        <f t="shared" si="401"/>
        <v>-32.3480518430317-391.003608069946i</v>
      </c>
      <c r="D1413" s="57" t="str">
        <f t="shared" si="402"/>
        <v>7.79999003531231-176.956619071484i</v>
      </c>
      <c r="E1413" s="57" t="str">
        <f t="shared" si="403"/>
        <v>162.28264873269-0.964944031160536i</v>
      </c>
      <c r="F1413" s="57" t="str">
        <f t="shared" si="404"/>
        <v>3.83983911649542-369.011932948248i</v>
      </c>
      <c r="G1413" s="57" t="str">
        <f t="shared" si="405"/>
        <v>0.999999811621207-0.000434026217130764i</v>
      </c>
      <c r="H1413" s="57" t="str">
        <f t="shared" si="406"/>
        <v>109.138900434233+13.072205729756i</v>
      </c>
      <c r="I1413" s="57" t="str">
        <f t="shared" si="407"/>
        <v>14.7903708684521-113.471778601791i</v>
      </c>
      <c r="K1413" s="57" t="str">
        <f t="shared" si="408"/>
        <v>0.108396545332833-0.0131415282633833i</v>
      </c>
      <c r="L1413" s="57" t="str">
        <f t="shared" si="409"/>
        <v>0.000125-2.78921505238889i</v>
      </c>
      <c r="M1413" s="57" t="str">
        <f t="shared" si="410"/>
        <v>0.0015-1.34458816811209i</v>
      </c>
      <c r="N1413" s="57">
        <f t="shared" si="411"/>
        <v>85.270643010221619</v>
      </c>
      <c r="O1413" s="57">
        <f t="shared" si="412"/>
        <v>51.873238843832098</v>
      </c>
      <c r="P1413" s="371">
        <f t="shared" si="413"/>
        <v>51.873238843832098</v>
      </c>
      <c r="Q1413" s="371">
        <f t="shared" si="414"/>
        <v>-94.729356989778381</v>
      </c>
      <c r="R1413" s="12">
        <f t="shared" si="415"/>
        <v>85.270643010221619</v>
      </c>
      <c r="S1413" s="57">
        <f t="shared" si="416"/>
        <v>0.17988914297020903</v>
      </c>
      <c r="T1413" s="12">
        <f t="shared" si="399"/>
        <v>51.873238843832098</v>
      </c>
    </row>
    <row r="1414" spans="1:20" x14ac:dyDescent="0.25">
      <c r="A1414" s="57">
        <f t="shared" si="400"/>
        <v>1134.5718719476654</v>
      </c>
      <c r="B1414" s="12">
        <f t="shared" si="417"/>
        <v>180.57272171349584</v>
      </c>
      <c r="C1414" s="57" t="str">
        <f t="shared" si="401"/>
        <v>-32.3438242400312-389.49143479332i</v>
      </c>
      <c r="D1414" s="57" t="str">
        <f t="shared" si="402"/>
        <v>7.7999899594369-176.286796375201i</v>
      </c>
      <c r="E1414" s="57" t="str">
        <f t="shared" si="403"/>
        <v>162.281250961147-0.968419799857938i</v>
      </c>
      <c r="F1414" s="57" t="str">
        <f t="shared" si="404"/>
        <v>3.83983911098758-367.615008605702i</v>
      </c>
      <c r="G1414" s="57" t="str">
        <f t="shared" si="405"/>
        <v>0.999999810186809-0.000435675516130928i</v>
      </c>
      <c r="H1414" s="57" t="str">
        <f t="shared" si="406"/>
        <v>109.139265963008+13.1218968170733i</v>
      </c>
      <c r="I1414" s="57" t="str">
        <f t="shared" si="407"/>
        <v>14.7903926188743-113.041526815376i</v>
      </c>
      <c r="K1414" s="57" t="str">
        <f t="shared" si="408"/>
        <v>0.108384516374337-0.0131899927630125i</v>
      </c>
      <c r="L1414" s="57" t="str">
        <f t="shared" si="409"/>
        <v>0.000125-2.77865615898475i</v>
      </c>
      <c r="M1414" s="57" t="str">
        <f t="shared" si="410"/>
        <v>0.0015-1.33949807542547i</v>
      </c>
      <c r="N1414" s="57">
        <f t="shared" si="411"/>
        <v>85.252983021026083</v>
      </c>
      <c r="O1414" s="57">
        <f t="shared" si="412"/>
        <v>51.839803680770729</v>
      </c>
      <c r="P1414" s="371">
        <f t="shared" si="413"/>
        <v>51.839803680770729</v>
      </c>
      <c r="Q1414" s="371">
        <f t="shared" si="414"/>
        <v>-94.747016978973917</v>
      </c>
      <c r="R1414" s="12">
        <f t="shared" si="415"/>
        <v>85.252983021026083</v>
      </c>
      <c r="S1414" s="57">
        <f t="shared" si="416"/>
        <v>0.18057272171349584</v>
      </c>
      <c r="T1414" s="12">
        <f t="shared" si="399"/>
        <v>51.839803680770729</v>
      </c>
    </row>
    <row r="1415" spans="1:20" x14ac:dyDescent="0.25">
      <c r="A1415" s="57">
        <f t="shared" si="400"/>
        <v>1138.8832450610664</v>
      </c>
      <c r="B1415" s="12">
        <f t="shared" si="417"/>
        <v>181.25889805600713</v>
      </c>
      <c r="C1415" s="57" t="str">
        <f t="shared" si="401"/>
        <v>-32.3395655532212-387.984872835355i</v>
      </c>
      <c r="D1415" s="57" t="str">
        <f t="shared" si="402"/>
        <v>7.79998988298375-175.619509623667i</v>
      </c>
      <c r="E1415" s="57" t="str">
        <f t="shared" si="403"/>
        <v>162.279842926103-0.971906640910589i</v>
      </c>
      <c r="F1415" s="57" t="str">
        <f t="shared" si="404"/>
        <v>3.83983910543779-366.223372528472i</v>
      </c>
      <c r="G1415" s="57" t="str">
        <f t="shared" si="405"/>
        <v>0.999999808741488-0.000437331082460142i</v>
      </c>
      <c r="H1415" s="57" t="str">
        <f t="shared" si="406"/>
        <v>109.139634276632+13.171776921732i</v>
      </c>
      <c r="I1415" s="57" t="str">
        <f t="shared" si="407"/>
        <v>14.7904145349749-112.612901168151i</v>
      </c>
      <c r="K1415" s="57" t="str">
        <f t="shared" si="408"/>
        <v>0.10837239853951-0.0132386249022256i</v>
      </c>
      <c r="L1415" s="57" t="str">
        <f t="shared" si="409"/>
        <v>0.000125-2.76813723748232i</v>
      </c>
      <c r="M1415" s="57" t="str">
        <f t="shared" si="410"/>
        <v>0.0015-1.33442725186837i</v>
      </c>
      <c r="N1415" s="57">
        <f t="shared" si="411"/>
        <v>85.235259438159645</v>
      </c>
      <c r="O1415" s="57">
        <f t="shared" si="412"/>
        <v>51.806364849002762</v>
      </c>
      <c r="P1415" s="371">
        <f t="shared" si="413"/>
        <v>51.806364849002762</v>
      </c>
      <c r="Q1415" s="371">
        <f t="shared" si="414"/>
        <v>-94.764740561840355</v>
      </c>
      <c r="R1415" s="12">
        <f t="shared" si="415"/>
        <v>85.235259438159645</v>
      </c>
      <c r="S1415" s="57">
        <f t="shared" si="416"/>
        <v>0.18125889805600712</v>
      </c>
      <c r="T1415" s="12">
        <f t="shared" si="399"/>
        <v>51.806364849002762</v>
      </c>
    </row>
    <row r="1416" spans="1:20" x14ac:dyDescent="0.25">
      <c r="A1416" s="57">
        <f t="shared" si="400"/>
        <v>1143.2110013922984</v>
      </c>
      <c r="B1416" s="12">
        <f t="shared" si="417"/>
        <v>181.94768186861995</v>
      </c>
      <c r="C1416" s="57" t="str">
        <f t="shared" si="401"/>
        <v>-32.335275562398-386.483900615933i</v>
      </c>
      <c r="D1416" s="57" t="str">
        <f t="shared" si="402"/>
        <v>7.79998980594844-174.954749217737i</v>
      </c>
      <c r="E1416" s="57" t="str">
        <f t="shared" si="403"/>
        <v>162.278424555061-0.975404572898759i</v>
      </c>
      <c r="F1416" s="57" t="str">
        <f t="shared" si="404"/>
        <v>3.83983909984572-364.837004697407i</v>
      </c>
      <c r="G1416" s="57" t="str">
        <f t="shared" si="405"/>
        <v>0.999999807285162-0.000438992939934173i</v>
      </c>
      <c r="H1416" s="57" t="str">
        <f t="shared" si="406"/>
        <v>109.140005396335+13.2218467641867i</v>
      </c>
      <c r="I1416" s="57" t="str">
        <f t="shared" si="407"/>
        <v>14.7904366180163-112.185895494182i</v>
      </c>
      <c r="K1416" s="57" t="str">
        <f t="shared" si="408"/>
        <v>0.108360191192218-0.0132874251352266i</v>
      </c>
      <c r="L1416" s="57" t="str">
        <f t="shared" si="409"/>
        <v>0.000125-2.75765813656337i</v>
      </c>
      <c r="M1416" s="57" t="str">
        <f t="shared" si="410"/>
        <v>0.0015-1.32937562449529i</v>
      </c>
      <c r="N1416" s="57">
        <f t="shared" si="411"/>
        <v>85.217472059218196</v>
      </c>
      <c r="O1416" s="57">
        <f t="shared" si="412"/>
        <v>51.772922321682408</v>
      </c>
      <c r="P1416" s="371">
        <f t="shared" si="413"/>
        <v>51.772922321682408</v>
      </c>
      <c r="Q1416" s="371">
        <f t="shared" si="414"/>
        <v>-94.782527940781804</v>
      </c>
      <c r="R1416" s="12">
        <f t="shared" si="415"/>
        <v>85.217472059218196</v>
      </c>
      <c r="S1416" s="57">
        <f t="shared" si="416"/>
        <v>0.18194768186861995</v>
      </c>
      <c r="T1416" s="12">
        <f t="shared" si="399"/>
        <v>51.772922321682408</v>
      </c>
    </row>
    <row r="1417" spans="1:20" x14ac:dyDescent="0.25">
      <c r="A1417" s="57">
        <f t="shared" si="400"/>
        <v>1147.5552031975892</v>
      </c>
      <c r="B1417" s="12">
        <f t="shared" si="417"/>
        <v>182.63908305972072</v>
      </c>
      <c r="C1417" s="57" t="str">
        <f t="shared" si="401"/>
        <v>-32.3309540459263-384.98849663635i</v>
      </c>
      <c r="D1417" s="57" t="str">
        <f t="shared" si="402"/>
        <v>7.79998972832656-174.29250559461i</v>
      </c>
      <c r="E1417" s="57" t="str">
        <f t="shared" si="403"/>
        <v>162.276995775056-0.978913614222425i</v>
      </c>
      <c r="F1417" s="57" t="str">
        <f t="shared" si="404"/>
        <v>3.83983909421109-363.455885169139i</v>
      </c>
      <c r="G1417" s="57" t="str">
        <f t="shared" si="405"/>
        <v>0.999999805817746-0.000440661112459289i</v>
      </c>
      <c r="H1417" s="57" t="str">
        <f t="shared" si="406"/>
        <v>109.140379343508+13.2721070676554i</v>
      </c>
      <c r="I1417" s="57" t="str">
        <f t="shared" si="407"/>
        <v>14.7904588692711-111.760503650835i</v>
      </c>
      <c r="K1417" s="57" t="str">
        <f t="shared" si="408"/>
        <v>0.108347893692083-0.0133363939159709i</v>
      </c>
      <c r="L1417" s="57" t="str">
        <f t="shared" si="409"/>
        <v>0.000125-2.74721870548254i</v>
      </c>
      <c r="M1417" s="57" t="str">
        <f t="shared" si="410"/>
        <v>0.0015-1.32434312063687i</v>
      </c>
      <c r="N1417" s="57">
        <f t="shared" si="411"/>
        <v>85.199620681459237</v>
      </c>
      <c r="O1417" s="57">
        <f t="shared" si="412"/>
        <v>51.739476071775869</v>
      </c>
      <c r="P1417" s="371">
        <f t="shared" si="413"/>
        <v>51.739476071775869</v>
      </c>
      <c r="Q1417" s="371">
        <f t="shared" si="414"/>
        <v>-94.800379318540763</v>
      </c>
      <c r="R1417" s="12">
        <f t="shared" si="415"/>
        <v>85.199620681459237</v>
      </c>
      <c r="S1417" s="57">
        <f t="shared" si="416"/>
        <v>0.18263908305972071</v>
      </c>
      <c r="T1417" s="12">
        <f t="shared" si="399"/>
        <v>51.739476071775869</v>
      </c>
    </row>
    <row r="1418" spans="1:20" x14ac:dyDescent="0.25">
      <c r="A1418" s="57">
        <f t="shared" si="400"/>
        <v>1151.91591296974</v>
      </c>
      <c r="B1418" s="12">
        <f t="shared" si="417"/>
        <v>183.33311157534766</v>
      </c>
      <c r="C1418" s="57" t="str">
        <f t="shared" si="401"/>
        <v>-32.3266007807237-383.498639479001i</v>
      </c>
      <c r="D1418" s="57" t="str">
        <f t="shared" si="402"/>
        <v>7.79998965011362-173.632769227688i</v>
      </c>
      <c r="E1418" s="57" t="str">
        <f t="shared" si="403"/>
        <v>162.27555651265-0.982433783096862i</v>
      </c>
      <c r="F1418" s="57" t="str">
        <f t="shared" si="404"/>
        <v>3.83983908853354-362.0799940758i</v>
      </c>
      <c r="G1418" s="57" t="str">
        <f t="shared" si="405"/>
        <v>0.999999804339157-0.000442335624032602i</v>
      </c>
      <c r="H1418" s="57" t="str">
        <f t="shared" si="406"/>
        <v>109.140756139704+13.3225585581287i</v>
      </c>
      <c r="I1418" s="57" t="str">
        <f t="shared" si="407"/>
        <v>14.7904812900204-111.336719518692i</v>
      </c>
      <c r="K1418" s="57" t="str">
        <f t="shared" si="408"/>
        <v>0.108335505394461-0.013385531698143i</v>
      </c>
      <c r="L1418" s="57" t="str">
        <f t="shared" si="409"/>
        <v>0.000125-2.73681879406509i</v>
      </c>
      <c r="M1418" s="57" t="str">
        <f t="shared" si="410"/>
        <v>0.0015-1.31932966789886i</v>
      </c>
      <c r="N1418" s="57">
        <f t="shared" si="411"/>
        <v>85.181705101806244</v>
      </c>
      <c r="O1418" s="57">
        <f t="shared" si="412"/>
        <v>51.706026072059792</v>
      </c>
      <c r="P1418" s="371">
        <f t="shared" si="413"/>
        <v>51.706026072059792</v>
      </c>
      <c r="Q1418" s="371">
        <f t="shared" si="414"/>
        <v>-94.818294898193756</v>
      </c>
      <c r="R1418" s="12">
        <f t="shared" si="415"/>
        <v>85.181705101806244</v>
      </c>
      <c r="S1418" s="57">
        <f t="shared" si="416"/>
        <v>0.18333311157534765</v>
      </c>
      <c r="T1418" s="12">
        <f t="shared" si="399"/>
        <v>51.706026072059792</v>
      </c>
    </row>
    <row r="1419" spans="1:20" x14ac:dyDescent="0.25">
      <c r="A1419" s="57">
        <f t="shared" si="400"/>
        <v>1156.2931934390253</v>
      </c>
      <c r="B1419" s="12">
        <f t="shared" si="417"/>
        <v>184.02977739933399</v>
      </c>
      <c r="C1419" s="57" t="str">
        <f t="shared" si="401"/>
        <v>-32.3222155422644-382.014307807095i</v>
      </c>
      <c r="D1419" s="57" t="str">
        <f t="shared" si="402"/>
        <v>7.79998957130511-172.975530626443i</v>
      </c>
      <c r="E1419" s="57" t="str">
        <f t="shared" si="403"/>
        <v>162.274106693933-0.985965097551009i</v>
      </c>
      <c r="F1419" s="57" t="str">
        <f t="shared" si="404"/>
        <v>3.83983908281274-360.709311624732i</v>
      </c>
      <c r="G1419" s="57" t="str">
        <f t="shared" si="405"/>
        <v>0.99999980284931-0.00044401649874241i</v>
      </c>
      <c r="H1419" s="57" t="str">
        <f t="shared" si="406"/>
        <v>109.141135806643+13.3732019643829i</v>
      </c>
      <c r="I1419" s="57" t="str">
        <f t="shared" si="407"/>
        <v>14.7905038815566-110.914537001463i</v>
      </c>
      <c r="K1419" s="57" t="str">
        <f t="shared" si="408"/>
        <v>0.108323025650414-0.0134348389351361i</v>
      </c>
      <c r="L1419" s="57" t="str">
        <f t="shared" si="409"/>
        <v>0.000125-2.72645825270481i</v>
      </c>
      <c r="M1419" s="57" t="str">
        <f t="shared" si="410"/>
        <v>0.0015-1.31433519416104i</v>
      </c>
      <c r="N1419" s="57">
        <f t="shared" si="411"/>
        <v>85.163725116850472</v>
      </c>
      <c r="O1419" s="57">
        <f t="shared" si="412"/>
        <v>51.672572295120403</v>
      </c>
      <c r="P1419" s="371">
        <f t="shared" si="413"/>
        <v>51.672572295120403</v>
      </c>
      <c r="Q1419" s="371">
        <f t="shared" si="414"/>
        <v>-94.836274883149528</v>
      </c>
      <c r="R1419" s="12">
        <f t="shared" si="415"/>
        <v>85.163725116850472</v>
      </c>
      <c r="S1419" s="57">
        <f t="shared" si="416"/>
        <v>0.18402977739933399</v>
      </c>
      <c r="T1419" s="12">
        <f t="shared" si="399"/>
        <v>51.672572295120403</v>
      </c>
    </row>
    <row r="1420" spans="1:20" x14ac:dyDescent="0.25">
      <c r="A1420" s="57">
        <f t="shared" si="400"/>
        <v>1160.6871075740935</v>
      </c>
      <c r="B1420" s="12">
        <f t="shared" si="417"/>
        <v>184.72909055345147</v>
      </c>
      <c r="C1420" s="57" t="str">
        <f t="shared" si="401"/>
        <v>-32.3177981045611-380.535480364355i</v>
      </c>
      <c r="D1420" s="57" t="str">
        <f t="shared" si="402"/>
        <v>7.79998949189659-172.320780336278i</v>
      </c>
      <c r="E1420" s="57" t="str">
        <f t="shared" si="403"/>
        <v>162.272646244518-0.989507575422677i</v>
      </c>
      <c r="F1420" s="57" t="str">
        <f t="shared" si="404"/>
        <v>3.83983907704845-359.343818098216i</v>
      </c>
      <c r="G1420" s="57" t="str">
        <f t="shared" si="405"/>
        <v>0.999999801348118-0.000445703760768544i</v>
      </c>
      <c r="H1420" s="57" t="str">
        <f t="shared" si="406"/>
        <v>109.141518366208+13.4240380179882i</v>
      </c>
      <c r="I1420" s="57" t="str">
        <f t="shared" si="407"/>
        <v>14.7905266451807-110.493950025898i</v>
      </c>
      <c r="K1420" s="57" t="str">
        <f t="shared" si="408"/>
        <v>0.108310453806692-0.0134843160800288i</v>
      </c>
      <c r="L1420" s="57" t="str">
        <f t="shared" si="409"/>
        <v>0.000125-2.71613693236184i</v>
      </c>
      <c r="M1420" s="57" t="str">
        <f t="shared" si="410"/>
        <v>0.0015-1.30935962757626i</v>
      </c>
      <c r="N1420" s="57">
        <f t="shared" si="411"/>
        <v>85.145680522856054</v>
      </c>
      <c r="O1420" s="57">
        <f t="shared" si="412"/>
        <v>51.639114713352143</v>
      </c>
      <c r="P1420" s="371">
        <f t="shared" si="413"/>
        <v>51.639114713352143</v>
      </c>
      <c r="Q1420" s="371">
        <f t="shared" si="414"/>
        <v>-94.854319477143946</v>
      </c>
      <c r="R1420" s="12">
        <f t="shared" si="415"/>
        <v>85.145680522856054</v>
      </c>
      <c r="S1420" s="57">
        <f t="shared" si="416"/>
        <v>0.18472909055345146</v>
      </c>
      <c r="T1420" s="12">
        <f t="shared" si="399"/>
        <v>51.639114713352143</v>
      </c>
    </row>
    <row r="1421" spans="1:20" x14ac:dyDescent="0.25">
      <c r="A1421" s="57">
        <f t="shared" si="400"/>
        <v>1165.0977185828751</v>
      </c>
      <c r="B1421" s="12">
        <f t="shared" si="417"/>
        <v>185.43106109755459</v>
      </c>
      <c r="C1421" s="57" t="str">
        <f t="shared" si="401"/>
        <v>-32.3133482401631-379.062135974707i</v>
      </c>
      <c r="D1421" s="57" t="str">
        <f t="shared" si="402"/>
        <v>7.79998941188333-171.668508938387i</v>
      </c>
      <c r="E1421" s="57" t="str">
        <f t="shared" si="403"/>
        <v>162.27117508954-0.993061234355641i</v>
      </c>
      <c r="F1421" s="57" t="str">
        <f t="shared" si="404"/>
        <v>3.83983907124019-357.983493853158i</v>
      </c>
      <c r="G1421" s="57" t="str">
        <f t="shared" si="405"/>
        <v>0.999999799835496-0.00044739743438272i</v>
      </c>
      <c r="H1421" s="57" t="str">
        <f t="shared" si="406"/>
        <v>109.141903840451+13.4750674533221i</v>
      </c>
      <c r="I1421" s="57" t="str">
        <f t="shared" si="407"/>
        <v>14.790549582204-110.074952541696i</v>
      </c>
      <c r="K1421" s="57" t="str">
        <f t="shared" si="408"/>
        <v>0.108297789205704-0.0135339635855641i</v>
      </c>
      <c r="L1421" s="57" t="str">
        <f t="shared" si="409"/>
        <v>0.000125-2.70585468456051i</v>
      </c>
      <c r="M1421" s="57" t="str">
        <f t="shared" si="410"/>
        <v>0.0015-1.30440289656929i</v>
      </c>
      <c r="N1421" s="57">
        <f t="shared" si="411"/>
        <v>85.127571115762294</v>
      </c>
      <c r="O1421" s="57">
        <f t="shared" si="412"/>
        <v>51.605653298956142</v>
      </c>
      <c r="P1421" s="371">
        <f t="shared" si="413"/>
        <v>51.605653298956142</v>
      </c>
      <c r="Q1421" s="371">
        <f t="shared" si="414"/>
        <v>-94.872428884237706</v>
      </c>
      <c r="R1421" s="12">
        <f t="shared" si="415"/>
        <v>85.127571115762294</v>
      </c>
      <c r="S1421" s="57">
        <f t="shared" si="416"/>
        <v>0.18543106109755458</v>
      </c>
      <c r="T1421" s="12">
        <f t="shared" si="399"/>
        <v>51.605653298956142</v>
      </c>
    </row>
    <row r="1422" spans="1:20" x14ac:dyDescent="0.25">
      <c r="A1422" s="57">
        <f t="shared" si="400"/>
        <v>1169.5250899134901</v>
      </c>
      <c r="B1422" s="12">
        <f t="shared" si="417"/>
        <v>186.13569912972531</v>
      </c>
      <c r="C1422" s="57" t="str">
        <f t="shared" si="401"/>
        <v>-32.3088657201492-377.594253542018i</v>
      </c>
      <c r="D1422" s="57" t="str">
        <f t="shared" si="402"/>
        <v>7.79998933126089-171.01870704963i</v>
      </c>
      <c r="E1422" s="57" t="str">
        <f t="shared" si="403"/>
        <v>162.269693153654-0.996626091797244i</v>
      </c>
      <c r="F1422" s="57" t="str">
        <f t="shared" si="404"/>
        <v>3.83983906538773-356.628319320846i</v>
      </c>
      <c r="G1422" s="57" t="str">
        <f t="shared" si="405"/>
        <v>0.999999798311355-0.000449097543948887i</v>
      </c>
      <c r="H1422" s="57" t="str">
        <f t="shared" si="406"/>
        <v>109.142292251592+13.5262910075784i</v>
      </c>
      <c r="I1422" s="57" t="str">
        <f t="shared" si="407"/>
        <v>14.790572693948-109.657538521427i</v>
      </c>
      <c r="K1422" s="57" t="str">
        <f t="shared" si="408"/>
        <v>0.108285031185497-0.0135837819041258i</v>
      </c>
      <c r="L1422" s="57" t="str">
        <f t="shared" si="409"/>
        <v>0.000125-2.69561136138724i</v>
      </c>
      <c r="M1422" s="57" t="str">
        <f t="shared" si="410"/>
        <v>0.0015-1.29946492983592i</v>
      </c>
      <c r="N1422" s="57">
        <f t="shared" si="411"/>
        <v>85.109396691187726</v>
      </c>
      <c r="O1422" s="57">
        <f t="shared" si="412"/>
        <v>51.572188023939731</v>
      </c>
      <c r="P1422" s="371">
        <f t="shared" si="413"/>
        <v>51.572188023939731</v>
      </c>
      <c r="Q1422" s="371">
        <f t="shared" si="414"/>
        <v>-94.890603308812274</v>
      </c>
      <c r="R1422" s="12">
        <f t="shared" si="415"/>
        <v>85.109396691187726</v>
      </c>
      <c r="S1422" s="57">
        <f t="shared" si="416"/>
        <v>0.1861356991297253</v>
      </c>
      <c r="T1422" s="12">
        <f t="shared" si="399"/>
        <v>51.572188023939731</v>
      </c>
    </row>
    <row r="1423" spans="1:20" x14ac:dyDescent="0.25">
      <c r="A1423" s="57">
        <f t="shared" si="400"/>
        <v>1173.9692852551616</v>
      </c>
      <c r="B1423" s="12">
        <f t="shared" si="417"/>
        <v>186.84301478641828</v>
      </c>
      <c r="C1423" s="57" t="str">
        <f t="shared" si="401"/>
        <v>-32.3043503141163-376.131812049763i</v>
      </c>
      <c r="D1423" s="57" t="str">
        <f t="shared" si="402"/>
        <v>7.79998925002455-170.371365322388i</v>
      </c>
      <c r="E1423" s="57" t="str">
        <f t="shared" si="403"/>
        <v>162.268200361027-1.00020216499284i</v>
      </c>
      <c r="F1423" s="57" t="str">
        <f t="shared" si="404"/>
        <v>3.83983905949073-355.278275006636i</v>
      </c>
      <c r="G1423" s="57" t="str">
        <f t="shared" si="405"/>
        <v>0.99999979677561-0.000450804113923572i</v>
      </c>
      <c r="H1423" s="57" t="str">
        <f t="shared" si="406"/>
        <v>109.142683622021+13.57770942078i</v>
      </c>
      <c r="I1423" s="57" t="str">
        <f t="shared" si="407"/>
        <v>14.7905959817445-109.241701960437i</v>
      </c>
      <c r="K1423" s="57" t="str">
        <f t="shared" si="408"/>
        <v>0.108272179079731-0.0136337714877168i</v>
      </c>
      <c r="L1423" s="57" t="str">
        <f t="shared" si="409"/>
        <v>0.000125-2.68540681548838i</v>
      </c>
      <c r="M1423" s="57" t="str">
        <f t="shared" si="410"/>
        <v>0.0015-1.29454565634182i</v>
      </c>
      <c r="N1423" s="57">
        <f t="shared" si="411"/>
        <v>85.091157044433714</v>
      </c>
      <c r="O1423" s="57">
        <f t="shared" si="412"/>
        <v>51.538718860114273</v>
      </c>
      <c r="P1423" s="371">
        <f t="shared" si="413"/>
        <v>51.538718860114273</v>
      </c>
      <c r="Q1423" s="371">
        <f t="shared" si="414"/>
        <v>-94.908842955566286</v>
      </c>
      <c r="R1423" s="12">
        <f t="shared" si="415"/>
        <v>85.091157044433714</v>
      </c>
      <c r="S1423" s="57">
        <f t="shared" si="416"/>
        <v>0.18684301478641829</v>
      </c>
      <c r="T1423" s="12">
        <f t="shared" si="399"/>
        <v>51.538718860114273</v>
      </c>
    </row>
    <row r="1424" spans="1:20" x14ac:dyDescent="0.25">
      <c r="A1424" s="57">
        <f t="shared" si="400"/>
        <v>1178.4303685391312</v>
      </c>
      <c r="B1424" s="12">
        <f t="shared" si="417"/>
        <v>187.55301824260667</v>
      </c>
      <c r="C1424" s="57" t="str">
        <f t="shared" si="401"/>
        <v>-32.2998017901782-374.674790560786i</v>
      </c>
      <c r="D1424" s="57" t="str">
        <f t="shared" si="402"/>
        <v>7.79998916816962-169.726474444432i</v>
      </c>
      <c r="E1424" s="57" t="str">
        <f t="shared" si="403"/>
        <v>162.26669663535-1.00378947098499i</v>
      </c>
      <c r="F1424" s="57" t="str">
        <f t="shared" si="404"/>
        <v>3.83983905354882-353.933341489687i</v>
      </c>
      <c r="G1424" s="57" t="str">
        <f t="shared" si="405"/>
        <v>0.99999979522817-0.000452517168856238i</v>
      </c>
      <c r="H1424" s="57" t="str">
        <f t="shared" si="406"/>
        <v>109.143077974295+13.6293234357879i</v>
      </c>
      <c r="I1424" s="57" t="str">
        <f t="shared" si="407"/>
        <v>14.7906194469343-108.827436876758i</v>
      </c>
      <c r="K1424" s="57" t="str">
        <f t="shared" si="408"/>
        <v>0.108259232217658-0.0136839327879353i</v>
      </c>
      <c r="L1424" s="57" t="str">
        <f t="shared" si="409"/>
        <v>0.000125-2.67524090006813i</v>
      </c>
      <c r="M1424" s="57" t="str">
        <f t="shared" si="410"/>
        <v>0.0015-1.28964500532159i</v>
      </c>
      <c r="N1424" s="57">
        <f t="shared" si="411"/>
        <v>85.072851970487847</v>
      </c>
      <c r="O1424" s="57">
        <f t="shared" si="412"/>
        <v>51.505245779095191</v>
      </c>
      <c r="P1424" s="371">
        <f t="shared" si="413"/>
        <v>51.505245779095191</v>
      </c>
      <c r="Q1424" s="371">
        <f t="shared" si="414"/>
        <v>-94.927148029512153</v>
      </c>
      <c r="R1424" s="12">
        <f t="shared" si="415"/>
        <v>85.072851970487847</v>
      </c>
      <c r="S1424" s="57">
        <f t="shared" si="416"/>
        <v>0.18755301824260667</v>
      </c>
      <c r="T1424" s="12">
        <f t="shared" si="399"/>
        <v>51.505245779095191</v>
      </c>
    </row>
    <row r="1425" spans="1:20" x14ac:dyDescent="0.25">
      <c r="A1425" s="57">
        <f t="shared" si="400"/>
        <v>1182.9084039395798</v>
      </c>
      <c r="B1425" s="12">
        <f t="shared" si="417"/>
        <v>188.26571971192857</v>
      </c>
      <c r="C1425" s="57" t="str">
        <f t="shared" si="401"/>
        <v>-32.2952199149493-373.223168216941i</v>
      </c>
      <c r="D1425" s="57" t="str">
        <f t="shared" si="402"/>
        <v>7.7999890856914-169.08402513879i</v>
      </c>
      <c r="E1425" s="57" t="str">
        <f t="shared" si="403"/>
        <v>162.265181899815-1.00738802660758i</v>
      </c>
      <c r="F1425" s="57" t="str">
        <f t="shared" si="404"/>
        <v>3.83983904756163-352.593499422679i</v>
      </c>
      <c r="G1425" s="57" t="str">
        <f t="shared" si="405"/>
        <v>0.999999793668947-0.000454236733389636i</v>
      </c>
      <c r="H1425" s="57" t="str">
        <f t="shared" si="406"/>
        <v>109.143475331149+13.6811337983143i</v>
      </c>
      <c r="I1425" s="57" t="str">
        <f t="shared" si="407"/>
        <v>14.7906430908697-108.414737311038i</v>
      </c>
      <c r="K1425" s="57" t="str">
        <f t="shared" si="408"/>
        <v>0.108246189924092-0.0137342662559513i</v>
      </c>
      <c r="L1425" s="57" t="str">
        <f t="shared" si="409"/>
        <v>0.000125-2.66511346888635i</v>
      </c>
      <c r="M1425" s="57" t="str">
        <f t="shared" si="410"/>
        <v>0.0015-1.28476290627774i</v>
      </c>
      <c r="N1425" s="57">
        <f t="shared" si="411"/>
        <v>85.05448126402824</v>
      </c>
      <c r="O1425" s="57">
        <f t="shared" si="412"/>
        <v>51.471768752299099</v>
      </c>
      <c r="P1425" s="371">
        <f t="shared" si="413"/>
        <v>51.471768752299099</v>
      </c>
      <c r="Q1425" s="371">
        <f t="shared" si="414"/>
        <v>-94.94551873597176</v>
      </c>
      <c r="R1425" s="12">
        <f t="shared" si="415"/>
        <v>85.05448126402824</v>
      </c>
      <c r="S1425" s="57">
        <f t="shared" si="416"/>
        <v>0.18826571971192857</v>
      </c>
      <c r="T1425" s="12">
        <f t="shared" si="399"/>
        <v>51.471768752299099</v>
      </c>
    </row>
    <row r="1426" spans="1:20" x14ac:dyDescent="0.25">
      <c r="A1426" s="57">
        <f t="shared" si="400"/>
        <v>1187.4034558745502</v>
      </c>
      <c r="B1426" s="12">
        <f t="shared" si="417"/>
        <v>188.9811294468339</v>
      </c>
      <c r="C1426" s="57" t="str">
        <f t="shared" si="401"/>
        <v>-32.2906044535466-371.77692423887i</v>
      </c>
      <c r="D1426" s="57" t="str">
        <f t="shared" si="402"/>
        <v>7.79998900258516-168.444008163615i</v>
      </c>
      <c r="E1426" s="57" t="str">
        <f t="shared" si="403"/>
        <v>162.26365607713-1.01099784848363i</v>
      </c>
      <c r="F1426" s="57" t="str">
        <f t="shared" si="404"/>
        <v>3.8398390415289-351.258729531534i</v>
      </c>
      <c r="G1426" s="57" t="str">
        <f t="shared" si="405"/>
        <v>0.999999792097852-0.000455962832260155i</v>
      </c>
      <c r="H1426" s="57" t="str">
        <f t="shared" si="406"/>
        <v>109.143875715489+13.7331412569328i</v>
      </c>
      <c r="I1426" s="57" t="str">
        <f t="shared" si="407"/>
        <v>14.7906669149129-108.00359732644i</v>
      </c>
      <c r="K1426" s="57" t="str">
        <f t="shared" si="408"/>
        <v>0.10823305151939-0.0137847723424838i</v>
      </c>
      <c r="L1426" s="57" t="str">
        <f t="shared" si="409"/>
        <v>0.000125-2.65502437625658i</v>
      </c>
      <c r="M1426" s="57" t="str">
        <f t="shared" si="410"/>
        <v>0.0015-1.27989928897962i</v>
      </c>
      <c r="N1426" s="57">
        <f t="shared" si="411"/>
        <v>85.036044719426599</v>
      </c>
      <c r="O1426" s="57">
        <f t="shared" si="412"/>
        <v>51.438287750944092</v>
      </c>
      <c r="P1426" s="371">
        <f t="shared" si="413"/>
        <v>51.438287750944092</v>
      </c>
      <c r="Q1426" s="371">
        <f t="shared" si="414"/>
        <v>-94.963955280573401</v>
      </c>
      <c r="R1426" s="12">
        <f t="shared" si="415"/>
        <v>85.036044719426599</v>
      </c>
      <c r="S1426" s="57">
        <f t="shared" si="416"/>
        <v>0.1889811294468339</v>
      </c>
      <c r="T1426" s="12">
        <f t="shared" si="399"/>
        <v>51.438287750944092</v>
      </c>
    </row>
    <row r="1427" spans="1:20" x14ac:dyDescent="0.25">
      <c r="A1427" s="57">
        <f t="shared" si="400"/>
        <v>1191.9155890068737</v>
      </c>
      <c r="B1427" s="12">
        <f t="shared" si="417"/>
        <v>189.69925773873189</v>
      </c>
      <c r="C1427" s="57" t="str">
        <f t="shared" si="401"/>
        <v>-32.2859551695749-370.336037925676i</v>
      </c>
      <c r="D1427" s="57" t="str">
        <f t="shared" si="402"/>
        <v>7.79998891884616-167.806414312046i</v>
      </c>
      <c r="E1427" s="57" t="str">
        <f t="shared" si="403"/>
        <v>162.262119089509-1.01461895302156i</v>
      </c>
      <c r="F1427" s="57" t="str">
        <f t="shared" si="404"/>
        <v>3.8398390354502-349.929012615141i</v>
      </c>
      <c r="G1427" s="57" t="str">
        <f t="shared" si="405"/>
        <v>0.999999790514794-0.000457695490298186i</v>
      </c>
      <c r="H1427" s="57" t="str">
        <f t="shared" si="406"/>
        <v>109.144279150393+13.7853465630889i</v>
      </c>
      <c r="I1427" s="57" t="str">
        <f t="shared" si="407"/>
        <v>14.7906909204359-107.594011008561i</v>
      </c>
      <c r="K1427" s="57" t="str">
        <f t="shared" si="408"/>
        <v>0.108219816319428-0.0138354514977759i</v>
      </c>
      <c r="L1427" s="57" t="str">
        <f t="shared" si="409"/>
        <v>0.000125-2.64497347704381i</v>
      </c>
      <c r="M1427" s="57" t="str">
        <f t="shared" si="410"/>
        <v>0.0015-1.27505408346246i</v>
      </c>
      <c r="N1427" s="57">
        <f t="shared" si="411"/>
        <v>85.017542130752815</v>
      </c>
      <c r="O1427" s="57">
        <f t="shared" si="412"/>
        <v>51.404802746047693</v>
      </c>
      <c r="P1427" s="371">
        <f t="shared" si="413"/>
        <v>51.404802746047693</v>
      </c>
      <c r="Q1427" s="371">
        <f t="shared" si="414"/>
        <v>-94.982457869247185</v>
      </c>
      <c r="R1427" s="12">
        <f t="shared" si="415"/>
        <v>85.017542130752815</v>
      </c>
      <c r="S1427" s="57">
        <f t="shared" si="416"/>
        <v>0.18969925773873189</v>
      </c>
      <c r="T1427" s="12">
        <f t="shared" si="399"/>
        <v>51.404802746047693</v>
      </c>
    </row>
    <row r="1428" spans="1:20" x14ac:dyDescent="0.25">
      <c r="A1428" s="57">
        <f t="shared" si="400"/>
        <v>1196.4448682450998</v>
      </c>
      <c r="B1428" s="12">
        <f t="shared" si="417"/>
        <v>190.42011491813906</v>
      </c>
      <c r="C1428" s="57" t="str">
        <f t="shared" si="401"/>
        <v>-32.2812718251243-368.900488654639i</v>
      </c>
      <c r="D1428" s="57" t="str">
        <f t="shared" si="402"/>
        <v>7.79998883446947-167.171234412082i</v>
      </c>
      <c r="E1428" s="57" t="str">
        <f t="shared" si="403"/>
        <v>162.260570858671-1.0182513564111i</v>
      </c>
      <c r="F1428" s="57" t="str">
        <f t="shared" si="404"/>
        <v>3.83983902932523-348.604329545072i</v>
      </c>
      <c r="G1428" s="57" t="str">
        <f t="shared" si="405"/>
        <v>0.999999788919682-0.000459434732428468i</v>
      </c>
      <c r="H1428" s="57" t="str">
        <f t="shared" si="406"/>
        <v>109.144685659122+13.8377504711136i</v>
      </c>
      <c r="I1428" s="57" t="str">
        <f t="shared" si="407"/>
        <v>14.7907151088227-107.185972465353i</v>
      </c>
      <c r="K1428" s="57" t="str">
        <f t="shared" si="408"/>
        <v>0.108206483635571-0.0138863041715713i</v>
      </c>
      <c r="L1428" s="57" t="str">
        <f t="shared" si="409"/>
        <v>0.000125-2.63496062666249i</v>
      </c>
      <c r="M1428" s="57" t="str">
        <f t="shared" si="410"/>
        <v>0.0015-1.27022722002636i</v>
      </c>
      <c r="N1428" s="57">
        <f t="shared" si="411"/>
        <v>84.998973291778142</v>
      </c>
      <c r="O1428" s="57">
        <f t="shared" si="412"/>
        <v>51.371313708425525</v>
      </c>
      <c r="P1428" s="371">
        <f t="shared" si="413"/>
        <v>51.371313708425525</v>
      </c>
      <c r="Q1428" s="371">
        <f t="shared" si="414"/>
        <v>-95.001026708221858</v>
      </c>
      <c r="R1428" s="12">
        <f t="shared" si="415"/>
        <v>84.998973291778142</v>
      </c>
      <c r="S1428" s="57">
        <f t="shared" si="416"/>
        <v>0.19042011491813907</v>
      </c>
      <c r="T1428" s="12">
        <f t="shared" si="399"/>
        <v>51.371313708425525</v>
      </c>
    </row>
    <row r="1429" spans="1:20" x14ac:dyDescent="0.25">
      <c r="A1429" s="57">
        <f t="shared" si="400"/>
        <v>1200.991358744431</v>
      </c>
      <c r="B1429" s="12">
        <f t="shared" si="417"/>
        <v>191.14371135482799</v>
      </c>
      <c r="C1429" s="57" t="str">
        <f t="shared" si="401"/>
        <v>-32.2765541807596-367.470255880963i</v>
      </c>
      <c r="D1429" s="57" t="str">
        <f t="shared" si="402"/>
        <v>7.79998874945033-166.538459326447i</v>
      </c>
      <c r="E1429" s="57" t="str">
        <f t="shared" si="403"/>
        <v>162.259011305839-1.02189507462068i</v>
      </c>
      <c r="F1429" s="57" t="str">
        <f t="shared" si="404"/>
        <v>3.83983902315362-347.28466126532i</v>
      </c>
      <c r="G1429" s="57" t="str">
        <f t="shared" si="405"/>
        <v>0.999999787312424-0.000461180583670461i</v>
      </c>
      <c r="H1429" s="57" t="str">
        <f t="shared" si="406"/>
        <v>109.145095265106+13.8903537382309i</v>
      </c>
      <c r="I1429" s="57" t="str">
        <f t="shared" si="407"/>
        <v>14.7907394814657-106.779475827025i</v>
      </c>
      <c r="K1429" s="57" t="str">
        <f t="shared" si="408"/>
        <v>0.108193052774659-0.0139373308130889i</v>
      </c>
      <c r="L1429" s="57" t="str">
        <f t="shared" si="409"/>
        <v>0.000125-2.62498568107442i</v>
      </c>
      <c r="M1429" s="57" t="str">
        <f t="shared" si="410"/>
        <v>0.0015-1.26541862923526i</v>
      </c>
      <c r="N1429" s="57">
        <f t="shared" si="411"/>
        <v>84.980337995980051</v>
      </c>
      <c r="O1429" s="57">
        <f t="shared" si="412"/>
        <v>51.337820608690912</v>
      </c>
      <c r="P1429" s="371">
        <f t="shared" si="413"/>
        <v>51.337820608690912</v>
      </c>
      <c r="Q1429" s="371">
        <f t="shared" si="414"/>
        <v>-95.019662004019949</v>
      </c>
      <c r="R1429" s="12">
        <f t="shared" si="415"/>
        <v>84.980337995980051</v>
      </c>
      <c r="S1429" s="57">
        <f t="shared" si="416"/>
        <v>0.19114371135482799</v>
      </c>
      <c r="T1429" s="12">
        <f t="shared" si="399"/>
        <v>51.337820608690912</v>
      </c>
    </row>
    <row r="1430" spans="1:20" x14ac:dyDescent="0.25">
      <c r="A1430" s="57">
        <f t="shared" si="400"/>
        <v>1205.5551259076599</v>
      </c>
      <c r="B1430" s="12">
        <f t="shared" si="417"/>
        <v>191.87005745797634</v>
      </c>
      <c r="C1430" s="57" t="str">
        <f t="shared" si="401"/>
        <v>-32.271801995511-366.045319137426i</v>
      </c>
      <c r="D1430" s="57" t="str">
        <f t="shared" si="402"/>
        <v>7.79998866378381-165.908079952459i</v>
      </c>
      <c r="E1430" s="57" t="str">
        <f t="shared" si="403"/>
        <v>162.257440351728-1.02555012339149i</v>
      </c>
      <c r="F1430" s="57" t="str">
        <f t="shared" si="404"/>
        <v>3.839839016935-345.969988792011i</v>
      </c>
      <c r="G1430" s="57" t="str">
        <f t="shared" si="405"/>
        <v>0.999999785692928-0.000462933069138689i</v>
      </c>
      <c r="H1430" s="57" t="str">
        <f t="shared" si="406"/>
        <v>109.145507991961+13.9431571245733i</v>
      </c>
      <c r="I1430" s="57" t="str">
        <f t="shared" si="407"/>
        <v>14.7907640397698-106.374515245975i</v>
      </c>
      <c r="K1430" s="57" t="str">
        <f t="shared" si="408"/>
        <v>0.108179523038971-0.0139885318709988i</v>
      </c>
      <c r="L1430" s="57" t="str">
        <f t="shared" si="409"/>
        <v>0.000125-2.61504849678662i</v>
      </c>
      <c r="M1430" s="57" t="str">
        <f t="shared" si="410"/>
        <v>0.0015-1.26062824191598i</v>
      </c>
      <c r="N1430" s="57">
        <f t="shared" si="411"/>
        <v>84.961636036545713</v>
      </c>
      <c r="O1430" s="57">
        <f t="shared" si="412"/>
        <v>51.304323417252029</v>
      </c>
      <c r="P1430" s="371">
        <f t="shared" si="413"/>
        <v>51.304323417252029</v>
      </c>
      <c r="Q1430" s="371">
        <f t="shared" si="414"/>
        <v>-95.038363963454287</v>
      </c>
      <c r="R1430" s="12">
        <f t="shared" si="415"/>
        <v>84.961636036545713</v>
      </c>
      <c r="S1430" s="57">
        <f t="shared" si="416"/>
        <v>0.19187005745797633</v>
      </c>
      <c r="T1430" s="12">
        <f t="shared" si="399"/>
        <v>51.304323417252029</v>
      </c>
    </row>
    <row r="1431" spans="1:20" x14ac:dyDescent="0.25">
      <c r="A1431" s="57">
        <f t="shared" si="400"/>
        <v>1210.1362353861091</v>
      </c>
      <c r="B1431" s="12">
        <f t="shared" si="417"/>
        <v>192.59916367631666</v>
      </c>
      <c r="C1431" s="57" t="str">
        <f t="shared" si="401"/>
        <v>-32.2670150268748-364.625658034177i</v>
      </c>
      <c r="D1431" s="57" t="str">
        <f t="shared" si="402"/>
        <v>7.799988577465-165.280087221899i</v>
      </c>
      <c r="E1431" s="57" t="str">
        <f t="shared" si="403"/>
        <v>162.255857916562-1.02921651823694i</v>
      </c>
      <c r="F1431" s="57" t="str">
        <f t="shared" si="404"/>
        <v>3.83983901066903-344.660293213141i</v>
      </c>
      <c r="G1431" s="57" t="str">
        <f t="shared" si="405"/>
        <v>0.9999997840611-0.000464692214043119i</v>
      </c>
      <c r="H1431" s="57" t="str">
        <f t="shared" si="406"/>
        <v>109.145923863481+13.9961613931903i</v>
      </c>
      <c r="I1431" s="57" t="str">
        <f t="shared" si="407"/>
        <v>14.7907887851499-105.971084896694i</v>
      </c>
      <c r="K1431" s="57" t="str">
        <f t="shared" si="408"/>
        <v>0.10816589372621-0.0140399077933968i</v>
      </c>
      <c r="L1431" s="57" t="str">
        <f t="shared" si="409"/>
        <v>0.000125-2.60514893084939i</v>
      </c>
      <c r="M1431" s="57" t="str">
        <f t="shared" si="410"/>
        <v>0.0015-1.25585598915719i</v>
      </c>
      <c r="N1431" s="57">
        <f t="shared" si="411"/>
        <v>84.942867206376008</v>
      </c>
      <c r="O1431" s="57">
        <f t="shared" si="412"/>
        <v>51.270822104312515</v>
      </c>
      <c r="P1431" s="371">
        <f t="shared" si="413"/>
        <v>51.270822104312515</v>
      </c>
      <c r="Q1431" s="371">
        <f t="shared" si="414"/>
        <v>-95.057132793623992</v>
      </c>
      <c r="R1431" s="12">
        <f t="shared" si="415"/>
        <v>84.942867206376008</v>
      </c>
      <c r="S1431" s="57">
        <f t="shared" si="416"/>
        <v>0.19259916367631666</v>
      </c>
      <c r="T1431" s="12">
        <f t="shared" si="399"/>
        <v>51.270822104312515</v>
      </c>
    </row>
    <row r="1432" spans="1:20" x14ac:dyDescent="0.25">
      <c r="A1432" s="57">
        <f t="shared" si="400"/>
        <v>1214.7347530805764</v>
      </c>
      <c r="B1432" s="12">
        <f t="shared" si="417"/>
        <v>193.33104049828668</v>
      </c>
      <c r="C1432" s="57" t="str">
        <f t="shared" si="401"/>
        <v>-32.2621930307952-363.211252258399i</v>
      </c>
      <c r="D1432" s="57" t="str">
        <f t="shared" si="402"/>
        <v>7.79998849048891-164.65447210088i</v>
      </c>
      <c r="E1432" s="57" t="str">
        <f t="shared" si="403"/>
        <v>162.254263920053-1.03289427443606i</v>
      </c>
      <c r="F1432" s="57" t="str">
        <f t="shared" si="404"/>
        <v>3.83983900435538-343.3555556883i</v>
      </c>
      <c r="G1432" s="57" t="str">
        <f t="shared" si="405"/>
        <v>0.999999782416846-0.000466458043689507i</v>
      </c>
      <c r="H1432" s="57" t="str">
        <f t="shared" si="406"/>
        <v>109.146342903638+14.0493673100604i</v>
      </c>
      <c r="I1432" s="57" t="str">
        <f t="shared" si="407"/>
        <v>14.7908137190312-105.569178975683i</v>
      </c>
      <c r="K1432" s="57" t="str">
        <f t="shared" si="408"/>
        <v>0.108152164129476-0.0140914590277786i</v>
      </c>
      <c r="L1432" s="57" t="str">
        <f t="shared" si="409"/>
        <v>0.000125-2.59528684085415i</v>
      </c>
      <c r="M1432" s="57" t="str">
        <f t="shared" si="410"/>
        <v>0.0015-1.25110180230841i</v>
      </c>
      <c r="N1432" s="57">
        <f t="shared" si="411"/>
        <v>84.924031298090512</v>
      </c>
      <c r="O1432" s="57">
        <f t="shared" si="412"/>
        <v>51.23731663986888</v>
      </c>
      <c r="P1432" s="371">
        <f t="shared" si="413"/>
        <v>51.23731663986888</v>
      </c>
      <c r="Q1432" s="371">
        <f t="shared" si="414"/>
        <v>-95.075968701909488</v>
      </c>
      <c r="R1432" s="12">
        <f t="shared" si="415"/>
        <v>84.924031298090512</v>
      </c>
      <c r="S1432" s="57">
        <f t="shared" si="416"/>
        <v>0.19333104049828667</v>
      </c>
      <c r="T1432" s="12">
        <f t="shared" si="399"/>
        <v>51.23731663986888</v>
      </c>
    </row>
    <row r="1433" spans="1:20" x14ac:dyDescent="0.25">
      <c r="A1433" s="57">
        <f t="shared" si="400"/>
        <v>1219.3507451422827</v>
      </c>
      <c r="B1433" s="12">
        <f t="shared" si="417"/>
        <v>194.06569845218019</v>
      </c>
      <c r="C1433" s="57" t="str">
        <f t="shared" si="401"/>
        <v>-32.2573357616654-361.802081574048i</v>
      </c>
      <c r="D1433" s="57" t="str">
        <f t="shared" si="402"/>
        <v>7.79998840285059-164.03122558972i</v>
      </c>
      <c r="E1433" s="57" t="str">
        <f t="shared" si="403"/>
        <v>162.252658281409-1.03658340703138i</v>
      </c>
      <c r="F1433" s="57" t="str">
        <f t="shared" si="404"/>
        <v>3.83983899799362-342.055757448402i</v>
      </c>
      <c r="G1433" s="57" t="str">
        <f t="shared" si="405"/>
        <v>0.999999780760073-0.000468230583479775i</v>
      </c>
      <c r="H1433" s="57" t="str">
        <f t="shared" si="406"/>
        <v>109.146765136593+14.1027756441037i</v>
      </c>
      <c r="I1433" s="57" t="str">
        <f t="shared" si="407"/>
        <v>14.7908388428506-105.168791701377i</v>
      </c>
      <c r="K1433" s="57" t="str">
        <f t="shared" si="408"/>
        <v>0.108138333537238-0.0141431860210144i</v>
      </c>
      <c r="L1433" s="57" t="str">
        <f t="shared" si="409"/>
        <v>0.000125-2.58546208493141i</v>
      </c>
      <c r="M1433" s="57" t="str">
        <f t="shared" si="410"/>
        <v>0.0015-1.24636561297909i</v>
      </c>
      <c r="N1433" s="57">
        <f t="shared" si="411"/>
        <v>84.905128104030823</v>
      </c>
      <c r="O1433" s="57">
        <f t="shared" si="412"/>
        <v>51.203806993709733</v>
      </c>
      <c r="P1433" s="371">
        <f t="shared" si="413"/>
        <v>51.203806993709733</v>
      </c>
      <c r="Q1433" s="371">
        <f t="shared" si="414"/>
        <v>-95.094871895969177</v>
      </c>
      <c r="R1433" s="12">
        <f t="shared" si="415"/>
        <v>84.905128104030823</v>
      </c>
      <c r="S1433" s="57">
        <f t="shared" si="416"/>
        <v>0.19406569845218019</v>
      </c>
      <c r="T1433" s="12">
        <f t="shared" si="399"/>
        <v>51.203806993709733</v>
      </c>
    </row>
    <row r="1434" spans="1:20" x14ac:dyDescent="0.25">
      <c r="A1434" s="57">
        <f t="shared" si="400"/>
        <v>1223.9842779738233</v>
      </c>
      <c r="B1434" s="12">
        <f t="shared" si="417"/>
        <v>194.80314810629847</v>
      </c>
      <c r="C1434" s="57" t="str">
        <f t="shared" si="401"/>
        <v>-32.252442972316-360.398125821567i</v>
      </c>
      <c r="D1434" s="57" t="str">
        <f t="shared" si="402"/>
        <v>7.79998831454492-163.410338722807i</v>
      </c>
      <c r="E1434" s="57" t="str">
        <f t="shared" si="403"/>
        <v>162.251040919328-1.04028393082478i</v>
      </c>
      <c r="F1434" s="57" t="str">
        <f t="shared" si="404"/>
        <v>3.83983899158347-340.76087979541i</v>
      </c>
      <c r="G1434" s="57" t="str">
        <f t="shared" si="405"/>
        <v>0.999999779090684-0.000470009858912368i</v>
      </c>
      <c r="H1434" s="57" t="str">
        <f t="shared" si="406"/>
        <v>109.147190586688+14.1563871671921i</v>
      </c>
      <c r="I1434" s="57" t="str">
        <f t="shared" si="407"/>
        <v>14.7908641580556-104.769917314054i</v>
      </c>
      <c r="K1434" s="57" t="str">
        <f t="shared" si="408"/>
        <v>0.108124401233314-0.0141950892193227i</v>
      </c>
      <c r="L1434" s="57" t="str">
        <f t="shared" si="409"/>
        <v>0.000125-2.57567452174876i</v>
      </c>
      <c r="M1434" s="57" t="str">
        <f t="shared" si="410"/>
        <v>0.0015-1.24164735303755i</v>
      </c>
      <c r="N1434" s="57">
        <f t="shared" si="411"/>
        <v>84.886157416265306</v>
      </c>
      <c r="O1434" s="57">
        <f t="shared" si="412"/>
        <v>51.170293135414283</v>
      </c>
      <c r="P1434" s="371">
        <f t="shared" si="413"/>
        <v>51.170293135414283</v>
      </c>
      <c r="Q1434" s="371">
        <f t="shared" si="414"/>
        <v>-95.113842583734694</v>
      </c>
      <c r="R1434" s="12">
        <f t="shared" si="415"/>
        <v>84.886157416265306</v>
      </c>
      <c r="S1434" s="57">
        <f t="shared" si="416"/>
        <v>0.19480314810629845</v>
      </c>
      <c r="T1434" s="12">
        <f t="shared" si="399"/>
        <v>51.170293135414283</v>
      </c>
    </row>
    <row r="1435" spans="1:20" x14ac:dyDescent="0.25">
      <c r="A1435" s="57">
        <f t="shared" si="400"/>
        <v>1228.6354182301238</v>
      </c>
      <c r="B1435" s="12">
        <f t="shared" si="417"/>
        <v>195.5434000691024</v>
      </c>
      <c r="C1435" s="57" t="str">
        <f t="shared" si="401"/>
        <v>-32.2475144140081-358.999364917619i</v>
      </c>
      <c r="D1435" s="57" t="str">
        <f t="shared" si="402"/>
        <v>7.79998822556688-162.791802568476i</v>
      </c>
      <c r="E1435" s="57" t="str">
        <f t="shared" si="403"/>
        <v>162.249411751995-1.04399586037292i</v>
      </c>
      <c r="F1435" s="57" t="str">
        <f t="shared" si="404"/>
        <v>3.83983898512447-339.470904102076i</v>
      </c>
      <c r="G1435" s="57" t="str">
        <f t="shared" si="405"/>
        <v>0.999999777408583-0.000471795895582628i</v>
      </c>
      <c r="H1435" s="57" t="str">
        <f t="shared" si="406"/>
        <v>109.147619278451+14.2102026541616i</v>
      </c>
      <c r="I1435" s="57" t="str">
        <f t="shared" si="407"/>
        <v>14.7908896661048-104.372550075756i</v>
      </c>
      <c r="K1435" s="57" t="str">
        <f t="shared" si="408"/>
        <v>0.108110366496846-0.0142471690682439i</v>
      </c>
      <c r="L1435" s="57" t="str">
        <f t="shared" si="409"/>
        <v>0.000125-2.56592401050883i</v>
      </c>
      <c r="M1435" s="57" t="str">
        <f t="shared" si="410"/>
        <v>0.0015-1.23694695461003i</v>
      </c>
      <c r="N1435" s="57">
        <f t="shared" si="411"/>
        <v>84.867119026593699</v>
      </c>
      <c r="O1435" s="57">
        <f t="shared" si="412"/>
        <v>51.136775034351309</v>
      </c>
      <c r="P1435" s="371">
        <f t="shared" si="413"/>
        <v>51.136775034351309</v>
      </c>
      <c r="Q1435" s="371">
        <f t="shared" si="414"/>
        <v>-95.132880973406301</v>
      </c>
      <c r="R1435" s="12">
        <f t="shared" si="415"/>
        <v>84.867119026593699</v>
      </c>
      <c r="S1435" s="57">
        <f t="shared" si="416"/>
        <v>0.1955434000691024</v>
      </c>
      <c r="T1435" s="12">
        <f t="shared" si="399"/>
        <v>51.136775034351309</v>
      </c>
    </row>
    <row r="1436" spans="1:20" x14ac:dyDescent="0.25">
      <c r="A1436" s="57">
        <f t="shared" si="400"/>
        <v>1233.3042328193983</v>
      </c>
      <c r="B1436" s="12">
        <f t="shared" si="417"/>
        <v>196.28646498936499</v>
      </c>
      <c r="C1436" s="57" t="str">
        <f t="shared" si="401"/>
        <v>-32.2425498364236-357.6057788548i</v>
      </c>
      <c r="D1436" s="57" t="str">
        <f t="shared" si="402"/>
        <v>7.79998813591125-162.175608228876i</v>
      </c>
      <c r="E1436" s="57" t="str">
        <f t="shared" si="403"/>
        <v>162.247770697082-1.04771920998354i</v>
      </c>
      <c r="F1436" s="57" t="str">
        <f t="shared" si="404"/>
        <v>3.83983897861628-338.185811811664i</v>
      </c>
      <c r="G1436" s="57" t="str">
        <f t="shared" si="405"/>
        <v>0.999999775713675-0.000473588719183152i</v>
      </c>
      <c r="H1436" s="57" t="str">
        <f t="shared" si="406"/>
        <v>109.148051236596+14.2642228828231i</v>
      </c>
      <c r="I1436" s="57" t="str">
        <f t="shared" si="407"/>
        <v>14.7909153684671-103.976684270203i</v>
      </c>
      <c r="K1436" s="57" t="str">
        <f t="shared" si="408"/>
        <v>0.108096228602275-0.0142994260126131i</v>
      </c>
      <c r="L1436" s="57" t="str">
        <f t="shared" si="409"/>
        <v>0.000125-2.55621041094723i</v>
      </c>
      <c r="M1436" s="57" t="str">
        <f t="shared" si="410"/>
        <v>0.0015-1.23226435007973i</v>
      </c>
      <c r="N1436" s="57">
        <f t="shared" si="411"/>
        <v>84.848012726551715</v>
      </c>
      <c r="O1436" s="57">
        <f t="shared" si="412"/>
        <v>51.103252659677693</v>
      </c>
      <c r="P1436" s="371">
        <f t="shared" si="413"/>
        <v>51.103252659677693</v>
      </c>
      <c r="Q1436" s="371">
        <f t="shared" si="414"/>
        <v>-95.151987273448285</v>
      </c>
      <c r="R1436" s="12">
        <f t="shared" si="415"/>
        <v>84.848012726551715</v>
      </c>
      <c r="S1436" s="57">
        <f t="shared" si="416"/>
        <v>0.196286464989365</v>
      </c>
      <c r="T1436" s="12">
        <f t="shared" si="399"/>
        <v>51.103252659677693</v>
      </c>
    </row>
    <row r="1437" spans="1:20" x14ac:dyDescent="0.25">
      <c r="A1437" s="57">
        <f t="shared" si="400"/>
        <v>1237.9907889041122</v>
      </c>
      <c r="B1437" s="12">
        <f t="shared" si="417"/>
        <v>197.03235355632458</v>
      </c>
      <c r="C1437" s="57" t="str">
        <f t="shared" si="401"/>
        <v>-32.2375489876637-356.217347701363i</v>
      </c>
      <c r="D1437" s="57" t="str">
        <f t="shared" si="402"/>
        <v>7.79998804557303-161.561746839846i</v>
      </c>
      <c r="E1437" s="57" t="str">
        <f t="shared" si="403"/>
        <v>162.246117671743-1.05145399371221i</v>
      </c>
      <c r="F1437" s="57" t="str">
        <f t="shared" si="404"/>
        <v>3.83983897205855-336.905584437695i</v>
      </c>
      <c r="G1437" s="57" t="str">
        <f t="shared" si="405"/>
        <v>0.99999977400586-0.000475388355504172i</v>
      </c>
      <c r="H1437" s="57" t="str">
        <f t="shared" si="406"/>
        <v>109.148486486031+14.3184486339756i</v>
      </c>
      <c r="I1437" s="57" t="str">
        <f t="shared" si="407"/>
        <v>14.7909412666243-103.582314202723i</v>
      </c>
      <c r="K1437" s="57" t="str">
        <f t="shared" si="408"/>
        <v>0.108081986819314-0.014351860496534i</v>
      </c>
      <c r="L1437" s="57" t="str">
        <f t="shared" si="409"/>
        <v>0.000125-2.54653358333058i</v>
      </c>
      <c r="M1437" s="57" t="str">
        <f t="shared" si="410"/>
        <v>0.0015-1.2275994720858i</v>
      </c>
      <c r="N1437" s="57">
        <f t="shared" si="411"/>
        <v>84.828838307414642</v>
      </c>
      <c r="O1437" s="57">
        <f t="shared" si="412"/>
        <v>51.069725980337005</v>
      </c>
      <c r="P1437" s="371">
        <f t="shared" si="413"/>
        <v>51.069725980337005</v>
      </c>
      <c r="Q1437" s="371">
        <f t="shared" si="414"/>
        <v>-95.171161692585358</v>
      </c>
      <c r="R1437" s="12">
        <f t="shared" si="415"/>
        <v>84.828838307414642</v>
      </c>
      <c r="S1437" s="57">
        <f t="shared" si="416"/>
        <v>0.19703235355632459</v>
      </c>
      <c r="T1437" s="12">
        <f t="shared" si="399"/>
        <v>51.069725980337005</v>
      </c>
    </row>
    <row r="1438" spans="1:20" x14ac:dyDescent="0.25">
      <c r="A1438" s="57">
        <f t="shared" si="400"/>
        <v>1242.6951539019476</v>
      </c>
      <c r="B1438" s="12">
        <f t="shared" si="417"/>
        <v>197.7810764998386</v>
      </c>
      <c r="C1438" s="57" t="str">
        <f t="shared" si="401"/>
        <v>-32.2325116142361-354.834051600951i</v>
      </c>
      <c r="D1438" s="57" t="str">
        <f t="shared" si="402"/>
        <v>7.79998795454687-160.950209570782i</v>
      </c>
      <c r="E1438" s="57" t="str">
        <f t="shared" si="403"/>
        <v>162.244452592616-1.05520022535798i</v>
      </c>
      <c r="F1438" s="57" t="str">
        <f t="shared" si="404"/>
        <v>3.83983896545085-335.630203563662i</v>
      </c>
      <c r="G1438" s="57" t="str">
        <f t="shared" si="405"/>
        <v>0.999999772285042-0.000477194830433922i</v>
      </c>
      <c r="H1438" s="57" t="str">
        <f t="shared" si="406"/>
        <v>109.148925051848+14.3728806914166i</v>
      </c>
      <c r="I1438" s="57" t="str">
        <f t="shared" si="407"/>
        <v>14.7909673620683-103.189434200147i</v>
      </c>
      <c r="K1438" s="57" t="str">
        <f t="shared" si="408"/>
        <v>0.108067640412927-0.0144044729633503i</v>
      </c>
      <c r="L1438" s="57" t="str">
        <f t="shared" si="409"/>
        <v>0.000125-2.53689338845445i</v>
      </c>
      <c r="M1438" s="57" t="str">
        <f t="shared" si="410"/>
        <v>0.0015-1.22295225352242i</v>
      </c>
      <c r="N1438" s="57">
        <f t="shared" si="411"/>
        <v>84.809595560202922</v>
      </c>
      <c r="O1438" s="57">
        <f t="shared" si="412"/>
        <v>51.036194965058463</v>
      </c>
      <c r="P1438" s="371">
        <f t="shared" si="413"/>
        <v>51.036194965058463</v>
      </c>
      <c r="Q1438" s="371">
        <f t="shared" si="414"/>
        <v>-95.190404439797078</v>
      </c>
      <c r="R1438" s="12">
        <f t="shared" si="415"/>
        <v>84.809595560202922</v>
      </c>
      <c r="S1438" s="57">
        <f t="shared" si="416"/>
        <v>0.19778107649983862</v>
      </c>
      <c r="T1438" s="12">
        <f t="shared" si="399"/>
        <v>51.036194965058463</v>
      </c>
    </row>
    <row r="1439" spans="1:20" x14ac:dyDescent="0.25">
      <c r="A1439" s="57">
        <f t="shared" si="400"/>
        <v>1247.4173954867749</v>
      </c>
      <c r="B1439" s="12">
        <f t="shared" si="417"/>
        <v>198.53264459053798</v>
      </c>
      <c r="C1439" s="57" t="str">
        <f t="shared" si="401"/>
        <v>-32.2274374610485-353.455870772319i</v>
      </c>
      <c r="D1439" s="57" t="str">
        <f t="shared" si="402"/>
        <v>7.79998786282768-160.340987624516i</v>
      </c>
      <c r="E1439" s="57" t="str">
        <f t="shared" si="403"/>
        <v>162.242775375814-1.05895791845816i</v>
      </c>
      <c r="F1439" s="57" t="str">
        <f t="shared" si="404"/>
        <v>3.83983895879291-334.359650842791i</v>
      </c>
      <c r="G1439" s="57" t="str">
        <f t="shared" si="405"/>
        <v>0.999999770551121-0.000479008169959009i</v>
      </c>
      <c r="H1439" s="57" t="str">
        <f t="shared" si="406"/>
        <v>109.149366959334+14.4275198419544i</v>
      </c>
      <c r="I1439" s="57" t="str">
        <f t="shared" si="407"/>
        <v>14.7909936563031-102.798038610753i</v>
      </c>
      <c r="K1439" s="57" t="str">
        <f t="shared" si="408"/>
        <v>0.108053188643304-0.0144572638556193i</v>
      </c>
      <c r="L1439" s="57" t="str">
        <f t="shared" si="409"/>
        <v>0.000125-2.52728968764141i</v>
      </c>
      <c r="M1439" s="57" t="str">
        <f t="shared" si="410"/>
        <v>0.0015-1.21832262753777i</v>
      </c>
      <c r="N1439" s="57">
        <f t="shared" si="411"/>
        <v>84.790284275686645</v>
      </c>
      <c r="O1439" s="57">
        <f t="shared" si="412"/>
        <v>51.002659582355449</v>
      </c>
      <c r="P1439" s="371">
        <f t="shared" si="413"/>
        <v>51.002659582355449</v>
      </c>
      <c r="Q1439" s="371">
        <f t="shared" si="414"/>
        <v>-95.209715724313355</v>
      </c>
      <c r="R1439" s="12">
        <f t="shared" si="415"/>
        <v>84.790284275686645</v>
      </c>
      <c r="S1439" s="57">
        <f t="shared" si="416"/>
        <v>0.19853264459053799</v>
      </c>
      <c r="T1439" s="12">
        <f t="shared" si="399"/>
        <v>51.002659582355449</v>
      </c>
    </row>
    <row r="1440" spans="1:20" x14ac:dyDescent="0.25">
      <c r="A1440" s="57">
        <f t="shared" si="400"/>
        <v>1252.1575815896249</v>
      </c>
      <c r="B1440" s="12">
        <f t="shared" si="417"/>
        <v>199.28706863998204</v>
      </c>
      <c r="C1440" s="57" t="str">
        <f t="shared" si="401"/>
        <v>-32.2223262714023-352.082785509068i</v>
      </c>
      <c r="D1440" s="57" t="str">
        <f t="shared" si="402"/>
        <v>7.79998777041005-159.734072237186i</v>
      </c>
      <c r="E1440" s="57" t="str">
        <f t="shared" si="403"/>
        <v>162.241085936929-1.06272708628637i</v>
      </c>
      <c r="F1440" s="57" t="str">
        <f t="shared" si="404"/>
        <v>3.83983895208421-333.093907997747i</v>
      </c>
      <c r="G1440" s="57" t="str">
        <f t="shared" si="405"/>
        <v>0.999999768803996-0.000480828400164786i</v>
      </c>
      <c r="H1440" s="57" t="str">
        <f t="shared" si="406"/>
        <v>109.149812233967+14.4823668754185i</v>
      </c>
      <c r="I1440" s="57" t="str">
        <f t="shared" si="407"/>
        <v>14.7910201508426-102.408121804162i</v>
      </c>
      <c r="K1440" s="57" t="str">
        <f t="shared" si="408"/>
        <v>0.108038630765836-0.0145102336150821i</v>
      </c>
      <c r="L1440" s="57" t="str">
        <f t="shared" si="409"/>
        <v>0.000125-2.517722342739i</v>
      </c>
      <c r="M1440" s="57" t="str">
        <f t="shared" si="410"/>
        <v>0.0015-1.21371052753315i</v>
      </c>
      <c r="N1440" s="57">
        <f t="shared" si="411"/>
        <v>84.770904244390238</v>
      </c>
      <c r="O1440" s="57">
        <f t="shared" si="412"/>
        <v>50.969119800524354</v>
      </c>
      <c r="P1440" s="371">
        <f t="shared" si="413"/>
        <v>50.969119800524354</v>
      </c>
      <c r="Q1440" s="371">
        <f t="shared" si="414"/>
        <v>-95.229095755609762</v>
      </c>
      <c r="R1440" s="12">
        <f t="shared" si="415"/>
        <v>84.770904244390238</v>
      </c>
      <c r="S1440" s="57">
        <f t="shared" si="416"/>
        <v>0.19928706863998205</v>
      </c>
      <c r="T1440" s="12">
        <f t="shared" si="399"/>
        <v>50.969119800524354</v>
      </c>
    </row>
    <row r="1441" spans="1:20" x14ac:dyDescent="0.25">
      <c r="A1441" s="57">
        <f t="shared" si="400"/>
        <v>1256.9157803996654</v>
      </c>
      <c r="B1441" s="12">
        <f t="shared" si="417"/>
        <v>200.04435950081398</v>
      </c>
      <c r="C1441" s="57" t="str">
        <f t="shared" si="401"/>
        <v>-32.2171777869855-350.714776179357i</v>
      </c>
      <c r="D1441" s="57" t="str">
        <f t="shared" si="402"/>
        <v>7.79998767728865-159.129454678108i</v>
      </c>
      <c r="E1441" s="57" t="str">
        <f t="shared" si="403"/>
        <v>162.239384191027-1.06650774184675i</v>
      </c>
      <c r="F1441" s="57" t="str">
        <f t="shared" si="404"/>
        <v>3.83983894532445-331.832956820395i</v>
      </c>
      <c r="G1441" s="57" t="str">
        <f t="shared" si="405"/>
        <v>0.999999767043568-0.000482655547235732i</v>
      </c>
      <c r="H1441" s="57" t="str">
        <f t="shared" si="406"/>
        <v>109.150260901422+14.5374225846745i</v>
      </c>
      <c r="I1441" s="57" t="str">
        <f t="shared" si="407"/>
        <v>14.7910468472141-102.019678171275i</v>
      </c>
      <c r="K1441" s="57" t="str">
        <f t="shared" si="408"/>
        <v>0.108023966031088-0.0145633826826372i</v>
      </c>
      <c r="L1441" s="57" t="str">
        <f t="shared" si="409"/>
        <v>0.000125-2.50819121611775i</v>
      </c>
      <c r="M1441" s="57" t="str">
        <f t="shared" si="410"/>
        <v>0.0015-1.20911588716193i</v>
      </c>
      <c r="N1441" s="57">
        <f t="shared" si="411"/>
        <v>84.751455256596884</v>
      </c>
      <c r="O1441" s="57">
        <f t="shared" si="412"/>
        <v>50.935575587642845</v>
      </c>
      <c r="P1441" s="371">
        <f t="shared" si="413"/>
        <v>50.935575587642845</v>
      </c>
      <c r="Q1441" s="371">
        <f t="shared" si="414"/>
        <v>-95.248544743403116</v>
      </c>
      <c r="R1441" s="12">
        <f t="shared" si="415"/>
        <v>84.751455256596884</v>
      </c>
      <c r="S1441" s="57">
        <f t="shared" si="416"/>
        <v>0.20004435950081398</v>
      </c>
      <c r="T1441" s="12">
        <f t="shared" si="399"/>
        <v>50.935575587642845</v>
      </c>
    </row>
    <row r="1442" spans="1:20" x14ac:dyDescent="0.25">
      <c r="A1442" s="57">
        <f t="shared" si="400"/>
        <v>1261.6920603651843</v>
      </c>
      <c r="B1442" s="12">
        <f t="shared" si="417"/>
        <v>200.80452806691707</v>
      </c>
      <c r="C1442" s="57" t="str">
        <f t="shared" si="401"/>
        <v>-32.2119917478629-349.351823225664i</v>
      </c>
      <c r="D1442" s="57" t="str">
        <f t="shared" si="402"/>
        <v>7.79998758345834-158.52712624966i</v>
      </c>
      <c r="E1442" s="57" t="str">
        <f t="shared" si="403"/>
        <v>162.237670052643-1.07029989786999i</v>
      </c>
      <c r="F1442" s="57" t="str">
        <f t="shared" si="404"/>
        <v>3.83983893851324-330.576779171536i</v>
      </c>
      <c r="G1442" s="57" t="str">
        <f t="shared" si="405"/>
        <v>0.999999765269736-0.000484489637455824i</v>
      </c>
      <c r="H1442" s="57" t="str">
        <f t="shared" si="406"/>
        <v>109.150712987567+14.5926877656332i</v>
      </c>
      <c r="I1442" s="57" t="str">
        <f t="shared" si="407"/>
        <v>14.791073746956-101.632702124184i</v>
      </c>
      <c r="K1442" s="57" t="str">
        <f t="shared" si="408"/>
        <v>0.108009193684779-0.0146167114983101i</v>
      </c>
      <c r="L1442" s="57" t="str">
        <f t="shared" si="409"/>
        <v>0.000125-2.49869617066922i</v>
      </c>
      <c r="M1442" s="57" t="str">
        <f t="shared" si="410"/>
        <v>0.0015-1.20453864032868i</v>
      </c>
      <c r="N1442" s="57">
        <f t="shared" si="411"/>
        <v>84.731937102354394</v>
      </c>
      <c r="O1442" s="57">
        <f t="shared" si="412"/>
        <v>50.90202691156928</v>
      </c>
      <c r="P1442" s="371">
        <f t="shared" si="413"/>
        <v>50.90202691156928</v>
      </c>
      <c r="Q1442" s="371">
        <f t="shared" si="414"/>
        <v>-95.268062897645606</v>
      </c>
      <c r="R1442" s="12">
        <f t="shared" si="415"/>
        <v>84.731937102354394</v>
      </c>
      <c r="S1442" s="57">
        <f t="shared" si="416"/>
        <v>0.20080452806691707</v>
      </c>
      <c r="T1442" s="12">
        <f t="shared" si="399"/>
        <v>50.90202691156928</v>
      </c>
    </row>
    <row r="1443" spans="1:20" x14ac:dyDescent="0.25">
      <c r="A1443" s="57">
        <f t="shared" si="400"/>
        <v>1266.4864901945718</v>
      </c>
      <c r="B1443" s="12">
        <f t="shared" si="417"/>
        <v>201.56758527357135</v>
      </c>
      <c r="C1443" s="57" t="str">
        <f t="shared" si="401"/>
        <v>-32.2067678924703-347.99390716448i</v>
      </c>
      <c r="D1443" s="57" t="str">
        <f t="shared" si="402"/>
        <v>7.79998748891347-157.927078287142i</v>
      </c>
      <c r="E1443" s="57" t="str">
        <f t="shared" si="403"/>
        <v>162.235943435784-1.07410356680945i</v>
      </c>
      <c r="F1443" s="57" t="str">
        <f t="shared" si="404"/>
        <v>3.83983893165012-329.325356980626i</v>
      </c>
      <c r="G1443" s="57" t="str">
        <f t="shared" si="405"/>
        <v>0.999999763482397-0.000486330697208918i</v>
      </c>
      <c r="H1443" s="57" t="str">
        <f t="shared" si="406"/>
        <v>109.151168518471+14.6481632172637i</v>
      </c>
      <c r="I1443" s="57" t="str">
        <f t="shared" si="407"/>
        <v>14.7911008516177-101.24718809609i</v>
      </c>
      <c r="K1443" s="57" t="str">
        <f t="shared" si="408"/>
        <v>0.107994312967753-0.0146702205012252i</v>
      </c>
      <c r="L1443" s="57" t="str">
        <f t="shared" si="409"/>
        <v>0.000125-2.48923706980396i</v>
      </c>
      <c r="M1443" s="57" t="str">
        <f t="shared" si="410"/>
        <v>0.0015-1.19997872118817i</v>
      </c>
      <c r="N1443" s="57">
        <f t="shared" si="411"/>
        <v>84.712349571479393</v>
      </c>
      <c r="O1443" s="57">
        <f t="shared" si="412"/>
        <v>50.868473739940427</v>
      </c>
      <c r="P1443" s="371">
        <f t="shared" si="413"/>
        <v>50.868473739940427</v>
      </c>
      <c r="Q1443" s="371">
        <f t="shared" si="414"/>
        <v>-95.287650428520607</v>
      </c>
      <c r="R1443" s="12">
        <f t="shared" si="415"/>
        <v>84.712349571479393</v>
      </c>
      <c r="S1443" s="57">
        <f t="shared" si="416"/>
        <v>0.20156758527357135</v>
      </c>
      <c r="T1443" s="12">
        <f t="shared" si="399"/>
        <v>50.868473739940427</v>
      </c>
    </row>
    <row r="1444" spans="1:20" x14ac:dyDescent="0.25">
      <c r="A1444" s="57">
        <f t="shared" si="400"/>
        <v>1271.2991388573112</v>
      </c>
      <c r="B1444" s="12">
        <f t="shared" si="417"/>
        <v>202.33354209761092</v>
      </c>
      <c r="C1444" s="57" t="str">
        <f t="shared" si="401"/>
        <v>-32.2015059576097-346.641008586076i</v>
      </c>
      <c r="D1444" s="57" t="str">
        <f t="shared" si="402"/>
        <v>7.79998739364869-157.329302158663i</v>
      </c>
      <c r="E1444" s="57" t="str">
        <f t="shared" si="403"/>
        <v>162.234204253926-1.07791876083797i</v>
      </c>
      <c r="F1444" s="57" t="str">
        <f t="shared" si="404"/>
        <v>3.83983892473479-328.078672245538i</v>
      </c>
      <c r="G1444" s="57" t="str">
        <f t="shared" si="405"/>
        <v>0.999999761681448-0.000488178752979127i</v>
      </c>
      <c r="H1444" s="57" t="str">
        <f t="shared" si="406"/>
        <v>109.1516275204+14.7038497416054i</v>
      </c>
      <c r="I1444" s="57" t="str">
        <f t="shared" si="407"/>
        <v>14.7911281627614-100.863130541226i</v>
      </c>
      <c r="K1444" s="57" t="str">
        <f t="shared" si="408"/>
        <v>0.107979323115957-0.0147239101295759i</v>
      </c>
      <c r="L1444" s="57" t="str">
        <f t="shared" si="409"/>
        <v>0.000125-2.47981377744965i</v>
      </c>
      <c r="M1444" s="57" t="str">
        <f t="shared" si="410"/>
        <v>0.0015-1.19543606414442i</v>
      </c>
      <c r="N1444" s="57">
        <f t="shared" si="411"/>
        <v>84.692692453562245</v>
      </c>
      <c r="O1444" s="57">
        <f t="shared" si="412"/>
        <v>50.834916040171024</v>
      </c>
      <c r="P1444" s="371">
        <f t="shared" si="413"/>
        <v>50.834916040171024</v>
      </c>
      <c r="Q1444" s="371">
        <f t="shared" si="414"/>
        <v>-95.307307546437755</v>
      </c>
      <c r="R1444" s="12">
        <f t="shared" si="415"/>
        <v>84.692692453562245</v>
      </c>
      <c r="S1444" s="57">
        <f t="shared" si="416"/>
        <v>0.20233354209761092</v>
      </c>
      <c r="T1444" s="12">
        <f t="shared" si="399"/>
        <v>50.834916040171024</v>
      </c>
    </row>
    <row r="1445" spans="1:20" x14ac:dyDescent="0.25">
      <c r="A1445" s="57">
        <f t="shared" si="400"/>
        <v>1276.1300755849691</v>
      </c>
      <c r="B1445" s="12">
        <f t="shared" si="417"/>
        <v>203.10240955758184</v>
      </c>
      <c r="C1445" s="57" t="str">
        <f t="shared" si="401"/>
        <v>-32.1962056784344-345.293108154206i</v>
      </c>
      <c r="D1445" s="57" t="str">
        <f t="shared" si="402"/>
        <v>7.79998729765855-156.733789265012i</v>
      </c>
      <c r="E1445" s="57" t="str">
        <f t="shared" si="403"/>
        <v>162.232452420003-1.08174549184051i</v>
      </c>
      <c r="F1445" s="57" t="str">
        <f t="shared" si="404"/>
        <v>3.83983891776676-326.836707032294i</v>
      </c>
      <c r="G1445" s="57" t="str">
        <f t="shared" si="405"/>
        <v>0.999999759866786-0.000490033831351201i</v>
      </c>
      <c r="H1445" s="57" t="str">
        <f t="shared" si="406"/>
        <v>109.15209001982+14.7597481437802i</v>
      </c>
      <c r="I1445" s="57" t="str">
        <f t="shared" si="407"/>
        <v>14.7911556819609-100.480523934778i</v>
      </c>
      <c r="K1445" s="57" t="str">
        <f t="shared" si="408"/>
        <v>0.107964223360416-0.0147777808205953i</v>
      </c>
      <c r="L1445" s="57" t="str">
        <f t="shared" si="409"/>
        <v>0.000125-2.47042615804906i</v>
      </c>
      <c r="M1445" s="57" t="str">
        <f t="shared" si="410"/>
        <v>0.0015-1.19091060384979i</v>
      </c>
      <c r="N1445" s="57">
        <f t="shared" si="411"/>
        <v>84.672965537973312</v>
      </c>
      <c r="O1445" s="57">
        <f t="shared" si="412"/>
        <v>50.801353779451617</v>
      </c>
      <c r="P1445" s="371">
        <f t="shared" si="413"/>
        <v>50.801353779451617</v>
      </c>
      <c r="Q1445" s="371">
        <f t="shared" si="414"/>
        <v>-95.327034462026688</v>
      </c>
      <c r="R1445" s="12">
        <f t="shared" si="415"/>
        <v>84.672965537973312</v>
      </c>
      <c r="S1445" s="57">
        <f t="shared" si="416"/>
        <v>0.20310240955758183</v>
      </c>
      <c r="T1445" s="12">
        <f t="shared" si="399"/>
        <v>50.801353779451617</v>
      </c>
    </row>
    <row r="1446" spans="1:20" x14ac:dyDescent="0.25">
      <c r="A1446" s="57">
        <f t="shared" si="400"/>
        <v>1280.9793698721919</v>
      </c>
      <c r="B1446" s="12">
        <f t="shared" si="417"/>
        <v>203.87419871390065</v>
      </c>
      <c r="C1446" s="57" t="str">
        <f t="shared" si="401"/>
        <v>-32.1908667884485-343.950186605872i</v>
      </c>
      <c r="D1446" s="57" t="str">
        <f t="shared" si="402"/>
        <v>7.79998720093745-156.140531039538i</v>
      </c>
      <c r="E1446" s="57" t="str">
        <f t="shared" si="403"/>
        <v>162.230687846416-1.08558377141276i</v>
      </c>
      <c r="F1446" s="57" t="str">
        <f t="shared" si="404"/>
        <v>3.83983891074571-325.599443474809i</v>
      </c>
      <c r="G1446" s="57" t="str">
        <f t="shared" si="405"/>
        <v>0.999999758038307-0.000491895959010914i</v>
      </c>
      <c r="H1446" s="57" t="str">
        <f t="shared" si="406"/>
        <v>109.1525560434+14.8158592320036i</v>
      </c>
      <c r="I1446" s="57" t="str">
        <f t="shared" si="407"/>
        <v>14.7911834108017-100.099362772804i</v>
      </c>
      <c r="K1446" s="57" t="str">
        <f t="shared" si="408"/>
        <v>0.107949012927207-0.0148318330105251i</v>
      </c>
      <c r="L1446" s="57" t="str">
        <f t="shared" si="409"/>
        <v>0.000125-2.46107407655814i</v>
      </c>
      <c r="M1446" s="57" t="str">
        <f t="shared" si="410"/>
        <v>0.0015-1.18640227520402i</v>
      </c>
      <c r="N1446" s="57">
        <f t="shared" si="411"/>
        <v>84.65316861386718</v>
      </c>
      <c r="O1446" s="57">
        <f t="shared" si="412"/>
        <v>50.767786924747959</v>
      </c>
      <c r="P1446" s="371">
        <f t="shared" si="413"/>
        <v>50.767786924747959</v>
      </c>
      <c r="Q1446" s="371">
        <f t="shared" si="414"/>
        <v>-95.34683138613282</v>
      </c>
      <c r="R1446" s="12">
        <f t="shared" si="415"/>
        <v>84.65316861386718</v>
      </c>
      <c r="S1446" s="57">
        <f t="shared" si="416"/>
        <v>0.20387419871390067</v>
      </c>
      <c r="T1446" s="12">
        <f t="shared" si="399"/>
        <v>50.767786924747959</v>
      </c>
    </row>
    <row r="1447" spans="1:20" x14ac:dyDescent="0.25">
      <c r="A1447" s="57">
        <f t="shared" si="400"/>
        <v>1285.8470914777063</v>
      </c>
      <c r="B1447" s="12">
        <f t="shared" si="417"/>
        <v>204.64892066901348</v>
      </c>
      <c r="C1447" s="57" t="str">
        <f t="shared" si="401"/>
        <v>-32.1854890194985-342.612224751048i</v>
      </c>
      <c r="D1447" s="57" t="str">
        <f t="shared" si="402"/>
        <v>7.79998710347995-155.549518948021i</v>
      </c>
      <c r="E1447" s="57" t="str">
        <f t="shared" si="403"/>
        <v>162.228910445027-1.08943361085595i</v>
      </c>
      <c r="F1447" s="57" t="str">
        <f t="shared" si="404"/>
        <v>3.83983890367115-324.366863774627i</v>
      </c>
      <c r="G1447" s="57" t="str">
        <f t="shared" si="405"/>
        <v>0.999999756195905-0.000493765162745441i</v>
      </c>
      <c r="H1447" s="57" t="str">
        <f t="shared" si="406"/>
        <v>109.153025618013+14.872183817598i</v>
      </c>
      <c r="I1447" s="57" t="str">
        <f t="shared" si="407"/>
        <v>14.7912113508813-99.7196415721529i</v>
      </c>
      <c r="K1447" s="57" t="str">
        <f t="shared" si="408"/>
        <v>0.107933691037438-0.0148860671345865i</v>
      </c>
      <c r="L1447" s="57" t="str">
        <f t="shared" si="409"/>
        <v>0.000125-2.45175739844406i</v>
      </c>
      <c r="M1447" s="57" t="str">
        <f t="shared" si="410"/>
        <v>0.0015-1.18191101335327i</v>
      </c>
      <c r="N1447" s="57">
        <f t="shared" si="411"/>
        <v>84.633301470188158</v>
      </c>
      <c r="O1447" s="57">
        <f t="shared" si="412"/>
        <v>50.734215442799382</v>
      </c>
      <c r="P1447" s="371">
        <f t="shared" si="413"/>
        <v>50.734215442799382</v>
      </c>
      <c r="Q1447" s="371">
        <f t="shared" si="414"/>
        <v>-95.366698529811842</v>
      </c>
      <c r="R1447" s="12">
        <f t="shared" si="415"/>
        <v>84.633301470188158</v>
      </c>
      <c r="S1447" s="57">
        <f t="shared" si="416"/>
        <v>0.20464892066901347</v>
      </c>
      <c r="T1447" s="12">
        <f t="shared" si="399"/>
        <v>50.734215442799382</v>
      </c>
    </row>
    <row r="1448" spans="1:20" x14ac:dyDescent="0.25">
      <c r="A1448" s="57">
        <f t="shared" si="400"/>
        <v>1290.7333104253216</v>
      </c>
      <c r="B1448" s="12">
        <f t="shared" si="417"/>
        <v>205.42658656755574</v>
      </c>
      <c r="C1448" s="57" t="str">
        <f t="shared" si="401"/>
        <v>-32.180072101762-341.279203472402i</v>
      </c>
      <c r="D1448" s="57" t="str">
        <f t="shared" si="402"/>
        <v>7.79998700528035-154.960744488555i</v>
      </c>
      <c r="E1448" s="57" t="str">
        <f t="shared" si="403"/>
        <v>162.227120127152-1.09329502117129i</v>
      </c>
      <c r="F1448" s="57" t="str">
        <f t="shared" si="404"/>
        <v>3.83983889654276-323.138950200682i</v>
      </c>
      <c r="G1448" s="57" t="str">
        <f t="shared" si="405"/>
        <v>0.999999754339473-0.000495641469443749i</v>
      </c>
      <c r="H1448" s="57" t="str">
        <f t="shared" si="406"/>
        <v>109.153498770736+14.9287227150046i</v>
      </c>
      <c r="I1448" s="57" t="str">
        <f t="shared" si="407"/>
        <v>14.7912395038102-99.3413548703909i</v>
      </c>
      <c r="K1448" s="57" t="str">
        <f t="shared" si="408"/>
        <v>0.107918256907217-0.014940483626948i</v>
      </c>
      <c r="L1448" s="57" t="str">
        <f t="shared" si="409"/>
        <v>0.000125-2.44247598968326i</v>
      </c>
      <c r="M1448" s="57" t="str">
        <f t="shared" si="410"/>
        <v>0.0015-1.17743675368925i</v>
      </c>
      <c r="N1448" s="57">
        <f t="shared" si="411"/>
        <v>84.613363895676002</v>
      </c>
      <c r="O1448" s="57">
        <f t="shared" si="412"/>
        <v>50.700639300117018</v>
      </c>
      <c r="P1448" s="371">
        <f t="shared" si="413"/>
        <v>50.700639300117018</v>
      </c>
      <c r="Q1448" s="371">
        <f t="shared" si="414"/>
        <v>-95.386636104323998</v>
      </c>
      <c r="R1448" s="12">
        <f t="shared" si="415"/>
        <v>84.613363895676002</v>
      </c>
      <c r="S1448" s="57">
        <f t="shared" si="416"/>
        <v>0.20542658656755575</v>
      </c>
      <c r="T1448" s="12">
        <f t="shared" si="399"/>
        <v>50.700639300117018</v>
      </c>
    </row>
    <row r="1449" spans="1:20" x14ac:dyDescent="0.25">
      <c r="A1449" s="57">
        <f t="shared" si="400"/>
        <v>1295.6380970049379</v>
      </c>
      <c r="B1449" s="12">
        <f t="shared" si="417"/>
        <v>206.20720759651246</v>
      </c>
      <c r="C1449" s="57" t="str">
        <f t="shared" si="401"/>
        <v>-32.1746157637455-339.951103725055i</v>
      </c>
      <c r="D1449" s="57" t="str">
        <f t="shared" si="402"/>
        <v>7.79998690633295-154.374199191419i</v>
      </c>
      <c r="E1449" s="57" t="str">
        <f t="shared" si="403"/>
        <v>162.225316803566-1.09716801305699i</v>
      </c>
      <c r="F1449" s="57" t="str">
        <f t="shared" si="404"/>
        <v>3.83983888936009-321.915685089018i</v>
      </c>
      <c r="G1449" s="57" t="str">
        <f t="shared" si="405"/>
        <v>0.999999752468907-0.000497524906096981i</v>
      </c>
      <c r="H1449" s="57" t="str">
        <f t="shared" si="406"/>
        <v>109.153975528854+14.9854767417957i</v>
      </c>
      <c r="I1449" s="57" t="str">
        <f t="shared" si="407"/>
        <v>14.7912678712105-98.9644972257163i</v>
      </c>
      <c r="K1449" s="57" t="str">
        <f t="shared" si="408"/>
        <v>0.107902709747633-0.0149950829206956i</v>
      </c>
      <c r="L1449" s="57" t="str">
        <f t="shared" si="409"/>
        <v>0.000125-2.43322971675957i</v>
      </c>
      <c r="M1449" s="57" t="str">
        <f t="shared" si="410"/>
        <v>0.0015-1.17297943184823i</v>
      </c>
      <c r="N1449" s="57">
        <f t="shared" si="411"/>
        <v>84.593355678870751</v>
      </c>
      <c r="O1449" s="57">
        <f t="shared" si="412"/>
        <v>50.667058462982965</v>
      </c>
      <c r="P1449" s="371">
        <f t="shared" si="413"/>
        <v>50.667058462982965</v>
      </c>
      <c r="Q1449" s="371">
        <f t="shared" si="414"/>
        <v>-95.406644321129249</v>
      </c>
      <c r="R1449" s="12">
        <f t="shared" si="415"/>
        <v>84.593355678870751</v>
      </c>
      <c r="S1449" s="57">
        <f t="shared" si="416"/>
        <v>0.20620720759651245</v>
      </c>
      <c r="T1449" s="12">
        <f t="shared" si="399"/>
        <v>50.667058462982965</v>
      </c>
    </row>
    <row r="1450" spans="1:20" x14ac:dyDescent="0.25">
      <c r="A1450" s="57">
        <f t="shared" si="400"/>
        <v>1300.5615217735567</v>
      </c>
      <c r="B1450" s="12">
        <f t="shared" si="417"/>
        <v>206.99079498537921</v>
      </c>
      <c r="C1450" s="57" t="str">
        <f t="shared" si="401"/>
        <v>-32.1691197322711-338.627906536316i</v>
      </c>
      <c r="D1450" s="57" t="str">
        <f t="shared" si="402"/>
        <v>7.79998680663221-153.789874618964i</v>
      </c>
      <c r="E1450" s="57" t="str">
        <f t="shared" si="403"/>
        <v>162.223500384494-1.1010525969023i</v>
      </c>
      <c r="F1450" s="57" t="str">
        <f t="shared" si="404"/>
        <v>3.8398388821227-320.69705084256i</v>
      </c>
      <c r="G1450" s="57" t="str">
        <f t="shared" si="405"/>
        <v>0.999999750584096-0.000499415499798847i</v>
      </c>
      <c r="H1450" s="57" t="str">
        <f t="shared" si="406"/>
        <v>109.154455919861+15.0424467186863i</v>
      </c>
      <c r="I1450" s="57" t="str">
        <f t="shared" si="407"/>
        <v>14.7912964547167-98.589063216889i</v>
      </c>
      <c r="K1450" s="57" t="str">
        <f t="shared" si="408"/>
        <v>0.107887048764729-0.0150498654477996i</v>
      </c>
      <c r="L1450" s="57" t="str">
        <f t="shared" si="409"/>
        <v>0.000125-2.42401844666226i</v>
      </c>
      <c r="M1450" s="57" t="str">
        <f t="shared" si="410"/>
        <v>0.0015-1.16853898371013i</v>
      </c>
      <c r="N1450" s="57">
        <f t="shared" si="411"/>
        <v>84.573276608119329</v>
      </c>
      <c r="O1450" s="57">
        <f t="shared" si="412"/>
        <v>50.633472897448769</v>
      </c>
      <c r="P1450" s="371">
        <f t="shared" si="413"/>
        <v>50.633472897448769</v>
      </c>
      <c r="Q1450" s="371">
        <f t="shared" si="414"/>
        <v>-95.426723391880671</v>
      </c>
      <c r="R1450" s="12">
        <f t="shared" si="415"/>
        <v>84.573276608119329</v>
      </c>
      <c r="S1450" s="57">
        <f t="shared" si="416"/>
        <v>0.2069907949853792</v>
      </c>
      <c r="T1450" s="12">
        <f t="shared" si="399"/>
        <v>50.633472897448769</v>
      </c>
    </row>
    <row r="1451" spans="1:20" x14ac:dyDescent="0.25">
      <c r="A1451" s="57">
        <f t="shared" si="400"/>
        <v>1305.5036555562961</v>
      </c>
      <c r="B1451" s="12">
        <f t="shared" si="417"/>
        <v>207.77736000632365</v>
      </c>
      <c r="C1451" s="57" t="str">
        <f t="shared" si="401"/>
        <v>-32.1635837324769-337.309593005422i</v>
      </c>
      <c r="D1451" s="57" t="str">
        <f t="shared" si="402"/>
        <v>7.79998670617226-153.207762365485i</v>
      </c>
      <c r="E1451" s="57" t="str">
        <f t="shared" si="403"/>
        <v>162.221670779614-1.10494878278453i</v>
      </c>
      <c r="F1451" s="57" t="str">
        <f t="shared" si="404"/>
        <v>3.83983887483022-319.483029930845i</v>
      </c>
      <c r="G1451" s="57" t="str">
        <f t="shared" si="405"/>
        <v>0.999999748684934-0.000501313277746007i</v>
      </c>
      <c r="H1451" s="57" t="str">
        <f t="shared" si="406"/>
        <v>109.154939971457+15.0996334695475i</v>
      </c>
      <c r="I1451" s="57" t="str">
        <f t="shared" si="407"/>
        <v>14.791325255976-98.2150474431429i</v>
      </c>
      <c r="K1451" s="57" t="str">
        <f t="shared" si="408"/>
        <v>0.107871273159478-0.0151048316390844i</v>
      </c>
      <c r="L1451" s="57" t="str">
        <f t="shared" si="409"/>
        <v>0.000125-2.4148420468841i</v>
      </c>
      <c r="M1451" s="57" t="str">
        <f t="shared" si="410"/>
        <v>0.0015-1.16411534539762i</v>
      </c>
      <c r="N1451" s="57">
        <f t="shared" si="411"/>
        <v>84.553126471579802</v>
      </c>
      <c r="O1451" s="57">
        <f t="shared" si="412"/>
        <v>50.599882569334078</v>
      </c>
      <c r="P1451" s="371">
        <f t="shared" si="413"/>
        <v>50.599882569334078</v>
      </c>
      <c r="Q1451" s="371">
        <f t="shared" si="414"/>
        <v>-95.446873528420198</v>
      </c>
      <c r="R1451" s="12">
        <f t="shared" si="415"/>
        <v>84.553126471579802</v>
      </c>
      <c r="S1451" s="57">
        <f t="shared" si="416"/>
        <v>0.20777736000632366</v>
      </c>
      <c r="T1451" s="12">
        <f t="shared" si="399"/>
        <v>50.599882569334078</v>
      </c>
    </row>
    <row r="1452" spans="1:20" x14ac:dyDescent="0.25">
      <c r="A1452" s="57">
        <f t="shared" si="400"/>
        <v>1310.46456944741</v>
      </c>
      <c r="B1452" s="12">
        <f t="shared" si="417"/>
        <v>208.56691397434767</v>
      </c>
      <c r="C1452" s="57" t="str">
        <f t="shared" si="401"/>
        <v>-32.1580074878014-335.99614430327i</v>
      </c>
      <c r="D1452" s="57" t="str">
        <f t="shared" si="402"/>
        <v>7.79998660494739-152.627854057101i</v>
      </c>
      <c r="E1452" s="57" t="str">
        <f t="shared" si="403"/>
        <v>162.21982789805-1.10885658046295i</v>
      </c>
      <c r="F1452" s="57" t="str">
        <f t="shared" si="404"/>
        <v>3.83983886748222-318.273604889774i</v>
      </c>
      <c r="G1452" s="57" t="str">
        <f t="shared" si="405"/>
        <v>0.999999746771312-0.000503218267238471i</v>
      </c>
      <c r="H1452" s="57" t="str">
        <f t="shared" si="406"/>
        <v>109.155427711559+15.1570378214184i</v>
      </c>
      <c r="I1452" s="57" t="str">
        <f t="shared" si="407"/>
        <v>14.7913542766483-97.8424445241183i</v>
      </c>
      <c r="K1452" s="57" t="str">
        <f t="shared" si="408"/>
        <v>0.107855382127757-0.0151599819241948i</v>
      </c>
      <c r="L1452" s="57" t="str">
        <f t="shared" si="409"/>
        <v>0.000125-2.4057003854195i</v>
      </c>
      <c r="M1452" s="57" t="str">
        <f t="shared" si="410"/>
        <v>0.0015-1.15970845327518i</v>
      </c>
      <c r="N1452" s="57">
        <f t="shared" si="411"/>
        <v>84.532905057228348</v>
      </c>
      <c r="O1452" s="57">
        <f t="shared" si="412"/>
        <v>50.566287444224933</v>
      </c>
      <c r="P1452" s="371">
        <f t="shared" si="413"/>
        <v>50.566287444224933</v>
      </c>
      <c r="Q1452" s="371">
        <f t="shared" si="414"/>
        <v>-95.467094942771652</v>
      </c>
      <c r="R1452" s="12">
        <f t="shared" si="415"/>
        <v>84.532905057228348</v>
      </c>
      <c r="S1452" s="57">
        <f t="shared" si="416"/>
        <v>0.20856691397434768</v>
      </c>
      <c r="T1452" s="12">
        <f t="shared" ref="T1452:T1515" si="418">P1452</f>
        <v>50.566287444224933</v>
      </c>
    </row>
    <row r="1453" spans="1:20" x14ac:dyDescent="0.25">
      <c r="A1453" s="57">
        <f t="shared" ref="A1453:A1516" si="419">2*PI()*B1453</f>
        <v>1315.4443348113102</v>
      </c>
      <c r="B1453" s="12">
        <f t="shared" si="417"/>
        <v>209.3594682474502</v>
      </c>
      <c r="C1453" s="57" t="str">
        <f t="shared" ref="C1453:C1516" si="420">IMPRODUCT(D1453,E1453,$C$40,,K1453,$C$41)</f>
        <v>-32.1523907199828-334.687541672183i</v>
      </c>
      <c r="D1453" s="57" t="str">
        <f t="shared" ref="D1453:D1516" si="421">IMDIV(IMPRODUCT($C$37,$C$38,COMPLEX(1,A1453/$C$38)),IMSUM(-1*A1453*A1453/$C$39,COMPLEX(0,1*A1453)))</f>
        <v>7.79998650295175-152.050141351636i</v>
      </c>
      <c r="E1453" s="57" t="str">
        <f t="shared" ref="E1453:E1516" si="422">IMDIV(IMPRODUCT(IMSUM(F1453,G1453),$C$29,H1453),IMSUM(1,I1453))</f>
        <v>162.217971648377-1.11277599937477i</v>
      </c>
      <c r="F1453" s="57" t="str">
        <f t="shared" ref="F1453:F1516" si="423">IMDIV(IMPRODUCT($C$14,$C$15,COMPLEX(1,A1453/$C$15)),IMSUM(-1*A1453*A1453/$C$16,COMPLEX(0,A1453)))</f>
        <v>3.83983886007828-317.06875832136i</v>
      </c>
      <c r="G1453" s="57" t="str">
        <f t="shared" ref="G1453:G1516" si="424">IMDIV(1,COMPLEX(1,A1453*$C$9*$C$10))</f>
        <v>0.999999744843117-0.000505130495679988i</v>
      </c>
      <c r="H1453" s="57" t="str">
        <f t="shared" ref="H1453:H1516" si="425">IMDIV($C$3,IMSUM(K1453,COMPLEX(0,$C$28*A1453)))</f>
        <v>109.155919168293+15.2146606045184i</v>
      </c>
      <c r="I1453" s="57" t="str">
        <f t="shared" ref="I1453:I1516" si="426">IMPRODUCT(F1453,$C$29,H1453,$C$31)</f>
        <v>14.7913835184055-97.4712490997757i</v>
      </c>
      <c r="K1453" s="57" t="str">
        <f t="shared" ref="K1453:K1516" si="427">IF($C$26&lt;=0,IMDIV(1,IMSUM(IMDIV(1,L1453),1/$C$18)),IMDIV(1,IMSUM(IMDIV(1,L1453),1/$C$18,IMDIV(1,M1453))))</f>
        <v>0.107839374860324-0.0152153167315644i</v>
      </c>
      <c r="L1453" s="57" t="str">
        <f t="shared" ref="L1453:L1516" si="428">IMSUM($C$21/$C$22,IMDIV(1,COMPLEX(0,$C$20*$C$22*A1453)))</f>
        <v>0.000125-2.3965933307626i</v>
      </c>
      <c r="M1453" s="57" t="str">
        <f t="shared" ref="M1453:M1516" si="429">IMSUM($C$25/$C$26,IMDIV(1,COMPLEX(0,$C$24*$C$26*A1453)))</f>
        <v>0.0015-1.15531824394817i</v>
      </c>
      <c r="N1453" s="57">
        <f t="shared" ref="N1453:N1516" si="430">ABS(R1453)</f>
        <v>84.512612152864264</v>
      </c>
      <c r="O1453" s="57">
        <f t="shared" ref="O1453:O1516" si="431">ABS(P1453)</f>
        <v>50.532687487473012</v>
      </c>
      <c r="P1453" s="371">
        <f t="shared" ref="P1453:P1516" si="432">20*LOG10(IMABS(C1453))</f>
        <v>50.532687487473012</v>
      </c>
      <c r="Q1453" s="371">
        <f t="shared" ref="Q1453:Q1516" si="433">IMARGUMENT(C1453)*180/PI()</f>
        <v>-95.487387847135736</v>
      </c>
      <c r="R1453" s="12">
        <f t="shared" ref="R1453:R1516" si="434">IF(Q1453&lt;0,Q1453+180,Q1453-180)</f>
        <v>84.512612152864264</v>
      </c>
      <c r="S1453" s="57">
        <f t="shared" ref="S1453:S1516" si="435">B1453/1000</f>
        <v>0.20935946824745019</v>
      </c>
      <c r="T1453" s="12">
        <f t="shared" si="418"/>
        <v>50.532687487473012</v>
      </c>
    </row>
    <row r="1454" spans="1:20" x14ac:dyDescent="0.25">
      <c r="A1454" s="57">
        <f t="shared" si="419"/>
        <v>1320.4430232835932</v>
      </c>
      <c r="B1454" s="12">
        <f t="shared" ref="B1454:B1517" si="436">B1453*(1+B$42)</f>
        <v>210.15503422679052</v>
      </c>
      <c r="C1454" s="57" t="str">
        <f t="shared" si="420"/>
        <v>-32.1467331490462-333.383766425623i</v>
      </c>
      <c r="D1454" s="57" t="str">
        <f t="shared" si="421"/>
        <v>7.79998640017943-151.4746159385i</v>
      </c>
      <c r="E1454" s="57" t="str">
        <f t="shared" si="422"/>
        <v>162.216101938607-1.11670704863027i</v>
      </c>
      <c r="F1454" s="57" t="str">
        <f t="shared" si="423"/>
        <v>3.83983885261796-315.868472893484i</v>
      </c>
      <c r="G1454" s="57" t="str">
        <f t="shared" si="424"/>
        <v>0.999999742900241-0.000507049990578436i</v>
      </c>
      <c r="H1454" s="57" t="str">
        <f t="shared" si="425"/>
        <v>109.156414370003+15.2725026522604i</v>
      </c>
      <c r="I1454" s="57" t="str">
        <f t="shared" si="426"/>
        <v>14.7914129829333-97.1014558303271i</v>
      </c>
      <c r="K1454" s="57" t="str">
        <f t="shared" si="427"/>
        <v>0.107823250542791-0.0152708364883815i</v>
      </c>
      <c r="L1454" s="57" t="str">
        <f t="shared" si="428"/>
        <v>0.000125-2.38752075190536i</v>
      </c>
      <c r="M1454" s="57" t="str">
        <f t="shared" si="429"/>
        <v>0.0015-1.15094465426198i</v>
      </c>
      <c r="N1454" s="57">
        <f t="shared" si="430"/>
        <v>84.492247546116332</v>
      </c>
      <c r="O1454" s="57">
        <f t="shared" si="431"/>
        <v>50.499082664193431</v>
      </c>
      <c r="P1454" s="371">
        <f t="shared" si="432"/>
        <v>50.499082664193431</v>
      </c>
      <c r="Q1454" s="371">
        <f t="shared" si="433"/>
        <v>-95.507752453883668</v>
      </c>
      <c r="R1454" s="12">
        <f t="shared" si="434"/>
        <v>84.492247546116332</v>
      </c>
      <c r="S1454" s="57">
        <f t="shared" si="435"/>
        <v>0.21015503422679052</v>
      </c>
      <c r="T1454" s="12">
        <f t="shared" si="418"/>
        <v>50.499082664193431</v>
      </c>
    </row>
    <row r="1455" spans="1:20" x14ac:dyDescent="0.25">
      <c r="A1455" s="57">
        <f t="shared" si="419"/>
        <v>1325.4607067720708</v>
      </c>
      <c r="B1455" s="12">
        <f t="shared" si="436"/>
        <v>210.95362335685232</v>
      </c>
      <c r="C1455" s="57" t="str">
        <f t="shared" si="420"/>
        <v>-32.1410344933028-332.084799947977i</v>
      </c>
      <c r="D1455" s="57" t="str">
        <f t="shared" si="421"/>
        <v>7.79998629662464-150.901269538566i</v>
      </c>
      <c r="E1455" s="57" t="str">
        <f t="shared" si="422"/>
        <v>162.214218676201-1.12064973700864i</v>
      </c>
      <c r="F1455" s="57" t="str">
        <f t="shared" si="423"/>
        <v>3.83983884510082-314.672731339633i</v>
      </c>
      <c r="G1455" s="57" t="str">
        <f t="shared" si="424"/>
        <v>0.999999740942571-0.000508976779546225i</v>
      </c>
      <c r="H1455" s="57" t="str">
        <f t="shared" si="425"/>
        <v>109.156913345245+15.3305648012621i</v>
      </c>
      <c r="I1455" s="57" t="str">
        <f t="shared" si="426"/>
        <v>14.791442671929-96.7330593961481i</v>
      </c>
      <c r="K1455" s="57" t="str">
        <f t="shared" si="427"/>
        <v>0.107807008355604-0.015326541620557i</v>
      </c>
      <c r="L1455" s="57" t="str">
        <f t="shared" si="428"/>
        <v>0.000125-2.37848251833569i</v>
      </c>
      <c r="M1455" s="57" t="str">
        <f t="shared" si="429"/>
        <v>0.0015-1.14658762130103i</v>
      </c>
      <c r="N1455" s="57">
        <f t="shared" si="430"/>
        <v>84.471811024448286</v>
      </c>
      <c r="O1455" s="57">
        <f t="shared" si="431"/>
        <v>50.465472939264373</v>
      </c>
      <c r="P1455" s="371">
        <f t="shared" si="432"/>
        <v>50.465472939264373</v>
      </c>
      <c r="Q1455" s="371">
        <f t="shared" si="433"/>
        <v>-95.528188975551714</v>
      </c>
      <c r="R1455" s="12">
        <f t="shared" si="434"/>
        <v>84.471811024448286</v>
      </c>
      <c r="S1455" s="57">
        <f t="shared" si="435"/>
        <v>0.21095362335685233</v>
      </c>
      <c r="T1455" s="12">
        <f t="shared" si="418"/>
        <v>50.465472939264373</v>
      </c>
    </row>
    <row r="1456" spans="1:20" x14ac:dyDescent="0.25">
      <c r="A1456" s="57">
        <f t="shared" si="419"/>
        <v>1330.4974574578048</v>
      </c>
      <c r="B1456" s="12">
        <f t="shared" si="436"/>
        <v>211.75524712560835</v>
      </c>
      <c r="C1456" s="57" t="str">
        <f t="shared" si="420"/>
        <v>-32.1352944693345-330.790623694254i</v>
      </c>
      <c r="D1456" s="57" t="str">
        <f t="shared" si="421"/>
        <v>7.79998619228126-150.330093904053i</v>
      </c>
      <c r="E1456" s="57" t="str">
        <f t="shared" si="422"/>
        <v>162.212321768053-1.12460407295148i</v>
      </c>
      <c r="F1456" s="57" t="str">
        <f t="shared" si="423"/>
        <v>3.83983883752643-313.481516458667i</v>
      </c>
      <c r="G1456" s="57" t="str">
        <f t="shared" si="424"/>
        <v>0.999999738969994-0.00051091089030069i</v>
      </c>
      <c r="H1456" s="57" t="str">
        <f t="shared" si="425"/>
        <v>109.157416122799+15.3888478913606i</v>
      </c>
      <c r="I1456" s="57" t="str">
        <f t="shared" si="426"/>
        <v>14.7914725871041-96.3660544977161i</v>
      </c>
      <c r="K1456" s="57" t="str">
        <f t="shared" si="427"/>
        <v>0.107790647474011-0.0153824325526893i</v>
      </c>
      <c r="L1456" s="57" t="str">
        <f t="shared" si="428"/>
        <v>0.000125-2.36947850003555i</v>
      </c>
      <c r="M1456" s="57" t="str">
        <f t="shared" si="429"/>
        <v>0.0015-1.14224708238796i</v>
      </c>
      <c r="N1456" s="57">
        <f t="shared" si="430"/>
        <v>84.451302375165469</v>
      </c>
      <c r="O1456" s="57">
        <f t="shared" si="431"/>
        <v>50.43185827732438</v>
      </c>
      <c r="P1456" s="371">
        <f t="shared" si="432"/>
        <v>50.43185827732438</v>
      </c>
      <c r="Q1456" s="371">
        <f t="shared" si="433"/>
        <v>-95.548697624834531</v>
      </c>
      <c r="R1456" s="12">
        <f t="shared" si="434"/>
        <v>84.451302375165469</v>
      </c>
      <c r="S1456" s="57">
        <f t="shared" si="435"/>
        <v>0.21175524712560834</v>
      </c>
      <c r="T1456" s="12">
        <f t="shared" si="418"/>
        <v>50.43185827732438</v>
      </c>
    </row>
    <row r="1457" spans="1:20" x14ac:dyDescent="0.25">
      <c r="A1457" s="57">
        <f t="shared" si="419"/>
        <v>1335.5533477961444</v>
      </c>
      <c r="B1457" s="12">
        <f t="shared" si="436"/>
        <v>212.55991706468566</v>
      </c>
      <c r="C1457" s="57" t="str">
        <f t="shared" si="420"/>
        <v>-32.1295127919956-329.501219189885i</v>
      </c>
      <c r="D1457" s="57" t="str">
        <f t="shared" si="421"/>
        <v>7.79998608714347-149.761080818408i</v>
      </c>
      <c r="E1457" s="57" t="str">
        <f t="shared" si="422"/>
        <v>162.2104111205-1.12857006456055i</v>
      </c>
      <c r="F1457" s="57" t="str">
        <f t="shared" si="423"/>
        <v>3.83983882989437-312.294811114558i</v>
      </c>
      <c r="G1457" s="57" t="str">
        <f t="shared" si="424"/>
        <v>0.999999736982397-0.000512852350664488i</v>
      </c>
      <c r="H1457" s="57" t="str">
        <f t="shared" si="425"/>
        <v>109.157922731659+15.4473527656224i</v>
      </c>
      <c r="I1457" s="57" t="str">
        <f t="shared" si="426"/>
        <v>14.791502730182-96.000435855519i</v>
      </c>
      <c r="K1457" s="57" t="str">
        <f t="shared" si="427"/>
        <v>0.107774167068046-0.0154385097080311i</v>
      </c>
      <c r="L1457" s="57" t="str">
        <f t="shared" si="428"/>
        <v>0.000125-2.36050856747913i</v>
      </c>
      <c r="M1457" s="57" t="str">
        <f t="shared" si="429"/>
        <v>0.0015-1.13792297508264i</v>
      </c>
      <c r="N1457" s="57">
        <f t="shared" si="430"/>
        <v>84.43072138542037</v>
      </c>
      <c r="O1457" s="57">
        <f t="shared" si="431"/>
        <v>50.398238642772391</v>
      </c>
      <c r="P1457" s="371">
        <f t="shared" si="432"/>
        <v>50.398238642772391</v>
      </c>
      <c r="Q1457" s="371">
        <f t="shared" si="433"/>
        <v>-95.56927861457963</v>
      </c>
      <c r="R1457" s="12">
        <f t="shared" si="434"/>
        <v>84.43072138542037</v>
      </c>
      <c r="S1457" s="57">
        <f t="shared" si="435"/>
        <v>0.21255991706468566</v>
      </c>
      <c r="T1457" s="12">
        <f t="shared" si="418"/>
        <v>50.398238642772391</v>
      </c>
    </row>
    <row r="1458" spans="1:20" x14ac:dyDescent="0.25">
      <c r="A1458" s="57">
        <f t="shared" si="419"/>
        <v>1340.6284505177698</v>
      </c>
      <c r="B1458" s="12">
        <f t="shared" si="436"/>
        <v>213.36764474953148</v>
      </c>
      <c r="C1458" s="57" t="str">
        <f t="shared" si="420"/>
        <v>-32.123689174397-328.216568030421i</v>
      </c>
      <c r="D1458" s="57" t="str">
        <f t="shared" si="421"/>
        <v>7.79998598120502-149.194222096186i</v>
      </c>
      <c r="E1458" s="57" t="str">
        <f t="shared" si="422"/>
        <v>162.208486639308-1.13254771959016i</v>
      </c>
      <c r="F1458" s="57" t="str">
        <f t="shared" si="423"/>
        <v>3.8398388222042-311.112598236151i</v>
      </c>
      <c r="G1458" s="57" t="str">
        <f t="shared" si="424"/>
        <v>0.999999734979666-0.000514801188566005i</v>
      </c>
      <c r="H1458" s="57" t="str">
        <f t="shared" si="425"/>
        <v>109.158433201046+15.5060802703593i</v>
      </c>
      <c r="I1458" s="57" t="str">
        <f t="shared" si="426"/>
        <v>14.7915331029004-95.6361982099913i</v>
      </c>
      <c r="K1458" s="57" t="str">
        <f t="shared" si="427"/>
        <v>0.107757566302495-0.015494773508454i</v>
      </c>
      <c r="L1458" s="57" t="str">
        <f t="shared" si="428"/>
        <v>0.000125-2.35157259163093i</v>
      </c>
      <c r="M1458" s="57" t="str">
        <f t="shared" si="429"/>
        <v>0.0015-1.13361523718136i</v>
      </c>
      <c r="N1458" s="57">
        <f t="shared" si="430"/>
        <v>84.410067842219419</v>
      </c>
      <c r="O1458" s="57">
        <f t="shared" si="431"/>
        <v>50.364613999764877</v>
      </c>
      <c r="P1458" s="371">
        <f t="shared" si="432"/>
        <v>50.364613999764877</v>
      </c>
      <c r="Q1458" s="371">
        <f t="shared" si="433"/>
        <v>-95.589932157780581</v>
      </c>
      <c r="R1458" s="12">
        <f t="shared" si="434"/>
        <v>84.410067842219419</v>
      </c>
      <c r="S1458" s="57">
        <f t="shared" si="435"/>
        <v>0.21336764474953149</v>
      </c>
      <c r="T1458" s="12">
        <f t="shared" si="418"/>
        <v>50.364613999764877</v>
      </c>
    </row>
    <row r="1459" spans="1:20" x14ac:dyDescent="0.25">
      <c r="A1459" s="57">
        <f t="shared" si="419"/>
        <v>1345.7228386297372</v>
      </c>
      <c r="B1459" s="12">
        <f t="shared" si="436"/>
        <v>214.1784417995797</v>
      </c>
      <c r="C1459" s="57" t="str">
        <f t="shared" si="420"/>
        <v>-32.1178233279077-326.936651881338i</v>
      </c>
      <c r="D1459" s="57" t="str">
        <f t="shared" si="421"/>
        <v>7.79998587445989-148.629509582936i</v>
      </c>
      <c r="E1459" s="57" t="str">
        <f t="shared" si="422"/>
        <v>162.206548229681-1.13653704544408i</v>
      </c>
      <c r="F1459" s="57" t="str">
        <f t="shared" si="423"/>
        <v>3.83983881445546-309.934860816917i</v>
      </c>
      <c r="G1459" s="57" t="str">
        <f t="shared" si="424"/>
        <v>0.999999732961685-0.000516757432039748i</v>
      </c>
      <c r="H1459" s="57" t="str">
        <f t="shared" si="425"/>
        <v>109.158947560399+15.5650312551383i</v>
      </c>
      <c r="I1459" s="57" t="str">
        <f t="shared" si="426"/>
        <v>14.7915637070093-95.2733363214295i</v>
      </c>
      <c r="K1459" s="57" t="str">
        <f t="shared" si="427"/>
        <v>0.107740844336881-0.0155512243744147i</v>
      </c>
      <c r="L1459" s="57" t="str">
        <f t="shared" si="428"/>
        <v>0.000125-2.34267044394394i</v>
      </c>
      <c r="M1459" s="57" t="str">
        <f t="shared" si="429"/>
        <v>0.0015-1.12932380671584i</v>
      </c>
      <c r="N1459" s="57">
        <f t="shared" si="430"/>
        <v>84.389341532428702</v>
      </c>
      <c r="O1459" s="57">
        <f t="shared" si="431"/>
        <v>50.330984312215961</v>
      </c>
      <c r="P1459" s="371">
        <f t="shared" si="432"/>
        <v>50.330984312215961</v>
      </c>
      <c r="Q1459" s="371">
        <f t="shared" si="433"/>
        <v>-95.610658467571298</v>
      </c>
      <c r="R1459" s="12">
        <f t="shared" si="434"/>
        <v>84.389341532428702</v>
      </c>
      <c r="S1459" s="57">
        <f t="shared" si="435"/>
        <v>0.21417844179957971</v>
      </c>
      <c r="T1459" s="12">
        <f t="shared" si="418"/>
        <v>50.330984312215961</v>
      </c>
    </row>
    <row r="1460" spans="1:20" x14ac:dyDescent="0.25">
      <c r="A1460" s="57">
        <f t="shared" si="419"/>
        <v>1350.8365854165304</v>
      </c>
      <c r="B1460" s="12">
        <f t="shared" si="436"/>
        <v>214.9923198784181</v>
      </c>
      <c r="C1460" s="57" t="str">
        <f t="shared" si="420"/>
        <v>-32.1119149621397-325.661452477737i</v>
      </c>
      <c r="D1460" s="57" t="str">
        <f t="shared" si="421"/>
        <v>7.79998576690199-148.066935155078i</v>
      </c>
      <c r="E1460" s="57" t="str">
        <f t="shared" si="422"/>
        <v>162.204595796251-1.14053804916973i</v>
      </c>
      <c r="F1460" s="57" t="str">
        <f t="shared" si="423"/>
        <v>3.83983880664775-308.761581914711i</v>
      </c>
      <c r="G1460" s="57" t="str">
        <f t="shared" si="424"/>
        <v>0.999999730928338-0.00051872110922676i</v>
      </c>
      <c r="H1460" s="57" t="str">
        <f t="shared" si="425"/>
        <v>109.159465839386+15.6242065727961i</v>
      </c>
      <c r="I1460" s="57" t="str">
        <f t="shared" si="426"/>
        <v>14.7915945442728-94.9118449699246i</v>
      </c>
      <c r="K1460" s="57" t="str">
        <f t="shared" si="427"/>
        <v>0.107724000325432-0.0156078627249184i</v>
      </c>
      <c r="L1460" s="57" t="str">
        <f t="shared" si="428"/>
        <v>0.000125-2.33380199635779i</v>
      </c>
      <c r="M1460" s="57" t="str">
        <f t="shared" si="429"/>
        <v>0.0015-1.12504862195242i</v>
      </c>
      <c r="N1460" s="57">
        <f t="shared" si="430"/>
        <v>84.368542242781004</v>
      </c>
      <c r="O1460" s="57">
        <f t="shared" si="431"/>
        <v>50.297349543794596</v>
      </c>
      <c r="P1460" s="371">
        <f t="shared" si="432"/>
        <v>50.297349543794596</v>
      </c>
      <c r="Q1460" s="371">
        <f t="shared" si="433"/>
        <v>-95.631457757218996</v>
      </c>
      <c r="R1460" s="12">
        <f t="shared" si="434"/>
        <v>84.368542242781004</v>
      </c>
      <c r="S1460" s="57">
        <f t="shared" si="435"/>
        <v>0.2149923198784181</v>
      </c>
      <c r="T1460" s="12">
        <f t="shared" si="418"/>
        <v>50.297349543794596</v>
      </c>
    </row>
    <row r="1461" spans="1:20" x14ac:dyDescent="0.25">
      <c r="A1461" s="57">
        <f t="shared" si="419"/>
        <v>1355.9697644411131</v>
      </c>
      <c r="B1461" s="12">
        <f t="shared" si="436"/>
        <v>215.80929069395609</v>
      </c>
      <c r="C1461" s="57" t="str">
        <f t="shared" si="420"/>
        <v>-32.1059637849447-324.390951624127i</v>
      </c>
      <c r="D1461" s="57" t="str">
        <f t="shared" si="421"/>
        <v>7.79998565852517-147.506490719789i</v>
      </c>
      <c r="E1461" s="57" t="str">
        <f t="shared" si="422"/>
        <v>162.20262924308-1.14455073745287i</v>
      </c>
      <c r="F1461" s="57" t="str">
        <f t="shared" si="423"/>
        <v>3.8398387987806-307.592744651519i</v>
      </c>
      <c r="G1461" s="57" t="str">
        <f t="shared" si="424"/>
        <v>0.999999728879509-0.000520692248375011i</v>
      </c>
      <c r="H1461" s="57" t="str">
        <f t="shared" si="425"/>
        <v>109.159988067898+15.6836070794513i</v>
      </c>
      <c r="I1461" s="57" t="str">
        <f t="shared" si="426"/>
        <v>14.7916256164675-94.5517189552783i</v>
      </c>
      <c r="K1461" s="57" t="str">
        <f t="shared" si="427"/>
        <v>0.10770703341706-0.0156646889774838i</v>
      </c>
      <c r="L1461" s="57" t="str">
        <f t="shared" si="428"/>
        <v>0.000125-2.32496712129686i</v>
      </c>
      <c r="M1461" s="57" t="str">
        <f t="shared" si="429"/>
        <v>0.0015-1.12078962139113i</v>
      </c>
      <c r="N1461" s="57">
        <f t="shared" si="430"/>
        <v>84.347669759882038</v>
      </c>
      <c r="O1461" s="57">
        <f t="shared" si="431"/>
        <v>50.263709657923982</v>
      </c>
      <c r="P1461" s="371">
        <f t="shared" si="432"/>
        <v>50.263709657923982</v>
      </c>
      <c r="Q1461" s="371">
        <f t="shared" si="433"/>
        <v>-95.652330240117962</v>
      </c>
      <c r="R1461" s="12">
        <f t="shared" si="434"/>
        <v>84.347669759882038</v>
      </c>
      <c r="S1461" s="57">
        <f t="shared" si="435"/>
        <v>0.21580929069395607</v>
      </c>
      <c r="T1461" s="12">
        <f t="shared" si="418"/>
        <v>50.263709657923982</v>
      </c>
    </row>
    <row r="1462" spans="1:20" x14ac:dyDescent="0.25">
      <c r="A1462" s="57">
        <f t="shared" si="419"/>
        <v>1361.1224495459894</v>
      </c>
      <c r="B1462" s="12">
        <f t="shared" si="436"/>
        <v>216.62936599859313</v>
      </c>
      <c r="C1462" s="57" t="str">
        <f t="shared" si="420"/>
        <v>-32.0999695024076-323.125131194159i</v>
      </c>
      <c r="D1462" s="57" t="str">
        <f t="shared" si="421"/>
        <v>7.79998554932304-146.948168214888i</v>
      </c>
      <c r="E1462" s="57" t="str">
        <f t="shared" si="422"/>
        <v>162.200648473652-1.14857511661329i</v>
      </c>
      <c r="F1462" s="57" t="str">
        <f t="shared" si="423"/>
        <v>3.8398387908535-306.428332213223i</v>
      </c>
      <c r="G1462" s="57" t="str">
        <f t="shared" si="424"/>
        <v>0.999999726815079-0.000522670877839818i</v>
      </c>
      <c r="H1462" s="57" t="str">
        <f t="shared" si="425"/>
        <v>109.160514276058+15.7432336345186i</v>
      </c>
      <c r="I1462" s="57" t="str">
        <f t="shared" si="426"/>
        <v>14.7916569253849-94.1929530969364i</v>
      </c>
      <c r="K1462" s="57" t="str">
        <f t="shared" si="427"/>
        <v>0.107689942755334-0.0157217035481069i</v>
      </c>
      <c r="L1462" s="57" t="str">
        <f t="shared" si="428"/>
        <v>0.000125-2.31616569166852i</v>
      </c>
      <c r="M1462" s="57" t="str">
        <f t="shared" si="429"/>
        <v>0.0015-1.11654674376482i</v>
      </c>
      <c r="N1462" s="57">
        <f t="shared" si="430"/>
        <v>84.326723870216711</v>
      </c>
      <c r="O1462" s="57">
        <f t="shared" si="431"/>
        <v>50.230064617779604</v>
      </c>
      <c r="P1462" s="371">
        <f t="shared" si="432"/>
        <v>50.230064617779604</v>
      </c>
      <c r="Q1462" s="371">
        <f t="shared" si="433"/>
        <v>-95.673276129783289</v>
      </c>
      <c r="R1462" s="12">
        <f t="shared" si="434"/>
        <v>84.326723870216711</v>
      </c>
      <c r="S1462" s="57">
        <f t="shared" si="435"/>
        <v>0.21662936599859314</v>
      </c>
      <c r="T1462" s="12">
        <f t="shared" si="418"/>
        <v>50.230064617779604</v>
      </c>
    </row>
    <row r="1463" spans="1:20" x14ac:dyDescent="0.25">
      <c r="A1463" s="57">
        <f t="shared" si="419"/>
        <v>1366.2947148542642</v>
      </c>
      <c r="B1463" s="12">
        <f t="shared" si="436"/>
        <v>217.45255758938779</v>
      </c>
      <c r="C1463" s="57" t="str">
        <f t="shared" si="420"/>
        <v>-32.0939318188384-321.863973130417i</v>
      </c>
      <c r="D1463" s="57" t="str">
        <f t="shared" si="421"/>
        <v>7.79998543928946-146.39195960872i</v>
      </c>
      <c r="E1463" s="57" t="str">
        <f t="shared" si="422"/>
        <v>162.198653390882-1.15261119259939i</v>
      </c>
      <c r="F1463" s="57" t="str">
        <f t="shared" si="423"/>
        <v>3.83983878286605-305.268327849364i</v>
      </c>
      <c r="G1463" s="57" t="str">
        <f t="shared" si="424"/>
        <v>0.999999724734929-0.000524657026084244i</v>
      </c>
      <c r="H1463" s="57" t="str">
        <f t="shared" si="425"/>
        <v>109.161044494216+15.803087100719i</v>
      </c>
      <c r="I1463" s="57" t="str">
        <f t="shared" si="426"/>
        <v>14.7916884728288-93.8355422339099i</v>
      </c>
      <c r="K1463" s="57" t="str">
        <f t="shared" si="427"/>
        <v>0.10767272747846-0.0157789068512239i</v>
      </c>
      <c r="L1463" s="57" t="str">
        <f t="shared" si="428"/>
        <v>0.000125-2.30739758086124i</v>
      </c>
      <c r="M1463" s="57" t="str">
        <f t="shared" si="429"/>
        <v>0.0015-1.11231992803828i</v>
      </c>
      <c r="N1463" s="57">
        <f t="shared" si="430"/>
        <v>84.305704360156525</v>
      </c>
      <c r="O1463" s="57">
        <f t="shared" si="431"/>
        <v>50.19641438628873</v>
      </c>
      <c r="P1463" s="371">
        <f t="shared" si="432"/>
        <v>50.19641438628873</v>
      </c>
      <c r="Q1463" s="371">
        <f t="shared" si="433"/>
        <v>-95.694295639843475</v>
      </c>
      <c r="R1463" s="12">
        <f t="shared" si="434"/>
        <v>84.305704360156525</v>
      </c>
      <c r="S1463" s="57">
        <f t="shared" si="435"/>
        <v>0.21745255758938781</v>
      </c>
      <c r="T1463" s="12">
        <f t="shared" si="418"/>
        <v>50.19641438628873</v>
      </c>
    </row>
    <row r="1464" spans="1:20" x14ac:dyDescent="0.25">
      <c r="A1464" s="57">
        <f t="shared" si="419"/>
        <v>1371.4866347707105</v>
      </c>
      <c r="B1464" s="12">
        <f t="shared" si="436"/>
        <v>218.27887730822746</v>
      </c>
      <c r="C1464" s="57" t="str">
        <f t="shared" si="420"/>
        <v>-32.0878504367633-320.607459444111i</v>
      </c>
      <c r="D1464" s="57" t="str">
        <f t="shared" si="421"/>
        <v>7.79998532841801-145.837856900034i</v>
      </c>
      <c r="E1464" s="57" t="str">
        <f t="shared" si="422"/>
        <v>162.196643897098-1.1566589709818i</v>
      </c>
      <c r="F1464" s="57" t="str">
        <f t="shared" si="423"/>
        <v>3.83983877481779-304.112714872885i</v>
      </c>
      <c r="G1464" s="57" t="str">
        <f t="shared" si="424"/>
        <v>0.99999972263894-0.00052665072167951i</v>
      </c>
      <c r="H1464" s="57" t="str">
        <f t="shared" si="425"/>
        <v>109.161578752956+15.8631683440964i</v>
      </c>
      <c r="I1464" s="57" t="str">
        <f t="shared" si="426"/>
        <v>14.7917202606176-93.4794812247008i</v>
      </c>
      <c r="K1464" s="57" t="str">
        <f t="shared" si="427"/>
        <v>0.107655386719251-0.0158362992996755i</v>
      </c>
      <c r="L1464" s="57" t="str">
        <f t="shared" si="428"/>
        <v>0.000125-2.29866266274282i</v>
      </c>
      <c r="M1464" s="57" t="str">
        <f t="shared" si="429"/>
        <v>0.0015-1.10810911340733i</v>
      </c>
      <c r="N1464" s="57">
        <f t="shared" si="430"/>
        <v>84.284611015965694</v>
      </c>
      <c r="O1464" s="57">
        <f t="shared" si="431"/>
        <v>50.162758926127367</v>
      </c>
      <c r="P1464" s="371">
        <f t="shared" si="432"/>
        <v>50.162758926127367</v>
      </c>
      <c r="Q1464" s="371">
        <f t="shared" si="433"/>
        <v>-95.715388984034306</v>
      </c>
      <c r="R1464" s="12">
        <f t="shared" si="434"/>
        <v>84.284611015965694</v>
      </c>
      <c r="S1464" s="57">
        <f t="shared" si="435"/>
        <v>0.21827887730822745</v>
      </c>
      <c r="T1464" s="12">
        <f t="shared" si="418"/>
        <v>50.162758926127367</v>
      </c>
    </row>
    <row r="1465" spans="1:20" x14ac:dyDescent="0.25">
      <c r="A1465" s="57">
        <f t="shared" si="419"/>
        <v>1376.6982839828393</v>
      </c>
      <c r="B1465" s="12">
        <f t="shared" si="436"/>
        <v>219.10833704199874</v>
      </c>
      <c r="C1465" s="57" t="str">
        <f t="shared" si="420"/>
        <v>-32.0817250569224-319.355572214904i</v>
      </c>
      <c r="D1465" s="57" t="str">
        <f t="shared" si="421"/>
        <v>7.79998521670232-145.285852117879i</v>
      </c>
      <c r="E1465" s="57" t="str">
        <f t="shared" si="422"/>
        <v>162.194619894055-1.16071845695054i</v>
      </c>
      <c r="F1465" s="57" t="str">
        <f t="shared" si="423"/>
        <v>3.83983876670824-302.961476659907i</v>
      </c>
      <c r="G1465" s="57" t="str">
        <f t="shared" si="424"/>
        <v>0.999999720526992-0.000528651993305406i</v>
      </c>
      <c r="H1465" s="57" t="str">
        <f t="shared" si="425"/>
        <v>109.162117083093+15.9234782340278i</v>
      </c>
      <c r="I1465" s="57" t="str">
        <f t="shared" si="426"/>
        <v>14.7917522905833-93.1247649472285i</v>
      </c>
      <c r="K1465" s="57" t="str">
        <f t="shared" si="427"/>
        <v>0.107637919605107-0.0158938813046679i</v>
      </c>
      <c r="L1465" s="57" t="str">
        <f t="shared" si="428"/>
        <v>0.000125-2.28996081165852i</v>
      </c>
      <c r="M1465" s="57" t="str">
        <f t="shared" si="429"/>
        <v>0.0015-1.103914239298i</v>
      </c>
      <c r="N1465" s="57">
        <f t="shared" si="430"/>
        <v>84.263443623808286</v>
      </c>
      <c r="O1465" s="57">
        <f t="shared" si="431"/>
        <v>50.129098199720652</v>
      </c>
      <c r="P1465" s="371">
        <f t="shared" si="432"/>
        <v>50.129098199720652</v>
      </c>
      <c r="Q1465" s="371">
        <f t="shared" si="433"/>
        <v>-95.736556376191714</v>
      </c>
      <c r="R1465" s="12">
        <f t="shared" si="434"/>
        <v>84.263443623808286</v>
      </c>
      <c r="S1465" s="57">
        <f t="shared" si="435"/>
        <v>0.21910833704199872</v>
      </c>
      <c r="T1465" s="12">
        <f t="shared" si="418"/>
        <v>50.129098199720652</v>
      </c>
    </row>
    <row r="1466" spans="1:20" x14ac:dyDescent="0.25">
      <c r="A1466" s="57">
        <f t="shared" si="419"/>
        <v>1381.9297374619741</v>
      </c>
      <c r="B1466" s="12">
        <f t="shared" si="436"/>
        <v>219.94094872275835</v>
      </c>
      <c r="C1466" s="57" t="str">
        <f t="shared" si="420"/>
        <v>-32.0755553782589-318.108293590624i</v>
      </c>
      <c r="D1466" s="57" t="str">
        <f t="shared" si="421"/>
        <v>7.79998510413604-144.735937321482i</v>
      </c>
      <c r="E1466" s="57" t="str">
        <f t="shared" si="422"/>
        <v>162.192581282923-1.16478965530703i</v>
      </c>
      <c r="F1466" s="57" t="str">
        <f t="shared" si="423"/>
        <v>3.83983875853696-301.814596649485i</v>
      </c>
      <c r="G1466" s="57" t="str">
        <f t="shared" si="424"/>
        <v>0.999999718398962-0.000530660869750704i</v>
      </c>
      <c r="H1466" s="57" t="str">
        <f t="shared" si="425"/>
        <v>109.162659515682+15.9840176432384i</v>
      </c>
      <c r="I1466" s="57" t="str">
        <f t="shared" si="426"/>
        <v>14.7917845645722-92.7713882987609i</v>
      </c>
      <c r="K1466" s="57" t="str">
        <f t="shared" si="427"/>
        <v>0.107620325257987-0.0159516532757366i</v>
      </c>
      <c r="L1466" s="57" t="str">
        <f t="shared" si="428"/>
        <v>0.000125-2.28129190242929i</v>
      </c>
      <c r="M1466" s="57" t="str">
        <f t="shared" si="429"/>
        <v>0.0015-1.09973524536561i</v>
      </c>
      <c r="N1466" s="57">
        <f t="shared" si="430"/>
        <v>84.242201969755214</v>
      </c>
      <c r="O1466" s="57">
        <f t="shared" si="431"/>
        <v>50.095432169240148</v>
      </c>
      <c r="P1466" s="371">
        <f t="shared" si="432"/>
        <v>50.095432169240148</v>
      </c>
      <c r="Q1466" s="371">
        <f t="shared" si="433"/>
        <v>-95.757798030244786</v>
      </c>
      <c r="R1466" s="12">
        <f t="shared" si="434"/>
        <v>84.242201969755214</v>
      </c>
      <c r="S1466" s="57">
        <f t="shared" si="435"/>
        <v>0.21994094872275835</v>
      </c>
      <c r="T1466" s="12">
        <f t="shared" si="418"/>
        <v>50.095432169240148</v>
      </c>
    </row>
    <row r="1467" spans="1:20" x14ac:dyDescent="0.25">
      <c r="A1467" s="57">
        <f t="shared" si="419"/>
        <v>1387.1810704643297</v>
      </c>
      <c r="B1467" s="12">
        <f t="shared" si="436"/>
        <v>220.77672432790484</v>
      </c>
      <c r="C1467" s="57" t="str">
        <f t="shared" si="420"/>
        <v>-32.069341097912-316.865605787028i</v>
      </c>
      <c r="D1467" s="57" t="str">
        <f t="shared" si="421"/>
        <v>7.79998499071254-144.18810460013i</v>
      </c>
      <c r="E1467" s="57" t="str">
        <f t="shared" si="422"/>
        <v>162.190527964286-1.16887257046083i</v>
      </c>
      <c r="F1467" s="57" t="str">
        <f t="shared" si="423"/>
        <v>3.83983875030343-300.672058343359i</v>
      </c>
      <c r="G1467" s="57" t="str">
        <f t="shared" si="424"/>
        <v>0.999999716254728-0.000532677379913572i</v>
      </c>
      <c r="H1467" s="57" t="str">
        <f t="shared" si="425"/>
        <v>109.163206082009+16.0447874478135i</v>
      </c>
      <c r="I1467" s="57" t="str">
        <f t="shared" si="426"/>
        <v>14.791817084444-92.4193461958288i</v>
      </c>
      <c r="K1467" s="57" t="str">
        <f t="shared" si="427"/>
        <v>0.107602602794388-0.0160096156207071i</v>
      </c>
      <c r="L1467" s="57" t="str">
        <f t="shared" si="428"/>
        <v>0.000125-2.27265581034996i</v>
      </c>
      <c r="M1467" s="57" t="str">
        <f t="shared" si="429"/>
        <v>0.0015-1.09557207149393i</v>
      </c>
      <c r="N1467" s="57">
        <f t="shared" si="430"/>
        <v>84.22088583979135</v>
      </c>
      <c r="O1467" s="57">
        <f t="shared" si="431"/>
        <v>50.06176079660257</v>
      </c>
      <c r="P1467" s="371">
        <f t="shared" si="432"/>
        <v>50.06176079660257</v>
      </c>
      <c r="Q1467" s="371">
        <f t="shared" si="433"/>
        <v>-95.77911416020865</v>
      </c>
      <c r="R1467" s="12">
        <f t="shared" si="434"/>
        <v>84.22088583979135</v>
      </c>
      <c r="S1467" s="57">
        <f t="shared" si="435"/>
        <v>0.22077672432790485</v>
      </c>
      <c r="T1467" s="12">
        <f t="shared" si="418"/>
        <v>50.06176079660257</v>
      </c>
    </row>
    <row r="1468" spans="1:20" x14ac:dyDescent="0.25">
      <c r="A1468" s="57">
        <f t="shared" si="419"/>
        <v>1392.4523585320942</v>
      </c>
      <c r="B1468" s="12">
        <f t="shared" si="436"/>
        <v>221.61567588035089</v>
      </c>
      <c r="C1468" s="57" t="str">
        <f t="shared" si="420"/>
        <v>-32.0630819112129-315.627491087585i</v>
      </c>
      <c r="D1468" s="57" t="str">
        <f t="shared" si="421"/>
        <v>7.79998487642553-143.64234607307i</v>
      </c>
      <c r="E1468" s="57" t="str">
        <f t="shared" si="422"/>
        <v>162.188459838143-1.1729672064229i</v>
      </c>
      <c r="F1468" s="57" t="str">
        <f t="shared" si="423"/>
        <v>3.83983874200725-299.533845305738i</v>
      </c>
      <c r="G1468" s="57" t="str">
        <f t="shared" si="424"/>
        <v>0.999999714094168-0.000534701552801988i</v>
      </c>
      <c r="H1468" s="57" t="str">
        <f t="shared" si="425"/>
        <v>109.163756813606+16.1057885272129i</v>
      </c>
      <c r="I1468" s="57" t="str">
        <f t="shared" si="426"/>
        <v>14.7918498520736-92.0686335741698i</v>
      </c>
      <c r="K1468" s="57" t="str">
        <f t="shared" si="427"/>
        <v>0.107584751325317-0.0160677687456567i</v>
      </c>
      <c r="L1468" s="57" t="str">
        <f t="shared" si="428"/>
        <v>0.000125-2.26405241118745i</v>
      </c>
      <c r="M1468" s="57" t="str">
        <f t="shared" si="429"/>
        <v>0.0015-1.09142465779431i</v>
      </c>
      <c r="N1468" s="57">
        <f t="shared" si="430"/>
        <v>84.199495019822521</v>
      </c>
      <c r="O1468" s="57">
        <f t="shared" si="431"/>
        <v>50.028084043468908</v>
      </c>
      <c r="P1468" s="371">
        <f t="shared" si="432"/>
        <v>50.028084043468908</v>
      </c>
      <c r="Q1468" s="371">
        <f t="shared" si="433"/>
        <v>-95.800504980177479</v>
      </c>
      <c r="R1468" s="12">
        <f t="shared" si="434"/>
        <v>84.199495019822521</v>
      </c>
      <c r="S1468" s="57">
        <f t="shared" si="435"/>
        <v>0.22161567588035089</v>
      </c>
      <c r="T1468" s="12">
        <f t="shared" si="418"/>
        <v>50.028084043468908</v>
      </c>
    </row>
    <row r="1469" spans="1:20" x14ac:dyDescent="0.25">
      <c r="A1469" s="57">
        <f t="shared" si="419"/>
        <v>1397.7436774945161</v>
      </c>
      <c r="B1469" s="12">
        <f t="shared" si="436"/>
        <v>222.45781544869624</v>
      </c>
      <c r="C1469" s="57" t="str">
        <f t="shared" si="420"/>
        <v>-32.0567775116752-314.39393184321i</v>
      </c>
      <c r="D1469" s="57" t="str">
        <f t="shared" si="421"/>
        <v>7.7999847612681-143.098653889378i</v>
      </c>
      <c r="E1469" s="57" t="str">
        <f t="shared" si="422"/>
        <v>162.186376803905-1.17707356680046i</v>
      </c>
      <c r="F1469" s="57" t="str">
        <f t="shared" si="423"/>
        <v>3.83983873364784-298.399941163039i</v>
      </c>
      <c r="G1469" s="57" t="str">
        <f t="shared" si="424"/>
        <v>0.999999711917156-0.00053673341753416i</v>
      </c>
      <c r="H1469" s="57" t="str">
        <f t="shared" si="425"/>
        <v>109.16431174224+16.1670217642832i</v>
      </c>
      <c r="I1469" s="57" t="str">
        <f t="shared" si="426"/>
        <v>14.7918828693491-91.7192453886379i</v>
      </c>
      <c r="K1469" s="57" t="str">
        <f t="shared" si="427"/>
        <v>0.107566769956271-0.0161261130548759i</v>
      </c>
      <c r="L1469" s="57" t="str">
        <f t="shared" si="428"/>
        <v>0.000125-2.25548158117897i</v>
      </c>
      <c r="M1469" s="57" t="str">
        <f t="shared" si="429"/>
        <v>0.0015-1.08729294460481i</v>
      </c>
      <c r="N1469" s="57">
        <f t="shared" si="430"/>
        <v>84.178029295682848</v>
      </c>
      <c r="O1469" s="57">
        <f t="shared" si="431"/>
        <v>49.994401871242253</v>
      </c>
      <c r="P1469" s="371">
        <f t="shared" si="432"/>
        <v>49.994401871242253</v>
      </c>
      <c r="Q1469" s="371">
        <f t="shared" si="433"/>
        <v>-95.821970704317152</v>
      </c>
      <c r="R1469" s="12">
        <f t="shared" si="434"/>
        <v>84.178029295682848</v>
      </c>
      <c r="S1469" s="57">
        <f t="shared" si="435"/>
        <v>0.22245781544869625</v>
      </c>
      <c r="T1469" s="12">
        <f t="shared" si="418"/>
        <v>49.994401871242253</v>
      </c>
    </row>
    <row r="1470" spans="1:20" x14ac:dyDescent="0.25">
      <c r="A1470" s="57">
        <f t="shared" si="419"/>
        <v>1403.0551034689954</v>
      </c>
      <c r="B1470" s="12">
        <f t="shared" si="436"/>
        <v>223.3031551474013</v>
      </c>
      <c r="C1470" s="57" t="str">
        <f t="shared" si="420"/>
        <v>-32.0504275909898-313.16491047205i</v>
      </c>
      <c r="D1470" s="57" t="str">
        <f t="shared" si="421"/>
        <v>7.79998464523397-142.557020227862i</v>
      </c>
      <c r="E1470" s="57" t="str">
        <f t="shared" si="422"/>
        <v>162.18427876039-1.18119165479239i</v>
      </c>
      <c r="F1470" s="57" t="str">
        <f t="shared" si="423"/>
        <v>3.83983872522483-297.270329603675i</v>
      </c>
      <c r="G1470" s="57" t="str">
        <f t="shared" si="424"/>
        <v>0.999999709723567-0.000538773003338943i</v>
      </c>
      <c r="H1470" s="57" t="str">
        <f t="shared" si="425"/>
        <v>109.164870899924+16.2284880452715i</v>
      </c>
      <c r="I1470" s="57" t="str">
        <f t="shared" si="426"/>
        <v>14.7919161381737-91.3711766131453i</v>
      </c>
      <c r="K1470" s="57" t="str">
        <f t="shared" si="427"/>
        <v>0.10754865778721-0.0161846489508281i</v>
      </c>
      <c r="L1470" s="57" t="str">
        <f t="shared" si="428"/>
        <v>0.000125-2.24694319703025i</v>
      </c>
      <c r="M1470" s="57" t="str">
        <f t="shared" si="429"/>
        <v>0.0015-1.08317687248936i</v>
      </c>
      <c r="N1470" s="57">
        <f t="shared" si="430"/>
        <v>84.156488453142273</v>
      </c>
      <c r="O1470" s="57">
        <f t="shared" si="431"/>
        <v>49.960714241066945</v>
      </c>
      <c r="P1470" s="371">
        <f t="shared" si="432"/>
        <v>49.960714241066945</v>
      </c>
      <c r="Q1470" s="371">
        <f t="shared" si="433"/>
        <v>-95.843511546857727</v>
      </c>
      <c r="R1470" s="12">
        <f t="shared" si="434"/>
        <v>84.156488453142273</v>
      </c>
      <c r="S1470" s="57">
        <f t="shared" si="435"/>
        <v>0.22330315514740129</v>
      </c>
      <c r="T1470" s="12">
        <f t="shared" si="418"/>
        <v>49.960714241066945</v>
      </c>
    </row>
    <row r="1471" spans="1:20" x14ac:dyDescent="0.25">
      <c r="A1471" s="57">
        <f t="shared" si="419"/>
        <v>1408.3867128621775</v>
      </c>
      <c r="B1471" s="12">
        <f t="shared" si="436"/>
        <v>224.15170713696142</v>
      </c>
      <c r="C1471" s="57" t="str">
        <f t="shared" si="420"/>
        <v>-32.0440318390174-311.940409459234i</v>
      </c>
      <c r="D1471" s="57" t="str">
        <f t="shared" si="421"/>
        <v>7.79998452831622-142.01743729694i</v>
      </c>
      <c r="E1471" s="57" t="str">
        <f t="shared" si="422"/>
        <v>162.182165605825-1.18532147318185i</v>
      </c>
      <c r="F1471" s="57" t="str">
        <f t="shared" si="423"/>
        <v>3.83983871673765-296.144994377804i</v>
      </c>
      <c r="G1471" s="57" t="str">
        <f t="shared" si="424"/>
        <v>0.999999707513275-0.00054082033955626i</v>
      </c>
      <c r="H1471" s="57" t="str">
        <f t="shared" si="425"/>
        <v>109.165434318913+16.2901882598396i</v>
      </c>
      <c r="I1471" s="57" t="str">
        <f t="shared" si="426"/>
        <v>14.791949660465-91.0244222405802i</v>
      </c>
      <c r="K1471" s="57" t="str">
        <f t="shared" si="427"/>
        <v>0.107530413912533-0.0162433768341105i</v>
      </c>
      <c r="L1471" s="57" t="str">
        <f t="shared" si="428"/>
        <v>0.000125-2.23843713591378i</v>
      </c>
      <c r="M1471" s="57" t="str">
        <f t="shared" si="429"/>
        <v>0.0015-1.07907638223685i</v>
      </c>
      <c r="N1471" s="57">
        <f t="shared" si="430"/>
        <v>84.134872277913743</v>
      </c>
      <c r="O1471" s="57">
        <f t="shared" si="431"/>
        <v>49.927021113826711</v>
      </c>
      <c r="P1471" s="371">
        <f t="shared" si="432"/>
        <v>49.927021113826711</v>
      </c>
      <c r="Q1471" s="371">
        <f t="shared" si="433"/>
        <v>-95.865127722086257</v>
      </c>
      <c r="R1471" s="12">
        <f t="shared" si="434"/>
        <v>84.134872277913743</v>
      </c>
      <c r="S1471" s="57">
        <f t="shared" si="435"/>
        <v>0.22415170713696142</v>
      </c>
      <c r="T1471" s="12">
        <f t="shared" si="418"/>
        <v>49.927021113826711</v>
      </c>
    </row>
    <row r="1472" spans="1:20" x14ac:dyDescent="0.25">
      <c r="A1472" s="57">
        <f t="shared" si="419"/>
        <v>1413.7385823710538</v>
      </c>
      <c r="B1472" s="12">
        <f t="shared" si="436"/>
        <v>225.00348362408187</v>
      </c>
      <c r="C1472" s="57" t="str">
        <f t="shared" si="420"/>
        <v>-32.0375899437817-310.720411356632i</v>
      </c>
      <c r="D1472" s="57" t="str">
        <f t="shared" si="421"/>
        <v>7.79998441050828-141.47989733453i</v>
      </c>
      <c r="E1472" s="57" t="str">
        <f t="shared" si="422"/>
        <v>162.18003723784-1.18946302433233i</v>
      </c>
      <c r="F1472" s="57" t="str">
        <f t="shared" si="423"/>
        <v>3.83983870818589-295.023919297102i</v>
      </c>
      <c r="G1472" s="57" t="str">
        <f t="shared" si="424"/>
        <v>0.999999705286153-0.000542875455637524i</v>
      </c>
      <c r="H1472" s="57" t="str">
        <f t="shared" si="425"/>
        <v>109.166002031711+16.3521233010767i</v>
      </c>
      <c r="I1472" s="57" t="str">
        <f t="shared" si="426"/>
        <v>14.7919834381554-90.6789772827415i</v>
      </c>
      <c r="K1472" s="57" t="str">
        <f t="shared" si="427"/>
        <v>0.107512037421054-0.0163022971034135i</v>
      </c>
      <c r="L1472" s="57" t="str">
        <f t="shared" si="428"/>
        <v>0.000125-2.22996327546701i</v>
      </c>
      <c r="M1472" s="57" t="str">
        <f t="shared" si="429"/>
        <v>0.0015-1.07499141486039i</v>
      </c>
      <c r="N1472" s="57">
        <f t="shared" si="430"/>
        <v>84.113180555660819</v>
      </c>
      <c r="O1472" s="57">
        <f t="shared" si="431"/>
        <v>49.893322450143138</v>
      </c>
      <c r="P1472" s="371">
        <f t="shared" si="432"/>
        <v>49.893322450143138</v>
      </c>
      <c r="Q1472" s="371">
        <f t="shared" si="433"/>
        <v>-95.886819444339181</v>
      </c>
      <c r="R1472" s="12">
        <f t="shared" si="434"/>
        <v>84.113180555660819</v>
      </c>
      <c r="S1472" s="57">
        <f t="shared" si="435"/>
        <v>0.22500348362408187</v>
      </c>
      <c r="T1472" s="12">
        <f t="shared" si="418"/>
        <v>49.893322450143138</v>
      </c>
    </row>
    <row r="1473" spans="1:20" x14ac:dyDescent="0.25">
      <c r="A1473" s="57">
        <f t="shared" si="419"/>
        <v>1419.1107889840639</v>
      </c>
      <c r="B1473" s="12">
        <f t="shared" si="436"/>
        <v>225.85849686185338</v>
      </c>
      <c r="C1473" s="57" t="str">
        <f t="shared" si="420"/>
        <v>-32.0311015914622-309.504898782631i</v>
      </c>
      <c r="D1473" s="57" t="str">
        <f t="shared" si="421"/>
        <v>7.79998429180328-140.944392607938i</v>
      </c>
      <c r="E1473" s="57" t="str">
        <f t="shared" si="422"/>
        <v>162.177893553469-1.19361631018099i</v>
      </c>
      <c r="F1473" s="57" t="str">
        <f t="shared" si="423"/>
        <v>3.83983869956898-293.907088234523i</v>
      </c>
      <c r="G1473" s="57" t="str">
        <f t="shared" si="424"/>
        <v>0.999999703042073-0.000544938381146061i</v>
      </c>
      <c r="H1473" s="57" t="str">
        <f t="shared" si="425"/>
        <v>109.166574071071+16.4142940655131i</v>
      </c>
      <c r="I1473" s="57" t="str">
        <f t="shared" si="426"/>
        <v>14.7920174731916-90.3348367702628i</v>
      </c>
      <c r="K1473" s="57" t="str">
        <f t="shared" si="427"/>
        <v>0.107493527395978-0.0163614101554799i</v>
      </c>
      <c r="L1473" s="57" t="str">
        <f t="shared" si="428"/>
        <v>0.000125-2.2215214937906i</v>
      </c>
      <c r="M1473" s="57" t="str">
        <f t="shared" si="429"/>
        <v>0.0015-1.07092191159632i</v>
      </c>
      <c r="N1473" s="57">
        <f t="shared" si="430"/>
        <v>84.091413072005594</v>
      </c>
      <c r="O1473" s="57">
        <f t="shared" si="431"/>
        <v>49.859618210374336</v>
      </c>
      <c r="P1473" s="371">
        <f t="shared" si="432"/>
        <v>49.859618210374336</v>
      </c>
      <c r="Q1473" s="371">
        <f t="shared" si="433"/>
        <v>-95.908586927994406</v>
      </c>
      <c r="R1473" s="12">
        <f t="shared" si="434"/>
        <v>84.091413072005594</v>
      </c>
      <c r="S1473" s="57">
        <f t="shared" si="435"/>
        <v>0.22585849686185339</v>
      </c>
      <c r="T1473" s="12">
        <f t="shared" si="418"/>
        <v>49.859618210374336</v>
      </c>
    </row>
    <row r="1474" spans="1:20" x14ac:dyDescent="0.25">
      <c r="A1474" s="57">
        <f t="shared" si="419"/>
        <v>1424.5034099822033</v>
      </c>
      <c r="B1474" s="12">
        <f t="shared" si="436"/>
        <v>226.71675914992844</v>
      </c>
      <c r="C1474" s="57" t="str">
        <f t="shared" si="420"/>
        <v>-32.0245664663886-308.293854421908i</v>
      </c>
      <c r="D1474" s="57" t="str">
        <f t="shared" si="421"/>
        <v>7.79998417219439-140.41091541375i</v>
      </c>
      <c r="E1474" s="57" t="str">
        <f t="shared" si="422"/>
        <v>162.175734449146-1.19778133223341i</v>
      </c>
      <c r="F1474" s="57" t="str">
        <f t="shared" si="423"/>
        <v>3.83983869088644-292.794485124081i</v>
      </c>
      <c r="G1474" s="57" t="str">
        <f t="shared" si="424"/>
        <v>0.999999700780905-0.000547009145757535i</v>
      </c>
      <c r="H1474" s="57" t="str">
        <f t="shared" si="425"/>
        <v>109.167150469992+16.4767014531335i</v>
      </c>
      <c r="I1474" s="57" t="str">
        <f t="shared" si="426"/>
        <v>14.7920517675352-89.9919957525415i</v>
      </c>
      <c r="K1474" s="57" t="str">
        <f t="shared" si="427"/>
        <v>0.10747488291488-0.0164207163850637i</v>
      </c>
      <c r="L1474" s="57" t="str">
        <f t="shared" si="428"/>
        <v>0.000125-2.2131116694467i</v>
      </c>
      <c r="M1474" s="57" t="str">
        <f t="shared" si="429"/>
        <v>0.0015-1.06686781390349i</v>
      </c>
      <c r="N1474" s="57">
        <f t="shared" si="430"/>
        <v>84.069569612536313</v>
      </c>
      <c r="O1474" s="57">
        <f t="shared" si="431"/>
        <v>49.825908354613716</v>
      </c>
      <c r="P1474" s="371">
        <f t="shared" si="432"/>
        <v>49.825908354613716</v>
      </c>
      <c r="Q1474" s="371">
        <f t="shared" si="433"/>
        <v>-95.930430387463687</v>
      </c>
      <c r="R1474" s="12">
        <f t="shared" si="434"/>
        <v>84.069569612536313</v>
      </c>
      <c r="S1474" s="57">
        <f t="shared" si="435"/>
        <v>0.22671675914992845</v>
      </c>
      <c r="T1474" s="12">
        <f t="shared" si="418"/>
        <v>49.825908354613716</v>
      </c>
    </row>
    <row r="1475" spans="1:20" x14ac:dyDescent="0.25">
      <c r="A1475" s="57">
        <f t="shared" si="419"/>
        <v>1429.9165229401358</v>
      </c>
      <c r="B1475" s="12">
        <f t="shared" si="436"/>
        <v>227.57828283469817</v>
      </c>
      <c r="C1475" s="57" t="str">
        <f t="shared" si="420"/>
        <v>-32.0179842510348-307.087261025181i</v>
      </c>
      <c r="D1475" s="57" t="str">
        <f t="shared" si="421"/>
        <v>7.79998405167475-139.879458077716i</v>
      </c>
      <c r="E1475" s="57" t="str">
        <f t="shared" si="422"/>
        <v>162.173559820708-1.20195809155773i</v>
      </c>
      <c r="F1475" s="57" t="str">
        <f t="shared" si="423"/>
        <v>3.8398386821378-291.686093960603i</v>
      </c>
      <c r="G1475" s="57" t="str">
        <f t="shared" si="424"/>
        <v>0.99999969850252-0.00054908777926038i</v>
      </c>
      <c r="H1475" s="57" t="str">
        <f t="shared" si="425"/>
        <v>109.16773126173+16.539346367392i</v>
      </c>
      <c r="I1475" s="57" t="str">
        <f t="shared" si="426"/>
        <v>14.7920863231634-89.6504492976699i</v>
      </c>
      <c r="K1475" s="57" t="str">
        <f t="shared" si="427"/>
        <v>0.107456103049674-0.0164802161848888i</v>
      </c>
      <c r="L1475" s="57" t="str">
        <f t="shared" si="428"/>
        <v>0.000125-2.20473368145717i</v>
      </c>
      <c r="M1475" s="57" t="str">
        <f t="shared" si="429"/>
        <v>0.0015-1.06282906346233i</v>
      </c>
      <c r="N1475" s="57">
        <f t="shared" si="430"/>
        <v>84.047649962814987</v>
      </c>
      <c r="O1475" s="57">
        <f t="shared" si="431"/>
        <v>49.792192842688024</v>
      </c>
      <c r="P1475" s="371">
        <f t="shared" si="432"/>
        <v>49.792192842688024</v>
      </c>
      <c r="Q1475" s="371">
        <f t="shared" si="433"/>
        <v>-95.952350037185013</v>
      </c>
      <c r="R1475" s="12">
        <f t="shared" si="434"/>
        <v>84.047649962814987</v>
      </c>
      <c r="S1475" s="57">
        <f t="shared" si="435"/>
        <v>0.22757828283469816</v>
      </c>
      <c r="T1475" s="12">
        <f t="shared" si="418"/>
        <v>49.792192842688024</v>
      </c>
    </row>
    <row r="1476" spans="1:20" x14ac:dyDescent="0.25">
      <c r="A1476" s="57">
        <f t="shared" si="419"/>
        <v>1435.3502057273083</v>
      </c>
      <c r="B1476" s="12">
        <f t="shared" si="436"/>
        <v>228.44308030947002</v>
      </c>
      <c r="C1476" s="57" t="str">
        <f t="shared" si="420"/>
        <v>-32.0113546260111-305.885101408996i</v>
      </c>
      <c r="D1476" s="57" t="str">
        <f t="shared" si="421"/>
        <v>7.79998393023746-139.350012954646i</v>
      </c>
      <c r="E1476" s="57" t="str">
        <f t="shared" si="422"/>
        <v>162.171369563384-1.20614658877858i</v>
      </c>
      <c r="F1476" s="57" t="str">
        <f t="shared" si="423"/>
        <v>3.83983867332255-290.581898799515i</v>
      </c>
      <c r="G1476" s="57" t="str">
        <f t="shared" si="424"/>
        <v>0.999999696206786-0.000551174311556219i</v>
      </c>
      <c r="H1476" s="57" t="str">
        <f t="shared" si="425"/>
        <v>109.16831647979+16.602229715224i</v>
      </c>
      <c r="I1476" s="57" t="str">
        <f t="shared" si="426"/>
        <v>14.7921211420678-89.3101924923614i</v>
      </c>
      <c r="K1476" s="57" t="str">
        <f t="shared" si="427"/>
        <v>0.107437186866598-0.0165399099456069i</v>
      </c>
      <c r="L1476" s="57" t="str">
        <f t="shared" si="428"/>
        <v>0.000125-2.19638740930182i</v>
      </c>
      <c r="M1476" s="57" t="str">
        <f t="shared" si="429"/>
        <v>0.0015-1.05880560217407i</v>
      </c>
      <c r="N1476" s="57">
        <f t="shared" si="430"/>
        <v>84.025653908385678</v>
      </c>
      <c r="O1476" s="57">
        <f t="shared" si="431"/>
        <v>49.758471634156336</v>
      </c>
      <c r="P1476" s="371">
        <f t="shared" si="432"/>
        <v>49.758471634156336</v>
      </c>
      <c r="Q1476" s="371">
        <f t="shared" si="433"/>
        <v>-95.974346091614322</v>
      </c>
      <c r="R1476" s="12">
        <f t="shared" si="434"/>
        <v>84.025653908385678</v>
      </c>
      <c r="S1476" s="57">
        <f t="shared" si="435"/>
        <v>0.22844308030947003</v>
      </c>
      <c r="T1476" s="12">
        <f t="shared" si="418"/>
        <v>49.758471634156336</v>
      </c>
    </row>
    <row r="1477" spans="1:20" x14ac:dyDescent="0.25">
      <c r="A1477" s="57">
        <f t="shared" si="419"/>
        <v>1440.804536509072</v>
      </c>
      <c r="B1477" s="12">
        <f t="shared" si="436"/>
        <v>229.31116401464601</v>
      </c>
      <c r="C1477" s="57" t="str">
        <f t="shared" si="420"/>
        <v>-32.0046772700575-304.687358455477i</v>
      </c>
      <c r="D1477" s="57" t="str">
        <f t="shared" si="421"/>
        <v>7.79998380787548-138.822572428293i</v>
      </c>
      <c r="E1477" s="57" t="str">
        <f t="shared" si="422"/>
        <v>162.169163571802-1.21034682407132i</v>
      </c>
      <c r="F1477" s="57" t="str">
        <f t="shared" si="423"/>
        <v>3.83983866444019-289.481883756598i</v>
      </c>
      <c r="G1477" s="57" t="str">
        <f t="shared" si="424"/>
        <v>0.999999693893572-0.000553268772660304i</v>
      </c>
      <c r="H1477" s="57" t="str">
        <f t="shared" si="425"/>
        <v>109.168906157939+16.6653524070616i</v>
      </c>
      <c r="I1477" s="57" t="str">
        <f t="shared" si="426"/>
        <v>14.7921562262558-88.971220441884i</v>
      </c>
      <c r="K1477" s="57" t="str">
        <f t="shared" si="427"/>
        <v>0.107418133426182-0.0165997980557546i</v>
      </c>
      <c r="L1477" s="57" t="str">
        <f t="shared" si="428"/>
        <v>0.000125-2.18807273291673i</v>
      </c>
      <c r="M1477" s="57" t="str">
        <f t="shared" si="429"/>
        <v>0.0015-1.05479737215986i</v>
      </c>
      <c r="N1477" s="57">
        <f t="shared" si="430"/>
        <v>84.003581234782473</v>
      </c>
      <c r="O1477" s="57">
        <f t="shared" si="431"/>
        <v>49.724744688307993</v>
      </c>
      <c r="P1477" s="371">
        <f t="shared" si="432"/>
        <v>49.724744688307993</v>
      </c>
      <c r="Q1477" s="371">
        <f t="shared" si="433"/>
        <v>-95.996418765217527</v>
      </c>
      <c r="R1477" s="12">
        <f t="shared" si="434"/>
        <v>84.003581234782473</v>
      </c>
      <c r="S1477" s="57">
        <f t="shared" si="435"/>
        <v>0.22931116401464602</v>
      </c>
      <c r="T1477" s="12">
        <f t="shared" si="418"/>
        <v>49.724744688307993</v>
      </c>
    </row>
    <row r="1478" spans="1:20" x14ac:dyDescent="0.25">
      <c r="A1478" s="57">
        <f t="shared" si="419"/>
        <v>1446.2795937478065</v>
      </c>
      <c r="B1478" s="12">
        <f t="shared" si="436"/>
        <v>230.18254643790166</v>
      </c>
      <c r="C1478" s="57" t="str">
        <f t="shared" si="420"/>
        <v>-31.9979518600361-303.494015112108i</v>
      </c>
      <c r="D1478" s="57" t="str">
        <f t="shared" si="421"/>
        <v>7.79998368458177-138.297128911247i</v>
      </c>
      <c r="E1478" s="57" t="str">
        <f t="shared" si="422"/>
        <v>162.166941739978-1.21455879715572i</v>
      </c>
      <c r="F1478" s="57" t="str">
        <f t="shared" si="423"/>
        <v>3.83983865549017-288.386033007762i</v>
      </c>
      <c r="G1478" s="57" t="str">
        <f t="shared" si="424"/>
        <v>0.999999691562743-0.000555371192701938i</v>
      </c>
      <c r="H1478" s="57" t="str">
        <f t="shared" si="425"/>
        <v>109.169500330198+16.7287153568463i</v>
      </c>
      <c r="I1478" s="57" t="str">
        <f t="shared" si="426"/>
        <v>14.7921915777493-88.6335282699831i</v>
      </c>
      <c r="K1478" s="57" t="str">
        <f t="shared" si="427"/>
        <v>0.107398941783231-0.0166598809017109i</v>
      </c>
      <c r="L1478" s="57" t="str">
        <f t="shared" si="428"/>
        <v>0.000125-2.1797895326925i</v>
      </c>
      <c r="M1478" s="57" t="str">
        <f t="shared" si="429"/>
        <v>0.0015-1.05080431575997i</v>
      </c>
      <c r="N1478" s="57">
        <f t="shared" si="430"/>
        <v>83.981431727537995</v>
      </c>
      <c r="O1478" s="57">
        <f t="shared" si="431"/>
        <v>49.691011964161412</v>
      </c>
      <c r="P1478" s="371">
        <f t="shared" si="432"/>
        <v>49.691011964161412</v>
      </c>
      <c r="Q1478" s="371">
        <f t="shared" si="433"/>
        <v>-96.018568272462005</v>
      </c>
      <c r="R1478" s="12">
        <f t="shared" si="434"/>
        <v>83.981431727537995</v>
      </c>
      <c r="S1478" s="57">
        <f t="shared" si="435"/>
        <v>0.23018254643790168</v>
      </c>
      <c r="T1478" s="12">
        <f t="shared" si="418"/>
        <v>49.691011964161412</v>
      </c>
    </row>
    <row r="1479" spans="1:20" x14ac:dyDescent="0.25">
      <c r="A1479" s="57">
        <f t="shared" si="419"/>
        <v>1451.7754562040482</v>
      </c>
      <c r="B1479" s="12">
        <f t="shared" si="436"/>
        <v>231.0572401143657</v>
      </c>
      <c r="C1479" s="57" t="str">
        <f t="shared" si="420"/>
        <v>-31.9911780709284-302.305054391517i</v>
      </c>
      <c r="D1479" s="57" t="str">
        <f t="shared" si="421"/>
        <v>7.79998356034918-137.773674844827i</v>
      </c>
      <c r="E1479" s="57" t="str">
        <f t="shared" si="422"/>
        <v>162.164703961325-1.21878250729101i</v>
      </c>
      <c r="F1479" s="57" t="str">
        <f t="shared" si="423"/>
        <v>3.83983864647201-287.29433078883i</v>
      </c>
      <c r="G1479" s="57" t="str">
        <f t="shared" si="424"/>
        <v>0.999999689214167-0.000557481601924917i</v>
      </c>
      <c r="H1479" s="57" t="str">
        <f t="shared" si="425"/>
        <v>109.170099030847+16.7923194820429i</v>
      </c>
      <c r="I1479" s="57" t="str">
        <f t="shared" si="426"/>
        <v>14.792227198586-88.2971111188165i</v>
      </c>
      <c r="K1479" s="57" t="str">
        <f t="shared" si="427"/>
        <v>0.107379610986798-0.0167201588676533i</v>
      </c>
      <c r="L1479" s="57" t="str">
        <f t="shared" si="428"/>
        <v>0.000125-2.17153768947251i</v>
      </c>
      <c r="M1479" s="57" t="str">
        <f t="shared" si="429"/>
        <v>0.0015-1.04682637553295i</v>
      </c>
      <c r="N1479" s="57">
        <f t="shared" si="430"/>
        <v>83.959205172191218</v>
      </c>
      <c r="O1479" s="57">
        <f t="shared" si="431"/>
        <v>49.657273420462921</v>
      </c>
      <c r="P1479" s="371">
        <f t="shared" si="432"/>
        <v>49.657273420462921</v>
      </c>
      <c r="Q1479" s="371">
        <f t="shared" si="433"/>
        <v>-96.040794827808782</v>
      </c>
      <c r="R1479" s="12">
        <f t="shared" si="434"/>
        <v>83.959205172191218</v>
      </c>
      <c r="S1479" s="57">
        <f t="shared" si="435"/>
        <v>0.23105724011436571</v>
      </c>
      <c r="T1479" s="12">
        <f t="shared" si="418"/>
        <v>49.657273420462921</v>
      </c>
    </row>
    <row r="1480" spans="1:20" x14ac:dyDescent="0.25">
      <c r="A1480" s="57">
        <f t="shared" si="419"/>
        <v>1457.2922029376236</v>
      </c>
      <c r="B1480" s="12">
        <f t="shared" si="436"/>
        <v>231.93525762680028</v>
      </c>
      <c r="C1480" s="57" t="str">
        <f t="shared" si="420"/>
        <v>-31.9843555758279-301.120459371225i</v>
      </c>
      <c r="D1480" s="57" t="str">
        <f t="shared" si="421"/>
        <v>7.7999834351708-137.252202698972i</v>
      </c>
      <c r="E1480" s="57" t="str">
        <f t="shared" si="422"/>
        <v>162.162450128643-1.22301795326877i</v>
      </c>
      <c r="F1480" s="57" t="str">
        <f t="shared" si="423"/>
        <v>3.8398386373852-286.206761395299i</v>
      </c>
      <c r="G1480" s="57" t="str">
        <f t="shared" si="424"/>
        <v>0.999999686847708-0.000559600030687961i</v>
      </c>
      <c r="H1480" s="57" t="str">
        <f t="shared" si="425"/>
        <v>109.170702294434+16.8561657036558i</v>
      </c>
      <c r="I1480" s="57" t="str">
        <f t="shared" si="426"/>
        <v>14.7922630908202-87.9619641488873i</v>
      </c>
      <c r="K1480" s="57" t="str">
        <f t="shared" si="427"/>
        <v>0.107360140080158-0.016780632335515i</v>
      </c>
      <c r="L1480" s="57" t="str">
        <f t="shared" si="428"/>
        <v>0.000125-2.16331708455121i</v>
      </c>
      <c r="M1480" s="57" t="str">
        <f t="shared" si="429"/>
        <v>0.0015-1.04286349425478i</v>
      </c>
      <c r="N1480" s="57">
        <f t="shared" si="430"/>
        <v>83.9369013542956</v>
      </c>
      <c r="O1480" s="57">
        <f t="shared" si="431"/>
        <v>49.623529015684547</v>
      </c>
      <c r="P1480" s="371">
        <f t="shared" si="432"/>
        <v>49.623529015684547</v>
      </c>
      <c r="Q1480" s="371">
        <f t="shared" si="433"/>
        <v>-96.0630986457044</v>
      </c>
      <c r="R1480" s="12">
        <f t="shared" si="434"/>
        <v>83.9369013542956</v>
      </c>
      <c r="S1480" s="57">
        <f t="shared" si="435"/>
        <v>0.23193525762680028</v>
      </c>
      <c r="T1480" s="12">
        <f t="shared" si="418"/>
        <v>49.623529015684547</v>
      </c>
    </row>
    <row r="1481" spans="1:20" x14ac:dyDescent="0.25">
      <c r="A1481" s="57">
        <f t="shared" si="419"/>
        <v>1462.8299133087867</v>
      </c>
      <c r="B1481" s="12">
        <f t="shared" si="436"/>
        <v>232.81661160578213</v>
      </c>
      <c r="C1481" s="57" t="str">
        <f t="shared" si="420"/>
        <v>-31.9774840459308-299.94021319344i</v>
      </c>
      <c r="D1481" s="57" t="str">
        <f t="shared" si="421"/>
        <v>7.79998330903913-136.732704972128i</v>
      </c>
      <c r="E1481" s="57" t="str">
        <f t="shared" si="422"/>
        <v>162.160180134118-1.22726513340725i</v>
      </c>
      <c r="F1481" s="57" t="str">
        <f t="shared" si="423"/>
        <v>3.83983862822917-285.123309182115i</v>
      </c>
      <c r="G1481" s="57" t="str">
        <f t="shared" si="424"/>
        <v>0.999999684463229-0.000561726509465149i</v>
      </c>
      <c r="H1481" s="57" t="str">
        <f t="shared" si="425"/>
        <v>109.171310155762+16.9202549462392i</v>
      </c>
      <c r="I1481" s="57" t="str">
        <f t="shared" si="426"/>
        <v>14.7922992565201-87.6280825389619i</v>
      </c>
      <c r="K1481" s="57" t="str">
        <f t="shared" si="427"/>
        <v>0.107340528100793-0.0168413016849396i</v>
      </c>
      <c r="L1481" s="57" t="str">
        <f t="shared" si="428"/>
        <v>0.000125-2.15512759967246i</v>
      </c>
      <c r="M1481" s="57" t="str">
        <f t="shared" si="429"/>
        <v>0.0015-1.03891561491809i</v>
      </c>
      <c r="N1481" s="57">
        <f t="shared" si="430"/>
        <v>83.914520059428625</v>
      </c>
      <c r="O1481" s="57">
        <f t="shared" si="431"/>
        <v>49.589778708023111</v>
      </c>
      <c r="P1481" s="371">
        <f t="shared" si="432"/>
        <v>49.589778708023111</v>
      </c>
      <c r="Q1481" s="371">
        <f t="shared" si="433"/>
        <v>-96.085479940571375</v>
      </c>
      <c r="R1481" s="12">
        <f t="shared" si="434"/>
        <v>83.914520059428625</v>
      </c>
      <c r="S1481" s="57">
        <f t="shared" si="435"/>
        <v>0.23281661160578213</v>
      </c>
      <c r="T1481" s="12">
        <f t="shared" si="418"/>
        <v>49.589778708023111</v>
      </c>
    </row>
    <row r="1482" spans="1:20" x14ac:dyDescent="0.25">
      <c r="A1482" s="57">
        <f t="shared" si="419"/>
        <v>1468.3886669793601</v>
      </c>
      <c r="B1482" s="12">
        <f t="shared" si="436"/>
        <v>233.7013147298841</v>
      </c>
      <c r="C1482" s="57" t="str">
        <f t="shared" si="420"/>
        <v>-31.9705631505317-298.764299064822i</v>
      </c>
      <c r="D1482" s="57" t="str">
        <f t="shared" si="421"/>
        <v>7.79998318194711-136.215174191148i</v>
      </c>
      <c r="E1482" s="57" t="str">
        <f t="shared" si="422"/>
        <v>162.157893869324-1.23152404554478i</v>
      </c>
      <c r="F1482" s="57" t="str">
        <f t="shared" si="423"/>
        <v>3.83983861900346-284.043958563458i</v>
      </c>
      <c r="G1482" s="57" t="str">
        <f t="shared" si="424"/>
        <v>0.999999682060594-0.000563861068846364i</v>
      </c>
      <c r="H1482" s="57" t="str">
        <f t="shared" si="425"/>
        <v>109.171922649909+16.984588137914i</v>
      </c>
      <c r="I1482" s="57" t="str">
        <f t="shared" si="426"/>
        <v>14.7923356977709-87.2954614860187i</v>
      </c>
      <c r="K1482" s="57" t="str">
        <f t="shared" si="427"/>
        <v>0.107320774080358-0.0169021672932362i</v>
      </c>
      <c r="L1482" s="57" t="str">
        <f t="shared" si="428"/>
        <v>0.000125-2.14696911702775i</v>
      </c>
      <c r="M1482" s="57" t="str">
        <f t="shared" si="429"/>
        <v>0.0015-1.03498268073131i</v>
      </c>
      <c r="N1482" s="57">
        <f t="shared" si="430"/>
        <v>83.892061073199727</v>
      </c>
      <c r="O1482" s="57">
        <f t="shared" si="431"/>
        <v>49.556022455398328</v>
      </c>
      <c r="P1482" s="371">
        <f t="shared" si="432"/>
        <v>49.556022455398328</v>
      </c>
      <c r="Q1482" s="371">
        <f t="shared" si="433"/>
        <v>-96.107938926800273</v>
      </c>
      <c r="R1482" s="12">
        <f t="shared" si="434"/>
        <v>83.892061073199727</v>
      </c>
      <c r="S1482" s="57">
        <f t="shared" si="435"/>
        <v>0.23370131472988409</v>
      </c>
      <c r="T1482" s="12">
        <f t="shared" si="418"/>
        <v>49.556022455398328</v>
      </c>
    </row>
    <row r="1483" spans="1:20" x14ac:dyDescent="0.25">
      <c r="A1483" s="57">
        <f t="shared" si="419"/>
        <v>1473.9685439138816</v>
      </c>
      <c r="B1483" s="12">
        <f t="shared" si="436"/>
        <v>234.58937972585767</v>
      </c>
      <c r="C1483" s="57" t="str">
        <f t="shared" si="420"/>
        <v>-31.9635925570182-297.592700256261i</v>
      </c>
      <c r="D1483" s="57" t="str">
        <f t="shared" si="421"/>
        <v>7.79998305388736-135.699602911175i</v>
      </c>
      <c r="E1483" s="57" t="str">
        <f t="shared" si="422"/>
        <v>162.155591225218-1.2357946870343i</v>
      </c>
      <c r="F1483" s="57" t="str">
        <f t="shared" si="423"/>
        <v>3.83983860970747-282.968694012505i</v>
      </c>
      <c r="G1483" s="57" t="str">
        <f t="shared" si="424"/>
        <v>0.999999679639664-0.000566003739537725i</v>
      </c>
      <c r="H1483" s="57" t="str">
        <f t="shared" si="425"/>
        <v>109.172539812215+17.0491662103813i</v>
      </c>
      <c r="I1483" s="57" t="str">
        <f t="shared" si="426"/>
        <v>14.7923724166734-86.9640962051622i</v>
      </c>
      <c r="K1483" s="57" t="str">
        <f t="shared" si="427"/>
        <v>0.107300877044666-0.0169632295353352i</v>
      </c>
      <c r="L1483" s="57" t="str">
        <f t="shared" si="428"/>
        <v>0.000125-2.13884151925459i</v>
      </c>
      <c r="M1483" s="57" t="str">
        <f t="shared" si="429"/>
        <v>0.0015-1.03106463511786i</v>
      </c>
      <c r="N1483" s="57">
        <f t="shared" si="430"/>
        <v>83.869524181258996</v>
      </c>
      <c r="O1483" s="57">
        <f t="shared" si="431"/>
        <v>49.522260215451404</v>
      </c>
      <c r="P1483" s="371">
        <f t="shared" si="432"/>
        <v>49.522260215451404</v>
      </c>
      <c r="Q1483" s="371">
        <f t="shared" si="433"/>
        <v>-96.130475818741004</v>
      </c>
      <c r="R1483" s="12">
        <f t="shared" si="434"/>
        <v>83.869524181258996</v>
      </c>
      <c r="S1483" s="57">
        <f t="shared" si="435"/>
        <v>0.23458937972585767</v>
      </c>
      <c r="T1483" s="12">
        <f t="shared" si="418"/>
        <v>49.522260215451404</v>
      </c>
    </row>
    <row r="1484" spans="1:20" x14ac:dyDescent="0.25">
      <c r="A1484" s="57">
        <f t="shared" si="419"/>
        <v>1479.5696243807545</v>
      </c>
      <c r="B1484" s="12">
        <f t="shared" si="436"/>
        <v>235.48081936881593</v>
      </c>
      <c r="C1484" s="57" t="str">
        <f t="shared" si="420"/>
        <v>-31.956571930864-296.425400102663i</v>
      </c>
      <c r="D1484" s="57" t="str">
        <f t="shared" si="421"/>
        <v>7.79998292485245-135.185983715546i</v>
      </c>
      <c r="E1484" s="57" t="str">
        <f t="shared" si="422"/>
        <v>162.153272092136-1.24007705473638i</v>
      </c>
      <c r="F1484" s="57" t="str">
        <f t="shared" si="423"/>
        <v>3.83983860034071-281.897500061216i</v>
      </c>
      <c r="G1484" s="57" t="str">
        <f t="shared" si="424"/>
        <v>0.9999996772003-0.000568154552362032i</v>
      </c>
      <c r="H1484" s="57" t="str">
        <f t="shared" si="425"/>
        <v>109.173161678292+17.1139900989354i</v>
      </c>
      <c r="I1484" s="57" t="str">
        <f t="shared" si="426"/>
        <v>14.7924094153439-86.6339819295643i</v>
      </c>
      <c r="K1484" s="57" t="str">
        <f t="shared" si="427"/>
        <v>0.107280836013663-0.0170244887837417i</v>
      </c>
      <c r="L1484" s="57" t="str">
        <f t="shared" si="428"/>
        <v>0.000125-2.13074468943473i</v>
      </c>
      <c r="M1484" s="57" t="str">
        <f t="shared" si="429"/>
        <v>0.0015-1.02716142171535i</v>
      </c>
      <c r="N1484" s="57">
        <f t="shared" si="430"/>
        <v>83.846909169306329</v>
      </c>
      <c r="O1484" s="57">
        <f t="shared" si="431"/>
        <v>49.488491945543728</v>
      </c>
      <c r="P1484" s="371">
        <f t="shared" si="432"/>
        <v>49.488491945543728</v>
      </c>
      <c r="Q1484" s="371">
        <f t="shared" si="433"/>
        <v>-96.153090830693671</v>
      </c>
      <c r="R1484" s="12">
        <f t="shared" si="434"/>
        <v>83.846909169306329</v>
      </c>
      <c r="S1484" s="57">
        <f t="shared" si="435"/>
        <v>0.23548081936881593</v>
      </c>
      <c r="T1484" s="12">
        <f t="shared" si="418"/>
        <v>49.488491945543728</v>
      </c>
    </row>
    <row r="1485" spans="1:20" x14ac:dyDescent="0.25">
      <c r="A1485" s="57">
        <f t="shared" si="419"/>
        <v>1485.1919889534013</v>
      </c>
      <c r="B1485" s="12">
        <f t="shared" si="436"/>
        <v>236.37564648241744</v>
      </c>
      <c r="C1485" s="57" t="str">
        <f t="shared" si="420"/>
        <v>-31.9495009356243-295.262382002714i</v>
      </c>
      <c r="D1485" s="57" t="str">
        <f t="shared" si="421"/>
        <v>7.79998279483505-134.674309215674i</v>
      </c>
      <c r="E1485" s="57" t="str">
        <f t="shared" si="422"/>
        <v>162.150936359801-1.24437114501363i</v>
      </c>
      <c r="F1485" s="57" t="str">
        <f t="shared" si="423"/>
        <v>3.8398385909026-280.830361300103i</v>
      </c>
      <c r="G1485" s="57" t="str">
        <f t="shared" si="424"/>
        <v>0.999999674742362-0.000570313538259212i</v>
      </c>
      <c r="H1485" s="57" t="str">
        <f t="shared" si="425"/>
        <v>109.173788284025+17.179060742481i</v>
      </c>
      <c r="I1485" s="57" t="str">
        <f t="shared" si="426"/>
        <v>14.7924466959161-86.3051139103915i</v>
      </c>
      <c r="K1485" s="57" t="str">
        <f t="shared" si="427"/>
        <v>0.1072606500014-0.0170859454084899i</v>
      </c>
      <c r="L1485" s="57" t="str">
        <f t="shared" si="428"/>
        <v>0.000125-2.12267851109258i</v>
      </c>
      <c r="M1485" s="57" t="str">
        <f t="shared" si="429"/>
        <v>0.0015-1.02327298437472i</v>
      </c>
      <c r="N1485" s="57">
        <f t="shared" si="430"/>
        <v>83.82421582309982</v>
      </c>
      <c r="O1485" s="57">
        <f t="shared" si="431"/>
        <v>49.454717602754926</v>
      </c>
      <c r="P1485" s="371">
        <f t="shared" si="432"/>
        <v>49.454717602754926</v>
      </c>
      <c r="Q1485" s="371">
        <f t="shared" si="433"/>
        <v>-96.17578417690018</v>
      </c>
      <c r="R1485" s="12">
        <f t="shared" si="434"/>
        <v>83.82421582309982</v>
      </c>
      <c r="S1485" s="57">
        <f t="shared" si="435"/>
        <v>0.23637564648241743</v>
      </c>
      <c r="T1485" s="12">
        <f t="shared" si="418"/>
        <v>49.454717602754926</v>
      </c>
    </row>
    <row r="1486" spans="1:20" x14ac:dyDescent="0.25">
      <c r="A1486" s="57">
        <f t="shared" si="419"/>
        <v>1490.8357185114241</v>
      </c>
      <c r="B1486" s="12">
        <f t="shared" si="436"/>
        <v>237.27387393905062</v>
      </c>
      <c r="C1486" s="57" t="str">
        <f t="shared" si="420"/>
        <v>-31.9423792329251-294.103629418677i</v>
      </c>
      <c r="D1486" s="57" t="str">
        <f t="shared" si="421"/>
        <v>7.79998266382767-134.164572050952i</v>
      </c>
      <c r="E1486" s="57" t="str">
        <f t="shared" si="422"/>
        <v>162.148583917307-1.24867695372288i</v>
      </c>
      <c r="F1486" s="57" t="str">
        <f t="shared" si="423"/>
        <v>3.83983858139267-279.76726237802i</v>
      </c>
      <c r="G1486" s="57" t="str">
        <f t="shared" si="424"/>
        <v>0.999999672265708-0.000572480728286759i</v>
      </c>
      <c r="H1486" s="57" t="str">
        <f t="shared" si="425"/>
        <v>109.174419665573+17.2443790835438i</v>
      </c>
      <c r="I1486" s="57" t="str">
        <f t="shared" si="426"/>
        <v>14.7924842605387-85.97748741674i</v>
      </c>
      <c r="K1486" s="57" t="str">
        <f t="shared" si="427"/>
        <v>0.107240318016018-0.0171475997770957i</v>
      </c>
      <c r="L1486" s="57" t="str">
        <f t="shared" si="428"/>
        <v>0.000125-2.11464286819344i</v>
      </c>
      <c r="M1486" s="57" t="str">
        <f t="shared" si="429"/>
        <v>0.0015-1.01939926715952i</v>
      </c>
      <c r="N1486" s="57">
        <f t="shared" si="430"/>
        <v>83.801443928466057</v>
      </c>
      <c r="O1486" s="57">
        <f t="shared" si="431"/>
        <v>49.420937143881844</v>
      </c>
      <c r="P1486" s="371">
        <f t="shared" si="432"/>
        <v>49.420937143881844</v>
      </c>
      <c r="Q1486" s="371">
        <f t="shared" si="433"/>
        <v>-96.198556071533943</v>
      </c>
      <c r="R1486" s="12">
        <f t="shared" si="434"/>
        <v>83.801443928466057</v>
      </c>
      <c r="S1486" s="57">
        <f t="shared" si="435"/>
        <v>0.23727387393905061</v>
      </c>
      <c r="T1486" s="12">
        <f t="shared" si="418"/>
        <v>49.420937143881844</v>
      </c>
    </row>
    <row r="1487" spans="1:20" x14ac:dyDescent="0.25">
      <c r="A1487" s="57">
        <f t="shared" si="419"/>
        <v>1496.5008942417676</v>
      </c>
      <c r="B1487" s="12">
        <f t="shared" si="436"/>
        <v>238.17551466001902</v>
      </c>
      <c r="C1487" s="57" t="str">
        <f t="shared" si="420"/>
        <v>-31.9352064824632-292.949125876154i</v>
      </c>
      <c r="D1487" s="57" t="str">
        <f t="shared" si="421"/>
        <v>7.79998253182266-133.656764888636i</v>
      </c>
      <c r="E1487" s="57" t="str">
        <f t="shared" si="422"/>
        <v>162.14621465313-1.25299447621043i</v>
      </c>
      <c r="F1487" s="57" t="str">
        <f t="shared" si="423"/>
        <v>3.83983857181026-278.708188001929i</v>
      </c>
      <c r="G1487" s="57" t="str">
        <f t="shared" si="424"/>
        <v>0.999999669770196-0.000574656153620187i</v>
      </c>
      <c r="H1487" s="57" t="str">
        <f t="shared" si="425"/>
        <v>109.175055859369+17.3099460682875i</v>
      </c>
      <c r="I1487" s="57" t="str">
        <f t="shared" si="426"/>
        <v>14.7925221113772-85.6510977355612i</v>
      </c>
      <c r="K1487" s="57" t="str">
        <f t="shared" si="427"/>
        <v>0.10721983905972-0.0172094522545107i</v>
      </c>
      <c r="L1487" s="57" t="str">
        <f t="shared" si="428"/>
        <v>0.000125-2.1066376451419i</v>
      </c>
      <c r="M1487" s="57" t="str">
        <f t="shared" si="429"/>
        <v>0.0015-1.015540214345i</v>
      </c>
      <c r="N1487" s="57">
        <f t="shared" si="430"/>
        <v>83.778593271307827</v>
      </c>
      <c r="O1487" s="57">
        <f t="shared" si="431"/>
        <v>49.387150525436425</v>
      </c>
      <c r="P1487" s="371">
        <f t="shared" si="432"/>
        <v>49.387150525436425</v>
      </c>
      <c r="Q1487" s="371">
        <f t="shared" si="433"/>
        <v>-96.221406728692173</v>
      </c>
      <c r="R1487" s="12">
        <f t="shared" si="434"/>
        <v>83.778593271307827</v>
      </c>
      <c r="S1487" s="57">
        <f t="shared" si="435"/>
        <v>0.23817551466001902</v>
      </c>
      <c r="T1487" s="12">
        <f t="shared" si="418"/>
        <v>49.387150525436425</v>
      </c>
    </row>
    <row r="1488" spans="1:20" x14ac:dyDescent="0.25">
      <c r="A1488" s="57">
        <f t="shared" si="419"/>
        <v>1502.1875976398862</v>
      </c>
      <c r="B1488" s="12">
        <f t="shared" si="436"/>
        <v>239.08058161572708</v>
      </c>
      <c r="C1488" s="57" t="str">
        <f t="shared" si="420"/>
        <v>-31.927982341998-291.798854963886i</v>
      </c>
      <c r="D1488" s="57" t="str">
        <f t="shared" si="421"/>
        <v>7.79998239881259-133.150880423753i</v>
      </c>
      <c r="E1488" s="57" t="str">
        <f t="shared" si="422"/>
        <v>162.143828455117-1.25732370730457i</v>
      </c>
      <c r="F1488" s="57" t="str">
        <f t="shared" si="423"/>
        <v>3.83983856215495-277.653122936692i</v>
      </c>
      <c r="G1488" s="57" t="str">
        <f t="shared" si="424"/>
        <v>0.999999667255682-0.000576839845553471i</v>
      </c>
      <c r="H1488" s="57" t="str">
        <f t="shared" si="425"/>
        <v>109.175696902128+17.3757626465276i</v>
      </c>
      <c r="I1488" s="57" t="str">
        <f t="shared" si="426"/>
        <v>14.7925602506142-85.325940171603i</v>
      </c>
      <c r="K1488" s="57" t="str">
        <f t="shared" si="427"/>
        <v>0.107199212128749-0.0172715032030737i</v>
      </c>
      <c r="L1488" s="57" t="str">
        <f t="shared" si="428"/>
        <v>0.000125-2.09866272678014i</v>
      </c>
      <c r="M1488" s="57" t="str">
        <f t="shared" si="429"/>
        <v>0.0015-1.01169577041742i</v>
      </c>
      <c r="N1488" s="57">
        <f t="shared" si="430"/>
        <v>83.755663637614234</v>
      </c>
      <c r="O1488" s="57">
        <f t="shared" si="431"/>
        <v>49.353357703644761</v>
      </c>
      <c r="P1488" s="371">
        <f t="shared" si="432"/>
        <v>49.353357703644761</v>
      </c>
      <c r="Q1488" s="371">
        <f t="shared" si="433"/>
        <v>-96.244336362385766</v>
      </c>
      <c r="R1488" s="12">
        <f t="shared" si="434"/>
        <v>83.755663637614234</v>
      </c>
      <c r="S1488" s="57">
        <f t="shared" si="435"/>
        <v>0.23908058161572709</v>
      </c>
      <c r="T1488" s="12">
        <f t="shared" si="418"/>
        <v>49.353357703644761</v>
      </c>
    </row>
    <row r="1489" spans="1:20" x14ac:dyDescent="0.25">
      <c r="A1489" s="57">
        <f t="shared" si="419"/>
        <v>1507.8959105109179</v>
      </c>
      <c r="B1489" s="12">
        <f t="shared" si="436"/>
        <v>239.98908782586685</v>
      </c>
      <c r="C1489" s="57" t="str">
        <f t="shared" si="420"/>
        <v>-31.9207064673445-290.652800333525i</v>
      </c>
      <c r="D1489" s="57" t="str">
        <f t="shared" si="421"/>
        <v>7.79998226478969-132.646911378984i</v>
      </c>
      <c r="E1489" s="57" t="str">
        <f t="shared" si="422"/>
        <v>162.141425210493-1.26166464130908i</v>
      </c>
      <c r="F1489" s="57" t="str">
        <f t="shared" si="423"/>
        <v>3.83983855242609-276.602052004845i</v>
      </c>
      <c r="G1489" s="57" t="str">
        <f t="shared" si="424"/>
        <v>0.999999664722021-0.000579031835499504i</v>
      </c>
      <c r="H1489" s="57" t="str">
        <f t="shared" si="425"/>
        <v>109.176342830844+17.4418297717458i</v>
      </c>
      <c r="I1489" s="57" t="str">
        <f t="shared" si="426"/>
        <v>14.7925986804484-85.0020100473354i</v>
      </c>
      <c r="K1489" s="57" t="str">
        <f t="shared" si="427"/>
        <v>0.107178436213366-0.0173337529824627i</v>
      </c>
      <c r="L1489" s="57" t="str">
        <f t="shared" si="428"/>
        <v>0.000125-2.09071799838627i</v>
      </c>
      <c r="M1489" s="57" t="str">
        <f t="shared" si="429"/>
        <v>0.0015-1.00786588007314i</v>
      </c>
      <c r="N1489" s="57">
        <f t="shared" si="430"/>
        <v>83.732654813470148</v>
      </c>
      <c r="O1489" s="57">
        <f t="shared" si="431"/>
        <v>49.319558634445215</v>
      </c>
      <c r="P1489" s="371">
        <f t="shared" si="432"/>
        <v>49.319558634445215</v>
      </c>
      <c r="Q1489" s="371">
        <f t="shared" si="433"/>
        <v>-96.267345186529852</v>
      </c>
      <c r="R1489" s="12">
        <f t="shared" si="434"/>
        <v>83.732654813470148</v>
      </c>
      <c r="S1489" s="57">
        <f t="shared" si="435"/>
        <v>0.23998908782586684</v>
      </c>
      <c r="T1489" s="12">
        <f t="shared" si="418"/>
        <v>49.319558634445215</v>
      </c>
    </row>
    <row r="1490" spans="1:20" x14ac:dyDescent="0.25">
      <c r="A1490" s="57">
        <f t="shared" si="419"/>
        <v>1513.6259149708594</v>
      </c>
      <c r="B1490" s="12">
        <f t="shared" si="436"/>
        <v>240.90104635960515</v>
      </c>
      <c r="C1490" s="57" t="str">
        <f t="shared" si="420"/>
        <v>-31.9133785123685-289.510945699414i</v>
      </c>
      <c r="D1490" s="57" t="str">
        <f t="shared" si="421"/>
        <v>7.79998212974635-132.144850504565i</v>
      </c>
      <c r="E1490" s="57" t="str">
        <f t="shared" si="422"/>
        <v>162.139004805849-1.26601727199664i</v>
      </c>
      <c r="F1490" s="57" t="str">
        <f t="shared" si="423"/>
        <v>3.83983854262315-275.554960086377i</v>
      </c>
      <c r="G1490" s="57" t="str">
        <f t="shared" si="424"/>
        <v>0.999999662169068-0.000581232154990543i</v>
      </c>
      <c r="H1490" s="57" t="str">
        <f t="shared" si="425"/>
        <v>109.176993682794+17.5081484011044i</v>
      </c>
      <c r="I1490" s="57" t="str">
        <f t="shared" si="426"/>
        <v>14.7926374030953-84.6793027028842i</v>
      </c>
      <c r="K1490" s="57" t="str">
        <f t="shared" si="427"/>
        <v>0.107157510297829-0.017396201949647i</v>
      </c>
      <c r="L1490" s="57" t="str">
        <f t="shared" si="428"/>
        <v>0.000125-2.08280334567272i</v>
      </c>
      <c r="M1490" s="57" t="str">
        <f t="shared" si="429"/>
        <v>0.0015-1.00405048821791i</v>
      </c>
      <c r="N1490" s="57">
        <f t="shared" si="430"/>
        <v>83.709566585065446</v>
      </c>
      <c r="O1490" s="57">
        <f t="shared" si="431"/>
        <v>49.285753273486755</v>
      </c>
      <c r="P1490" s="371">
        <f t="shared" si="432"/>
        <v>49.285753273486755</v>
      </c>
      <c r="Q1490" s="371">
        <f t="shared" si="433"/>
        <v>-96.290433414934554</v>
      </c>
      <c r="R1490" s="12">
        <f t="shared" si="434"/>
        <v>83.709566585065446</v>
      </c>
      <c r="S1490" s="57">
        <f t="shared" si="435"/>
        <v>0.24090104635960516</v>
      </c>
      <c r="T1490" s="12">
        <f t="shared" si="418"/>
        <v>49.285753273486755</v>
      </c>
    </row>
    <row r="1491" spans="1:20" x14ac:dyDescent="0.25">
      <c r="A1491" s="57">
        <f t="shared" si="419"/>
        <v>1519.3776934477487</v>
      </c>
      <c r="B1491" s="12">
        <f t="shared" si="436"/>
        <v>241.81647033577164</v>
      </c>
      <c r="C1491" s="57" t="str">
        <f t="shared" si="420"/>
        <v>-31.9059981289828-288.37327483839i</v>
      </c>
      <c r="D1491" s="57" t="str">
        <f t="shared" si="421"/>
        <v>7.79998199367468-131.644690578181i</v>
      </c>
      <c r="E1491" s="57" t="str">
        <f t="shared" si="422"/>
        <v>162.136567127153-1.27038159260265i</v>
      </c>
      <c r="F1491" s="57" t="str">
        <f t="shared" si="423"/>
        <v>3.83983853274559-274.51183211852i</v>
      </c>
      <c r="G1491" s="57" t="str">
        <f t="shared" si="424"/>
        <v>0.999999659596675-0.000583440835678668i</v>
      </c>
      <c r="H1491" s="57" t="str">
        <f t="shared" si="425"/>
        <v>109.17764949554+17.5747194954615i</v>
      </c>
      <c r="I1491" s="57" t="str">
        <f t="shared" si="426"/>
        <v>14.7926764207876-84.3578134959661i</v>
      </c>
      <c r="K1491" s="57" t="str">
        <f t="shared" si="427"/>
        <v>0.107136433360368-0.0174588504588374i</v>
      </c>
      <c r="L1491" s="57" t="str">
        <f t="shared" si="428"/>
        <v>0.000125-2.07491865478454i</v>
      </c>
      <c r="M1491" s="57" t="str">
        <f t="shared" si="429"/>
        <v>0.0015-1.00024953996604i</v>
      </c>
      <c r="N1491" s="57">
        <f t="shared" si="430"/>
        <v>83.686398738704767</v>
      </c>
      <c r="O1491" s="57">
        <f t="shared" si="431"/>
        <v>49.25194157612794</v>
      </c>
      <c r="P1491" s="371">
        <f t="shared" si="432"/>
        <v>49.25194157612794</v>
      </c>
      <c r="Q1491" s="371">
        <f t="shared" si="433"/>
        <v>-96.313601261295233</v>
      </c>
      <c r="R1491" s="12">
        <f t="shared" si="434"/>
        <v>83.686398738704767</v>
      </c>
      <c r="S1491" s="57">
        <f t="shared" si="435"/>
        <v>0.24181647033577164</v>
      </c>
      <c r="T1491" s="12">
        <f t="shared" si="418"/>
        <v>49.25194157612794</v>
      </c>
    </row>
    <row r="1492" spans="1:20" x14ac:dyDescent="0.25">
      <c r="A1492" s="57">
        <f t="shared" si="419"/>
        <v>1525.1513286828501</v>
      </c>
      <c r="B1492" s="12">
        <f t="shared" si="436"/>
        <v>242.73537292304758</v>
      </c>
      <c r="C1492" s="57" t="str">
        <f t="shared" si="420"/>
        <v>-31.8985649671372-287.239771589551i</v>
      </c>
      <c r="D1492" s="57" t="str">
        <f t="shared" si="421"/>
        <v>7.79998185656692-131.146424404865i</v>
      </c>
      <c r="E1492" s="57" t="str">
        <f t="shared" si="422"/>
        <v>162.134112059734-1.27475759581734i</v>
      </c>
      <c r="F1492" s="57" t="str">
        <f t="shared" si="423"/>
        <v>3.8398385227928-273.472653095529i</v>
      </c>
      <c r="G1492" s="57" t="str">
        <f t="shared" si="424"/>
        <v>0.999999657004696-0.000585657909336232i</v>
      </c>
      <c r="H1492" s="57" t="str">
        <f t="shared" si="425"/>
        <v>109.17831030693+17.6415440193848i</v>
      </c>
      <c r="I1492" s="57" t="str">
        <f t="shared" si="426"/>
        <v>14.7927157357748-84.0375378018201i</v>
      </c>
      <c r="K1492" s="57" t="str">
        <f t="shared" si="427"/>
        <v>0.107115204373166-0.0175216988614368i</v>
      </c>
      <c r="L1492" s="57" t="str">
        <f t="shared" si="428"/>
        <v>0.000125-2.06706381229781i</v>
      </c>
      <c r="M1492" s="57" t="str">
        <f t="shared" si="429"/>
        <v>0.0015-0.996462980639606i</v>
      </c>
      <c r="N1492" s="57">
        <f t="shared" si="430"/>
        <v>83.663151060817682</v>
      </c>
      <c r="O1492" s="57">
        <f t="shared" si="431"/>
        <v>49.218123497434824</v>
      </c>
      <c r="P1492" s="371">
        <f t="shared" si="432"/>
        <v>49.218123497434824</v>
      </c>
      <c r="Q1492" s="371">
        <f t="shared" si="433"/>
        <v>-96.336848939182318</v>
      </c>
      <c r="R1492" s="12">
        <f t="shared" si="434"/>
        <v>83.663151060817682</v>
      </c>
      <c r="S1492" s="57">
        <f t="shared" si="435"/>
        <v>0.24273537292304759</v>
      </c>
      <c r="T1492" s="12">
        <f t="shared" si="418"/>
        <v>49.218123497434824</v>
      </c>
    </row>
    <row r="1493" spans="1:20" x14ac:dyDescent="0.25">
      <c r="A1493" s="57">
        <f t="shared" si="419"/>
        <v>1530.9469037318449</v>
      </c>
      <c r="B1493" s="12">
        <f t="shared" si="436"/>
        <v>243.65776734015517</v>
      </c>
      <c r="C1493" s="57" t="str">
        <f t="shared" si="420"/>
        <v>-31.8910786748176-286.110419854055i</v>
      </c>
      <c r="D1493" s="57" t="str">
        <f t="shared" si="421"/>
        <v>7.79998171841521-130.65004481689i</v>
      </c>
      <c r="E1493" s="57" t="str">
        <f t="shared" si="422"/>
        <v>162.131639488293-1.27914527378016i</v>
      </c>
      <c r="F1493" s="57" t="str">
        <f t="shared" si="423"/>
        <v>3.83983851276424-272.437408068465i</v>
      </c>
      <c r="G1493" s="57" t="str">
        <f t="shared" si="424"/>
        <v>0.999999654392979-0.000587883407856326i</v>
      </c>
      <c r="H1493" s="57" t="str">
        <f t="shared" si="425"/>
        <v>109.178976155102+17.7086229411672i</v>
      </c>
      <c r="I1493" s="57" t="str">
        <f t="shared" si="426"/>
        <v>14.7927553503234-83.7184710131416i</v>
      </c>
      <c r="K1493" s="57" t="str">
        <f t="shared" si="427"/>
        <v>0.107093822302335-0.0175847475059906i</v>
      </c>
      <c r="L1493" s="57" t="str">
        <f t="shared" si="428"/>
        <v>0.000125-2.05923870521798i</v>
      </c>
      <c r="M1493" s="57" t="str">
        <f t="shared" si="429"/>
        <v>0.0015-0.992690755767697i</v>
      </c>
      <c r="N1493" s="57">
        <f t="shared" si="430"/>
        <v>83.639823337968039</v>
      </c>
      <c r="O1493" s="57">
        <f t="shared" si="431"/>
        <v>49.184298992179734</v>
      </c>
      <c r="P1493" s="371">
        <f t="shared" si="432"/>
        <v>49.184298992179734</v>
      </c>
      <c r="Q1493" s="371">
        <f t="shared" si="433"/>
        <v>-96.360176662031961</v>
      </c>
      <c r="R1493" s="12">
        <f t="shared" si="434"/>
        <v>83.639823337968039</v>
      </c>
      <c r="S1493" s="57">
        <f t="shared" si="435"/>
        <v>0.24365776734015518</v>
      </c>
      <c r="T1493" s="12">
        <f t="shared" si="418"/>
        <v>49.184298992179734</v>
      </c>
    </row>
    <row r="1494" spans="1:20" x14ac:dyDescent="0.25">
      <c r="A1494" s="57">
        <f t="shared" si="419"/>
        <v>1536.7645019660263</v>
      </c>
      <c r="B1494" s="12">
        <f t="shared" si="436"/>
        <v>244.58366685604778</v>
      </c>
      <c r="C1494" s="57" t="str">
        <f t="shared" si="420"/>
        <v>-31.8835388980394-284.985203594894i</v>
      </c>
      <c r="D1494" s="57" t="str">
        <f t="shared" si="421"/>
        <v>7.79998157921143-130.155544673667i</v>
      </c>
      <c r="E1494" s="57" t="str">
        <f t="shared" si="422"/>
        <v>162.129149296895-1.28354461807246i</v>
      </c>
      <c r="F1494" s="57" t="str">
        <f t="shared" si="423"/>
        <v>3.83983850265929-271.406082144976i</v>
      </c>
      <c r="G1494" s="57" t="str">
        <f t="shared" si="424"/>
        <v>0.999999651761376-0.000590117363253224i</v>
      </c>
      <c r="H1494" s="57" t="str">
        <f t="shared" si="425"/>
        <v>109.179647078488+17.7759572328424i</v>
      </c>
      <c r="I1494" s="57" t="str">
        <f t="shared" si="426"/>
        <v>14.7927952667181-83.4006085400168i</v>
      </c>
      <c r="K1494" s="57" t="str">
        <f t="shared" si="427"/>
        <v>0.107072286107892-0.017647996738136i</v>
      </c>
      <c r="L1494" s="57" t="str">
        <f t="shared" si="428"/>
        <v>0.000125-2.05144322097826i</v>
      </c>
      <c r="M1494" s="57" t="str">
        <f t="shared" si="429"/>
        <v>0.0015-0.988932811085563i</v>
      </c>
      <c r="N1494" s="57">
        <f t="shared" si="430"/>
        <v>83.616415356863811</v>
      </c>
      <c r="O1494" s="57">
        <f t="shared" si="431"/>
        <v>49.150468014839333</v>
      </c>
      <c r="P1494" s="371">
        <f t="shared" si="432"/>
        <v>49.150468014839333</v>
      </c>
      <c r="Q1494" s="371">
        <f t="shared" si="433"/>
        <v>-96.383584643136189</v>
      </c>
      <c r="R1494" s="12">
        <f t="shared" si="434"/>
        <v>83.616415356863811</v>
      </c>
      <c r="S1494" s="57">
        <f t="shared" si="435"/>
        <v>0.24458366685604779</v>
      </c>
      <c r="T1494" s="12">
        <f t="shared" si="418"/>
        <v>49.150468014839333</v>
      </c>
    </row>
    <row r="1495" spans="1:20" x14ac:dyDescent="0.25">
      <c r="A1495" s="57">
        <f t="shared" si="419"/>
        <v>1542.604207073497</v>
      </c>
      <c r="B1495" s="12">
        <f t="shared" si="436"/>
        <v>245.51308479010078</v>
      </c>
      <c r="C1495" s="57" t="str">
        <f t="shared" si="420"/>
        <v>-31.8759452808393-283.864106836711i</v>
      </c>
      <c r="D1495" s="57" t="str">
        <f t="shared" si="421"/>
        <v>7.7999814389478-129.662916861649i</v>
      </c>
      <c r="E1495" s="57" t="str">
        <f t="shared" si="422"/>
        <v>162.126641368968-1.28795561971007i</v>
      </c>
      <c r="F1495" s="57" t="str">
        <f t="shared" si="423"/>
        <v>3.83983849247742-270.378660489099i</v>
      </c>
      <c r="G1495" s="57" t="str">
        <f t="shared" si="424"/>
        <v>0.999999649109735-0.00059235980766286i</v>
      </c>
      <c r="H1495" s="57" t="str">
        <f t="shared" si="425"/>
        <v>109.180323115809+17.8435478701966i</v>
      </c>
      <c r="I1495" s="57" t="str">
        <f t="shared" si="426"/>
        <v>14.7928354872597-83.0839458098557i</v>
      </c>
      <c r="K1495" s="57" t="str">
        <f t="shared" si="427"/>
        <v>0.107050594743744-0.01771144690055i</v>
      </c>
      <c r="L1495" s="57" t="str">
        <f t="shared" si="428"/>
        <v>0.000125-2.043677247438i</v>
      </c>
      <c r="M1495" s="57" t="str">
        <f t="shared" si="429"/>
        <v>0.0015-0.98518909253394i</v>
      </c>
      <c r="N1495" s="57">
        <f t="shared" si="430"/>
        <v>83.592926904368539</v>
      </c>
      <c r="O1495" s="57">
        <f t="shared" si="431"/>
        <v>49.116630519593876</v>
      </c>
      <c r="P1495" s="371">
        <f t="shared" si="432"/>
        <v>49.116630519593876</v>
      </c>
      <c r="Q1495" s="371">
        <f t="shared" si="433"/>
        <v>-96.407073095631461</v>
      </c>
      <c r="R1495" s="12">
        <f t="shared" si="434"/>
        <v>83.592926904368539</v>
      </c>
      <c r="S1495" s="57">
        <f t="shared" si="435"/>
        <v>0.24551308479010078</v>
      </c>
      <c r="T1495" s="12">
        <f t="shared" si="418"/>
        <v>49.116630519593876</v>
      </c>
    </row>
    <row r="1496" spans="1:20" x14ac:dyDescent="0.25">
      <c r="A1496" s="57">
        <f t="shared" si="419"/>
        <v>1548.4661030603763</v>
      </c>
      <c r="B1496" s="12">
        <f t="shared" si="436"/>
        <v>246.44603451230316</v>
      </c>
      <c r="C1496" s="57" t="str">
        <f t="shared" si="420"/>
        <v>-31.8682974652728-282.747113665557i</v>
      </c>
      <c r="D1496" s="57" t="str">
        <f t="shared" si="421"/>
        <v>7.79998129761609-129.172154294217i</v>
      </c>
      <c r="E1496" s="57" t="str">
        <f t="shared" si="422"/>
        <v>162.124115587302-1.29237826913654i</v>
      </c>
      <c r="F1496" s="57" t="str">
        <f t="shared" si="423"/>
        <v>3.839838482218-269.355128321025i</v>
      </c>
      <c r="G1496" s="57" t="str">
        <f t="shared" si="424"/>
        <v>0.999999646437903-0.000594610773343279i</v>
      </c>
      <c r="H1496" s="57" t="str">
        <f t="shared" si="425"/>
        <v>109.181004306086+17.9113958327873i</v>
      </c>
      <c r="I1496" s="57" t="str">
        <f t="shared" si="426"/>
        <v>14.7928760142673-82.7684782673265i</v>
      </c>
      <c r="K1496" s="57" t="str">
        <f t="shared" si="427"/>
        <v>0.10702874715766-0.0177750983328995i</v>
      </c>
      <c r="L1496" s="57" t="str">
        <f t="shared" si="428"/>
        <v>0.000125-2.03594067288105i</v>
      </c>
      <c r="M1496" s="57" t="str">
        <f t="shared" si="429"/>
        <v>0.0015-0.981459546258156i</v>
      </c>
      <c r="N1496" s="57">
        <f t="shared" si="430"/>
        <v>83.569357767510269</v>
      </c>
      <c r="O1496" s="57">
        <f t="shared" si="431"/>
        <v>49.082786460324641</v>
      </c>
      <c r="P1496" s="371">
        <f t="shared" si="432"/>
        <v>49.082786460324641</v>
      </c>
      <c r="Q1496" s="371">
        <f t="shared" si="433"/>
        <v>-96.430642232489731</v>
      </c>
      <c r="R1496" s="12">
        <f t="shared" si="434"/>
        <v>83.569357767510269</v>
      </c>
      <c r="S1496" s="57">
        <f t="shared" si="435"/>
        <v>0.24644603451230315</v>
      </c>
      <c r="T1496" s="12">
        <f t="shared" si="418"/>
        <v>49.082786460324641</v>
      </c>
    </row>
    <row r="1497" spans="1:20" x14ac:dyDescent="0.25">
      <c r="A1497" s="57">
        <f t="shared" si="419"/>
        <v>1554.3502742520059</v>
      </c>
      <c r="B1497" s="12">
        <f t="shared" si="436"/>
        <v>247.38252944344993</v>
      </c>
      <c r="C1497" s="57" t="str">
        <f t="shared" si="420"/>
        <v>-31.8605950914106-281.634208228703i</v>
      </c>
      <c r="D1497" s="57" t="str">
        <f t="shared" si="421"/>
        <v>7.79998115520823-128.683249911588i</v>
      </c>
      <c r="E1497" s="57" t="str">
        <f t="shared" si="422"/>
        <v>162.12157183405-1.29681255621746i</v>
      </c>
      <c r="F1497" s="57" t="str">
        <f t="shared" si="423"/>
        <v>3.83983847188047-268.335470916901i</v>
      </c>
      <c r="G1497" s="57" t="str">
        <f t="shared" si="424"/>
        <v>0.999999643745727-0.000596870292675102i</v>
      </c>
      <c r="H1497" s="57" t="str">
        <f t="shared" si="425"/>
        <v>109.181690688639+17.9795021039565i</v>
      </c>
      <c r="I1497" s="57" t="str">
        <f t="shared" si="426"/>
        <v>14.7929168500781-82.4542013742921i</v>
      </c>
      <c r="K1497" s="57" t="str">
        <f t="shared" si="427"/>
        <v>0.107006742291251-0.0178389513717878i</v>
      </c>
      <c r="L1497" s="57" t="str">
        <f t="shared" si="428"/>
        <v>0.000125-2.02823338601419i</v>
      </c>
      <c r="M1497" s="57" t="str">
        <f t="shared" si="429"/>
        <v>0.0015-0.97774411860745i</v>
      </c>
      <c r="N1497" s="57">
        <f t="shared" si="430"/>
        <v>83.545707733492094</v>
      </c>
      <c r="O1497" s="57">
        <f t="shared" si="431"/>
        <v>49.048935790613029</v>
      </c>
      <c r="P1497" s="371">
        <f t="shared" si="432"/>
        <v>49.048935790613029</v>
      </c>
      <c r="Q1497" s="371">
        <f t="shared" si="433"/>
        <v>-96.454292266507906</v>
      </c>
      <c r="R1497" s="12">
        <f t="shared" si="434"/>
        <v>83.545707733492094</v>
      </c>
      <c r="S1497" s="57">
        <f t="shared" si="435"/>
        <v>0.24738252944344993</v>
      </c>
      <c r="T1497" s="12">
        <f t="shared" si="418"/>
        <v>49.048935790613029</v>
      </c>
    </row>
    <row r="1498" spans="1:20" x14ac:dyDescent="0.25">
      <c r="A1498" s="57">
        <f t="shared" si="419"/>
        <v>1560.2568052941635</v>
      </c>
      <c r="B1498" s="12">
        <f t="shared" si="436"/>
        <v>248.32258305533503</v>
      </c>
      <c r="C1498" s="57" t="str">
        <f t="shared" si="420"/>
        <v>-31.8528377973305-280.52537473443i</v>
      </c>
      <c r="D1498" s="57" t="str">
        <f t="shared" si="421"/>
        <v>7.79998101171611-128.196196680708i</v>
      </c>
      <c r="E1498" s="57" t="str">
        <f t="shared" si="422"/>
        <v>162.119009990723-1.30125847023116i</v>
      </c>
      <c r="F1498" s="57" t="str">
        <f t="shared" si="423"/>
        <v>3.83983846146424-267.319673608615i</v>
      </c>
      <c r="G1498" s="57" t="str">
        <f t="shared" si="424"/>
        <v>0.999999641033051-0.000599138398161999i</v>
      </c>
      <c r="H1498" s="57" t="str">
        <f t="shared" si="425"/>
        <v>109.182382303084+18.0478676708459i</v>
      </c>
      <c r="I1498" s="57" t="str">
        <f t="shared" si="426"/>
        <v>14.7929579970469-82.1411106097397i</v>
      </c>
      <c r="K1498" s="57" t="str">
        <f t="shared" si="427"/>
        <v>0.106984579079952-0.0179030063507035i</v>
      </c>
      <c r="L1498" s="57" t="str">
        <f t="shared" si="428"/>
        <v>0.000125-2.02055527596552i</v>
      </c>
      <c r="M1498" s="57" t="str">
        <f t="shared" si="429"/>
        <v>0.0015-0.97404275613414i</v>
      </c>
      <c r="N1498" s="57">
        <f t="shared" si="430"/>
        <v>83.5219765897033</v>
      </c>
      <c r="O1498" s="57">
        <f t="shared" si="431"/>
        <v>49.015078463738924</v>
      </c>
      <c r="P1498" s="371">
        <f t="shared" si="432"/>
        <v>49.015078463738924</v>
      </c>
      <c r="Q1498" s="371">
        <f t="shared" si="433"/>
        <v>-96.4780234102967</v>
      </c>
      <c r="R1498" s="12">
        <f t="shared" si="434"/>
        <v>83.5219765897033</v>
      </c>
      <c r="S1498" s="57">
        <f t="shared" si="435"/>
        <v>0.24832258305533503</v>
      </c>
      <c r="T1498" s="12">
        <f t="shared" si="418"/>
        <v>49.015078463738924</v>
      </c>
    </row>
    <row r="1499" spans="1:20" x14ac:dyDescent="0.25">
      <c r="A1499" s="57">
        <f t="shared" si="419"/>
        <v>1566.1857811542816</v>
      </c>
      <c r="B1499" s="12">
        <f t="shared" si="436"/>
        <v>249.26620887094532</v>
      </c>
      <c r="C1499" s="57" t="str">
        <f t="shared" si="420"/>
        <v>-31.8450252191107-279.420597451813i</v>
      </c>
      <c r="D1499" s="57" t="str">
        <f t="shared" si="421"/>
        <v>7.79998086713134-127.710987595151i</v>
      </c>
      <c r="E1499" s="57" t="str">
        <f t="shared" si="422"/>
        <v>162.11642993819-1.30571599986253i</v>
      </c>
      <c r="F1499" s="57" t="str">
        <f t="shared" si="423"/>
        <v>3.83983845096869-266.307721783577i</v>
      </c>
      <c r="G1499" s="57" t="str">
        <f t="shared" si="424"/>
        <v>0.99999963829972-0.000601415122431147i</v>
      </c>
      <c r="H1499" s="57" t="str">
        <f t="shared" si="425"/>
        <v>109.183079189344+18.1164935244114i</v>
      </c>
      <c r="I1499" s="57" t="str">
        <f t="shared" si="426"/>
        <v>14.7929994575454-81.8292014697202i</v>
      </c>
      <c r="K1499" s="57" t="str">
        <f t="shared" si="427"/>
        <v>0.106962256452998-0.0179672635999654i</v>
      </c>
      <c r="L1499" s="57" t="str">
        <f t="shared" si="428"/>
        <v>0.000125-2.01290623228285i</v>
      </c>
      <c r="M1499" s="57" t="str">
        <f t="shared" si="429"/>
        <v>0.0015-0.970355405592884i</v>
      </c>
      <c r="N1499" s="57">
        <f t="shared" si="430"/>
        <v>83.498164123730064</v>
      </c>
      <c r="O1499" s="57">
        <f t="shared" si="431"/>
        <v>48.981214432678811</v>
      </c>
      <c r="P1499" s="371">
        <f t="shared" si="432"/>
        <v>48.981214432678811</v>
      </c>
      <c r="Q1499" s="371">
        <f t="shared" si="433"/>
        <v>-96.501835876269936</v>
      </c>
      <c r="R1499" s="12">
        <f t="shared" si="434"/>
        <v>83.498164123730064</v>
      </c>
      <c r="S1499" s="57">
        <f t="shared" si="435"/>
        <v>0.24926620887094533</v>
      </c>
      <c r="T1499" s="12">
        <f t="shared" si="418"/>
        <v>48.981214432678811</v>
      </c>
    </row>
    <row r="1500" spans="1:20" x14ac:dyDescent="0.25">
      <c r="A1500" s="57">
        <f t="shared" si="419"/>
        <v>1572.1372871226677</v>
      </c>
      <c r="B1500" s="12">
        <f t="shared" si="436"/>
        <v>250.21342046465492</v>
      </c>
      <c r="C1500" s="57" t="str">
        <f t="shared" si="420"/>
        <v>-31.8371569908333-278.319860710534i</v>
      </c>
      <c r="D1500" s="57" t="str">
        <f t="shared" si="421"/>
        <v>7.79998072144554-127.227615675024i</v>
      </c>
      <c r="E1500" s="57" t="str">
        <f t="shared" si="422"/>
        <v>162.113831556679-1.31018513319668i</v>
      </c>
      <c r="F1500" s="57" t="str">
        <f t="shared" si="423"/>
        <v>3.83983844039321-265.299600884522i</v>
      </c>
      <c r="G1500" s="57" t="str">
        <f t="shared" si="424"/>
        <v>0.999999635545576-0.000603700498233706i</v>
      </c>
      <c r="H1500" s="57" t="str">
        <f t="shared" si="425"/>
        <v>109.183781387645+18.1853806594401i</v>
      </c>
      <c r="I1500" s="57" t="str">
        <f t="shared" si="426"/>
        <v>14.793041233965-81.5184694672823i</v>
      </c>
      <c r="K1500" s="57" t="str">
        <f t="shared" si="427"/>
        <v>0.106939773333404-0.018031723446671i</v>
      </c>
      <c r="L1500" s="57" t="str">
        <f t="shared" si="428"/>
        <v>0.000125-2.00528614493211i</v>
      </c>
      <c r="M1500" s="57" t="str">
        <f t="shared" si="429"/>
        <v>0.0015-0.966682013939911i</v>
      </c>
      <c r="N1500" s="57">
        <f t="shared" si="430"/>
        <v>83.474270123365088</v>
      </c>
      <c r="O1500" s="57">
        <f t="shared" si="431"/>
        <v>48.947343650104827</v>
      </c>
      <c r="P1500" s="371">
        <f t="shared" si="432"/>
        <v>48.947343650104827</v>
      </c>
      <c r="Q1500" s="371">
        <f t="shared" si="433"/>
        <v>-96.525729876634912</v>
      </c>
      <c r="R1500" s="12">
        <f t="shared" si="434"/>
        <v>83.474270123365088</v>
      </c>
      <c r="S1500" s="57">
        <f t="shared" si="435"/>
        <v>0.25021342046465489</v>
      </c>
      <c r="T1500" s="12">
        <f t="shared" si="418"/>
        <v>48.947343650104827</v>
      </c>
    </row>
    <row r="1501" spans="1:20" x14ac:dyDescent="0.25">
      <c r="A1501" s="57">
        <f t="shared" si="419"/>
        <v>1578.111408813734</v>
      </c>
      <c r="B1501" s="12">
        <f t="shared" si="436"/>
        <v>251.16423146242062</v>
      </c>
      <c r="C1501" s="57" t="str">
        <f t="shared" si="420"/>
        <v>-31.8292327445672-277.22314890065i</v>
      </c>
      <c r="D1501" s="57" t="str">
        <f t="shared" si="421"/>
        <v>7.79998057465059-126.746073966858i</v>
      </c>
      <c r="E1501" s="57" t="str">
        <f t="shared" si="422"/>
        <v>162.11121472577-1.31466585770974i</v>
      </c>
      <c r="F1501" s="57" t="str">
        <f t="shared" si="423"/>
        <v>3.83983842973722-264.295296409296i</v>
      </c>
      <c r="G1501" s="57" t="str">
        <f t="shared" si="424"/>
        <v>0.99999963277046-0.000605994558445289i</v>
      </c>
      <c r="H1501" s="57" t="str">
        <f t="shared" si="425"/>
        <v>109.184488938522+18.2545300745638i</v>
      </c>
      <c r="I1501" s="57" t="str">
        <f t="shared" si="426"/>
        <v>14.7930833287145-81.2089101324093i</v>
      </c>
      <c r="K1501" s="57" t="str">
        <f t="shared" si="427"/>
        <v>0.106917128637944-0.0180963862146407i</v>
      </c>
      <c r="L1501" s="57" t="str">
        <f t="shared" si="428"/>
        <v>0.000125-1.99769490429578i</v>
      </c>
      <c r="M1501" s="57" t="str">
        <f t="shared" si="429"/>
        <v>0.0015-0.96302252833225i</v>
      </c>
      <c r="N1501" s="57">
        <f t="shared" si="430"/>
        <v>83.450294376620235</v>
      </c>
      <c r="O1501" s="57">
        <f t="shared" si="431"/>
        <v>48.913466068382341</v>
      </c>
      <c r="P1501" s="371">
        <f t="shared" si="432"/>
        <v>48.913466068382341</v>
      </c>
      <c r="Q1501" s="371">
        <f t="shared" si="433"/>
        <v>-96.549705623379765</v>
      </c>
      <c r="R1501" s="12">
        <f t="shared" si="434"/>
        <v>83.450294376620235</v>
      </c>
      <c r="S1501" s="57">
        <f t="shared" si="435"/>
        <v>0.25116423146242062</v>
      </c>
      <c r="T1501" s="12">
        <f t="shared" si="418"/>
        <v>48.913466068382341</v>
      </c>
    </row>
    <row r="1502" spans="1:20" x14ac:dyDescent="0.25">
      <c r="A1502" s="57">
        <f t="shared" si="419"/>
        <v>1584.1082321672263</v>
      </c>
      <c r="B1502" s="12">
        <f t="shared" si="436"/>
        <v>252.11865554197783</v>
      </c>
      <c r="C1502" s="57" t="str">
        <f t="shared" si="420"/>
        <v>-31.8212521103751-276.130446472417i</v>
      </c>
      <c r="D1502" s="57" t="str">
        <f t="shared" si="421"/>
        <v>7.79998042673774-126.266355543514i</v>
      </c>
      <c r="E1502" s="57" t="str">
        <f t="shared" si="422"/>
        <v>162.1085793244-1.31915816026311i</v>
      </c>
      <c r="F1502" s="57" t="str">
        <f t="shared" si="423"/>
        <v>3.83983841900009-263.294793910636i</v>
      </c>
      <c r="G1502" s="57" t="str">
        <f t="shared" si="424"/>
        <v>0.999999629974214-0.000608297336066432i</v>
      </c>
      <c r="H1502" s="57" t="str">
        <f t="shared" si="425"/>
        <v>109.18520188282+18.3239427722754i</v>
      </c>
      <c r="I1502" s="57" t="str">
        <f t="shared" si="426"/>
        <v>14.7931257442209-80.9005190119508i</v>
      </c>
      <c r="K1502" s="57" t="str">
        <f t="shared" si="427"/>
        <v>0.106894321277132-0.0181612522243646i</v>
      </c>
      <c r="L1502" s="57" t="str">
        <f t="shared" si="428"/>
        <v>0.000125-1.99013240117133i</v>
      </c>
      <c r="M1502" s="57" t="str">
        <f t="shared" si="429"/>
        <v>0.0015-0.959376896126974i</v>
      </c>
      <c r="N1502" s="57">
        <f t="shared" si="430"/>
        <v>83.426236671736078</v>
      </c>
      <c r="O1502" s="57">
        <f t="shared" si="431"/>
        <v>48.879581639569224</v>
      </c>
      <c r="P1502" s="371">
        <f t="shared" si="432"/>
        <v>48.879581639569224</v>
      </c>
      <c r="Q1502" s="371">
        <f t="shared" si="433"/>
        <v>-96.573763328263922</v>
      </c>
      <c r="R1502" s="12">
        <f t="shared" si="434"/>
        <v>83.426236671736078</v>
      </c>
      <c r="S1502" s="57">
        <f t="shared" si="435"/>
        <v>0.25211865554197782</v>
      </c>
      <c r="T1502" s="12">
        <f t="shared" si="418"/>
        <v>48.879581639569224</v>
      </c>
    </row>
    <row r="1503" spans="1:20" x14ac:dyDescent="0.25">
      <c r="A1503" s="57">
        <f t="shared" si="419"/>
        <v>1590.1278434494618</v>
      </c>
      <c r="B1503" s="12">
        <f t="shared" si="436"/>
        <v>253.07670643303734</v>
      </c>
      <c r="C1503" s="57" t="str">
        <f t="shared" si="420"/>
        <v>-31.8132147163019-275.041737936064i</v>
      </c>
      <c r="D1503" s="57" t="str">
        <f t="shared" si="421"/>
        <v>7.79998027769872-125.788453504082i</v>
      </c>
      <c r="E1503" s="57" t="str">
        <f t="shared" si="422"/>
        <v>162.105925230856-1.32366202709538i</v>
      </c>
      <c r="F1503" s="57" t="str">
        <f t="shared" si="423"/>
        <v>3.83983840818119-262.298078995983i</v>
      </c>
      <c r="G1503" s="57" t="str">
        <f t="shared" si="424"/>
        <v>0.999999627156676-0.00061060886422307i</v>
      </c>
      <c r="H1503" s="57" t="str">
        <f t="shared" si="425"/>
        <v>109.185920261696+18.3936197589447i</v>
      </c>
      <c r="I1503" s="57" t="str">
        <f t="shared" si="426"/>
        <v>14.7931684829309-80.5932916695642i</v>
      </c>
      <c r="K1503" s="57" t="str">
        <f t="shared" si="427"/>
        <v>0.106871350155198-0.0182263217929464i</v>
      </c>
      <c r="L1503" s="57" t="str">
        <f t="shared" si="428"/>
        <v>0.000125-1.98259852676961i</v>
      </c>
      <c r="M1503" s="57" t="str">
        <f t="shared" si="429"/>
        <v>0.0015-0.955745064880421i</v>
      </c>
      <c r="N1503" s="57">
        <f t="shared" si="430"/>
        <v>83.402096797193622</v>
      </c>
      <c r="O1503" s="57">
        <f t="shared" si="431"/>
        <v>48.845690315413535</v>
      </c>
      <c r="P1503" s="371">
        <f t="shared" si="432"/>
        <v>48.845690315413535</v>
      </c>
      <c r="Q1503" s="371">
        <f t="shared" si="433"/>
        <v>-96.597903202806378</v>
      </c>
      <c r="R1503" s="12">
        <f t="shared" si="434"/>
        <v>83.402096797193622</v>
      </c>
      <c r="S1503" s="57">
        <f t="shared" si="435"/>
        <v>0.25307670643303737</v>
      </c>
      <c r="T1503" s="12">
        <f t="shared" si="418"/>
        <v>48.845690315413535</v>
      </c>
    </row>
    <row r="1504" spans="1:20" x14ac:dyDescent="0.25">
      <c r="A1504" s="57">
        <f t="shared" si="419"/>
        <v>1596.1703292545697</v>
      </c>
      <c r="B1504" s="12">
        <f t="shared" si="436"/>
        <v>254.03839791748288</v>
      </c>
      <c r="C1504" s="57" t="str">
        <f t="shared" si="420"/>
        <v>-31.805120188371-273.957007861611i</v>
      </c>
      <c r="D1504" s="57" t="str">
        <f t="shared" si="421"/>
        <v>7.79998012752484-125.31236097378i</v>
      </c>
      <c r="E1504" s="57" t="str">
        <f t="shared" si="422"/>
        <v>162.103252322778-1.32817744381475i</v>
      </c>
      <c r="F1504" s="57" t="str">
        <f t="shared" si="423"/>
        <v>3.83983839727991-261.305137327254i</v>
      </c>
      <c r="G1504" s="57" t="str">
        <f t="shared" si="424"/>
        <v>0.999999624317684-0.000612929176167016i</v>
      </c>
      <c r="H1504" s="57" t="str">
        <f t="shared" si="425"/>
        <v>109.186644116621+18.4635620448321i</v>
      </c>
      <c r="I1504" s="57" t="str">
        <f t="shared" si="426"/>
        <v>14.7932115473085-80.287223685644i</v>
      </c>
      <c r="K1504" s="57" t="str">
        <f t="shared" si="427"/>
        <v>0.106848214170074-0.0182915952340476i</v>
      </c>
      <c r="L1504" s="57" t="str">
        <f t="shared" si="428"/>
        <v>0.000125-1.9750931727133i</v>
      </c>
      <c r="M1504" s="57" t="str">
        <f t="shared" si="429"/>
        <v>0.0015-0.952126982347501i</v>
      </c>
      <c r="N1504" s="57">
        <f t="shared" si="430"/>
        <v>83.377874541726214</v>
      </c>
      <c r="O1504" s="57">
        <f t="shared" si="431"/>
        <v>48.811792047352611</v>
      </c>
      <c r="P1504" s="371">
        <f t="shared" si="432"/>
        <v>48.811792047352611</v>
      </c>
      <c r="Q1504" s="371">
        <f t="shared" si="433"/>
        <v>-96.622125458273786</v>
      </c>
      <c r="R1504" s="12">
        <f t="shared" si="434"/>
        <v>83.377874541726214</v>
      </c>
      <c r="S1504" s="57">
        <f t="shared" si="435"/>
        <v>0.25403839791748289</v>
      </c>
      <c r="T1504" s="12">
        <f t="shared" si="418"/>
        <v>48.811792047352611</v>
      </c>
    </row>
    <row r="1505" spans="1:20" x14ac:dyDescent="0.25">
      <c r="A1505" s="57">
        <f t="shared" si="419"/>
        <v>1602.235776505737</v>
      </c>
      <c r="B1505" s="12">
        <f t="shared" si="436"/>
        <v>255.00374382956932</v>
      </c>
      <c r="C1505" s="57" t="str">
        <f t="shared" si="420"/>
        <v>-31.7969681505831-272.876240878663i</v>
      </c>
      <c r="D1505" s="57" t="str">
        <f t="shared" si="421"/>
        <v>7.79997997620742-124.838071103857i</v>
      </c>
      <c r="E1505" s="57" t="str">
        <f t="shared" si="422"/>
        <v>162.10056047716-1.33270439539206i</v>
      </c>
      <c r="F1505" s="57" t="str">
        <f t="shared" si="423"/>
        <v>3.83983838629562-260.315954620653i</v>
      </c>
      <c r="G1505" s="57" t="str">
        <f t="shared" si="424"/>
        <v>0.999999621457074-0.000615258305276436i</v>
      </c>
      <c r="H1505" s="57" t="str">
        <f t="shared" si="425"/>
        <v>109.187373489384+18.5337706441055i</v>
      </c>
      <c r="I1505" s="57" t="str">
        <f t="shared" si="426"/>
        <v>14.7932549398369-79.9823106572655i</v>
      </c>
      <c r="K1505" s="57" t="str">
        <f t="shared" si="427"/>
        <v>0.106824912213369-0.0183570728578319i</v>
      </c>
      <c r="L1505" s="57" t="str">
        <f t="shared" si="428"/>
        <v>0.000125-1.96761623103536i</v>
      </c>
      <c r="M1505" s="57" t="str">
        <f t="shared" si="429"/>
        <v>0.0015-0.948522596480881i</v>
      </c>
      <c r="N1505" s="57">
        <f t="shared" si="430"/>
        <v>83.353569694330034</v>
      </c>
      <c r="O1505" s="57">
        <f t="shared" si="431"/>
        <v>48.777886786511296</v>
      </c>
      <c r="P1505" s="371">
        <f t="shared" si="432"/>
        <v>48.777886786511296</v>
      </c>
      <c r="Q1505" s="371">
        <f t="shared" si="433"/>
        <v>-96.646430305669966</v>
      </c>
      <c r="R1505" s="12">
        <f t="shared" si="434"/>
        <v>83.353569694330034</v>
      </c>
      <c r="S1505" s="57">
        <f t="shared" si="435"/>
        <v>0.25500374382956931</v>
      </c>
      <c r="T1505" s="12">
        <f t="shared" si="418"/>
        <v>48.777886786511296</v>
      </c>
    </row>
    <row r="1506" spans="1:20" x14ac:dyDescent="0.25">
      <c r="A1506" s="57">
        <f t="shared" si="419"/>
        <v>1608.3242724564589</v>
      </c>
      <c r="B1506" s="12">
        <f t="shared" si="436"/>
        <v>255.97275805612168</v>
      </c>
      <c r="C1506" s="57" t="str">
        <f t="shared" si="420"/>
        <v>-31.7887582249101-271.799421676201i</v>
      </c>
      <c r="D1506" s="57" t="str">
        <f t="shared" si="421"/>
        <v>7.79997982373781-124.365577071495i</v>
      </c>
      <c r="E1506" s="57" t="str">
        <f t="shared" si="422"/>
        <v>162.097849570341-1.33724286615259i</v>
      </c>
      <c r="F1506" s="57" t="str">
        <f t="shared" si="423"/>
        <v>3.83983837522771-259.330516646454i</v>
      </c>
      <c r="G1506" s="57" t="str">
        <f t="shared" si="424"/>
        <v>0.999999618574683-0.000617596285056331i</v>
      </c>
      <c r="H1506" s="57" t="str">
        <f t="shared" si="425"/>
        <v>109.188108422093+18.6042465748568i</v>
      </c>
      <c r="I1506" s="57" t="str">
        <f t="shared" si="426"/>
        <v>14.793298663019-79.6785481981161i</v>
      </c>
      <c r="K1506" s="57" t="str">
        <f t="shared" si="427"/>
        <v>0.106801443170351-0.0184227549709085i</v>
      </c>
      <c r="L1506" s="57" t="str">
        <f t="shared" si="428"/>
        <v>0.000125-1.96016759417749i</v>
      </c>
      <c r="M1506" s="57" t="str">
        <f t="shared" si="429"/>
        <v>0.0015-0.944931855430241i</v>
      </c>
      <c r="N1506" s="57">
        <f t="shared" si="430"/>
        <v>83.329182044275925</v>
      </c>
      <c r="O1506" s="57">
        <f t="shared" si="431"/>
        <v>48.743974483700057</v>
      </c>
      <c r="P1506" s="371">
        <f t="shared" si="432"/>
        <v>48.743974483700057</v>
      </c>
      <c r="Q1506" s="371">
        <f t="shared" si="433"/>
        <v>-96.670817955724075</v>
      </c>
      <c r="R1506" s="12">
        <f t="shared" si="434"/>
        <v>83.329182044275925</v>
      </c>
      <c r="S1506" s="57">
        <f t="shared" si="435"/>
        <v>0.25597275805612169</v>
      </c>
      <c r="T1506" s="12">
        <f t="shared" si="418"/>
        <v>48.743974483700057</v>
      </c>
    </row>
    <row r="1507" spans="1:20" x14ac:dyDescent="0.25">
      <c r="A1507" s="57">
        <f t="shared" si="419"/>
        <v>1614.4359046917932</v>
      </c>
      <c r="B1507" s="12">
        <f t="shared" si="436"/>
        <v>256.94545453673493</v>
      </c>
      <c r="C1507" s="57" t="str">
        <f t="shared" si="420"/>
        <v>-31.7804900312877-270.72653500239i</v>
      </c>
      <c r="D1507" s="57" t="str">
        <f t="shared" si="421"/>
        <v>7.79997967010731-123.894872079708i</v>
      </c>
      <c r="E1507" s="57" t="str">
        <f t="shared" si="422"/>
        <v>162.095119478008-1.34179283976833i</v>
      </c>
      <c r="F1507" s="57" t="str">
        <f t="shared" si="423"/>
        <v>3.83983836407553-258.3488092288i</v>
      </c>
      <c r="G1507" s="57" t="str">
        <f t="shared" si="424"/>
        <v>0.999999615670344-0.00061994314913902i</v>
      </c>
      <c r="H1507" s="57" t="str">
        <f t="shared" si="425"/>
        <v>109.188848957178+18.6749908591154i</v>
      </c>
      <c r="I1507" s="57" t="str">
        <f t="shared" si="426"/>
        <v>14.7933427193759-79.3759319384341i</v>
      </c>
      <c r="K1507" s="57" t="str">
        <f t="shared" si="427"/>
        <v>0.106777805919928-0.0184886418762739i</v>
      </c>
      <c r="L1507" s="57" t="str">
        <f t="shared" si="428"/>
        <v>0.000125-1.95274715498853i</v>
      </c>
      <c r="M1507" s="57" t="str">
        <f t="shared" si="429"/>
        <v>0.0015-0.941354707541584i</v>
      </c>
      <c r="N1507" s="57">
        <f t="shared" si="430"/>
        <v>83.304711381121834</v>
      </c>
      <c r="O1507" s="57">
        <f t="shared" si="431"/>
        <v>48.710055089413629</v>
      </c>
      <c r="P1507" s="371">
        <f t="shared" si="432"/>
        <v>48.710055089413629</v>
      </c>
      <c r="Q1507" s="371">
        <f t="shared" si="433"/>
        <v>-96.695288618878166</v>
      </c>
      <c r="R1507" s="12">
        <f t="shared" si="434"/>
        <v>83.304711381121834</v>
      </c>
      <c r="S1507" s="57">
        <f t="shared" si="435"/>
        <v>0.25694545453673495</v>
      </c>
      <c r="T1507" s="12">
        <f t="shared" si="418"/>
        <v>48.710055089413629</v>
      </c>
    </row>
    <row r="1508" spans="1:20" x14ac:dyDescent="0.25">
      <c r="A1508" s="57">
        <f t="shared" si="419"/>
        <v>1620.5707611296223</v>
      </c>
      <c r="B1508" s="12">
        <f t="shared" si="436"/>
        <v>257.92184726397454</v>
      </c>
      <c r="C1508" s="57" t="str">
        <f t="shared" si="420"/>
        <v>-31.7721631876173-269.657565664385i</v>
      </c>
      <c r="D1508" s="57" t="str">
        <f t="shared" si="421"/>
        <v>7.79997951530701-123.425949357246i</v>
      </c>
      <c r="E1508" s="57" t="str">
        <f t="shared" si="422"/>
        <v>162.0923700752-1.34635429925102i</v>
      </c>
      <c r="F1508" s="57" t="str">
        <f t="shared" si="423"/>
        <v>3.8398383528384-257.370818245501i</v>
      </c>
      <c r="G1508" s="57" t="str">
        <f t="shared" si="424"/>
        <v>0.99999961274389-0.000622298931284618i</v>
      </c>
      <c r="H1508" s="57" t="str">
        <f t="shared" si="425"/>
        <v>109.189595137396+18.7460045228658i</v>
      </c>
      <c r="I1508" s="57" t="str">
        <f t="shared" si="426"/>
        <v>14.7933871114487-79.0744575249481i</v>
      </c>
      <c r="K1508" s="57" t="str">
        <f t="shared" si="427"/>
        <v>0.106753999334628-0.018554733873255i</v>
      </c>
      <c r="L1508" s="57" t="str">
        <f t="shared" si="428"/>
        <v>0.000125-1.94535480672298i</v>
      </c>
      <c r="M1508" s="57" t="str">
        <f t="shared" si="429"/>
        <v>0.0015-0.93779110135643i</v>
      </c>
      <c r="N1508" s="57">
        <f t="shared" si="430"/>
        <v>83.280157494723582</v>
      </c>
      <c r="O1508" s="57">
        <f t="shared" si="431"/>
        <v>48.676128553829528</v>
      </c>
      <c r="P1508" s="371">
        <f t="shared" si="432"/>
        <v>48.676128553829528</v>
      </c>
      <c r="Q1508" s="371">
        <f t="shared" si="433"/>
        <v>-96.719842505276418</v>
      </c>
      <c r="R1508" s="12">
        <f t="shared" si="434"/>
        <v>83.280157494723582</v>
      </c>
      <c r="S1508" s="57">
        <f t="shared" si="435"/>
        <v>0.25792184726397455</v>
      </c>
      <c r="T1508" s="12">
        <f t="shared" si="418"/>
        <v>48.676128553829528</v>
      </c>
    </row>
    <row r="1509" spans="1:20" x14ac:dyDescent="0.25">
      <c r="A1509" s="57">
        <f t="shared" si="419"/>
        <v>1626.7289300219149</v>
      </c>
      <c r="B1509" s="12">
        <f t="shared" si="436"/>
        <v>258.90195028357766</v>
      </c>
      <c r="C1509" s="57" t="str">
        <f t="shared" si="420"/>
        <v>-31.7637773097571-268.592498528133i</v>
      </c>
      <c r="D1509" s="57" t="str">
        <f t="shared" si="421"/>
        <v>7.79997935932794-122.958802158499i</v>
      </c>
      <c r="E1509" s="57" t="str">
        <f t="shared" si="422"/>
        <v>162.089601236298-1.35092722694337i</v>
      </c>
      <c r="F1509" s="57" t="str">
        <f t="shared" si="423"/>
        <v>3.83983834151574-256.396529627828i</v>
      </c>
      <c r="G1509" s="57" t="str">
        <f t="shared" si="424"/>
        <v>0.999999609795153-0.00062466366538153i</v>
      </c>
      <c r="H1509" s="57" t="str">
        <f t="shared" si="425"/>
        <v>109.190347005827+18.8172885960619i</v>
      </c>
      <c r="I1509" s="57" t="str">
        <f t="shared" si="426"/>
        <v>14.7934318417969-78.7741206208088i</v>
      </c>
      <c r="K1509" s="57" t="str">
        <f t="shared" si="427"/>
        <v>0.106730022280582-0.01862103125745i</v>
      </c>
      <c r="L1509" s="57" t="str">
        <f t="shared" si="428"/>
        <v>0.000125-1.93799044303944i</v>
      </c>
      <c r="M1509" s="57" t="str">
        <f t="shared" si="429"/>
        <v>0.0015-0.934240985611107i</v>
      </c>
      <c r="N1509" s="57">
        <f t="shared" si="430"/>
        <v>83.255520175247881</v>
      </c>
      <c r="O1509" s="57">
        <f t="shared" si="431"/>
        <v>48.642194826806467</v>
      </c>
      <c r="P1509" s="371">
        <f t="shared" si="432"/>
        <v>48.642194826806467</v>
      </c>
      <c r="Q1509" s="371">
        <f t="shared" si="433"/>
        <v>-96.744479824752119</v>
      </c>
      <c r="R1509" s="12">
        <f t="shared" si="434"/>
        <v>83.255520175247881</v>
      </c>
      <c r="S1509" s="57">
        <f t="shared" si="435"/>
        <v>0.25890195028357765</v>
      </c>
      <c r="T1509" s="12">
        <f t="shared" si="418"/>
        <v>48.642194826806467</v>
      </c>
    </row>
    <row r="1510" spans="1:20" x14ac:dyDescent="0.25">
      <c r="A1510" s="57">
        <f t="shared" si="419"/>
        <v>1632.9104999559981</v>
      </c>
      <c r="B1510" s="12">
        <f t="shared" si="436"/>
        <v>259.88577769465525</v>
      </c>
      <c r="C1510" s="57" t="str">
        <f t="shared" si="420"/>
        <v>-31.7553320115221-267.531318518168i</v>
      </c>
      <c r="D1510" s="57" t="str">
        <f t="shared" si="421"/>
        <v>7.79997920216119-122.493423763397i</v>
      </c>
      <c r="E1510" s="57" t="str">
        <f t="shared" si="422"/>
        <v>162.08681283503-1.35551160451214i</v>
      </c>
      <c r="F1510" s="57" t="str">
        <f t="shared" si="423"/>
        <v>3.83983833010682-255.42592936031i</v>
      </c>
      <c r="G1510" s="57" t="str">
        <f t="shared" si="424"/>
        <v>0.999999606823963-0.000627037385446932i</v>
      </c>
      <c r="H1510" s="57" t="str">
        <f t="shared" si="425"/>
        <v>109.191104605885+18.8888441126453i</v>
      </c>
      <c r="I1510" s="57" t="str">
        <f t="shared" si="426"/>
        <v>14.7934769130009-78.4749169055328i</v>
      </c>
      <c r="K1510" s="57" t="str">
        <f t="shared" si="427"/>
        <v>0.106705873617501-0.0186875343206705i</v>
      </c>
      <c r="L1510" s="57" t="str">
        <f t="shared" si="428"/>
        <v>0.000125-1.93065395799904i</v>
      </c>
      <c r="M1510" s="57" t="str">
        <f t="shared" si="429"/>
        <v>0.0015-0.930704309236007i</v>
      </c>
      <c r="N1510" s="57">
        <f t="shared" si="430"/>
        <v>83.230799213183317</v>
      </c>
      <c r="O1510" s="57">
        <f t="shared" si="431"/>
        <v>48.608253857882445</v>
      </c>
      <c r="P1510" s="371">
        <f t="shared" si="432"/>
        <v>48.608253857882445</v>
      </c>
      <c r="Q1510" s="371">
        <f t="shared" si="433"/>
        <v>-96.769200786816683</v>
      </c>
      <c r="R1510" s="12">
        <f t="shared" si="434"/>
        <v>83.230799213183317</v>
      </c>
      <c r="S1510" s="57">
        <f t="shared" si="435"/>
        <v>0.25988577769465526</v>
      </c>
      <c r="T1510" s="12">
        <f t="shared" si="418"/>
        <v>48.608253857882445</v>
      </c>
    </row>
    <row r="1511" spans="1:20" x14ac:dyDescent="0.25">
      <c r="A1511" s="57">
        <f t="shared" si="419"/>
        <v>1639.115559855831</v>
      </c>
      <c r="B1511" s="12">
        <f t="shared" si="436"/>
        <v>260.87334364989493</v>
      </c>
      <c r="C1511" s="57" t="str">
        <f t="shared" si="420"/>
        <v>-31.7468269046764-266.474010617439i</v>
      </c>
      <c r="D1511" s="57" t="str">
        <f t="shared" si="421"/>
        <v>7.79997904379769-122.029807477317i</v>
      </c>
      <c r="E1511" s="57" t="str">
        <f t="shared" si="422"/>
        <v>162.084004744467-1.36010741293927i</v>
      </c>
      <c r="F1511" s="57" t="str">
        <f t="shared" si="423"/>
        <v>3.83983831861107-254.459003480541i</v>
      </c>
      <c r="G1511" s="57" t="str">
        <f t="shared" si="424"/>
        <v>0.999999603830149-0.000629420125627263i</v>
      </c>
      <c r="H1511" s="57" t="str">
        <f t="shared" si="425"/>
        <v>109.191867981309+18.9606721105576i</v>
      </c>
      <c r="I1511" s="57" t="str">
        <f t="shared" si="426"/>
        <v>14.7935223276595-78.1768420749344i</v>
      </c>
      <c r="K1511" s="57" t="str">
        <f t="shared" si="427"/>
        <v>0.106681552198665-0.0187542433508808i</v>
      </c>
      <c r="L1511" s="57" t="str">
        <f t="shared" si="428"/>
        <v>0.000125-1.92334524606399i</v>
      </c>
      <c r="M1511" s="57" t="str">
        <f t="shared" si="429"/>
        <v>0.0015-0.927181021354859i</v>
      </c>
      <c r="N1511" s="57">
        <f t="shared" si="430"/>
        <v>83.20599439935414</v>
      </c>
      <c r="O1511" s="57">
        <f t="shared" si="431"/>
        <v>48.574305596273874</v>
      </c>
      <c r="P1511" s="371">
        <f t="shared" si="432"/>
        <v>48.574305596273874</v>
      </c>
      <c r="Q1511" s="371">
        <f t="shared" si="433"/>
        <v>-96.79400560064586</v>
      </c>
      <c r="R1511" s="12">
        <f t="shared" si="434"/>
        <v>83.20599439935414</v>
      </c>
      <c r="S1511" s="57">
        <f t="shared" si="435"/>
        <v>0.26087334364989495</v>
      </c>
      <c r="T1511" s="12">
        <f t="shared" si="418"/>
        <v>48.574305596273874</v>
      </c>
    </row>
    <row r="1512" spans="1:20" x14ac:dyDescent="0.25">
      <c r="A1512" s="57">
        <f t="shared" si="419"/>
        <v>1645.3441989832831</v>
      </c>
      <c r="B1512" s="12">
        <f t="shared" si="436"/>
        <v>261.86466235576455</v>
      </c>
      <c r="C1512" s="57" t="str">
        <f t="shared" si="420"/>
        <v>-31.7382615989327-265.420559867085i</v>
      </c>
      <c r="D1512" s="57" t="str">
        <f t="shared" si="421"/>
        <v>7.79997888422844-121.567946630982i</v>
      </c>
      <c r="E1512" s="57" t="str">
        <f t="shared" si="422"/>
        <v>162.081176837025-1.36471463251484i</v>
      </c>
      <c r="F1512" s="57" t="str">
        <f t="shared" si="423"/>
        <v>3.83983830702777-253.495738078964i</v>
      </c>
      <c r="G1512" s="57" t="str">
        <f t="shared" si="424"/>
        <v>0.999999600813538-0.000631811920198715i</v>
      </c>
      <c r="H1512" s="57" t="str">
        <f t="shared" si="425"/>
        <v>109.192637176182+19.0327736317604i</v>
      </c>
      <c r="I1512" s="57" t="str">
        <f t="shared" si="426"/>
        <v>14.7935680883923-77.8798918410711i</v>
      </c>
      <c r="K1512" s="57" t="str">
        <f t="shared" si="427"/>
        <v>0.106657056870895-0.0188211586321386i</v>
      </c>
      <c r="L1512" s="57" t="str">
        <f t="shared" si="428"/>
        <v>0.000125-1.91606420209603i</v>
      </c>
      <c r="M1512" s="57" t="str">
        <f t="shared" si="429"/>
        <v>0.0015-0.923671071283983i</v>
      </c>
      <c r="N1512" s="57">
        <f t="shared" si="430"/>
        <v>83.181105524931155</v>
      </c>
      <c r="O1512" s="57">
        <f t="shared" si="431"/>
        <v>48.54034999087304</v>
      </c>
      <c r="P1512" s="371">
        <f t="shared" si="432"/>
        <v>48.54034999087304</v>
      </c>
      <c r="Q1512" s="371">
        <f t="shared" si="433"/>
        <v>-96.818894475068845</v>
      </c>
      <c r="R1512" s="12">
        <f t="shared" si="434"/>
        <v>83.181105524931155</v>
      </c>
      <c r="S1512" s="57">
        <f t="shared" si="435"/>
        <v>0.26186466235576455</v>
      </c>
      <c r="T1512" s="12">
        <f t="shared" si="418"/>
        <v>48.54034999087304</v>
      </c>
    </row>
    <row r="1513" spans="1:20" x14ac:dyDescent="0.25">
      <c r="A1513" s="57">
        <f t="shared" si="419"/>
        <v>1651.5965069394197</v>
      </c>
      <c r="B1513" s="12">
        <f t="shared" si="436"/>
        <v>262.85974807271646</v>
      </c>
      <c r="C1513" s="57" t="str">
        <f t="shared" si="420"/>
        <v>-31.7296357019472-264.37095136627i</v>
      </c>
      <c r="D1513" s="57" t="str">
        <f t="shared" si="421"/>
        <v>7.79997872344409-121.107834580367i</v>
      </c>
      <c r="E1513" s="57" t="str">
        <f t="shared" si="422"/>
        <v>162.078328984464-1.36933324282808i</v>
      </c>
      <c r="F1513" s="57" t="str">
        <f t="shared" si="423"/>
        <v>3.83983829535625-252.536119298683i</v>
      </c>
      <c r="G1513" s="57" t="str">
        <f t="shared" si="424"/>
        <v>0.999999597773958-0.000634212803567729i</v>
      </c>
      <c r="H1513" s="57" t="str">
        <f t="shared" si="425"/>
        <v>109.193412234917+19.1051497222489i</v>
      </c>
      <c r="I1513" s="57" t="str">
        <f t="shared" si="426"/>
        <v>14.7936141978383-77.5840619321738i</v>
      </c>
      <c r="K1513" s="57" t="str">
        <f t="shared" si="427"/>
        <v>0.106632386474543-0.0188882804445344i</v>
      </c>
      <c r="L1513" s="57" t="str">
        <f t="shared" si="428"/>
        <v>0.000125-1.90881072135488i</v>
      </c>
      <c r="M1513" s="57" t="str">
        <f t="shared" si="429"/>
        <v>0.0015-0.920174408531561i</v>
      </c>
      <c r="N1513" s="57">
        <f t="shared" si="430"/>
        <v>83.15613238144536</v>
      </c>
      <c r="O1513" s="57">
        <f t="shared" si="431"/>
        <v>48.506386990247357</v>
      </c>
      <c r="P1513" s="371">
        <f t="shared" si="432"/>
        <v>48.506386990247357</v>
      </c>
      <c r="Q1513" s="371">
        <f t="shared" si="433"/>
        <v>-96.84386761855464</v>
      </c>
      <c r="R1513" s="12">
        <f t="shared" si="434"/>
        <v>83.15613238144536</v>
      </c>
      <c r="S1513" s="57">
        <f t="shared" si="435"/>
        <v>0.26285974807271645</v>
      </c>
      <c r="T1513" s="12">
        <f t="shared" si="418"/>
        <v>48.506386990247357</v>
      </c>
    </row>
    <row r="1514" spans="1:20" x14ac:dyDescent="0.25">
      <c r="A1514" s="57">
        <f t="shared" si="419"/>
        <v>1657.8725736657896</v>
      </c>
      <c r="B1514" s="12">
        <f t="shared" si="436"/>
        <v>263.85861511539281</v>
      </c>
      <c r="C1514" s="57" t="str">
        <f t="shared" si="420"/>
        <v>-31.7209488193173-263.325170271983i</v>
      </c>
      <c r="D1514" s="57" t="str">
        <f t="shared" si="421"/>
        <v>7.79997856143544-120.649464706609i</v>
      </c>
      <c r="E1514" s="57" t="str">
        <f t="shared" si="422"/>
        <v>162.075461057881-1.37396322276022i</v>
      </c>
      <c r="F1514" s="57" t="str">
        <f t="shared" si="423"/>
        <v>3.83983828359589-251.580133335262i</v>
      </c>
      <c r="G1514" s="57" t="str">
        <f t="shared" si="424"/>
        <v>0.999999594711233-0.000636622810271485i</v>
      </c>
      <c r="H1514" s="57" t="str">
        <f t="shared" si="425"/>
        <v>109.194193202269+19.177801432068i</v>
      </c>
      <c r="I1514" s="57" t="str">
        <f t="shared" si="426"/>
        <v>14.7936606586568-77.2893480925912i</v>
      </c>
      <c r="K1514" s="57" t="str">
        <f t="shared" si="427"/>
        <v>0.106607539843472-0.01895560906413i</v>
      </c>
      <c r="L1514" s="57" t="str">
        <f t="shared" si="428"/>
        <v>0.000125-1.90158469949679i</v>
      </c>
      <c r="M1514" s="57" t="str">
        <f t="shared" si="429"/>
        <v>0.0015-0.916690982796934i</v>
      </c>
      <c r="N1514" s="57">
        <f t="shared" si="430"/>
        <v>83.131074760800189</v>
      </c>
      <c r="O1514" s="57">
        <f t="shared" si="431"/>
        <v>48.472416542637539</v>
      </c>
      <c r="P1514" s="371">
        <f t="shared" si="432"/>
        <v>48.472416542637539</v>
      </c>
      <c r="Q1514" s="371">
        <f t="shared" si="433"/>
        <v>-96.868925239199811</v>
      </c>
      <c r="R1514" s="12">
        <f t="shared" si="434"/>
        <v>83.131074760800189</v>
      </c>
      <c r="S1514" s="57">
        <f t="shared" si="435"/>
        <v>0.26385861511539282</v>
      </c>
      <c r="T1514" s="12">
        <f t="shared" si="418"/>
        <v>48.472416542637539</v>
      </c>
    </row>
    <row r="1515" spans="1:20" x14ac:dyDescent="0.25">
      <c r="A1515" s="57">
        <f t="shared" si="419"/>
        <v>1664.1724894457197</v>
      </c>
      <c r="B1515" s="12">
        <f t="shared" si="436"/>
        <v>264.86127785283134</v>
      </c>
      <c r="C1515" s="57" t="str">
        <f t="shared" si="420"/>
        <v>-31.7122005545785-262.283201798835i</v>
      </c>
      <c r="D1515" s="57" t="str">
        <f t="shared" si="421"/>
        <v>7.79997839819327-120.192830415901i</v>
      </c>
      <c r="E1515" s="57" t="str">
        <f t="shared" si="422"/>
        <v>162.072572927721-1.37860455047583i</v>
      </c>
      <c r="F1515" s="57" t="str">
        <f t="shared" si="423"/>
        <v>3.83983827174595-250.627766436519i</v>
      </c>
      <c r="G1515" s="57" t="str">
        <f t="shared" si="424"/>
        <v>0.999999591625187-0.000639041974978403i</v>
      </c>
      <c r="H1515" s="57" t="str">
        <f t="shared" si="425"/>
        <v>109.194980123337+19.2507298153315i</v>
      </c>
      <c r="I1515" s="57" t="str">
        <f t="shared" si="426"/>
        <v>14.7937074735281-76.9957460827263i</v>
      </c>
      <c r="K1515" s="57" t="str">
        <f t="shared" si="427"/>
        <v>0.106582515805034-0.0190231447628975i</v>
      </c>
      <c r="L1515" s="57" t="str">
        <f t="shared" si="428"/>
        <v>0.000125-1.89438603257302i</v>
      </c>
      <c r="M1515" s="57" t="str">
        <f t="shared" si="429"/>
        <v>0.0015-0.913220743969852i</v>
      </c>
      <c r="N1515" s="57">
        <f t="shared" si="430"/>
        <v>83.105932455284034</v>
      </c>
      <c r="O1515" s="57">
        <f t="shared" si="431"/>
        <v>48.438438595955624</v>
      </c>
      <c r="P1515" s="371">
        <f t="shared" si="432"/>
        <v>48.438438595955624</v>
      </c>
      <c r="Q1515" s="371">
        <f t="shared" si="433"/>
        <v>-96.894067544715966</v>
      </c>
      <c r="R1515" s="12">
        <f t="shared" si="434"/>
        <v>83.105932455284034</v>
      </c>
      <c r="S1515" s="57">
        <f t="shared" si="435"/>
        <v>0.26486127785283131</v>
      </c>
      <c r="T1515" s="12">
        <f t="shared" si="418"/>
        <v>48.438438595955624</v>
      </c>
    </row>
    <row r="1516" spans="1:20" x14ac:dyDescent="0.25">
      <c r="A1516" s="57">
        <f t="shared" si="419"/>
        <v>1670.4963449056133</v>
      </c>
      <c r="B1516" s="12">
        <f t="shared" si="436"/>
        <v>265.86775070867208</v>
      </c>
      <c r="C1516" s="57" t="str">
        <f t="shared" si="420"/>
        <v>-31.7033905091982-261.245031218891i</v>
      </c>
      <c r="D1516" s="57" t="str">
        <f t="shared" si="421"/>
        <v>7.79997823370805-119.737925139406i</v>
      </c>
      <c r="E1516" s="57" t="str">
        <f t="shared" si="422"/>
        <v>162.069664463761-1.38325720341345i</v>
      </c>
      <c r="F1516" s="57" t="str">
        <f t="shared" si="423"/>
        <v>3.83983825980582-249.67900490234i</v>
      </c>
      <c r="G1516" s="57" t="str">
        <f t="shared" si="424"/>
        <v>0.999999588515643-0.00064147033248864i</v>
      </c>
      <c r="H1516" s="57" t="str">
        <f t="shared" si="425"/>
        <v>109.195773043562+19.3239359302338i</v>
      </c>
      <c r="I1516" s="57" t="str">
        <f t="shared" si="426"/>
        <v>14.7937546451518-76.7032516789754i</v>
      </c>
      <c r="K1516" s="57" t="str">
        <f t="shared" si="427"/>
        <v>0.106557313180063-0.0190908878086566i</v>
      </c>
      <c r="L1516" s="57" t="str">
        <f t="shared" si="428"/>
        <v>0.000125-1.88721461702831i</v>
      </c>
      <c r="M1516" s="57" t="str">
        <f t="shared" si="429"/>
        <v>0.0015-0.909763642129758i</v>
      </c>
      <c r="N1516" s="57">
        <f t="shared" si="430"/>
        <v>83.080705257584441</v>
      </c>
      <c r="O1516" s="57">
        <f t="shared" si="431"/>
        <v>48.404453097784042</v>
      </c>
      <c r="P1516" s="371">
        <f t="shared" si="432"/>
        <v>48.404453097784042</v>
      </c>
      <c r="Q1516" s="371">
        <f t="shared" si="433"/>
        <v>-96.919294742415559</v>
      </c>
      <c r="R1516" s="12">
        <f t="shared" si="434"/>
        <v>83.080705257584441</v>
      </c>
      <c r="S1516" s="57">
        <f t="shared" si="435"/>
        <v>0.26586775070867208</v>
      </c>
      <c r="T1516" s="12">
        <f t="shared" ref="T1516:T1579" si="437">P1516</f>
        <v>48.404453097784042</v>
      </c>
    </row>
    <row r="1517" spans="1:20" x14ac:dyDescent="0.25">
      <c r="A1517" s="57">
        <f t="shared" ref="A1517:A1580" si="438">2*PI()*B1517</f>
        <v>1676.8442310162548</v>
      </c>
      <c r="B1517" s="12">
        <f t="shared" si="436"/>
        <v>266.87804816136503</v>
      </c>
      <c r="C1517" s="57" t="str">
        <f t="shared" ref="C1517:C1580" si="439">IMPRODUCT(D1517,E1517,$C$40,,K1517,$C$41)</f>
        <v>-31.694518282578-260.210643861463i</v>
      </c>
      <c r="D1517" s="57" t="str">
        <f t="shared" ref="D1517:D1580" si="440">IMDIV(IMPRODUCT($C$37,$C$38,COMPLEX(1,A1517/$C$38)),IMSUM(-1*A1517*A1517/$C$39,COMPLEX(0,1*A1517)))</f>
        <v>7.79997806797038-119.284742333159i</v>
      </c>
      <c r="E1517" s="57" t="str">
        <f t="shared" ref="E1517:E1580" si="441">IMDIV(IMPRODUCT(IMSUM(F1517,G1517),$C$29,H1517),IMSUM(1,I1517))</f>
        <v>162.066735535127-1.38792115828028i</v>
      </c>
      <c r="F1517" s="57" t="str">
        <f t="shared" ref="F1517:F1580" si="442">IMDIV(IMPRODUCT($C$14,$C$15,COMPLEX(1,A1517/$C$15)),IMSUM(-1*A1517*A1517/$C$16,COMPLEX(0,A1517)))</f>
        <v>3.83983824777475-248.733835084468i</v>
      </c>
      <c r="G1517" s="57" t="str">
        <f t="shared" ref="G1517:G1580" si="443">IMDIV(1,COMPLEX(1,A1517*$C$9*$C$10))</f>
        <v>0.999999585382422-0.00064390791773459i</v>
      </c>
      <c r="H1517" s="57" t="str">
        <f t="shared" ref="H1517:H1580" si="444">IMDIV($C$3,IMSUM(K1517,COMPLEX(0,$C$28*A1517)))</f>
        <v>109.196572008737+19.3974208390707i</v>
      </c>
      <c r="I1517" s="57" t="str">
        <f t="shared" ref="I1517:I1580" si="445">IMPRODUCT(F1517,$C$29,H1517,$C$31)</f>
        <v>14.7938021762492-76.4118606736685i</v>
      </c>
      <c r="K1517" s="57" t="str">
        <f t="shared" ref="K1517:K1580" si="446">IF($C$26&lt;=0,IMDIV(1,IMSUM(IMDIV(1,L1517),1/$C$18)),IMDIV(1,IMSUM(IMDIV(1,L1517),1/$C$18,IMDIV(1,M1517))))</f>
        <v>0.106531930782845-0.0191588384650111i</v>
      </c>
      <c r="L1517" s="57" t="str">
        <f t="shared" ref="L1517:L1580" si="447">IMSUM($C$21/$C$22,IMDIV(1,COMPLEX(0,$C$20*$C$22*A1517)))</f>
        <v>0.000125-1.88007034969945i</v>
      </c>
      <c r="M1517" s="57" t="str">
        <f t="shared" ref="M1517:M1580" si="448">IMSUM($C$25/$C$26,IMDIV(1,COMPLEX(0,$C$24*$C$26*A1517)))</f>
        <v>0.0015-0.906319627545081i</v>
      </c>
      <c r="N1517" s="57">
        <f t="shared" ref="N1517:N1580" si="449">ABS(R1517)</f>
        <v>83.055392960799665</v>
      </c>
      <c r="O1517" s="57">
        <f t="shared" ref="O1517:O1580" si="450">ABS(P1517)</f>
        <v>48.370459995373537</v>
      </c>
      <c r="P1517" s="371">
        <f t="shared" ref="P1517:P1580" si="451">20*LOG10(IMABS(C1517))</f>
        <v>48.370459995373537</v>
      </c>
      <c r="Q1517" s="371">
        <f t="shared" ref="Q1517:Q1580" si="452">IMARGUMENT(C1517)*180/PI()</f>
        <v>-96.944607039200335</v>
      </c>
      <c r="R1517" s="12">
        <f t="shared" ref="R1517:R1580" si="453">IF(Q1517&lt;0,Q1517+180,Q1517-180)</f>
        <v>83.055392960799665</v>
      </c>
      <c r="S1517" s="57">
        <f t="shared" ref="S1517:S1580" si="454">B1517/1000</f>
        <v>0.26687804816136501</v>
      </c>
      <c r="T1517" s="12">
        <f t="shared" si="437"/>
        <v>48.370459995373537</v>
      </c>
    </row>
    <row r="1518" spans="1:20" x14ac:dyDescent="0.25">
      <c r="A1518" s="57">
        <f t="shared" si="438"/>
        <v>1683.2162390941164</v>
      </c>
      <c r="B1518" s="12">
        <f t="shared" ref="B1518:B1581" si="455">B1517*(1+B$42)</f>
        <v>267.8921847443782</v>
      </c>
      <c r="C1518" s="57" t="str">
        <f t="shared" si="439"/>
        <v>-31.6855834720449-259.180025112936i</v>
      </c>
      <c r="D1518" s="57" t="str">
        <f t="shared" si="440"/>
        <v>7.7999779009707-118.833275477972i</v>
      </c>
      <c r="E1518" s="57" t="str">
        <f t="shared" si="441"/>
        <v>162.063786010277-1.39259639104034i</v>
      </c>
      <c r="F1518" s="57" t="str">
        <f t="shared" si="442"/>
        <v>3.83983823565205-247.792243386319i</v>
      </c>
      <c r="G1518" s="57" t="str">
        <f t="shared" si="443"/>
        <v>0.999999582225342-0.000646354765781387i</v>
      </c>
      <c r="H1518" s="57" t="str">
        <f t="shared" si="444"/>
        <v>109.197377064999+19.4711856082521i</v>
      </c>
      <c r="I1518" s="57" t="str">
        <f t="shared" si="445"/>
        <v>14.7938500695611-76.1215688750051i</v>
      </c>
      <c r="K1518" s="57" t="str">
        <f t="shared" si="446"/>
        <v>0.106506367421115-0.0192269969912869i</v>
      </c>
      <c r="L1518" s="57" t="str">
        <f t="shared" si="447"/>
        <v>0.000125-1.87295312781376i</v>
      </c>
      <c r="M1518" s="57" t="str">
        <f t="shared" si="448"/>
        <v>0.0015-0.902888650672527i</v>
      </c>
      <c r="N1518" s="57">
        <f t="shared" si="449"/>
        <v>83.029995358453561</v>
      </c>
      <c r="O1518" s="57">
        <f t="shared" si="450"/>
        <v>48.336459235641918</v>
      </c>
      <c r="P1518" s="371">
        <f t="shared" si="451"/>
        <v>48.336459235641918</v>
      </c>
      <c r="Q1518" s="371">
        <f t="shared" si="452"/>
        <v>-96.970004641546439</v>
      </c>
      <c r="R1518" s="12">
        <f t="shared" si="453"/>
        <v>83.029995358453561</v>
      </c>
      <c r="S1518" s="57">
        <f t="shared" si="454"/>
        <v>0.2678921847443782</v>
      </c>
      <c r="T1518" s="12">
        <f t="shared" si="437"/>
        <v>48.336459235641918</v>
      </c>
    </row>
    <row r="1519" spans="1:20" x14ac:dyDescent="0.25">
      <c r="A1519" s="57">
        <f t="shared" si="438"/>
        <v>1689.6124608026739</v>
      </c>
      <c r="B1519" s="12">
        <f t="shared" si="455"/>
        <v>268.91017504640683</v>
      </c>
      <c r="C1519" s="57" t="str">
        <f t="shared" si="439"/>
        <v>-31.6765856728543-258.153160416573i</v>
      </c>
      <c r="D1519" s="57" t="str">
        <f t="shared" si="440"/>
        <v>7.7999777326995-118.383518079345i</v>
      </c>
      <c r="E1519" s="57" t="str">
        <f t="shared" si="441"/>
        <v>162.060815757011-1.39728287690815i</v>
      </c>
      <c r="F1519" s="57" t="str">
        <f t="shared" si="442"/>
        <v>3.8398382234371-246.854216262783i</v>
      </c>
      <c r="G1519" s="57" t="str">
        <f t="shared" si="443"/>
        <v>0.999999579044224-0.000648810911827411i</v>
      </c>
      <c r="H1519" s="57" t="str">
        <f t="shared" si="444"/>
        <v>109.198188258844+19.5452313083225i</v>
      </c>
      <c r="I1519" s="57" t="str">
        <f t="shared" si="445"/>
        <v>14.793898327851-75.832372107001i</v>
      </c>
      <c r="K1519" s="57" t="str">
        <f t="shared" si="446"/>
        <v>0.106480621896028-0.0192953636424672i</v>
      </c>
      <c r="L1519" s="57" t="str">
        <f t="shared" si="447"/>
        <v>0.000125-1.86586284898761i</v>
      </c>
      <c r="M1519" s="57" t="str">
        <f t="shared" si="448"/>
        <v>0.0015-0.899470662156334i</v>
      </c>
      <c r="N1519" s="57">
        <f t="shared" si="449"/>
        <v>83.004512244507595</v>
      </c>
      <c r="O1519" s="57">
        <f t="shared" si="450"/>
        <v>48.30245076517226</v>
      </c>
      <c r="P1519" s="371">
        <f t="shared" si="451"/>
        <v>48.30245076517226</v>
      </c>
      <c r="Q1519" s="371">
        <f t="shared" si="452"/>
        <v>-96.995487755492405</v>
      </c>
      <c r="R1519" s="12">
        <f t="shared" si="453"/>
        <v>83.004512244507595</v>
      </c>
      <c r="S1519" s="57">
        <f t="shared" si="454"/>
        <v>0.26891017504640685</v>
      </c>
      <c r="T1519" s="12">
        <f t="shared" si="437"/>
        <v>48.30245076517226</v>
      </c>
    </row>
    <row r="1520" spans="1:20" x14ac:dyDescent="0.25">
      <c r="A1520" s="57">
        <f t="shared" si="438"/>
        <v>1696.0329881537243</v>
      </c>
      <c r="B1520" s="12">
        <f t="shared" si="455"/>
        <v>269.93203371158319</v>
      </c>
      <c r="C1520" s="57" t="str">
        <f t="shared" si="439"/>
        <v>-31.6675244781841-257.130035272332i</v>
      </c>
      <c r="D1520" s="57" t="str">
        <f t="shared" si="440"/>
        <v>7.79997756314697-117.935463667365i</v>
      </c>
      <c r="E1520" s="57" t="str">
        <f t="shared" si="441"/>
        <v>162.057824642466-1.4019805903402i</v>
      </c>
      <c r="F1520" s="57" t="str">
        <f t="shared" si="442"/>
        <v>3.8398382111291-245.919740220022i</v>
      </c>
      <c r="G1520" s="57" t="str">
        <f t="shared" si="443"/>
        <v>0.999999575838882-0.000651276391204791i</v>
      </c>
      <c r="H1520" s="57" t="str">
        <f t="shared" si="444"/>
        <v>109.199005637121+19.6195590139738i</v>
      </c>
      <c r="I1520" s="57" t="str">
        <f t="shared" si="445"/>
        <v>14.7939469539019-75.5442662094205i</v>
      </c>
      <c r="K1520" s="57" t="str">
        <f t="shared" si="446"/>
        <v>0.106454693002154-0.0193639386691283i</v>
      </c>
      <c r="L1520" s="57" t="str">
        <f t="shared" si="447"/>
        <v>0.000125-1.85879941122495i</v>
      </c>
      <c r="M1520" s="57" t="str">
        <f t="shared" si="448"/>
        <v>0.0015-0.89606561282759i</v>
      </c>
      <c r="N1520" s="57">
        <f t="shared" si="449"/>
        <v>82.978943413375248</v>
      </c>
      <c r="O1520" s="57">
        <f t="shared" si="450"/>
        <v>48.268434530211422</v>
      </c>
      <c r="P1520" s="371">
        <f t="shared" si="451"/>
        <v>48.268434530211422</v>
      </c>
      <c r="Q1520" s="371">
        <f t="shared" si="452"/>
        <v>-97.021056586624752</v>
      </c>
      <c r="R1520" s="12">
        <f t="shared" si="453"/>
        <v>82.978943413375248</v>
      </c>
      <c r="S1520" s="57">
        <f t="shared" si="454"/>
        <v>0.2699320337115832</v>
      </c>
      <c r="T1520" s="12">
        <f t="shared" si="437"/>
        <v>48.268434530211422</v>
      </c>
    </row>
    <row r="1521" spans="1:20" x14ac:dyDescent="0.25">
      <c r="A1521" s="57">
        <f t="shared" si="438"/>
        <v>1702.4779135087085</v>
      </c>
      <c r="B1521" s="12">
        <f t="shared" si="455"/>
        <v>270.95777543968723</v>
      </c>
      <c r="C1521" s="57" t="str">
        <f t="shared" si="439"/>
        <v>-31.6583994791323-256.110635236682i</v>
      </c>
      <c r="D1521" s="57" t="str">
        <f t="shared" si="440"/>
        <v>7.79997739230338-117.489105796619i</v>
      </c>
      <c r="E1521" s="57" t="str">
        <f t="shared" si="441"/>
        <v>162.054812533119-1.406689505025i</v>
      </c>
      <c r="F1521" s="57" t="str">
        <f t="shared" si="442"/>
        <v>3.83983819872736-244.988801815284i</v>
      </c>
      <c r="G1521" s="57" t="str">
        <f t="shared" si="443"/>
        <v>0.999999572609134-0.000653751239379916i</v>
      </c>
      <c r="H1521" s="57" t="str">
        <f t="shared" si="444"/>
        <v>109.199829247038+19.6941698040648i</v>
      </c>
      <c r="I1521" s="57" t="str">
        <f t="shared" si="445"/>
        <v>14.793995950519-75.257247037721i</v>
      </c>
      <c r="K1521" s="57" t="str">
        <f t="shared" si="446"/>
        <v>0.106428579527453-0.0194327223173741i</v>
      </c>
      <c r="L1521" s="57" t="str">
        <f t="shared" si="447"/>
        <v>0.000125-1.85176271291587i</v>
      </c>
      <c r="M1521" s="57" t="str">
        <f t="shared" si="448"/>
        <v>0.0015-0.892673453703516i</v>
      </c>
      <c r="N1521" s="57">
        <f t="shared" si="449"/>
        <v>82.953288659935779</v>
      </c>
      <c r="O1521" s="57">
        <f t="shared" si="450"/>
        <v>48.234410476668486</v>
      </c>
      <c r="P1521" s="371">
        <f t="shared" si="451"/>
        <v>48.234410476668486</v>
      </c>
      <c r="Q1521" s="371">
        <f t="shared" si="452"/>
        <v>-97.046711340064221</v>
      </c>
      <c r="R1521" s="12">
        <f t="shared" si="453"/>
        <v>82.953288659935779</v>
      </c>
      <c r="S1521" s="57">
        <f t="shared" si="454"/>
        <v>0.27095777543968724</v>
      </c>
      <c r="T1521" s="12">
        <f t="shared" si="437"/>
        <v>48.234410476668486</v>
      </c>
    </row>
    <row r="1522" spans="1:20" x14ac:dyDescent="0.25">
      <c r="A1522" s="57">
        <f t="shared" si="438"/>
        <v>1708.9473295800417</v>
      </c>
      <c r="B1522" s="12">
        <f t="shared" si="455"/>
        <v>271.98741498635803</v>
      </c>
      <c r="C1522" s="57" t="str">
        <f t="shared" si="439"/>
        <v>-31.6492102647151-255.094945922419i</v>
      </c>
      <c r="D1522" s="57" t="str">
        <f t="shared" si="440"/>
        <v>7.79997722015891-117.0444380461i</v>
      </c>
      <c r="E1522" s="57" t="str">
        <f t="shared" si="441"/>
        <v>162.05177929478-1.41140959387545i</v>
      </c>
      <c r="F1522" s="57" t="str">
        <f t="shared" si="442"/>
        <v>3.83983818623121-244.061387656709i</v>
      </c>
      <c r="G1522" s="57" t="str">
        <f t="shared" si="443"/>
        <v>0.999999569354794-0.000656235491953945i</v>
      </c>
      <c r="H1522" s="57" t="str">
        <f t="shared" si="444"/>
        <v>109.200659136164+19.7690647616363i</v>
      </c>
      <c r="I1522" s="57" t="str">
        <f t="shared" si="445"/>
        <v>14.7940453205285-74.9713104629927i</v>
      </c>
      <c r="K1522" s="57" t="str">
        <f t="shared" si="446"/>
        <v>0.106402280253267-0.0195017148287709i</v>
      </c>
      <c r="L1522" s="57" t="str">
        <f t="shared" si="447"/>
        <v>0.000125-1.8447526528351i</v>
      </c>
      <c r="M1522" s="57" t="str">
        <f t="shared" si="448"/>
        <v>0.0015-0.889294135986765i</v>
      </c>
      <c r="N1522" s="57">
        <f t="shared" si="449"/>
        <v>82.927547779547965</v>
      </c>
      <c r="O1522" s="57">
        <f t="shared" si="450"/>
        <v>48.200378550113115</v>
      </c>
      <c r="P1522" s="371">
        <f t="shared" si="451"/>
        <v>48.200378550113115</v>
      </c>
      <c r="Q1522" s="371">
        <f t="shared" si="452"/>
        <v>-97.072452220452035</v>
      </c>
      <c r="R1522" s="12">
        <f t="shared" si="453"/>
        <v>82.927547779547965</v>
      </c>
      <c r="S1522" s="57">
        <f t="shared" si="454"/>
        <v>0.27198741498635803</v>
      </c>
      <c r="T1522" s="12">
        <f t="shared" si="437"/>
        <v>48.200378550113115</v>
      </c>
    </row>
    <row r="1523" spans="1:20" x14ac:dyDescent="0.25">
      <c r="A1523" s="57">
        <f t="shared" si="438"/>
        <v>1715.4413294324456</v>
      </c>
      <c r="B1523" s="12">
        <f t="shared" si="455"/>
        <v>273.02096716330618</v>
      </c>
      <c r="C1523" s="57" t="str">
        <f t="shared" si="439"/>
        <v>-31.6399564218647-254.082952998481i</v>
      </c>
      <c r="D1523" s="57" t="str">
        <f t="shared" si="440"/>
        <v>7.7999770467037-116.601454019111i</v>
      </c>
      <c r="E1523" s="57" t="str">
        <f t="shared" si="441"/>
        <v>162.048724792598-1.41614082902063i</v>
      </c>
      <c r="F1523" s="57" t="str">
        <f t="shared" si="442"/>
        <v>3.8398381736399-243.137484403133i</v>
      </c>
      <c r="G1523" s="57" t="str">
        <f t="shared" si="443"/>
        <v>0.999999566075673-0.000658729184663317i</v>
      </c>
      <c r="H1523" s="57" t="str">
        <f t="shared" si="444"/>
        <v>109.201495352432+19.8442449739282i</v>
      </c>
      <c r="I1523" s="57" t="str">
        <f t="shared" si="445"/>
        <v>14.7940950667781-74.6864523718986i</v>
      </c>
      <c r="K1523" s="57" t="str">
        <f t="shared" si="446"/>
        <v>0.106375793954302-0.0195709164402808i</v>
      </c>
      <c r="L1523" s="57" t="str">
        <f t="shared" si="447"/>
        <v>0.000125-1.83776913014056i</v>
      </c>
      <c r="M1523" s="57" t="str">
        <f t="shared" si="448"/>
        <v>0.0015-0.88592761106472i</v>
      </c>
      <c r="N1523" s="57">
        <f t="shared" si="449"/>
        <v>82.901720568064192</v>
      </c>
      <c r="O1523" s="57">
        <f t="shared" si="450"/>
        <v>48.166338695774009</v>
      </c>
      <c r="P1523" s="371">
        <f t="shared" si="451"/>
        <v>48.166338695774009</v>
      </c>
      <c r="Q1523" s="371">
        <f t="shared" si="452"/>
        <v>-97.098279431935808</v>
      </c>
      <c r="R1523" s="12">
        <f t="shared" si="453"/>
        <v>82.901720568064192</v>
      </c>
      <c r="S1523" s="57">
        <f t="shared" si="454"/>
        <v>0.27302096716330621</v>
      </c>
      <c r="T1523" s="12">
        <f t="shared" si="437"/>
        <v>48.166338695774009</v>
      </c>
    </row>
    <row r="1524" spans="1:20" x14ac:dyDescent="0.25">
      <c r="A1524" s="57">
        <f t="shared" si="438"/>
        <v>1721.9600064842891</v>
      </c>
      <c r="B1524" s="12">
        <f t="shared" si="455"/>
        <v>274.05844683852678</v>
      </c>
      <c r="C1524" s="57" t="str">
        <f t="shared" si="439"/>
        <v>-31.63063753543-253.074642189775i</v>
      </c>
      <c r="D1524" s="57" t="str">
        <f t="shared" si="440"/>
        <v>7.79997687192771-116.160147343181i</v>
      </c>
      <c r="E1524" s="57" t="str">
        <f t="shared" si="441"/>
        <v>162.045648891061-1.42088318179554i</v>
      </c>
      <c r="F1524" s="57" t="str">
        <f t="shared" si="442"/>
        <v>3.83983816095274-242.217078763897i</v>
      </c>
      <c r="G1524" s="57" t="str">
        <f t="shared" si="443"/>
        <v>0.999999562771584-0.000661232353380266i</v>
      </c>
      <c r="H1524" s="57" t="str">
        <f t="shared" si="444"/>
        <v>109.202337944143+19.9197115323983i</v>
      </c>
      <c r="I1524" s="57" t="str">
        <f t="shared" si="445"/>
        <v>14.794145192138-74.4026686666158i</v>
      </c>
      <c r="K1524" s="57" t="str">
        <f t="shared" si="446"/>
        <v>0.106349119398609-0.0196403273841952i</v>
      </c>
      <c r="L1524" s="57" t="str">
        <f t="shared" si="447"/>
        <v>0.000125-1.83081204437195i</v>
      </c>
      <c r="M1524" s="57" t="str">
        <f t="shared" si="448"/>
        <v>0.0015-0.882573830508789i</v>
      </c>
      <c r="N1524" s="57">
        <f t="shared" si="449"/>
        <v>82.875806821844265</v>
      </c>
      <c r="O1524" s="57">
        <f t="shared" si="450"/>
        <v>48.132290858537495</v>
      </c>
      <c r="P1524" s="371">
        <f t="shared" si="451"/>
        <v>48.132290858537495</v>
      </c>
      <c r="Q1524" s="371">
        <f t="shared" si="452"/>
        <v>-97.124193178155735</v>
      </c>
      <c r="R1524" s="12">
        <f t="shared" si="453"/>
        <v>82.875806821844265</v>
      </c>
      <c r="S1524" s="57">
        <f t="shared" si="454"/>
        <v>0.27405844683852676</v>
      </c>
      <c r="T1524" s="12">
        <f t="shared" si="437"/>
        <v>48.132290858537495</v>
      </c>
    </row>
    <row r="1525" spans="1:20" x14ac:dyDescent="0.25">
      <c r="A1525" s="57">
        <f t="shared" si="438"/>
        <v>1728.5034545089295</v>
      </c>
      <c r="B1525" s="12">
        <f t="shared" si="455"/>
        <v>275.09986893651319</v>
      </c>
      <c r="C1525" s="57" t="str">
        <f t="shared" si="439"/>
        <v>-31.6212531881709-252.069999276984i</v>
      </c>
      <c r="D1525" s="57" t="str">
        <f t="shared" si="440"/>
        <v>7.7999766958209-115.720511669964i</v>
      </c>
      <c r="E1525" s="57" t="str">
        <f t="shared" si="441"/>
        <v>162.042551453991-1.42563662273405i</v>
      </c>
      <c r="F1525" s="57" t="str">
        <f t="shared" si="442"/>
        <v>3.83983814816896-241.300157498658i</v>
      </c>
      <c r="G1525" s="57" t="str">
        <f t="shared" si="443"/>
        <v>0.999999559442336-0.000663745034113338i</v>
      </c>
      <c r="H1525" s="57" t="str">
        <f t="shared" si="444"/>
        <v>109.203186959966+19.9954655327363i</v>
      </c>
      <c r="I1525" s="57" t="str">
        <f t="shared" si="445"/>
        <v>14.7941956994997-74.1199552647759i</v>
      </c>
      <c r="K1525" s="57" t="str">
        <f t="shared" si="446"/>
        <v>0.106322255347578-0.0197099478880672i</v>
      </c>
      <c r="L1525" s="57" t="str">
        <f t="shared" si="447"/>
        <v>0.000125-1.82388129544924i</v>
      </c>
      <c r="M1525" s="57" t="str">
        <f t="shared" si="448"/>
        <v>0.0015-0.879232746073704i</v>
      </c>
      <c r="N1525" s="57">
        <f t="shared" si="449"/>
        <v>82.849806337770289</v>
      </c>
      <c r="O1525" s="57">
        <f t="shared" si="450"/>
        <v>48.098234982945662</v>
      </c>
      <c r="P1525" s="371">
        <f t="shared" si="451"/>
        <v>48.098234982945662</v>
      </c>
      <c r="Q1525" s="371">
        <f t="shared" si="452"/>
        <v>-97.150193662229711</v>
      </c>
      <c r="R1525" s="12">
        <f t="shared" si="453"/>
        <v>82.849806337770289</v>
      </c>
      <c r="S1525" s="57">
        <f t="shared" si="454"/>
        <v>0.27509986893651317</v>
      </c>
      <c r="T1525" s="12">
        <f t="shared" si="437"/>
        <v>48.098234982945662</v>
      </c>
    </row>
    <row r="1526" spans="1:20" x14ac:dyDescent="0.25">
      <c r="A1526" s="57">
        <f t="shared" si="438"/>
        <v>1735.0717676360634</v>
      </c>
      <c r="B1526" s="12">
        <f t="shared" si="455"/>
        <v>276.14524843847192</v>
      </c>
      <c r="C1526" s="57" t="str">
        <f t="shared" si="439"/>
        <v>-31.6118029607556-251.069010096393i</v>
      </c>
      <c r="D1526" s="57" t="str">
        <f t="shared" si="440"/>
        <v>7.7999765183732-115.282540675152i</v>
      </c>
      <c r="E1526" s="57" t="str">
        <f t="shared" si="441"/>
        <v>162.039432344545-1.43040112155809i</v>
      </c>
      <c r="F1526" s="57" t="str">
        <f t="shared" si="442"/>
        <v>3.83983813528785-240.386707417194i</v>
      </c>
      <c r="G1526" s="57" t="str">
        <f t="shared" si="443"/>
        <v>0.999999556087737-0.000666267263007908i</v>
      </c>
      <c r="H1526" s="57" t="str">
        <f t="shared" si="444"/>
        <v>109.204042448943+20.0715080748822i</v>
      </c>
      <c r="I1526" s="57" t="str">
        <f t="shared" si="445"/>
        <v>14.7942465917765-73.8383080994061i</v>
      </c>
      <c r="K1526" s="57" t="str">
        <f t="shared" si="446"/>
        <v>0.106295200555919-0.0197797781746434i</v>
      </c>
      <c r="L1526" s="57" t="str">
        <f t="shared" si="447"/>
        <v>0.000125-1.81697678367129i</v>
      </c>
      <c r="M1526" s="57" t="str">
        <f t="shared" si="448"/>
        <v>0.0015-0.875904309696859i</v>
      </c>
      <c r="N1526" s="57">
        <f t="shared" si="449"/>
        <v>82.823718913261629</v>
      </c>
      <c r="O1526" s="57">
        <f t="shared" si="450"/>
        <v>48.064171013194922</v>
      </c>
      <c r="P1526" s="371">
        <f t="shared" si="451"/>
        <v>48.064171013194922</v>
      </c>
      <c r="Q1526" s="371">
        <f t="shared" si="452"/>
        <v>-97.176281086738371</v>
      </c>
      <c r="R1526" s="12">
        <f t="shared" si="453"/>
        <v>82.823718913261629</v>
      </c>
      <c r="S1526" s="57">
        <f t="shared" si="454"/>
        <v>0.27614524843847194</v>
      </c>
      <c r="T1526" s="12">
        <f t="shared" si="437"/>
        <v>48.064171013194922</v>
      </c>
    </row>
    <row r="1527" spans="1:20" x14ac:dyDescent="0.25">
      <c r="A1527" s="57">
        <f t="shared" si="438"/>
        <v>1741.6650403530805</v>
      </c>
      <c r="B1527" s="12">
        <f t="shared" si="455"/>
        <v>277.19460038253811</v>
      </c>
      <c r="C1527" s="57" t="str">
        <f t="shared" si="439"/>
        <v>-31.6022864317655-250.071660539716i</v>
      </c>
      <c r="D1527" s="57" t="str">
        <f t="shared" si="440"/>
        <v>7.79997633957427-114.846228058386i</v>
      </c>
      <c r="E1527" s="57" t="str">
        <f t="shared" si="441"/>
        <v>162.036291425219-1.43517664717037i</v>
      </c>
      <c r="F1527" s="57" t="str">
        <f t="shared" si="442"/>
        <v>3.83983812230865-239.47671537922i</v>
      </c>
      <c r="G1527" s="57" t="str">
        <f t="shared" si="443"/>
        <v>0.999999552707595-0.000668799076346702i</v>
      </c>
      <c r="H1527" s="57" t="str">
        <f t="shared" si="444"/>
        <v>109.204904460492+20.1478402630446i</v>
      </c>
      <c r="I1527" s="57" t="str">
        <f t="shared" si="445"/>
        <v>14.7942978719045-73.5577231188726i</v>
      </c>
      <c r="K1527" s="57" t="str">
        <f t="shared" si="446"/>
        <v>0.106267953771648-0.0198498184617958i</v>
      </c>
      <c r="L1527" s="57" t="str">
        <f t="shared" si="447"/>
        <v>0.000125-1.81009840971438i</v>
      </c>
      <c r="M1527" s="57" t="str">
        <f t="shared" si="448"/>
        <v>0.0015-0.872588473497566i</v>
      </c>
      <c r="N1527" s="57">
        <f t="shared" si="449"/>
        <v>82.797544346288248</v>
      </c>
      <c r="O1527" s="57">
        <f t="shared" si="450"/>
        <v>48.030098893134635</v>
      </c>
      <c r="P1527" s="371">
        <f t="shared" si="451"/>
        <v>48.030098893134635</v>
      </c>
      <c r="Q1527" s="371">
        <f t="shared" si="452"/>
        <v>-97.202455653711752</v>
      </c>
      <c r="R1527" s="12">
        <f t="shared" si="453"/>
        <v>82.797544346288248</v>
      </c>
      <c r="S1527" s="57">
        <f t="shared" si="454"/>
        <v>0.27719460038253813</v>
      </c>
      <c r="T1527" s="12">
        <f t="shared" si="437"/>
        <v>48.030098893134635</v>
      </c>
    </row>
    <row r="1528" spans="1:20" x14ac:dyDescent="0.25">
      <c r="A1528" s="57">
        <f t="shared" si="438"/>
        <v>1748.2833675064221</v>
      </c>
      <c r="B1528" s="12">
        <f t="shared" si="455"/>
        <v>278.24793986399175</v>
      </c>
      <c r="C1528" s="57" t="str">
        <f t="shared" si="439"/>
        <v>-31.5927031776876-249.077936553905i</v>
      </c>
      <c r="D1528" s="57" t="str">
        <f t="shared" si="440"/>
        <v>7.79997615941397-114.411567543163i</v>
      </c>
      <c r="E1528" s="57" t="str">
        <f t="shared" si="441"/>
        <v>162.033128557842-1.43996316764423i</v>
      </c>
      <c r="F1528" s="57" t="str">
        <f t="shared" si="442"/>
        <v>3.83983810923062-238.570168294194i</v>
      </c>
      <c r="G1528" s="57" t="str">
        <f t="shared" si="443"/>
        <v>0.999999549301716-0.000671340510550313i</v>
      </c>
      <c r="H1528" s="57" t="str">
        <f t="shared" si="444"/>
        <v>109.205773044408+20.2244632057164i</v>
      </c>
      <c r="I1528" s="57" t="str">
        <f t="shared" si="445"/>
        <v>14.7943495428423-73.2781962868194i</v>
      </c>
      <c r="K1528" s="57" t="str">
        <f t="shared" si="446"/>
        <v>0.106240513736074-0.0199200689624523i</v>
      </c>
      <c r="L1528" s="57" t="str">
        <f t="shared" si="447"/>
        <v>0.000125-1.80324607463078i</v>
      </c>
      <c r="M1528" s="57" t="str">
        <f t="shared" si="448"/>
        <v>0.0015-0.869285189776415i</v>
      </c>
      <c r="N1528" s="57">
        <f t="shared" si="449"/>
        <v>82.771282435386695</v>
      </c>
      <c r="O1528" s="57">
        <f t="shared" si="450"/>
        <v>47.996018566265136</v>
      </c>
      <c r="P1528" s="371">
        <f t="shared" si="451"/>
        <v>47.996018566265136</v>
      </c>
      <c r="Q1528" s="371">
        <f t="shared" si="452"/>
        <v>-97.228717564613305</v>
      </c>
      <c r="R1528" s="12">
        <f t="shared" si="453"/>
        <v>82.771282435386695</v>
      </c>
      <c r="S1528" s="57">
        <f t="shared" si="454"/>
        <v>0.27824793986399177</v>
      </c>
      <c r="T1528" s="12">
        <f t="shared" si="437"/>
        <v>47.996018566265136</v>
      </c>
    </row>
    <row r="1529" spans="1:20" x14ac:dyDescent="0.25">
      <c r="A1529" s="57">
        <f t="shared" si="438"/>
        <v>1754.9268443029466</v>
      </c>
      <c r="B1529" s="12">
        <f t="shared" si="455"/>
        <v>279.30528203547493</v>
      </c>
      <c r="C1529" s="57" t="str">
        <f t="shared" si="439"/>
        <v>-31.5830527729164-248.087824140989i</v>
      </c>
      <c r="D1529" s="57" t="str">
        <f t="shared" si="440"/>
        <v>7.7999759778818-113.978552876745i</v>
      </c>
      <c r="E1529" s="57" t="str">
        <f t="shared" si="441"/>
        <v>162.029943603583-1.44476065021503i</v>
      </c>
      <c r="F1529" s="57" t="str">
        <f t="shared" si="442"/>
        <v>3.83983809605299-237.667053121133i</v>
      </c>
      <c r="G1529" s="57" t="str">
        <f t="shared" si="443"/>
        <v>0.999999545869902-0.000673891602177734i</v>
      </c>
      <c r="H1529" s="57" t="str">
        <f t="shared" si="444"/>
        <v>109.20664825087+20.3013780156927i</v>
      </c>
      <c r="I1529" s="57" t="str">
        <f t="shared" si="445"/>
        <v>14.7944016075708-72.9997235821145i</v>
      </c>
      <c r="K1529" s="57" t="str">
        <f t="shared" si="446"/>
        <v>0.106212879183788-0.0199905298845269i</v>
      </c>
      <c r="L1529" s="57" t="str">
        <f t="shared" si="447"/>
        <v>0.000125-1.79641967984736i</v>
      </c>
      <c r="M1529" s="57" t="str">
        <f t="shared" si="448"/>
        <v>0.0015-0.865994411014562i</v>
      </c>
      <c r="N1529" s="57">
        <f t="shared" si="449"/>
        <v>82.744932979674729</v>
      </c>
      <c r="O1529" s="57">
        <f t="shared" si="450"/>
        <v>47.96192997573668</v>
      </c>
      <c r="P1529" s="371">
        <f t="shared" si="451"/>
        <v>47.96192997573668</v>
      </c>
      <c r="Q1529" s="371">
        <f t="shared" si="452"/>
        <v>-97.255067020325271</v>
      </c>
      <c r="R1529" s="12">
        <f t="shared" si="453"/>
        <v>82.744932979674729</v>
      </c>
      <c r="S1529" s="57">
        <f t="shared" si="454"/>
        <v>0.27930528203547494</v>
      </c>
      <c r="T1529" s="12">
        <f t="shared" si="437"/>
        <v>47.96192997573668</v>
      </c>
    </row>
    <row r="1530" spans="1:20" x14ac:dyDescent="0.25">
      <c r="A1530" s="57">
        <f t="shared" si="438"/>
        <v>1761.5955663112979</v>
      </c>
      <c r="B1530" s="12">
        <f t="shared" si="455"/>
        <v>280.36664210720977</v>
      </c>
      <c r="C1530" s="57" t="str">
        <f t="shared" si="439"/>
        <v>-31.5733347897515-247.101309357883i</v>
      </c>
      <c r="D1530" s="57" t="str">
        <f t="shared" si="440"/>
        <v>7.79997579496739-113.54717783007i</v>
      </c>
      <c r="E1530" s="57" t="str">
        <f t="shared" si="441"/>
        <v>162.026736422944-1.44956906127119i</v>
      </c>
      <c r="F1530" s="57" t="str">
        <f t="shared" si="442"/>
        <v>3.83983808277504-236.767356868422i</v>
      </c>
      <c r="G1530" s="57" t="str">
        <f t="shared" si="443"/>
        <v>0.999999542411957-0.000676452387926872i</v>
      </c>
      <c r="H1530" s="57" t="str">
        <f t="shared" si="444"/>
        <v>109.207530130437+20.3785858100877i</v>
      </c>
      <c r="I1530" s="57" t="str">
        <f t="shared" si="445"/>
        <v>14.7944540690938-72.722300998786i</v>
      </c>
      <c r="K1530" s="57" t="str">
        <f t="shared" si="446"/>
        <v>0.106185048842649-0.0200612014308495i</v>
      </c>
      <c r="L1530" s="57" t="str">
        <f t="shared" si="447"/>
        <v>0.000125-1.78961912716413i</v>
      </c>
      <c r="M1530" s="57" t="str">
        <f t="shared" si="448"/>
        <v>0.0015-0.862716089873048i</v>
      </c>
      <c r="N1530" s="57">
        <f t="shared" si="449"/>
        <v>82.718495778866469</v>
      </c>
      <c r="O1530" s="57">
        <f t="shared" si="450"/>
        <v>47.927833064347389</v>
      </c>
      <c r="P1530" s="371">
        <f t="shared" si="451"/>
        <v>47.927833064347389</v>
      </c>
      <c r="Q1530" s="371">
        <f t="shared" si="452"/>
        <v>-97.281504221133531</v>
      </c>
      <c r="R1530" s="12">
        <f t="shared" si="453"/>
        <v>82.718495778866469</v>
      </c>
      <c r="S1530" s="57">
        <f t="shared" si="454"/>
        <v>0.2803666421072098</v>
      </c>
      <c r="T1530" s="12">
        <f t="shared" si="437"/>
        <v>47.927833064347389</v>
      </c>
    </row>
    <row r="1531" spans="1:20" x14ac:dyDescent="0.25">
      <c r="A1531" s="57">
        <f t="shared" si="438"/>
        <v>1768.2896294632808</v>
      </c>
      <c r="B1531" s="12">
        <f t="shared" si="455"/>
        <v>281.43203534721715</v>
      </c>
      <c r="C1531" s="57" t="str">
        <f t="shared" si="439"/>
        <v>-31.5635487983982-246.118378316226i</v>
      </c>
      <c r="D1531" s="57" t="str">
        <f t="shared" si="440"/>
        <v>7.79997561066017-113.117436197665i</v>
      </c>
      <c r="E1531" s="57" t="str">
        <f t="shared" si="441"/>
        <v>162.023506875763-1.45438836634413i</v>
      </c>
      <c r="F1531" s="57" t="str">
        <f t="shared" si="442"/>
        <v>3.83983806939597-235.871066593628i</v>
      </c>
      <c r="G1531" s="57" t="str">
        <f t="shared" si="443"/>
        <v>0.999999538927682-0.000679022904635091i</v>
      </c>
      <c r="H1531" s="57" t="str">
        <f t="shared" si="444"/>
        <v>109.208418734058+20.4560877103532i</v>
      </c>
      <c r="I1531" s="57" t="str">
        <f t="shared" si="445"/>
        <v>14.7945069304382-72.4459245459699i</v>
      </c>
      <c r="K1531" s="57" t="str">
        <f t="shared" si="446"/>
        <v>0.106157021433771-0.0201320837990951i</v>
      </c>
      <c r="L1531" s="57" t="str">
        <f t="shared" si="447"/>
        <v>0.000125-1.78284431875287i</v>
      </c>
      <c r="M1531" s="57" t="str">
        <f t="shared" si="448"/>
        <v>0.0015-0.859450179192114i</v>
      </c>
      <c r="N1531" s="57">
        <f t="shared" si="449"/>
        <v>82.691970633287752</v>
      </c>
      <c r="O1531" s="57">
        <f t="shared" si="450"/>
        <v>47.893727774542128</v>
      </c>
      <c r="P1531" s="371">
        <f t="shared" si="451"/>
        <v>47.893727774542128</v>
      </c>
      <c r="Q1531" s="371">
        <f t="shared" si="452"/>
        <v>-97.308029366712248</v>
      </c>
      <c r="R1531" s="12">
        <f t="shared" si="453"/>
        <v>82.691970633287752</v>
      </c>
      <c r="S1531" s="57">
        <f t="shared" si="454"/>
        <v>0.28143203534721717</v>
      </c>
      <c r="T1531" s="12">
        <f t="shared" si="437"/>
        <v>47.893727774542128</v>
      </c>
    </row>
    <row r="1532" spans="1:20" x14ac:dyDescent="0.25">
      <c r="A1532" s="57">
        <f t="shared" si="438"/>
        <v>1775.0091300552413</v>
      </c>
      <c r="B1532" s="12">
        <f t="shared" si="455"/>
        <v>282.50147708153656</v>
      </c>
      <c r="C1532" s="57" t="str">
        <f t="shared" si="439"/>
        <v>-31.5536943669637-245.139017182193i</v>
      </c>
      <c r="D1532" s="57" t="str">
        <f t="shared" si="440"/>
        <v>7.7999754249496-112.68932179755i</v>
      </c>
      <c r="E1532" s="57" t="str">
        <f t="shared" si="441"/>
        <v>162.020254821216-1.45921853009992i</v>
      </c>
      <c r="F1532" s="57" t="str">
        <f t="shared" si="442"/>
        <v>3.83983805591506-234.978169403314i</v>
      </c>
      <c r="G1532" s="57" t="str">
        <f t="shared" si="443"/>
        <v>0.999999535416876-0.000681603189279727i</v>
      </c>
      <c r="H1532" s="57" t="str">
        <f t="shared" si="444"/>
        <v>109.209314113071+20.5338848422946i</v>
      </c>
      <c r="I1532" s="57" t="str">
        <f t="shared" si="445"/>
        <v>14.7945601946534-72.1705902478497i</v>
      </c>
      <c r="K1532" s="57" t="str">
        <f t="shared" si="446"/>
        <v>0.106128795671513-0.0202031771817115i</v>
      </c>
      <c r="L1532" s="57" t="str">
        <f t="shared" si="447"/>
        <v>0.000125-1.77609515715568i</v>
      </c>
      <c r="M1532" s="57" t="str">
        <f t="shared" si="448"/>
        <v>0.0015-0.85619663199055i</v>
      </c>
      <c r="N1532" s="57">
        <f t="shared" si="449"/>
        <v>82.665357343891884</v>
      </c>
      <c r="O1532" s="57">
        <f t="shared" si="450"/>
        <v>47.859614048410471</v>
      </c>
      <c r="P1532" s="371">
        <f t="shared" si="451"/>
        <v>47.859614048410471</v>
      </c>
      <c r="Q1532" s="371">
        <f t="shared" si="452"/>
        <v>-97.334642656108116</v>
      </c>
      <c r="R1532" s="12">
        <f t="shared" si="453"/>
        <v>82.665357343891884</v>
      </c>
      <c r="S1532" s="57">
        <f t="shared" si="454"/>
        <v>0.28250147708153656</v>
      </c>
      <c r="T1532" s="12">
        <f t="shared" si="437"/>
        <v>47.859614048410471</v>
      </c>
    </row>
    <row r="1533" spans="1:20" x14ac:dyDescent="0.25">
      <c r="A1533" s="57">
        <f t="shared" si="438"/>
        <v>1781.7541647494511</v>
      </c>
      <c r="B1533" s="12">
        <f t="shared" si="455"/>
        <v>283.57498269444642</v>
      </c>
      <c r="C1533" s="57" t="str">
        <f t="shared" si="439"/>
        <v>-31.5437710614621-244.163212176339i</v>
      </c>
      <c r="D1533" s="57" t="str">
        <f t="shared" si="440"/>
        <v>7.79997523782496-112.262828471157i</v>
      </c>
      <c r="E1533" s="57" t="str">
        <f t="shared" si="441"/>
        <v>162.016980117816-1.46405951632944i</v>
      </c>
      <c r="F1533" s="57" t="str">
        <f t="shared" si="442"/>
        <v>3.83983804233147-234.088652452854i</v>
      </c>
      <c r="G1533" s="57" t="str">
        <f t="shared" si="443"/>
        <v>0.999999531879338-0.000684193278978628i</v>
      </c>
      <c r="H1533" s="57" t="str">
        <f t="shared" si="444"/>
        <v>109.210216319207+20.6119783360903i</v>
      </c>
      <c r="I1533" s="57" t="str">
        <f t="shared" si="445"/>
        <v>14.794613864813-71.8962941436005i</v>
      </c>
      <c r="K1533" s="57" t="str">
        <f t="shared" si="446"/>
        <v>0.106100370263466-0.0202744817658484i</v>
      </c>
      <c r="L1533" s="57" t="str">
        <f t="shared" si="447"/>
        <v>0.000125-1.7693715452836i</v>
      </c>
      <c r="M1533" s="57" t="str">
        <f t="shared" si="448"/>
        <v>0.0015-0.852955401464983i</v>
      </c>
      <c r="N1533" s="57">
        <f t="shared" si="449"/>
        <v>82.638655712274655</v>
      </c>
      <c r="O1533" s="57">
        <f t="shared" si="450"/>
        <v>47.825491827685759</v>
      </c>
      <c r="P1533" s="371">
        <f t="shared" si="451"/>
        <v>47.825491827685759</v>
      </c>
      <c r="Q1533" s="371">
        <f t="shared" si="452"/>
        <v>-97.361344287725345</v>
      </c>
      <c r="R1533" s="12">
        <f t="shared" si="453"/>
        <v>82.638655712274655</v>
      </c>
      <c r="S1533" s="57">
        <f t="shared" si="454"/>
        <v>0.28357498269444642</v>
      </c>
      <c r="T1533" s="12">
        <f t="shared" si="437"/>
        <v>47.825491827685759</v>
      </c>
    </row>
    <row r="1534" spans="1:20" x14ac:dyDescent="0.25">
      <c r="A1534" s="57">
        <f t="shared" si="438"/>
        <v>1788.5248305754992</v>
      </c>
      <c r="B1534" s="12">
        <f t="shared" si="455"/>
        <v>284.65256762868535</v>
      </c>
      <c r="C1534" s="57" t="str">
        <f t="shared" si="439"/>
        <v>-31.5337784458074-243.190949573411i</v>
      </c>
      <c r="D1534" s="57" t="str">
        <f t="shared" si="440"/>
        <v>7.79997504927547-111.837950083235i</v>
      </c>
      <c r="E1534" s="57" t="str">
        <f t="shared" si="441"/>
        <v>162.013682623412-1.46891128793873i</v>
      </c>
      <c r="F1534" s="57" t="str">
        <f t="shared" si="442"/>
        <v>3.83983802864446-233.202502946249i</v>
      </c>
      <c r="G1534" s="57" t="str">
        <f t="shared" si="443"/>
        <v>0.999999528314863-0.000686793210990689i</v>
      </c>
      <c r="H1534" s="57" t="str">
        <f t="shared" si="444"/>
        <v>109.211125404593+20.6903693263077i</v>
      </c>
      <c r="I1534" s="57" t="str">
        <f t="shared" si="445"/>
        <v>14.7946679440134-71.6230322873315i</v>
      </c>
      <c r="K1534" s="57" t="str">
        <f t="shared" si="446"/>
        <v>0.106071743910443-0.0203459977332833i</v>
      </c>
      <c r="L1534" s="57" t="str">
        <f t="shared" si="447"/>
        <v>0.000125-1.76267338641523i</v>
      </c>
      <c r="M1534" s="57" t="str">
        <f t="shared" si="448"/>
        <v>0.0015-0.849726440989224i</v>
      </c>
      <c r="N1534" s="57">
        <f t="shared" si="449"/>
        <v>82.611865540691056</v>
      </c>
      <c r="O1534" s="57">
        <f t="shared" si="450"/>
        <v>47.791361053742961</v>
      </c>
      <c r="P1534" s="371">
        <f t="shared" si="451"/>
        <v>47.791361053742961</v>
      </c>
      <c r="Q1534" s="371">
        <f t="shared" si="452"/>
        <v>-97.388134459308944</v>
      </c>
      <c r="R1534" s="12">
        <f t="shared" si="453"/>
        <v>82.611865540691056</v>
      </c>
      <c r="S1534" s="57">
        <f t="shared" si="454"/>
        <v>0.28465256762868535</v>
      </c>
      <c r="T1534" s="12">
        <f t="shared" si="437"/>
        <v>47.791361053742961</v>
      </c>
    </row>
    <row r="1535" spans="1:20" x14ac:dyDescent="0.25">
      <c r="A1535" s="57">
        <f t="shared" si="438"/>
        <v>1795.3212249316862</v>
      </c>
      <c r="B1535" s="12">
        <f t="shared" si="455"/>
        <v>285.73424738567434</v>
      </c>
      <c r="C1535" s="57" t="str">
        <f t="shared" si="439"/>
        <v>-31.5237160818185-242.222215702185i</v>
      </c>
      <c r="D1535" s="57" t="str">
        <f t="shared" si="440"/>
        <v>7.79997485929028-111.414680521767i</v>
      </c>
      <c r="E1535" s="57" t="str">
        <f t="shared" si="441"/>
        <v>162.010362195188-1.47377380693975i</v>
      </c>
      <c r="F1535" s="57" t="str">
        <f t="shared" si="442"/>
        <v>3.83983801485321-232.319708135941i</v>
      </c>
      <c r="G1535" s="57" t="str">
        <f t="shared" si="443"/>
        <v>0.999999524723246-0.000689403022716382i</v>
      </c>
      <c r="H1535" s="57" t="str">
        <f t="shared" si="444"/>
        <v>109.212041421757+20.7690589519224i</v>
      </c>
      <c r="I1535" s="57" t="str">
        <f t="shared" si="445"/>
        <v>14.7947224353752-71.3508007480306i</v>
      </c>
      <c r="K1535" s="57" t="str">
        <f t="shared" si="446"/>
        <v>0.106042915306468-0.0204177252603493i</v>
      </c>
      <c r="L1535" s="57" t="str">
        <f t="shared" si="447"/>
        <v>0.000125-1.75600058419528i</v>
      </c>
      <c r="M1535" s="57" t="str">
        <f t="shared" si="448"/>
        <v>0.0015-0.846509704113593i</v>
      </c>
      <c r="N1535" s="57">
        <f t="shared" si="449"/>
        <v>82.584986632070539</v>
      </c>
      <c r="O1535" s="57">
        <f t="shared" si="450"/>
        <v>47.757221667597463</v>
      </c>
      <c r="P1535" s="371">
        <f t="shared" si="451"/>
        <v>47.757221667597463</v>
      </c>
      <c r="Q1535" s="371">
        <f t="shared" si="452"/>
        <v>-97.415013367929461</v>
      </c>
      <c r="R1535" s="12">
        <f t="shared" si="453"/>
        <v>82.584986632070539</v>
      </c>
      <c r="S1535" s="57">
        <f t="shared" si="454"/>
        <v>0.28573424738567432</v>
      </c>
      <c r="T1535" s="12">
        <f t="shared" si="437"/>
        <v>47.757221667597463</v>
      </c>
    </row>
    <row r="1536" spans="1:20" x14ac:dyDescent="0.25">
      <c r="A1536" s="57">
        <f t="shared" si="438"/>
        <v>1802.1434455864267</v>
      </c>
      <c r="B1536" s="12">
        <f t="shared" si="455"/>
        <v>286.82003752573991</v>
      </c>
      <c r="C1536" s="57" t="str">
        <f t="shared" si="439"/>
        <v>-31.5135835292176-241.256996945302i</v>
      </c>
      <c r="D1536" s="57" t="str">
        <f t="shared" si="440"/>
        <v>7.79997466785846-110.993013697878i</v>
      </c>
      <c r="E1536" s="57" t="str">
        <f t="shared" si="441"/>
        <v>162.007018689671-1.47864703444118i</v>
      </c>
      <c r="F1536" s="57" t="str">
        <f t="shared" si="442"/>
        <v>3.83983800095698-231.440255322629i</v>
      </c>
      <c r="G1536" s="57" t="str">
        <f t="shared" si="443"/>
        <v>0.999999521104282-0.000692022751698297i</v>
      </c>
      <c r="H1536" s="57" t="str">
        <f t="shared" si="444"/>
        <v>109.212964423624+20.8480483563345i</v>
      </c>
      <c r="I1536" s="57" t="str">
        <f t="shared" si="445"/>
        <v>14.7947773420421-71.0795956095027i</v>
      </c>
      <c r="K1536" s="57" t="str">
        <f t="shared" si="446"/>
        <v>0.106013883138767-0.0204896645178604i</v>
      </c>
      <c r="L1536" s="57" t="str">
        <f t="shared" si="447"/>
        <v>0.000125-1.74935304263328i</v>
      </c>
      <c r="M1536" s="57" t="str">
        <f t="shared" si="448"/>
        <v>0.0015-0.843305144564248i</v>
      </c>
      <c r="N1536" s="57">
        <f t="shared" si="449"/>
        <v>82.558018790033586</v>
      </c>
      <c r="O1536" s="57">
        <f t="shared" si="450"/>
        <v>47.723073609903736</v>
      </c>
      <c r="P1536" s="371">
        <f t="shared" si="451"/>
        <v>47.723073609903736</v>
      </c>
      <c r="Q1536" s="371">
        <f t="shared" si="452"/>
        <v>-97.441981209966414</v>
      </c>
      <c r="R1536" s="12">
        <f t="shared" si="453"/>
        <v>82.558018790033586</v>
      </c>
      <c r="S1536" s="57">
        <f t="shared" si="454"/>
        <v>0.28682003752573992</v>
      </c>
      <c r="T1536" s="12">
        <f t="shared" si="437"/>
        <v>47.723073609903736</v>
      </c>
    </row>
    <row r="1537" spans="1:20" x14ac:dyDescent="0.25">
      <c r="A1537" s="57">
        <f t="shared" si="438"/>
        <v>1808.991590679655</v>
      </c>
      <c r="B1537" s="12">
        <f t="shared" si="455"/>
        <v>287.90995366833772</v>
      </c>
      <c r="C1537" s="57" t="str">
        <f t="shared" si="439"/>
        <v>-31.5033803456292-240.295279739078i</v>
      </c>
      <c r="D1537" s="57" t="str">
        <f t="shared" si="440"/>
        <v>7.799974474969-110.572943545749i</v>
      </c>
      <c r="E1537" s="57" t="str">
        <f t="shared" si="441"/>
        <v>162.003651962722-1.4835309306383i</v>
      </c>
      <c r="F1537" s="57" t="str">
        <f t="shared" si="442"/>
        <v>3.83983798695492-230.564131855091i</v>
      </c>
      <c r="G1537" s="57" t="str">
        <f t="shared" si="443"/>
        <v>0.999999517457761-0.000694652435621685i</v>
      </c>
      <c r="H1537" s="57" t="str">
        <f t="shared" si="444"/>
        <v>109.213894463531+20.9273386873883i</v>
      </c>
      <c r="I1537" s="57" t="str">
        <f t="shared" si="445"/>
        <v>14.7948326671826-70.8094129703227i</v>
      </c>
      <c r="K1537" s="57" t="str">
        <f t="shared" si="446"/>
        <v>0.105984646087754-0.0205618156710369i</v>
      </c>
      <c r="L1537" s="57" t="str">
        <f t="shared" si="447"/>
        <v>0.000125-1.74273066610209i</v>
      </c>
      <c r="M1537" s="57" t="str">
        <f t="shared" si="448"/>
        <v>0.0015-0.840112716242529i</v>
      </c>
      <c r="N1537" s="57">
        <f t="shared" si="449"/>
        <v>82.530961818907841</v>
      </c>
      <c r="O1537" s="57">
        <f t="shared" si="450"/>
        <v>47.688916820953018</v>
      </c>
      <c r="P1537" s="371">
        <f t="shared" si="451"/>
        <v>47.688916820953018</v>
      </c>
      <c r="Q1537" s="371">
        <f t="shared" si="452"/>
        <v>-97.469038181092159</v>
      </c>
      <c r="R1537" s="12">
        <f t="shared" si="453"/>
        <v>82.530961818907841</v>
      </c>
      <c r="S1537" s="57">
        <f t="shared" si="454"/>
        <v>0.28790995366833771</v>
      </c>
      <c r="T1537" s="12">
        <f t="shared" si="437"/>
        <v>47.688916820953018</v>
      </c>
    </row>
    <row r="1538" spans="1:20" x14ac:dyDescent="0.25">
      <c r="A1538" s="57">
        <f t="shared" si="438"/>
        <v>1815.8657587242378</v>
      </c>
      <c r="B1538" s="12">
        <f t="shared" si="455"/>
        <v>289.00401149227741</v>
      </c>
      <c r="C1538" s="57" t="str">
        <f t="shared" si="439"/>
        <v>-31.4931060865822-239.337050573353i</v>
      </c>
      <c r="D1538" s="57" t="str">
        <f t="shared" si="440"/>
        <v>7.79997428061086-110.15446402253i</v>
      </c>
      <c r="E1538" s="57" t="str">
        <f t="shared" si="441"/>
        <v>162.00026186954-1.48842545480329i</v>
      </c>
      <c r="F1538" s="57" t="str">
        <f t="shared" si="442"/>
        <v>3.83983797284624-229.691325129995i</v>
      </c>
      <c r="G1538" s="57" t="str">
        <f t="shared" si="443"/>
        <v>0.999999513783474-0.000697292112314994i</v>
      </c>
      <c r="H1538" s="57" t="str">
        <f t="shared" si="444"/>
        <v>109.214831595219+21.0069310973895i</v>
      </c>
      <c r="I1538" s="57" t="str">
        <f t="shared" si="445"/>
        <v>14.7948884139894-70.5402489437697i</v>
      </c>
      <c r="K1538" s="57" t="str">
        <f t="shared" si="446"/>
        <v>0.105955202827028-0.0206341788794312i</v>
      </c>
      <c r="L1538" s="57" t="str">
        <f t="shared" si="447"/>
        <v>0.000125-1.73613335933661i</v>
      </c>
      <c r="M1538" s="57" t="str">
        <f t="shared" si="448"/>
        <v>0.0015-0.836932373224274i</v>
      </c>
      <c r="N1538" s="57">
        <f t="shared" si="449"/>
        <v>82.503815523744677</v>
      </c>
      <c r="O1538" s="57">
        <f t="shared" si="450"/>
        <v>47.654751240672496</v>
      </c>
      <c r="P1538" s="371">
        <f t="shared" si="451"/>
        <v>47.654751240672496</v>
      </c>
      <c r="Q1538" s="371">
        <f t="shared" si="452"/>
        <v>-97.496184476255323</v>
      </c>
      <c r="R1538" s="12">
        <f t="shared" si="453"/>
        <v>82.503815523744677</v>
      </c>
      <c r="S1538" s="57">
        <f t="shared" si="454"/>
        <v>0.28900401149227739</v>
      </c>
      <c r="T1538" s="12">
        <f t="shared" si="437"/>
        <v>47.654751240672496</v>
      </c>
    </row>
    <row r="1539" spans="1:20" x14ac:dyDescent="0.25">
      <c r="A1539" s="57">
        <f t="shared" si="438"/>
        <v>1822.7660486073898</v>
      </c>
      <c r="B1539" s="12">
        <f t="shared" si="455"/>
        <v>290.10222673594808</v>
      </c>
      <c r="C1539" s="57" t="str">
        <f t="shared" si="439"/>
        <v>-31.4827603055095-238.382295991326i</v>
      </c>
      <c r="D1539" s="57" t="str">
        <f t="shared" si="440"/>
        <v>7.79997408477276-109.737569108251i</v>
      </c>
      <c r="E1539" s="57" t="str">
        <f t="shared" si="441"/>
        <v>161.996848264671-1.49333056527548i</v>
      </c>
      <c r="F1539" s="57" t="str">
        <f t="shared" si="442"/>
        <v>3.83983795863014-228.821822591724i</v>
      </c>
      <c r="G1539" s="57" t="str">
        <f t="shared" si="443"/>
        <v>0.999999510081209-0.00069994181975042i</v>
      </c>
      <c r="H1539" s="57" t="str">
        <f t="shared" si="444"/>
        <v>109.215775872843+21.0868267431227i</v>
      </c>
      <c r="I1539" s="57" t="str">
        <f t="shared" si="445"/>
        <v>14.794944585679-70.2720996577779i</v>
      </c>
      <c r="K1539" s="57" t="str">
        <f t="shared" si="446"/>
        <v>0.105925552023359-0.0207067542968506i</v>
      </c>
      <c r="L1539" s="57" t="str">
        <f t="shared" si="447"/>
        <v>0.000125-1.72956102743237i</v>
      </c>
      <c r="M1539" s="57" t="str">
        <f t="shared" si="448"/>
        <v>0.0015-0.833764069759192i</v>
      </c>
      <c r="N1539" s="57">
        <f t="shared" si="449"/>
        <v>82.476579710336182</v>
      </c>
      <c r="O1539" s="57">
        <f t="shared" si="450"/>
        <v>47.620576808623767</v>
      </c>
      <c r="P1539" s="371">
        <f t="shared" si="451"/>
        <v>47.620576808623767</v>
      </c>
      <c r="Q1539" s="371">
        <f t="shared" si="452"/>
        <v>-97.523420289663818</v>
      </c>
      <c r="R1539" s="12">
        <f t="shared" si="453"/>
        <v>82.476579710336182</v>
      </c>
      <c r="S1539" s="57">
        <f t="shared" si="454"/>
        <v>0.2901022267359481</v>
      </c>
      <c r="T1539" s="12">
        <f t="shared" si="437"/>
        <v>47.620576808623767</v>
      </c>
    </row>
    <row r="1540" spans="1:20" x14ac:dyDescent="0.25">
      <c r="A1540" s="57">
        <f t="shared" si="438"/>
        <v>1829.692559592098</v>
      </c>
      <c r="B1540" s="12">
        <f t="shared" si="455"/>
        <v>291.20461519754468</v>
      </c>
      <c r="C1540" s="57" t="str">
        <f t="shared" si="439"/>
        <v>-31.4723425537496-237.431002589375i</v>
      </c>
      <c r="D1540" s="57" t="str">
        <f t="shared" si="440"/>
        <v>7.79997388744349-109.32225280574i</v>
      </c>
      <c r="E1540" s="57" t="str">
        <f t="shared" si="441"/>
        <v>161.993411001992-1.49824621945223i</v>
      </c>
      <c r="F1540" s="57" t="str">
        <f t="shared" si="442"/>
        <v>3.8398379443058-227.955611732191i</v>
      </c>
      <c r="G1540" s="57" t="str">
        <f t="shared" si="443"/>
        <v>0.999999506350754-0.000702601596044446i</v>
      </c>
      <c r="H1540" s="57" t="str">
        <f t="shared" si="444"/>
        <v>109.216727350969+21.1670267858697i</v>
      </c>
      <c r="I1540" s="57" t="str">
        <f t="shared" si="445"/>
        <v>14.7950011854926-70.0049612548752i</v>
      </c>
      <c r="K1540" s="57" t="str">
        <f t="shared" si="446"/>
        <v>0.105895692336684-0.020779542071282i</v>
      </c>
      <c r="L1540" s="57" t="str">
        <f t="shared" si="447"/>
        <v>0.000125-1.72301357584416i</v>
      </c>
      <c r="M1540" s="57" t="str">
        <f t="shared" si="448"/>
        <v>0.0015-0.830607760270164i</v>
      </c>
      <c r="N1540" s="57">
        <f t="shared" si="449"/>
        <v>82.44925418523151</v>
      </c>
      <c r="O1540" s="57">
        <f t="shared" si="450"/>
        <v>47.586393464000913</v>
      </c>
      <c r="P1540" s="371">
        <f t="shared" si="451"/>
        <v>47.586393464000913</v>
      </c>
      <c r="Q1540" s="371">
        <f t="shared" si="452"/>
        <v>-97.55074581476849</v>
      </c>
      <c r="R1540" s="12">
        <f t="shared" si="453"/>
        <v>82.44925418523151</v>
      </c>
      <c r="S1540" s="57">
        <f t="shared" si="454"/>
        <v>0.2912046151975447</v>
      </c>
      <c r="T1540" s="12">
        <f t="shared" si="437"/>
        <v>47.586393464000913</v>
      </c>
    </row>
    <row r="1541" spans="1:20" x14ac:dyDescent="0.25">
      <c r="A1541" s="57">
        <f t="shared" si="438"/>
        <v>1836.645391318548</v>
      </c>
      <c r="B1541" s="12">
        <f t="shared" si="455"/>
        <v>292.31119273529538</v>
      </c>
      <c r="C1541" s="57" t="str">
        <f t="shared" si="439"/>
        <v>-31.4618523805453-236.4831570169i</v>
      </c>
      <c r="D1541" s="57" t="str">
        <f t="shared" si="440"/>
        <v>7.79997368861167-108.908509140533i</v>
      </c>
      <c r="E1541" s="57" t="str">
        <f t="shared" si="441"/>
        <v>161.989949934724-1.50317237377707i</v>
      </c>
      <c r="F1541" s="57" t="str">
        <f t="shared" si="442"/>
        <v>3.83983792987237-227.092680090663i</v>
      </c>
      <c r="G1541" s="57" t="str">
        <f t="shared" si="443"/>
        <v>0.999999502591893-0.000705271479458397i</v>
      </c>
      <c r="H1541" s="57" t="str">
        <f t="shared" si="444"/>
        <v>109.217686084584+21.2475323914287i</v>
      </c>
      <c r="I1541" s="57" t="str">
        <f t="shared" si="445"/>
        <v>14.7950582166962-69.7388298921335i</v>
      </c>
      <c r="K1541" s="57" t="str">
        <f t="shared" si="446"/>
        <v>0.105865622420095-0.0208525423448142i</v>
      </c>
      <c r="L1541" s="57" t="str">
        <f t="shared" si="447"/>
        <v>0.000125-1.7164909103847i</v>
      </c>
      <c r="M1541" s="57" t="str">
        <f t="shared" si="448"/>
        <v>0.0015-0.827463399352627i</v>
      </c>
      <c r="N1541" s="57">
        <f t="shared" si="449"/>
        <v>82.421838755754578</v>
      </c>
      <c r="O1541" s="57">
        <f t="shared" si="450"/>
        <v>47.55220114562924</v>
      </c>
      <c r="P1541" s="371">
        <f t="shared" si="451"/>
        <v>47.55220114562924</v>
      </c>
      <c r="Q1541" s="371">
        <f t="shared" si="452"/>
        <v>-97.578161244245422</v>
      </c>
      <c r="R1541" s="12">
        <f t="shared" si="453"/>
        <v>82.421838755754578</v>
      </c>
      <c r="S1541" s="57">
        <f t="shared" si="454"/>
        <v>0.29231119273529538</v>
      </c>
      <c r="T1541" s="12">
        <f t="shared" si="437"/>
        <v>47.55220114562924</v>
      </c>
    </row>
    <row r="1542" spans="1:20" x14ac:dyDescent="0.25">
      <c r="A1542" s="57">
        <f t="shared" si="438"/>
        <v>1843.6246438055587</v>
      </c>
      <c r="B1542" s="12">
        <f t="shared" si="455"/>
        <v>293.4219752676895</v>
      </c>
      <c r="C1542" s="57" t="str">
        <f t="shared" si="439"/>
        <v>-31.4512893330509-235.538745976154i</v>
      </c>
      <c r="D1542" s="57" t="str">
        <f t="shared" si="440"/>
        <v>7.79997348826587-108.496332160787i</v>
      </c>
      <c r="E1542" s="57" t="str">
        <f t="shared" si="441"/>
        <v>161.986464915434-1.50810898373262i</v>
      </c>
      <c r="F1542" s="57" t="str">
        <f t="shared" si="442"/>
        <v>3.83983791532904-226.233015253579i</v>
      </c>
      <c r="G1542" s="57" t="str">
        <f t="shared" si="443"/>
        <v>0.999999498804411-0.000707951508398984i</v>
      </c>
      <c r="H1542" s="57" t="str">
        <f t="shared" si="444"/>
        <v>109.218652129097+21.3283447301335i</v>
      </c>
      <c r="I1542" s="57" t="str">
        <f t="shared" si="445"/>
        <v>14.795115682582-69.473701741111i</v>
      </c>
      <c r="K1542" s="57" t="str">
        <f t="shared" si="446"/>
        <v>0.105835340919832-0.0209257552535616i</v>
      </c>
      <c r="L1542" s="57" t="str">
        <f t="shared" si="447"/>
        <v>0.000125-1.70999293722325i</v>
      </c>
      <c r="M1542" s="57" t="str">
        <f t="shared" si="448"/>
        <v>0.0015-0.824330941773881i</v>
      </c>
      <c r="N1542" s="57">
        <f t="shared" si="449"/>
        <v>82.394333230019868</v>
      </c>
      <c r="O1542" s="57">
        <f t="shared" si="450"/>
        <v>47.517999791963632</v>
      </c>
      <c r="P1542" s="371">
        <f t="shared" si="451"/>
        <v>47.517999791963632</v>
      </c>
      <c r="Q1542" s="371">
        <f t="shared" si="452"/>
        <v>-97.605666769980132</v>
      </c>
      <c r="R1542" s="12">
        <f t="shared" si="453"/>
        <v>82.394333230019868</v>
      </c>
      <c r="S1542" s="57">
        <f t="shared" si="454"/>
        <v>0.29342197526768948</v>
      </c>
      <c r="T1542" s="12">
        <f t="shared" si="437"/>
        <v>47.517999791963632</v>
      </c>
    </row>
    <row r="1543" spans="1:20" x14ac:dyDescent="0.25">
      <c r="A1543" s="57">
        <f t="shared" si="438"/>
        <v>1850.6304174520196</v>
      </c>
      <c r="B1543" s="12">
        <f t="shared" si="455"/>
        <v>294.53697877370672</v>
      </c>
      <c r="C1543" s="57" t="str">
        <f t="shared" si="439"/>
        <v>-31.4406529563249-234.597756222085i</v>
      </c>
      <c r="D1543" s="57" t="str">
        <f t="shared" si="440"/>
        <v>7.79997328639456-108.085715937198i</v>
      </c>
      <c r="E1543" s="57" t="str">
        <f t="shared" si="441"/>
        <v>161.982955796028-1.51305600382824i</v>
      </c>
      <c r="F1543" s="57" t="str">
        <f t="shared" si="442"/>
        <v>3.83983790067499-225.376604854371i</v>
      </c>
      <c r="G1543" s="57" t="str">
        <f t="shared" si="443"/>
        <v>0.999999494988089-0.000710641721418861i</v>
      </c>
      <c r="H1543" s="57" t="str">
        <f t="shared" si="444"/>
        <v>109.219625540338+21.4094649768679i</v>
      </c>
      <c r="I1543" s="57" t="str">
        <f t="shared" si="445"/>
        <v>14.7951735864652-69.2095729877945i</v>
      </c>
      <c r="K1543" s="57" t="str">
        <f t="shared" si="446"/>
        <v>0.10580484647528-0.0209991809275834i</v>
      </c>
      <c r="L1543" s="57" t="str">
        <f t="shared" si="447"/>
        <v>0.000125-1.70351956288429i</v>
      </c>
      <c r="M1543" s="57" t="str">
        <f t="shared" si="448"/>
        <v>0.0015-0.821210342472486i</v>
      </c>
      <c r="N1543" s="57">
        <f t="shared" si="449"/>
        <v>82.366737416952034</v>
      </c>
      <c r="O1543" s="57">
        <f t="shared" si="450"/>
        <v>47.48378934108726</v>
      </c>
      <c r="P1543" s="371">
        <f t="shared" si="451"/>
        <v>47.48378934108726</v>
      </c>
      <c r="Q1543" s="371">
        <f t="shared" si="452"/>
        <v>-97.633262583047966</v>
      </c>
      <c r="R1543" s="12">
        <f t="shared" si="453"/>
        <v>82.366737416952034</v>
      </c>
      <c r="S1543" s="57">
        <f t="shared" si="454"/>
        <v>0.29453697877370671</v>
      </c>
      <c r="T1543" s="12">
        <f t="shared" si="437"/>
        <v>47.48378934108726</v>
      </c>
    </row>
    <row r="1544" spans="1:20" x14ac:dyDescent="0.25">
      <c r="A1544" s="57">
        <f t="shared" si="438"/>
        <v>1857.6628130383376</v>
      </c>
      <c r="B1544" s="12">
        <f t="shared" si="455"/>
        <v>295.65621929304683</v>
      </c>
      <c r="C1544" s="57" t="str">
        <f t="shared" si="439"/>
        <v>-31.4299427933403-233.660174562173i</v>
      </c>
      <c r="D1544" s="57" t="str">
        <f t="shared" si="440"/>
        <v>7.79997308298609-107.676654562915i</v>
      </c>
      <c r="E1544" s="57" t="str">
        <f t="shared" si="441"/>
        <v>161.979422427756-1.51801338759101i</v>
      </c>
      <c r="F1544" s="57" t="str">
        <f t="shared" si="442"/>
        <v>3.83983788590934-224.523436573288i</v>
      </c>
      <c r="G1544" s="57" t="str">
        <f t="shared" si="443"/>
        <v>0.999999491142708-0.000713342157217179i</v>
      </c>
      <c r="H1544" s="57" t="str">
        <f t="shared" si="444"/>
        <v>109.220606374566+21.4908943110883i</v>
      </c>
      <c r="I1544" s="57" t="str">
        <f t="shared" si="445"/>
        <v>14.7952319316878-68.9464398325477i</v>
      </c>
      <c r="K1544" s="57" t="str">
        <f t="shared" si="446"/>
        <v>0.10577413771896-0.0210728194908078i</v>
      </c>
      <c r="L1544" s="57" t="str">
        <f t="shared" si="447"/>
        <v>0.000125-1.69707069424615i</v>
      </c>
      <c r="M1544" s="57" t="str">
        <f t="shared" si="448"/>
        <v>0.0015-0.818101556557566i</v>
      </c>
      <c r="N1544" s="57">
        <f t="shared" si="449"/>
        <v>82.339051126301356</v>
      </c>
      <c r="O1544" s="57">
        <f t="shared" si="450"/>
        <v>47.449569730710053</v>
      </c>
      <c r="P1544" s="371">
        <f t="shared" si="451"/>
        <v>47.449569730710053</v>
      </c>
      <c r="Q1544" s="371">
        <f t="shared" si="452"/>
        <v>-97.660948873698644</v>
      </c>
      <c r="R1544" s="12">
        <f t="shared" si="453"/>
        <v>82.339051126301356</v>
      </c>
      <c r="S1544" s="57">
        <f t="shared" si="454"/>
        <v>0.29565621929304681</v>
      </c>
      <c r="T1544" s="12">
        <f t="shared" si="437"/>
        <v>47.449569730710053</v>
      </c>
    </row>
    <row r="1545" spans="1:20" x14ac:dyDescent="0.25">
      <c r="A1545" s="57">
        <f t="shared" si="438"/>
        <v>1864.7219317278832</v>
      </c>
      <c r="B1545" s="12">
        <f t="shared" si="455"/>
        <v>296.77971292636039</v>
      </c>
      <c r="C1545" s="57" t="str">
        <f t="shared" si="439"/>
        <v>-31.4191583849788-232.725987856252i</v>
      </c>
      <c r="D1545" s="57" t="str">
        <f t="shared" si="440"/>
        <v>7.79997287802885-107.269142153451i</v>
      </c>
      <c r="E1545" s="57" t="str">
        <f t="shared" si="441"/>
        <v>161.975864661214-1.52298108755482i</v>
      </c>
      <c r="F1545" s="57" t="str">
        <f t="shared" si="442"/>
        <v>3.83983787103126-223.673498137219i</v>
      </c>
      <c r="G1545" s="57" t="str">
        <f t="shared" si="443"/>
        <v>0.999999487268046-0.00071605285464014i</v>
      </c>
      <c r="H1545" s="57" t="str">
        <f t="shared" si="444"/>
        <v>109.221594688474+21.5726339168416i</v>
      </c>
      <c r="I1545" s="57" t="str">
        <f t="shared" si="445"/>
        <v>14.7952907216175-68.6842984900581i</v>
      </c>
      <c r="K1545" s="57" t="str">
        <f t="shared" si="446"/>
        <v>0.105743213276519-0.0211466710609502i</v>
      </c>
      <c r="L1545" s="57" t="str">
        <f t="shared" si="447"/>
        <v>0.000125-1.6906462385397i</v>
      </c>
      <c r="M1545" s="57" t="str">
        <f t="shared" si="448"/>
        <v>0.0015-0.815004539308195i</v>
      </c>
      <c r="N1545" s="57">
        <f t="shared" si="449"/>
        <v>82.311274168662791</v>
      </c>
      <c r="O1545" s="57">
        <f t="shared" si="450"/>
        <v>47.415340898166619</v>
      </c>
      <c r="P1545" s="371">
        <f t="shared" si="451"/>
        <v>47.415340898166619</v>
      </c>
      <c r="Q1545" s="371">
        <f t="shared" si="452"/>
        <v>-97.688725831337209</v>
      </c>
      <c r="R1545" s="12">
        <f t="shared" si="453"/>
        <v>82.311274168662791</v>
      </c>
      <c r="S1545" s="57">
        <f t="shared" si="454"/>
        <v>0.29677971292636041</v>
      </c>
      <c r="T1545" s="12">
        <f t="shared" si="437"/>
        <v>47.415340898166619</v>
      </c>
    </row>
    <row r="1546" spans="1:20" x14ac:dyDescent="0.25">
      <c r="A1546" s="57">
        <f t="shared" si="438"/>
        <v>1871.8078750684492</v>
      </c>
      <c r="B1546" s="12">
        <f t="shared" si="455"/>
        <v>297.90747583548057</v>
      </c>
      <c r="C1546" s="57" t="str">
        <f t="shared" si="439"/>
        <v>-31.4082992700369-231.79518301637i</v>
      </c>
      <c r="D1546" s="57" t="str">
        <f t="shared" si="440"/>
        <v>7.79997267151093-106.863172846604i</v>
      </c>
      <c r="E1546" s="57" t="str">
        <f t="shared" si="441"/>
        <v>161.97228234634-1.52795905525053i</v>
      </c>
      <c r="F1546" s="57" t="str">
        <f t="shared" si="442"/>
        <v>3.8398378560399-222.826777319512i</v>
      </c>
      <c r="G1546" s="57" t="str">
        <f t="shared" si="443"/>
        <v>0.999999483363882-0.00071877385268156i</v>
      </c>
      <c r="H1546" s="57" t="str">
        <f t="shared" si="444"/>
        <v>109.222590539185+21.654684982781i</v>
      </c>
      <c r="I1546" s="57" t="str">
        <f t="shared" si="445"/>
        <v>14.7953499596464-68.4231451892765i</v>
      </c>
      <c r="K1546" s="57" t="str">
        <f t="shared" si="446"/>
        <v>0.105712071766733-0.021220735749434i</v>
      </c>
      <c r="L1546" s="57" t="str">
        <f t="shared" si="447"/>
        <v>0.000125-1.68424610334698i</v>
      </c>
      <c r="M1546" s="57" t="str">
        <f t="shared" si="448"/>
        <v>0.0015-0.811919246172741i</v>
      </c>
      <c r="N1546" s="57">
        <f t="shared" si="449"/>
        <v>82.283406355493668</v>
      </c>
      <c r="O1546" s="57">
        <f t="shared" si="450"/>
        <v>47.381102780415539</v>
      </c>
      <c r="P1546" s="371">
        <f t="shared" si="451"/>
        <v>47.381102780415539</v>
      </c>
      <c r="Q1546" s="371">
        <f t="shared" si="452"/>
        <v>-97.716593644506332</v>
      </c>
      <c r="R1546" s="12">
        <f t="shared" si="453"/>
        <v>82.283406355493668</v>
      </c>
      <c r="S1546" s="57">
        <f t="shared" si="454"/>
        <v>0.29790747583548055</v>
      </c>
      <c r="T1546" s="12">
        <f t="shared" si="437"/>
        <v>47.381102780415539</v>
      </c>
    </row>
    <row r="1547" spans="1:20" x14ac:dyDescent="0.25">
      <c r="A1547" s="57">
        <f t="shared" si="438"/>
        <v>1878.9207449937094</v>
      </c>
      <c r="B1547" s="12">
        <f t="shared" si="455"/>
        <v>299.03952424365542</v>
      </c>
      <c r="C1547" s="57" t="str">
        <f t="shared" si="439"/>
        <v>-31.3973649852318-230.867747006629i</v>
      </c>
      <c r="D1547" s="57" t="str">
        <f t="shared" si="440"/>
        <v>7.79997246342053-106.45874080237i</v>
      </c>
      <c r="E1547" s="57" t="str">
        <f t="shared" si="441"/>
        <v>161.968675332428-1.5329472411968i</v>
      </c>
      <c r="F1547" s="57" t="str">
        <f t="shared" si="442"/>
        <v>3.83983784093438-221.983261939805i</v>
      </c>
      <c r="G1547" s="57" t="str">
        <f t="shared" si="443"/>
        <v>0.999999479429989-0.000721505190483425i</v>
      </c>
      <c r="H1547" s="57" t="str">
        <f t="shared" si="444"/>
        <v>109.223593984259+21.7370487021885i</v>
      </c>
      <c r="I1547" s="57" t="str">
        <f t="shared" si="445"/>
        <v>14.7954096491936-68.162976173367i</v>
      </c>
      <c r="K1547" s="57" t="str">
        <f t="shared" si="446"/>
        <v>0.105680711801496-0.0212950136613105i</v>
      </c>
      <c r="L1547" s="57" t="str">
        <f t="shared" si="447"/>
        <v>0.000125-1.6778701965999i</v>
      </c>
      <c r="M1547" s="57" t="str">
        <f t="shared" si="448"/>
        <v>0.0015-0.808845632768222i</v>
      </c>
      <c r="N1547" s="57">
        <f t="shared" si="449"/>
        <v>82.255447499130923</v>
      </c>
      <c r="O1547" s="57">
        <f t="shared" si="450"/>
        <v>47.34685531403791</v>
      </c>
      <c r="P1547" s="371">
        <f t="shared" si="451"/>
        <v>47.34685531403791</v>
      </c>
      <c r="Q1547" s="371">
        <f t="shared" si="452"/>
        <v>-97.744552500869077</v>
      </c>
      <c r="R1547" s="12">
        <f t="shared" si="453"/>
        <v>82.255447499130923</v>
      </c>
      <c r="S1547" s="57">
        <f t="shared" si="454"/>
        <v>0.29903952424365543</v>
      </c>
      <c r="T1547" s="12">
        <f t="shared" si="437"/>
        <v>47.34685531403791</v>
      </c>
    </row>
    <row r="1548" spans="1:20" x14ac:dyDescent="0.25">
      <c r="A1548" s="57">
        <f t="shared" si="438"/>
        <v>1886.0606438246857</v>
      </c>
      <c r="B1548" s="12">
        <f t="shared" si="455"/>
        <v>300.17587443578134</v>
      </c>
      <c r="C1548" s="57" t="str">
        <f t="shared" si="439"/>
        <v>-31.3863550651941-229.943666842997i</v>
      </c>
      <c r="D1548" s="57" t="str">
        <f t="shared" si="440"/>
        <v>7.79997225374562-106.055840202856i</v>
      </c>
      <c r="E1548" s="57" t="str">
        <f t="shared" si="441"/>
        <v>161.965043468112-1.53794559488686i</v>
      </c>
      <c r="F1548" s="57" t="str">
        <f t="shared" si="442"/>
        <v>3.83983782571384-221.142939863845i</v>
      </c>
      <c r="G1548" s="57" t="str">
        <f t="shared" si="443"/>
        <v>0.999999475466142-0.000724246907336455i</v>
      </c>
      <c r="H1548" s="57" t="str">
        <f t="shared" si="444"/>
        <v>109.224605081703+21.819726272992i</v>
      </c>
      <c r="I1548" s="57" t="str">
        <f t="shared" si="445"/>
        <v>14.7954697937043-67.9037876996552i</v>
      </c>
      <c r="K1548" s="57" t="str">
        <f t="shared" si="446"/>
        <v>0.105649131985816-0.0213695048951766i</v>
      </c>
      <c r="L1548" s="57" t="str">
        <f t="shared" si="447"/>
        <v>0.000125-1.67151842657891i</v>
      </c>
      <c r="M1548" s="57" t="str">
        <f t="shared" si="448"/>
        <v>0.0015-0.805783654879681i</v>
      </c>
      <c r="N1548" s="57">
        <f t="shared" si="449"/>
        <v>82.227397412810788</v>
      </c>
      <c r="O1548" s="57">
        <f t="shared" si="450"/>
        <v>47.31259843523474</v>
      </c>
      <c r="P1548" s="371">
        <f t="shared" si="451"/>
        <v>47.31259843523474</v>
      </c>
      <c r="Q1548" s="371">
        <f t="shared" si="452"/>
        <v>-97.772602587189212</v>
      </c>
      <c r="R1548" s="12">
        <f t="shared" si="453"/>
        <v>82.227397412810788</v>
      </c>
      <c r="S1548" s="57">
        <f t="shared" si="454"/>
        <v>0.30017587443578136</v>
      </c>
      <c r="T1548" s="12">
        <f t="shared" si="437"/>
        <v>47.31259843523474</v>
      </c>
    </row>
    <row r="1549" spans="1:20" x14ac:dyDescent="0.25">
      <c r="A1549" s="57">
        <f t="shared" si="438"/>
        <v>1893.2276742712195</v>
      </c>
      <c r="B1549" s="12">
        <f t="shared" si="455"/>
        <v>301.3165427586373</v>
      </c>
      <c r="C1549" s="57" t="str">
        <f t="shared" si="439"/>
        <v>-31.3752690424815-229.022929593192i</v>
      </c>
      <c r="D1549" s="57" t="str">
        <f t="shared" si="440"/>
        <v>7.79997204247422-105.654465252204i</v>
      </c>
      <c r="E1549" s="57" t="str">
        <f t="shared" si="441"/>
        <v>161.961386601383-1.54295406478175i</v>
      </c>
      <c r="F1549" s="57" t="str">
        <f t="shared" si="442"/>
        <v>3.8398378103774-220.30579900332i</v>
      </c>
      <c r="G1549" s="57" t="str">
        <f t="shared" si="443"/>
        <v>0.999999471472113-0.000726999042680677i</v>
      </c>
      <c r="H1549" s="57" t="str">
        <f t="shared" si="444"/>
        <v>109.225623889961+21.9027188977838i</v>
      </c>
      <c r="I1549" s="57" t="str">
        <f t="shared" si="445"/>
        <v>14.7955303966498-67.6455760395685i</v>
      </c>
      <c r="K1549" s="57" t="str">
        <f t="shared" si="446"/>
        <v>0.105617330917814-0.0214442095430932i</v>
      </c>
      <c r="L1549" s="57" t="str">
        <f t="shared" si="447"/>
        <v>0.000125-1.66519070191164i</v>
      </c>
      <c r="M1549" s="57" t="str">
        <f t="shared" si="448"/>
        <v>0.0015-0.802733268459534i</v>
      </c>
      <c r="N1549" s="57">
        <f t="shared" si="449"/>
        <v>82.199255910685977</v>
      </c>
      <c r="O1549" s="57">
        <f t="shared" si="450"/>
        <v>47.278332079827095</v>
      </c>
      <c r="P1549" s="371">
        <f t="shared" si="451"/>
        <v>47.278332079827095</v>
      </c>
      <c r="Q1549" s="371">
        <f t="shared" si="452"/>
        <v>-97.800744089314023</v>
      </c>
      <c r="R1549" s="12">
        <f t="shared" si="453"/>
        <v>82.199255910685977</v>
      </c>
      <c r="S1549" s="57">
        <f t="shared" si="454"/>
        <v>0.30131654275863728</v>
      </c>
      <c r="T1549" s="12">
        <f t="shared" si="437"/>
        <v>47.278332079827095</v>
      </c>
    </row>
    <row r="1550" spans="1:20" x14ac:dyDescent="0.25">
      <c r="A1550" s="57">
        <f t="shared" si="438"/>
        <v>1900.4219394334502</v>
      </c>
      <c r="B1550" s="12">
        <f t="shared" si="455"/>
        <v>302.46154562112014</v>
      </c>
      <c r="C1550" s="57" t="str">
        <f t="shared" si="439"/>
        <v>-31.3641064475732-228.105522376485i</v>
      </c>
      <c r="D1550" s="57" t="str">
        <f t="shared" si="440"/>
        <v>7.79997182959407-105.254610176499i</v>
      </c>
      <c r="E1550" s="57" t="str">
        <f t="shared" si="441"/>
        <v>161.957704579578-1.54797259829655i</v>
      </c>
      <c r="F1550" s="57" t="str">
        <f t="shared" si="442"/>
        <v>3.8398377949242-219.471827315674i</v>
      </c>
      <c r="G1550" s="57" t="str">
        <f t="shared" si="443"/>
        <v>0.999999467447671-0.000729761636105979i</v>
      </c>
      <c r="H1550" s="57" t="str">
        <f t="shared" si="444"/>
        <v>109.226650467931+21.9860277838407i</v>
      </c>
      <c r="I1550" s="57" t="str">
        <f t="shared" si="445"/>
        <v>14.795591461528-67.3883374785869i</v>
      </c>
      <c r="K1550" s="57" t="str">
        <f t="shared" si="446"/>
        <v>0.105585307188718-0.0215191276905029i</v>
      </c>
      <c r="L1550" s="57" t="str">
        <f t="shared" si="447"/>
        <v>0.000125-1.65888693157167i</v>
      </c>
      <c r="M1550" s="57" t="str">
        <f t="shared" si="448"/>
        <v>0.0015-0.79969442962695i</v>
      </c>
      <c r="N1550" s="57">
        <f t="shared" si="449"/>
        <v>82.171022807845191</v>
      </c>
      <c r="O1550" s="57">
        <f t="shared" si="450"/>
        <v>47.244056183253164</v>
      </c>
      <c r="P1550" s="371">
        <f t="shared" si="451"/>
        <v>47.244056183253164</v>
      </c>
      <c r="Q1550" s="371">
        <f t="shared" si="452"/>
        <v>-97.828977192154809</v>
      </c>
      <c r="R1550" s="12">
        <f t="shared" si="453"/>
        <v>82.171022807845191</v>
      </c>
      <c r="S1550" s="57">
        <f t="shared" si="454"/>
        <v>0.30246154562112015</v>
      </c>
      <c r="T1550" s="12">
        <f t="shared" si="437"/>
        <v>47.244056183253164</v>
      </c>
    </row>
    <row r="1551" spans="1:20" x14ac:dyDescent="0.25">
      <c r="A1551" s="57">
        <f t="shared" si="438"/>
        <v>1907.6435428032974</v>
      </c>
      <c r="B1551" s="12">
        <f t="shared" si="455"/>
        <v>303.61089949448041</v>
      </c>
      <c r="C1551" s="57" t="str">
        <f t="shared" si="439"/>
        <v>-31.3528668088757-227.191432363567i</v>
      </c>
      <c r="D1551" s="57" t="str">
        <f t="shared" si="440"/>
        <v>7.79997161509298-104.856269223691i</v>
      </c>
      <c r="E1551" s="57" t="str">
        <f t="shared" si="441"/>
        <v>161.953997249389-1.5530011417914i</v>
      </c>
      <c r="F1551" s="57" t="str">
        <f t="shared" si="442"/>
        <v>3.83983777935329-218.641012803946i</v>
      </c>
      <c r="G1551" s="57" t="str">
        <f t="shared" si="443"/>
        <v>0.999999463392585-0.000732534727352689i</v>
      </c>
      <c r="H1551" s="57" t="str">
        <f t="shared" si="444"/>
        <v>109.227684874957+22.069654143142i</v>
      </c>
      <c r="I1551" s="57" t="str">
        <f t="shared" si="445"/>
        <v>14.7956529918632-67.1320683161867i</v>
      </c>
      <c r="K1551" s="57" t="str">
        <f t="shared" si="446"/>
        <v>0.105553059382862-0.0215942594161461i</v>
      </c>
      <c r="L1551" s="57" t="str">
        <f t="shared" si="447"/>
        <v>0.000125-1.65260702487713i</v>
      </c>
      <c r="M1551" s="57" t="str">
        <f t="shared" si="448"/>
        <v>0.0015-0.796667094667214i</v>
      </c>
      <c r="N1551" s="57">
        <f t="shared" si="449"/>
        <v>82.142697920332139</v>
      </c>
      <c r="O1551" s="57">
        <f t="shared" si="450"/>
        <v>47.209770680567651</v>
      </c>
      <c r="P1551" s="371">
        <f t="shared" si="451"/>
        <v>47.209770680567651</v>
      </c>
      <c r="Q1551" s="371">
        <f t="shared" si="452"/>
        <v>-97.857302079667861</v>
      </c>
      <c r="R1551" s="12">
        <f t="shared" si="453"/>
        <v>82.142697920332139</v>
      </c>
      <c r="S1551" s="57">
        <f t="shared" si="454"/>
        <v>0.30361089949448039</v>
      </c>
      <c r="T1551" s="12">
        <f t="shared" si="437"/>
        <v>47.209770680567651</v>
      </c>
    </row>
    <row r="1552" spans="1:20" x14ac:dyDescent="0.25">
      <c r="A1552" s="57">
        <f t="shared" si="438"/>
        <v>1914.8925882659501</v>
      </c>
      <c r="B1552" s="12">
        <f t="shared" si="455"/>
        <v>304.76462091255945</v>
      </c>
      <c r="C1552" s="57" t="str">
        <f t="shared" si="439"/>
        <v>-31.341549652732-226.280646776391i</v>
      </c>
      <c r="D1552" s="57" t="str">
        <f t="shared" si="440"/>
        <v>7.7999713989586-104.459436663513i</v>
      </c>
      <c r="E1552" s="57" t="str">
        <f t="shared" si="441"/>
        <v>161.950264456866-1.5580396405615i</v>
      </c>
      <c r="F1552" s="57" t="str">
        <f t="shared" si="442"/>
        <v>3.83983776366387-217.81334351659i</v>
      </c>
      <c r="G1552" s="57" t="str">
        <f t="shared" si="443"/>
        <v>0.999999459306622-0.000735318356312144i</v>
      </c>
      <c r="H1552" s="57" t="str">
        <f t="shared" si="444"/>
        <v>109.228727170843+22.1535991923904i</v>
      </c>
      <c r="I1552" s="57" t="str">
        <f t="shared" si="445"/>
        <v>14.7957149912077-66.8767648657911i</v>
      </c>
      <c r="K1552" s="57" t="str">
        <f t="shared" si="446"/>
        <v>0.105520586077682-0.0216696047919786i</v>
      </c>
      <c r="L1552" s="57" t="str">
        <f t="shared" si="447"/>
        <v>0.000125-1.64635089148948i</v>
      </c>
      <c r="M1552" s="57" t="str">
        <f t="shared" si="448"/>
        <v>0.0015-0.7936512200311i</v>
      </c>
      <c r="N1552" s="57">
        <f t="shared" si="449"/>
        <v>82.114281065162928</v>
      </c>
      <c r="O1552" s="57">
        <f t="shared" si="450"/>
        <v>47.175475506440286</v>
      </c>
      <c r="P1552" s="371">
        <f t="shared" si="451"/>
        <v>47.175475506440286</v>
      </c>
      <c r="Q1552" s="371">
        <f t="shared" si="452"/>
        <v>-97.885718934837072</v>
      </c>
      <c r="R1552" s="12">
        <f t="shared" si="453"/>
        <v>82.114281065162928</v>
      </c>
      <c r="S1552" s="57">
        <f t="shared" si="454"/>
        <v>0.30476462091255946</v>
      </c>
      <c r="T1552" s="12">
        <f t="shared" si="437"/>
        <v>47.175475506440286</v>
      </c>
    </row>
    <row r="1553" spans="1:20" x14ac:dyDescent="0.25">
      <c r="A1553" s="57">
        <f t="shared" si="438"/>
        <v>1922.1691801013608</v>
      </c>
      <c r="B1553" s="12">
        <f t="shared" si="455"/>
        <v>305.92272647202719</v>
      </c>
      <c r="C1553" s="57" t="str">
        <f t="shared" si="439"/>
        <v>-31.3301545034154-225.373152888011i</v>
      </c>
      <c r="D1553" s="57" t="str">
        <f t="shared" si="440"/>
        <v>7.7999711811785-104.064106787394i</v>
      </c>
      <c r="E1553" s="57" t="str">
        <f t="shared" si="441"/>
        <v>161.946506047412-1.56308803882495i</v>
      </c>
      <c r="F1553" s="57" t="str">
        <f t="shared" si="442"/>
        <v>3.83983774785496-216.988807547306i</v>
      </c>
      <c r="G1553" s="57" t="str">
        <f t="shared" si="443"/>
        <v>0.999999455189547-0.000738112563027264i</v>
      </c>
      <c r="H1553" s="57" t="str">
        <f t="shared" si="444"/>
        <v>109.229777415846+22.2378641530285i</v>
      </c>
      <c r="I1553" s="57" t="str">
        <f t="shared" si="445"/>
        <v>14.7957774631395-66.6224234547119i</v>
      </c>
      <c r="K1553" s="57" t="str">
        <f t="shared" si="446"/>
        <v>0.105487885843718-0.0217451638830854i</v>
      </c>
      <c r="L1553" s="57" t="str">
        <f t="shared" si="447"/>
        <v>0.000125-1.64011844141211i</v>
      </c>
      <c r="M1553" s="57" t="str">
        <f t="shared" si="448"/>
        <v>0.0015-0.790646762334223i</v>
      </c>
      <c r="N1553" s="57">
        <f t="shared" si="449"/>
        <v>82.085772060347736</v>
      </c>
      <c r="O1553" s="57">
        <f t="shared" si="450"/>
        <v>47.141170595154094</v>
      </c>
      <c r="P1553" s="371">
        <f t="shared" si="451"/>
        <v>47.141170595154094</v>
      </c>
      <c r="Q1553" s="371">
        <f t="shared" si="452"/>
        <v>-97.914227939652264</v>
      </c>
      <c r="R1553" s="12">
        <f t="shared" si="453"/>
        <v>82.085772060347736</v>
      </c>
      <c r="S1553" s="57">
        <f t="shared" si="454"/>
        <v>0.30592272647202717</v>
      </c>
      <c r="T1553" s="12">
        <f t="shared" si="437"/>
        <v>47.141170595154094</v>
      </c>
    </row>
    <row r="1554" spans="1:20" x14ac:dyDescent="0.25">
      <c r="A1554" s="57">
        <f t="shared" si="438"/>
        <v>1929.4734229857461</v>
      </c>
      <c r="B1554" s="12">
        <f t="shared" si="455"/>
        <v>307.08523283262093</v>
      </c>
      <c r="C1554" s="57" t="str">
        <f t="shared" si="439"/>
        <v>-31.3186808831406-224.468938022427i</v>
      </c>
      <c r="D1554" s="57" t="str">
        <f t="shared" si="440"/>
        <v>7.79997096174012-103.670273908382i</v>
      </c>
      <c r="E1554" s="57" t="str">
        <f t="shared" si="441"/>
        <v>161.942721865789-1.56814627971226i</v>
      </c>
      <c r="F1554" s="57" t="str">
        <f t="shared" si="442"/>
        <v>3.83983773192566-216.167393034866i</v>
      </c>
      <c r="G1554" s="57" t="str">
        <f t="shared" si="443"/>
        <v>0.999999451041123-0.000740917387693127i</v>
      </c>
      <c r="H1554" s="57" t="str">
        <f t="shared" si="444"/>
        <v>109.230835670688+22.3224502512615i</v>
      </c>
      <c r="I1554" s="57" t="str">
        <f t="shared" si="445"/>
        <v>14.7958404112651-66.3690404241009i</v>
      </c>
      <c r="K1554" s="57" t="str">
        <f t="shared" si="446"/>
        <v>0.105454957244608-0.0218209367475971i</v>
      </c>
      <c r="L1554" s="57" t="str">
        <f t="shared" si="447"/>
        <v>0.000125-1.63390958498915i</v>
      </c>
      <c r="M1554" s="57" t="str">
        <f t="shared" si="448"/>
        <v>0.0015-0.787653678356472i</v>
      </c>
      <c r="N1554" s="57">
        <f t="shared" si="449"/>
        <v>82.057170724908161</v>
      </c>
      <c r="O1554" s="57">
        <f t="shared" si="450"/>
        <v>47.106855880603959</v>
      </c>
      <c r="P1554" s="371">
        <f t="shared" si="451"/>
        <v>47.106855880603959</v>
      </c>
      <c r="Q1554" s="371">
        <f t="shared" si="452"/>
        <v>-97.942829275091839</v>
      </c>
      <c r="R1554" s="12">
        <f t="shared" si="453"/>
        <v>82.057170724908161</v>
      </c>
      <c r="S1554" s="57">
        <f t="shared" si="454"/>
        <v>0.30708523283262096</v>
      </c>
      <c r="T1554" s="12">
        <f t="shared" si="437"/>
        <v>47.106855880603959</v>
      </c>
    </row>
    <row r="1555" spans="1:20" x14ac:dyDescent="0.25">
      <c r="A1555" s="57">
        <f t="shared" si="438"/>
        <v>1936.8054219930918</v>
      </c>
      <c r="B1555" s="12">
        <f t="shared" si="455"/>
        <v>308.25215671738488</v>
      </c>
      <c r="C1555" s="57" t="str">
        <f t="shared" si="439"/>
        <v>-31.3071283120648-223.567989554438i</v>
      </c>
      <c r="D1555" s="57" t="str">
        <f t="shared" si="440"/>
        <v>7.79997074063085-103.277932361059i</v>
      </c>
      <c r="E1555" s="57" t="str">
        <f t="shared" si="441"/>
        <v>161.938911756118-1.57321430525636i</v>
      </c>
      <c r="F1555" s="57" t="str">
        <f t="shared" si="442"/>
        <v>3.83983771587509-215.349088162949i</v>
      </c>
      <c r="G1555" s="57" t="str">
        <f t="shared" si="443"/>
        <v>0.999999446861111-0.000743732870657546i</v>
      </c>
      <c r="H1555" s="57" t="str">
        <f t="shared" si="444"/>
        <v>109.231901996556+22.407358718074i</v>
      </c>
      <c r="I1555" s="57" t="str">
        <f t="shared" si="445"/>
        <v>14.7959038392182-66.1166121288966i</v>
      </c>
      <c r="K1555" s="57" t="str">
        <f t="shared" si="446"/>
        <v>0.105421798837092-0.0218969234366035i</v>
      </c>
      <c r="L1555" s="57" t="str">
        <f t="shared" si="447"/>
        <v>0.000125-1.62772423290411i</v>
      </c>
      <c r="M1555" s="57" t="str">
        <f t="shared" si="448"/>
        <v>0.0015-0.784671925041317i</v>
      </c>
      <c r="N1555" s="57">
        <f t="shared" si="449"/>
        <v>82.028476878898019</v>
      </c>
      <c r="O1555" s="57">
        <f t="shared" si="450"/>
        <v>47.072531296295395</v>
      </c>
      <c r="P1555" s="371">
        <f t="shared" si="451"/>
        <v>47.072531296295395</v>
      </c>
      <c r="Q1555" s="371">
        <f t="shared" si="452"/>
        <v>-97.971523121101981</v>
      </c>
      <c r="R1555" s="12">
        <f t="shared" si="453"/>
        <v>82.028476878898019</v>
      </c>
      <c r="S1555" s="57">
        <f t="shared" si="454"/>
        <v>0.30825215671738487</v>
      </c>
      <c r="T1555" s="12">
        <f t="shared" si="437"/>
        <v>47.072531296295395</v>
      </c>
    </row>
    <row r="1556" spans="1:20" x14ac:dyDescent="0.25">
      <c r="A1556" s="57">
        <f t="shared" si="438"/>
        <v>1944.1652825966657</v>
      </c>
      <c r="B1556" s="12">
        <f t="shared" si="455"/>
        <v>309.42351491291095</v>
      </c>
      <c r="C1556" s="57" t="str">
        <f t="shared" si="439"/>
        <v>-31.295496308294-222.670294909489i</v>
      </c>
      <c r="D1556" s="57" t="str">
        <f t="shared" si="440"/>
        <v>7.79997051783797-102.887076501458i</v>
      </c>
      <c r="E1556" s="57" t="str">
        <f t="shared" si="441"/>
        <v>161.935075561889-1.57829205638152i</v>
      </c>
      <c r="F1556" s="57" t="str">
        <f t="shared" si="442"/>
        <v>3.83983769970231-214.533881159961i</v>
      </c>
      <c r="G1556" s="57" t="str">
        <f t="shared" si="443"/>
        <v>0.999999442649271-0.000746559052421656i</v>
      </c>
      <c r="H1556" s="57" t="str">
        <f t="shared" si="444"/>
        <v>109.232976455106+22.4925907892512i</v>
      </c>
      <c r="I1556" s="57" t="str">
        <f t="shared" si="445"/>
        <v>14.7959677506601-65.8651349377694i</v>
      </c>
      <c r="K1556" s="57" t="str">
        <f t="shared" si="446"/>
        <v>0.105388409171009-0.0219731239940674i</v>
      </c>
      <c r="L1556" s="57" t="str">
        <f t="shared" si="447"/>
        <v>0.000125-1.62156229617864i</v>
      </c>
      <c r="M1556" s="57" t="str">
        <f t="shared" si="448"/>
        <v>0.0015-0.78170145949523i</v>
      </c>
      <c r="N1556" s="57">
        <f t="shared" si="449"/>
        <v>81.999690343422543</v>
      </c>
      <c r="O1556" s="57">
        <f t="shared" si="450"/>
        <v>47.038196775343152</v>
      </c>
      <c r="P1556" s="371">
        <f t="shared" si="451"/>
        <v>47.038196775343152</v>
      </c>
      <c r="Q1556" s="371">
        <f t="shared" si="452"/>
        <v>-98.000309656577457</v>
      </c>
      <c r="R1556" s="12">
        <f t="shared" si="453"/>
        <v>81.999690343422543</v>
      </c>
      <c r="S1556" s="57">
        <f t="shared" si="454"/>
        <v>0.30942351491291092</v>
      </c>
      <c r="T1556" s="12">
        <f t="shared" si="437"/>
        <v>47.038196775343152</v>
      </c>
    </row>
    <row r="1557" spans="1:20" x14ac:dyDescent="0.25">
      <c r="A1557" s="57">
        <f t="shared" si="438"/>
        <v>1951.553110670533</v>
      </c>
      <c r="B1557" s="12">
        <f t="shared" si="455"/>
        <v>310.59932426957999</v>
      </c>
      <c r="C1557" s="57" t="str">
        <f t="shared" si="439"/>
        <v>-31.2837843878869-221.77584156352i</v>
      </c>
      <c r="D1557" s="57" t="str">
        <f t="shared" si="440"/>
        <v>7.79997029334873-102.497700706989i</v>
      </c>
      <c r="E1557" s="57" t="str">
        <f t="shared" si="441"/>
        <v>161.931213125949-1.58337947289166i</v>
      </c>
      <c r="F1557" s="57" t="str">
        <f t="shared" si="442"/>
        <v>3.83983768340637-213.721760298879i</v>
      </c>
      <c r="G1557" s="57" t="str">
        <f t="shared" si="443"/>
        <v>0.999999438405359-0.000749395973640486i</v>
      </c>
      <c r="H1557" s="57" t="str">
        <f t="shared" si="444"/>
        <v>109.234059108464+22.578147705397i</v>
      </c>
      <c r="I1557" s="57" t="str">
        <f t="shared" si="445"/>
        <v>14.7960321492803-65.6146052330713i</v>
      </c>
      <c r="K1557" s="57" t="str">
        <f t="shared" si="446"/>
        <v>0.105354786789302-0.0220495384567381i</v>
      </c>
      <c r="L1557" s="57" t="str">
        <f t="shared" si="447"/>
        <v>0.000125-1.61542368617118i</v>
      </c>
      <c r="M1557" s="57" t="str">
        <f t="shared" si="448"/>
        <v>0.0015-0.778742238987082i</v>
      </c>
      <c r="N1557" s="57">
        <f t="shared" si="449"/>
        <v>81.970810940658538</v>
      </c>
      <c r="O1557" s="57">
        <f t="shared" si="450"/>
        <v>47.003852250469755</v>
      </c>
      <c r="P1557" s="371">
        <f t="shared" si="451"/>
        <v>47.003852250469755</v>
      </c>
      <c r="Q1557" s="371">
        <f t="shared" si="452"/>
        <v>-98.029189059341462</v>
      </c>
      <c r="R1557" s="12">
        <f t="shared" si="453"/>
        <v>81.970810940658538</v>
      </c>
      <c r="S1557" s="57">
        <f t="shared" si="454"/>
        <v>0.31059932426957998</v>
      </c>
      <c r="T1557" s="12">
        <f t="shared" si="437"/>
        <v>47.003852250469755</v>
      </c>
    </row>
    <row r="1558" spans="1:20" x14ac:dyDescent="0.25">
      <c r="A1558" s="57">
        <f t="shared" si="438"/>
        <v>1958.9690124910808</v>
      </c>
      <c r="B1558" s="12">
        <f t="shared" si="455"/>
        <v>311.77960170180438</v>
      </c>
      <c r="C1558" s="57" t="str">
        <f t="shared" si="439"/>
        <v>-31.2719920648582-220.884617042808i</v>
      </c>
      <c r="D1558" s="57" t="str">
        <f t="shared" si="440"/>
        <v>7.79997006715003-102.109799376348i</v>
      </c>
      <c r="E1558" s="57" t="str">
        <f t="shared" si="441"/>
        <v>161.927324290516-1.58847649345992i</v>
      </c>
      <c r="F1558" s="57" t="str">
        <f t="shared" si="442"/>
        <v>3.83983766698635-212.91271389707i</v>
      </c>
      <c r="G1558" s="57" t="str">
        <f t="shared" si="443"/>
        <v>0.999999434129133-0.000752243675123553i</v>
      </c>
      <c r="H1558" s="57" t="str">
        <f t="shared" si="444"/>
        <v>109.235150019234+22.6640307119553i</v>
      </c>
      <c r="I1558" s="57" t="str">
        <f t="shared" si="445"/>
        <v>14.7960970387962-65.3650194107832i</v>
      </c>
      <c r="K1558" s="57" t="str">
        <f t="shared" si="446"/>
        <v>0.105320930228015-0.0221261668540631i</v>
      </c>
      <c r="L1558" s="57" t="str">
        <f t="shared" si="447"/>
        <v>0.000125-1.6093083145758i</v>
      </c>
      <c r="M1558" s="57" t="str">
        <f t="shared" si="448"/>
        <v>0.0015-0.775794220947482i</v>
      </c>
      <c r="N1558" s="57">
        <f t="shared" si="449"/>
        <v>81.941838493874883</v>
      </c>
      <c r="O1558" s="57">
        <f t="shared" si="450"/>
        <v>46.969497654003845</v>
      </c>
      <c r="P1558" s="371">
        <f t="shared" si="451"/>
        <v>46.969497654003845</v>
      </c>
      <c r="Q1558" s="371">
        <f t="shared" si="452"/>
        <v>-98.058161506125117</v>
      </c>
      <c r="R1558" s="12">
        <f t="shared" si="453"/>
        <v>81.941838493874883</v>
      </c>
      <c r="S1558" s="57">
        <f t="shared" si="454"/>
        <v>0.31177960170180435</v>
      </c>
      <c r="T1558" s="12">
        <f t="shared" si="437"/>
        <v>46.969497654003845</v>
      </c>
    </row>
    <row r="1559" spans="1:20" x14ac:dyDescent="0.25">
      <c r="A1559" s="57">
        <f t="shared" si="438"/>
        <v>1966.413094738547</v>
      </c>
      <c r="B1559" s="12">
        <f t="shared" si="455"/>
        <v>312.96436418827125</v>
      </c>
      <c r="C1559" s="57" t="str">
        <f t="shared" si="439"/>
        <v>-31.2601188511872-219.996608923824i</v>
      </c>
      <c r="D1559" s="57" t="str">
        <f t="shared" si="440"/>
        <v>7.79996983922904-101.723366929446i</v>
      </c>
      <c r="E1559" s="57" t="str">
        <f t="shared" si="441"/>
        <v>161.923408897176-1.59358305561747i</v>
      </c>
      <c r="F1559" s="57" t="str">
        <f t="shared" si="442"/>
        <v>3.83983765044129-212.106730316129i</v>
      </c>
      <c r="G1559" s="57" t="str">
        <f t="shared" si="443"/>
        <v>0.999999429820346-0.000755102197835446i</v>
      </c>
      <c r="H1559" s="57" t="str">
        <f t="shared" si="444"/>
        <v>109.236249250502+22.7502410592297i</v>
      </c>
      <c r="I1559" s="57" t="str">
        <f t="shared" si="445"/>
        <v>14.7961624229543-65.1163738804647i</v>
      </c>
      <c r="K1559" s="57" t="str">
        <f t="shared" si="446"/>
        <v>0.105286838016295-0.0222030092081006i</v>
      </c>
      <c r="L1559" s="57" t="str">
        <f t="shared" si="447"/>
        <v>0.000125-1.6032160934208i</v>
      </c>
      <c r="M1559" s="57" t="str">
        <f t="shared" si="448"/>
        <v>0.0015-0.772857362968205i</v>
      </c>
      <c r="N1559" s="57">
        <f t="shared" si="449"/>
        <v>81.912772827452002</v>
      </c>
      <c r="O1559" s="57">
        <f t="shared" si="450"/>
        <v>46.935132917879059</v>
      </c>
      <c r="P1559" s="371">
        <f t="shared" si="451"/>
        <v>46.935132917879059</v>
      </c>
      <c r="Q1559" s="371">
        <f t="shared" si="452"/>
        <v>-98.087227172547998</v>
      </c>
      <c r="R1559" s="12">
        <f t="shared" si="453"/>
        <v>81.912772827452002</v>
      </c>
      <c r="S1559" s="57">
        <f t="shared" si="454"/>
        <v>0.31296436418827123</v>
      </c>
      <c r="T1559" s="12">
        <f t="shared" si="437"/>
        <v>46.935132917879059</v>
      </c>
    </row>
    <row r="1560" spans="1:20" x14ac:dyDescent="0.25">
      <c r="A1560" s="57">
        <f t="shared" si="438"/>
        <v>1973.8854644985533</v>
      </c>
      <c r="B1560" s="12">
        <f t="shared" si="455"/>
        <v>314.15362877218666</v>
      </c>
      <c r="C1560" s="57" t="str">
        <f t="shared" si="439"/>
        <v>-31.2481642568194-219.111804833084i</v>
      </c>
      <c r="D1560" s="57" t="str">
        <f t="shared" si="440"/>
        <v>7.79996960957256-101.338397807321i</v>
      </c>
      <c r="E1560" s="57" t="str">
        <f t="shared" si="441"/>
        <v>161.919466786884-1.59869909574181i</v>
      </c>
      <c r="F1560" s="57" t="str">
        <f t="shared" si="442"/>
        <v>3.83983763377025-211.303797961714i</v>
      </c>
      <c r="G1560" s="57" t="str">
        <f t="shared" si="443"/>
        <v>0.99999942547875-0.000757971582896413i</v>
      </c>
      <c r="H1560" s="57" t="str">
        <f t="shared" si="444"/>
        <v>109.237356865834+22.836780002402i</v>
      </c>
      <c r="I1560" s="57" t="str">
        <f t="shared" si="445"/>
        <v>14.7962283055294-64.8686650652004i</v>
      </c>
      <c r="K1560" s="57" t="str">
        <f t="shared" si="446"/>
        <v>0.105252508676401-0.0222800655334309i</v>
      </c>
      <c r="L1560" s="57" t="str">
        <f t="shared" si="447"/>
        <v>0.000125-1.59714693506754i</v>
      </c>
      <c r="M1560" s="57" t="str">
        <f t="shared" si="448"/>
        <v>0.0015-0.769931622801555i</v>
      </c>
      <c r="N1560" s="57">
        <f t="shared" si="449"/>
        <v>81.883613766903707</v>
      </c>
      <c r="O1560" s="57">
        <f t="shared" si="450"/>
        <v>46.900757973632601</v>
      </c>
      <c r="P1560" s="371">
        <f t="shared" si="451"/>
        <v>46.900757973632601</v>
      </c>
      <c r="Q1560" s="371">
        <f t="shared" si="452"/>
        <v>-98.116386233096293</v>
      </c>
      <c r="R1560" s="12">
        <f t="shared" si="453"/>
        <v>81.883613766903707</v>
      </c>
      <c r="S1560" s="57">
        <f t="shared" si="454"/>
        <v>0.31415362877218667</v>
      </c>
      <c r="T1560" s="12">
        <f t="shared" si="437"/>
        <v>46.900757973632601</v>
      </c>
    </row>
    <row r="1561" spans="1:20" x14ac:dyDescent="0.25">
      <c r="A1561" s="57">
        <f t="shared" si="438"/>
        <v>1981.3862292636479</v>
      </c>
      <c r="B1561" s="12">
        <f t="shared" si="455"/>
        <v>315.34741256152097</v>
      </c>
      <c r="C1561" s="57" t="str">
        <f t="shared" si="439"/>
        <v>-31.2361277896769-218.230192447007i</v>
      </c>
      <c r="D1561" s="57" t="str">
        <f t="shared" si="440"/>
        <v>7.79996937816738-100.954886472063i</v>
      </c>
      <c r="E1561" s="57" t="str">
        <f t="shared" si="441"/>
        <v>161.915497799976-1.60382454904767i</v>
      </c>
      <c r="F1561" s="57" t="str">
        <f t="shared" si="442"/>
        <v>3.83983761697227-210.503905283372i</v>
      </c>
      <c r="G1561" s="57" t="str">
        <f t="shared" si="443"/>
        <v>0.999999421104094-0.000760851871582953i</v>
      </c>
      <c r="H1561" s="57" t="str">
        <f t="shared" si="444"/>
        <v>109.238472929285+22.9236488015529i</v>
      </c>
      <c r="I1561" s="57" t="str">
        <f t="shared" si="445"/>
        <v>14.7962946903247-64.6218894015483i</v>
      </c>
      <c r="K1561" s="57" t="str">
        <f t="shared" si="446"/>
        <v>0.105217940723701-0.0223573358370657i</v>
      </c>
      <c r="L1561" s="57" t="str">
        <f t="shared" si="447"/>
        <v>0.000125-1.59110075220915i</v>
      </c>
      <c r="M1561" s="57" t="str">
        <f t="shared" si="448"/>
        <v>0.0015-0.767016958359789i</v>
      </c>
      <c r="N1561" s="57">
        <f t="shared" si="449"/>
        <v>81.85436113889682</v>
      </c>
      <c r="O1561" s="57">
        <f t="shared" si="450"/>
        <v>46.866372752404089</v>
      </c>
      <c r="P1561" s="371">
        <f t="shared" si="451"/>
        <v>46.866372752404089</v>
      </c>
      <c r="Q1561" s="371">
        <f t="shared" si="452"/>
        <v>-98.14563886110318</v>
      </c>
      <c r="R1561" s="12">
        <f t="shared" si="453"/>
        <v>81.85436113889682</v>
      </c>
      <c r="S1561" s="57">
        <f t="shared" si="454"/>
        <v>0.31534741256152099</v>
      </c>
      <c r="T1561" s="12">
        <f t="shared" si="437"/>
        <v>46.866372752404089</v>
      </c>
    </row>
    <row r="1562" spans="1:20" x14ac:dyDescent="0.25">
      <c r="A1562" s="57">
        <f t="shared" si="438"/>
        <v>1988.9154969348499</v>
      </c>
      <c r="B1562" s="12">
        <f t="shared" si="455"/>
        <v>316.54573272925478</v>
      </c>
      <c r="C1562" s="57" t="str">
        <f t="shared" si="439"/>
        <v>-31.2240089556593-217.351759491749i</v>
      </c>
      <c r="D1562" s="57" t="str">
        <f t="shared" si="440"/>
        <v>7.79996914500019-100.572827406733i</v>
      </c>
      <c r="E1562" s="57" t="str">
        <f t="shared" si="441"/>
        <v>161.911501776155-1.60895934957198i</v>
      </c>
      <c r="F1562" s="57" t="str">
        <f t="shared" si="442"/>
        <v>3.8398376000464-209.707040774378i</v>
      </c>
      <c r="G1562" s="57" t="str">
        <f t="shared" si="443"/>
        <v>0.999999416696129-0.000763743105328412i</v>
      </c>
      <c r="H1562" s="57" t="str">
        <f t="shared" si="444"/>
        <v>109.239597505401+23.0108487216833i</v>
      </c>
      <c r="I1562" s="57" t="str">
        <f t="shared" si="445"/>
        <v>14.7963615811732-64.3760433394901i</v>
      </c>
      <c r="K1562" s="57" t="str">
        <f t="shared" si="446"/>
        <v>0.105183132666678-0.02243482011836i</v>
      </c>
      <c r="L1562" s="57" t="str">
        <f t="shared" si="447"/>
        <v>0.000125-1.58507745786924i</v>
      </c>
      <c r="M1562" s="57" t="str">
        <f t="shared" si="448"/>
        <v>0.0015-0.764113327714475i</v>
      </c>
      <c r="N1562" s="57">
        <f t="shared" si="449"/>
        <v>81.825014771272834</v>
      </c>
      <c r="O1562" s="57">
        <f t="shared" si="450"/>
        <v>46.831977184933528</v>
      </c>
      <c r="P1562" s="371">
        <f t="shared" si="451"/>
        <v>46.831977184933528</v>
      </c>
      <c r="Q1562" s="371">
        <f t="shared" si="452"/>
        <v>-98.174985228727166</v>
      </c>
      <c r="R1562" s="12">
        <f t="shared" si="453"/>
        <v>81.825014771272834</v>
      </c>
      <c r="S1562" s="57">
        <f t="shared" si="454"/>
        <v>0.31654573272925479</v>
      </c>
      <c r="T1562" s="12">
        <f t="shared" si="437"/>
        <v>46.831977184933528</v>
      </c>
    </row>
    <row r="1563" spans="1:20" x14ac:dyDescent="0.25">
      <c r="A1563" s="57">
        <f t="shared" si="438"/>
        <v>1996.4733758232021</v>
      </c>
      <c r="B1563" s="12">
        <f t="shared" si="455"/>
        <v>317.74860651362593</v>
      </c>
      <c r="C1563" s="57" t="str">
        <f t="shared" si="439"/>
        <v>-31.2118072586553-216.47649374308i</v>
      </c>
      <c r="D1563" s="57" t="str">
        <f t="shared" si="440"/>
        <v>7.79996891005759-100.192215115283i</v>
      </c>
      <c r="E1563" s="57" t="str">
        <f t="shared" si="441"/>
        <v>161.907478554512-1.61410343016667i</v>
      </c>
      <c r="F1563" s="57" t="str">
        <f t="shared" si="442"/>
        <v>3.83983758299163-208.91319297157i</v>
      </c>
      <c r="G1563" s="57" t="str">
        <f t="shared" si="443"/>
        <v>0.999999412254599-0.000766645325723581i</v>
      </c>
      <c r="H1563" s="57" t="str">
        <f t="shared" si="444"/>
        <v>109.240730659222+23.0983810327329i</v>
      </c>
      <c r="I1563" s="57" t="str">
        <f t="shared" si="445"/>
        <v>14.796428981937-64.1311233423795i</v>
      </c>
      <c r="K1563" s="57" t="str">
        <f t="shared" si="446"/>
        <v>0.105148083006936-0.0225125183689198i</v>
      </c>
      <c r="L1563" s="57" t="str">
        <f t="shared" si="447"/>
        <v>0.000125-1.57907696540072i</v>
      </c>
      <c r="M1563" s="57" t="str">
        <f t="shared" si="448"/>
        <v>0.0015-0.761220689095908i</v>
      </c>
      <c r="N1563" s="57">
        <f t="shared" si="449"/>
        <v>81.795574493068472</v>
      </c>
      <c r="O1563" s="57">
        <f t="shared" si="450"/>
        <v>46.797571201560785</v>
      </c>
      <c r="P1563" s="371">
        <f t="shared" si="451"/>
        <v>46.797571201560785</v>
      </c>
      <c r="Q1563" s="371">
        <f t="shared" si="452"/>
        <v>-98.204425506931528</v>
      </c>
      <c r="R1563" s="12">
        <f t="shared" si="453"/>
        <v>81.795574493068472</v>
      </c>
      <c r="S1563" s="57">
        <f t="shared" si="454"/>
        <v>0.31774860651362591</v>
      </c>
      <c r="T1563" s="12">
        <f t="shared" si="437"/>
        <v>46.797571201560785</v>
      </c>
    </row>
    <row r="1564" spans="1:20" x14ac:dyDescent="0.25">
      <c r="A1564" s="57">
        <f t="shared" si="438"/>
        <v>2004.0599746513303</v>
      </c>
      <c r="B1564" s="12">
        <f t="shared" si="455"/>
        <v>318.9560512183777</v>
      </c>
      <c r="C1564" s="57" t="str">
        <f t="shared" si="439"/>
        <v>-31.1995222005448-215.604383026223i</v>
      </c>
      <c r="D1564" s="57" t="str">
        <f t="shared" si="440"/>
        <v>7.79996867332602-99.8130441224771i</v>
      </c>
      <c r="E1564" s="57" t="str">
        <f t="shared" si="441"/>
        <v>161.903427973514-1.6192567224842i</v>
      </c>
      <c r="F1564" s="57" t="str">
        <f t="shared" si="442"/>
        <v>3.839837565807-208.122350455179i</v>
      </c>
      <c r="G1564" s="57" t="str">
        <f t="shared" si="443"/>
        <v>0.99999940777925-0.000769558574517285i</v>
      </c>
      <c r="H1564" s="57" t="str">
        <f t="shared" si="444"/>
        <v>109.241872456287+23.1862470096008i</v>
      </c>
      <c r="I1564" s="57" t="str">
        <f t="shared" si="445"/>
        <v>14.7964968965074-63.8871258868899i</v>
      </c>
      <c r="K1564" s="57" t="str">
        <f t="shared" si="446"/>
        <v>0.105112790239205-0.0225904305725118i</v>
      </c>
      <c r="L1564" s="57" t="str">
        <f t="shared" si="447"/>
        <v>0.000125-1.57309918848448i</v>
      </c>
      <c r="M1564" s="57" t="str">
        <f t="shared" si="448"/>
        <v>0.0015-0.758339000892515i</v>
      </c>
      <c r="N1564" s="57">
        <f t="shared" si="449"/>
        <v>81.766040134537789</v>
      </c>
      <c r="O1564" s="57">
        <f t="shared" si="450"/>
        <v>46.763154732223661</v>
      </c>
      <c r="P1564" s="371">
        <f t="shared" si="451"/>
        <v>46.763154732223661</v>
      </c>
      <c r="Q1564" s="371">
        <f t="shared" si="452"/>
        <v>-98.233959865462211</v>
      </c>
      <c r="R1564" s="12">
        <f t="shared" si="453"/>
        <v>81.766040134537789</v>
      </c>
      <c r="S1564" s="57">
        <f t="shared" si="454"/>
        <v>0.31895605121837767</v>
      </c>
      <c r="T1564" s="12">
        <f t="shared" si="437"/>
        <v>46.763154732223661</v>
      </c>
    </row>
    <row r="1565" spans="1:20" x14ac:dyDescent="0.25">
      <c r="A1565" s="57">
        <f t="shared" si="438"/>
        <v>2011.6754025550053</v>
      </c>
      <c r="B1565" s="12">
        <f t="shared" si="455"/>
        <v>320.16808421300755</v>
      </c>
      <c r="C1565" s="57" t="str">
        <f t="shared" si="439"/>
        <v>-31.1871532812087-214.735415215719i</v>
      </c>
      <c r="D1565" s="57" t="str">
        <f t="shared" si="440"/>
        <v>7.79996843479188-99.4353089738133i</v>
      </c>
      <c r="E1565" s="57" t="str">
        <f t="shared" si="441"/>
        <v>161.899349871018-1.62441915696791i</v>
      </c>
      <c r="F1565" s="57" t="str">
        <f t="shared" si="442"/>
        <v>3.83983754849152-207.334501848671i</v>
      </c>
      <c r="G1565" s="57" t="str">
        <f t="shared" si="443"/>
        <v>0.999999403269823-0.000772482893616993i</v>
      </c>
      <c r="H1565" s="57" t="str">
        <f t="shared" si="444"/>
        <v>109.243022962639+23.2744479321667i</v>
      </c>
      <c r="I1565" s="57" t="str">
        <f t="shared" si="445"/>
        <v>14.796565328806-63.6440474629673i</v>
      </c>
      <c r="K1565" s="57" t="str">
        <f t="shared" si="446"/>
        <v>0.105077252851346-0.0226685567049709i</v>
      </c>
      <c r="L1565" s="57" t="str">
        <f t="shared" si="447"/>
        <v>0.000125-1.56714404112819i</v>
      </c>
      <c r="M1565" s="57" t="str">
        <f t="shared" si="448"/>
        <v>0.0015-0.755468221650249i</v>
      </c>
      <c r="N1565" s="57">
        <f t="shared" si="449"/>
        <v>81.736411527173232</v>
      </c>
      <c r="O1565" s="57">
        <f t="shared" si="450"/>
        <v>46.728727706456972</v>
      </c>
      <c r="P1565" s="371">
        <f t="shared" si="451"/>
        <v>46.728727706456972</v>
      </c>
      <c r="Q1565" s="371">
        <f t="shared" si="452"/>
        <v>-98.263588472826768</v>
      </c>
      <c r="R1565" s="12">
        <f t="shared" si="453"/>
        <v>81.736411527173232</v>
      </c>
      <c r="S1565" s="57">
        <f t="shared" si="454"/>
        <v>0.32016808421300752</v>
      </c>
      <c r="T1565" s="12">
        <f t="shared" si="437"/>
        <v>46.728727706456972</v>
      </c>
    </row>
    <row r="1566" spans="1:20" x14ac:dyDescent="0.25">
      <c r="A1566" s="57">
        <f t="shared" si="438"/>
        <v>2019.3197690847144</v>
      </c>
      <c r="B1566" s="12">
        <f t="shared" si="455"/>
        <v>321.38472293301697</v>
      </c>
      <c r="C1566" s="57" t="str">
        <f t="shared" si="439"/>
        <v>-31.1746999985354-213.869578235273i</v>
      </c>
      <c r="D1566" s="57" t="str">
        <f t="shared" si="440"/>
        <v>7.79996819444153-99.0590042354452i</v>
      </c>
      <c r="E1566" s="57" t="str">
        <f t="shared" si="441"/>
        <v>161.895244084265-1.62959066283927i</v>
      </c>
      <c r="F1566" s="57" t="str">
        <f t="shared" si="442"/>
        <v>3.83983753104421-206.54963581858i</v>
      </c>
      <c r="G1566" s="57" t="str">
        <f t="shared" si="443"/>
        <v>0.99999939872606-0.000775418325089418i</v>
      </c>
      <c r="H1566" s="57" t="str">
        <f t="shared" si="444"/>
        <v>109.244182244826+23.3629850853111i</v>
      </c>
      <c r="I1566" s="57" t="str">
        <f t="shared" si="445"/>
        <v>14.7966342827842-63.4018845737761i</v>
      </c>
      <c r="K1566" s="57" t="str">
        <f t="shared" si="446"/>
        <v>0.105041469324359-0.0227468967341086i</v>
      </c>
      <c r="L1566" s="57" t="str">
        <f t="shared" si="447"/>
        <v>0.000125-1.56121143766507i</v>
      </c>
      <c r="M1566" s="57" t="str">
        <f t="shared" si="448"/>
        <v>0.0015-0.752608310071975i</v>
      </c>
      <c r="N1566" s="57">
        <f t="shared" si="449"/>
        <v>81.706688503727165</v>
      </c>
      <c r="O1566" s="57">
        <f t="shared" si="450"/>
        <v>46.694290053390766</v>
      </c>
      <c r="P1566" s="371">
        <f t="shared" si="451"/>
        <v>46.694290053390766</v>
      </c>
      <c r="Q1566" s="371">
        <f t="shared" si="452"/>
        <v>-98.293311496272835</v>
      </c>
      <c r="R1566" s="12">
        <f t="shared" si="453"/>
        <v>81.706688503727165</v>
      </c>
      <c r="S1566" s="57">
        <f t="shared" si="454"/>
        <v>0.32138472293301695</v>
      </c>
      <c r="T1566" s="12">
        <f t="shared" si="437"/>
        <v>46.694290053390766</v>
      </c>
    </row>
    <row r="1567" spans="1:20" x14ac:dyDescent="0.25">
      <c r="A1567" s="57">
        <f t="shared" si="438"/>
        <v>2026.9931842072365</v>
      </c>
      <c r="B1567" s="12">
        <f t="shared" si="455"/>
        <v>322.60598488016245</v>
      </c>
      <c r="C1567" s="57" t="str">
        <f t="shared" si="439"/>
        <v>-31.1621618484263-213.006860057623i</v>
      </c>
      <c r="D1567" s="57" t="str">
        <f t="shared" si="440"/>
        <v>7.79996795226099-98.6841244941014i</v>
      </c>
      <c r="E1567" s="57" t="str">
        <f t="shared" si="441"/>
        <v>161.891110449889-1.63477116808711i</v>
      </c>
      <c r="F1567" s="57" t="str">
        <f t="shared" si="442"/>
        <v>3.83983751346403-205.767741074343i</v>
      </c>
      <c r="G1567" s="57" t="str">
        <f t="shared" si="443"/>
        <v>0.999999394147698-0.00077836491116112i</v>
      </c>
      <c r="H1567" s="57" t="str">
        <f t="shared" si="444"/>
        <v>109.245350369904+23.4518597589344i</v>
      </c>
      <c r="I1567" s="57" t="str">
        <f t="shared" si="445"/>
        <v>14.7967037624233-63.1606337356486i</v>
      </c>
      <c r="K1567" s="57" t="str">
        <f t="shared" si="446"/>
        <v>0.105005438132393-0.0228254506196187i</v>
      </c>
      <c r="L1567" s="57" t="str">
        <f t="shared" si="447"/>
        <v>0.000125-1.55530129275261i</v>
      </c>
      <c r="M1567" s="57" t="str">
        <f t="shared" si="448"/>
        <v>0.0015-0.74975922501691i</v>
      </c>
      <c r="N1567" s="57">
        <f t="shared" si="449"/>
        <v>81.676870898234924</v>
      </c>
      <c r="O1567" s="57">
        <f t="shared" si="450"/>
        <v>46.659841701749507</v>
      </c>
      <c r="P1567" s="371">
        <f t="shared" si="451"/>
        <v>46.659841701749507</v>
      </c>
      <c r="Q1567" s="371">
        <f t="shared" si="452"/>
        <v>-98.323129101765076</v>
      </c>
      <c r="R1567" s="12">
        <f t="shared" si="453"/>
        <v>81.676870898234924</v>
      </c>
      <c r="S1567" s="57">
        <f t="shared" si="454"/>
        <v>0.32260598488016246</v>
      </c>
      <c r="T1567" s="12">
        <f t="shared" si="437"/>
        <v>46.659841701749507</v>
      </c>
    </row>
    <row r="1568" spans="1:20" x14ac:dyDescent="0.25">
      <c r="A1568" s="57">
        <f t="shared" si="438"/>
        <v>2034.695758307224</v>
      </c>
      <c r="B1568" s="12">
        <f t="shared" si="455"/>
        <v>323.83188762270709</v>
      </c>
      <c r="C1568" s="57" t="str">
        <f t="shared" si="439"/>
        <v>-31.149538324807-212.147248704386i</v>
      </c>
      <c r="D1568" s="57" t="str">
        <f t="shared" si="440"/>
        <v>7.79996770823644-98.3106643570123i</v>
      </c>
      <c r="E1568" s="57" t="str">
        <f t="shared" si="441"/>
        <v>161.886948803917-1.63996059945531i</v>
      </c>
      <c r="F1568" s="57" t="str">
        <f t="shared" si="442"/>
        <v>3.83983749575-204.988806368143i</v>
      </c>
      <c r="G1568" s="57" t="str">
        <f t="shared" si="443"/>
        <v>0.999999389534475-0.000781322694219114i</v>
      </c>
      <c r="H1568" s="57" t="str">
        <f t="shared" si="444"/>
        <v>109.246527405449+23.5410732479803i</v>
      </c>
      <c r="I1568" s="57" t="str">
        <f t="shared" si="445"/>
        <v>14.7967737717357-62.9202914780402i</v>
      </c>
      <c r="K1568" s="57" t="str">
        <f t="shared" si="446"/>
        <v>0.104969157742748-0.0229042183129846i</v>
      </c>
      <c r="L1568" s="57" t="str">
        <f t="shared" si="447"/>
        <v>0.000125-1.54941352137139i</v>
      </c>
      <c r="M1568" s="57" t="str">
        <f t="shared" si="448"/>
        <v>0.0015-0.746920925500011i</v>
      </c>
      <c r="N1568" s="57">
        <f t="shared" si="449"/>
        <v>81.646958546035535</v>
      </c>
      <c r="O1568" s="57">
        <f t="shared" si="450"/>
        <v>46.62538257985031</v>
      </c>
      <c r="P1568" s="371">
        <f t="shared" si="451"/>
        <v>46.62538257985031</v>
      </c>
      <c r="Q1568" s="371">
        <f t="shared" si="452"/>
        <v>-98.353041453964465</v>
      </c>
      <c r="R1568" s="12">
        <f t="shared" si="453"/>
        <v>81.646958546035535</v>
      </c>
      <c r="S1568" s="57">
        <f t="shared" si="454"/>
        <v>0.32383188762270709</v>
      </c>
      <c r="T1568" s="12">
        <f t="shared" si="437"/>
        <v>46.62538257985031</v>
      </c>
    </row>
    <row r="1569" spans="1:20" x14ac:dyDescent="0.25">
      <c r="A1569" s="57">
        <f t="shared" si="438"/>
        <v>2042.4276021887915</v>
      </c>
      <c r="B1569" s="12">
        <f t="shared" si="455"/>
        <v>325.06244879567339</v>
      </c>
      <c r="C1569" s="57" t="str">
        <f t="shared" si="439"/>
        <v>-31.136828919634-211.290732245935i</v>
      </c>
      <c r="D1569" s="57" t="str">
        <f t="shared" si="440"/>
        <v>7.79996746235374-97.9386184518273i</v>
      </c>
      <c r="E1569" s="57" t="str">
        <f t="shared" si="441"/>
        <v>161.882758981778-1.64515888243278i</v>
      </c>
      <c r="F1569" s="57" t="str">
        <f t="shared" si="442"/>
        <v>3.83983747790108-204.212820494741i</v>
      </c>
      <c r="G1569" s="57" t="str">
        <f t="shared" si="443"/>
        <v>0.999999384886125-0.000784291716811482i</v>
      </c>
      <c r="H1569" s="57" t="str">
        <f t="shared" si="444"/>
        <v>109.247713419548+23.6306268524532i</v>
      </c>
      <c r="I1569" s="57" t="str">
        <f t="shared" si="445"/>
        <v>14.7968443147634-62.680854343471i</v>
      </c>
      <c r="K1569" s="57" t="str">
        <f t="shared" si="446"/>
        <v>0.104932626615893-0.0229831997573842i</v>
      </c>
      <c r="L1569" s="57" t="str">
        <f t="shared" si="447"/>
        <v>0.000125-1.54354803882386i</v>
      </c>
      <c r="M1569" s="57" t="str">
        <f t="shared" si="448"/>
        <v>0.0015-0.744093370691385i</v>
      </c>
      <c r="N1569" s="57">
        <f t="shared" si="449"/>
        <v>81.616951283795217</v>
      </c>
      <c r="O1569" s="57">
        <f t="shared" si="450"/>
        <v>46.590912615602385</v>
      </c>
      <c r="P1569" s="371">
        <f t="shared" si="451"/>
        <v>46.590912615602385</v>
      </c>
      <c r="Q1569" s="371">
        <f t="shared" si="452"/>
        <v>-98.383048716204783</v>
      </c>
      <c r="R1569" s="12">
        <f t="shared" si="453"/>
        <v>81.616951283795217</v>
      </c>
      <c r="S1569" s="57">
        <f t="shared" si="454"/>
        <v>0.32506244879567336</v>
      </c>
      <c r="T1569" s="12">
        <f t="shared" si="437"/>
        <v>46.590912615602385</v>
      </c>
    </row>
    <row r="1570" spans="1:20" x14ac:dyDescent="0.25">
      <c r="A1570" s="57">
        <f t="shared" si="438"/>
        <v>2050.1888270771092</v>
      </c>
      <c r="B1570" s="12">
        <f t="shared" si="455"/>
        <v>326.29768610109699</v>
      </c>
      <c r="C1570" s="57" t="str">
        <f t="shared" si="439"/>
        <v>-31.1240331229017-210.437298801231i</v>
      </c>
      <c r="D1570" s="57" t="str">
        <f t="shared" si="440"/>
        <v>7.79996721459885-97.5679814265413i</v>
      </c>
      <c r="E1570" s="57" t="str">
        <f t="shared" si="441"/>
        <v>161.878540818297-1.65036594123891i</v>
      </c>
      <c r="F1570" s="57" t="str">
        <f t="shared" si="442"/>
        <v>3.83983745991624-203.439772291321i</v>
      </c>
      <c r="G1570" s="57" t="str">
        <f t="shared" si="443"/>
        <v>0.99999938020238-0.000787272021647982i</v>
      </c>
      <c r="H1570" s="57" t="str">
        <f t="shared" si="444"/>
        <v>109.248908480817+23.7205218774433i</v>
      </c>
      <c r="I1570" s="57" t="str">
        <f t="shared" si="445"/>
        <v>14.7969153955808-62.4423188874854i</v>
      </c>
      <c r="K1570" s="57" t="str">
        <f t="shared" si="446"/>
        <v>0.104895843205466-0.0230623948875956i</v>
      </c>
      <c r="L1570" s="57" t="str">
        <f t="shared" si="447"/>
        <v>0.000125-1.53770476073308i</v>
      </c>
      <c r="M1570" s="57" t="str">
        <f t="shared" si="448"/>
        <v>0.0015-0.741276519915701i</v>
      </c>
      <c r="N1570" s="57">
        <f t="shared" si="449"/>
        <v>81.586848949529198</v>
      </c>
      <c r="O1570" s="57">
        <f t="shared" si="450"/>
        <v>46.556431736504663</v>
      </c>
      <c r="P1570" s="371">
        <f t="shared" si="451"/>
        <v>46.556431736504663</v>
      </c>
      <c r="Q1570" s="371">
        <f t="shared" si="452"/>
        <v>-98.413151050470802</v>
      </c>
      <c r="R1570" s="12">
        <f t="shared" si="453"/>
        <v>81.586848949529198</v>
      </c>
      <c r="S1570" s="57">
        <f t="shared" si="454"/>
        <v>0.326297686101097</v>
      </c>
      <c r="T1570" s="12">
        <f t="shared" si="437"/>
        <v>46.556431736504663</v>
      </c>
    </row>
    <row r="1571" spans="1:20" x14ac:dyDescent="0.25">
      <c r="A1571" s="57">
        <f t="shared" si="438"/>
        <v>2057.9795446200023</v>
      </c>
      <c r="B1571" s="12">
        <f t="shared" si="455"/>
        <v>327.53761730828114</v>
      </c>
      <c r="C1571" s="57" t="str">
        <f t="shared" si="439"/>
        <v>-31.111150422654-209.586936537713i</v>
      </c>
      <c r="D1571" s="57" t="str">
        <f t="shared" si="440"/>
        <v>7.79996696495742-97.1987479494167i</v>
      </c>
      <c r="E1571" s="57" t="str">
        <f t="shared" si="441"/>
        <v>161.874294147706-1.65558169881461i</v>
      </c>
      <c r="F1571" s="57" t="str">
        <f t="shared" si="442"/>
        <v>3.83983744179448-202.669650637326i</v>
      </c>
      <c r="G1571" s="57" t="str">
        <f t="shared" si="443"/>
        <v>0.999999375482971-0.000790263651600665i</v>
      </c>
      <c r="H1571" s="57" t="str">
        <f t="shared" si="444"/>
        <v>109.250112658394+23.8107596331431i</v>
      </c>
      <c r="I1571" s="57" t="str">
        <f t="shared" si="445"/>
        <v>14.7969870182924-62.2046816785955i</v>
      </c>
      <c r="K1571" s="57" t="str">
        <f t="shared" si="446"/>
        <v>0.104858805958295-0.0231418036299012i</v>
      </c>
      <c r="L1571" s="57" t="str">
        <f t="shared" si="447"/>
        <v>0.000125-1.53188360304152i</v>
      </c>
      <c r="M1571" s="57" t="str">
        <f t="shared" si="448"/>
        <v>0.0015-0.738470332651627i</v>
      </c>
      <c r="N1571" s="57">
        <f t="shared" si="449"/>
        <v>81.556651382624935</v>
      </c>
      <c r="O1571" s="57">
        <f t="shared" si="450"/>
        <v>46.521939869645692</v>
      </c>
      <c r="P1571" s="371">
        <f t="shared" si="451"/>
        <v>46.521939869645692</v>
      </c>
      <c r="Q1571" s="371">
        <f t="shared" si="452"/>
        <v>-98.443348617375065</v>
      </c>
      <c r="R1571" s="12">
        <f t="shared" si="453"/>
        <v>81.556651382624935</v>
      </c>
      <c r="S1571" s="57">
        <f t="shared" si="454"/>
        <v>0.32753761730828113</v>
      </c>
      <c r="T1571" s="12">
        <f t="shared" si="437"/>
        <v>46.521939869645692</v>
      </c>
    </row>
    <row r="1572" spans="1:20" x14ac:dyDescent="0.25">
      <c r="A1572" s="57">
        <f t="shared" si="438"/>
        <v>2065.7998668895584</v>
      </c>
      <c r="B1572" s="12">
        <f t="shared" si="455"/>
        <v>328.78226025405263</v>
      </c>
      <c r="C1572" s="57" t="str">
        <f t="shared" si="439"/>
        <v>-31.0981803049898-208.739633671137i</v>
      </c>
      <c r="D1572" s="57" t="str">
        <f t="shared" si="440"/>
        <v>7.79996671341516-96.8309127089052i</v>
      </c>
      <c r="E1572" s="57" t="str">
        <f t="shared" si="441"/>
        <v>161.870018803645-1.66080607680799i</v>
      </c>
      <c r="F1572" s="57" t="str">
        <f t="shared" si="442"/>
        <v>3.8398374235347-201.902444454295i</v>
      </c>
      <c r="G1572" s="57" t="str">
        <f t="shared" si="443"/>
        <v>0.999999370727627-0.000793266649704489i</v>
      </c>
      <c r="H1572" s="57" t="str">
        <f t="shared" si="444"/>
        <v>109.251326021948+23.9013414348718i</v>
      </c>
      <c r="I1572" s="57" t="str">
        <f t="shared" si="445"/>
        <v>14.7970591870345-61.9679392982335i</v>
      </c>
      <c r="K1572" s="57" t="str">
        <f t="shared" si="446"/>
        <v>0.104821513314401-0.0232214259019914i</v>
      </c>
      <c r="L1572" s="57" t="str">
        <f t="shared" si="447"/>
        <v>0.000125-1.52608448200988i</v>
      </c>
      <c r="M1572" s="57" t="str">
        <f t="shared" si="448"/>
        <v>0.0015-0.735674768531207i</v>
      </c>
      <c r="N1572" s="57">
        <f t="shared" si="449"/>
        <v>81.526358423865176</v>
      </c>
      <c r="O1572" s="57">
        <f t="shared" si="450"/>
        <v>46.487436941701567</v>
      </c>
      <c r="P1572" s="371">
        <f t="shared" si="451"/>
        <v>46.487436941701567</v>
      </c>
      <c r="Q1572" s="371">
        <f t="shared" si="452"/>
        <v>-98.473641576134824</v>
      </c>
      <c r="R1572" s="12">
        <f t="shared" si="453"/>
        <v>81.526358423865176</v>
      </c>
      <c r="S1572" s="57">
        <f t="shared" si="454"/>
        <v>0.32878226025405261</v>
      </c>
      <c r="T1572" s="12">
        <f t="shared" si="437"/>
        <v>46.487436941701567</v>
      </c>
    </row>
    <row r="1573" spans="1:20" x14ac:dyDescent="0.25">
      <c r="A1573" s="57">
        <f t="shared" si="438"/>
        <v>2073.6499063837387</v>
      </c>
      <c r="B1573" s="12">
        <f t="shared" si="455"/>
        <v>330.03163284301803</v>
      </c>
      <c r="C1573" s="57" t="str">
        <f t="shared" si="439"/>
        <v>-31.0851222540752-207.895378465453i</v>
      </c>
      <c r="D1573" s="57" t="str">
        <f t="shared" si="440"/>
        <v>7.79996645995753-96.4644704135737i</v>
      </c>
      <c r="E1573" s="57" t="str">
        <f t="shared" si="441"/>
        <v>161.865714619166-1.66603899556424i</v>
      </c>
      <c r="F1573" s="57" t="str">
        <f t="shared" si="442"/>
        <v>3.83983740513591-201.138142705712i</v>
      </c>
      <c r="G1573" s="57" t="str">
        <f t="shared" si="443"/>
        <v>0.999999365936073-0.00079628105915794i</v>
      </c>
      <c r="H1573" s="57" t="str">
        <f t="shared" si="444"/>
        <v>109.252548641683+23.9922686030942i</v>
      </c>
      <c r="I1573" s="57" t="str">
        <f t="shared" si="445"/>
        <v>14.7971319059748-61.7320883407048i</v>
      </c>
      <c r="K1573" s="57" t="str">
        <f t="shared" si="446"/>
        <v>0.104783963707016-0.0233012616128679i</v>
      </c>
      <c r="L1573" s="57" t="str">
        <f t="shared" si="447"/>
        <v>0.000125-1.52030731421586i</v>
      </c>
      <c r="M1573" s="57" t="str">
        <f t="shared" si="448"/>
        <v>0.0015-0.732889787339318i</v>
      </c>
      <c r="N1573" s="57">
        <f t="shared" si="449"/>
        <v>81.495969915450985</v>
      </c>
      <c r="O1573" s="57">
        <f t="shared" si="450"/>
        <v>46.452922878935212</v>
      </c>
      <c r="P1573" s="371">
        <f t="shared" si="451"/>
        <v>46.452922878935212</v>
      </c>
      <c r="Q1573" s="371">
        <f t="shared" si="452"/>
        <v>-98.504030084549015</v>
      </c>
      <c r="R1573" s="12">
        <f t="shared" si="453"/>
        <v>81.495969915450985</v>
      </c>
      <c r="S1573" s="57">
        <f t="shared" si="454"/>
        <v>0.33003163284301801</v>
      </c>
      <c r="T1573" s="12">
        <f t="shared" si="437"/>
        <v>46.452922878935212</v>
      </c>
    </row>
    <row r="1574" spans="1:20" x14ac:dyDescent="0.25">
      <c r="A1574" s="57">
        <f t="shared" si="438"/>
        <v>2081.5297760279968</v>
      </c>
      <c r="B1574" s="12">
        <f t="shared" si="455"/>
        <v>331.28575304782152</v>
      </c>
      <c r="C1574" s="57" t="str">
        <f t="shared" si="439"/>
        <v>-31.0719757521533-207.054159232658i</v>
      </c>
      <c r="D1574" s="57" t="str">
        <f t="shared" si="440"/>
        <v>7.79996620457-96.0994157920265i</v>
      </c>
      <c r="E1574" s="57" t="str">
        <f t="shared" si="441"/>
        <v>161.861381426739-1.671280374113i</v>
      </c>
      <c r="F1574" s="57" t="str">
        <f t="shared" si="442"/>
        <v>3.83983738659701-200.376734396837i</v>
      </c>
      <c r="G1574" s="57" t="str">
        <f t="shared" si="443"/>
        <v>0.999999361108034-0.000799306923323653i</v>
      </c>
      <c r="H1574" s="57" t="str">
        <f t="shared" si="444"/>
        <v>109.253780588342+24.0835424634442i</v>
      </c>
      <c r="I1574" s="57" t="str">
        <f t="shared" si="445"/>
        <v>14.7972051793133-61.4971254131362i</v>
      </c>
      <c r="K1574" s="57" t="str">
        <f t="shared" si="446"/>
        <v>0.104746155562592-0.0233813106627466i</v>
      </c>
      <c r="L1574" s="57" t="str">
        <f t="shared" si="447"/>
        <v>0.000125-1.51455201655296i</v>
      </c>
      <c r="M1574" s="57" t="str">
        <f t="shared" si="448"/>
        <v>0.0015-0.730115349013069i</v>
      </c>
      <c r="N1574" s="57">
        <f t="shared" si="449"/>
        <v>81.46548570102469</v>
      </c>
      <c r="O1574" s="57">
        <f t="shared" si="450"/>
        <v>46.418397607194848</v>
      </c>
      <c r="P1574" s="371">
        <f t="shared" si="451"/>
        <v>46.418397607194848</v>
      </c>
      <c r="Q1574" s="371">
        <f t="shared" si="452"/>
        <v>-98.53451429897531</v>
      </c>
      <c r="R1574" s="12">
        <f t="shared" si="453"/>
        <v>81.46548570102469</v>
      </c>
      <c r="S1574" s="57">
        <f t="shared" si="454"/>
        <v>0.33128575304782154</v>
      </c>
      <c r="T1574" s="12">
        <f t="shared" si="437"/>
        <v>46.418397607194848</v>
      </c>
    </row>
    <row r="1575" spans="1:20" x14ac:dyDescent="0.25">
      <c r="A1575" s="57">
        <f t="shared" si="438"/>
        <v>2089.4395891769036</v>
      </c>
      <c r="B1575" s="12">
        <f t="shared" si="455"/>
        <v>332.54463890940326</v>
      </c>
      <c r="C1575" s="57" t="str">
        <f t="shared" si="439"/>
        <v>-31.0587402795527-206.21596433267i</v>
      </c>
      <c r="D1575" s="57" t="str">
        <f t="shared" si="440"/>
        <v>7.79996594723785-95.7357435928306i</v>
      </c>
      <c r="E1575" s="57" t="str">
        <f t="shared" si="441"/>
        <v>161.857019058254-1.67653013015589i</v>
      </c>
      <c r="F1575" s="57" t="str">
        <f t="shared" si="442"/>
        <v>3.83983736791697-199.618208574559i</v>
      </c>
      <c r="G1575" s="57" t="str">
        <f t="shared" si="443"/>
        <v>0.999999356243233-0.000802344285729035i</v>
      </c>
      <c r="H1575" s="57" t="str">
        <f t="shared" si="444"/>
        <v>109.255021933209+24.175164346744i</v>
      </c>
      <c r="I1575" s="57" t="str">
        <f t="shared" si="445"/>
        <v>14.7972790112818-61.263047135429i</v>
      </c>
      <c r="K1575" s="57" t="str">
        <f t="shared" si="446"/>
        <v>0.104708087300819-0.0234615729429595i</v>
      </c>
      <c r="L1575" s="57" t="str">
        <f t="shared" si="447"/>
        <v>0.000125-1.50881850622929i</v>
      </c>
      <c r="M1575" s="57" t="str">
        <f t="shared" si="448"/>
        <v>0.0015-0.727351413641233i</v>
      </c>
      <c r="N1575" s="57">
        <f t="shared" si="449"/>
        <v>81.434905625694412</v>
      </c>
      <c r="O1575" s="57">
        <f t="shared" si="450"/>
        <v>46.383861051913165</v>
      </c>
      <c r="P1575" s="371">
        <f t="shared" si="451"/>
        <v>46.383861051913165</v>
      </c>
      <c r="Q1575" s="371">
        <f t="shared" si="452"/>
        <v>-98.565094374305588</v>
      </c>
      <c r="R1575" s="12">
        <f t="shared" si="453"/>
        <v>81.434905625694412</v>
      </c>
      <c r="S1575" s="57">
        <f t="shared" si="454"/>
        <v>0.33254463890940328</v>
      </c>
      <c r="T1575" s="12">
        <f t="shared" si="437"/>
        <v>46.383861051913165</v>
      </c>
    </row>
    <row r="1576" spans="1:20" x14ac:dyDescent="0.25">
      <c r="A1576" s="57">
        <f t="shared" si="438"/>
        <v>2097.3794596157759</v>
      </c>
      <c r="B1576" s="12">
        <f t="shared" si="455"/>
        <v>333.80830853725899</v>
      </c>
      <c r="C1576" s="57" t="str">
        <f t="shared" si="439"/>
        <v>-31.0454153146971-205.380782173174i</v>
      </c>
      <c r="D1576" s="57" t="str">
        <f t="shared" si="440"/>
        <v>7.79996568794626-95.3734485844383i</v>
      </c>
      <c r="E1576" s="57" t="str">
        <f t="shared" si="441"/>
        <v>161.85262734502-1.68178818005503i</v>
      </c>
      <c r="F1576" s="57" t="str">
        <f t="shared" si="442"/>
        <v>3.83983734909465-198.862554327227i</v>
      </c>
      <c r="G1576" s="57" t="str">
        <f t="shared" si="443"/>
        <v>0.999999351341389-0.000805393190066891i</v>
      </c>
      <c r="H1576" s="57" t="str">
        <f t="shared" si="444"/>
        <v>109.256272748117+24.2671355890266i</v>
      </c>
      <c r="I1576" s="57" t="str">
        <f t="shared" si="445"/>
        <v>14.7973534061445-61.0298501402093i</v>
      </c>
      <c r="K1576" s="57" t="str">
        <f t="shared" si="446"/>
        <v>0.104669757334637-0.0235420483358557i</v>
      </c>
      <c r="L1576" s="57" t="str">
        <f t="shared" si="447"/>
        <v>0.000125-1.50310670076638i</v>
      </c>
      <c r="M1576" s="57" t="str">
        <f t="shared" si="448"/>
        <v>0.0015-0.72459794146367i</v>
      </c>
      <c r="N1576" s="57">
        <f t="shared" si="449"/>
        <v>81.404229536057301</v>
      </c>
      <c r="O1576" s="57">
        <f t="shared" si="450"/>
        <v>46.349313138105394</v>
      </c>
      <c r="P1576" s="371">
        <f t="shared" si="451"/>
        <v>46.349313138105394</v>
      </c>
      <c r="Q1576" s="371">
        <f t="shared" si="452"/>
        <v>-98.595770463942699</v>
      </c>
      <c r="R1576" s="12">
        <f t="shared" si="453"/>
        <v>81.404229536057301</v>
      </c>
      <c r="S1576" s="57">
        <f t="shared" si="454"/>
        <v>0.33380830853725901</v>
      </c>
      <c r="T1576" s="12">
        <f t="shared" si="437"/>
        <v>46.349313138105394</v>
      </c>
    </row>
    <row r="1577" spans="1:20" x14ac:dyDescent="0.25">
      <c r="A1577" s="57">
        <f t="shared" si="438"/>
        <v>2105.3495015623157</v>
      </c>
      <c r="B1577" s="12">
        <f t="shared" si="455"/>
        <v>335.07678010970056</v>
      </c>
      <c r="C1577" s="57" t="str">
        <f t="shared" si="439"/>
        <v>-31.0320003341201-204.548601209514i</v>
      </c>
      <c r="D1577" s="57" t="str">
        <f t="shared" si="440"/>
        <v>7.79996542668033-95.0125255551152i</v>
      </c>
      <c r="E1577" s="57" t="str">
        <f t="shared" si="441"/>
        <v>161.848206117782-1.68705443882082i</v>
      </c>
      <c r="F1577" s="57" t="str">
        <f t="shared" si="442"/>
        <v>3.83983733012903-198.109760784502i</v>
      </c>
      <c r="G1577" s="57" t="str">
        <f t="shared" si="443"/>
        <v>0.99999934640222-0.000808453680196053i</v>
      </c>
      <c r="H1577" s="57" t="str">
        <f t="shared" si="444"/>
        <v>109.257533105447+24.3594575315575i</v>
      </c>
      <c r="I1577" s="57" t="str">
        <f t="shared" si="445"/>
        <v>14.7974283681984-60.7975310727788i</v>
      </c>
      <c r="K1577" s="57" t="str">
        <f t="shared" si="446"/>
        <v>0.104631164070253-0.0236227367147029i</v>
      </c>
      <c r="L1577" s="57" t="str">
        <f t="shared" si="447"/>
        <v>0.000125-1.49741651799799i</v>
      </c>
      <c r="M1577" s="57" t="str">
        <f t="shared" si="448"/>
        <v>0.0015-0.721854892870763i</v>
      </c>
      <c r="N1577" s="57">
        <f t="shared" si="449"/>
        <v>81.373457280223519</v>
      </c>
      <c r="O1577" s="57">
        <f t="shared" si="450"/>
        <v>46.314753790369238</v>
      </c>
      <c r="P1577" s="371">
        <f t="shared" si="451"/>
        <v>46.314753790369238</v>
      </c>
      <c r="Q1577" s="371">
        <f t="shared" si="452"/>
        <v>-98.626542719776481</v>
      </c>
      <c r="R1577" s="12">
        <f t="shared" si="453"/>
        <v>81.373457280223519</v>
      </c>
      <c r="S1577" s="57">
        <f t="shared" si="454"/>
        <v>0.33507678010970054</v>
      </c>
      <c r="T1577" s="12">
        <f t="shared" si="437"/>
        <v>46.314753790369238</v>
      </c>
    </row>
    <row r="1578" spans="1:20" x14ac:dyDescent="0.25">
      <c r="A1578" s="57">
        <f t="shared" si="438"/>
        <v>2113.3498296682524</v>
      </c>
      <c r="B1578" s="12">
        <f t="shared" si="455"/>
        <v>336.35007187411742</v>
      </c>
      <c r="C1578" s="57" t="str">
        <f t="shared" si="439"/>
        <v>-31.0184948124712-203.719409944538i</v>
      </c>
      <c r="D1578" s="57" t="str">
        <f t="shared" si="440"/>
        <v>7.79996516342507-94.6529693128621i</v>
      </c>
      <c r="E1578" s="57" t="str">
        <f t="shared" si="441"/>
        <v>161.843755206715-1.69232882009871i</v>
      </c>
      <c r="F1578" s="57" t="str">
        <f t="shared" si="442"/>
        <v>3.83983731101901-197.359817117196i</v>
      </c>
      <c r="G1578" s="57" t="str">
        <f t="shared" si="443"/>
        <v>0.999999341425442-0.000811525800142012i</v>
      </c>
      <c r="H1578" s="57" t="str">
        <f t="shared" si="444"/>
        <v>109.25880307814+24.4521315208561i</v>
      </c>
      <c r="I1578" s="57" t="str">
        <f t="shared" si="445"/>
        <v>14.7975039017732-60.56608659107i</v>
      </c>
      <c r="K1578" s="57" t="str">
        <f t="shared" si="446"/>
        <v>0.104592305907156-0.023703637943587i</v>
      </c>
      <c r="L1578" s="57" t="str">
        <f t="shared" si="447"/>
        <v>0.000125-1.49174787606892i</v>
      </c>
      <c r="M1578" s="57" t="str">
        <f t="shared" si="448"/>
        <v>0.0015-0.71912222840283i</v>
      </c>
      <c r="N1578" s="57">
        <f t="shared" si="449"/>
        <v>81.34258870784106</v>
      </c>
      <c r="O1578" s="57">
        <f t="shared" si="450"/>
        <v>46.280182932882823</v>
      </c>
      <c r="P1578" s="371">
        <f t="shared" si="451"/>
        <v>46.280182932882823</v>
      </c>
      <c r="Q1578" s="371">
        <f t="shared" si="452"/>
        <v>-98.65741129215894</v>
      </c>
      <c r="R1578" s="12">
        <f t="shared" si="453"/>
        <v>81.34258870784106</v>
      </c>
      <c r="S1578" s="57">
        <f t="shared" si="454"/>
        <v>0.33635007187411742</v>
      </c>
      <c r="T1578" s="12">
        <f t="shared" si="437"/>
        <v>46.280182932882823</v>
      </c>
    </row>
    <row r="1579" spans="1:20" x14ac:dyDescent="0.25">
      <c r="A1579" s="57">
        <f t="shared" si="438"/>
        <v>2121.3805590209918</v>
      </c>
      <c r="B1579" s="12">
        <f t="shared" si="455"/>
        <v>337.62820214723905</v>
      </c>
      <c r="C1579" s="57" t="str">
        <f t="shared" si="439"/>
        <v>-31.0048982225307-202.893196928469i</v>
      </c>
      <c r="D1579" s="57" t="str">
        <f t="shared" si="440"/>
        <v>7.79996489816524-94.294774685341i</v>
      </c>
      <c r="E1579" s="57" t="str">
        <f t="shared" si="441"/>
        <v>161.839274441428-1.69761123615905i</v>
      </c>
      <c r="F1579" s="57" t="str">
        <f t="shared" si="442"/>
        <v>3.83983729176347-196.612712537117i</v>
      </c>
      <c r="G1579" s="57" t="str">
        <f t="shared" si="443"/>
        <v>0.999999336410769-0.000814609594097548i</v>
      </c>
      <c r="H1579" s="57" t="str">
        <f t="shared" si="444"/>
        <v>109.260082739691+24.5451589087174i</v>
      </c>
      <c r="I1579" s="57" t="str">
        <f t="shared" si="445"/>
        <v>14.7975800112319-60.3355133655925i</v>
      </c>
      <c r="K1579" s="57" t="str">
        <f t="shared" si="446"/>
        <v>0.104553181238137-0.0237847518773121i</v>
      </c>
      <c r="L1579" s="57" t="str">
        <f t="shared" si="447"/>
        <v>0.000125-1.48610069343387i</v>
      </c>
      <c r="M1579" s="57" t="str">
        <f t="shared" si="448"/>
        <v>0.0015-0.716399908749583i</v>
      </c>
      <c r="N1579" s="57">
        <f t="shared" si="449"/>
        <v>81.311623670119403</v>
      </c>
      <c r="O1579" s="57">
        <f t="shared" si="450"/>
        <v>46.24560048940377</v>
      </c>
      <c r="P1579" s="371">
        <f t="shared" si="451"/>
        <v>46.24560048940377</v>
      </c>
      <c r="Q1579" s="371">
        <f t="shared" si="452"/>
        <v>-98.688376329880597</v>
      </c>
      <c r="R1579" s="12">
        <f t="shared" si="453"/>
        <v>81.311623670119403</v>
      </c>
      <c r="S1579" s="57">
        <f t="shared" si="454"/>
        <v>0.33762820214723904</v>
      </c>
      <c r="T1579" s="12">
        <f t="shared" si="437"/>
        <v>46.24560048940377</v>
      </c>
    </row>
    <row r="1580" spans="1:20" x14ac:dyDescent="0.25">
      <c r="A1580" s="57">
        <f t="shared" si="438"/>
        <v>2129.4418051452717</v>
      </c>
      <c r="B1580" s="12">
        <f t="shared" si="455"/>
        <v>338.91118931539859</v>
      </c>
      <c r="C1580" s="57" t="str">
        <f t="shared" si="439"/>
        <v>-30.9912100352208-202.06995075878i</v>
      </c>
      <c r="D1580" s="57" t="str">
        <f t="shared" si="440"/>
        <v>7.79996463088567-93.9379365198023i</v>
      </c>
      <c r="E1580" s="57" t="str">
        <f t="shared" si="441"/>
        <v>161.834763650978-1.70290159788277i</v>
      </c>
      <c r="F1580" s="57" t="str">
        <f t="shared" si="442"/>
        <v>3.83983727236131-195.868436296916i</v>
      </c>
      <c r="G1580" s="57" t="str">
        <f t="shared" si="443"/>
        <v>0.999999331357912-0.000817705106423369i</v>
      </c>
      <c r="H1580" s="57" t="str">
        <f t="shared" si="444"/>
        <v>109.261372164164+24.6385410522341i</v>
      </c>
      <c r="I1580" s="57" t="str">
        <f t="shared" si="445"/>
        <v>14.797656700971-60.1058080793914i</v>
      </c>
      <c r="K1580" s="57" t="str">
        <f t="shared" si="446"/>
        <v>0.104513788449304-0.0238660783612994i</v>
      </c>
      <c r="L1580" s="57" t="str">
        <f t="shared" si="447"/>
        <v>0.000125-1.48047488885622i</v>
      </c>
      <c r="M1580" s="57" t="str">
        <f t="shared" si="448"/>
        <v>0.0015-0.713687894749533i</v>
      </c>
      <c r="N1580" s="57">
        <f t="shared" si="449"/>
        <v>81.280562019854699</v>
      </c>
      <c r="O1580" s="57">
        <f t="shared" si="450"/>
        <v>46.211006383268341</v>
      </c>
      <c r="P1580" s="371">
        <f t="shared" si="451"/>
        <v>46.211006383268341</v>
      </c>
      <c r="Q1580" s="371">
        <f t="shared" si="452"/>
        <v>-98.719437980145301</v>
      </c>
      <c r="R1580" s="12">
        <f t="shared" si="453"/>
        <v>81.280562019854699</v>
      </c>
      <c r="S1580" s="57">
        <f t="shared" si="454"/>
        <v>0.3389111893153986</v>
      </c>
      <c r="T1580" s="12">
        <f t="shared" ref="T1580:T1643" si="456">P1580</f>
        <v>46.211006383268341</v>
      </c>
    </row>
    <row r="1581" spans="1:20" x14ac:dyDescent="0.25">
      <c r="A1581" s="57">
        <f t="shared" ref="A1581:A1644" si="457">2*PI()*B1581</f>
        <v>2137.5336840048235</v>
      </c>
      <c r="B1581" s="12">
        <f t="shared" si="455"/>
        <v>340.1990518347971</v>
      </c>
      <c r="C1581" s="57" t="str">
        <f t="shared" ref="C1581:C1644" si="458">IMPRODUCT(D1581,E1581,$C$40,,K1581,$C$41)</f>
        <v>-30.9774297196159-201.249660080057i</v>
      </c>
      <c r="D1581" s="57" t="str">
        <f t="shared" ref="D1581:D1644" si="459">IMDIV(IMPRODUCT($C$37,$C$38,COMPLEX(1,A1581/$C$38)),IMSUM(-1*A1581*A1581/$C$39,COMPLEX(0,1*A1581)))</f>
        <v>7.7999643615709-93.5824496830091i</v>
      </c>
      <c r="E1581" s="57" t="str">
        <f t="shared" ref="E1581:E1644" si="460">IMDIV(IMPRODUCT(IMSUM(F1581,G1581),$C$29,H1581),IMSUM(1,I1581))</f>
        <v>161.830222663865-1.70819981474942i</v>
      </c>
      <c r="F1581" s="57" t="str">
        <f t="shared" ref="F1581:F1644" si="461">IMDIV(IMPRODUCT($C$14,$C$15,COMPLEX(1,A1581/$C$15)),IMSUM(-1*A1581*A1581/$C$16,COMPLEX(0,A1581)))</f>
        <v>3.83983725281143-195.126977689928i</v>
      </c>
      <c r="G1581" s="57" t="str">
        <f t="shared" ref="G1581:G1644" si="462">IMDIV(1,COMPLEX(1,A1581*$C$9*$C$10))</f>
        <v>0.99999932626658-0.000820812381648746i</v>
      </c>
      <c r="H1581" s="57" t="str">
        <f t="shared" ref="H1581:H1644" si="463">IMDIV($C$3,IMSUM(K1581,COMPLEX(0,$C$28*A1581)))</f>
        <v>109.262671426188+24.7322793138181i</v>
      </c>
      <c r="I1581" s="57" t="str">
        <f t="shared" ref="I1581:I1644" si="464">IMPRODUCT(F1581,$C$29,H1581,$C$31)</f>
        <v>14.7977339754201-59.876967427994i</v>
      </c>
      <c r="K1581" s="57" t="str">
        <f t="shared" ref="K1581:K1644" si="465">IF($C$26&lt;=0,IMDIV(1,IMSUM(IMDIV(1,L1581),1/$C$18)),IMDIV(1,IMSUM(IMDIV(1,L1581),1/$C$18,IMDIV(1,M1581))))</f>
        <v>0.104474125920105-0.0239476172314856i</v>
      </c>
      <c r="L1581" s="57" t="str">
        <f t="shared" ref="L1581:L1644" si="466">IMSUM($C$21/$C$22,IMDIV(1,COMPLEX(0,$C$20*$C$22*A1581)))</f>
        <v>0.000125-1.47487038140687i</v>
      </c>
      <c r="M1581" s="57" t="str">
        <f t="shared" ref="M1581:M1644" si="467">IMSUM($C$25/$C$26,IMDIV(1,COMPLEX(0,$C$24*$C$26*A1581)))</f>
        <v>0.0015-0.710986147389456i</v>
      </c>
      <c r="N1581" s="57">
        <f t="shared" ref="N1581:N1644" si="468">ABS(R1581)</f>
        <v>81.249403611454852</v>
      </c>
      <c r="O1581" s="57">
        <f t="shared" ref="O1581:O1644" si="469">ABS(P1581)</f>
        <v>46.176400537390151</v>
      </c>
      <c r="P1581" s="371">
        <f t="shared" ref="P1581:P1644" si="470">20*LOG10(IMABS(C1581))</f>
        <v>46.176400537390151</v>
      </c>
      <c r="Q1581" s="371">
        <f t="shared" ref="Q1581:Q1644" si="471">IMARGUMENT(C1581)*180/PI()</f>
        <v>-98.750596388545148</v>
      </c>
      <c r="R1581" s="12">
        <f t="shared" ref="R1581:R1644" si="472">IF(Q1581&lt;0,Q1581+180,Q1581-180)</f>
        <v>81.249403611454852</v>
      </c>
      <c r="S1581" s="57">
        <f t="shared" ref="S1581:S1644" si="473">B1581/1000</f>
        <v>0.34019905183479709</v>
      </c>
      <c r="T1581" s="12">
        <f t="shared" si="456"/>
        <v>46.176400537390151</v>
      </c>
    </row>
    <row r="1582" spans="1:20" x14ac:dyDescent="0.25">
      <c r="A1582" s="57">
        <f t="shared" si="457"/>
        <v>2145.6563120040423</v>
      </c>
      <c r="B1582" s="12">
        <f t="shared" ref="B1582:B1645" si="474">B1581*(1+B$42)</f>
        <v>341.49180823176937</v>
      </c>
      <c r="C1582" s="57" t="str">
        <f t="shared" si="458"/>
        <v>-30.9635567429581-200.432313583869i</v>
      </c>
      <c r="D1582" s="57" t="str">
        <f t="shared" si="459"/>
        <v>7.79996409020544-93.2283090611636i</v>
      </c>
      <c r="E1582" s="57" t="str">
        <f t="shared" si="460"/>
        <v>161.825651308042-1.71350579482579i</v>
      </c>
      <c r="F1582" s="57" t="str">
        <f t="shared" si="461"/>
        <v>3.83983723311266-194.388326050023i</v>
      </c>
      <c r="G1582" s="57" t="str">
        <f t="shared" si="462"/>
        <v>0.999999321136481-0.000823931464472159i</v>
      </c>
      <c r="H1582" s="57" t="str">
        <f t="shared" si="463"/>
        <v>109.263980600967+24.8263750612234i</v>
      </c>
      <c r="I1582" s="57" t="str">
        <f t="shared" si="464"/>
        <v>14.7978118390434-59.6489881193665i</v>
      </c>
      <c r="K1582" s="57" t="str">
        <f t="shared" si="465"/>
        <v>0.104434192023345-0.0240293683142211i</v>
      </c>
      <c r="L1582" s="57" t="str">
        <f t="shared" si="466"/>
        <v>0.000125-1.46928709046311i</v>
      </c>
      <c r="M1582" s="57" t="str">
        <f t="shared" si="467"/>
        <v>0.0015-0.708294627803799i</v>
      </c>
      <c r="N1582" s="57">
        <f t="shared" si="468"/>
        <v>81.218148300963989</v>
      </c>
      <c r="O1582" s="57">
        <f t="shared" si="469"/>
        <v>46.141782874259036</v>
      </c>
      <c r="P1582" s="371">
        <f t="shared" si="470"/>
        <v>46.141782874259036</v>
      </c>
      <c r="Q1582" s="371">
        <f t="shared" si="471"/>
        <v>-98.781851699036011</v>
      </c>
      <c r="R1582" s="12">
        <f t="shared" si="472"/>
        <v>81.218148300963989</v>
      </c>
      <c r="S1582" s="57">
        <f t="shared" si="473"/>
        <v>0.34149180823176939</v>
      </c>
      <c r="T1582" s="12">
        <f t="shared" si="456"/>
        <v>46.141782874259036</v>
      </c>
    </row>
    <row r="1583" spans="1:20" x14ac:dyDescent="0.25">
      <c r="A1583" s="57">
        <f t="shared" si="457"/>
        <v>2153.8098059896574</v>
      </c>
      <c r="B1583" s="12">
        <f t="shared" si="474"/>
        <v>342.7894771030501</v>
      </c>
      <c r="C1583" s="57" t="str">
        <f t="shared" si="458"/>
        <v>-30.9495905706667-199.617900008639i</v>
      </c>
      <c r="D1583" s="57" t="str">
        <f t="shared" si="459"/>
        <v>7.79996381677375-92.8755095598339i</v>
      </c>
      <c r="E1583" s="57" t="str">
        <f t="shared" si="460"/>
        <v>161.821049410919-1.71881944475223i</v>
      </c>
      <c r="F1583" s="57" t="str">
        <f t="shared" si="461"/>
        <v>3.83983721326389-193.652470751448i</v>
      </c>
      <c r="G1583" s="57" t="str">
        <f t="shared" si="462"/>
        <v>0.999999315967319-0.00082706239976193i</v>
      </c>
      <c r="H1583" s="57" t="str">
        <f t="shared" si="463"/>
        <v>109.265299764281+24.9208296675673i</v>
      </c>
      <c r="I1583" s="57" t="str">
        <f t="shared" si="464"/>
        <v>14.7978902963387-59.4218668738637i</v>
      </c>
      <c r="K1583" s="57" t="str">
        <f t="shared" si="465"/>
        <v>0.104393985125209-0.0241113314261667i</v>
      </c>
      <c r="L1583" s="57" t="str">
        <f t="shared" si="466"/>
        <v>0.000125-1.46372493570743i</v>
      </c>
      <c r="M1583" s="57" t="str">
        <f t="shared" si="467"/>
        <v>0.0015-0.70561329727416i</v>
      </c>
      <c r="N1583" s="57">
        <f t="shared" si="468"/>
        <v>81.186795946088608</v>
      </c>
      <c r="O1583" s="57">
        <f t="shared" si="469"/>
        <v>46.107153315940138</v>
      </c>
      <c r="P1583" s="371">
        <f t="shared" si="470"/>
        <v>46.107153315940138</v>
      </c>
      <c r="Q1583" s="371">
        <f t="shared" si="471"/>
        <v>-98.813204053911392</v>
      </c>
      <c r="R1583" s="12">
        <f t="shared" si="472"/>
        <v>81.186795946088608</v>
      </c>
      <c r="S1583" s="57">
        <f t="shared" si="473"/>
        <v>0.34278947710305008</v>
      </c>
      <c r="T1583" s="12">
        <f t="shared" si="456"/>
        <v>46.107153315940138</v>
      </c>
    </row>
    <row r="1584" spans="1:20" x14ac:dyDescent="0.25">
      <c r="A1584" s="57">
        <f t="shared" si="457"/>
        <v>2161.9942832524184</v>
      </c>
      <c r="B1584" s="12">
        <f t="shared" si="474"/>
        <v>344.09207711604171</v>
      </c>
      <c r="C1584" s="57" t="str">
        <f t="shared" si="458"/>
        <v>-30.935530666355-198.80640813951i</v>
      </c>
      <c r="D1584" s="57" t="str">
        <f t="shared" si="459"/>
        <v>7.79996354126-92.5240461038811i</v>
      </c>
      <c r="E1584" s="57" t="str">
        <f t="shared" si="460"/>
        <v>161.816416799366-1.72414066973042i</v>
      </c>
      <c r="F1584" s="57" t="str">
        <f t="shared" si="461"/>
        <v>3.83983719326401-192.919401208679i</v>
      </c>
      <c r="G1584" s="57" t="str">
        <f t="shared" si="462"/>
        <v>0.999999310758797-0.000830205232556881i</v>
      </c>
      <c r="H1584" s="57" t="str">
        <f t="shared" si="463"/>
        <v>109.266628992491+25.0156445113542i</v>
      </c>
      <c r="I1584" s="57" t="str">
        <f t="shared" si="464"/>
        <v>14.7979693518389-59.1956004241833i</v>
      </c>
      <c r="K1584" s="57" t="str">
        <f t="shared" si="465"/>
        <v>0.104353503585282-0.0241935063741912i</v>
      </c>
      <c r="L1584" s="57" t="str">
        <f t="shared" si="466"/>
        <v>0.000125-1.45818383712635i</v>
      </c>
      <c r="M1584" s="57" t="str">
        <f t="shared" si="467"/>
        <v>0.0015-0.702942117228689i</v>
      </c>
      <c r="N1584" s="57">
        <f t="shared" si="468"/>
        <v>81.155346406221938</v>
      </c>
      <c r="O1584" s="57">
        <f t="shared" si="469"/>
        <v>46.072511784072532</v>
      </c>
      <c r="P1584" s="371">
        <f t="shared" si="470"/>
        <v>46.072511784072532</v>
      </c>
      <c r="Q1584" s="371">
        <f t="shared" si="471"/>
        <v>-98.844653593778062</v>
      </c>
      <c r="R1584" s="12">
        <f t="shared" si="472"/>
        <v>81.155346406221938</v>
      </c>
      <c r="S1584" s="57">
        <f t="shared" si="473"/>
        <v>0.34409207711604173</v>
      </c>
      <c r="T1584" s="12">
        <f t="shared" si="456"/>
        <v>46.072511784072532</v>
      </c>
    </row>
    <row r="1585" spans="1:20" x14ac:dyDescent="0.25">
      <c r="A1585" s="57">
        <f t="shared" si="457"/>
        <v>2170.2098615287778</v>
      </c>
      <c r="B1585" s="12">
        <f t="shared" si="474"/>
        <v>345.39962700908268</v>
      </c>
      <c r="C1585" s="57" t="str">
        <f t="shared" si="458"/>
        <v>-30.9213764918412-197.997826808229i</v>
      </c>
      <c r="D1585" s="57" t="str">
        <f t="shared" si="459"/>
        <v>7.79996326364843-92.1739136373849i</v>
      </c>
      <c r="E1585" s="57" t="str">
        <f t="shared" si="460"/>
        <v>161.811753299723-1.72946937351198i</v>
      </c>
      <c r="F1585" s="57" t="str">
        <f t="shared" si="461"/>
        <v>3.83983717311183-192.189106876264i</v>
      </c>
      <c r="G1585" s="57" t="str">
        <f t="shared" si="462"/>
        <v>0.999999305510615-0.000833360008066969i</v>
      </c>
      <c r="H1585" s="57" t="str">
        <f t="shared" si="463"/>
        <v>109.267968362545+25.1108209764953i</v>
      </c>
      <c r="I1585" s="57" t="str">
        <f t="shared" si="464"/>
        <v>14.7980490101108-58.9701855153184i</v>
      </c>
      <c r="K1585" s="57" t="str">
        <f t="shared" si="465"/>
        <v>0.104312745756576-0.0242758929552665i</v>
      </c>
      <c r="L1585" s="57" t="str">
        <f t="shared" si="466"/>
        <v>0.000125-1.45266371500931i</v>
      </c>
      <c r="M1585" s="57" t="str">
        <f t="shared" si="467"/>
        <v>0.0015-0.700281049241568i</v>
      </c>
      <c r="N1585" s="57">
        <f t="shared" si="468"/>
        <v>81.123799542471062</v>
      </c>
      <c r="O1585" s="57">
        <f t="shared" si="469"/>
        <v>46.037858199868836</v>
      </c>
      <c r="P1585" s="371">
        <f t="shared" si="470"/>
        <v>46.037858199868836</v>
      </c>
      <c r="Q1585" s="371">
        <f t="shared" si="471"/>
        <v>-98.876200457528938</v>
      </c>
      <c r="R1585" s="12">
        <f t="shared" si="472"/>
        <v>81.123799542471062</v>
      </c>
      <c r="S1585" s="57">
        <f t="shared" si="473"/>
        <v>0.34539962700908267</v>
      </c>
      <c r="T1585" s="12">
        <f t="shared" si="456"/>
        <v>46.037858199868836</v>
      </c>
    </row>
    <row r="1586" spans="1:20" x14ac:dyDescent="0.25">
      <c r="A1586" s="57">
        <f t="shared" si="457"/>
        <v>2178.456659002587</v>
      </c>
      <c r="B1586" s="12">
        <f t="shared" si="474"/>
        <v>346.71214559171722</v>
      </c>
      <c r="C1586" s="57" t="str">
        <f t="shared" si="458"/>
        <v>-30.9071275071624-197.192144893004i</v>
      </c>
      <c r="D1586" s="57" t="str">
        <f t="shared" si="459"/>
        <v>7.79996298392302-91.8251071235722i</v>
      </c>
      <c r="E1586" s="57" t="str">
        <f t="shared" si="460"/>
        <v>161.807058737802-1.73480545838331i</v>
      </c>
      <c r="F1586" s="57" t="str">
        <f t="shared" si="461"/>
        <v>3.83983715280619-191.461577248674i</v>
      </c>
      <c r="G1586" s="57" t="str">
        <f t="shared" si="462"/>
        <v>0.999999300222471-0.000836526771673946i</v>
      </c>
      <c r="H1586" s="57" t="str">
        <f t="shared" si="463"/>
        <v>109.269317951982+25.2063604523342i</v>
      </c>
      <c r="I1586" s="57" t="str">
        <f t="shared" si="464"/>
        <v>14.7981292757565-58.7456189045114i</v>
      </c>
      <c r="K1586" s="57" t="str">
        <f t="shared" si="465"/>
        <v>0.104271709985548-0.0243584909563637i</v>
      </c>
      <c r="L1586" s="57" t="str">
        <f t="shared" si="466"/>
        <v>0.000125-1.44716448994751i</v>
      </c>
      <c r="M1586" s="57" t="str">
        <f t="shared" si="467"/>
        <v>0.0015-0.697630055032448i</v>
      </c>
      <c r="N1586" s="57">
        <f t="shared" si="468"/>
        <v>81.092155217682148</v>
      </c>
      <c r="O1586" s="57">
        <f t="shared" si="469"/>
        <v>46.003192484113441</v>
      </c>
      <c r="P1586" s="371">
        <f t="shared" si="470"/>
        <v>46.003192484113441</v>
      </c>
      <c r="Q1586" s="371">
        <f t="shared" si="471"/>
        <v>-98.907844782317852</v>
      </c>
      <c r="R1586" s="12">
        <f t="shared" si="472"/>
        <v>81.092155217682148</v>
      </c>
      <c r="S1586" s="57">
        <f t="shared" si="473"/>
        <v>0.3467121455917172</v>
      </c>
      <c r="T1586" s="12">
        <f t="shared" si="456"/>
        <v>46.003192484113441</v>
      </c>
    </row>
    <row r="1587" spans="1:20" x14ac:dyDescent="0.25">
      <c r="A1587" s="57">
        <f t="shared" si="457"/>
        <v>2186.7347943067971</v>
      </c>
      <c r="B1587" s="12">
        <f t="shared" si="474"/>
        <v>348.02965174496575</v>
      </c>
      <c r="C1587" s="57" t="str">
        <f t="shared" si="458"/>
        <v>-30.8927831705916-196.389351318388i</v>
      </c>
      <c r="D1587" s="57" t="str">
        <f t="shared" si="459"/>
        <v>7.79996270206768-91.4776215447441i</v>
      </c>
      <c r="E1587" s="57" t="str">
        <f t="shared" si="460"/>
        <v>161.802332938892-1.74014882515576i</v>
      </c>
      <c r="F1587" s="57" t="str">
        <f t="shared" si="461"/>
        <v>3.83983713234595-190.73680186015i</v>
      </c>
      <c r="G1587" s="57" t="str">
        <f t="shared" si="462"/>
        <v>0.99999929489406-0.000839705568932008i</v>
      </c>
      <c r="H1587" s="57" t="str">
        <f t="shared" si="463"/>
        <v>109.270677838935+25.3022643336676i</v>
      </c>
      <c r="I1587" s="57" t="str">
        <f t="shared" si="464"/>
        <v>14.7982101534135-58.5218973612054i</v>
      </c>
      <c r="K1587" s="57" t="str">
        <f t="shared" si="465"/>
        <v>0.104230394612131-0.0244413001543486i</v>
      </c>
      <c r="L1587" s="57" t="str">
        <f t="shared" si="466"/>
        <v>0.000125-1.44168608283275i</v>
      </c>
      <c r="M1587" s="57" t="str">
        <f t="shared" si="467"/>
        <v>0.0015-0.694989096465878i</v>
      </c>
      <c r="N1587" s="57">
        <f t="shared" si="468"/>
        <v>81.060413296466436</v>
      </c>
      <c r="O1587" s="57">
        <f t="shared" si="469"/>
        <v>45.968514557162052</v>
      </c>
      <c r="P1587" s="371">
        <f t="shared" si="470"/>
        <v>45.968514557162052</v>
      </c>
      <c r="Q1587" s="371">
        <f t="shared" si="471"/>
        <v>-98.939586703533564</v>
      </c>
      <c r="R1587" s="12">
        <f t="shared" si="472"/>
        <v>81.060413296466436</v>
      </c>
      <c r="S1587" s="57">
        <f t="shared" si="473"/>
        <v>0.34802965174496575</v>
      </c>
      <c r="T1587" s="12">
        <f t="shared" si="456"/>
        <v>45.968514557162052</v>
      </c>
    </row>
    <row r="1588" spans="1:20" x14ac:dyDescent="0.25">
      <c r="A1588" s="57">
        <f t="shared" si="457"/>
        <v>2195.0443865251627</v>
      </c>
      <c r="B1588" s="12">
        <f t="shared" si="474"/>
        <v>349.35216442159663</v>
      </c>
      <c r="C1588" s="57" t="str">
        <f t="shared" si="458"/>
        <v>-30.8783429386502-195.589435055143i</v>
      </c>
      <c r="D1588" s="57" t="str">
        <f t="shared" si="459"/>
        <v>7.79996241806619-91.1314519022041i</v>
      </c>
      <c r="E1588" s="57" t="str">
        <f t="shared" si="460"/>
        <v>161.797575727766-1.74549937315106i</v>
      </c>
      <c r="F1588" s="57" t="str">
        <f t="shared" si="461"/>
        <v>3.83983711172993-190.014770284557i</v>
      </c>
      <c r="G1588" s="57" t="str">
        <f t="shared" si="462"/>
        <v>0.999999289525077-0.00084289644556845i</v>
      </c>
      <c r="H1588" s="57" t="str">
        <f t="shared" si="463"/>
        <v>109.272048102138+25.3985340207695i</v>
      </c>
      <c r="I1588" s="57" t="str">
        <f t="shared" si="464"/>
        <v>14.7982916477552-58.2990176670008i</v>
      </c>
      <c r="K1588" s="57" t="str">
        <f t="shared" si="465"/>
        <v>0.104188797969754-0.0245243203158753i</v>
      </c>
      <c r="L1588" s="57" t="str">
        <f t="shared" si="466"/>
        <v>0.000125-1.43622841485629i</v>
      </c>
      <c r="M1588" s="57" t="str">
        <f t="shared" si="467"/>
        <v>0.0015-0.692358135550782i</v>
      </c>
      <c r="N1588" s="57">
        <f t="shared" si="468"/>
        <v>81.028573645226842</v>
      </c>
      <c r="O1588" s="57">
        <f t="shared" si="469"/>
        <v>45.933824338940298</v>
      </c>
      <c r="P1588" s="371">
        <f t="shared" si="470"/>
        <v>45.933824338940298</v>
      </c>
      <c r="Q1588" s="371">
        <f t="shared" si="471"/>
        <v>-98.971426354773158</v>
      </c>
      <c r="R1588" s="12">
        <f t="shared" si="472"/>
        <v>81.028573645226842</v>
      </c>
      <c r="S1588" s="57">
        <f t="shared" si="473"/>
        <v>0.34935216442159661</v>
      </c>
      <c r="T1588" s="12">
        <f t="shared" si="456"/>
        <v>45.933824338940298</v>
      </c>
    </row>
    <row r="1589" spans="1:20" x14ac:dyDescent="0.25">
      <c r="A1589" s="57">
        <f t="shared" si="457"/>
        <v>2203.3855551939587</v>
      </c>
      <c r="B1589" s="12">
        <f t="shared" si="474"/>
        <v>350.67970264639871</v>
      </c>
      <c r="C1589" s="57" t="str">
        <f t="shared" si="458"/>
        <v>-30.8638062661217-194.79238512013i</v>
      </c>
      <c r="D1589" s="57" t="str">
        <f t="shared" si="459"/>
        <v>7.7999621319022-90.7865932161848i</v>
      </c>
      <c r="E1589" s="57" t="str">
        <f t="shared" si="460"/>
        <v>161.792786928688-1.75085700018886i</v>
      </c>
      <c r="F1589" s="57" t="str">
        <f t="shared" si="461"/>
        <v>3.8398370909569-189.295472135225i</v>
      </c>
      <c r="G1589" s="57" t="str">
        <f t="shared" si="462"/>
        <v>0.999999284115213-0.000846099447484323i</v>
      </c>
      <c r="H1589" s="57" t="str">
        <f t="shared" si="463"/>
        <v>109.273428820929+25.4951709194109i</v>
      </c>
      <c r="I1589" s="57" t="str">
        <f t="shared" si="464"/>
        <v>14.7983737634892-58.0769766156054i</v>
      </c>
      <c r="K1589" s="57" t="str">
        <f t="shared" si="465"/>
        <v>0.104146918385376-0.0246075511972803i</v>
      </c>
      <c r="L1589" s="57" t="str">
        <f t="shared" si="466"/>
        <v>0.000125-1.43079140750776i</v>
      </c>
      <c r="M1589" s="57" t="str">
        <f t="shared" si="467"/>
        <v>0.0015-0.689737134439914i</v>
      </c>
      <c r="N1589" s="57">
        <f t="shared" si="468"/>
        <v>80.996636132185643</v>
      </c>
      <c r="O1589" s="57">
        <f t="shared" si="469"/>
        <v>45.899121748943386</v>
      </c>
      <c r="P1589" s="371">
        <f t="shared" si="470"/>
        <v>45.899121748943386</v>
      </c>
      <c r="Q1589" s="371">
        <f t="shared" si="471"/>
        <v>-99.003363867814357</v>
      </c>
      <c r="R1589" s="12">
        <f t="shared" si="472"/>
        <v>80.996636132185643</v>
      </c>
      <c r="S1589" s="57">
        <f t="shared" si="473"/>
        <v>0.35067970264639869</v>
      </c>
      <c r="T1589" s="12">
        <f t="shared" si="456"/>
        <v>45.899121748943386</v>
      </c>
    </row>
    <row r="1590" spans="1:20" x14ac:dyDescent="0.25">
      <c r="A1590" s="57">
        <f t="shared" si="457"/>
        <v>2211.7584203036959</v>
      </c>
      <c r="B1590" s="12">
        <f t="shared" si="474"/>
        <v>352.01228551645505</v>
      </c>
      <c r="C1590" s="57" t="str">
        <f t="shared" si="458"/>
        <v>-30.8491726060717-193.998190576169i</v>
      </c>
      <c r="D1590" s="57" t="str">
        <f t="shared" si="459"/>
        <v>7.79996184355924-90.4430405257787i</v>
      </c>
      <c r="E1590" s="57" t="str">
        <f t="shared" si="460"/>
        <v>161.787966365419-1.7562216025744i</v>
      </c>
      <c r="F1590" s="57" t="str">
        <f t="shared" si="461"/>
        <v>3.83983707002572-188.578897064811i</v>
      </c>
      <c r="G1590" s="57" t="str">
        <f t="shared" si="462"/>
        <v>0.999999278664155-0.000849314620755097i</v>
      </c>
      <c r="H1590" s="57" t="str">
        <f t="shared" si="463"/>
        <v>109.274820075255+25.5921764408869i</v>
      </c>
      <c r="I1590" s="57" t="str">
        <f t="shared" si="464"/>
        <v>14.7984565053608-57.8557710127916i</v>
      </c>
      <c r="K1590" s="57" t="str">
        <f t="shared" si="465"/>
        <v>0.104104754179507-0.0246909925444762i</v>
      </c>
      <c r="L1590" s="57" t="str">
        <f t="shared" si="466"/>
        <v>0.000125-1.42537498257398i</v>
      </c>
      <c r="M1590" s="57" t="str">
        <f t="shared" si="467"/>
        <v>0.0015-0.687126055429281i</v>
      </c>
      <c r="N1590" s="57">
        <f t="shared" si="468"/>
        <v>80.964600627409496</v>
      </c>
      <c r="O1590" s="57">
        <f t="shared" si="469"/>
        <v>45.864406706234568</v>
      </c>
      <c r="P1590" s="371">
        <f t="shared" si="470"/>
        <v>45.864406706234568</v>
      </c>
      <c r="Q1590" s="371">
        <f t="shared" si="471"/>
        <v>-99.035399372590504</v>
      </c>
      <c r="R1590" s="12">
        <f t="shared" si="472"/>
        <v>80.964600627409496</v>
      </c>
      <c r="S1590" s="57">
        <f t="shared" si="473"/>
        <v>0.35201228551645503</v>
      </c>
      <c r="T1590" s="12">
        <f t="shared" si="456"/>
        <v>45.864406706234568</v>
      </c>
    </row>
    <row r="1591" spans="1:20" x14ac:dyDescent="0.25">
      <c r="A1591" s="57">
        <f t="shared" si="457"/>
        <v>2220.1631023008499</v>
      </c>
      <c r="B1591" s="12">
        <f t="shared" si="474"/>
        <v>353.34993220141757</v>
      </c>
      <c r="C1591" s="57" t="str">
        <f t="shared" si="458"/>
        <v>-30.8344414098604-193.206840531918i</v>
      </c>
      <c r="D1591" s="57" t="str">
        <f t="shared" si="459"/>
        <v>7.79996155302074-90.100788888865i</v>
      </c>
      <c r="E1591" s="57" t="str">
        <f t="shared" si="460"/>
        <v>161.783113861216-1.76159307508573i</v>
      </c>
      <c r="F1591" s="57" t="str">
        <f t="shared" si="461"/>
        <v>3.83983704893516-187.865034765142i</v>
      </c>
      <c r="G1591" s="57" t="str">
        <f t="shared" si="462"/>
        <v>0.99999927317159-0.000852542011631322i</v>
      </c>
      <c r="H1591" s="57" t="str">
        <f t="shared" si="463"/>
        <v>109.276221945678+25.6895520020372i</v>
      </c>
      <c r="I1591" s="57" t="str">
        <f t="shared" si="464"/>
        <v>14.7985398781511-57.635397676349i</v>
      </c>
      <c r="K1591" s="57" t="str">
        <f t="shared" si="465"/>
        <v>0.104062303666241-0.0247746440928446i</v>
      </c>
      <c r="L1591" s="57" t="str">
        <f t="shared" si="466"/>
        <v>0.000125-1.41997906213786i</v>
      </c>
      <c r="M1591" s="57" t="str">
        <f t="shared" si="467"/>
        <v>0.0015-0.684524860957641i</v>
      </c>
      <c r="N1591" s="57">
        <f t="shared" si="468"/>
        <v>80.932467002837441</v>
      </c>
      <c r="O1591" s="57">
        <f t="shared" si="469"/>
        <v>45.829679129444315</v>
      </c>
      <c r="P1591" s="371">
        <f t="shared" si="470"/>
        <v>45.829679129444315</v>
      </c>
      <c r="Q1591" s="371">
        <f t="shared" si="471"/>
        <v>-99.067532997162559</v>
      </c>
      <c r="R1591" s="12">
        <f t="shared" si="472"/>
        <v>80.932467002837441</v>
      </c>
      <c r="S1591" s="57">
        <f t="shared" si="473"/>
        <v>0.35334993220141758</v>
      </c>
      <c r="T1591" s="12">
        <f t="shared" si="456"/>
        <v>45.829679129444315</v>
      </c>
    </row>
    <row r="1592" spans="1:20" x14ac:dyDescent="0.25">
      <c r="A1592" s="57">
        <f t="shared" si="457"/>
        <v>2228.5997220895933</v>
      </c>
      <c r="B1592" s="12">
        <f t="shared" si="474"/>
        <v>354.69266194378298</v>
      </c>
      <c r="C1592" s="57" t="str">
        <f t="shared" si="458"/>
        <v>-30.8196121271596-192.41832414176i</v>
      </c>
      <c r="D1592" s="57" t="str">
        <f t="shared" si="459"/>
        <v>7.79996126026997-89.7598333820386i</v>
      </c>
      <c r="E1592" s="57" t="str">
        <f t="shared" si="460"/>
        <v>161.778229238852-1.76697131095976i</v>
      </c>
      <c r="F1592" s="57" t="str">
        <f t="shared" si="461"/>
        <v>3.83983702768399-187.153874967069i</v>
      </c>
      <c r="G1592" s="57" t="str">
        <f t="shared" si="462"/>
        <v>0.999999267637203-0.00085578166653929i</v>
      </c>
      <c r="H1592" s="57" t="str">
        <f t="shared" si="463"/>
        <v>109.277634513375+25.7872990252697i</v>
      </c>
      <c r="I1592" s="57" t="str">
        <f t="shared" si="464"/>
        <v>14.7986238866776-57.4158534360364i</v>
      </c>
      <c r="K1592" s="57" t="str">
        <f t="shared" si="465"/>
        <v>0.104019565153285-0.0248585055671276i</v>
      </c>
      <c r="L1592" s="57" t="str">
        <f t="shared" si="466"/>
        <v>0.000125-1.41460356857726i</v>
      </c>
      <c r="M1592" s="57" t="str">
        <f t="shared" si="467"/>
        <v>0.0015-0.68193351360594i</v>
      </c>
      <c r="N1592" s="57">
        <f t="shared" si="468"/>
        <v>80.900235132308751</v>
      </c>
      <c r="O1592" s="57">
        <f t="shared" si="469"/>
        <v>45.794938936769881</v>
      </c>
      <c r="P1592" s="371">
        <f t="shared" si="470"/>
        <v>45.794938936769881</v>
      </c>
      <c r="Q1592" s="371">
        <f t="shared" si="471"/>
        <v>-99.099764867691249</v>
      </c>
      <c r="R1592" s="12">
        <f t="shared" si="472"/>
        <v>80.900235132308751</v>
      </c>
      <c r="S1592" s="57">
        <f t="shared" si="473"/>
        <v>0.35469266194378296</v>
      </c>
      <c r="T1592" s="12">
        <f t="shared" si="456"/>
        <v>45.794938936769881</v>
      </c>
    </row>
    <row r="1593" spans="1:20" x14ac:dyDescent="0.25">
      <c r="A1593" s="57">
        <f t="shared" si="457"/>
        <v>2237.0684010335335</v>
      </c>
      <c r="B1593" s="12">
        <f t="shared" si="474"/>
        <v>356.04049405916936</v>
      </c>
      <c r="C1593" s="57" t="str">
        <f t="shared" si="458"/>
        <v>-30.8046842059697-191.632630605662i</v>
      </c>
      <c r="D1593" s="57" t="str">
        <f t="shared" si="459"/>
        <v>7.79996096529013-89.42016910054i</v>
      </c>
      <c r="E1593" s="57" t="str">
        <f t="shared" si="460"/>
        <v>161.773312320607-1.77235620188069i</v>
      </c>
      <c r="F1593" s="57" t="str">
        <f t="shared" si="461"/>
        <v>3.83983700627102-186.445407440318i</v>
      </c>
      <c r="G1593" s="57" t="str">
        <f t="shared" si="462"/>
        <v>0.999999262060674-0.00085903363208171i</v>
      </c>
      <c r="H1593" s="57" t="str">
        <f t="shared" si="463"/>
        <v>109.279057860153+25.8854189385844i</v>
      </c>
      <c r="I1593" s="57" t="str">
        <f t="shared" si="464"/>
        <v>14.798708535795-57.1971351335414i</v>
      </c>
      <c r="K1593" s="57" t="str">
        <f t="shared" si="465"/>
        <v>0.103976536941989-0.0249425766813202i</v>
      </c>
      <c r="L1593" s="57" t="str">
        <f t="shared" si="466"/>
        <v>0.000125-1.40924842456392i</v>
      </c>
      <c r="M1593" s="57" t="str">
        <f t="shared" si="467"/>
        <v>0.0015-0.679351976096773i</v>
      </c>
      <c r="N1593" s="57">
        <f t="shared" si="468"/>
        <v>80.867904891589319</v>
      </c>
      <c r="O1593" s="57">
        <f t="shared" si="469"/>
        <v>45.760186045973654</v>
      </c>
      <c r="P1593" s="371">
        <f t="shared" si="470"/>
        <v>45.760186045973654</v>
      </c>
      <c r="Q1593" s="371">
        <f t="shared" si="471"/>
        <v>-99.132095108410681</v>
      </c>
      <c r="R1593" s="12">
        <f t="shared" si="472"/>
        <v>80.867904891589319</v>
      </c>
      <c r="S1593" s="57">
        <f t="shared" si="473"/>
        <v>0.35604049405916938</v>
      </c>
      <c r="T1593" s="12">
        <f t="shared" si="456"/>
        <v>45.760186045973654</v>
      </c>
    </row>
    <row r="1594" spans="1:20" x14ac:dyDescent="0.25">
      <c r="A1594" s="57">
        <f t="shared" si="457"/>
        <v>2245.5692609574612</v>
      </c>
      <c r="B1594" s="12">
        <f t="shared" si="474"/>
        <v>357.39344793659421</v>
      </c>
      <c r="C1594" s="57" t="str">
        <f t="shared" si="458"/>
        <v>-30.7896570926378-190.849749169081i</v>
      </c>
      <c r="D1594" s="57" t="str">
        <f t="shared" si="459"/>
        <v>7.79996066806416-89.0817911581842i</v>
      </c>
      <c r="E1594" s="57" t="str">
        <f t="shared" si="460"/>
        <v>161.76836292829-1.77774763796602i</v>
      </c>
      <c r="F1594" s="57" t="str">
        <f t="shared" si="461"/>
        <v>3.83983698469499-185.739621993348i</v>
      </c>
      <c r="G1594" s="57" t="str">
        <f t="shared" si="462"/>
        <v>0.999999256441684-0.000862297955038373i</v>
      </c>
      <c r="H1594" s="57" t="str">
        <f t="shared" si="463"/>
        <v>109.28049206844+25.9839131755952i</v>
      </c>
      <c r="I1594" s="57" t="str">
        <f t="shared" si="464"/>
        <v>14.7987938303947-56.9792396224293i</v>
      </c>
      <c r="K1594" s="57" t="str">
        <f t="shared" si="465"/>
        <v>0.103933217327383-0.0250268571385615i</v>
      </c>
      <c r="L1594" s="57" t="str">
        <f t="shared" si="466"/>
        <v>0.000125-1.40391355306228i</v>
      </c>
      <c r="M1594" s="57" t="str">
        <f t="shared" si="467"/>
        <v>0.0015-0.676780211293854i</v>
      </c>
      <c r="N1594" s="57">
        <f t="shared" si="468"/>
        <v>80.835476158400454</v>
      </c>
      <c r="O1594" s="57">
        <f t="shared" si="469"/>
        <v>45.725420374383518</v>
      </c>
      <c r="P1594" s="371">
        <f t="shared" si="470"/>
        <v>45.725420374383518</v>
      </c>
      <c r="Q1594" s="371">
        <f t="shared" si="471"/>
        <v>-99.164523841599546</v>
      </c>
      <c r="R1594" s="12">
        <f t="shared" si="472"/>
        <v>80.835476158400454</v>
      </c>
      <c r="S1594" s="57">
        <f t="shared" si="473"/>
        <v>0.35739344793659422</v>
      </c>
      <c r="T1594" s="12">
        <f t="shared" si="456"/>
        <v>45.725420374383518</v>
      </c>
    </row>
    <row r="1595" spans="1:20" x14ac:dyDescent="0.25">
      <c r="A1595" s="57">
        <f t="shared" si="457"/>
        <v>2254.1024241490995</v>
      </c>
      <c r="B1595" s="12">
        <f t="shared" si="474"/>
        <v>358.75154303875325</v>
      </c>
      <c r="C1595" s="57" t="str">
        <f t="shared" si="458"/>
        <v>-30.774530231873-190.069669122807i</v>
      </c>
      <c r="D1595" s="57" t="str">
        <f t="shared" si="459"/>
        <v>7.79996036857501-88.744694687291i</v>
      </c>
      <c r="E1595" s="57" t="str">
        <f t="shared" si="460"/>
        <v>161.763380883229-1.78314550775411i</v>
      </c>
      <c r="F1595" s="57" t="str">
        <f t="shared" si="461"/>
        <v>3.83983696295468-185.036508473196i</v>
      </c>
      <c r="G1595" s="57" t="str">
        <f t="shared" si="462"/>
        <v>0.999999250779908-0.000865574682366825i</v>
      </c>
      <c r="H1595" s="57" t="str">
        <f t="shared" si="463"/>
        <v>109.281937221301+26.0827831755553i</v>
      </c>
      <c r="I1595" s="57" t="str">
        <f t="shared" si="464"/>
        <v>14.7988797754059-56.7621637681013i</v>
      </c>
      <c r="K1595" s="57" t="str">
        <f t="shared" si="465"/>
        <v>0.103889604598203-0.0251113466310248i</v>
      </c>
      <c r="L1595" s="57" t="str">
        <f t="shared" si="466"/>
        <v>0.000125-1.39859887732844i</v>
      </c>
      <c r="M1595" s="57" t="str">
        <f t="shared" si="467"/>
        <v>0.0015-0.674218182201488i</v>
      </c>
      <c r="N1595" s="57">
        <f t="shared" si="468"/>
        <v>80.802948812446004</v>
      </c>
      <c r="O1595" s="57">
        <f t="shared" si="469"/>
        <v>45.690641838890393</v>
      </c>
      <c r="P1595" s="371">
        <f t="shared" si="470"/>
        <v>45.690641838890393</v>
      </c>
      <c r="Q1595" s="371">
        <f t="shared" si="471"/>
        <v>-99.197051187553996</v>
      </c>
      <c r="R1595" s="12">
        <f t="shared" si="472"/>
        <v>80.802948812446004</v>
      </c>
      <c r="S1595" s="57">
        <f t="shared" si="473"/>
        <v>0.35875154303875323</v>
      </c>
      <c r="T1595" s="12">
        <f t="shared" si="456"/>
        <v>45.690641838890393</v>
      </c>
    </row>
    <row r="1596" spans="1:20" x14ac:dyDescent="0.25">
      <c r="A1596" s="57">
        <f t="shared" si="457"/>
        <v>2262.6680133608661</v>
      </c>
      <c r="B1596" s="12">
        <f t="shared" si="474"/>
        <v>360.11479890230055</v>
      </c>
      <c r="C1596" s="57" t="str">
        <f t="shared" si="458"/>
        <v>-30.7593030667674-189.292379802874i</v>
      </c>
      <c r="D1596" s="57" t="str">
        <f t="shared" si="459"/>
        <v>7.79996006680542-88.4088748386142i</v>
      </c>
      <c r="E1596" s="57" t="str">
        <f t="shared" si="460"/>
        <v>161.758366006295-1.78854969819056i</v>
      </c>
      <c r="F1596" s="57" t="str">
        <f t="shared" si="461"/>
        <v>3.83983694104883-184.33605676534i</v>
      </c>
      <c r="G1596" s="57" t="str">
        <f t="shared" si="462"/>
        <v>0.999999245075021-0.000868863861203045i</v>
      </c>
      <c r="H1596" s="57" t="str">
        <f t="shared" si="463"/>
        <v>109.28339340244+26.1820303833807i</v>
      </c>
      <c r="I1596" s="57" t="str">
        <f t="shared" si="464"/>
        <v>14.7989663757959-56.5459044477499i</v>
      </c>
      <c r="K1596" s="57" t="str">
        <f t="shared" si="465"/>
        <v>0.10384569703693-0.0251960448398085i</v>
      </c>
      <c r="L1596" s="57" t="str">
        <f t="shared" si="466"/>
        <v>0.000125-1.39330432090898i</v>
      </c>
      <c r="M1596" s="57" t="str">
        <f t="shared" si="467"/>
        <v>0.0015-0.671665851964025i</v>
      </c>
      <c r="N1596" s="57">
        <f t="shared" si="468"/>
        <v>80.770322735440999</v>
      </c>
      <c r="O1596" s="57">
        <f t="shared" si="469"/>
        <v>45.655850355948921</v>
      </c>
      <c r="P1596" s="371">
        <f t="shared" si="470"/>
        <v>45.655850355948921</v>
      </c>
      <c r="Q1596" s="371">
        <f t="shared" si="471"/>
        <v>-99.229677264559001</v>
      </c>
      <c r="R1596" s="12">
        <f t="shared" si="472"/>
        <v>80.770322735440999</v>
      </c>
      <c r="S1596" s="57">
        <f t="shared" si="473"/>
        <v>0.36011479890230053</v>
      </c>
      <c r="T1596" s="12">
        <f t="shared" si="456"/>
        <v>45.655850355948921</v>
      </c>
    </row>
    <row r="1597" spans="1:20" x14ac:dyDescent="0.25">
      <c r="A1597" s="57">
        <f t="shared" si="457"/>
        <v>2271.2661518116374</v>
      </c>
      <c r="B1597" s="12">
        <f t="shared" si="474"/>
        <v>361.48323513812932</v>
      </c>
      <c r="C1597" s="57" t="str">
        <f t="shared" si="458"/>
        <v>-30.7439750388124-188.517870590426i</v>
      </c>
      <c r="D1597" s="57" t="str">
        <f t="shared" si="459"/>
        <v>7.79995976273809-88.0743267812729i</v>
      </c>
      <c r="E1597" s="57" t="str">
        <f t="shared" si="460"/>
        <v>161.753318117896-1.79396009461612i</v>
      </c>
      <c r="F1597" s="57" t="str">
        <f t="shared" si="461"/>
        <v>3.83983691897617-183.638256793547i</v>
      </c>
      <c r="G1597" s="57" t="str">
        <f t="shared" si="462"/>
        <v>0.999999239326694-0.000872165538862121i</v>
      </c>
      <c r="H1597" s="57" t="str">
        <f t="shared" si="463"/>
        <v>109.284860696201+26.2816562496722i</v>
      </c>
      <c r="I1597" s="57" t="str">
        <f t="shared" si="464"/>
        <v>14.7990536365696-56.3304585503107i</v>
      </c>
      <c r="K1597" s="57" t="str">
        <f t="shared" si="465"/>
        <v>0.103801492919825-0.0252809514348251i</v>
      </c>
      <c r="L1597" s="57" t="str">
        <f t="shared" si="466"/>
        <v>0.000125-1.38802980763995i</v>
      </c>
      <c r="M1597" s="57" t="str">
        <f t="shared" si="467"/>
        <v>0.0015-0.669123183865336i</v>
      </c>
      <c r="N1597" s="57">
        <f t="shared" si="468"/>
        <v>80.737597811140077</v>
      </c>
      <c r="O1597" s="57">
        <f t="shared" si="469"/>
        <v>45.621045841575977</v>
      </c>
      <c r="P1597" s="371">
        <f t="shared" si="470"/>
        <v>45.621045841575977</v>
      </c>
      <c r="Q1597" s="371">
        <f t="shared" si="471"/>
        <v>-99.262402188859923</v>
      </c>
      <c r="R1597" s="12">
        <f t="shared" si="472"/>
        <v>80.737597811140077</v>
      </c>
      <c r="S1597" s="57">
        <f t="shared" si="473"/>
        <v>0.3614832351381293</v>
      </c>
      <c r="T1597" s="12">
        <f t="shared" si="456"/>
        <v>45.621045841575977</v>
      </c>
    </row>
    <row r="1598" spans="1:20" x14ac:dyDescent="0.25">
      <c r="A1598" s="57">
        <f t="shared" si="457"/>
        <v>2279.896963188522</v>
      </c>
      <c r="B1598" s="12">
        <f t="shared" si="474"/>
        <v>362.85687143165421</v>
      </c>
      <c r="C1598" s="57" t="str">
        <f t="shared" si="458"/>
        <v>-30.7285455879174-187.746130911599i</v>
      </c>
      <c r="D1598" s="57" t="str">
        <f t="shared" si="459"/>
        <v>7.79995945635549-87.7410457026805i</v>
      </c>
      <c r="E1598" s="57" t="str">
        <f t="shared" si="460"/>
        <v>161.748237037989-1.79937658075217i</v>
      </c>
      <c r="F1598" s="57" t="str">
        <f t="shared" si="461"/>
        <v>3.83983689673545-182.94309851973i</v>
      </c>
      <c r="G1598" s="57" t="str">
        <f t="shared" si="462"/>
        <v>0.999999233534597-0.00087547976283893i</v>
      </c>
      <c r="H1598" s="57" t="str">
        <f t="shared" si="463"/>
        <v>109.286339187576+26.3816622307397i</v>
      </c>
      <c r="I1598" s="57" t="str">
        <f t="shared" si="464"/>
        <v>14.7991415627697-56.1158229764196i</v>
      </c>
      <c r="K1598" s="57" t="str">
        <f t="shared" si="465"/>
        <v>0.103756990516967-0.0253660660746908i</v>
      </c>
      <c r="L1598" s="57" t="str">
        <f t="shared" si="466"/>
        <v>0.000125-1.3827752616457i</v>
      </c>
      <c r="M1598" s="57" t="str">
        <f t="shared" si="467"/>
        <v>0.0015-0.666590141328288i</v>
      </c>
      <c r="N1598" s="57">
        <f t="shared" si="468"/>
        <v>80.704773925366268</v>
      </c>
      <c r="O1598" s="57">
        <f t="shared" si="469"/>
        <v>45.586228211349976</v>
      </c>
      <c r="P1598" s="371">
        <f t="shared" si="470"/>
        <v>45.586228211349976</v>
      </c>
      <c r="Q1598" s="371">
        <f t="shared" si="471"/>
        <v>-99.295226074633732</v>
      </c>
      <c r="R1598" s="12">
        <f t="shared" si="472"/>
        <v>80.704773925366268</v>
      </c>
      <c r="S1598" s="57">
        <f t="shared" si="473"/>
        <v>0.36285687143165424</v>
      </c>
      <c r="T1598" s="12">
        <f t="shared" si="456"/>
        <v>45.586228211349976</v>
      </c>
    </row>
    <row r="1599" spans="1:20" x14ac:dyDescent="0.25">
      <c r="A1599" s="57">
        <f t="shared" si="457"/>
        <v>2288.5605716486384</v>
      </c>
      <c r="B1599" s="12">
        <f t="shared" si="474"/>
        <v>364.23572754309453</v>
      </c>
      <c r="C1599" s="57" t="str">
        <f t="shared" si="458"/>
        <v>-30.7130141524303-186.977150237397i</v>
      </c>
      <c r="D1599" s="57" t="str">
        <f t="shared" si="459"/>
        <v>7.79995914763993-87.4090268084765i</v>
      </c>
      <c r="E1599" s="57" t="str">
        <f t="shared" si="460"/>
        <v>161.743122586088-1.80479903868819i</v>
      </c>
      <c r="F1599" s="57" t="str">
        <f t="shared" si="461"/>
        <v>3.83983687432537-182.250571943802i</v>
      </c>
      <c r="G1599" s="57" t="str">
        <f t="shared" si="462"/>
        <v>0.999999227698397-0.000878806580808822i</v>
      </c>
      <c r="H1599" s="57" t="str">
        <f t="shared" si="463"/>
        <v>109.287828962215+26.4820497886291i</v>
      </c>
      <c r="I1599" s="57" t="str">
        <f t="shared" si="464"/>
        <v>14.7992301594787-55.9019946383699i</v>
      </c>
      <c r="K1599" s="57" t="str">
        <f t="shared" si="465"/>
        <v>0.103712188092285-0.0254513884066139i</v>
      </c>
      <c r="L1599" s="57" t="str">
        <f t="shared" si="466"/>
        <v>0.000125-1.37754060733781i</v>
      </c>
      <c r="M1599" s="57" t="str">
        <f t="shared" si="467"/>
        <v>0.0015-0.664066687914217i</v>
      </c>
      <c r="N1599" s="57">
        <f t="shared" si="468"/>
        <v>80.671850966039145</v>
      </c>
      <c r="O1599" s="57">
        <f t="shared" si="469"/>
        <v>45.551397380409909</v>
      </c>
      <c r="P1599" s="371">
        <f t="shared" si="470"/>
        <v>45.551397380409909</v>
      </c>
      <c r="Q1599" s="371">
        <f t="shared" si="471"/>
        <v>-99.328149033960855</v>
      </c>
      <c r="R1599" s="12">
        <f t="shared" si="472"/>
        <v>80.671850966039145</v>
      </c>
      <c r="S1599" s="57">
        <f t="shared" si="473"/>
        <v>0.36423572754309452</v>
      </c>
      <c r="T1599" s="12">
        <f t="shared" si="456"/>
        <v>45.551397380409909</v>
      </c>
    </row>
    <row r="1600" spans="1:20" x14ac:dyDescent="0.25">
      <c r="A1600" s="57">
        <f t="shared" si="457"/>
        <v>2297.2571018209032</v>
      </c>
      <c r="B1600" s="12">
        <f t="shared" si="474"/>
        <v>365.61982330775828</v>
      </c>
      <c r="C1600" s="57" t="str">
        <f t="shared" si="458"/>
        <v>-30.6973801691587-186.210918083593i</v>
      </c>
      <c r="D1600" s="57" t="str">
        <f t="shared" si="459"/>
        <v>7.79995883657374-87.0782653224579i</v>
      </c>
      <c r="E1600" s="57" t="str">
        <f t="shared" si="460"/>
        <v>161.737974581272-1.8102273488697i</v>
      </c>
      <c r="F1600" s="57" t="str">
        <f t="shared" si="461"/>
        <v>3.83983685174467-181.560667103538i</v>
      </c>
      <c r="G1600" s="57" t="str">
        <f t="shared" si="462"/>
        <v>0.999999221817757-0.000882146040628309i</v>
      </c>
      <c r="H1600" s="57" t="str">
        <f t="shared" si="463"/>
        <v>109.289330106419+26.582820391142i</v>
      </c>
      <c r="I1600" s="57" t="str">
        <f t="shared" si="464"/>
        <v>14.7993194318174-55.6889704600639i</v>
      </c>
      <c r="K1600" s="57" t="str">
        <f t="shared" si="465"/>
        <v>0.103667083903605-0.0255369180662834i</v>
      </c>
      <c r="L1600" s="57" t="str">
        <f t="shared" si="466"/>
        <v>0.000125-1.37232576941404i</v>
      </c>
      <c r="M1600" s="57" t="str">
        <f t="shared" si="467"/>
        <v>0.0015-0.661552787322392i</v>
      </c>
      <c r="N1600" s="57">
        <f t="shared" si="468"/>
        <v>80.638828823204562</v>
      </c>
      <c r="O1600" s="57">
        <f t="shared" si="469"/>
        <v>45.516553263455471</v>
      </c>
      <c r="P1600" s="371">
        <f t="shared" si="470"/>
        <v>45.516553263455471</v>
      </c>
      <c r="Q1600" s="371">
        <f t="shared" si="471"/>
        <v>-99.361171176795438</v>
      </c>
      <c r="R1600" s="12">
        <f t="shared" si="472"/>
        <v>80.638828823204562</v>
      </c>
      <c r="S1600" s="57">
        <f t="shared" si="473"/>
        <v>0.36561982330775827</v>
      </c>
      <c r="T1600" s="12">
        <f t="shared" si="456"/>
        <v>45.516553263455471</v>
      </c>
    </row>
    <row r="1601" spans="1:20" x14ac:dyDescent="0.25">
      <c r="A1601" s="57">
        <f t="shared" si="457"/>
        <v>2305.9866788078225</v>
      </c>
      <c r="B1601" s="12">
        <f t="shared" si="474"/>
        <v>367.00917863632776</v>
      </c>
      <c r="C1601" s="57" t="str">
        <f t="shared" si="458"/>
        <v>-30.6816430733856-185.447424010589i</v>
      </c>
      <c r="D1601" s="57" t="str">
        <f t="shared" si="459"/>
        <v>7.79995852313898-86.7487564865093i</v>
      </c>
      <c r="E1601" s="57" t="str">
        <f t="shared" si="460"/>
        <v>161.732792842188-1.81566139008283i</v>
      </c>
      <c r="F1601" s="57" t="str">
        <f t="shared" si="461"/>
        <v>3.839836828992-180.873374074424i</v>
      </c>
      <c r="G1601" s="57" t="str">
        <f t="shared" si="462"/>
        <v>0.99999921589234-0.000885498190335746i</v>
      </c>
      <c r="H1601" s="57" t="str">
        <f t="shared" si="463"/>
        <v>109.290842707156+26.6839755118628i</v>
      </c>
      <c r="I1601" s="57" t="str">
        <f t="shared" si="464"/>
        <v>14.7994093849457-55.4767473769718i</v>
      </c>
      <c r="K1601" s="57" t="str">
        <f t="shared" si="465"/>
        <v>0.103621676202684-0.0256226546777557i</v>
      </c>
      <c r="L1601" s="57" t="str">
        <f t="shared" si="466"/>
        <v>0.000125-1.36713067285718i</v>
      </c>
      <c r="M1601" s="57" t="str">
        <f t="shared" si="467"/>
        <v>0.0015-0.659048403389509i</v>
      </c>
      <c r="N1601" s="57">
        <f t="shared" si="468"/>
        <v>80.605707389064079</v>
      </c>
      <c r="O1601" s="57">
        <f t="shared" si="469"/>
        <v>45.481695774745326</v>
      </c>
      <c r="P1601" s="371">
        <f t="shared" si="470"/>
        <v>45.481695774745326</v>
      </c>
      <c r="Q1601" s="371">
        <f t="shared" si="471"/>
        <v>-99.394292610935921</v>
      </c>
      <c r="R1601" s="12">
        <f t="shared" si="472"/>
        <v>80.605707389064079</v>
      </c>
      <c r="S1601" s="57">
        <f t="shared" si="473"/>
        <v>0.36700917863632776</v>
      </c>
      <c r="T1601" s="12">
        <f t="shared" si="456"/>
        <v>45.481695774745326</v>
      </c>
    </row>
    <row r="1602" spans="1:20" x14ac:dyDescent="0.25">
      <c r="A1602" s="57">
        <f t="shared" si="457"/>
        <v>2314.7494281872923</v>
      </c>
      <c r="B1602" s="12">
        <f t="shared" si="474"/>
        <v>368.40381351514583</v>
      </c>
      <c r="C1602" s="57" t="str">
        <f t="shared" si="458"/>
        <v>-30.6658022988946-184.686657623317i</v>
      </c>
      <c r="D1602" s="57" t="str">
        <f t="shared" si="459"/>
        <v>7.79995820731758-86.4204955605353i</v>
      </c>
      <c r="E1602" s="57" t="str">
        <f t="shared" si="460"/>
        <v>161.727577187065-1.82110103944271i</v>
      </c>
      <c r="F1602" s="57" t="str">
        <f t="shared" si="461"/>
        <v>3.83983680606611-180.188682969519i</v>
      </c>
      <c r="G1602" s="57" t="str">
        <f t="shared" si="462"/>
        <v>0.999999209921804-0.000888863078152028i</v>
      </c>
      <c r="H1602" s="57" t="str">
        <f t="shared" si="463"/>
        <v>109.292366852061+26.7855166301817i</v>
      </c>
      <c r="I1602" s="57" t="str">
        <f t="shared" si="464"/>
        <v>14.7995000240631-55.2653223360863i</v>
      </c>
      <c r="K1602" s="57" t="str">
        <f t="shared" si="465"/>
        <v>0.103575963235255-0.0257085978533428i</v>
      </c>
      <c r="L1602" s="57" t="str">
        <f t="shared" si="466"/>
        <v>0.000125-1.36195524293403i</v>
      </c>
      <c r="M1602" s="57" t="str">
        <f t="shared" si="467"/>
        <v>0.0015-0.656553500089171i</v>
      </c>
      <c r="N1602" s="57">
        <f t="shared" si="468"/>
        <v>80.572486558004044</v>
      </c>
      <c r="O1602" s="57">
        <f t="shared" si="469"/>
        <v>45.446824828097256</v>
      </c>
      <c r="P1602" s="371">
        <f t="shared" si="470"/>
        <v>45.446824828097256</v>
      </c>
      <c r="Q1602" s="371">
        <f t="shared" si="471"/>
        <v>-99.427513441995956</v>
      </c>
      <c r="R1602" s="12">
        <f t="shared" si="472"/>
        <v>80.572486558004044</v>
      </c>
      <c r="S1602" s="57">
        <f t="shared" si="473"/>
        <v>0.36840381351514584</v>
      </c>
      <c r="T1602" s="12">
        <f t="shared" si="456"/>
        <v>45.446824828097256</v>
      </c>
    </row>
    <row r="1603" spans="1:20" x14ac:dyDescent="0.25">
      <c r="A1603" s="57">
        <f t="shared" si="457"/>
        <v>2323.5454760144044</v>
      </c>
      <c r="B1603" s="12">
        <f t="shared" si="474"/>
        <v>369.80374800650338</v>
      </c>
      <c r="C1603" s="57" t="str">
        <f t="shared" si="458"/>
        <v>-30.6498572779887-183.928608571114i</v>
      </c>
      <c r="D1603" s="57" t="str">
        <f t="shared" si="459"/>
        <v>7.79995788909143-86.0934778223924i</v>
      </c>
      <c r="E1603" s="57" t="str">
        <f t="shared" si="460"/>
        <v>161.722327433719-1.82654617237957i</v>
      </c>
      <c r="F1603" s="57" t="str">
        <f t="shared" si="461"/>
        <v>3.83983678296564-179.506583939312i</v>
      </c>
      <c r="G1603" s="57" t="str">
        <f t="shared" si="462"/>
        <v>0.999999203905806-0.000892240752481283i</v>
      </c>
      <c r="H1603" s="57" t="str">
        <f t="shared" si="463"/>
        <v>109.293902629445+26.8874452313206i</v>
      </c>
      <c r="I1603" s="57" t="str">
        <f t="shared" si="464"/>
        <v>14.7995913544094-55.0546922958802i</v>
      </c>
      <c r="K1603" s="57" t="str">
        <f t="shared" si="465"/>
        <v>0.103529943241066-0.0257947471934984i</v>
      </c>
      <c r="L1603" s="57" t="str">
        <f t="shared" si="466"/>
        <v>0.000125-1.35679940519429i</v>
      </c>
      <c r="M1603" s="57" t="str">
        <f t="shared" si="467"/>
        <v>0.0015-0.654068041531351i</v>
      </c>
      <c r="N1603" s="57">
        <f t="shared" si="468"/>
        <v>80.539166226625596</v>
      </c>
      <c r="O1603" s="57">
        <f t="shared" si="469"/>
        <v>45.411940336887085</v>
      </c>
      <c r="P1603" s="371">
        <f t="shared" si="470"/>
        <v>45.411940336887085</v>
      </c>
      <c r="Q1603" s="371">
        <f t="shared" si="471"/>
        <v>-99.460833773374404</v>
      </c>
      <c r="R1603" s="12">
        <f t="shared" si="472"/>
        <v>80.539166226625596</v>
      </c>
      <c r="S1603" s="57">
        <f t="shared" si="473"/>
        <v>0.3698037480065034</v>
      </c>
      <c r="T1603" s="12">
        <f t="shared" si="456"/>
        <v>45.411940336887085</v>
      </c>
    </row>
    <row r="1604" spans="1:20" x14ac:dyDescent="0.25">
      <c r="A1604" s="57">
        <f t="shared" si="457"/>
        <v>2332.3749488232593</v>
      </c>
      <c r="B1604" s="12">
        <f t="shared" si="474"/>
        <v>371.20900224892813</v>
      </c>
      <c r="C1604" s="57" t="str">
        <f t="shared" si="458"/>
        <v>-30.6338074415123-183.173266547613i</v>
      </c>
      <c r="D1604" s="57" t="str">
        <f t="shared" si="459"/>
        <v>7.7999575684422-85.7676985678201i</v>
      </c>
      <c r="E1604" s="57" t="str">
        <f t="shared" si="460"/>
        <v>161.717043399561-1.83199666262548i</v>
      </c>
      <c r="F1604" s="57" t="str">
        <f t="shared" si="461"/>
        <v>3.83983675968927-178.827067171579i</v>
      </c>
      <c r="G1604" s="57" t="str">
        <f t="shared" si="462"/>
        <v>0.999999197843999-0.000895631261911565i</v>
      </c>
      <c r="H1604" s="57" t="str">
        <f t="shared" si="463"/>
        <v>109.295450128295+26.9897628063554i</v>
      </c>
      <c r="I1604" s="57" t="str">
        <f t="shared" si="464"/>
        <v>14.7996833812639-54.8448542262602i</v>
      </c>
      <c r="K1604" s="57" t="str">
        <f t="shared" si="465"/>
        <v>0.103483614453928-0.0258811022867043i</v>
      </c>
      <c r="L1604" s="57" t="str">
        <f t="shared" si="466"/>
        <v>0.000125-1.35166308546951i</v>
      </c>
      <c r="M1604" s="57" t="str">
        <f t="shared" si="467"/>
        <v>0.0015-0.651591991961899i</v>
      </c>
      <c r="N1604" s="57">
        <f t="shared" si="468"/>
        <v>80.505746293774877</v>
      </c>
      <c r="O1604" s="57">
        <f t="shared" si="469"/>
        <v>45.377042214048402</v>
      </c>
      <c r="P1604" s="371">
        <f t="shared" si="470"/>
        <v>45.377042214048402</v>
      </c>
      <c r="Q1604" s="371">
        <f t="shared" si="471"/>
        <v>-99.494253706225123</v>
      </c>
      <c r="R1604" s="12">
        <f t="shared" si="472"/>
        <v>80.505746293774877</v>
      </c>
      <c r="S1604" s="57">
        <f t="shared" si="473"/>
        <v>0.37120900224892811</v>
      </c>
      <c r="T1604" s="12">
        <f t="shared" si="456"/>
        <v>45.377042214048402</v>
      </c>
    </row>
    <row r="1605" spans="1:20" x14ac:dyDescent="0.25">
      <c r="A1605" s="57">
        <f t="shared" si="457"/>
        <v>2341.2379736287876</v>
      </c>
      <c r="B1605" s="12">
        <f t="shared" si="474"/>
        <v>372.61959645747407</v>
      </c>
      <c r="C1605" s="57" t="str">
        <f t="shared" si="458"/>
        <v>-30.6176522188743-182.420621290618i</v>
      </c>
      <c r="D1605" s="57" t="str">
        <f t="shared" si="459"/>
        <v>7.79995724535141-85.4431531103748i</v>
      </c>
      <c r="E1605" s="57" t="str">
        <f t="shared" si="460"/>
        <v>161.711724901602-1.8374523822011i</v>
      </c>
      <c r="F1605" s="57" t="str">
        <f t="shared" si="461"/>
        <v>3.83983673623566-178.150122891244i</v>
      </c>
      <c r="G1605" s="57" t="str">
        <f t="shared" si="462"/>
        <v>0.999999191736035-0.000899034655215553i</v>
      </c>
      <c r="H1605" s="57" t="str">
        <f t="shared" si="463"/>
        <v>109.297009438282+27.0924708522434i</v>
      </c>
      <c r="I1605" s="57" t="str">
        <f t="shared" si="464"/>
        <v>14.799776109947-54.6358051085246i</v>
      </c>
      <c r="K1605" s="57" t="str">
        <f t="shared" si="465"/>
        <v>0.103436975101757-0.0259676627093569i</v>
      </c>
      <c r="L1605" s="57" t="str">
        <f t="shared" si="466"/>
        <v>0.000125-1.346546209872i</v>
      </c>
      <c r="M1605" s="57" t="str">
        <f t="shared" si="467"/>
        <v>0.0015-0.649125315762002i</v>
      </c>
      <c r="N1605" s="57">
        <f t="shared" si="468"/>
        <v>80.47222666057236</v>
      </c>
      <c r="O1605" s="57">
        <f t="shared" si="469"/>
        <v>45.342130372071423</v>
      </c>
      <c r="P1605" s="371">
        <f t="shared" si="470"/>
        <v>45.342130372071423</v>
      </c>
      <c r="Q1605" s="371">
        <f t="shared" si="471"/>
        <v>-99.52777333942764</v>
      </c>
      <c r="R1605" s="12">
        <f t="shared" si="472"/>
        <v>80.47222666057236</v>
      </c>
      <c r="S1605" s="57">
        <f t="shared" si="473"/>
        <v>0.37261959645747406</v>
      </c>
      <c r="T1605" s="12">
        <f t="shared" si="456"/>
        <v>45.342130372071423</v>
      </c>
    </row>
    <row r="1606" spans="1:20" x14ac:dyDescent="0.25">
      <c r="A1606" s="57">
        <f t="shared" si="457"/>
        <v>2350.1346779285773</v>
      </c>
      <c r="B1606" s="12">
        <f t="shared" si="474"/>
        <v>374.03555092401251</v>
      </c>
      <c r="C1606" s="57" t="str">
        <f t="shared" si="458"/>
        <v>-30.6013910380682-181.670662582008i</v>
      </c>
      <c r="D1606" s="57" t="str">
        <f t="shared" si="459"/>
        <v>7.79995691980049-85.1198367813608i</v>
      </c>
      <c r="E1606" s="57" t="str">
        <f t="shared" si="460"/>
        <v>161.70637175647-1.84291320140193i</v>
      </c>
      <c r="F1606" s="57" t="str">
        <f t="shared" si="461"/>
        <v>3.83983671260347-177.475741360236i</v>
      </c>
      <c r="G1606" s="57" t="str">
        <f t="shared" si="462"/>
        <v>0.999999185581563-0.000902450981351258i</v>
      </c>
      <c r="H1606" s="57" t="str">
        <f t="shared" si="463"/>
        <v>109.298580649766+27.1955708718446i</v>
      </c>
      <c r="I1606" s="57" t="str">
        <f t="shared" si="464"/>
        <v>14.7998695458189-54.4275419353195i</v>
      </c>
      <c r="K1606" s="57" t="str">
        <f t="shared" si="465"/>
        <v>0.103390023406622-0.0260544280256509i</v>
      </c>
      <c r="L1606" s="57" t="str">
        <f t="shared" si="466"/>
        <v>0.000125-1.34144870479378i</v>
      </c>
      <c r="M1606" s="57" t="str">
        <f t="shared" si="467"/>
        <v>0.0015-0.646667977447702i</v>
      </c>
      <c r="N1606" s="57">
        <f t="shared" si="468"/>
        <v>80.438607230445015</v>
      </c>
      <c r="O1606" s="57">
        <f t="shared" si="469"/>
        <v>45.307204723003338</v>
      </c>
      <c r="P1606" s="371">
        <f t="shared" si="470"/>
        <v>45.307204723003338</v>
      </c>
      <c r="Q1606" s="371">
        <f t="shared" si="471"/>
        <v>-99.561392769554985</v>
      </c>
      <c r="R1606" s="12">
        <f t="shared" si="472"/>
        <v>80.438607230445015</v>
      </c>
      <c r="S1606" s="57">
        <f t="shared" si="473"/>
        <v>0.37403555092401253</v>
      </c>
      <c r="T1606" s="12">
        <f t="shared" si="456"/>
        <v>45.307204723003338</v>
      </c>
    </row>
    <row r="1607" spans="1:20" x14ac:dyDescent="0.25">
      <c r="A1607" s="57">
        <f t="shared" si="457"/>
        <v>2359.065189704706</v>
      </c>
      <c r="B1607" s="12">
        <f t="shared" si="474"/>
        <v>375.45688601752374</v>
      </c>
      <c r="C1607" s="57" t="str">
        <f t="shared" si="458"/>
        <v>-30.5850233256979-180.923380247607i</v>
      </c>
      <c r="D1607" s="57" t="str">
        <f t="shared" si="459"/>
        <v>7.7999565917707-84.797744929764i</v>
      </c>
      <c r="E1607" s="57" t="str">
        <f t="shared" si="460"/>
        <v>161.700983780412-1.84837898878499i</v>
      </c>
      <c r="F1607" s="57" t="str">
        <f t="shared" si="461"/>
        <v>3.83983668879134-176.803912877349i</v>
      </c>
      <c r="G1607" s="57" t="str">
        <f t="shared" si="462"/>
        <v>0.999999179380228-0.00090588028946272i</v>
      </c>
      <c r="H1607" s="57" t="str">
        <f t="shared" si="463"/>
        <v>109.300163853805+27.2990643739512i</v>
      </c>
      <c r="I1607" s="57" t="str">
        <f t="shared" si="464"/>
        <v>14.7999636942819-54.2200617105973i</v>
      </c>
      <c r="K1607" s="57" t="str">
        <f t="shared" si="465"/>
        <v>0.10334275758479-0.0261413977874662i</v>
      </c>
      <c r="L1607" s="57" t="str">
        <f t="shared" si="466"/>
        <v>0.000125-1.33637049690554i</v>
      </c>
      <c r="M1607" s="57" t="str">
        <f t="shared" si="467"/>
        <v>0.0015-0.644219941669355i</v>
      </c>
      <c r="N1607" s="57">
        <f t="shared" si="468"/>
        <v>80.404887909155264</v>
      </c>
      <c r="O1607" s="57">
        <f t="shared" si="469"/>
        <v>45.272265178446958</v>
      </c>
      <c r="P1607" s="371">
        <f t="shared" si="470"/>
        <v>45.272265178446958</v>
      </c>
      <c r="Q1607" s="371">
        <f t="shared" si="471"/>
        <v>-99.595112090844736</v>
      </c>
      <c r="R1607" s="12">
        <f t="shared" si="472"/>
        <v>80.404887909155264</v>
      </c>
      <c r="S1607" s="57">
        <f t="shared" si="473"/>
        <v>0.37545688601752375</v>
      </c>
      <c r="T1607" s="12">
        <f t="shared" si="456"/>
        <v>45.272265178446958</v>
      </c>
    </row>
    <row r="1608" spans="1:20" x14ac:dyDescent="0.25">
      <c r="A1608" s="57">
        <f t="shared" si="457"/>
        <v>2368.0296374255836</v>
      </c>
      <c r="B1608" s="12">
        <f t="shared" si="474"/>
        <v>376.88362218439033</v>
      </c>
      <c r="C1608" s="57" t="str">
        <f t="shared" si="458"/>
        <v>-30.5685485069996-180.17876415708i</v>
      </c>
      <c r="D1608" s="57" t="str">
        <f t="shared" si="459"/>
        <v>7.79995626124326-84.4768729221853i</v>
      </c>
      <c r="E1608" s="57" t="str">
        <f t="shared" si="460"/>
        <v>161.695560789303-1.85384961115662i</v>
      </c>
      <c r="F1608" s="57" t="str">
        <f t="shared" si="461"/>
        <v>3.8398366647979-176.134627778108i</v>
      </c>
      <c r="G1608" s="57" t="str">
        <f t="shared" si="462"/>
        <v>0.999999173131673-0.000909322628880721i</v>
      </c>
      <c r="H1608" s="57" t="str">
        <f t="shared" si="463"/>
        <v>109.301759142152+27.4029528733083i</v>
      </c>
      <c r="I1608" s="57" t="str">
        <f t="shared" si="464"/>
        <v>14.8000585607794-54.0133614495707i</v>
      </c>
      <c r="K1608" s="57" t="str">
        <f t="shared" si="465"/>
        <v>0.103295175846778-0.0262285715342505i</v>
      </c>
      <c r="L1608" s="57" t="str">
        <f t="shared" si="466"/>
        <v>0.000125-1.33131151315555i</v>
      </c>
      <c r="M1608" s="57" t="str">
        <f t="shared" si="467"/>
        <v>0.0015-0.641781173211156i</v>
      </c>
      <c r="N1608" s="57">
        <f t="shared" si="468"/>
        <v>80.371068604832743</v>
      </c>
      <c r="O1608" s="57">
        <f t="shared" si="469"/>
        <v>45.237311649560624</v>
      </c>
      <c r="P1608" s="371">
        <f t="shared" si="470"/>
        <v>45.237311649560624</v>
      </c>
      <c r="Q1608" s="371">
        <f t="shared" si="471"/>
        <v>-99.628931395167257</v>
      </c>
      <c r="R1608" s="12">
        <f t="shared" si="472"/>
        <v>80.371068604832743</v>
      </c>
      <c r="S1608" s="57">
        <f t="shared" si="473"/>
        <v>0.37688362218439031</v>
      </c>
      <c r="T1608" s="12">
        <f t="shared" si="456"/>
        <v>45.237311649560624</v>
      </c>
    </row>
    <row r="1609" spans="1:20" x14ac:dyDescent="0.25">
      <c r="A1609" s="57">
        <f t="shared" si="457"/>
        <v>2377.0281500478013</v>
      </c>
      <c r="B1609" s="12">
        <f t="shared" si="474"/>
        <v>378.31577994869104</v>
      </c>
      <c r="C1609" s="57" t="str">
        <f t="shared" si="458"/>
        <v>-30.5519660058655-179.436804223816i</v>
      </c>
      <c r="D1609" s="57" t="str">
        <f t="shared" si="459"/>
        <v>7.79995592819897-84.1572161427721i</v>
      </c>
      <c r="E1609" s="57" t="str">
        <f t="shared" si="460"/>
        <v>161.690102598656-1.8593249335568i</v>
      </c>
      <c r="F1609" s="57" t="str">
        <f t="shared" si="461"/>
        <v>3.83983664062174-175.467876434618i</v>
      </c>
      <c r="G1609" s="57" t="str">
        <f t="shared" si="462"/>
        <v>0.999999166835539-0.000912778049123491i</v>
      </c>
      <c r="H1609" s="57" t="str">
        <f t="shared" si="463"/>
        <v>109.303366607268+27.5072378906416i</v>
      </c>
      <c r="I1609" s="57" t="str">
        <f t="shared" si="464"/>
        <v>14.800154150796-53.8074381786704i</v>
      </c>
      <c r="K1609" s="57" t="str">
        <f t="shared" si="465"/>
        <v>0.103247276397401-0.0263159487929051i</v>
      </c>
      <c r="L1609" s="57" t="str">
        <f t="shared" si="466"/>
        <v>0.000125-1.32627168076863i</v>
      </c>
      <c r="M1609" s="57" t="str">
        <f t="shared" si="467"/>
        <v>0.0015-0.639351636990591i</v>
      </c>
      <c r="N1609" s="57">
        <f t="shared" si="468"/>
        <v>80.337149228005359</v>
      </c>
      <c r="O1609" s="57">
        <f t="shared" si="469"/>
        <v>45.202344047057551</v>
      </c>
      <c r="P1609" s="371">
        <f t="shared" si="470"/>
        <v>45.202344047057551</v>
      </c>
      <c r="Q1609" s="371">
        <f t="shared" si="471"/>
        <v>-99.662850771994641</v>
      </c>
      <c r="R1609" s="12">
        <f t="shared" si="472"/>
        <v>80.337149228005359</v>
      </c>
      <c r="S1609" s="57">
        <f t="shared" si="473"/>
        <v>0.37831577994869103</v>
      </c>
      <c r="T1609" s="12">
        <f t="shared" si="456"/>
        <v>45.202344047057551</v>
      </c>
    </row>
    <row r="1610" spans="1:20" x14ac:dyDescent="0.25">
      <c r="A1610" s="57">
        <f t="shared" si="457"/>
        <v>2386.0608570179829</v>
      </c>
      <c r="B1610" s="12">
        <f t="shared" si="474"/>
        <v>379.75337991249609</v>
      </c>
      <c r="C1610" s="57" t="str">
        <f t="shared" si="458"/>
        <v>-30.5352752448697-178.697490404828i</v>
      </c>
      <c r="D1610" s="57" t="str">
        <f t="shared" si="459"/>
        <v>7.79995559261882-83.8387699931549i</v>
      </c>
      <c r="E1610" s="57" t="str">
        <f t="shared" si="460"/>
        <v>161.684609023634-1.86480481924727i</v>
      </c>
      <c r="F1610" s="57" t="str">
        <f t="shared" si="461"/>
        <v>3.83983661626152-174.80364925544i</v>
      </c>
      <c r="G1610" s="57" t="str">
        <f t="shared" si="462"/>
        <v>0.999999160491463-0.000916246599897417i</v>
      </c>
      <c r="H1610" s="57" t="str">
        <f t="shared" si="463"/>
        <v>109.304986342325+27.6119209526813i</v>
      </c>
      <c r="I1610" s="57" t="str">
        <f t="shared" si="464"/>
        <v>14.8002504698586-53.6022889355053i</v>
      </c>
      <c r="K1610" s="57" t="str">
        <f t="shared" si="465"/>
        <v>0.103199057435826-0.0264035290776674i</v>
      </c>
      <c r="L1610" s="57" t="str">
        <f t="shared" si="466"/>
        <v>0.000125-1.32125092724509i</v>
      </c>
      <c r="M1610" s="57" t="str">
        <f t="shared" si="467"/>
        <v>0.0015-0.636931298057971i</v>
      </c>
      <c r="N1610" s="57">
        <f t="shared" si="468"/>
        <v>80.303129691630758</v>
      </c>
      <c r="O1610" s="57">
        <f t="shared" si="469"/>
        <v>45.167362281205854</v>
      </c>
      <c r="P1610" s="371">
        <f t="shared" si="470"/>
        <v>45.167362281205854</v>
      </c>
      <c r="Q1610" s="371">
        <f t="shared" si="471"/>
        <v>-99.696870308369242</v>
      </c>
      <c r="R1610" s="12">
        <f t="shared" si="472"/>
        <v>80.303129691630758</v>
      </c>
      <c r="S1610" s="57">
        <f t="shared" si="473"/>
        <v>0.37975337991249608</v>
      </c>
      <c r="T1610" s="12">
        <f t="shared" si="456"/>
        <v>45.167362281205854</v>
      </c>
    </row>
    <row r="1611" spans="1:20" x14ac:dyDescent="0.25">
      <c r="A1611" s="57">
        <f t="shared" si="457"/>
        <v>2395.1278882746515</v>
      </c>
      <c r="B1611" s="12">
        <f t="shared" si="474"/>
        <v>381.19644275616361</v>
      </c>
      <c r="C1611" s="57" t="str">
        <f t="shared" si="458"/>
        <v>-30.5184756452923-177.960812700628i</v>
      </c>
      <c r="D1611" s="57" t="str">
        <f t="shared" si="459"/>
        <v>7.7999552544834-83.5215298923785i</v>
      </c>
      <c r="E1611" s="57" t="str">
        <f t="shared" si="460"/>
        <v>161.679079879056-1.87028912969784i</v>
      </c>
      <c r="F1611" s="57" t="str">
        <f t="shared" si="461"/>
        <v>3.83983659171579-174.141936685441i</v>
      </c>
      <c r="G1611" s="57" t="str">
        <f t="shared" si="462"/>
        <v>0.999999154099081-0.000919728331097768i</v>
      </c>
      <c r="H1611" s="57" t="str">
        <f t="shared" si="463"/>
        <v>109.306618441211+27.7170035921898i</v>
      </c>
      <c r="I1611" s="57" t="str">
        <f t="shared" si="464"/>
        <v>14.800347523537-53.3979107688157i</v>
      </c>
      <c r="K1611" s="57" t="str">
        <f t="shared" si="465"/>
        <v>0.103150517155619-0.0264913118899944i</v>
      </c>
      <c r="L1611" s="57" t="str">
        <f t="shared" si="466"/>
        <v>0.000125-1.31624918035973i</v>
      </c>
      <c r="M1611" s="57" t="str">
        <f t="shared" si="467"/>
        <v>0.0015-0.634520121595905i</v>
      </c>
      <c r="N1611" s="57">
        <f t="shared" si="468"/>
        <v>80.269009911127384</v>
      </c>
      <c r="O1611" s="57">
        <f t="shared" si="469"/>
        <v>45.132366261827521</v>
      </c>
      <c r="P1611" s="371">
        <f t="shared" si="470"/>
        <v>45.132366261827521</v>
      </c>
      <c r="Q1611" s="371">
        <f t="shared" si="471"/>
        <v>-99.730990088872616</v>
      </c>
      <c r="R1611" s="12">
        <f t="shared" si="472"/>
        <v>80.269009911127384</v>
      </c>
      <c r="S1611" s="57">
        <f t="shared" si="473"/>
        <v>0.3811964427561636</v>
      </c>
      <c r="T1611" s="12">
        <f t="shared" si="456"/>
        <v>45.132366261827521</v>
      </c>
    </row>
    <row r="1612" spans="1:20" x14ac:dyDescent="0.25">
      <c r="A1612" s="57">
        <f t="shared" si="457"/>
        <v>2404.2293742500951</v>
      </c>
      <c r="B1612" s="12">
        <f t="shared" si="474"/>
        <v>382.64498923863704</v>
      </c>
      <c r="C1612" s="57" t="str">
        <f t="shared" si="458"/>
        <v>-30.5015666271449-177.226761155124i</v>
      </c>
      <c r="D1612" s="57" t="str">
        <f t="shared" si="459"/>
        <v>7.79995491377332-83.2054912768372i</v>
      </c>
      <c r="E1612" s="57" t="str">
        <f t="shared" si="460"/>
        <v>161.673514979406-1.8757777245729i</v>
      </c>
      <c r="F1612" s="57" t="str">
        <f t="shared" si="461"/>
        <v>3.83983656698315-173.482729205665i</v>
      </c>
      <c r="G1612" s="57" t="str">
        <f t="shared" si="462"/>
        <v>0.999999147658025-0.000923223292809402i</v>
      </c>
      <c r="H1612" s="57" t="str">
        <f t="shared" si="463"/>
        <v>109.308262998536+27.8224873479842i</v>
      </c>
      <c r="I1612" s="57" t="str">
        <f t="shared" si="464"/>
        <v>14.8004453174432-53.194300738434i</v>
      </c>
      <c r="K1612" s="57" t="str">
        <f t="shared" si="465"/>
        <v>0.103101653744806-0.0265792967184459i</v>
      </c>
      <c r="L1612" s="57" t="str">
        <f t="shared" si="466"/>
        <v>0.000125-1.31126636816072i</v>
      </c>
      <c r="M1612" s="57" t="str">
        <f t="shared" si="467"/>
        <v>0.0015-0.632118072918814i</v>
      </c>
      <c r="N1612" s="57">
        <f t="shared" si="468"/>
        <v>80.234789804406816</v>
      </c>
      <c r="O1612" s="57">
        <f t="shared" si="469"/>
        <v>45.09735589829836</v>
      </c>
      <c r="P1612" s="371">
        <f t="shared" si="470"/>
        <v>45.09735589829836</v>
      </c>
      <c r="Q1612" s="371">
        <f t="shared" si="471"/>
        <v>-99.765210195593184</v>
      </c>
      <c r="R1612" s="12">
        <f t="shared" si="472"/>
        <v>80.234789804406816</v>
      </c>
      <c r="S1612" s="57">
        <f t="shared" si="473"/>
        <v>0.38264498923863705</v>
      </c>
      <c r="T1612" s="12">
        <f t="shared" si="456"/>
        <v>45.09735589829836</v>
      </c>
    </row>
    <row r="1613" spans="1:20" x14ac:dyDescent="0.25">
      <c r="A1613" s="57">
        <f t="shared" si="457"/>
        <v>2413.3654458722458</v>
      </c>
      <c r="B1613" s="12">
        <f t="shared" si="474"/>
        <v>384.09904019774388</v>
      </c>
      <c r="C1613" s="57" t="str">
        <f t="shared" si="458"/>
        <v>-30.4845476091949-176.495325855512i</v>
      </c>
      <c r="D1613" s="57" t="str">
        <f t="shared" si="459"/>
        <v>7.79995457046895-82.8906496002098i</v>
      </c>
      <c r="E1613" s="57" t="str">
        <f t="shared" si="460"/>
        <v>161.667914138844-1.88127046171627i</v>
      </c>
      <c r="F1613" s="57" t="str">
        <f t="shared" si="461"/>
        <v>3.83983654206221-172.82601733319i</v>
      </c>
      <c r="G1613" s="57" t="str">
        <f t="shared" si="462"/>
        <v>0.999999141167924-0.000926731535307491i</v>
      </c>
      <c r="H1613" s="57" t="str">
        <f t="shared" si="463"/>
        <v>109.309920109638+27.9283737649639i</v>
      </c>
      <c r="I1613" s="57" t="str">
        <f t="shared" si="464"/>
        <v>14.8005438572319-52.9914559152405i</v>
      </c>
      <c r="K1613" s="57" t="str">
        <f t="shared" si="465"/>
        <v>0.103052465385924-0.0266674830385662i</v>
      </c>
      <c r="L1613" s="57" t="str">
        <f t="shared" si="466"/>
        <v>0.000125-1.30630241896864i</v>
      </c>
      <c r="M1613" s="57" t="str">
        <f t="shared" si="467"/>
        <v>0.0015-0.629725117472417i</v>
      </c>
      <c r="N1613" s="57">
        <f t="shared" si="468"/>
        <v>80.200469291906217</v>
      </c>
      <c r="O1613" s="57">
        <f t="shared" si="469"/>
        <v>45.062331099547698</v>
      </c>
      <c r="P1613" s="371">
        <f t="shared" si="470"/>
        <v>45.062331099547698</v>
      </c>
      <c r="Q1613" s="371">
        <f t="shared" si="471"/>
        <v>-99.799530708093783</v>
      </c>
      <c r="R1613" s="12">
        <f t="shared" si="472"/>
        <v>80.200469291906217</v>
      </c>
      <c r="S1613" s="57">
        <f t="shared" si="473"/>
        <v>0.38409904019774388</v>
      </c>
      <c r="T1613" s="12">
        <f t="shared" si="456"/>
        <v>45.062331099547698</v>
      </c>
    </row>
    <row r="1614" spans="1:20" x14ac:dyDescent="0.25">
      <c r="A1614" s="57">
        <f t="shared" si="457"/>
        <v>2422.5362345665599</v>
      </c>
      <c r="B1614" s="12">
        <f t="shared" si="474"/>
        <v>385.55861655049529</v>
      </c>
      <c r="C1614" s="57" t="str">
        <f t="shared" si="458"/>
        <v>-30.4674180089971-175.766496932169i</v>
      </c>
      <c r="D1614" s="57" t="str">
        <f t="shared" si="459"/>
        <v>7.79995422455055-82.5770003333929i</v>
      </c>
      <c r="E1614" s="57" t="str">
        <f t="shared" si="460"/>
        <v>161.662277171219-1.88676719714115i</v>
      </c>
      <c r="F1614" s="57" t="str">
        <f t="shared" si="461"/>
        <v>3.8398365169515-172.171791620997i</v>
      </c>
      <c r="G1614" s="57" t="str">
        <f t="shared" si="462"/>
        <v>0.999999134628404-0.000930253109058245i</v>
      </c>
      <c r="H1614" s="57" t="str">
        <f t="shared" si="463"/>
        <v>109.311589870587+28.0346643941359i</v>
      </c>
      <c r="I1614" s="57" t="str">
        <f t="shared" si="464"/>
        <v>14.8006431486019-52.7893733811221i</v>
      </c>
      <c r="K1614" s="57" t="str">
        <f t="shared" si="465"/>
        <v>0.103002950256081-0.0267558703127675i</v>
      </c>
      <c r="L1614" s="57" t="str">
        <f t="shared" si="466"/>
        <v>0.000125-1.30135726137541i</v>
      </c>
      <c r="M1614" s="57" t="str">
        <f t="shared" si="467"/>
        <v>0.0015-0.627341220833251i</v>
      </c>
      <c r="N1614" s="57">
        <f t="shared" si="468"/>
        <v>80.16604829661928</v>
      </c>
      <c r="O1614" s="57">
        <f t="shared" si="469"/>
        <v>45.027291774058241</v>
      </c>
      <c r="P1614" s="371">
        <f t="shared" si="470"/>
        <v>45.027291774058241</v>
      </c>
      <c r="Q1614" s="371">
        <f t="shared" si="471"/>
        <v>-99.83395170338072</v>
      </c>
      <c r="R1614" s="12">
        <f t="shared" si="472"/>
        <v>80.16604829661928</v>
      </c>
      <c r="S1614" s="57">
        <f t="shared" si="473"/>
        <v>0.38555861655049528</v>
      </c>
      <c r="T1614" s="12">
        <f t="shared" si="456"/>
        <v>45.027291774058241</v>
      </c>
    </row>
    <row r="1615" spans="1:20" x14ac:dyDescent="0.25">
      <c r="A1615" s="57">
        <f t="shared" si="457"/>
        <v>2431.7418722579127</v>
      </c>
      <c r="B1615" s="12">
        <f t="shared" si="474"/>
        <v>387.02373929338717</v>
      </c>
      <c r="C1615" s="57" t="str">
        <f t="shared" si="458"/>
        <v>-30.4501772429137-175.040264558535i</v>
      </c>
      <c r="D1615" s="57" t="str">
        <f t="shared" si="459"/>
        <v>7.7999538759982-82.264538964436i</v>
      </c>
      <c r="E1615" s="57" t="str">
        <f t="shared" si="460"/>
        <v>161.656603890073-1.89226778501249i</v>
      </c>
      <c r="F1615" s="57" t="str">
        <f t="shared" si="461"/>
        <v>3.8398364916496-171.520042657829i</v>
      </c>
      <c r="G1615" s="57" t="str">
        <f t="shared" si="462"/>
        <v>0.99999912803909-0.000933788064719638i</v>
      </c>
      <c r="H1615" s="57" t="str">
        <f t="shared" si="463"/>
        <v>109.313272378192+28.1413607926411i</v>
      </c>
      <c r="I1615" s="57" t="str">
        <f t="shared" si="464"/>
        <v>14.8007431972951-52.5880502289298i</v>
      </c>
      <c r="K1615" s="57" t="str">
        <f t="shared" si="465"/>
        <v>0.10295310652701-0.0268444579902103i</v>
      </c>
      <c r="L1615" s="57" t="str">
        <f t="shared" si="466"/>
        <v>0.000125-1.29643082424328i</v>
      </c>
      <c r="M1615" s="57" t="str">
        <f t="shared" si="467"/>
        <v>0.0015-0.62496634870816i</v>
      </c>
      <c r="N1615" s="57">
        <f t="shared" si="468"/>
        <v>80.131526744130326</v>
      </c>
      <c r="O1615" s="57">
        <f t="shared" si="469"/>
        <v>44.992237829865232</v>
      </c>
      <c r="P1615" s="371">
        <f t="shared" si="470"/>
        <v>44.992237829865232</v>
      </c>
      <c r="Q1615" s="371">
        <f t="shared" si="471"/>
        <v>-99.868473255869674</v>
      </c>
      <c r="R1615" s="12">
        <f t="shared" si="472"/>
        <v>80.131526744130326</v>
      </c>
      <c r="S1615" s="57">
        <f t="shared" si="473"/>
        <v>0.38702373929338718</v>
      </c>
      <c r="T1615" s="12">
        <f t="shared" si="456"/>
        <v>44.992237829865232</v>
      </c>
    </row>
    <row r="1616" spans="1:20" x14ac:dyDescent="0.25">
      <c r="A1616" s="57">
        <f t="shared" si="457"/>
        <v>2440.9824913724929</v>
      </c>
      <c r="B1616" s="12">
        <f t="shared" si="474"/>
        <v>388.49442950270202</v>
      </c>
      <c r="C1616" s="57" t="str">
        <f t="shared" si="458"/>
        <v>-30.4328247261472-174.316618951012i</v>
      </c>
      <c r="D1616" s="57" t="str">
        <f t="shared" si="459"/>
        <v>7.79995352479183-81.9532609984773i</v>
      </c>
      <c r="E1616" s="57" t="str">
        <f t="shared" si="460"/>
        <v>161.650894108652-1.89777207763712i</v>
      </c>
      <c r="F1616" s="57" t="str">
        <f t="shared" si="461"/>
        <v>3.83983646615504-170.870761068056i</v>
      </c>
      <c r="G1616" s="57" t="str">
        <f t="shared" si="462"/>
        <v>0.999999121399602-0.000937336453142132i</v>
      </c>
      <c r="H1616" s="57" t="str">
        <f t="shared" si="463"/>
        <v>109.314967730007+28.2484645237796i</v>
      </c>
      <c r="I1616" s="57" t="str">
        <f t="shared" si="464"/>
        <v>14.8008440090976-52.3874835624362i</v>
      </c>
      <c r="K1616" s="57" t="str">
        <f t="shared" si="465"/>
        <v>0.102902932365133-0.0269332455066855i</v>
      </c>
      <c r="L1616" s="57" t="str">
        <f t="shared" si="466"/>
        <v>0.000125-1.29152303670381i</v>
      </c>
      <c r="M1616" s="57" t="str">
        <f t="shared" si="467"/>
        <v>0.0015-0.622600466933813i</v>
      </c>
      <c r="N1616" s="57">
        <f t="shared" si="468"/>
        <v>80.096904562645705</v>
      </c>
      <c r="O1616" s="57">
        <f t="shared" si="469"/>
        <v>44.957169174556597</v>
      </c>
      <c r="P1616" s="371">
        <f t="shared" si="470"/>
        <v>44.957169174556597</v>
      </c>
      <c r="Q1616" s="371">
        <f t="shared" si="471"/>
        <v>-99.903095437354295</v>
      </c>
      <c r="R1616" s="12">
        <f t="shared" si="472"/>
        <v>80.096904562645705</v>
      </c>
      <c r="S1616" s="57">
        <f t="shared" si="473"/>
        <v>0.38849442950270202</v>
      </c>
      <c r="T1616" s="12">
        <f t="shared" si="456"/>
        <v>44.957169174556597</v>
      </c>
    </row>
    <row r="1617" spans="1:20" x14ac:dyDescent="0.25">
      <c r="A1617" s="57">
        <f t="shared" si="457"/>
        <v>2450.2582248397084</v>
      </c>
      <c r="B1617" s="12">
        <f t="shared" si="474"/>
        <v>389.97070833481229</v>
      </c>
      <c r="C1617" s="57" t="str">
        <f t="shared" si="458"/>
        <v>-30.4153598727658-173.59555036886i</v>
      </c>
      <c r="D1617" s="57" t="str">
        <f t="shared" si="459"/>
        <v>7.79995317091129-81.6431619576787i</v>
      </c>
      <c r="E1617" s="57" t="str">
        <f t="shared" si="460"/>
        <v>161.645147639924-1.90327992544712i</v>
      </c>
      <c r="F1617" s="57" t="str">
        <f t="shared" si="461"/>
        <v>3.83983644046632-170.223937511547i</v>
      </c>
      <c r="G1617" s="57" t="str">
        <f t="shared" si="462"/>
        <v>0.999999114709558-0.000940898325369416i</v>
      </c>
      <c r="H1617" s="57" t="str">
        <f t="shared" si="463"/>
        <v>109.316676024339+28.3559771570378i</v>
      </c>
      <c r="I1617" s="57" t="str">
        <f t="shared" si="464"/>
        <v>14.8009455898399-52.187670496298i</v>
      </c>
      <c r="K1617" s="57" t="str">
        <f t="shared" si="465"/>
        <v>0.102852425931618-0.0270222322844952i</v>
      </c>
      <c r="L1617" s="57" t="str">
        <f t="shared" si="466"/>
        <v>0.000125-1.28663382815682i</v>
      </c>
      <c r="M1617" s="57" t="str">
        <f t="shared" si="467"/>
        <v>0.0015-0.620243541476202i</v>
      </c>
      <c r="N1617" s="57">
        <f t="shared" si="468"/>
        <v>80.062181683027774</v>
      </c>
      <c r="O1617" s="57">
        <f t="shared" si="469"/>
        <v>44.922085715272864</v>
      </c>
      <c r="P1617" s="371">
        <f t="shared" si="470"/>
        <v>44.922085715272864</v>
      </c>
      <c r="Q1617" s="371">
        <f t="shared" si="471"/>
        <v>-99.937818316972226</v>
      </c>
      <c r="R1617" s="12">
        <f t="shared" si="472"/>
        <v>80.062181683027774</v>
      </c>
      <c r="S1617" s="57">
        <f t="shared" si="473"/>
        <v>0.38997070833481229</v>
      </c>
      <c r="T1617" s="12">
        <f t="shared" si="456"/>
        <v>44.922085715272864</v>
      </c>
    </row>
    <row r="1618" spans="1:20" x14ac:dyDescent="0.25">
      <c r="A1618" s="57">
        <f t="shared" si="457"/>
        <v>2459.5692060940992</v>
      </c>
      <c r="B1618" s="12">
        <f t="shared" si="474"/>
        <v>391.45259702648457</v>
      </c>
      <c r="C1618" s="57" t="str">
        <f t="shared" si="458"/>
        <v>-30.3977820957341-172.877049114088i</v>
      </c>
      <c r="D1618" s="57" t="str">
        <f t="shared" si="459"/>
        <v>7.79995281433615-81.3342373811612i</v>
      </c>
      <c r="E1618" s="57" t="str">
        <f t="shared" si="460"/>
        <v>161.639364296582-1.9087911769885i</v>
      </c>
      <c r="F1618" s="57" t="str">
        <f t="shared" si="461"/>
        <v>3.83983641458203-169.579562683526i</v>
      </c>
      <c r="G1618" s="57" t="str">
        <f t="shared" si="462"/>
        <v>0.999999107968573-0.000944473732639131i</v>
      </c>
      <c r="H1618" s="57" t="str">
        <f t="shared" si="463"/>
        <v>109.318397360246+28.4639002681141i</v>
      </c>
      <c r="I1618" s="57" t="str">
        <f t="shared" si="464"/>
        <v>14.8010479453972-51.9886081560071i</v>
      </c>
      <c r="K1618" s="57" t="str">
        <f t="shared" si="465"/>
        <v>0.102801585382446-0.027111417732334i</v>
      </c>
      <c r="L1618" s="57" t="str">
        <f t="shared" si="466"/>
        <v>0.000125-1.28176312826939i</v>
      </c>
      <c r="M1618" s="57" t="str">
        <f t="shared" si="467"/>
        <v>0.0015-0.617895538430167i</v>
      </c>
      <c r="N1618" s="57">
        <f t="shared" si="468"/>
        <v>80.027358038827302</v>
      </c>
      <c r="O1618" s="57">
        <f t="shared" si="469"/>
        <v>44.886987358706889</v>
      </c>
      <c r="P1618" s="371">
        <f t="shared" si="470"/>
        <v>44.886987358706889</v>
      </c>
      <c r="Q1618" s="371">
        <f t="shared" si="471"/>
        <v>-99.972641961172698</v>
      </c>
      <c r="R1618" s="12">
        <f t="shared" si="472"/>
        <v>80.027358038827302</v>
      </c>
      <c r="S1618" s="57">
        <f t="shared" si="473"/>
        <v>0.39145259702648455</v>
      </c>
      <c r="T1618" s="12">
        <f t="shared" si="456"/>
        <v>44.886987358706889</v>
      </c>
    </row>
    <row r="1619" spans="1:20" x14ac:dyDescent="0.25">
      <c r="A1619" s="57">
        <f t="shared" si="457"/>
        <v>2468.9155690772568</v>
      </c>
      <c r="B1619" s="12">
        <f t="shared" si="474"/>
        <v>392.94011689518521</v>
      </c>
      <c r="C1619" s="57" t="str">
        <f t="shared" si="458"/>
        <v>-30.3800908069378-172.16110553134i</v>
      </c>
      <c r="D1619" s="57" t="str">
        <f t="shared" si="459"/>
        <v>7.79995245504594-81.026482824941i</v>
      </c>
      <c r="E1619" s="57" t="str">
        <f t="shared" si="460"/>
        <v>161.633543891053-1.91430567890601i</v>
      </c>
      <c r="F1619" s="57" t="str">
        <f t="shared" si="461"/>
        <v>3.83983638850062-168.937627314447i</v>
      </c>
      <c r="G1619" s="57" t="str">
        <f t="shared" si="462"/>
        <v>0.999999101176259-0.000948062726383615i</v>
      </c>
      <c r="H1619" s="57" t="str">
        <f t="shared" si="463"/>
        <v>109.320131837553+28.572235438945i</v>
      </c>
      <c r="I1619" s="57" t="str">
        <f t="shared" si="464"/>
        <v>14.8011510816896-51.7902936778571i</v>
      </c>
      <c r="K1619" s="57" t="str">
        <f t="shared" si="465"/>
        <v>0.102750408868471-0.027200801245168i</v>
      </c>
      <c r="L1619" s="57" t="str">
        <f t="shared" si="466"/>
        <v>0.000125-1.27691086697489i</v>
      </c>
      <c r="M1619" s="57" t="str">
        <f t="shared" si="467"/>
        <v>0.0015-0.615556424018898i</v>
      </c>
      <c r="N1619" s="57">
        <f t="shared" si="468"/>
        <v>79.992433566317814</v>
      </c>
      <c r="O1619" s="57">
        <f t="shared" si="469"/>
        <v>44.851874011103277</v>
      </c>
      <c r="P1619" s="371">
        <f t="shared" si="470"/>
        <v>44.851874011103277</v>
      </c>
      <c r="Q1619" s="371">
        <f t="shared" si="471"/>
        <v>-100.00756643368219</v>
      </c>
      <c r="R1619" s="12">
        <f t="shared" si="472"/>
        <v>79.992433566317814</v>
      </c>
      <c r="S1619" s="57">
        <f t="shared" si="473"/>
        <v>0.39294011689518521</v>
      </c>
      <c r="T1619" s="12">
        <f t="shared" si="456"/>
        <v>44.851874011103277</v>
      </c>
    </row>
    <row r="1620" spans="1:20" x14ac:dyDescent="0.25">
      <c r="A1620" s="57">
        <f t="shared" si="457"/>
        <v>2478.2974482397503</v>
      </c>
      <c r="B1620" s="12">
        <f t="shared" si="474"/>
        <v>394.43328933938693</v>
      </c>
      <c r="C1620" s="57" t="str">
        <f t="shared" si="458"/>
        <v>-30.3622854172208-171.447710007805i</v>
      </c>
      <c r="D1620" s="57" t="str">
        <f t="shared" si="459"/>
        <v>7.79995209301996-80.7198938618654i</v>
      </c>
      <c r="E1620" s="57" t="str">
        <f t="shared" si="460"/>
        <v>161.62768623552-1.91982327593133i</v>
      </c>
      <c r="F1620" s="57" t="str">
        <f t="shared" si="461"/>
        <v>3.83983636222064-168.298122169853i</v>
      </c>
      <c r="G1620" s="57" t="str">
        <f t="shared" si="462"/>
        <v>0.999999094332226-0.000951665358230637i</v>
      </c>
      <c r="H1620" s="57" t="str">
        <f t="shared" si="463"/>
        <v>109.321879556849+28.6809842577332i</v>
      </c>
      <c r="I1620" s="57" t="str">
        <f t="shared" si="464"/>
        <v>14.8012550046829-51.5927242088952i</v>
      </c>
      <c r="K1620" s="57" t="str">
        <f t="shared" si="465"/>
        <v>0.102698894535487-0.027290382204117i</v>
      </c>
      <c r="L1620" s="57" t="str">
        <f t="shared" si="466"/>
        <v>0.000125-1.27207697447189i</v>
      </c>
      <c r="M1620" s="57" t="str">
        <f t="shared" si="467"/>
        <v>0.0015-0.61322616459344i</v>
      </c>
      <c r="N1620" s="57">
        <f t="shared" si="468"/>
        <v>79.957408204527667</v>
      </c>
      <c r="O1620" s="57">
        <f t="shared" si="469"/>
        <v>44.816745578259102</v>
      </c>
      <c r="P1620" s="371">
        <f t="shared" si="470"/>
        <v>44.816745578259102</v>
      </c>
      <c r="Q1620" s="371">
        <f t="shared" si="471"/>
        <v>-100.04259179547233</v>
      </c>
      <c r="R1620" s="12">
        <f t="shared" si="472"/>
        <v>79.957408204527667</v>
      </c>
      <c r="S1620" s="57">
        <f t="shared" si="473"/>
        <v>0.39443328933938693</v>
      </c>
      <c r="T1620" s="12">
        <f t="shared" si="456"/>
        <v>44.816745578259102</v>
      </c>
    </row>
    <row r="1621" spans="1:20" x14ac:dyDescent="0.25">
      <c r="A1621" s="57">
        <f t="shared" si="457"/>
        <v>2487.7149785430615</v>
      </c>
      <c r="B1621" s="12">
        <f t="shared" si="474"/>
        <v>395.9321358388766</v>
      </c>
      <c r="C1621" s="57" t="str">
        <f t="shared" si="458"/>
        <v>-30.3443653364056-170.736852973095i</v>
      </c>
      <c r="D1621" s="57" t="str">
        <f t="shared" si="459"/>
        <v>7.7999517282374-80.4144660815489i</v>
      </c>
      <c r="E1621" s="57" t="str">
        <f t="shared" si="460"/>
        <v>161.621791141919-1.92534381086724i</v>
      </c>
      <c r="F1621" s="57" t="str">
        <f t="shared" si="461"/>
        <v>3.83983633574055-167.661038050247i</v>
      </c>
      <c r="G1621" s="57" t="str">
        <f t="shared" si="462"/>
        <v>0.999999087436079-0.000955281680004145i</v>
      </c>
      <c r="H1621" s="57" t="str">
        <f t="shared" si="463"/>
        <v>109.323640619501+28.7901483189726i</v>
      </c>
      <c r="I1621" s="57" t="str">
        <f t="shared" si="464"/>
        <v>14.8013597203881-51.3958969068865i</v>
      </c>
      <c r="K1621" s="57" t="str">
        <f t="shared" si="465"/>
        <v>0.102647040524294-0.0273801599763317i</v>
      </c>
      <c r="L1621" s="57" t="str">
        <f t="shared" si="466"/>
        <v>0.000125-1.26726138122324i</v>
      </c>
      <c r="M1621" s="57" t="str">
        <f t="shared" si="467"/>
        <v>0.0015-0.610904726632241i</v>
      </c>
      <c r="N1621" s="57">
        <f t="shared" si="468"/>
        <v>79.922281895276242</v>
      </c>
      <c r="O1621" s="57">
        <f t="shared" si="469"/>
        <v>44.781601965522924</v>
      </c>
      <c r="P1621" s="371">
        <f t="shared" si="470"/>
        <v>44.781601965522924</v>
      </c>
      <c r="Q1621" s="371">
        <f t="shared" si="471"/>
        <v>-100.07771810472376</v>
      </c>
      <c r="R1621" s="12">
        <f t="shared" si="472"/>
        <v>79.922281895276242</v>
      </c>
      <c r="S1621" s="57">
        <f t="shared" si="473"/>
        <v>0.3959321358388766</v>
      </c>
      <c r="T1621" s="12">
        <f t="shared" si="456"/>
        <v>44.781601965522924</v>
      </c>
    </row>
    <row r="1622" spans="1:20" x14ac:dyDescent="0.25">
      <c r="A1622" s="57">
        <f t="shared" si="457"/>
        <v>2497.1682954615253</v>
      </c>
      <c r="B1622" s="12">
        <f t="shared" si="474"/>
        <v>397.43667795506434</v>
      </c>
      <c r="C1622" s="57" t="str">
        <f t="shared" si="458"/>
        <v>-30.3263299733336-170.028524899158i</v>
      </c>
      <c r="D1622" s="57" t="str">
        <f t="shared" si="459"/>
        <v>7.79995136067722-80.1101950903101i</v>
      </c>
      <c r="E1622" s="57" t="str">
        <f t="shared" si="460"/>
        <v>161.615858421963-1.93086712457592i</v>
      </c>
      <c r="F1622" s="57" t="str">
        <f t="shared" si="461"/>
        <v>3.8398363090588-167.026365790961i</v>
      </c>
      <c r="G1622" s="57" t="str">
        <f t="shared" si="462"/>
        <v>0.999999080487422-0.000958911743725006i</v>
      </c>
      <c r="H1622" s="57" t="str">
        <f t="shared" si="463"/>
        <v>109.325415127653+28.8997292234766i</v>
      </c>
      <c r="I1622" s="57" t="str">
        <f t="shared" si="464"/>
        <v>14.8014652348631-51.19980894027i</v>
      </c>
      <c r="K1622" s="57" t="str">
        <f t="shared" si="465"/>
        <v>0.102594844970768-0.027470133914876i</v>
      </c>
      <c r="L1622" s="57" t="str">
        <f t="shared" si="466"/>
        <v>0.000125-1.26246401795502i</v>
      </c>
      <c r="M1622" s="57" t="str">
        <f t="shared" si="467"/>
        <v>0.0015-0.608592076740626i</v>
      </c>
      <c r="N1622" s="57">
        <f t="shared" si="468"/>
        <v>79.887054583205753</v>
      </c>
      <c r="O1622" s="57">
        <f t="shared" si="469"/>
        <v>44.746443077795689</v>
      </c>
      <c r="P1622" s="371">
        <f t="shared" si="470"/>
        <v>44.746443077795689</v>
      </c>
      <c r="Q1622" s="371">
        <f t="shared" si="471"/>
        <v>-100.11294541679425</v>
      </c>
      <c r="R1622" s="12">
        <f t="shared" si="472"/>
        <v>79.887054583205753</v>
      </c>
      <c r="S1622" s="57">
        <f t="shared" si="473"/>
        <v>0.39743667795506432</v>
      </c>
      <c r="T1622" s="12">
        <f t="shared" si="456"/>
        <v>44.746443077795689</v>
      </c>
    </row>
    <row r="1623" spans="1:20" x14ac:dyDescent="0.25">
      <c r="A1623" s="57">
        <f t="shared" si="457"/>
        <v>2506.6575349842792</v>
      </c>
      <c r="B1623" s="12">
        <f t="shared" si="474"/>
        <v>398.94693733129361</v>
      </c>
      <c r="C1623" s="57" t="str">
        <f t="shared" si="458"/>
        <v>-30.3081787358896-169.322716300161i</v>
      </c>
      <c r="D1623" s="57" t="str">
        <f t="shared" si="459"/>
        <v>7.79995099031835-79.8070765111088i</v>
      </c>
      <c r="E1623" s="57" t="str">
        <f t="shared" si="460"/>
        <v>161.609887887144-1.93639305596476i</v>
      </c>
      <c r="F1623" s="57" t="str">
        <f t="shared" si="461"/>
        <v>3.83983628217391-166.394096262022i</v>
      </c>
      <c r="G1623" s="57" t="str">
        <f t="shared" si="462"/>
        <v>0.999999073485855-0.000962555601611757i</v>
      </c>
      <c r="H1623" s="57" t="str">
        <f t="shared" si="463"/>
        <v>109.327203184236+29.0097285784029i</v>
      </c>
      <c r="I1623" s="57" t="str">
        <f t="shared" si="464"/>
        <v>14.8015715542112-51.004457488119i</v>
      </c>
      <c r="K1623" s="57" t="str">
        <f t="shared" si="465"/>
        <v>0.102542306005931-0.0275603033586039i</v>
      </c>
      <c r="L1623" s="57" t="str">
        <f t="shared" si="466"/>
        <v>0.000125-1.25768481565553i</v>
      </c>
      <c r="M1623" s="57" t="str">
        <f t="shared" si="467"/>
        <v>0.0015-0.606288181650352i</v>
      </c>
      <c r="N1623" s="57">
        <f t="shared" si="468"/>
        <v>79.851726215817138</v>
      </c>
      <c r="O1623" s="57">
        <f t="shared" si="469"/>
        <v>44.711268819530019</v>
      </c>
      <c r="P1623" s="371">
        <f t="shared" si="470"/>
        <v>44.711268819530019</v>
      </c>
      <c r="Q1623" s="371">
        <f t="shared" si="471"/>
        <v>-100.14827378418286</v>
      </c>
      <c r="R1623" s="12">
        <f t="shared" si="472"/>
        <v>79.851726215817138</v>
      </c>
      <c r="S1623" s="57">
        <f t="shared" si="473"/>
        <v>0.39894693733129361</v>
      </c>
      <c r="T1623" s="12">
        <f t="shared" si="456"/>
        <v>44.711268819530019</v>
      </c>
    </row>
    <row r="1624" spans="1:20" x14ac:dyDescent="0.25">
      <c r="A1624" s="57">
        <f t="shared" si="457"/>
        <v>2516.1828336172193</v>
      </c>
      <c r="B1624" s="12">
        <f t="shared" si="474"/>
        <v>400.46293569315253</v>
      </c>
      <c r="C1624" s="57" t="str">
        <f t="shared" si="458"/>
        <v>-30.2899110310365-168.619417732387i</v>
      </c>
      <c r="D1624" s="57" t="str">
        <f t="shared" si="459"/>
        <v>7.79995061713946-79.5051059834822i</v>
      </c>
      <c r="E1624" s="57" t="str">
        <f t="shared" si="460"/>
        <v>161.603879348749-1.94192144197196i</v>
      </c>
      <c r="F1624" s="57" t="str">
        <f t="shared" si="461"/>
        <v>3.83983625508432-165.764220368019i</v>
      </c>
      <c r="G1624" s="57" t="str">
        <f t="shared" si="462"/>
        <v>0.999999066430975-0.000966213306081356i</v>
      </c>
      <c r="H1624" s="57" t="str">
        <f t="shared" si="463"/>
        <v>109.329004892974+29.120147997285i</v>
      </c>
      <c r="I1624" s="57" t="str">
        <f t="shared" si="464"/>
        <v>14.8016786845839-50.8098397401i</v>
      </c>
      <c r="K1624" s="57" t="str">
        <f t="shared" si="465"/>
        <v>0.102489421756017-0.0276506676320401i</v>
      </c>
      <c r="L1624" s="57" t="str">
        <f t="shared" si="466"/>
        <v>0.000125-1.25292370557434i</v>
      </c>
      <c r="M1624" s="57" t="str">
        <f t="shared" si="467"/>
        <v>0.0015-0.603993008219121i</v>
      </c>
      <c r="N1624" s="57">
        <f t="shared" si="468"/>
        <v>79.816296743503685</v>
      </c>
      <c r="O1624" s="57">
        <f t="shared" si="469"/>
        <v>44.676079094730305</v>
      </c>
      <c r="P1624" s="371">
        <f t="shared" si="470"/>
        <v>44.676079094730305</v>
      </c>
      <c r="Q1624" s="371">
        <f t="shared" si="471"/>
        <v>-100.18370325649632</v>
      </c>
      <c r="R1624" s="12">
        <f t="shared" si="472"/>
        <v>79.816296743503685</v>
      </c>
      <c r="S1624" s="57">
        <f t="shared" si="473"/>
        <v>0.40046293569315256</v>
      </c>
      <c r="T1624" s="12">
        <f t="shared" si="456"/>
        <v>44.676079094730305</v>
      </c>
    </row>
    <row r="1625" spans="1:20" x14ac:dyDescent="0.25">
      <c r="A1625" s="57">
        <f t="shared" si="457"/>
        <v>2525.7443283849652</v>
      </c>
      <c r="B1625" s="12">
        <f t="shared" si="474"/>
        <v>401.98469484878655</v>
      </c>
      <c r="C1625" s="57" t="str">
        <f t="shared" si="458"/>
        <v>-30.2715262648479-167.918619794148i</v>
      </c>
      <c r="D1625" s="57" t="str">
        <f t="shared" si="459"/>
        <v>7.79995024111903-79.2042791634824i</v>
      </c>
      <c r="E1625" s="57" t="str">
        <f t="shared" si="460"/>
        <v>161.597832617876-1.94745211755482i</v>
      </c>
      <c r="F1625" s="57" t="str">
        <f t="shared" si="461"/>
        <v>3.83983622778843-165.136729047977i</v>
      </c>
      <c r="G1625" s="57" t="str">
        <f t="shared" si="462"/>
        <v>0.999999059322377-0.000969884909749937i</v>
      </c>
      <c r="H1625" s="57" t="str">
        <f t="shared" si="463"/>
        <v>109.330820358388+29.2309891000531i</v>
      </c>
      <c r="I1625" s="57" t="str">
        <f t="shared" si="464"/>
        <v>14.8017866321783-50.6159528964327i</v>
      </c>
      <c r="K1625" s="57" t="str">
        <f t="shared" si="465"/>
        <v>0.102436190342555-0.0277412260452576i</v>
      </c>
      <c r="L1625" s="57" t="str">
        <f t="shared" si="466"/>
        <v>0.000125-1.2481806192213i</v>
      </c>
      <c r="M1625" s="57" t="str">
        <f t="shared" si="467"/>
        <v>0.0015-0.601706523430085i</v>
      </c>
      <c r="N1625" s="57">
        <f t="shared" si="468"/>
        <v>79.780766119586559</v>
      </c>
      <c r="O1625" s="57">
        <f t="shared" si="469"/>
        <v>44.640873806953564</v>
      </c>
      <c r="P1625" s="371">
        <f t="shared" si="470"/>
        <v>44.640873806953564</v>
      </c>
      <c r="Q1625" s="371">
        <f t="shared" si="471"/>
        <v>-100.21923388041344</v>
      </c>
      <c r="R1625" s="12">
        <f t="shared" si="472"/>
        <v>79.780766119586559</v>
      </c>
      <c r="S1625" s="57">
        <f t="shared" si="473"/>
        <v>0.40198469484878657</v>
      </c>
      <c r="T1625" s="12">
        <f t="shared" si="456"/>
        <v>44.640873806953564</v>
      </c>
    </row>
    <row r="1626" spans="1:20" x14ac:dyDescent="0.25">
      <c r="A1626" s="57">
        <f t="shared" si="457"/>
        <v>2535.3421568328281</v>
      </c>
      <c r="B1626" s="12">
        <f t="shared" si="474"/>
        <v>403.51223668921193</v>
      </c>
      <c r="C1626" s="57" t="str">
        <f t="shared" si="458"/>
        <v>-30.2530238425391-167.220313125658i</v>
      </c>
      <c r="D1626" s="57" t="str">
        <f t="shared" si="459"/>
        <v>7.79994986223542-78.9045917236149i</v>
      </c>
      <c r="E1626" s="57" t="str">
        <f t="shared" si="460"/>
        <v>161.591747505435-1.95298491567413i</v>
      </c>
      <c r="F1626" s="57" t="str">
        <f t="shared" si="461"/>
        <v>3.8398362002847-164.511613275222i</v>
      </c>
      <c r="G1626" s="57" t="str">
        <f t="shared" si="462"/>
        <v>0.99999905215965-0.000973570465433561i</v>
      </c>
      <c r="H1626" s="57" t="str">
        <f t="shared" si="463"/>
        <v>109.332649685805+29.342253513068i</v>
      </c>
      <c r="I1626" s="57" t="str">
        <f t="shared" si="464"/>
        <v>14.8018954032403-50.4227941678495i</v>
      </c>
      <c r="K1626" s="57" t="str">
        <f t="shared" si="465"/>
        <v>0.102382609882432-0.0278319778937568i</v>
      </c>
      <c r="L1626" s="57" t="str">
        <f t="shared" si="466"/>
        <v>0.000125-1.24345548836551i</v>
      </c>
      <c r="M1626" s="57" t="str">
        <f t="shared" si="467"/>
        <v>0.0015-0.599428694391399i</v>
      </c>
      <c r="N1626" s="57">
        <f t="shared" si="468"/>
        <v>79.745134300349164</v>
      </c>
      <c r="O1626" s="57">
        <f t="shared" si="469"/>
        <v>44.605652859308343</v>
      </c>
      <c r="P1626" s="371">
        <f t="shared" si="470"/>
        <v>44.605652859308343</v>
      </c>
      <c r="Q1626" s="371">
        <f t="shared" si="471"/>
        <v>-100.25486569965084</v>
      </c>
      <c r="R1626" s="12">
        <f t="shared" si="472"/>
        <v>79.745134300349164</v>
      </c>
      <c r="S1626" s="57">
        <f t="shared" si="473"/>
        <v>0.40351223668921193</v>
      </c>
      <c r="T1626" s="12">
        <f t="shared" si="456"/>
        <v>44.605652859308343</v>
      </c>
    </row>
    <row r="1627" spans="1:20" x14ac:dyDescent="0.25">
      <c r="A1627" s="57">
        <f t="shared" si="457"/>
        <v>2544.9764570287925</v>
      </c>
      <c r="B1627" s="12">
        <f t="shared" si="474"/>
        <v>405.04558318863093</v>
      </c>
      <c r="C1627" s="57" t="str">
        <f t="shared" si="458"/>
        <v>-30.2344031685024-166.524488408957i</v>
      </c>
      <c r="D1627" s="57" t="str">
        <f t="shared" si="459"/>
        <v>7.79994948046694-78.606039352775i</v>
      </c>
      <c r="E1627" s="57" t="str">
        <f t="shared" si="460"/>
        <v>161.585623822174-1.95851966728164i</v>
      </c>
      <c r="F1627" s="57" t="str">
        <f t="shared" si="461"/>
        <v>3.83983617257157-163.888864057255i</v>
      </c>
      <c r="G1627" s="57" t="str">
        <f t="shared" si="462"/>
        <v>0.999999044942384-0.000977270026148983i</v>
      </c>
      <c r="H1627" s="57" t="str">
        <f t="shared" si="463"/>
        <v>109.334492981362+29.4539428691439i</v>
      </c>
      <c r="I1627" s="57" t="str">
        <f t="shared" si="464"/>
        <v>14.802005004063-50.2303607755559i</v>
      </c>
      <c r="K1627" s="57" t="str">
        <f t="shared" si="465"/>
        <v>0.102328678487979-0.0279229224583441i</v>
      </c>
      <c r="L1627" s="57" t="str">
        <f t="shared" si="466"/>
        <v>0.000125-1.23874824503438i</v>
      </c>
      <c r="M1627" s="57" t="str">
        <f t="shared" si="467"/>
        <v>0.0015-0.597159488335721i</v>
      </c>
      <c r="N1627" s="57">
        <f t="shared" si="468"/>
        <v>79.709401245073082</v>
      </c>
      <c r="O1627" s="57">
        <f t="shared" si="469"/>
        <v>44.570416154456119</v>
      </c>
      <c r="P1627" s="371">
        <f t="shared" si="470"/>
        <v>44.570416154456119</v>
      </c>
      <c r="Q1627" s="371">
        <f t="shared" si="471"/>
        <v>-100.29059875492692</v>
      </c>
      <c r="R1627" s="12">
        <f t="shared" si="472"/>
        <v>79.709401245073082</v>
      </c>
      <c r="S1627" s="57">
        <f t="shared" si="473"/>
        <v>0.40504558318863093</v>
      </c>
      <c r="T1627" s="12">
        <f t="shared" si="456"/>
        <v>44.570416154456119</v>
      </c>
    </row>
    <row r="1628" spans="1:20" x14ac:dyDescent="0.25">
      <c r="A1628" s="57">
        <f t="shared" si="457"/>
        <v>2554.647367565502</v>
      </c>
      <c r="B1628" s="12">
        <f t="shared" si="474"/>
        <v>406.58475640474774</v>
      </c>
      <c r="C1628" s="57" t="str">
        <f t="shared" si="458"/>
        <v>-30.2156636463405-165.831136367785i</v>
      </c>
      <c r="D1628" s="57" t="str">
        <f t="shared" si="459"/>
        <v>7.79994909579147-78.3086177561862i</v>
      </c>
      <c r="E1628" s="57" t="str">
        <f t="shared" si="460"/>
        <v>161.579461378679-1.96405620130718i</v>
      </c>
      <c r="F1628" s="57" t="str">
        <f t="shared" si="461"/>
        <v>3.83983614464739-163.268472435618i</v>
      </c>
      <c r="G1628" s="57" t="str">
        <f t="shared" si="462"/>
        <v>0.999999037670162-0.000980983645114412i</v>
      </c>
      <c r="H1628" s="57" t="str">
        <f t="shared" si="463"/>
        <v>109.336350352013+29.5660588075783i</v>
      </c>
      <c r="I1628" s="57" t="str">
        <f t="shared" si="464"/>
        <v>14.8021154409879-50.0386499511886i</v>
      </c>
      <c r="K1628" s="57" t="str">
        <f t="shared" si="465"/>
        <v>0.102274394267042-0.0280140590050092i</v>
      </c>
      <c r="L1628" s="57" t="str">
        <f t="shared" si="466"/>
        <v>0.000125-1.23405882151263i</v>
      </c>
      <c r="M1628" s="57" t="str">
        <f t="shared" si="467"/>
        <v>0.0015-0.594898872619768i</v>
      </c>
      <c r="N1628" s="57">
        <f t="shared" si="468"/>
        <v>79.673566916072488</v>
      </c>
      <c r="O1628" s="57">
        <f t="shared" si="469"/>
        <v>44.535163594610331</v>
      </c>
      <c r="P1628" s="371">
        <f t="shared" si="470"/>
        <v>44.535163594610331</v>
      </c>
      <c r="Q1628" s="371">
        <f t="shared" si="471"/>
        <v>-100.32643308392751</v>
      </c>
      <c r="R1628" s="12">
        <f t="shared" si="472"/>
        <v>79.673566916072488</v>
      </c>
      <c r="S1628" s="57">
        <f t="shared" si="473"/>
        <v>0.40658475640474773</v>
      </c>
      <c r="T1628" s="12">
        <f t="shared" si="456"/>
        <v>44.535163594610331</v>
      </c>
    </row>
    <row r="1629" spans="1:20" x14ac:dyDescent="0.25">
      <c r="A1629" s="57">
        <f t="shared" si="457"/>
        <v>2564.3550275622515</v>
      </c>
      <c r="B1629" s="12">
        <f t="shared" si="474"/>
        <v>408.12977847908581</v>
      </c>
      <c r="C1629" s="57" t="str">
        <f t="shared" si="458"/>
        <v>-30.1968046789011-165.140247767502i</v>
      </c>
      <c r="D1629" s="57" t="str">
        <f t="shared" si="459"/>
        <v>7.79994870818697-78.012322655339i</v>
      </c>
      <c r="E1629" s="57" t="str">
        <f t="shared" si="460"/>
        <v>161.573259985396-1.96959434464362i</v>
      </c>
      <c r="F1629" s="57" t="str">
        <f t="shared" si="461"/>
        <v>3.83983611651059-162.65042948577i</v>
      </c>
      <c r="G1629" s="57" t="str">
        <f t="shared" si="462"/>
        <v>0.999999030342566-0.000984711375750274i</v>
      </c>
      <c r="H1629" s="57" t="str">
        <f t="shared" si="463"/>
        <v>109.338221905536+29.6786029741799i</v>
      </c>
      <c r="I1629" s="57" t="str">
        <f t="shared" si="464"/>
        <v>14.8022267204054-49.8476589367784i</v>
      </c>
      <c r="K1629" s="57" t="str">
        <f t="shared" si="465"/>
        <v>0.102219755323064-0.0281053867848036i</v>
      </c>
      <c r="L1629" s="57" t="str">
        <f t="shared" si="466"/>
        <v>0.000125-1.22938715034134i</v>
      </c>
      <c r="M1629" s="57" t="str">
        <f t="shared" si="467"/>
        <v>0.0015-0.592646814723818i</v>
      </c>
      <c r="N1629" s="57">
        <f t="shared" si="468"/>
        <v>79.637631278730964</v>
      </c>
      <c r="O1629" s="57">
        <f t="shared" si="469"/>
        <v>44.499895081537616</v>
      </c>
      <c r="P1629" s="371">
        <f t="shared" si="470"/>
        <v>44.499895081537616</v>
      </c>
      <c r="Q1629" s="371">
        <f t="shared" si="471"/>
        <v>-100.36236872126904</v>
      </c>
      <c r="R1629" s="12">
        <f t="shared" si="472"/>
        <v>79.637631278730964</v>
      </c>
      <c r="S1629" s="57">
        <f t="shared" si="473"/>
        <v>0.40812977847908583</v>
      </c>
      <c r="T1629" s="12">
        <f t="shared" si="456"/>
        <v>44.499895081537616</v>
      </c>
    </row>
    <row r="1630" spans="1:20" x14ac:dyDescent="0.25">
      <c r="A1630" s="57">
        <f t="shared" si="457"/>
        <v>2574.099576666988</v>
      </c>
      <c r="B1630" s="12">
        <f t="shared" si="474"/>
        <v>409.68067163730638</v>
      </c>
      <c r="C1630" s="57" t="str">
        <f t="shared" si="458"/>
        <v>-30.1778256683117-164.451813414972i</v>
      </c>
      <c r="D1630" s="57" t="str">
        <f t="shared" si="459"/>
        <v>7.79994831763116-77.7171497879285i</v>
      </c>
      <c r="E1630" s="57" t="str">
        <f t="shared" si="460"/>
        <v>161.567019452638-1.97513392213436i</v>
      </c>
      <c r="F1630" s="57" t="str">
        <f t="shared" si="461"/>
        <v>3.83983608815957-162.034726316955i</v>
      </c>
      <c r="G1630" s="57" t="str">
        <f t="shared" si="462"/>
        <v>0.999999022959175-0.00098845327167998i</v>
      </c>
      <c r="H1630" s="57" t="str">
        <f t="shared" si="463"/>
        <v>109.340107750539+29.7915770212958i</v>
      </c>
      <c r="I1630" s="57" t="str">
        <f t="shared" si="464"/>
        <v>14.8023388487547-49.6573849847084i</v>
      </c>
      <c r="K1630" s="57" t="str">
        <f t="shared" si="465"/>
        <v>0.102164759755165-0.0281969050337182i</v>
      </c>
      <c r="L1630" s="57" t="str">
        <f t="shared" si="466"/>
        <v>0.000125-1.22473316431693i</v>
      </c>
      <c r="M1630" s="57" t="str">
        <f t="shared" si="467"/>
        <v>0.0015-0.590403282251262i</v>
      </c>
      <c r="N1630" s="57">
        <f t="shared" si="468"/>
        <v>79.601594301536622</v>
      </c>
      <c r="O1630" s="57">
        <f t="shared" si="469"/>
        <v>44.464610516557308</v>
      </c>
      <c r="P1630" s="371">
        <f t="shared" si="470"/>
        <v>44.464610516557308</v>
      </c>
      <c r="Q1630" s="371">
        <f t="shared" si="471"/>
        <v>-100.39840569846338</v>
      </c>
      <c r="R1630" s="12">
        <f t="shared" si="472"/>
        <v>79.601594301536622</v>
      </c>
      <c r="S1630" s="57">
        <f t="shared" si="473"/>
        <v>0.40968067163730637</v>
      </c>
      <c r="T1630" s="12">
        <f t="shared" si="456"/>
        <v>44.464610516557308</v>
      </c>
    </row>
    <row r="1631" spans="1:20" x14ac:dyDescent="0.25">
      <c r="A1631" s="57">
        <f t="shared" si="457"/>
        <v>2583.8811550583227</v>
      </c>
      <c r="B1631" s="12">
        <f t="shared" si="474"/>
        <v>411.23745818952813</v>
      </c>
      <c r="C1631" s="57" t="str">
        <f t="shared" si="458"/>
        <v>-30.1587260160173-163.765824158477i</v>
      </c>
      <c r="D1631" s="57" t="str">
        <f t="shared" si="459"/>
        <v>7.79994792410147-77.4230949077943i</v>
      </c>
      <c r="E1631" s="57" t="str">
        <f t="shared" si="460"/>
        <v>161.560739590603-1.98067475656007i</v>
      </c>
      <c r="F1631" s="57" t="str">
        <f t="shared" si="461"/>
        <v>3.83983605959265-161.421354072077i</v>
      </c>
      <c r="G1631" s="57" t="str">
        <f t="shared" si="462"/>
        <v>0.999999015519564-0.000992209386730704i</v>
      </c>
      <c r="H1631" s="57" t="str">
        <f t="shared" si="463"/>
        <v>109.342007996465+29.9049826078397i</v>
      </c>
      <c r="I1631" s="57" t="str">
        <f t="shared" si="464"/>
        <v>14.8024518325245-49.4678253576753i</v>
      </c>
      <c r="K1631" s="57" t="str">
        <f t="shared" si="465"/>
        <v>0.102109405658226-0.0282886129725609i</v>
      </c>
      <c r="L1631" s="57" t="str">
        <f t="shared" si="466"/>
        <v>0.000125-1.22009679649027i</v>
      </c>
      <c r="M1631" s="57" t="str">
        <f t="shared" si="467"/>
        <v>0.0015-0.588168242928134i</v>
      </c>
      <c r="N1631" s="57">
        <f t="shared" si="468"/>
        <v>79.56545595611847</v>
      </c>
      <c r="O1631" s="57">
        <f t="shared" si="469"/>
        <v>44.429309800542498</v>
      </c>
      <c r="P1631" s="371">
        <f t="shared" si="470"/>
        <v>44.429309800542498</v>
      </c>
      <c r="Q1631" s="371">
        <f t="shared" si="471"/>
        <v>-100.43454404388153</v>
      </c>
      <c r="R1631" s="12">
        <f t="shared" si="472"/>
        <v>79.56545595611847</v>
      </c>
      <c r="S1631" s="57">
        <f t="shared" si="473"/>
        <v>0.41123745818952812</v>
      </c>
      <c r="T1631" s="12">
        <f t="shared" si="456"/>
        <v>44.429309800542498</v>
      </c>
    </row>
    <row r="1632" spans="1:20" x14ac:dyDescent="0.25">
      <c r="A1632" s="57">
        <f t="shared" si="457"/>
        <v>2593.6999034475443</v>
      </c>
      <c r="B1632" s="12">
        <f t="shared" si="474"/>
        <v>412.80016053064833</v>
      </c>
      <c r="C1632" s="57" t="str">
        <f t="shared" si="458"/>
        <v>-30.1395051228131-163.082270887602i</v>
      </c>
      <c r="D1632" s="57" t="str">
        <f t="shared" si="459"/>
        <v>7.79994752757535-77.1301537848575i</v>
      </c>
      <c r="E1632" s="57" t="str">
        <f t="shared" si="460"/>
        <v>161.554420209381-1.98621666862418i</v>
      </c>
      <c r="F1632" s="57" t="str">
        <f t="shared" si="461"/>
        <v>3.83983603080822-160.81030392757i</v>
      </c>
      <c r="G1632" s="57" t="str">
        <f t="shared" si="462"/>
        <v>0.999999008023304-0.00099597977493415i</v>
      </c>
      <c r="H1632" s="57" t="str">
        <f t="shared" si="463"/>
        <v>109.343922753603+30.0188213993208i</v>
      </c>
      <c r="I1632" s="57" t="str">
        <f t="shared" si="464"/>
        <v>14.8025656782533-49.2789773286507i</v>
      </c>
      <c r="K1632" s="57" t="str">
        <f t="shared" si="465"/>
        <v>0.10205369112297-0.0283805098068337i</v>
      </c>
      <c r="L1632" s="57" t="str">
        <f t="shared" si="466"/>
        <v>0.000125-1.21547798016564i</v>
      </c>
      <c r="M1632" s="57" t="str">
        <f t="shared" si="467"/>
        <v>0.0015-0.585941664602647i</v>
      </c>
      <c r="N1632" s="57">
        <f t="shared" si="468"/>
        <v>79.529216217282979</v>
      </c>
      <c r="O1632" s="57">
        <f t="shared" si="469"/>
        <v>44.393992833919569</v>
      </c>
      <c r="P1632" s="371">
        <f t="shared" si="470"/>
        <v>44.393992833919569</v>
      </c>
      <c r="Q1632" s="371">
        <f t="shared" si="471"/>
        <v>-100.47078378271702</v>
      </c>
      <c r="R1632" s="12">
        <f t="shared" si="472"/>
        <v>79.529216217282979</v>
      </c>
      <c r="S1632" s="57">
        <f t="shared" si="473"/>
        <v>0.41280016053064833</v>
      </c>
      <c r="T1632" s="12">
        <f t="shared" si="456"/>
        <v>44.393992833919569</v>
      </c>
    </row>
    <row r="1633" spans="1:20" x14ac:dyDescent="0.25">
      <c r="A1633" s="57">
        <f t="shared" si="457"/>
        <v>2603.5559630806447</v>
      </c>
      <c r="B1633" s="12">
        <f t="shared" si="474"/>
        <v>414.3688011406648</v>
      </c>
      <c r="C1633" s="57" t="str">
        <f t="shared" si="458"/>
        <v>-30.1201623888851-162.401144533155i</v>
      </c>
      <c r="D1633" s="57" t="str">
        <f t="shared" si="459"/>
        <v>7.79994712802993-76.8383222050616i</v>
      </c>
      <c r="E1633" s="57" t="str">
        <f t="shared" si="460"/>
        <v>161.548061118977-1.99175947694008i</v>
      </c>
      <c r="F1633" s="57" t="str">
        <f t="shared" si="461"/>
        <v>3.8398360018046-160.201567093272i</v>
      </c>
      <c r="G1633" s="57" t="str">
        <f t="shared" si="462"/>
        <v>0.999999000469964-0.000999764490527332i</v>
      </c>
      <c r="H1633" s="57" t="str">
        <f t="shared" si="463"/>
        <v>109.345852133087+30.1330950678706i</v>
      </c>
      <c r="I1633" s="57" t="str">
        <f t="shared" si="464"/>
        <v>14.8026803925292-49.0908381808392i</v>
      </c>
      <c r="K1633" s="57" t="str">
        <f t="shared" si="465"/>
        <v>0.101997614236053-0.0284725947266106i</v>
      </c>
      <c r="L1633" s="57" t="str">
        <f t="shared" si="466"/>
        <v>0.000125-1.21087664889982i</v>
      </c>
      <c r="M1633" s="57" t="str">
        <f t="shared" si="467"/>
        <v>0.0015-0.583723515244717i</v>
      </c>
      <c r="N1633" s="57">
        <f t="shared" si="468"/>
        <v>79.492875063050718</v>
      </c>
      <c r="O1633" s="57">
        <f t="shared" si="469"/>
        <v>44.358659516669583</v>
      </c>
      <c r="P1633" s="371">
        <f t="shared" si="470"/>
        <v>44.358659516669583</v>
      </c>
      <c r="Q1633" s="371">
        <f t="shared" si="471"/>
        <v>-100.50712493694928</v>
      </c>
      <c r="R1633" s="12">
        <f t="shared" si="472"/>
        <v>79.492875063050718</v>
      </c>
      <c r="S1633" s="57">
        <f t="shared" si="473"/>
        <v>0.41436880114066482</v>
      </c>
      <c r="T1633" s="12">
        <f t="shared" si="456"/>
        <v>44.358659516669583</v>
      </c>
    </row>
    <row r="1634" spans="1:20" x14ac:dyDescent="0.25">
      <c r="A1634" s="57">
        <f t="shared" si="457"/>
        <v>2613.4494757403513</v>
      </c>
      <c r="B1634" s="12">
        <f t="shared" si="474"/>
        <v>415.94340258499932</v>
      </c>
      <c r="C1634" s="57" t="str">
        <f t="shared" si="458"/>
        <v>-30.1006972138463-161.722436067044i</v>
      </c>
      <c r="D1634" s="57" t="str">
        <f t="shared" si="459"/>
        <v>7.79994672544221-76.5475959703112i</v>
      </c>
      <c r="E1634" s="57" t="str">
        <f t="shared" si="460"/>
        <v>161.541662129314-1.99730299801826i</v>
      </c>
      <c r="F1634" s="57" t="str">
        <f t="shared" si="461"/>
        <v>3.83983597258013-159.5951348123i</v>
      </c>
      <c r="G1634" s="57" t="str">
        <f t="shared" si="462"/>
        <v>0.999998992859111-0.00100356358795336i</v>
      </c>
      <c r="H1634" s="57" t="str">
        <f t="shared" si="463"/>
        <v>109.347796246912+30.2478052922752i</v>
      </c>
      <c r="I1634" s="57" t="str">
        <f t="shared" si="464"/>
        <v>14.8027959819922-48.9034052076436i</v>
      </c>
      <c r="K1634" s="57" t="str">
        <f t="shared" si="465"/>
        <v>0.101941173080143-0.0285648669064144i</v>
      </c>
      <c r="L1634" s="57" t="str">
        <f t="shared" si="466"/>
        <v>0.000125-1.20629273650112i</v>
      </c>
      <c r="M1634" s="57" t="str">
        <f t="shared" si="467"/>
        <v>0.0015-0.581513762945523i</v>
      </c>
      <c r="N1634" s="57">
        <f t="shared" si="468"/>
        <v>79.456432474691923</v>
      </c>
      <c r="O1634" s="57">
        <f t="shared" si="469"/>
        <v>44.32330974832751</v>
      </c>
      <c r="P1634" s="371">
        <f t="shared" si="470"/>
        <v>44.32330974832751</v>
      </c>
      <c r="Q1634" s="371">
        <f t="shared" si="471"/>
        <v>-100.54356752530808</v>
      </c>
      <c r="R1634" s="12">
        <f t="shared" si="472"/>
        <v>79.456432474691923</v>
      </c>
      <c r="S1634" s="57">
        <f t="shared" si="473"/>
        <v>0.41594340258499934</v>
      </c>
      <c r="T1634" s="12">
        <f t="shared" si="456"/>
        <v>44.32330974832751</v>
      </c>
    </row>
    <row r="1635" spans="1:20" x14ac:dyDescent="0.25">
      <c r="A1635" s="57">
        <f t="shared" si="457"/>
        <v>2623.380583748165</v>
      </c>
      <c r="B1635" s="12">
        <f t="shared" si="474"/>
        <v>417.52398751482235</v>
      </c>
      <c r="C1635" s="57" t="str">
        <f t="shared" si="458"/>
        <v>-30.0811089967735-161.046136502205i</v>
      </c>
      <c r="D1635" s="57" t="str">
        <f t="shared" si="459"/>
        <v>7.79994631978909-76.2579708984116i</v>
      </c>
      <c r="E1635" s="57" t="str">
        <f t="shared" si="460"/>
        <v>161.535223050254-2.00284704625166i</v>
      </c>
      <c r="F1635" s="57" t="str">
        <f t="shared" si="461"/>
        <v>3.83983594313315-158.990998360921i</v>
      </c>
      <c r="G1635" s="57" t="str">
        <f t="shared" si="462"/>
        <v>0.999998985190305-0.00100737712186219i</v>
      </c>
      <c r="H1635" s="57" t="str">
        <f t="shared" si="463"/>
        <v>109.349755207932+30.3629537579982i</v>
      </c>
      <c r="I1635" s="57" t="str">
        <f t="shared" si="464"/>
        <v>14.8029124533316-48.7166757126214i</v>
      </c>
      <c r="K1635" s="57" t="str">
        <f t="shared" si="465"/>
        <v>0.10188436573402-0.0286573255050938i</v>
      </c>
      <c r="L1635" s="57" t="str">
        <f t="shared" si="466"/>
        <v>0.000125-1.20172617702841i</v>
      </c>
      <c r="M1635" s="57" t="str">
        <f t="shared" si="467"/>
        <v>0.0015-0.579312375917039i</v>
      </c>
      <c r="N1635" s="57">
        <f t="shared" si="468"/>
        <v>79.419888436765703</v>
      </c>
      <c r="O1635" s="57">
        <f t="shared" si="469"/>
        <v>44.287943427984018</v>
      </c>
      <c r="P1635" s="371">
        <f t="shared" si="470"/>
        <v>44.287943427984018</v>
      </c>
      <c r="Q1635" s="371">
        <f t="shared" si="471"/>
        <v>-100.5801115632343</v>
      </c>
      <c r="R1635" s="12">
        <f t="shared" si="472"/>
        <v>79.419888436765703</v>
      </c>
      <c r="S1635" s="57">
        <f t="shared" si="473"/>
        <v>0.41752398751482234</v>
      </c>
      <c r="T1635" s="12">
        <f t="shared" si="456"/>
        <v>44.287943427984018</v>
      </c>
    </row>
    <row r="1636" spans="1:20" x14ac:dyDescent="0.25">
      <c r="A1636" s="57">
        <f t="shared" si="457"/>
        <v>2633.3494299664076</v>
      </c>
      <c r="B1636" s="12">
        <f t="shared" si="474"/>
        <v>419.11057866737866</v>
      </c>
      <c r="C1636" s="57" t="str">
        <f t="shared" si="458"/>
        <v>-30.0613971362502-160.372236892485i</v>
      </c>
      <c r="D1636" s="57" t="str">
        <f t="shared" si="459"/>
        <v>7.79994591104713-75.9694428230092i</v>
      </c>
      <c r="E1636" s="57" t="str">
        <f t="shared" si="460"/>
        <v>161.528743691613-2.00839143390383i</v>
      </c>
      <c r="F1636" s="57" t="str">
        <f t="shared" si="461"/>
        <v>3.83983591346192-158.389149048431i</v>
      </c>
      <c r="G1636" s="57" t="str">
        <f t="shared" si="462"/>
        <v>0.999998977463105-0.00101120514711147i</v>
      </c>
      <c r="H1636" s="57" t="str">
        <f t="shared" si="463"/>
        <v>109.351729129872+30.4785421572154i</v>
      </c>
      <c r="I1636" s="57" t="str">
        <f t="shared" si="464"/>
        <v>14.8030298132894-48.5306470094495i</v>
      </c>
      <c r="K1636" s="57" t="str">
        <f t="shared" si="465"/>
        <v>0.101827190272657-0.028749969665701i</v>
      </c>
      <c r="L1636" s="57" t="str">
        <f t="shared" si="466"/>
        <v>0.000125-1.19717690479021i</v>
      </c>
      <c r="M1636" s="57" t="str">
        <f t="shared" si="467"/>
        <v>0.0015-0.577119322491569i</v>
      </c>
      <c r="N1636" s="57">
        <f t="shared" si="468"/>
        <v>79.383242937154648</v>
      </c>
      <c r="O1636" s="57">
        <f t="shared" si="469"/>
        <v>44.25256045428511</v>
      </c>
      <c r="P1636" s="371">
        <f t="shared" si="470"/>
        <v>44.25256045428511</v>
      </c>
      <c r="Q1636" s="371">
        <f t="shared" si="471"/>
        <v>-100.61675706284535</v>
      </c>
      <c r="R1636" s="12">
        <f t="shared" si="472"/>
        <v>79.383242937154648</v>
      </c>
      <c r="S1636" s="57">
        <f t="shared" si="473"/>
        <v>0.41911057866737866</v>
      </c>
      <c r="T1636" s="12">
        <f t="shared" si="456"/>
        <v>44.25256045428511</v>
      </c>
    </row>
    <row r="1637" spans="1:20" x14ac:dyDescent="0.25">
      <c r="A1637" s="57">
        <f t="shared" si="457"/>
        <v>2643.35615780028</v>
      </c>
      <c r="B1637" s="12">
        <f t="shared" si="474"/>
        <v>420.70319886631472</v>
      </c>
      <c r="C1637" s="57" t="str">
        <f t="shared" si="458"/>
        <v>-30.0415610303995-159.700728332553i</v>
      </c>
      <c r="D1637" s="57" t="str">
        <f t="shared" si="459"/>
        <v>7.79994549919294-75.6820075935301i</v>
      </c>
      <c r="E1637" s="57" t="str">
        <f t="shared" si="460"/>
        <v>161.522223863169-2.01393597109397i</v>
      </c>
      <c r="F1637" s="57" t="str">
        <f t="shared" si="461"/>
        <v>3.83983588356479-157.789578217025i</v>
      </c>
      <c r="G1637" s="57" t="str">
        <f t="shared" si="462"/>
        <v>0.999998969677067-0.00101504771876729i</v>
      </c>
      <c r="H1637" s="57" t="str">
        <f t="shared" si="463"/>
        <v>109.353718127333+30.5945721888401i</v>
      </c>
      <c r="I1637" s="57" t="str">
        <f t="shared" si="464"/>
        <v>14.8031480686587-48.3453164218834i</v>
      </c>
      <c r="K1637" s="57" t="str">
        <f t="shared" si="465"/>
        <v>0.101769644767318-0.0288427985153674i</v>
      </c>
      <c r="L1637" s="57" t="str">
        <f t="shared" si="466"/>
        <v>0.000125-1.1926448543437i</v>
      </c>
      <c r="M1637" s="57" t="str">
        <f t="shared" si="467"/>
        <v>0.0015-0.57493457112131i</v>
      </c>
      <c r="N1637" s="57">
        <f t="shared" si="468"/>
        <v>79.346495967104971</v>
      </c>
      <c r="O1637" s="57">
        <f t="shared" si="469"/>
        <v>44.21716072543299</v>
      </c>
      <c r="P1637" s="371">
        <f t="shared" si="470"/>
        <v>44.21716072543299</v>
      </c>
      <c r="Q1637" s="371">
        <f t="shared" si="471"/>
        <v>-100.65350403289503</v>
      </c>
      <c r="R1637" s="12">
        <f t="shared" si="472"/>
        <v>79.346495967104971</v>
      </c>
      <c r="S1637" s="57">
        <f t="shared" si="473"/>
        <v>0.42070319886631474</v>
      </c>
      <c r="T1637" s="12">
        <f t="shared" si="456"/>
        <v>44.21716072543299</v>
      </c>
    </row>
    <row r="1638" spans="1:20" x14ac:dyDescent="0.25">
      <c r="A1638" s="57">
        <f t="shared" si="457"/>
        <v>2653.4009111999212</v>
      </c>
      <c r="B1638" s="12">
        <f t="shared" si="474"/>
        <v>422.30187102200671</v>
      </c>
      <c r="C1638" s="57" t="str">
        <f t="shared" si="458"/>
        <v>-30.0216000769301-159.031601957802i</v>
      </c>
      <c r="D1638" s="57" t="str">
        <f t="shared" si="459"/>
        <v>7.79994508420277-75.3956610751219i</v>
      </c>
      <c r="E1638" s="57" t="str">
        <f t="shared" si="460"/>
        <v>161.515663374683-2.01948046578514i</v>
      </c>
      <c r="F1638" s="57" t="str">
        <f t="shared" si="461"/>
        <v>3.83983585344001-157.192277241675i</v>
      </c>
      <c r="G1638" s="57" t="str">
        <f t="shared" si="462"/>
        <v>0.999998961831743-0.00101890489210496i</v>
      </c>
      <c r="H1638" s="57" t="str">
        <f t="shared" si="463"/>
        <v>109.355722315799+30.711045558553i</v>
      </c>
      <c r="I1638" s="57" t="str">
        <f t="shared" si="464"/>
        <v>14.8032672262846-48.1606812837193i</v>
      </c>
      <c r="K1638" s="57" t="str">
        <f t="shared" si="465"/>
        <v>0.101711727285652-0.028935811165182i</v>
      </c>
      <c r="L1638" s="57" t="str">
        <f t="shared" si="466"/>
        <v>0.000125-1.18812996049382i</v>
      </c>
      <c r="M1638" s="57" t="str">
        <f t="shared" si="467"/>
        <v>0.0015-0.572758090377872i</v>
      </c>
      <c r="N1638" s="57">
        <f t="shared" si="468"/>
        <v>79.309647521262079</v>
      </c>
      <c r="O1638" s="57">
        <f t="shared" si="469"/>
        <v>44.181744139186819</v>
      </c>
      <c r="P1638" s="371">
        <f t="shared" si="470"/>
        <v>44.181744139186819</v>
      </c>
      <c r="Q1638" s="371">
        <f t="shared" si="471"/>
        <v>-100.69035247873792</v>
      </c>
      <c r="R1638" s="12">
        <f t="shared" si="472"/>
        <v>79.309647521262079</v>
      </c>
      <c r="S1638" s="57">
        <f t="shared" si="473"/>
        <v>0.42230187102200673</v>
      </c>
      <c r="T1638" s="12">
        <f t="shared" si="456"/>
        <v>44.181744139186819</v>
      </c>
    </row>
    <row r="1639" spans="1:20" x14ac:dyDescent="0.25">
      <c r="A1639" s="57">
        <f t="shared" si="457"/>
        <v>2663.4838346624811</v>
      </c>
      <c r="B1639" s="12">
        <f t="shared" si="474"/>
        <v>423.90661813189035</v>
      </c>
      <c r="C1639" s="57" t="str">
        <f t="shared" si="458"/>
        <v>-30.0015136731739-158.36484894425i</v>
      </c>
      <c r="D1639" s="57" t="str">
        <f t="shared" si="459"/>
        <v>7.79994466605266-75.1103991485936i</v>
      </c>
      <c r="E1639" s="57" t="str">
        <f t="shared" si="460"/>
        <v>161.509062035911-2.02502472377003i</v>
      </c>
      <c r="F1639" s="57" t="str">
        <f t="shared" si="461"/>
        <v>3.83983582308583-156.597237530005i</v>
      </c>
      <c r="G1639" s="57" t="str">
        <f t="shared" si="462"/>
        <v>0.999998953926681-0.00102277672260983i</v>
      </c>
      <c r="H1639" s="57" t="str">
        <f t="shared" si="463"/>
        <v>109.357741811645+30.8279639788325i</v>
      </c>
      <c r="I1639" s="57" t="str">
        <f t="shared" si="464"/>
        <v>14.8033872930649-47.9767389387564i</v>
      </c>
      <c r="K1639" s="57" t="str">
        <f t="shared" si="465"/>
        <v>0.101653435891787-0.0290290067100673i</v>
      </c>
      <c r="L1639" s="57" t="str">
        <f t="shared" si="466"/>
        <v>0.000125-1.18363215829231i</v>
      </c>
      <c r="M1639" s="57" t="str">
        <f t="shared" si="467"/>
        <v>0.0015-0.570589848951857i</v>
      </c>
      <c r="N1639" s="57">
        <f t="shared" si="468"/>
        <v>79.272697597709211</v>
      </c>
      <c r="O1639" s="57">
        <f t="shared" si="469"/>
        <v>44.146310592863131</v>
      </c>
      <c r="P1639" s="371">
        <f t="shared" si="470"/>
        <v>44.146310592863131</v>
      </c>
      <c r="Q1639" s="371">
        <f t="shared" si="471"/>
        <v>-100.72730240229079</v>
      </c>
      <c r="R1639" s="12">
        <f t="shared" si="472"/>
        <v>79.272697597709211</v>
      </c>
      <c r="S1639" s="57">
        <f t="shared" si="473"/>
        <v>0.42390661813189034</v>
      </c>
      <c r="T1639" s="12">
        <f t="shared" si="456"/>
        <v>44.146310592863131</v>
      </c>
    </row>
    <row r="1640" spans="1:20" x14ac:dyDescent="0.25">
      <c r="A1640" s="57">
        <f t="shared" si="457"/>
        <v>2673.6050732341987</v>
      </c>
      <c r="B1640" s="12">
        <f t="shared" si="474"/>
        <v>425.51746328079156</v>
      </c>
      <c r="C1640" s="57" t="str">
        <f t="shared" si="458"/>
        <v>-29.9813012161278-157.700460508444i</v>
      </c>
      <c r="D1640" s="57" t="str">
        <f t="shared" si="459"/>
        <v>7.79994424471867-74.8262177103564i</v>
      </c>
      <c r="E1640" s="57" t="str">
        <f t="shared" si="460"/>
        <v>161.502419656617-2.03056854865839i</v>
      </c>
      <c r="F1640" s="57" t="str">
        <f t="shared" si="461"/>
        <v>3.83983579250054-156.00445052217i</v>
      </c>
      <c r="G1640" s="57" t="str">
        <f t="shared" si="462"/>
        <v>0.999998945961427-0.00102666326597811i</v>
      </c>
      <c r="H1640" s="57" t="str">
        <f t="shared" si="463"/>
        <v>109.359776732141+30.9453291689841i</v>
      </c>
      <c r="I1640" s="57" t="str">
        <f t="shared" si="464"/>
        <v>14.8035082759509-47.7934867407575i</v>
      </c>
      <c r="K1640" s="57" t="str">
        <f t="shared" si="465"/>
        <v>0.101594768646428-0.0291223842286569i</v>
      </c>
      <c r="L1640" s="57" t="str">
        <f t="shared" si="466"/>
        <v>0.000125-1.17915138303677i</v>
      </c>
      <c r="M1640" s="57" t="str">
        <f t="shared" si="467"/>
        <v>0.0015-0.568429815652378i</v>
      </c>
      <c r="N1640" s="57">
        <f t="shared" si="468"/>
        <v>79.235646198005426</v>
      </c>
      <c r="O1640" s="57">
        <f t="shared" si="469"/>
        <v>44.110859983336617</v>
      </c>
      <c r="P1640" s="371">
        <f t="shared" si="470"/>
        <v>44.110859983336617</v>
      </c>
      <c r="Q1640" s="371">
        <f t="shared" si="471"/>
        <v>-100.76435380199457</v>
      </c>
      <c r="R1640" s="12">
        <f t="shared" si="472"/>
        <v>79.235646198005426</v>
      </c>
      <c r="S1640" s="57">
        <f t="shared" si="473"/>
        <v>0.42551746328079154</v>
      </c>
      <c r="T1640" s="12">
        <f t="shared" si="456"/>
        <v>44.110859983336617</v>
      </c>
    </row>
    <row r="1641" spans="1:20" x14ac:dyDescent="0.25">
      <c r="A1641" s="57">
        <f t="shared" si="457"/>
        <v>2683.7647725124884</v>
      </c>
      <c r="B1641" s="12">
        <f t="shared" si="474"/>
        <v>427.13442964125858</v>
      </c>
      <c r="C1641" s="57" t="str">
        <f t="shared" si="458"/>
        <v>-29.9609621024951-157.038427907373i</v>
      </c>
      <c r="D1641" s="57" t="str">
        <f t="shared" si="459"/>
        <v>7.79994382017651-74.5431126723649i</v>
      </c>
      <c r="E1641" s="57" t="str">
        <f t="shared" si="460"/>
        <v>161.495736046595-2.03611174186306i</v>
      </c>
      <c r="F1641" s="57" t="str">
        <f t="shared" si="461"/>
        <v>3.83983576168236-155.413907690731i</v>
      </c>
      <c r="G1641" s="57" t="str">
        <f t="shared" si="462"/>
        <v>0.999998937935522-0.00103056457811761i</v>
      </c>
      <c r="H1641" s="57" t="str">
        <f t="shared" si="463"/>
        <v>109.361827195461+31.0631428551677i</v>
      </c>
      <c r="I1641" s="57" t="str">
        <f t="shared" si="464"/>
        <v>14.8036301819463-47.6109220534119i</v>
      </c>
      <c r="K1641" s="57" t="str">
        <f t="shared" si="465"/>
        <v>0.10153572360696-0.0292159427831715i</v>
      </c>
      <c r="L1641" s="57" t="str">
        <f t="shared" si="466"/>
        <v>0.000125-1.17468757026975i</v>
      </c>
      <c r="M1641" s="57" t="str">
        <f t="shared" si="467"/>
        <v>0.0015-0.566277959406631i</v>
      </c>
      <c r="N1641" s="57">
        <f t="shared" si="468"/>
        <v>79.198493327224611</v>
      </c>
      <c r="O1641" s="57">
        <f t="shared" si="469"/>
        <v>44.075392207041375</v>
      </c>
      <c r="P1641" s="371">
        <f t="shared" si="470"/>
        <v>44.075392207041375</v>
      </c>
      <c r="Q1641" s="371">
        <f t="shared" si="471"/>
        <v>-100.80150667277539</v>
      </c>
      <c r="R1641" s="12">
        <f t="shared" si="472"/>
        <v>79.198493327224611</v>
      </c>
      <c r="S1641" s="57">
        <f t="shared" si="473"/>
        <v>0.42713442964125858</v>
      </c>
      <c r="T1641" s="12">
        <f t="shared" si="456"/>
        <v>44.075392207041375</v>
      </c>
    </row>
    <row r="1642" spans="1:20" x14ac:dyDescent="0.25">
      <c r="A1642" s="57">
        <f t="shared" si="457"/>
        <v>2693.9630786480361</v>
      </c>
      <c r="B1642" s="12">
        <f t="shared" si="474"/>
        <v>428.75754047389535</v>
      </c>
      <c r="C1642" s="57" t="str">
        <f t="shared" si="458"/>
        <v>-29.9404957287295-156.378742438356i</v>
      </c>
      <c r="D1642" s="57" t="str">
        <f t="shared" si="459"/>
        <v>7.79994339240164-74.2610799620576i</v>
      </c>
      <c r="E1642" s="57" t="str">
        <f t="shared" si="460"/>
        <v>161.489011015677-2.04165410258799i</v>
      </c>
      <c r="F1642" s="57" t="str">
        <f t="shared" si="461"/>
        <v>3.83983573062947-154.825600540528i</v>
      </c>
      <c r="G1642" s="57" t="str">
        <f t="shared" si="462"/>
        <v>0.999998929848505-0.00103448071514858i</v>
      </c>
      <c r="H1642" s="57" t="str">
        <f t="shared" si="463"/>
        <v>109.363893320694+31.181406770431i</v>
      </c>
      <c r="I1642" s="57" t="str">
        <f t="shared" si="464"/>
        <v>14.8037530181092-47.4290422502973i</v>
      </c>
      <c r="K1642" s="57" t="str">
        <f t="shared" si="465"/>
        <v>0.101476298827544-0.0293096814192969i</v>
      </c>
      <c r="L1642" s="57" t="str">
        <f t="shared" si="466"/>
        <v>0.000125-1.17024065577779i</v>
      </c>
      <c r="M1642" s="57" t="str">
        <f t="shared" si="467"/>
        <v>0.0015-0.564134249259445i</v>
      </c>
      <c r="N1642" s="57">
        <f t="shared" si="468"/>
        <v>79.161238993992328</v>
      </c>
      <c r="O1642" s="57">
        <f t="shared" si="469"/>
        <v>44.039907159970852</v>
      </c>
      <c r="P1642" s="371">
        <f t="shared" si="470"/>
        <v>44.039907159970852</v>
      </c>
      <c r="Q1642" s="371">
        <f t="shared" si="471"/>
        <v>-100.83876100600767</v>
      </c>
      <c r="R1642" s="12">
        <f t="shared" si="472"/>
        <v>79.161238993992328</v>
      </c>
      <c r="S1642" s="57">
        <f t="shared" si="473"/>
        <v>0.42875754047389536</v>
      </c>
      <c r="T1642" s="12">
        <f t="shared" si="456"/>
        <v>44.039907159970852</v>
      </c>
    </row>
    <row r="1643" spans="1:20" x14ac:dyDescent="0.25">
      <c r="A1643" s="57">
        <f t="shared" si="457"/>
        <v>2704.2001383468987</v>
      </c>
      <c r="B1643" s="12">
        <f t="shared" si="474"/>
        <v>430.38681912769619</v>
      </c>
      <c r="C1643" s="57" t="str">
        <f t="shared" si="458"/>
        <v>-29.9199014910755-155.721395438963i</v>
      </c>
      <c r="D1643" s="57" t="str">
        <f t="shared" si="459"/>
        <v>7.79994296136968-73.9801155222995i</v>
      </c>
      <c r="E1643" s="57" t="str">
        <f t="shared" si="460"/>
        <v>161.482244373754-2.04719542781434i</v>
      </c>
      <c r="F1643" s="57" t="str">
        <f t="shared" si="461"/>
        <v>3.83983569934019-154.239520608569i</v>
      </c>
      <c r="G1643" s="57" t="str">
        <f t="shared" si="462"/>
        <v>0.999998921699909-0.00103841173340454i</v>
      </c>
      <c r="H1643" s="57" t="str">
        <f t="shared" si="463"/>
        <v>109.365975227841+31.300122654736i</v>
      </c>
      <c r="I1643" s="57" t="str">
        <f t="shared" si="464"/>
        <v>14.8038767915518-47.2478447148414i</v>
      </c>
      <c r="K1643" s="57" t="str">
        <f t="shared" si="465"/>
        <v>0.101416492359225-0.0294035991660599i</v>
      </c>
      <c r="L1643" s="57" t="str">
        <f t="shared" si="466"/>
        <v>0.000125-1.16581057559055i</v>
      </c>
      <c r="M1643" s="57" t="str">
        <f t="shared" si="467"/>
        <v>0.0015-0.561998654372829i</v>
      </c>
      <c r="N1643" s="57">
        <f t="shared" si="468"/>
        <v>79.123883210526571</v>
      </c>
      <c r="O1643" s="57">
        <f t="shared" si="469"/>
        <v>44.004404737679522</v>
      </c>
      <c r="P1643" s="371">
        <f t="shared" si="470"/>
        <v>44.004404737679522</v>
      </c>
      <c r="Q1643" s="371">
        <f t="shared" si="471"/>
        <v>-100.87611678947343</v>
      </c>
      <c r="R1643" s="12">
        <f t="shared" si="472"/>
        <v>79.123883210526571</v>
      </c>
      <c r="S1643" s="57">
        <f t="shared" si="473"/>
        <v>0.43038681912769616</v>
      </c>
      <c r="T1643" s="12">
        <f t="shared" si="456"/>
        <v>44.004404737679522</v>
      </c>
    </row>
    <row r="1644" spans="1:20" x14ac:dyDescent="0.25">
      <c r="A1644" s="57">
        <f t="shared" si="457"/>
        <v>2714.4760988726171</v>
      </c>
      <c r="B1644" s="12">
        <f t="shared" si="474"/>
        <v>432.02228904038145</v>
      </c>
      <c r="C1644" s="57" t="str">
        <f t="shared" si="458"/>
        <v>-29.8991787856158-155.06637828691i</v>
      </c>
      <c r="D1644" s="57" t="str">
        <f t="shared" si="459"/>
        <v>7.79994252705566-73.7002153113222i</v>
      </c>
      <c r="E1644" s="57" t="str">
        <f t="shared" si="460"/>
        <v>161.475435930788-2.05273551228829i</v>
      </c>
      <c r="F1644" s="57" t="str">
        <f t="shared" si="461"/>
        <v>3.83983566781261-153.655659463894i</v>
      </c>
      <c r="G1644" s="57" t="str">
        <f t="shared" si="462"/>
        <v>0.999998913489267-0.00104235768943304i</v>
      </c>
      <c r="H1644" s="57" t="str">
        <f t="shared" si="463"/>
        <v>109.368073037831+31.4192922549914i</v>
      </c>
      <c r="I1644" s="57" t="str">
        <f t="shared" si="464"/>
        <v>14.8040015094406-47.0673268402836i</v>
      </c>
      <c r="K1644" s="57" t="str">
        <f t="shared" si="465"/>
        <v>0.101356302250035-0.0294976950357067i</v>
      </c>
      <c r="L1644" s="57" t="str">
        <f t="shared" si="466"/>
        <v>0.000125-1.16139726597982i</v>
      </c>
      <c r="M1644" s="57" t="str">
        <f t="shared" si="467"/>
        <v>0.0015-0.559871144025533i</v>
      </c>
      <c r="N1644" s="57">
        <f t="shared" si="468"/>
        <v>79.086425992674648</v>
      </c>
      <c r="O1644" s="57">
        <f t="shared" si="469"/>
        <v>43.96888483528339</v>
      </c>
      <c r="P1644" s="371">
        <f t="shared" si="470"/>
        <v>43.96888483528339</v>
      </c>
      <c r="Q1644" s="371">
        <f t="shared" si="471"/>
        <v>-100.91357400732535</v>
      </c>
      <c r="R1644" s="12">
        <f t="shared" si="472"/>
        <v>79.086425992674648</v>
      </c>
      <c r="S1644" s="57">
        <f t="shared" si="473"/>
        <v>0.43202228904038142</v>
      </c>
      <c r="T1644" s="12">
        <f t="shared" ref="T1644:T1707" si="475">P1644</f>
        <v>43.96888483528339</v>
      </c>
    </row>
    <row r="1645" spans="1:20" x14ac:dyDescent="0.25">
      <c r="A1645" s="57">
        <f t="shared" ref="A1645:A1708" si="476">2*PI()*B1645</f>
        <v>2724.7911080483332</v>
      </c>
      <c r="B1645" s="12">
        <f t="shared" si="474"/>
        <v>433.66397373873491</v>
      </c>
      <c r="C1645" s="57" t="str">
        <f t="shared" ref="C1645:C1708" si="477">IMPRODUCT(D1645,E1645,$C$40,,K1645,$C$41)</f>
        <v>-29.8783270083113-154.413682399968i</v>
      </c>
      <c r="D1645" s="57" t="str">
        <f t="shared" ref="D1645:D1708" si="478">IMDIV(IMPRODUCT($C$37,$C$38,COMPLEX(1,A1645/$C$38)),IMSUM(-1*A1645*A1645/$C$39,COMPLEX(0,1*A1645)))</f>
        <v>7.7999420894346-73.4213753026674i</v>
      </c>
      <c r="E1645" s="57" t="str">
        <f t="shared" ref="E1645:E1708" si="479">IMDIV(IMPRODUCT(IMSUM(F1645,G1645),$C$29,H1645),IMSUM(1,I1645))</f>
        <v>161.468585496833-2.05827414850623i</v>
      </c>
      <c r="F1645" s="57" t="str">
        <f t="shared" ref="F1645:F1708" si="480">IMDIV(IMPRODUCT($C$14,$C$15,COMPLEX(1,A1645/$C$15)),IMSUM(-1*A1645*A1645/$C$16,COMPLEX(0,A1645)))</f>
        <v>3.83983563604502-153.074008707466i</v>
      </c>
      <c r="G1645" s="57" t="str">
        <f t="shared" ref="G1645:G1708" si="481">IMDIV(1,COMPLEX(1,A1645*$C$9*$C$10))</f>
        <v>0.999998905216105-0.00104631863999651i</v>
      </c>
      <c r="H1645" s="57" t="str">
        <f t="shared" ref="H1645:H1708" si="482">IMDIV($C$3,IMSUM(K1645,COMPLEX(0,$C$28*A1645)))</f>
        <v>109.370186872527+31.5389173250822i</v>
      </c>
      <c r="I1645" s="57" t="str">
        <f t="shared" ref="I1645:I1708" si="483">IMPRODUCT(F1645,$C$29,H1645,$C$31)</f>
        <v>14.8041271789975-46.8874860296406i</v>
      </c>
      <c r="K1645" s="57" t="str">
        <f t="shared" ref="K1645:K1708" si="484">IF($C$26&lt;=0,IMDIV(1,IMSUM(IMDIV(1,L1645),1/$C$18)),IMDIV(1,IMSUM(IMDIV(1,L1645),1/$C$18,IMDIV(1,M1645))))</f>
        <v>0.101295726545098-0.0295919680235783i</v>
      </c>
      <c r="L1645" s="57" t="str">
        <f t="shared" ref="L1645:L1708" si="485">IMSUM($C$21/$C$22,IMDIV(1,COMPLEX(0,$C$20*$C$22*A1645)))</f>
        <v>0.000125-1.15700066345868i</v>
      </c>
      <c r="M1645" s="57" t="str">
        <f t="shared" ref="M1645:M1708" si="486">IMSUM($C$25/$C$26,IMDIV(1,COMPLEX(0,$C$24*$C$26*A1645)))</f>
        <v>0.0015-0.557751687612605i</v>
      </c>
      <c r="N1645" s="57">
        <f t="shared" ref="N1645:N1708" si="487">ABS(R1645)</f>
        <v>79.048867359954187</v>
      </c>
      <c r="O1645" s="57">
        <f t="shared" ref="O1645:O1708" si="488">ABS(P1645)</f>
        <v>43.933347347460952</v>
      </c>
      <c r="P1645" s="371">
        <f t="shared" ref="P1645:P1708" si="489">20*LOG10(IMABS(C1645))</f>
        <v>43.933347347460952</v>
      </c>
      <c r="Q1645" s="371">
        <f t="shared" ref="Q1645:Q1708" si="490">IMARGUMENT(C1645)*180/PI()</f>
        <v>-100.95113264004581</v>
      </c>
      <c r="R1645" s="12">
        <f t="shared" ref="R1645:R1708" si="491">IF(Q1645&lt;0,Q1645+180,Q1645-180)</f>
        <v>79.048867359954187</v>
      </c>
      <c r="S1645" s="57">
        <f t="shared" ref="S1645:S1708" si="492">B1645/1000</f>
        <v>0.43366397373873489</v>
      </c>
      <c r="T1645" s="12">
        <f t="shared" si="475"/>
        <v>43.933347347460952</v>
      </c>
    </row>
    <row r="1646" spans="1:20" x14ac:dyDescent="0.25">
      <c r="A1646" s="57">
        <f t="shared" si="476"/>
        <v>2735.1453142589171</v>
      </c>
      <c r="B1646" s="12">
        <f t="shared" ref="B1646:B1709" si="493">B1645*(1+B$42)</f>
        <v>435.31189683894212</v>
      </c>
      <c r="C1646" s="57" t="str">
        <f t="shared" si="477"/>
        <v>-29.85734555505-153.763299235866i</v>
      </c>
      <c r="D1646" s="57" t="str">
        <f t="shared" si="478"/>
        <v>7.7999416484814-73.1435914851271i</v>
      </c>
      <c r="E1646" s="57" t="str">
        <f t="shared" si="479"/>
        <v>161.461692882046-2.06381112670508i</v>
      </c>
      <c r="F1646" s="57" t="str">
        <f t="shared" si="480"/>
        <v>3.83983560403552-152.494559972044i</v>
      </c>
      <c r="G1646" s="57" t="str">
        <f t="shared" si="481"/>
        <v>0.999998896879948-0.00105029464207306i</v>
      </c>
      <c r="H1646" s="57" t="str">
        <f t="shared" si="482"/>
        <v>109.37231685473+31.6589996258999i</v>
      </c>
      <c r="I1646" s="57" t="str">
        <f t="shared" si="483"/>
        <v>14.8042538075-46.7083196956657i</v>
      </c>
      <c r="K1646" s="57" t="str">
        <f t="shared" si="484"/>
        <v>0.101234763286742-0.0296864171079894i</v>
      </c>
      <c r="L1646" s="57" t="str">
        <f t="shared" si="485"/>
        <v>0.000125-1.15262070478052i</v>
      </c>
      <c r="M1646" s="57" t="str">
        <f t="shared" si="486"/>
        <v>0.0015-0.555640254644952i</v>
      </c>
      <c r="N1646" s="57">
        <f t="shared" si="487"/>
        <v>79.011207335590754</v>
      </c>
      <c r="O1646" s="57">
        <f t="shared" si="488"/>
        <v>43.897792168454266</v>
      </c>
      <c r="P1646" s="371">
        <f t="shared" si="489"/>
        <v>43.897792168454266</v>
      </c>
      <c r="Q1646" s="371">
        <f t="shared" si="490"/>
        <v>-100.98879266440925</v>
      </c>
      <c r="R1646" s="12">
        <f t="shared" si="491"/>
        <v>79.011207335590754</v>
      </c>
      <c r="S1646" s="57">
        <f t="shared" si="492"/>
        <v>0.43531189683894211</v>
      </c>
      <c r="T1646" s="12">
        <f t="shared" si="475"/>
        <v>43.897792168454266</v>
      </c>
    </row>
    <row r="1647" spans="1:20" x14ac:dyDescent="0.25">
      <c r="A1647" s="57">
        <f t="shared" si="476"/>
        <v>2745.538866453101</v>
      </c>
      <c r="B1647" s="12">
        <f t="shared" si="493"/>
        <v>436.96608204693013</v>
      </c>
      <c r="C1647" s="57" t="str">
        <f t="shared" si="477"/>
        <v>-29.8362338216906-153.115220292205i</v>
      </c>
      <c r="D1647" s="57" t="str">
        <f t="shared" si="478"/>
        <v>7.7999412041706-72.8668598626883i</v>
      </c>
      <c r="E1647" s="57" t="str">
        <f t="shared" si="479"/>
        <v>161.454757896707-2.06934623484641i</v>
      </c>
      <c r="F1647" s="57" t="str">
        <f t="shared" si="480"/>
        <v>3.83983557178227-151.917304922062i</v>
      </c>
      <c r="G1647" s="57" t="str">
        <f t="shared" si="481"/>
        <v>0.999998888480316-0.00105428575285732i</v>
      </c>
      <c r="H1647" s="57" t="str">
        <f t="shared" si="482"/>
        <v>109.374463108188+31.7795409253722i</v>
      </c>
      <c r="I1647" s="57" t="str">
        <f t="shared" si="483"/>
        <v>14.8043814022808-46.5298252608124i</v>
      </c>
      <c r="K1647" s="57" t="str">
        <f t="shared" si="484"/>
        <v>0.101173410514609-0.0297810412501049i</v>
      </c>
      <c r="L1647" s="57" t="str">
        <f t="shared" si="485"/>
        <v>0.000125-1.14825732693815i</v>
      </c>
      <c r="M1647" s="57" t="str">
        <f t="shared" si="486"/>
        <v>0.0015-0.553536814748907i</v>
      </c>
      <c r="N1647" s="57">
        <f t="shared" si="487"/>
        <v>78.973445946558783</v>
      </c>
      <c r="O1647" s="57">
        <f t="shared" si="488"/>
        <v>43.862219192070313</v>
      </c>
      <c r="P1647" s="371">
        <f t="shared" si="489"/>
        <v>43.862219192070313</v>
      </c>
      <c r="Q1647" s="371">
        <f t="shared" si="490"/>
        <v>-101.02655405344122</v>
      </c>
      <c r="R1647" s="12">
        <f t="shared" si="491"/>
        <v>78.973445946558783</v>
      </c>
      <c r="S1647" s="57">
        <f t="shared" si="492"/>
        <v>0.4369660820469301</v>
      </c>
      <c r="T1647" s="12">
        <f t="shared" si="475"/>
        <v>43.862219192070313</v>
      </c>
    </row>
    <row r="1648" spans="1:20" x14ac:dyDescent="0.25">
      <c r="A1648" s="57">
        <f t="shared" si="476"/>
        <v>2755.971914145623</v>
      </c>
      <c r="B1648" s="12">
        <f t="shared" si="493"/>
        <v>438.62655315870848</v>
      </c>
      <c r="C1648" s="57" t="str">
        <f t="shared" si="477"/>
        <v>-29.8149912041073-152.469437106355i</v>
      </c>
      <c r="D1648" s="57" t="str">
        <f t="shared" si="478"/>
        <v>7.7999407564767-72.5911764544732i</v>
      </c>
      <c r="E1648" s="57" t="str">
        <f t="shared" si="479"/>
        <v>161.447780351235-2.07487925860439i</v>
      </c>
      <c r="F1648" s="57" t="str">
        <f t="shared" si="480"/>
        <v>3.83983553928345-151.342235253514i</v>
      </c>
      <c r="G1648" s="57" t="str">
        <f t="shared" si="481"/>
        <v>0.999998880016725-0.00105829202976122i</v>
      </c>
      <c r="H1648" s="57" t="str">
        <f t="shared" si="482"/>
        <v>109.376625757604+31.9005429984954i</v>
      </c>
      <c r="I1648" s="57" t="str">
        <f t="shared" si="483"/>
        <v>14.8045099707293-46.3520001571988i</v>
      </c>
      <c r="K1648" s="57" t="str">
        <f t="shared" si="484"/>
        <v>0.101111666265765-0.0298758393938171i</v>
      </c>
      <c r="L1648" s="57" t="str">
        <f t="shared" si="485"/>
        <v>0.000125-1.14391046716293i</v>
      </c>
      <c r="M1648" s="57" t="str">
        <f t="shared" si="486"/>
        <v>0.0015-0.551441337665777i</v>
      </c>
      <c r="N1648" s="57">
        <f t="shared" si="487"/>
        <v>78.935583223621023</v>
      </c>
      <c r="O1648" s="57">
        <f t="shared" si="488"/>
        <v>43.82662831168166</v>
      </c>
      <c r="P1648" s="371">
        <f t="shared" si="489"/>
        <v>43.82662831168166</v>
      </c>
      <c r="Q1648" s="371">
        <f t="shared" si="490"/>
        <v>-101.06441677637898</v>
      </c>
      <c r="R1648" s="12">
        <f t="shared" si="491"/>
        <v>78.935583223621023</v>
      </c>
      <c r="S1648" s="57">
        <f t="shared" si="492"/>
        <v>0.43862655315870847</v>
      </c>
      <c r="T1648" s="12">
        <f t="shared" si="475"/>
        <v>43.82662831168166</v>
      </c>
    </row>
    <row r="1649" spans="1:20" x14ac:dyDescent="0.25">
      <c r="A1649" s="57">
        <f t="shared" si="476"/>
        <v>2766.4446074193761</v>
      </c>
      <c r="B1649" s="12">
        <f t="shared" si="493"/>
        <v>440.29333406071157</v>
      </c>
      <c r="C1649" s="57" t="str">
        <f t="shared" si="477"/>
        <v>-29.7936170982417-151.825941255366i</v>
      </c>
      <c r="D1649" s="57" t="str">
        <f t="shared" si="478"/>
        <v>7.79994030537387-72.316537294683i</v>
      </c>
      <c r="E1649" s="57" t="str">
        <f t="shared" si="479"/>
        <v>161.440760056206-2.08040998135506i</v>
      </c>
      <c r="F1649" s="57" t="str">
        <f t="shared" si="480"/>
        <v>3.83983550653714-150.769342693828i</v>
      </c>
      <c r="G1649" s="57" t="str">
        <f t="shared" si="481"/>
        <v>0.999998871488689-0.00106231353041485i</v>
      </c>
      <c r="H1649" s="57" t="str">
        <f t="shared" si="482"/>
        <v>109.378804928643+32.0220076273651i</v>
      </c>
      <c r="I1649" s="57" t="str">
        <f t="shared" si="483"/>
        <v>14.804639520292-46.1748418265683i</v>
      </c>
      <c r="K1649" s="57" t="str">
        <f t="shared" si="484"/>
        <v>0.101049528574816-0.0299708104656248i</v>
      </c>
      <c r="L1649" s="57" t="str">
        <f t="shared" si="485"/>
        <v>0.000125-1.13958006292382i</v>
      </c>
      <c r="M1649" s="57" t="str">
        <f t="shared" si="486"/>
        <v>0.0015-0.549353793251422i</v>
      </c>
      <c r="N1649" s="57">
        <f t="shared" si="487"/>
        <v>78.897619201367164</v>
      </c>
      <c r="O1649" s="57">
        <f t="shared" si="488"/>
        <v>43.791019420227883</v>
      </c>
      <c r="P1649" s="371">
        <f t="shared" si="489"/>
        <v>43.791019420227883</v>
      </c>
      <c r="Q1649" s="371">
        <f t="shared" si="490"/>
        <v>-101.10238079863284</v>
      </c>
      <c r="R1649" s="12">
        <f t="shared" si="491"/>
        <v>78.897619201367164</v>
      </c>
      <c r="S1649" s="57">
        <f t="shared" si="492"/>
        <v>0.44029333406071158</v>
      </c>
      <c r="T1649" s="12">
        <f t="shared" si="475"/>
        <v>43.791019420227883</v>
      </c>
    </row>
    <row r="1650" spans="1:20" x14ac:dyDescent="0.25">
      <c r="A1650" s="57">
        <f t="shared" si="476"/>
        <v>2776.9570969275701</v>
      </c>
      <c r="B1650" s="12">
        <f t="shared" si="493"/>
        <v>441.9664487301423</v>
      </c>
      <c r="C1650" s="57" t="str">
        <f t="shared" si="477"/>
        <v>-29.7721109001452-151.184724355878i</v>
      </c>
      <c r="D1650" s="57" t="str">
        <f t="shared" si="478"/>
        <v>7.79993985083625-72.0429384325415i</v>
      </c>
      <c r="E1650" s="57" t="str">
        <f t="shared" si="479"/>
        <v>161.433696822369-2.08593818416159i</v>
      </c>
      <c r="F1650" s="57" t="str">
        <f t="shared" si="480"/>
        <v>3.83983547354152-150.198619001754i</v>
      </c>
      <c r="G1650" s="57" t="str">
        <f t="shared" si="481"/>
        <v>0.999998862895718-0.0010663503126673i</v>
      </c>
      <c r="H1650" s="57" t="str">
        <f t="shared" si="482"/>
        <v>109.381000747938+32.143936601205i</v>
      </c>
      <c r="I1650" s="57" t="str">
        <f t="shared" si="483"/>
        <v>14.804770058472-45.9983477202546i</v>
      </c>
      <c r="K1650" s="57" t="str">
        <f t="shared" si="484"/>
        <v>0.100986995474026-0.0300659533745096i</v>
      </c>
      <c r="L1650" s="57" t="str">
        <f t="shared" si="485"/>
        <v>0.000125-1.1352660519265i</v>
      </c>
      <c r="M1650" s="57" t="str">
        <f t="shared" si="486"/>
        <v>0.0015-0.547274151475814i</v>
      </c>
      <c r="N1650" s="57">
        <f t="shared" si="487"/>
        <v>78.859553918255941</v>
      </c>
      <c r="O1650" s="57">
        <f t="shared" si="488"/>
        <v>43.755392410216949</v>
      </c>
      <c r="P1650" s="371">
        <f t="shared" si="489"/>
        <v>43.755392410216949</v>
      </c>
      <c r="Q1650" s="371">
        <f t="shared" si="490"/>
        <v>-101.14044608174406</v>
      </c>
      <c r="R1650" s="12">
        <f t="shared" si="491"/>
        <v>78.859553918255941</v>
      </c>
      <c r="S1650" s="57">
        <f t="shared" si="492"/>
        <v>0.44196644873014229</v>
      </c>
      <c r="T1650" s="12">
        <f t="shared" si="475"/>
        <v>43.755392410216949</v>
      </c>
    </row>
    <row r="1651" spans="1:20" x14ac:dyDescent="0.25">
      <c r="A1651" s="57">
        <f t="shared" si="476"/>
        <v>2787.5095338958949</v>
      </c>
      <c r="B1651" s="12">
        <f t="shared" si="493"/>
        <v>443.64592123531685</v>
      </c>
      <c r="C1651" s="57" t="str">
        <f t="shared" si="477"/>
        <v>-29.7504720060294-150.545778064021i</v>
      </c>
      <c r="D1651" s="57" t="str">
        <f t="shared" si="478"/>
        <v>7.79993939283763-71.7703759322367i</v>
      </c>
      <c r="E1651" s="57" t="str">
        <f t="shared" si="479"/>
        <v>161.426590460665-2.09146364576169i</v>
      </c>
      <c r="F1651" s="57" t="str">
        <f t="shared" si="480"/>
        <v>3.83983544029465-149.630055967238i</v>
      </c>
      <c r="G1651" s="57" t="str">
        <f t="shared" si="481"/>
        <v>0.999998854237315-0.00107040243458745i</v>
      </c>
      <c r="H1651" s="57" t="str">
        <f t="shared" si="482"/>
        <v>109.383213343101+32.2663317164015i</v>
      </c>
      <c r="I1651" s="57" t="str">
        <f t="shared" si="483"/>
        <v>14.8049015928303-45.822515299144i</v>
      </c>
      <c r="K1651" s="57" t="str">
        <f t="shared" si="484"/>
        <v>0.100924064993431-0.0301612670118149i</v>
      </c>
      <c r="L1651" s="57" t="str">
        <f t="shared" si="485"/>
        <v>0.000125-1.13096837211247i</v>
      </c>
      <c r="M1651" s="57" t="str">
        <f t="shared" si="486"/>
        <v>0.0015-0.545202382422608i</v>
      </c>
      <c r="N1651" s="57">
        <f t="shared" si="487"/>
        <v>78.821387416654133</v>
      </c>
      <c r="O1651" s="57">
        <f t="shared" si="488"/>
        <v>43.719747173726091</v>
      </c>
      <c r="P1651" s="371">
        <f t="shared" si="489"/>
        <v>43.719747173726091</v>
      </c>
      <c r="Q1651" s="371">
        <f t="shared" si="490"/>
        <v>-101.17861258334587</v>
      </c>
      <c r="R1651" s="12">
        <f t="shared" si="491"/>
        <v>78.821387416654133</v>
      </c>
      <c r="S1651" s="57">
        <f t="shared" si="492"/>
        <v>0.44364592123531688</v>
      </c>
      <c r="T1651" s="12">
        <f t="shared" si="475"/>
        <v>43.719747173726091</v>
      </c>
    </row>
    <row r="1652" spans="1:20" x14ac:dyDescent="0.25">
      <c r="A1652" s="57">
        <f t="shared" si="476"/>
        <v>2798.1020701246994</v>
      </c>
      <c r="B1652" s="12">
        <f t="shared" si="493"/>
        <v>445.33177573601108</v>
      </c>
      <c r="C1652" s="57" t="str">
        <f t="shared" si="477"/>
        <v>-29.7286998123152-149.909094075328i</v>
      </c>
      <c r="D1652" s="57" t="str">
        <f t="shared" si="478"/>
        <v>7.79993893135161-71.498845872865i</v>
      </c>
      <c r="E1652" s="57" t="str">
        <f t="shared" si="479"/>
        <v>161.419440782242-2.09698614255695i</v>
      </c>
      <c r="F1652" s="57" t="str">
        <f t="shared" si="480"/>
        <v>3.8398354067946-149.063645411312i</v>
      </c>
      <c r="G1652" s="57" t="str">
        <f t="shared" si="481"/>
        <v>0.999998845512984-0.00107446995446484i</v>
      </c>
      <c r="H1652" s="57" t="str">
        <f t="shared" si="482"/>
        <v>109.385442842728+32.3891947765321i</v>
      </c>
      <c r="I1652" s="57" t="str">
        <f t="shared" si="483"/>
        <v>14.805034130986-45.6473420336401i</v>
      </c>
      <c r="K1652" s="57" t="str">
        <f t="shared" si="484"/>
        <v>0.100860735160963-0.0302567502511241i</v>
      </c>
      <c r="L1652" s="57" t="str">
        <f t="shared" si="485"/>
        <v>0.000125-1.12668696165817i</v>
      </c>
      <c r="M1652" s="57" t="str">
        <f t="shared" si="486"/>
        <v>0.0015-0.543138456288711i</v>
      </c>
      <c r="N1652" s="57">
        <f t="shared" si="487"/>
        <v>78.783119742877545</v>
      </c>
      <c r="O1652" s="57">
        <f t="shared" si="488"/>
        <v>43.684083602403483</v>
      </c>
      <c r="P1652" s="371">
        <f t="shared" si="489"/>
        <v>43.684083602403483</v>
      </c>
      <c r="Q1652" s="371">
        <f t="shared" si="490"/>
        <v>-101.21688025712245</v>
      </c>
      <c r="R1652" s="12">
        <f t="shared" si="491"/>
        <v>78.783119742877545</v>
      </c>
      <c r="S1652" s="57">
        <f t="shared" si="492"/>
        <v>0.44533177573601107</v>
      </c>
      <c r="T1652" s="12">
        <f t="shared" si="475"/>
        <v>43.684083602403483</v>
      </c>
    </row>
    <row r="1653" spans="1:20" x14ac:dyDescent="0.25">
      <c r="A1653" s="57">
        <f t="shared" si="476"/>
        <v>2808.7348579911736</v>
      </c>
      <c r="B1653" s="12">
        <f t="shared" si="493"/>
        <v>447.02403648380795</v>
      </c>
      <c r="C1653" s="57" t="str">
        <f t="shared" si="477"/>
        <v>-29.7067937156822-149.27466412464i</v>
      </c>
      <c r="D1653" s="57" t="str">
        <f t="shared" si="478"/>
        <v>7.79993846635173-71.2283443483757i</v>
      </c>
      <c r="E1653" s="57" t="str">
        <f t="shared" si="479"/>
        <v>161.412247598477-2.10250544859874i</v>
      </c>
      <c r="F1653" s="57" t="str">
        <f t="shared" si="480"/>
        <v>3.83983537303949-148.499379185968i</v>
      </c>
      <c r="G1653" s="57" t="str">
        <f t="shared" si="481"/>
        <v>0.999998836722222-0.00107855293081049i</v>
      </c>
      <c r="H1653" s="57" t="str">
        <f t="shared" si="482"/>
        <v>109.387689376406+32.5125275923994i</v>
      </c>
      <c r="I1653" s="57" t="str">
        <f t="shared" si="483"/>
        <v>14.8051676806168-45.4728254036251i</v>
      </c>
      <c r="K1653" s="57" t="str">
        <f t="shared" si="484"/>
        <v>0.100797004002569-0.030352401948139i</v>
      </c>
      <c r="L1653" s="57" t="str">
        <f t="shared" si="485"/>
        <v>0.000125-1.12242175897407i</v>
      </c>
      <c r="M1653" s="57" t="str">
        <f t="shared" si="486"/>
        <v>0.0015-0.541082343383853i</v>
      </c>
      <c r="N1653" s="57">
        <f t="shared" si="487"/>
        <v>78.744750947231395</v>
      </c>
      <c r="O1653" s="57">
        <f t="shared" si="488"/>
        <v>43.648401587469472</v>
      </c>
      <c r="P1653" s="371">
        <f t="shared" si="489"/>
        <v>43.648401587469472</v>
      </c>
      <c r="Q1653" s="371">
        <f t="shared" si="490"/>
        <v>-101.2552490527686</v>
      </c>
      <c r="R1653" s="12">
        <f t="shared" si="491"/>
        <v>78.744750947231395</v>
      </c>
      <c r="S1653" s="57">
        <f t="shared" si="492"/>
        <v>0.44702403648380795</v>
      </c>
      <c r="T1653" s="12">
        <f t="shared" si="475"/>
        <v>43.648401587469472</v>
      </c>
    </row>
    <row r="1654" spans="1:20" x14ac:dyDescent="0.25">
      <c r="A1654" s="57">
        <f t="shared" si="476"/>
        <v>2819.40805045154</v>
      </c>
      <c r="B1654" s="12">
        <f t="shared" si="493"/>
        <v>448.72272782244642</v>
      </c>
      <c r="C1654" s="57" t="str">
        <f t="shared" si="477"/>
        <v>-29.6847531131171-148.642479986016i</v>
      </c>
      <c r="D1654" s="57" t="str">
        <f t="shared" si="478"/>
        <v>7.7999379978112-70.9588674675128i</v>
      </c>
      <c r="E1654" s="57" t="str">
        <f t="shared" si="479"/>
        <v>161.40501072099-2.10802133557685i</v>
      </c>
      <c r="F1654" s="57" t="str">
        <f t="shared" si="480"/>
        <v>3.83983533902735-147.937249174048i</v>
      </c>
      <c r="G1654" s="57" t="str">
        <f t="shared" si="481"/>
        <v>0.999998827864524-0.00108265142235776i</v>
      </c>
      <c r="H1654" s="57" t="str">
        <f t="shared" si="482"/>
        <v>109.389953074723+32.6363319820596i</v>
      </c>
      <c r="I1654" s="57" t="str">
        <f t="shared" si="483"/>
        <v>14.805302249459-45.2989628984258i</v>
      </c>
      <c r="K1654" s="57" t="str">
        <f t="shared" si="484"/>
        <v>0.100732869542339-0.0304482209405586i</v>
      </c>
      <c r="L1654" s="57" t="str">
        <f t="shared" si="485"/>
        <v>0.000125-1.1181727027038i</v>
      </c>
      <c r="M1654" s="57" t="str">
        <f t="shared" si="486"/>
        <v>0.0015-0.539034014130158i</v>
      </c>
      <c r="N1654" s="57">
        <f t="shared" si="487"/>
        <v>78.706281084052137</v>
      </c>
      <c r="O1654" s="57">
        <f t="shared" si="488"/>
        <v>43.612701019718124</v>
      </c>
      <c r="P1654" s="371">
        <f t="shared" si="489"/>
        <v>43.612701019718124</v>
      </c>
      <c r="Q1654" s="371">
        <f t="shared" si="490"/>
        <v>-101.29371891594786</v>
      </c>
      <c r="R1654" s="12">
        <f t="shared" si="491"/>
        <v>78.706281084052137</v>
      </c>
      <c r="S1654" s="57">
        <f t="shared" si="492"/>
        <v>0.44872272782244643</v>
      </c>
      <c r="T1654" s="12">
        <f t="shared" si="475"/>
        <v>43.612701019718124</v>
      </c>
    </row>
    <row r="1655" spans="1:20" x14ac:dyDescent="0.25">
      <c r="A1655" s="57">
        <f t="shared" si="476"/>
        <v>2830.1218010432558</v>
      </c>
      <c r="B1655" s="12">
        <f t="shared" si="493"/>
        <v>450.4278741881717</v>
      </c>
      <c r="C1655" s="57" t="str">
        <f t="shared" si="477"/>
        <v>-29.6625774019694-148.012533472642i</v>
      </c>
      <c r="D1655" s="57" t="str">
        <f t="shared" si="478"/>
        <v>7.79993752570298-70.6904113537609i</v>
      </c>
      <c r="E1655" s="57" t="str">
        <f t="shared" si="479"/>
        <v>161.397729961668-2.113533572807i</v>
      </c>
      <c r="F1655" s="57" t="str">
        <f t="shared" si="480"/>
        <v>3.8398353047562-147.377247289124i</v>
      </c>
      <c r="G1655" s="57" t="str">
        <f t="shared" si="481"/>
        <v>0.999998818939379-0.00108676548806317i</v>
      </c>
      <c r="H1655" s="57" t="str">
        <f t="shared" si="482"/>
        <v>109.392234069277+32.7606097708592i</v>
      </c>
      <c r="I1655" s="57" t="str">
        <f t="shared" si="483"/>
        <v>14.8054378453093-45.1257520167778i</v>
      </c>
      <c r="K1655" s="57" t="str">
        <f t="shared" si="484"/>
        <v>0.100668329802626-0.0305442060479594i</v>
      </c>
      <c r="L1655" s="57" t="str">
        <f t="shared" si="485"/>
        <v>0.000125-1.11393973172325i</v>
      </c>
      <c r="M1655" s="57" t="str">
        <f t="shared" si="486"/>
        <v>0.0015-0.536993439061724i</v>
      </c>
      <c r="N1655" s="57">
        <f t="shared" si="487"/>
        <v>78.667710211746851</v>
      </c>
      <c r="O1655" s="57">
        <f t="shared" si="488"/>
        <v>43.576981789518854</v>
      </c>
      <c r="P1655" s="371">
        <f t="shared" si="489"/>
        <v>43.576981789518854</v>
      </c>
      <c r="Q1655" s="371">
        <f t="shared" si="490"/>
        <v>-101.33228978825315</v>
      </c>
      <c r="R1655" s="12">
        <f t="shared" si="491"/>
        <v>78.667710211746851</v>
      </c>
      <c r="S1655" s="57">
        <f t="shared" si="492"/>
        <v>0.45042787418817171</v>
      </c>
      <c r="T1655" s="12">
        <f t="shared" si="475"/>
        <v>43.576981789518854</v>
      </c>
    </row>
    <row r="1656" spans="1:20" x14ac:dyDescent="0.25">
      <c r="A1656" s="57">
        <f t="shared" si="476"/>
        <v>2840.8762638872199</v>
      </c>
      <c r="B1656" s="12">
        <f t="shared" si="493"/>
        <v>452.13950011008677</v>
      </c>
      <c r="C1656" s="57" t="str">
        <f t="shared" si="477"/>
        <v>-29.6402659799957-147.384816436736i</v>
      </c>
      <c r="D1656" s="57" t="str">
        <f t="shared" si="478"/>
        <v>7.79993705000007-70.4229721452887i</v>
      </c>
      <c r="E1656" s="57" t="str">
        <f t="shared" si="479"/>
        <v>161.390405132677-2.11904192721787i</v>
      </c>
      <c r="F1656" s="57" t="str">
        <f t="shared" si="480"/>
        <v>3.83983527022414-146.819365475379i</v>
      </c>
      <c r="G1656" s="57" t="str">
        <f t="shared" si="481"/>
        <v>0.999998809946274-0.00109089518710726i</v>
      </c>
      <c r="H1656" s="57" t="str">
        <f t="shared" si="482"/>
        <v>109.394532492677+32.8853627914614i</v>
      </c>
      <c r="I1656" s="57" t="str">
        <f t="shared" si="483"/>
        <v>14.8055744760228-44.9531902667851i</v>
      </c>
      <c r="K1656" s="57" t="str">
        <f t="shared" si="484"/>
        <v>0.100603382804181-0.0306403560716729i</v>
      </c>
      <c r="L1656" s="57" t="str">
        <f t="shared" si="485"/>
        <v>0.000125-1.10972278513972i</v>
      </c>
      <c r="M1656" s="57" t="str">
        <f t="shared" si="486"/>
        <v>0.0015-0.534960588824191i</v>
      </c>
      <c r="N1656" s="57">
        <f t="shared" si="487"/>
        <v>78.629038392836847</v>
      </c>
      <c r="O1656" s="57">
        <f t="shared" si="488"/>
        <v>43.541243786817681</v>
      </c>
      <c r="P1656" s="371">
        <f t="shared" si="489"/>
        <v>43.541243786817681</v>
      </c>
      <c r="Q1656" s="371">
        <f t="shared" si="490"/>
        <v>-101.37096160716315</v>
      </c>
      <c r="R1656" s="12">
        <f t="shared" si="491"/>
        <v>78.629038392836847</v>
      </c>
      <c r="S1656" s="57">
        <f t="shared" si="492"/>
        <v>0.45213950011008675</v>
      </c>
      <c r="T1656" s="12">
        <f t="shared" si="475"/>
        <v>43.541243786817681</v>
      </c>
    </row>
    <row r="1657" spans="1:20" x14ac:dyDescent="0.25">
      <c r="A1657" s="57">
        <f t="shared" si="476"/>
        <v>2851.6715936899918</v>
      </c>
      <c r="B1657" s="12">
        <f t="shared" si="493"/>
        <v>453.85763021050514</v>
      </c>
      <c r="C1657" s="57" t="str">
        <f t="shared" si="477"/>
        <v>-29.6178182454186-146.759320769455i</v>
      </c>
      <c r="D1657" s="57" t="str">
        <f t="shared" si="478"/>
        <v>7.79993657067499-70.1565459948929i</v>
      </c>
      <c r="E1657" s="57" t="str">
        <f t="shared" si="479"/>
        <v>161.383036046487-2.12454616334071i</v>
      </c>
      <c r="F1657" s="57" t="str">
        <f t="shared" si="480"/>
        <v>3.83983523542912-146.263595707497i</v>
      </c>
      <c r="G1657" s="57" t="str">
        <f t="shared" si="481"/>
        <v>0.999998800884693-0.00109504057889547i</v>
      </c>
      <c r="H1657" s="57" t="str">
        <f t="shared" si="482"/>
        <v>109.396848478561+33.010592883884i</v>
      </c>
      <c r="I1657" s="57" t="str">
        <f t="shared" si="483"/>
        <v>14.8057121495166-44.7812751658908i</v>
      </c>
      <c r="K1657" s="57" t="str">
        <f t="shared" si="484"/>
        <v>0.100538026566275-0.0307366697946673i</v>
      </c>
      <c r="L1657" s="57" t="str">
        <f t="shared" si="485"/>
        <v>0.000125-1.10552180229101i</v>
      </c>
      <c r="M1657" s="57" t="str">
        <f t="shared" si="486"/>
        <v>0.0015-0.53293543417433i</v>
      </c>
      <c r="N1657" s="57">
        <f t="shared" si="487"/>
        <v>78.590265693996614</v>
      </c>
      <c r="O1657" s="57">
        <f t="shared" si="488"/>
        <v>43.505486901138902</v>
      </c>
      <c r="P1657" s="371">
        <f t="shared" si="489"/>
        <v>43.505486901138902</v>
      </c>
      <c r="Q1657" s="371">
        <f t="shared" si="490"/>
        <v>-101.40973430600339</v>
      </c>
      <c r="R1657" s="12">
        <f t="shared" si="491"/>
        <v>78.590265693996614</v>
      </c>
      <c r="S1657" s="57">
        <f t="shared" si="492"/>
        <v>0.45385763021050513</v>
      </c>
      <c r="T1657" s="12">
        <f t="shared" si="475"/>
        <v>43.505486901138902</v>
      </c>
    </row>
    <row r="1658" spans="1:20" x14ac:dyDescent="0.25">
      <c r="A1658" s="57">
        <f t="shared" si="476"/>
        <v>2862.5079457460138</v>
      </c>
      <c r="B1658" s="12">
        <f t="shared" si="493"/>
        <v>455.58228920530507</v>
      </c>
      <c r="C1658" s="57" t="str">
        <f t="shared" si="477"/>
        <v>-29.5952335969756-146.136038400813i</v>
      </c>
      <c r="D1658" s="57" t="str">
        <f t="shared" si="478"/>
        <v>7.79993608770017-69.8911290699436i</v>
      </c>
      <c r="E1658" s="57" t="str">
        <f t="shared" si="479"/>
        <v>161.375622515887-2.13004604329657i</v>
      </c>
      <c r="F1658" s="57" t="str">
        <f t="shared" si="480"/>
        <v>3.83983520036916-145.709929990542i</v>
      </c>
      <c r="G1658" s="57" t="str">
        <f t="shared" si="481"/>
        <v>0.999998791754112-0.0010992017230589i</v>
      </c>
      <c r="H1658" s="57" t="str">
        <f t="shared" si="482"/>
        <v>109.399182161595+33.1363018955262i</v>
      </c>
      <c r="I1658" s="57" t="str">
        <f t="shared" si="483"/>
        <v>14.8058508737672-44.6100042408355i</v>
      </c>
      <c r="K1658" s="57" t="str">
        <f t="shared" si="484"/>
        <v>0.10047225910684-0.0308331459814268i</v>
      </c>
      <c r="L1658" s="57" t="str">
        <f t="shared" si="485"/>
        <v>0.000125-1.10133672274458i</v>
      </c>
      <c r="M1658" s="57" t="str">
        <f t="shared" si="486"/>
        <v>0.0015-0.530917945979605i</v>
      </c>
      <c r="N1658" s="57">
        <f t="shared" si="487"/>
        <v>78.551392186097615</v>
      </c>
      <c r="O1658" s="57">
        <f t="shared" si="488"/>
        <v>43.469711021587194</v>
      </c>
      <c r="P1658" s="371">
        <f t="shared" si="489"/>
        <v>43.469711021587194</v>
      </c>
      <c r="Q1658" s="371">
        <f t="shared" si="490"/>
        <v>-101.44860781390238</v>
      </c>
      <c r="R1658" s="12">
        <f t="shared" si="491"/>
        <v>78.551392186097615</v>
      </c>
      <c r="S1658" s="57">
        <f t="shared" si="492"/>
        <v>0.45558228920530508</v>
      </c>
      <c r="T1658" s="12">
        <f t="shared" si="475"/>
        <v>43.469711021587194</v>
      </c>
    </row>
    <row r="1659" spans="1:20" x14ac:dyDescent="0.25">
      <c r="A1659" s="57">
        <f t="shared" si="476"/>
        <v>2873.3854759398487</v>
      </c>
      <c r="B1659" s="12">
        <f t="shared" si="493"/>
        <v>457.31350190428526</v>
      </c>
      <c r="C1659" s="57" t="str">
        <f t="shared" si="477"/>
        <v>-29.5725114339743-145.514961299581i</v>
      </c>
      <c r="D1659" s="57" t="str">
        <f t="shared" si="478"/>
        <v>7.79993560104777-69.6267175523289i</v>
      </c>
      <c r="E1659" s="57" t="str">
        <f t="shared" si="479"/>
        <v>161.368164354007-2.13554132678428i</v>
      </c>
      <c r="F1659" s="57" t="str">
        <f t="shared" si="480"/>
        <v>3.83983516504222-145.158360359849i</v>
      </c>
      <c r="G1659" s="57" t="str">
        <f t="shared" si="481"/>
        <v>0.999998782554008-0.00110337867945531i</v>
      </c>
      <c r="H1659" s="57" t="str">
        <f t="shared" si="482"/>
        <v>109.401533677486+33.2624916812052i</v>
      </c>
      <c r="I1659" s="57" t="str">
        <f t="shared" si="483"/>
        <v>14.8059906568133-44.4393750276259i</v>
      </c>
      <c r="K1659" s="57" t="str">
        <f t="shared" si="484"/>
        <v>0.100406078442596-0.0309297833778325i</v>
      </c>
      <c r="L1659" s="57" t="str">
        <f t="shared" si="485"/>
        <v>0.000125-1.09716748629665i</v>
      </c>
      <c r="M1659" s="57" t="str">
        <f t="shared" si="486"/>
        <v>0.0015-0.528908095217778i</v>
      </c>
      <c r="N1659" s="57">
        <f t="shared" si="487"/>
        <v>78.512417944248739</v>
      </c>
      <c r="O1659" s="57">
        <f t="shared" si="488"/>
        <v>43.433916036848935</v>
      </c>
      <c r="P1659" s="371">
        <f t="shared" si="489"/>
        <v>43.433916036848935</v>
      </c>
      <c r="Q1659" s="371">
        <f t="shared" si="490"/>
        <v>-101.48758205575126</v>
      </c>
      <c r="R1659" s="12">
        <f t="shared" si="491"/>
        <v>78.512417944248739</v>
      </c>
      <c r="S1659" s="57">
        <f t="shared" si="492"/>
        <v>0.45731350190428527</v>
      </c>
      <c r="T1659" s="12">
        <f t="shared" si="475"/>
        <v>43.433916036848935</v>
      </c>
    </row>
    <row r="1660" spans="1:20" x14ac:dyDescent="0.25">
      <c r="A1660" s="57">
        <f t="shared" si="476"/>
        <v>2884.3043407484206</v>
      </c>
      <c r="B1660" s="12">
        <f t="shared" si="493"/>
        <v>459.05129321152157</v>
      </c>
      <c r="C1660" s="57" t="str">
        <f t="shared" si="477"/>
        <v>-29.5496511563457-144.896081473199i</v>
      </c>
      <c r="D1660" s="57" t="str">
        <f t="shared" si="478"/>
        <v>7.79993511068991-69.3633076384005i</v>
      </c>
      <c r="E1660" s="57" t="str">
        <f t="shared" si="479"/>
        <v>161.360661374338-2.14103177106811i</v>
      </c>
      <c r="F1660" s="57" t="str">
        <f t="shared" si="480"/>
        <v>3.8398351294463-144.608878880901i</v>
      </c>
      <c r="G1660" s="57" t="str">
        <f t="shared" si="481"/>
        <v>0.999998773283849-0.00110757150816987i</v>
      </c>
      <c r="H1660" s="57" t="str">
        <f t="shared" si="482"/>
        <v>109.403903162991+33.3891641031884i</v>
      </c>
      <c r="I1660" s="57" t="str">
        <f t="shared" si="483"/>
        <v>14.806131506755-44.2693850714967i</v>
      </c>
      <c r="K1660" s="57" t="str">
        <f t="shared" si="484"/>
        <v>0.100339482589188-0.0310265807110435i</v>
      </c>
      <c r="L1660" s="57" t="str">
        <f t="shared" si="485"/>
        <v>0.000125-1.09301403297136i</v>
      </c>
      <c r="M1660" s="57" t="str">
        <f t="shared" si="486"/>
        <v>0.0015-0.526905852976468i</v>
      </c>
      <c r="N1660" s="57">
        <f t="shared" si="487"/>
        <v>78.473343047839037</v>
      </c>
      <c r="O1660" s="57">
        <f t="shared" si="488"/>
        <v>43.398101835194126</v>
      </c>
      <c r="P1660" s="371">
        <f t="shared" si="489"/>
        <v>43.398101835194126</v>
      </c>
      <c r="Q1660" s="371">
        <f t="shared" si="490"/>
        <v>-101.52665695216096</v>
      </c>
      <c r="R1660" s="12">
        <f t="shared" si="491"/>
        <v>78.473343047839037</v>
      </c>
      <c r="S1660" s="57">
        <f t="shared" si="492"/>
        <v>0.45905129321152155</v>
      </c>
      <c r="T1660" s="12">
        <f t="shared" si="475"/>
        <v>43.398101835194126</v>
      </c>
    </row>
    <row r="1661" spans="1:20" x14ac:dyDescent="0.25">
      <c r="A1661" s="57">
        <f t="shared" si="476"/>
        <v>2895.2646972432644</v>
      </c>
      <c r="B1661" s="12">
        <f t="shared" si="493"/>
        <v>460.79568812572535</v>
      </c>
      <c r="C1661" s="57" t="str">
        <f t="shared" si="477"/>
        <v>-29.5266521647001-144.279390967683i</v>
      </c>
      <c r="D1661" s="57" t="str">
        <f t="shared" si="478"/>
        <v>7.79993461659832-69.1008955389179i</v>
      </c>
      <c r="E1661" s="57" t="str">
        <f t="shared" si="479"/>
        <v>161.353113390747-2.14651713096874i</v>
      </c>
      <c r="F1661" s="57" t="str">
        <f t="shared" si="480"/>
        <v>3.83983509357935-144.061477649225i</v>
      </c>
      <c r="G1661" s="57" t="str">
        <f t="shared" si="481"/>
        <v>0.999998763943104-0.00111178026951604i</v>
      </c>
      <c r="H1661" s="57" t="str">
        <f t="shared" si="482"/>
        <v>109.406290755919+33.5163210312248i</v>
      </c>
      <c r="I1661" s="57" t="str">
        <f t="shared" si="483"/>
        <v>14.8062734317552-44.1000319268764i</v>
      </c>
      <c r="K1661" s="57" t="str">
        <f t="shared" si="484"/>
        <v>0.100272469561327-0.0311235366893784i</v>
      </c>
      <c r="L1661" s="57" t="str">
        <f t="shared" si="485"/>
        <v>0.000125-1.08887630301989i</v>
      </c>
      <c r="M1661" s="57" t="str">
        <f t="shared" si="486"/>
        <v>0.0015-0.524911190452747i</v>
      </c>
      <c r="N1661" s="57">
        <f t="shared" si="487"/>
        <v>78.434167580579128</v>
      </c>
      <c r="O1661" s="57">
        <f t="shared" si="488"/>
        <v>43.362268304478135</v>
      </c>
      <c r="P1661" s="371">
        <f t="shared" si="489"/>
        <v>43.362268304478135</v>
      </c>
      <c r="Q1661" s="371">
        <f t="shared" si="490"/>
        <v>-101.56583241942087</v>
      </c>
      <c r="R1661" s="12">
        <f t="shared" si="491"/>
        <v>78.434167580579128</v>
      </c>
      <c r="S1661" s="57">
        <f t="shared" si="492"/>
        <v>0.46079568812572536</v>
      </c>
      <c r="T1661" s="12">
        <f t="shared" si="475"/>
        <v>43.362268304478135</v>
      </c>
    </row>
    <row r="1662" spans="1:20" x14ac:dyDescent="0.25">
      <c r="A1662" s="57">
        <f t="shared" si="476"/>
        <v>2906.2667030927892</v>
      </c>
      <c r="B1662" s="12">
        <f t="shared" si="493"/>
        <v>462.54671174060314</v>
      </c>
      <c r="C1662" s="57" t="str">
        <f t="shared" si="477"/>
        <v>-29.5035138603815-143.664881867538i</v>
      </c>
      <c r="D1662" s="57" t="str">
        <f t="shared" si="478"/>
        <v>7.79993411874452-68.8394774789945i</v>
      </c>
      <c r="E1662" s="57" t="str">
        <f t="shared" si="479"/>
        <v>161.345520217503-2.15199715884807i</v>
      </c>
      <c r="F1662" s="57" t="str">
        <f t="shared" si="480"/>
        <v>3.83983505743927-143.516148790268i</v>
      </c>
      <c r="G1662" s="57" t="str">
        <f t="shared" si="481"/>
        <v>0.999998754531235-0.0011160050240365i</v>
      </c>
      <c r="H1662" s="57" t="str">
        <f t="shared" si="482"/>
        <v>109.408696595146+33.6439643425795i</v>
      </c>
      <c r="I1662" s="57" t="str">
        <f t="shared" si="483"/>
        <v>14.8064164400389-43.931313157351i</v>
      </c>
      <c r="K1662" s="57" t="str">
        <f t="shared" si="484"/>
        <v>0.100205037372928-0.0312206500021977i</v>
      </c>
      <c r="L1662" s="57" t="str">
        <f t="shared" si="485"/>
        <v>0.000125-1.08475423691959i</v>
      </c>
      <c r="M1662" s="57" t="str">
        <f t="shared" si="486"/>
        <v>0.0015-0.522924078952726i</v>
      </c>
      <c r="N1662" s="57">
        <f t="shared" si="487"/>
        <v>78.394891630544478</v>
      </c>
      <c r="O1662" s="57">
        <f t="shared" si="488"/>
        <v>43.326415332143846</v>
      </c>
      <c r="P1662" s="371">
        <f t="shared" si="489"/>
        <v>43.326415332143846</v>
      </c>
      <c r="Q1662" s="371">
        <f t="shared" si="490"/>
        <v>-101.60510836945552</v>
      </c>
      <c r="R1662" s="12">
        <f t="shared" si="491"/>
        <v>78.394891630544478</v>
      </c>
      <c r="S1662" s="57">
        <f t="shared" si="492"/>
        <v>0.46254671174060313</v>
      </c>
      <c r="T1662" s="12">
        <f t="shared" si="475"/>
        <v>43.326415332143846</v>
      </c>
    </row>
    <row r="1663" spans="1:20" x14ac:dyDescent="0.25">
      <c r="A1663" s="57">
        <f t="shared" si="476"/>
        <v>2917.310516564542</v>
      </c>
      <c r="B1663" s="12">
        <f t="shared" si="493"/>
        <v>464.30438924521746</v>
      </c>
      <c r="C1663" s="57" t="str">
        <f t="shared" si="477"/>
        <v>-29.4802356455252-143.052546295671i</v>
      </c>
      <c r="D1663" s="57" t="str">
        <f t="shared" si="478"/>
        <v>7.79993361709992-68.5790496980438i</v>
      </c>
      <c r="E1663" s="57" t="str">
        <f t="shared" si="479"/>
        <v>161.337881669299-2.15747160460096i</v>
      </c>
      <c r="F1663" s="57" t="str">
        <f t="shared" si="480"/>
        <v>3.83983502102401-142.972884459294i</v>
      </c>
      <c r="G1663" s="57" t="str">
        <f t="shared" si="481"/>
        <v>0.9999987450477-0.00112024583250393i</v>
      </c>
      <c r="H1663" s="57" t="str">
        <f t="shared" si="482"/>
        <v>109.411120820621+33.7720959220654i</v>
      </c>
      <c r="I1663" s="57" t="str">
        <f t="shared" si="483"/>
        <v>14.8065605398946-43.7632263356317i</v>
      </c>
      <c r="K1663" s="57" t="str">
        <f t="shared" si="484"/>
        <v>0.100137184037253-0.0313179193197852i</v>
      </c>
      <c r="L1663" s="57" t="str">
        <f t="shared" si="485"/>
        <v>0.000125-1.08064777537317i</v>
      </c>
      <c r="M1663" s="57" t="str">
        <f t="shared" si="486"/>
        <v>0.0015-0.52094448989114i</v>
      </c>
      <c r="N1663" s="57">
        <f t="shared" si="487"/>
        <v>78.355515290217483</v>
      </c>
      <c r="O1663" s="57">
        <f t="shared" si="488"/>
        <v>43.290542805223865</v>
      </c>
      <c r="P1663" s="371">
        <f t="shared" si="489"/>
        <v>43.290542805223865</v>
      </c>
      <c r="Q1663" s="371">
        <f t="shared" si="490"/>
        <v>-101.64448470978252</v>
      </c>
      <c r="R1663" s="12">
        <f t="shared" si="491"/>
        <v>78.355515290217483</v>
      </c>
      <c r="S1663" s="57">
        <f t="shared" si="492"/>
        <v>0.46430438924521744</v>
      </c>
      <c r="T1663" s="12">
        <f t="shared" si="475"/>
        <v>43.290542805223865</v>
      </c>
    </row>
    <row r="1664" spans="1:20" x14ac:dyDescent="0.25">
      <c r="A1664" s="57">
        <f t="shared" si="476"/>
        <v>2928.3962965274873</v>
      </c>
      <c r="B1664" s="12">
        <f t="shared" si="493"/>
        <v>466.06874592434929</v>
      </c>
      <c r="C1664" s="57" t="str">
        <f t="shared" si="477"/>
        <v>-29.4568169231128-142.442376413286i</v>
      </c>
      <c r="D1664" s="57" t="str">
        <f t="shared" si="478"/>
        <v>7.79993311163565-68.3196084497243i</v>
      </c>
      <c r="E1664" s="57" t="str">
        <f t="shared" si="479"/>
        <v>161.330197561261-2.16294021564224i</v>
      </c>
      <c r="F1664" s="57" t="str">
        <f t="shared" si="480"/>
        <v>3.83983498433144-142.431676841261i</v>
      </c>
      <c r="G1664" s="57" t="str">
        <f t="shared" si="481"/>
        <v>0.999998735491953-0.00112450275592198i</v>
      </c>
      <c r="H1664" s="57" t="str">
        <f t="shared" si="482"/>
        <v>109.413563573374+33.900717662078i</v>
      </c>
      <c r="I1664" s="57" t="str">
        <f t="shared" si="483"/>
        <v>14.8067057396742-43.5957690435163i</v>
      </c>
      <c r="K1664" s="57" t="str">
        <f t="shared" si="484"/>
        <v>0.100068907567055-0.0314153432932325i</v>
      </c>
      <c r="L1664" s="57" t="str">
        <f t="shared" si="485"/>
        <v>0.000125-1.0765568593078i</v>
      </c>
      <c r="M1664" s="57" t="str">
        <f t="shared" si="486"/>
        <v>0.0015-0.518972394790934i</v>
      </c>
      <c r="N1664" s="57">
        <f t="shared" si="487"/>
        <v>78.316038656529912</v>
      </c>
      <c r="O1664" s="57">
        <f t="shared" si="488"/>
        <v>43.254650610341734</v>
      </c>
      <c r="P1664" s="371">
        <f t="shared" si="489"/>
        <v>43.254650610341734</v>
      </c>
      <c r="Q1664" s="371">
        <f t="shared" si="490"/>
        <v>-101.68396134347009</v>
      </c>
      <c r="R1664" s="12">
        <f t="shared" si="491"/>
        <v>78.316038656529912</v>
      </c>
      <c r="S1664" s="57">
        <f t="shared" si="492"/>
        <v>0.46606874592434927</v>
      </c>
      <c r="T1664" s="12">
        <f t="shared" si="475"/>
        <v>43.254650610341734</v>
      </c>
    </row>
    <row r="1665" spans="1:20" x14ac:dyDescent="0.25">
      <c r="A1665" s="57">
        <f t="shared" si="476"/>
        <v>2939.5242024542918</v>
      </c>
      <c r="B1665" s="12">
        <f t="shared" si="493"/>
        <v>467.83980715886184</v>
      </c>
      <c r="C1665" s="57" t="str">
        <f t="shared" si="477"/>
        <v>-29.4332570970321-141.834364419814i</v>
      </c>
      <c r="D1665" s="57" t="str">
        <f t="shared" si="478"/>
        <v>7.79993260232261-68.0611500018865i</v>
      </c>
      <c r="E1665" s="57" t="str">
        <f t="shared" si="479"/>
        <v>161.322467708985-2.1684027368954i</v>
      </c>
      <c r="F1665" s="57" t="str">
        <f t="shared" si="480"/>
        <v>3.83983494735951-141.892518150717i</v>
      </c>
      <c r="G1665" s="57" t="str">
        <f t="shared" si="481"/>
        <v>0.999998725863445-0.00112877585552604i</v>
      </c>
      <c r="H1665" s="57" t="str">
        <f t="shared" si="482"/>
        <v>109.416024995523+34.02983146263i</v>
      </c>
      <c r="I1665" s="57" t="str">
        <f t="shared" si="483"/>
        <v>14.8068520477945-43.4289388718567i</v>
      </c>
      <c r="K1665" s="57" t="str">
        <f t="shared" si="484"/>
        <v>0.100000205974723-0.0315129205543217i</v>
      </c>
      <c r="L1665" s="57" t="str">
        <f t="shared" si="485"/>
        <v>0.000125-1.07248142987428i</v>
      </c>
      <c r="M1665" s="57" t="str">
        <f t="shared" si="486"/>
        <v>0.0015-0.517007765282861i</v>
      </c>
      <c r="N1665" s="57">
        <f t="shared" si="487"/>
        <v>78.276461830906342</v>
      </c>
      <c r="O1665" s="57">
        <f t="shared" si="488"/>
        <v>43.218738633715191</v>
      </c>
      <c r="P1665" s="371">
        <f t="shared" si="489"/>
        <v>43.218738633715191</v>
      </c>
      <c r="Q1665" s="371">
        <f t="shared" si="490"/>
        <v>-101.72353816909366</v>
      </c>
      <c r="R1665" s="12">
        <f t="shared" si="491"/>
        <v>78.276461830906342</v>
      </c>
      <c r="S1665" s="57">
        <f t="shared" si="492"/>
        <v>0.46783980715886186</v>
      </c>
      <c r="T1665" s="12">
        <f t="shared" si="475"/>
        <v>43.218738633715191</v>
      </c>
    </row>
    <row r="1666" spans="1:20" x14ac:dyDescent="0.25">
      <c r="A1666" s="57">
        <f t="shared" si="476"/>
        <v>2950.6943944236182</v>
      </c>
      <c r="B1666" s="12">
        <f t="shared" si="493"/>
        <v>469.61759842606551</v>
      </c>
      <c r="C1666" s="57" t="str">
        <f t="shared" si="477"/>
        <v>-29.4095555721342-141.228502552803i</v>
      </c>
      <c r="D1666" s="57" t="str">
        <f t="shared" si="478"/>
        <v>7.79993208913149-67.8036706365183i</v>
      </c>
      <c r="E1666" s="57" t="str">
        <f t="shared" si="479"/>
        <v>161.314691928545-2.17385891078371i</v>
      </c>
      <c r="F1666" s="57" t="str">
        <f t="shared" si="480"/>
        <v>3.83983491010609-141.355400631682i</v>
      </c>
      <c r="G1666" s="57" t="str">
        <f t="shared" si="481"/>
        <v>0.999998716161621-0.00113306519278422i</v>
      </c>
      <c r="H1666" s="57" t="str">
        <f t="shared" si="482"/>
        <v>109.418505230286+34.1594392313823i</v>
      </c>
      <c r="I1666" s="57" t="str">
        <f t="shared" si="483"/>
        <v>14.8069994727365-43.2627334205235i</v>
      </c>
      <c r="K1666" s="57" t="str">
        <f t="shared" si="484"/>
        <v>0.0999310772724332-0.03161064971541i</v>
      </c>
      <c r="L1666" s="57" t="str">
        <f t="shared" si="485"/>
        <v>0.000125-1.06842142844619i</v>
      </c>
      <c r="M1666" s="57" t="str">
        <f t="shared" si="486"/>
        <v>0.0015-0.515050573105061i</v>
      </c>
      <c r="N1666" s="57">
        <f t="shared" si="487"/>
        <v>78.236784919306146</v>
      </c>
      <c r="O1666" s="57">
        <f t="shared" si="488"/>
        <v>43.182806761157259</v>
      </c>
      <c r="P1666" s="371">
        <f t="shared" si="489"/>
        <v>43.182806761157259</v>
      </c>
      <c r="Q1666" s="371">
        <f t="shared" si="490"/>
        <v>-101.76321508069385</v>
      </c>
      <c r="R1666" s="12">
        <f t="shared" si="491"/>
        <v>78.236784919306146</v>
      </c>
      <c r="S1666" s="57">
        <f t="shared" si="492"/>
        <v>0.46961759842606549</v>
      </c>
      <c r="T1666" s="12">
        <f t="shared" si="475"/>
        <v>43.182806761157259</v>
      </c>
    </row>
    <row r="1667" spans="1:20" x14ac:dyDescent="0.25">
      <c r="A1667" s="57">
        <f t="shared" si="476"/>
        <v>2961.9070331224275</v>
      </c>
      <c r="B1667" s="12">
        <f t="shared" si="493"/>
        <v>471.40214530008456</v>
      </c>
      <c r="C1667" s="57" t="str">
        <f t="shared" si="477"/>
        <v>-29.3857117542914-140.62478308784i</v>
      </c>
      <c r="D1667" s="57" t="str">
        <f t="shared" si="478"/>
        <v>7.79993157203277-67.5471666496925i</v>
      </c>
      <c r="E1667" s="57" t="str">
        <f t="shared" si="479"/>
        <v>161.306870036519-2.17930847721631i</v>
      </c>
      <c r="F1667" s="57" t="str">
        <f t="shared" si="480"/>
        <v>3.83983487256896-140.820316557541i</v>
      </c>
      <c r="G1667" s="57" t="str">
        <f t="shared" si="481"/>
        <v>0.999998706385923-0.00113737082939819i</v>
      </c>
      <c r="H1667" s="57" t="str">
        <f t="shared" si="482"/>
        <v>109.421004421988+34.2895428836806i</v>
      </c>
      <c r="I1667" s="57" t="str">
        <f t="shared" si="483"/>
        <v>14.8071480230465-43.0971502983722i</v>
      </c>
      <c r="K1667" s="57" t="str">
        <f t="shared" si="484"/>
        <v>0.0998615194722968-0.0317085293693141i</v>
      </c>
      <c r="L1667" s="57" t="str">
        <f t="shared" si="485"/>
        <v>0.000125-1.06437679661903i</v>
      </c>
      <c r="M1667" s="57" t="str">
        <f t="shared" si="486"/>
        <v>0.0015-0.51310079010267i</v>
      </c>
      <c r="N1667" s="57">
        <f t="shared" si="487"/>
        <v>78.197008032267988</v>
      </c>
      <c r="O1667" s="57">
        <f t="shared" si="488"/>
        <v>43.146854878079132</v>
      </c>
      <c r="P1667" s="371">
        <f t="shared" si="489"/>
        <v>43.146854878079132</v>
      </c>
      <c r="Q1667" s="371">
        <f t="shared" si="490"/>
        <v>-101.80299196773201</v>
      </c>
      <c r="R1667" s="12">
        <f t="shared" si="491"/>
        <v>78.197008032267988</v>
      </c>
      <c r="S1667" s="57">
        <f t="shared" si="492"/>
        <v>0.47140214530008456</v>
      </c>
      <c r="T1667" s="12">
        <f t="shared" si="475"/>
        <v>43.146854878079132</v>
      </c>
    </row>
    <row r="1668" spans="1:20" x14ac:dyDescent="0.25">
      <c r="A1668" s="57">
        <f t="shared" si="476"/>
        <v>2973.1622798482931</v>
      </c>
      <c r="B1668" s="12">
        <f t="shared" si="493"/>
        <v>473.19347345222491</v>
      </c>
      <c r="C1668" s="57" t="str">
        <f t="shared" si="477"/>
        <v>-29.3617250504591-140.023198338463i</v>
      </c>
      <c r="D1668" s="57" t="str">
        <f t="shared" si="478"/>
        <v>7.79993105099676-67.291634351513i</v>
      </c>
      <c r="E1668" s="57" t="str">
        <f t="shared" si="479"/>
        <v>161.299001850016-2.1847511735793i</v>
      </c>
      <c r="F1668" s="57" t="str">
        <f t="shared" si="480"/>
        <v>3.83983483474605-140.287258230931i</v>
      </c>
      <c r="G1668" s="57" t="str">
        <f t="shared" si="481"/>
        <v>0.999998696535789-0.00114169282730406i</v>
      </c>
      <c r="H1668" s="57" t="str">
        <f t="shared" si="482"/>
        <v>109.423522716067+34.4201443425878i</v>
      </c>
      <c r="I1668" s="57" t="str">
        <f t="shared" si="483"/>
        <v>14.8072977073367-42.9321871232075i</v>
      </c>
      <c r="K1668" s="57" t="str">
        <f t="shared" si="484"/>
        <v>0.0997915305865149-0.0318065580891961i</v>
      </c>
      <c r="L1668" s="57" t="str">
        <f t="shared" si="485"/>
        <v>0.000125-1.06034747620944i</v>
      </c>
      <c r="M1668" s="57" t="str">
        <f t="shared" si="486"/>
        <v>0.0015-0.511158388227406i</v>
      </c>
      <c r="N1668" s="57">
        <f t="shared" si="487"/>
        <v>78.15713128495247</v>
      </c>
      <c r="O1668" s="57">
        <f t="shared" si="488"/>
        <v>43.110882869492698</v>
      </c>
      <c r="P1668" s="371">
        <f t="shared" si="489"/>
        <v>43.110882869492698</v>
      </c>
      <c r="Q1668" s="371">
        <f t="shared" si="490"/>
        <v>-101.84286871504753</v>
      </c>
      <c r="R1668" s="12">
        <f t="shared" si="491"/>
        <v>78.15713128495247</v>
      </c>
      <c r="S1668" s="57">
        <f t="shared" si="492"/>
        <v>0.4731934734522249</v>
      </c>
      <c r="T1668" s="12">
        <f t="shared" si="475"/>
        <v>43.110882869492698</v>
      </c>
    </row>
    <row r="1669" spans="1:20" x14ac:dyDescent="0.25">
      <c r="A1669" s="57">
        <f t="shared" si="476"/>
        <v>2984.4602965117165</v>
      </c>
      <c r="B1669" s="12">
        <f t="shared" si="493"/>
        <v>474.99160865134337</v>
      </c>
      <c r="C1669" s="57" t="str">
        <f t="shared" si="477"/>
        <v>-29.3375948687354-139.42374065606i</v>
      </c>
      <c r="D1669" s="57" t="str">
        <f t="shared" si="478"/>
        <v>7.79993052599338-67.0370700660613i</v>
      </c>
      <c r="E1669" s="57" t="str">
        <f t="shared" si="479"/>
        <v>161.29108718669-2.19018673472526i</v>
      </c>
      <c r="F1669" s="57" t="str">
        <f t="shared" si="480"/>
        <v>3.8398347966351-139.756217983626i</v>
      </c>
      <c r="G1669" s="57" t="str">
        <f t="shared" si="481"/>
        <v>0.999998686610652-0.00114603124867329i</v>
      </c>
      <c r="H1669" s="57" t="str">
        <f t="shared" si="482"/>
        <v>109.426060259089+34.5512455389203i</v>
      </c>
      <c r="I1669" s="57" t="str">
        <f t="shared" si="483"/>
        <v>14.8074485342853-42.7678415217496i</v>
      </c>
      <c r="K1669" s="57" t="str">
        <f t="shared" si="484"/>
        <v>0.0997211086275317-0.0319047344284497i</v>
      </c>
      <c r="L1669" s="57" t="str">
        <f t="shared" si="485"/>
        <v>0.000125-1.05633340925427i</v>
      </c>
      <c r="M1669" s="57" t="str">
        <f t="shared" si="486"/>
        <v>0.0015-0.509223339537165i</v>
      </c>
      <c r="N1669" s="57">
        <f t="shared" si="487"/>
        <v>78.117154797184952</v>
      </c>
      <c r="O1669" s="57">
        <f t="shared" si="488"/>
        <v>43.074890620012233</v>
      </c>
      <c r="P1669" s="371">
        <f t="shared" si="489"/>
        <v>43.074890620012233</v>
      </c>
      <c r="Q1669" s="371">
        <f t="shared" si="490"/>
        <v>-101.88284520281505</v>
      </c>
      <c r="R1669" s="12">
        <f t="shared" si="491"/>
        <v>78.117154797184952</v>
      </c>
      <c r="S1669" s="57">
        <f t="shared" si="492"/>
        <v>0.47499160865134338</v>
      </c>
      <c r="T1669" s="12">
        <f t="shared" si="475"/>
        <v>43.074890620012233</v>
      </c>
    </row>
    <row r="1670" spans="1:20" x14ac:dyDescent="0.25">
      <c r="A1670" s="57">
        <f t="shared" si="476"/>
        <v>2995.8012456384613</v>
      </c>
      <c r="B1670" s="12">
        <f t="shared" si="493"/>
        <v>476.79657676421851</v>
      </c>
      <c r="C1670" s="57" t="str">
        <f t="shared" si="477"/>
        <v>-29.3133206184205-138.826402429784i</v>
      </c>
      <c r="D1670" s="57" t="str">
        <f t="shared" si="478"/>
        <v>7.79992999699243-66.7834701313448i</v>
      </c>
      <c r="E1670" s="57" t="str">
        <f t="shared" si="479"/>
        <v>161.283125864761-2.19561489296156i</v>
      </c>
      <c r="F1670" s="57" t="str">
        <f t="shared" si="480"/>
        <v>3.83983475823395-139.227188176437i</v>
      </c>
      <c r="G1670" s="57" t="str">
        <f t="shared" si="481"/>
        <v>0.999998676609941-0.00115038615591355i</v>
      </c>
      <c r="H1670" s="57" t="str">
        <f t="shared" si="482"/>
        <v>109.428617198749+34.6828484112805i</v>
      </c>
      <c r="I1670" s="57" t="str">
        <f t="shared" si="483"/>
        <v>14.8076005126375-42.6041111296005i</v>
      </c>
      <c r="K1670" s="57" t="str">
        <f t="shared" si="484"/>
        <v>0.0996502516081924-0.0320030569205867i</v>
      </c>
      <c r="L1670" s="57" t="str">
        <f t="shared" si="485"/>
        <v>0.000125-1.05233453800983i</v>
      </c>
      <c r="M1670" s="57" t="str">
        <f t="shared" si="486"/>
        <v>0.0015-0.507295616195621i</v>
      </c>
      <c r="N1670" s="57">
        <f t="shared" si="487"/>
        <v>78.077078693500354</v>
      </c>
      <c r="O1670" s="57">
        <f t="shared" si="488"/>
        <v>43.038878013857136</v>
      </c>
      <c r="P1670" s="371">
        <f t="shared" si="489"/>
        <v>43.038878013857136</v>
      </c>
      <c r="Q1670" s="371">
        <f t="shared" si="490"/>
        <v>-101.92292130649965</v>
      </c>
      <c r="R1670" s="12">
        <f t="shared" si="491"/>
        <v>78.077078693500354</v>
      </c>
      <c r="S1670" s="57">
        <f t="shared" si="492"/>
        <v>0.47679657676421849</v>
      </c>
      <c r="T1670" s="12">
        <f t="shared" si="475"/>
        <v>43.038878013857136</v>
      </c>
    </row>
    <row r="1671" spans="1:20" x14ac:dyDescent="0.25">
      <c r="A1671" s="57">
        <f t="shared" si="476"/>
        <v>3007.1852903718877</v>
      </c>
      <c r="B1671" s="12">
        <f t="shared" si="493"/>
        <v>478.60840375592255</v>
      </c>
      <c r="C1671" s="57" t="str">
        <f t="shared" si="477"/>
        <v>-29.2889017100798-138.231176086468i</v>
      </c>
      <c r="D1671" s="57" t="str">
        <f t="shared" si="478"/>
        <v>7.7999294639636-66.5308308992426i</v>
      </c>
      <c r="E1671" s="57" t="str">
        <f t="shared" si="479"/>
        <v>161.275117703048-2.20103537804068i</v>
      </c>
      <c r="F1671" s="57" t="str">
        <f t="shared" si="480"/>
        <v>3.83983471954045-138.700161199091i</v>
      </c>
      <c r="G1671" s="57" t="str">
        <f t="shared" si="481"/>
        <v>0.99999866653308-0.00115475761166968i</v>
      </c>
      <c r="H1671" s="57" t="str">
        <f t="shared" si="482"/>
        <v>109.431193683887+34.8149549060927i</v>
      </c>
      <c r="I1671" s="57" t="str">
        <f t="shared" si="483"/>
        <v>14.8077536512055-42.4409935912095i</v>
      </c>
      <c r="K1671" s="57" t="str">
        <f t="shared" si="484"/>
        <v>0.0995789575419023-0.0321015240791244i</v>
      </c>
      <c r="L1671" s="57" t="str">
        <f t="shared" si="485"/>
        <v>0.000125-1.04835080495102i</v>
      </c>
      <c r="M1671" s="57" t="str">
        <f t="shared" si="486"/>
        <v>0.0015-0.50537519047183i</v>
      </c>
      <c r="N1671" s="57">
        <f t="shared" si="487"/>
        <v>78.036903103186575</v>
      </c>
      <c r="O1671" s="57">
        <f t="shared" si="488"/>
        <v>43.002844934854764</v>
      </c>
      <c r="P1671" s="371">
        <f t="shared" si="489"/>
        <v>43.002844934854764</v>
      </c>
      <c r="Q1671" s="371">
        <f t="shared" si="490"/>
        <v>-101.96309689681343</v>
      </c>
      <c r="R1671" s="12">
        <f t="shared" si="491"/>
        <v>78.036903103186575</v>
      </c>
      <c r="S1671" s="57">
        <f t="shared" si="492"/>
        <v>0.47860840375592256</v>
      </c>
      <c r="T1671" s="12">
        <f t="shared" si="475"/>
        <v>43.002844934854764</v>
      </c>
    </row>
    <row r="1672" spans="1:20" x14ac:dyDescent="0.25">
      <c r="A1672" s="57">
        <f t="shared" si="476"/>
        <v>3018.6125944753012</v>
      </c>
      <c r="B1672" s="12">
        <f t="shared" si="493"/>
        <v>480.42711569019508</v>
      </c>
      <c r="C1672" s="57" t="str">
        <f t="shared" si="477"/>
        <v>-29.2643375556082-137.638054090531i</v>
      </c>
      <c r="D1672" s="57" t="str">
        <f t="shared" si="478"/>
        <v>7.79992892687605-66.2791487354547i</v>
      </c>
      <c r="E1672" s="57" t="str">
        <f t="shared" si="479"/>
        <v>161.267062520982-2.20644791715026i</v>
      </c>
      <c r="F1672" s="57" t="str">
        <f t="shared" si="480"/>
        <v>3.83983468055228-138.175129470128i</v>
      </c>
      <c r="G1672" s="57" t="str">
        <f t="shared" si="481"/>
        <v>0.99999865637949-0.00115914567882452i</v>
      </c>
      <c r="H1672" s="57" t="str">
        <f t="shared" si="482"/>
        <v>109.433789864492+34.9475669776388i</v>
      </c>
      <c r="I1672" s="57" t="str">
        <f t="shared" si="483"/>
        <v>14.8079079588696-42.2784865598387i</v>
      </c>
      <c r="K1672" s="57" t="str">
        <f t="shared" si="484"/>
        <v>0.099507224442787-0.0322001343974752i</v>
      </c>
      <c r="L1672" s="57" t="str">
        <f t="shared" si="485"/>
        <v>0.000125-1.04438215277049i</v>
      </c>
      <c r="M1672" s="57" t="str">
        <f t="shared" si="486"/>
        <v>0.0015-0.503462034739817i</v>
      </c>
      <c r="N1672" s="57">
        <f t="shared" si="487"/>
        <v>77.996628160327532</v>
      </c>
      <c r="O1672" s="57">
        <f t="shared" si="488"/>
        <v>42.96679126644279</v>
      </c>
      <c r="P1672" s="371">
        <f t="shared" si="489"/>
        <v>42.96679126644279</v>
      </c>
      <c r="Q1672" s="371">
        <f t="shared" si="490"/>
        <v>-102.00337183967247</v>
      </c>
      <c r="R1672" s="12">
        <f t="shared" si="491"/>
        <v>77.996628160327532</v>
      </c>
      <c r="S1672" s="57">
        <f t="shared" si="492"/>
        <v>0.48042711569019508</v>
      </c>
      <c r="T1672" s="12">
        <f t="shared" si="475"/>
        <v>42.96679126644279</v>
      </c>
    </row>
    <row r="1673" spans="1:20" x14ac:dyDescent="0.25">
      <c r="A1673" s="57">
        <f t="shared" si="476"/>
        <v>3030.0833223343075</v>
      </c>
      <c r="B1673" s="12">
        <f t="shared" si="493"/>
        <v>482.25273872981785</v>
      </c>
      <c r="C1673" s="57" t="str">
        <f t="shared" si="477"/>
        <v>-29.2396275682881-137.047028943884i</v>
      </c>
      <c r="D1673" s="57" t="str">
        <f t="shared" si="478"/>
        <v>7.79992838569896-66.028420019448i</v>
      </c>
      <c r="E1673" s="57" t="str">
        <f t="shared" si="479"/>
        <v>161.258960138631-2.21185223490233i</v>
      </c>
      <c r="F1673" s="57" t="str">
        <f t="shared" si="480"/>
        <v>3.83983464126723-137.65208543679i</v>
      </c>
      <c r="G1673" s="57" t="str">
        <f t="shared" si="481"/>
        <v>0.999998646148586-0.00116355042049986i</v>
      </c>
      <c r="H1673" s="57" t="str">
        <f t="shared" si="482"/>
        <v>109.436405891714+35.0806865880911i</v>
      </c>
      <c r="I1673" s="57" t="str">
        <f t="shared" si="483"/>
        <v>14.8080634445779-42.1165876975305i</v>
      </c>
      <c r="K1673" s="57" t="str">
        <f t="shared" si="484"/>
        <v>0.0994350503258575-0.0322988863488337i</v>
      </c>
      <c r="L1673" s="57" t="str">
        <f t="shared" si="485"/>
        <v>0.000125-1.04042852437786i</v>
      </c>
      <c r="M1673" s="57" t="str">
        <f t="shared" si="486"/>
        <v>0.0015-0.501556121478201i</v>
      </c>
      <c r="N1673" s="57">
        <f t="shared" si="487"/>
        <v>77.956254003848755</v>
      </c>
      <c r="O1673" s="57">
        <f t="shared" si="488"/>
        <v>42.930716891671594</v>
      </c>
      <c r="P1673" s="371">
        <f t="shared" si="489"/>
        <v>42.930716891671594</v>
      </c>
      <c r="Q1673" s="371">
        <f t="shared" si="490"/>
        <v>-102.04374599615124</v>
      </c>
      <c r="R1673" s="12">
        <f t="shared" si="491"/>
        <v>77.956254003848755</v>
      </c>
      <c r="S1673" s="57">
        <f t="shared" si="492"/>
        <v>0.48225273872981783</v>
      </c>
      <c r="T1673" s="12">
        <f t="shared" si="475"/>
        <v>42.930716891671594</v>
      </c>
    </row>
    <row r="1674" spans="1:20" x14ac:dyDescent="0.25">
      <c r="A1674" s="57">
        <f t="shared" si="476"/>
        <v>3041.5976389591779</v>
      </c>
      <c r="B1674" s="12">
        <f t="shared" si="493"/>
        <v>484.08529913699118</v>
      </c>
      <c r="C1674" s="57" t="str">
        <f t="shared" si="477"/>
        <v>-29.2147711628586-136.458093185847i</v>
      </c>
      <c r="D1674" s="57" t="str">
        <f t="shared" si="478"/>
        <v>7.79992784040122-65.7786411444058i</v>
      </c>
      <c r="E1674" s="57" t="str">
        <f t="shared" si="479"/>
        <v>161.250810376725-2.21724805332425i</v>
      </c>
      <c r="F1674" s="57" t="str">
        <f t="shared" si="480"/>
        <v>3.83983460168307-137.131021574914i</v>
      </c>
      <c r="G1674" s="57" t="str">
        <f t="shared" si="481"/>
        <v>0.99999863583978-0.00116797190005734i</v>
      </c>
      <c r="H1674" s="57" t="str">
        <f t="shared" si="482"/>
        <v>109.439041917871+35.2143157075504i</v>
      </c>
      <c r="I1674" s="57" t="str">
        <f t="shared" si="483"/>
        <v>14.8082201173479-41.955294675073i</v>
      </c>
      <c r="K1674" s="57" t="str">
        <f t="shared" si="484"/>
        <v>0.0993624332071744-0.0323977783860686i</v>
      </c>
      <c r="L1674" s="57" t="str">
        <f t="shared" si="485"/>
        <v>0.000125-1.03648986289884i</v>
      </c>
      <c r="M1674" s="57" t="str">
        <f t="shared" si="486"/>
        <v>0.0015-0.499657423269775i</v>
      </c>
      <c r="N1674" s="57">
        <f t="shared" si="487"/>
        <v>77.91578077756003</v>
      </c>
      <c r="O1674" s="57">
        <f t="shared" si="488"/>
        <v>42.894621693207426</v>
      </c>
      <c r="P1674" s="371">
        <f t="shared" si="489"/>
        <v>42.894621693207426</v>
      </c>
      <c r="Q1674" s="371">
        <f t="shared" si="490"/>
        <v>-102.08421922243997</v>
      </c>
      <c r="R1674" s="12">
        <f t="shared" si="491"/>
        <v>77.91578077756003</v>
      </c>
      <c r="S1674" s="57">
        <f t="shared" si="492"/>
        <v>0.48408529913699117</v>
      </c>
      <c r="T1674" s="12">
        <f t="shared" si="475"/>
        <v>42.894621693207426</v>
      </c>
    </row>
    <row r="1675" spans="1:20" x14ac:dyDescent="0.25">
      <c r="A1675" s="57">
        <f t="shared" si="476"/>
        <v>3053.1557099872225</v>
      </c>
      <c r="B1675" s="12">
        <f t="shared" si="493"/>
        <v>485.92482327371175</v>
      </c>
      <c r="C1675" s="57" t="str">
        <f t="shared" si="477"/>
        <v>-29.1897677555778-135.871239393057i</v>
      </c>
      <c r="D1675" s="57" t="str">
        <f t="shared" si="478"/>
        <v>7.79992729095143-65.5298085171748i</v>
      </c>
      <c r="E1675" s="57" t="str">
        <f t="shared" si="479"/>
        <v>161.242613056679-2.22263509184931i</v>
      </c>
      <c r="F1675" s="57" t="str">
        <f t="shared" si="480"/>
        <v>3.83983456179751-136.61193038882i</v>
      </c>
      <c r="G1675" s="57" t="str">
        <f t="shared" si="481"/>
        <v>0.999998625452478-0.00117241018109937i</v>
      </c>
      <c r="H1675" s="57" t="str">
        <f t="shared" si="482"/>
        <v>109.441698096461+35.3484563140799i</v>
      </c>
      <c r="I1675" s="57" t="str">
        <f t="shared" si="483"/>
        <v>14.8083779862664-41.7946051719669i</v>
      </c>
      <c r="K1675" s="57" t="str">
        <f t="shared" si="484"/>
        <v>0.0992893711040162-0.0324968089416124i</v>
      </c>
      <c r="L1675" s="57" t="str">
        <f t="shared" si="485"/>
        <v>0.000125-1.03256611167448i</v>
      </c>
      <c r="M1675" s="57" t="str">
        <f t="shared" si="486"/>
        <v>0.0015-0.497765912801132i</v>
      </c>
      <c r="N1675" s="57">
        <f t="shared" si="487"/>
        <v>77.875208630200447</v>
      </c>
      <c r="O1675" s="57">
        <f t="shared" si="488"/>
        <v>42.858505553335107</v>
      </c>
      <c r="P1675" s="371">
        <f t="shared" si="489"/>
        <v>42.858505553335107</v>
      </c>
      <c r="Q1675" s="371">
        <f t="shared" si="490"/>
        <v>-102.12479136979955</v>
      </c>
      <c r="R1675" s="12">
        <f t="shared" si="491"/>
        <v>77.875208630200447</v>
      </c>
      <c r="S1675" s="57">
        <f t="shared" si="492"/>
        <v>0.48592482327371173</v>
      </c>
      <c r="T1675" s="12">
        <f t="shared" si="475"/>
        <v>42.858505553335107</v>
      </c>
    </row>
    <row r="1676" spans="1:20" x14ac:dyDescent="0.25">
      <c r="A1676" s="57">
        <f t="shared" si="476"/>
        <v>3064.7577016851742</v>
      </c>
      <c r="B1676" s="12">
        <f t="shared" si="493"/>
        <v>487.77133760215185</v>
      </c>
      <c r="C1676" s="57" t="str">
        <f t="shared" si="477"/>
        <v>-29.1646167642857-135.286460179374i</v>
      </c>
      <c r="D1676" s="57" t="str">
        <f t="shared" si="478"/>
        <v>7.79992673731794-65.2819185582135i</v>
      </c>
      <c r="E1676" s="57" t="str">
        <f t="shared" si="479"/>
        <v>161.234368000615-2.22801306730429i</v>
      </c>
      <c r="F1676" s="57" t="str">
        <f t="shared" si="480"/>
        <v>3.83983452160823-136.094804411209i</v>
      </c>
      <c r="G1676" s="57" t="str">
        <f t="shared" si="481"/>
        <v>0.999998614986083-0.00117686532747i</v>
      </c>
      <c r="H1676" s="57" t="str">
        <f t="shared" si="482"/>
        <v>109.444374582168+35.4831103937411i</v>
      </c>
      <c r="I1676" s="57" t="str">
        <f t="shared" si="483"/>
        <v>14.8085370604899-41.6345168763923i</v>
      </c>
      <c r="K1676" s="57" t="str">
        <f t="shared" si="484"/>
        <v>0.0992158620350496-0.0325959764273535i</v>
      </c>
      <c r="L1676" s="57" t="str">
        <f t="shared" si="485"/>
        <v>0.000125-1.02865721426029i</v>
      </c>
      <c r="M1676" s="57" t="str">
        <f t="shared" si="486"/>
        <v>0.0015-0.495881562862256i</v>
      </c>
      <c r="N1676" s="57">
        <f t="shared" si="487"/>
        <v>77.834537715483364</v>
      </c>
      <c r="O1676" s="57">
        <f t="shared" si="488"/>
        <v>42.822368353960599</v>
      </c>
      <c r="P1676" s="371">
        <f t="shared" si="489"/>
        <v>42.822368353960599</v>
      </c>
      <c r="Q1676" s="371">
        <f t="shared" si="490"/>
        <v>-102.16546228451664</v>
      </c>
      <c r="R1676" s="12">
        <f t="shared" si="491"/>
        <v>77.834537715483364</v>
      </c>
      <c r="S1676" s="57">
        <f t="shared" si="492"/>
        <v>0.48777133760215186</v>
      </c>
      <c r="T1676" s="12">
        <f t="shared" si="475"/>
        <v>42.822368353960599</v>
      </c>
    </row>
    <row r="1677" spans="1:20" x14ac:dyDescent="0.25">
      <c r="A1677" s="57">
        <f t="shared" si="476"/>
        <v>3076.403780951578</v>
      </c>
      <c r="B1677" s="12">
        <f t="shared" si="493"/>
        <v>489.62486868504004</v>
      </c>
      <c r="C1677" s="57" t="str">
        <f t="shared" si="477"/>
        <v>-29.1393176084744-134.703748195795i</v>
      </c>
      <c r="D1677" s="57" t="str">
        <f t="shared" si="478"/>
        <v>7.7999261794689-65.0349677015415i</v>
      </c>
      <c r="E1677" s="57" t="str">
        <f t="shared" si="479"/>
        <v>161.226075031386-2.23338169390393i</v>
      </c>
      <c r="F1677" s="57" t="str">
        <f t="shared" si="480"/>
        <v>3.83983448111292-135.579636203048i</v>
      </c>
      <c r="G1677" s="57" t="str">
        <f t="shared" si="481"/>
        <v>0.999998604439992-0.00118133740325587i</v>
      </c>
      <c r="H1677" s="57" t="str">
        <f t="shared" si="482"/>
        <v>109.447071530873+35.6182799406304i</v>
      </c>
      <c r="I1677" s="57" t="str">
        <f t="shared" si="483"/>
        <v>14.8086973492453-41.4750274851738i</v>
      </c>
      <c r="K1677" s="57" t="str">
        <f t="shared" si="484"/>
        <v>0.0991419040205011-0.0326952792345289i</v>
      </c>
      <c r="L1677" s="57" t="str">
        <f t="shared" si="485"/>
        <v>0.000125-1.02476311442547i</v>
      </c>
      <c r="M1677" s="57" t="str">
        <f t="shared" si="486"/>
        <v>0.0015-0.494004346346139i</v>
      </c>
      <c r="N1677" s="57">
        <f t="shared" si="487"/>
        <v>77.793768192139623</v>
      </c>
      <c r="O1677" s="57">
        <f t="shared" si="488"/>
        <v>42.78620997661428</v>
      </c>
      <c r="P1677" s="371">
        <f t="shared" si="489"/>
        <v>42.78620997661428</v>
      </c>
      <c r="Q1677" s="371">
        <f t="shared" si="490"/>
        <v>-102.20623180786038</v>
      </c>
      <c r="R1677" s="12">
        <f t="shared" si="491"/>
        <v>77.793768192139623</v>
      </c>
      <c r="S1677" s="57">
        <f t="shared" si="492"/>
        <v>0.48962486868504002</v>
      </c>
      <c r="T1677" s="12">
        <f t="shared" si="475"/>
        <v>42.78620997661428</v>
      </c>
    </row>
    <row r="1678" spans="1:20" x14ac:dyDescent="0.25">
      <c r="A1678" s="57">
        <f t="shared" si="476"/>
        <v>3088.0941153191939</v>
      </c>
      <c r="B1678" s="12">
        <f t="shared" si="493"/>
        <v>491.4854431860432</v>
      </c>
      <c r="C1678" s="57" t="str">
        <f t="shared" si="477"/>
        <v>-29.1138697093513-134.123096130365i</v>
      </c>
      <c r="D1678" s="57" t="str">
        <f t="shared" si="478"/>
        <v>7.79992561737229-64.7889523946878i</v>
      </c>
      <c r="E1678" s="57" t="str">
        <f t="shared" si="479"/>
        <v>161.217733972603-2.2387406832398i</v>
      </c>
      <c r="F1678" s="57" t="str">
        <f t="shared" si="480"/>
        <v>3.83983444030929-135.066418353472i</v>
      </c>
      <c r="G1678" s="57" t="str">
        <f t="shared" si="481"/>
        <v>0.999998593813599-0.00118582647278717i</v>
      </c>
      <c r="H1678" s="57" t="str">
        <f t="shared" si="482"/>
        <v>109.449789099663+35.7539669569143i</v>
      </c>
      <c r="I1678" s="57" t="str">
        <f t="shared" si="483"/>
        <v>14.808858861831-41.3161347037501i</v>
      </c>
      <c r="K1678" s="57" t="str">
        <f t="shared" si="484"/>
        <v>0.0990674950823319-0.0327947157336171i</v>
      </c>
      <c r="L1678" s="57" t="str">
        <f t="shared" si="485"/>
        <v>0.000125-1.02088375615209i</v>
      </c>
      <c r="M1678" s="57" t="str">
        <f t="shared" si="486"/>
        <v>0.0015-0.492134236248395i</v>
      </c>
      <c r="N1678" s="57">
        <f t="shared" si="487"/>
        <v>77.752900223963621</v>
      </c>
      <c r="O1678" s="57">
        <f t="shared" si="488"/>
        <v>42.750030302453993</v>
      </c>
      <c r="P1678" s="371">
        <f t="shared" si="489"/>
        <v>42.750030302453993</v>
      </c>
      <c r="Q1678" s="371">
        <f t="shared" si="490"/>
        <v>-102.24709977603638</v>
      </c>
      <c r="R1678" s="12">
        <f t="shared" si="491"/>
        <v>77.752900223963621</v>
      </c>
      <c r="S1678" s="57">
        <f t="shared" si="492"/>
        <v>0.4914854431860432</v>
      </c>
      <c r="T1678" s="12">
        <f t="shared" si="475"/>
        <v>42.750030302453993</v>
      </c>
    </row>
    <row r="1679" spans="1:20" x14ac:dyDescent="0.25">
      <c r="A1679" s="57">
        <f t="shared" si="476"/>
        <v>3099.8288729574069</v>
      </c>
      <c r="B1679" s="12">
        <f t="shared" si="493"/>
        <v>493.35308787015015</v>
      </c>
      <c r="C1679" s="57" t="str">
        <f t="shared" si="477"/>
        <v>-29.0882724899081-133.544496708079i</v>
      </c>
      <c r="D1679" s="57" t="str">
        <f t="shared" si="478"/>
        <v>7.79992505099563-64.5438690986388i</v>
      </c>
      <c r="E1679" s="57" t="str">
        <f t="shared" si="479"/>
        <v>161.209344648654-2.24408974427134i</v>
      </c>
      <c r="F1679" s="57" t="str">
        <f t="shared" si="480"/>
        <v>3.83983439919492-134.555143479667i</v>
      </c>
      <c r="G1679" s="57" t="str">
        <f t="shared" si="481"/>
        <v>0.999998583106292-0.00119033260063848i</v>
      </c>
      <c r="H1679" s="57" t="str">
        <f t="shared" si="482"/>
        <v>109.452527446841+35.8901734528669i</v>
      </c>
      <c r="I1679" s="57" t="str">
        <f t="shared" si="483"/>
        <v>14.8090216076164-41.1578362461377i</v>
      </c>
      <c r="K1679" s="57" t="str">
        <f t="shared" si="484"/>
        <v>0.0989926332444142-0.0328942842742339i</v>
      </c>
      <c r="L1679" s="57" t="str">
        <f t="shared" si="485"/>
        <v>0.000125-1.01701908363428i</v>
      </c>
      <c r="M1679" s="57" t="str">
        <f t="shared" si="486"/>
        <v>0.0015-0.490271205666862i</v>
      </c>
      <c r="N1679" s="57">
        <f t="shared" si="487"/>
        <v>77.711933979856738</v>
      </c>
      <c r="O1679" s="57">
        <f t="shared" si="488"/>
        <v>42.713829212267633</v>
      </c>
      <c r="P1679" s="371">
        <f t="shared" si="489"/>
        <v>42.713829212267633</v>
      </c>
      <c r="Q1679" s="371">
        <f t="shared" si="490"/>
        <v>-102.28806602014326</v>
      </c>
      <c r="R1679" s="12">
        <f t="shared" si="491"/>
        <v>77.711933979856738</v>
      </c>
      <c r="S1679" s="57">
        <f t="shared" si="492"/>
        <v>0.49335308787015014</v>
      </c>
      <c r="T1679" s="12">
        <f t="shared" si="475"/>
        <v>42.713829212267633</v>
      </c>
    </row>
    <row r="1680" spans="1:20" x14ac:dyDescent="0.25">
      <c r="A1680" s="57">
        <f t="shared" si="476"/>
        <v>3111.6082226746453</v>
      </c>
      <c r="B1680" s="12">
        <f t="shared" si="493"/>
        <v>495.22782960405675</v>
      </c>
      <c r="C1680" s="57" t="str">
        <f t="shared" si="477"/>
        <v>-29.0625253749864-132.967942690803i</v>
      </c>
      <c r="D1680" s="57" t="str">
        <f t="shared" si="478"/>
        <v>7.79992448030649-64.2997142877891i</v>
      </c>
      <c r="E1680" s="57" t="str">
        <f t="shared" si="479"/>
        <v>161.200906884734-2.24942858331565i</v>
      </c>
      <c r="F1680" s="57" t="str">
        <f t="shared" si="480"/>
        <v>3.83983435776753-134.045804226774i</v>
      </c>
      <c r="G1680" s="57" t="str">
        <f t="shared" si="481"/>
        <v>0.999998572317455-0.00119485585162978i</v>
      </c>
      <c r="H1680" s="57" t="str">
        <f t="shared" si="482"/>
        <v>109.455286731935+36.0269014469056i</v>
      </c>
      <c r="I1680" s="57" t="str">
        <f t="shared" si="483"/>
        <v>14.8091855960433-41.0001298349012i</v>
      </c>
      <c r="K1680" s="57" t="str">
        <f t="shared" si="484"/>
        <v>0.0989173165327098-0.0329939831850267i</v>
      </c>
      <c r="L1680" s="57" t="str">
        <f t="shared" si="485"/>
        <v>0.000125-1.01316904127743i</v>
      </c>
      <c r="M1680" s="57" t="str">
        <f t="shared" si="486"/>
        <v>0.0015-0.488415227801216i</v>
      </c>
      <c r="N1680" s="57">
        <f t="shared" si="487"/>
        <v>77.670869633874247</v>
      </c>
      <c r="O1680" s="57">
        <f t="shared" si="488"/>
        <v>42.677606586477083</v>
      </c>
      <c r="P1680" s="371">
        <f t="shared" si="489"/>
        <v>42.677606586477083</v>
      </c>
      <c r="Q1680" s="371">
        <f t="shared" si="490"/>
        <v>-102.32913036612575</v>
      </c>
      <c r="R1680" s="12">
        <f t="shared" si="491"/>
        <v>77.670869633874247</v>
      </c>
      <c r="S1680" s="57">
        <f t="shared" si="492"/>
        <v>0.49522782960405676</v>
      </c>
      <c r="T1680" s="12">
        <f t="shared" si="475"/>
        <v>42.677606586477083</v>
      </c>
    </row>
    <row r="1681" spans="1:20" x14ac:dyDescent="0.25">
      <c r="A1681" s="57">
        <f t="shared" si="476"/>
        <v>3123.4323339208086</v>
      </c>
      <c r="B1681" s="12">
        <f t="shared" si="493"/>
        <v>497.10969535655215</v>
      </c>
      <c r="C1681" s="57" t="str">
        <f t="shared" si="477"/>
        <v>-29.0366277913507-132.393426877175i</v>
      </c>
      <c r="D1681" s="57" t="str">
        <f t="shared" si="478"/>
        <v>7.79992390527189-64.0564844498895i</v>
      </c>
      <c r="E1681" s="57" t="str">
        <f t="shared" si="479"/>
        <v>161.192420506867-2.25475690404279i</v>
      </c>
      <c r="F1681" s="57" t="str">
        <f t="shared" si="480"/>
        <v>3.83983431602466-133.538393267776i</v>
      </c>
      <c r="G1681" s="57" t="str">
        <f t="shared" si="481"/>
        <v>0.999998561446468-0.00119939629082734i</v>
      </c>
      <c r="H1681" s="57" t="str">
        <f t="shared" si="482"/>
        <v>109.458067115709+36.1641529656278i</v>
      </c>
      <c r="I1681" s="57" t="str">
        <f t="shared" si="483"/>
        <v>14.8093508366262-40.8430132011184i</v>
      </c>
      <c r="K1681" s="57" t="str">
        <f t="shared" si="484"/>
        <v>0.0988415429754521-0.0330938107735719i</v>
      </c>
      <c r="L1681" s="57" t="str">
        <f t="shared" si="485"/>
        <v>0.000125-1.00933357369738i</v>
      </c>
      <c r="M1681" s="57" t="str">
        <f t="shared" si="486"/>
        <v>0.0015-0.486566275952597i</v>
      </c>
      <c r="N1681" s="57">
        <f t="shared" si="487"/>
        <v>77.629707365267691</v>
      </c>
      <c r="O1681" s="57">
        <f t="shared" si="488"/>
        <v>42.641362305140895</v>
      </c>
      <c r="P1681" s="371">
        <f t="shared" si="489"/>
        <v>42.641362305140895</v>
      </c>
      <c r="Q1681" s="371">
        <f t="shared" si="490"/>
        <v>-102.37029263473231</v>
      </c>
      <c r="R1681" s="12">
        <f t="shared" si="491"/>
        <v>77.629707365267691</v>
      </c>
      <c r="S1681" s="57">
        <f t="shared" si="492"/>
        <v>0.49710969535655214</v>
      </c>
      <c r="T1681" s="12">
        <f t="shared" si="475"/>
        <v>42.641362305140895</v>
      </c>
    </row>
    <row r="1682" spans="1:20" x14ac:dyDescent="0.25">
      <c r="A1682" s="57">
        <f t="shared" si="476"/>
        <v>3135.3013767897078</v>
      </c>
      <c r="B1682" s="12">
        <f t="shared" si="493"/>
        <v>498.99871219890707</v>
      </c>
      <c r="C1682" s="57" t="str">
        <f t="shared" si="477"/>
        <v>-29.0105791677524-131.820942102515i</v>
      </c>
      <c r="D1682" s="57" t="str">
        <f t="shared" si="478"/>
        <v>7.79992332585885-63.8141760859966i</v>
      </c>
      <c r="E1682" s="57" t="str">
        <f t="shared" si="479"/>
        <v>161.183885341931-2.2600744074621i</v>
      </c>
      <c r="F1682" s="57" t="str">
        <f t="shared" si="480"/>
        <v>3.83983427396397-133.032903303397i</v>
      </c>
      <c r="G1682" s="57" t="str">
        <f t="shared" si="481"/>
        <v>0.999998550492704-0.00120395398354464i</v>
      </c>
      <c r="H1682" s="57" t="str">
        <f t="shared" si="482"/>
        <v>109.460868760169+36.301930043849i</v>
      </c>
      <c r="I1682" s="57" t="str">
        <f t="shared" si="483"/>
        <v>14.8095173389529-40.6864840843482i</v>
      </c>
      <c r="K1682" s="57" t="str">
        <f t="shared" si="484"/>
        <v>0.0987653106033278-0.0331937653262727i</v>
      </c>
      <c r="L1682" s="57" t="str">
        <f t="shared" si="485"/>
        <v>0.000125-1.00551262571964i</v>
      </c>
      <c r="M1682" s="57" t="str">
        <f t="shared" si="486"/>
        <v>0.0015-0.484724323523208i</v>
      </c>
      <c r="N1682" s="57">
        <f t="shared" si="487"/>
        <v>77.588447358532292</v>
      </c>
      <c r="O1682" s="57">
        <f t="shared" si="488"/>
        <v>42.605096247957626</v>
      </c>
      <c r="P1682" s="371">
        <f t="shared" si="489"/>
        <v>42.605096247957626</v>
      </c>
      <c r="Q1682" s="371">
        <f t="shared" si="490"/>
        <v>-102.41155264146771</v>
      </c>
      <c r="R1682" s="12">
        <f t="shared" si="491"/>
        <v>77.588447358532292</v>
      </c>
      <c r="S1682" s="57">
        <f t="shared" si="492"/>
        <v>0.49899871219890707</v>
      </c>
      <c r="T1682" s="12">
        <f t="shared" si="475"/>
        <v>42.605096247957626</v>
      </c>
    </row>
    <row r="1683" spans="1:20" x14ac:dyDescent="0.25">
      <c r="A1683" s="57">
        <f t="shared" si="476"/>
        <v>3147.2155220215086</v>
      </c>
      <c r="B1683" s="12">
        <f t="shared" si="493"/>
        <v>500.8949073052629</v>
      </c>
      <c r="C1683" s="57" t="str">
        <f t="shared" si="477"/>
        <v>-28.9843789350034-131.250481238738i</v>
      </c>
      <c r="D1683" s="57" t="str">
        <f t="shared" si="478"/>
        <v>7.79992274203398-63.572785710423i</v>
      </c>
      <c r="E1683" s="57" t="str">
        <f t="shared" si="479"/>
        <v>161.175301217684-2.26538079191865i</v>
      </c>
      <c r="F1683" s="57" t="str">
        <f t="shared" si="480"/>
        <v>3.839834231583-132.529327061994i</v>
      </c>
      <c r="G1683" s="57" t="str">
        <f t="shared" si="481"/>
        <v>0.999998539455534-0.00120852899534335i</v>
      </c>
      <c r="H1683" s="57" t="str">
        <f t="shared" si="482"/>
        <v>109.463691828579+36.4402347246381i</v>
      </c>
      <c r="I1683" s="57" t="str">
        <f t="shared" si="483"/>
        <v>14.8096851126849-40.5305402325987i</v>
      </c>
      <c r="K1683" s="57" t="str">
        <f t="shared" si="484"/>
        <v>0.0986886174496643-0.0332938451082569i</v>
      </c>
      <c r="L1683" s="57" t="str">
        <f t="shared" si="485"/>
        <v>0.000125-1.00170614237861i</v>
      </c>
      <c r="M1683" s="57" t="str">
        <f t="shared" si="486"/>
        <v>0.0015-0.482889344015948i</v>
      </c>
      <c r="N1683" s="57">
        <f t="shared" si="487"/>
        <v>77.547089803450945</v>
      </c>
      <c r="O1683" s="57">
        <f t="shared" si="488"/>
        <v>42.568808294269502</v>
      </c>
      <c r="P1683" s="371">
        <f t="shared" si="489"/>
        <v>42.568808294269502</v>
      </c>
      <c r="Q1683" s="371">
        <f t="shared" si="490"/>
        <v>-102.45291019654906</v>
      </c>
      <c r="R1683" s="12">
        <f t="shared" si="491"/>
        <v>77.547089803450945</v>
      </c>
      <c r="S1683" s="57">
        <f t="shared" si="492"/>
        <v>0.50089490730526287</v>
      </c>
      <c r="T1683" s="12">
        <f t="shared" si="475"/>
        <v>42.568808294269502</v>
      </c>
    </row>
    <row r="1684" spans="1:20" x14ac:dyDescent="0.25">
      <c r="A1684" s="57">
        <f t="shared" si="476"/>
        <v>3159.1749410051902</v>
      </c>
      <c r="B1684" s="12">
        <f t="shared" si="493"/>
        <v>502.79830795302291</v>
      </c>
      <c r="C1684" s="57" t="str">
        <f t="shared" si="477"/>
        <v>-28.958026526046-130.682037194264i</v>
      </c>
      <c r="D1684" s="57" t="str">
        <f t="shared" si="478"/>
        <v>7.79992215376376-63.3323098506868i</v>
      </c>
      <c r="E1684" s="57" t="str">
        <f t="shared" si="479"/>
        <v>161.166667962791-2.27067575308126i</v>
      </c>
      <c r="F1684" s="57" t="str">
        <f t="shared" si="480"/>
        <v>3.83983418887935-132.027657299453i</v>
      </c>
      <c r="G1684" s="57" t="str">
        <f t="shared" si="481"/>
        <v>0.999998528334322-0.00121312139203425i</v>
      </c>
      <c r="H1684" s="57" t="str">
        <f t="shared" si="482"/>
        <v>109.466536485464+36.579069059357i</v>
      </c>
      <c r="I1684" s="57" t="str">
        <f t="shared" si="483"/>
        <v>14.8098541675581-40.3751794022932i</v>
      </c>
      <c r="K1684" s="57" t="str">
        <f t="shared" si="484"/>
        <v>0.0986114615506157-0.0333940483632787i</v>
      </c>
      <c r="L1684" s="57" t="str">
        <f t="shared" si="485"/>
        <v>0.000125-0.997914068916718i</v>
      </c>
      <c r="M1684" s="57" t="str">
        <f t="shared" si="486"/>
        <v>0.0015-0.481061311034017i</v>
      </c>
      <c r="N1684" s="57">
        <f t="shared" si="487"/>
        <v>77.50563489514002</v>
      </c>
      <c r="O1684" s="57">
        <f t="shared" si="488"/>
        <v>42.53249832306593</v>
      </c>
      <c r="P1684" s="371">
        <f t="shared" si="489"/>
        <v>42.53249832306593</v>
      </c>
      <c r="Q1684" s="371">
        <f t="shared" si="490"/>
        <v>-102.49436510485998</v>
      </c>
      <c r="R1684" s="12">
        <f t="shared" si="491"/>
        <v>77.50563489514002</v>
      </c>
      <c r="S1684" s="57">
        <f t="shared" si="492"/>
        <v>0.50279830795302294</v>
      </c>
      <c r="T1684" s="12">
        <f t="shared" si="475"/>
        <v>42.53249832306593</v>
      </c>
    </row>
    <row r="1685" spans="1:20" x14ac:dyDescent="0.25">
      <c r="A1685" s="57">
        <f t="shared" si="476"/>
        <v>3171.1798057810101</v>
      </c>
      <c r="B1685" s="12">
        <f t="shared" si="493"/>
        <v>504.70894152324439</v>
      </c>
      <c r="C1685" s="57" t="str">
        <f t="shared" si="477"/>
        <v>-28.9315213760229-130.115602913919i</v>
      </c>
      <c r="D1685" s="57" t="str">
        <f t="shared" si="478"/>
        <v>7.79992156101417-63.0927450474617i</v>
      </c>
      <c r="E1685" s="57" t="str">
        <f t="shared" si="479"/>
        <v>161.157985406845-2.27595898393756i</v>
      </c>
      <c r="F1685" s="57" t="str">
        <f t="shared" si="480"/>
        <v>3.83983414585049-131.527886799086i</v>
      </c>
      <c r="G1685" s="57" t="str">
        <f t="shared" si="481"/>
        <v>0.999998517128429-0.0012177312396782i</v>
      </c>
      <c r="H1685" s="57" t="str">
        <f t="shared" si="482"/>
        <v>109.469402896624+36.7184351076958i</v>
      </c>
      <c r="I1685" s="57" t="str">
        <f t="shared" si="483"/>
        <v>14.8100245133833-40.2203993582391i</v>
      </c>
      <c r="K1685" s="57" t="str">
        <f t="shared" si="484"/>
        <v>0.0985338409453544-0.0334943733136177i</v>
      </c>
      <c r="L1685" s="57" t="str">
        <f t="shared" si="485"/>
        <v>0.000125-0.99413635078374i</v>
      </c>
      <c r="M1685" s="57" t="str">
        <f t="shared" si="486"/>
        <v>0.0015-0.479240198280554i</v>
      </c>
      <c r="N1685" s="57">
        <f t="shared" si="487"/>
        <v>77.464082834094484</v>
      </c>
      <c r="O1685" s="57">
        <f t="shared" si="488"/>
        <v>42.496166212986552</v>
      </c>
      <c r="P1685" s="371">
        <f t="shared" si="489"/>
        <v>42.496166212986552</v>
      </c>
      <c r="Q1685" s="371">
        <f t="shared" si="490"/>
        <v>-102.53591716590552</v>
      </c>
      <c r="R1685" s="12">
        <f t="shared" si="491"/>
        <v>77.464082834094484</v>
      </c>
      <c r="S1685" s="57">
        <f t="shared" si="492"/>
        <v>0.50470894152324441</v>
      </c>
      <c r="T1685" s="12">
        <f t="shared" si="475"/>
        <v>42.496166212986552</v>
      </c>
    </row>
    <row r="1686" spans="1:20" x14ac:dyDescent="0.25">
      <c r="A1686" s="57">
        <f t="shared" si="476"/>
        <v>3183.2302890429783</v>
      </c>
      <c r="B1686" s="12">
        <f t="shared" si="493"/>
        <v>506.62683550103276</v>
      </c>
      <c r="C1686" s="57" t="str">
        <f t="shared" si="477"/>
        <v>-28.9048629223503-129.551171378852i</v>
      </c>
      <c r="D1686" s="57" t="str">
        <f t="shared" si="478"/>
        <v>7.79992096375129-62.8540878545271i</v>
      </c>
      <c r="E1686" s="57" t="str">
        <f t="shared" si="479"/>
        <v>161.149253380398-2.28123017478471i</v>
      </c>
      <c r="F1686" s="57" t="str">
        <f t="shared" si="480"/>
        <v>3.83983410249402-131.030008371527i</v>
      </c>
      <c r="G1686" s="57" t="str">
        <f t="shared" si="481"/>
        <v>0.999998505837209-0.00122235860458703i</v>
      </c>
      <c r="H1686" s="57" t="str">
        <f t="shared" si="482"/>
        <v>109.472291229145+36.8583349377128i</v>
      </c>
      <c r="I1686" s="57" t="str">
        <f t="shared" si="483"/>
        <v>14.8101961600471-40.0661978735962i</v>
      </c>
      <c r="K1686" s="57" t="str">
        <f t="shared" si="484"/>
        <v>0.0984557536762615-0.0335948181599829i</v>
      </c>
      <c r="L1686" s="57" t="str">
        <f t="shared" si="485"/>
        <v>0.000125-0.99037293363593i</v>
      </c>
      <c r="M1686" s="57" t="str">
        <f t="shared" si="486"/>
        <v>0.0015-0.477425979558231i</v>
      </c>
      <c r="N1686" s="57">
        <f t="shared" si="487"/>
        <v>77.422433826233842</v>
      </c>
      <c r="O1686" s="57">
        <f t="shared" si="488"/>
        <v>42.459811842325372</v>
      </c>
      <c r="P1686" s="371">
        <f t="shared" si="489"/>
        <v>42.459811842325372</v>
      </c>
      <c r="Q1686" s="371">
        <f t="shared" si="490"/>
        <v>-102.57756617376616</v>
      </c>
      <c r="R1686" s="12">
        <f t="shared" si="491"/>
        <v>77.422433826233842</v>
      </c>
      <c r="S1686" s="57">
        <f t="shared" si="492"/>
        <v>0.50662683550103271</v>
      </c>
      <c r="T1686" s="12">
        <f t="shared" si="475"/>
        <v>42.459811842325372</v>
      </c>
    </row>
    <row r="1687" spans="1:20" x14ac:dyDescent="0.25">
      <c r="A1687" s="57">
        <f t="shared" si="476"/>
        <v>3195.3265641413414</v>
      </c>
      <c r="B1687" s="12">
        <f t="shared" si="493"/>
        <v>508.55201747593668</v>
      </c>
      <c r="C1687" s="57" t="str">
        <f t="shared" si="477"/>
        <v>-28.8780506047911-128.988735606441i</v>
      </c>
      <c r="D1687" s="57" t="str">
        <f t="shared" si="478"/>
        <v>7.7999203619407-62.6163348387192i</v>
      </c>
      <c r="E1687" s="57" t="str">
        <f t="shared" si="479"/>
        <v>161.140471714986-2.28648901322168i</v>
      </c>
      <c r="F1687" s="57" t="str">
        <f t="shared" si="480"/>
        <v>3.83983405880743-130.534014854628i</v>
      </c>
      <c r="G1687" s="57" t="str">
        <f t="shared" si="481"/>
        <v>0.999998494460014-0.00122700355332459i</v>
      </c>
      <c r="H1687" s="57" t="str">
        <f t="shared" si="482"/>
        <v>109.475201651404+36.9987706258713i</v>
      </c>
      <c r="I1687" s="57" t="str">
        <f t="shared" si="483"/>
        <v>14.8103691175121-39.9125727298427i</v>
      </c>
      <c r="K1687" s="57" t="str">
        <f t="shared" si="484"/>
        <v>0.0983771977891233-0.0336953810814162i</v>
      </c>
      <c r="L1687" s="57" t="str">
        <f t="shared" si="485"/>
        <v>0.000125-0.986623763335256i</v>
      </c>
      <c r="M1687" s="57" t="str">
        <f t="shared" si="486"/>
        <v>0.0015-0.47561862876891i</v>
      </c>
      <c r="N1687" s="57">
        <f t="shared" si="487"/>
        <v>77.380688082947046</v>
      </c>
      <c r="O1687" s="57">
        <f t="shared" si="488"/>
        <v>42.423435089034385</v>
      </c>
      <c r="P1687" s="371">
        <f t="shared" si="489"/>
        <v>42.423435089034385</v>
      </c>
      <c r="Q1687" s="371">
        <f t="shared" si="490"/>
        <v>-102.61931191705295</v>
      </c>
      <c r="R1687" s="12">
        <f t="shared" si="491"/>
        <v>77.380688082947046</v>
      </c>
      <c r="S1687" s="57">
        <f t="shared" si="492"/>
        <v>0.5085520174759367</v>
      </c>
      <c r="T1687" s="12">
        <f t="shared" si="475"/>
        <v>42.423435089034385</v>
      </c>
    </row>
    <row r="1688" spans="1:20" x14ac:dyDescent="0.25">
      <c r="A1688" s="57">
        <f t="shared" si="476"/>
        <v>3207.4688050850787</v>
      </c>
      <c r="B1688" s="12">
        <f t="shared" si="493"/>
        <v>510.48451514234523</v>
      </c>
      <c r="C1688" s="57" t="str">
        <f t="shared" si="477"/>
        <v>-28.851083865527-128.4282886502i</v>
      </c>
      <c r="D1688" s="57" t="str">
        <f t="shared" si="478"/>
        <v>7.79991975554767-62.3794825798803i</v>
      </c>
      <c r="E1688" s="57" t="str">
        <f t="shared" si="479"/>
        <v>161.131640243155-2.29173518414271i</v>
      </c>
      <c r="F1688" s="57" t="str">
        <f t="shared" si="480"/>
        <v>3.83983401478816-130.039899113355i</v>
      </c>
      <c r="G1688" s="57" t="str">
        <f t="shared" si="481"/>
        <v>0.999998482996187-0.00123166615270759i</v>
      </c>
      <c r="H1688" s="57" t="str">
        <f t="shared" si="482"/>
        <v>109.478134333087+37.1397442570785i</v>
      </c>
      <c r="I1688" s="57" t="str">
        <f t="shared" si="483"/>
        <v>14.8105433958176-39.759521716746i</v>
      </c>
      <c r="K1688" s="57" t="str">
        <f t="shared" si="484"/>
        <v>0.0982981713333263-0.0337960602351966i</v>
      </c>
      <c r="L1688" s="57" t="str">
        <f t="shared" si="485"/>
        <v>0.000125-0.982888785948645i</v>
      </c>
      <c r="M1688" s="57" t="str">
        <f t="shared" si="486"/>
        <v>0.0015-0.473818119913239i</v>
      </c>
      <c r="N1688" s="57">
        <f t="shared" si="487"/>
        <v>77.338845821138818</v>
      </c>
      <c r="O1688" s="57">
        <f t="shared" si="488"/>
        <v>42.387035830727164</v>
      </c>
      <c r="P1688" s="371">
        <f t="shared" si="489"/>
        <v>42.387035830727164</v>
      </c>
      <c r="Q1688" s="371">
        <f t="shared" si="490"/>
        <v>-102.66115417886118</v>
      </c>
      <c r="R1688" s="12">
        <f t="shared" si="491"/>
        <v>77.338845821138818</v>
      </c>
      <c r="S1688" s="57">
        <f t="shared" si="492"/>
        <v>0.51048451514234527</v>
      </c>
      <c r="T1688" s="12">
        <f t="shared" si="475"/>
        <v>42.387035830727164</v>
      </c>
    </row>
    <row r="1689" spans="1:20" x14ac:dyDescent="0.25">
      <c r="A1689" s="57">
        <f t="shared" si="476"/>
        <v>3219.6571865444021</v>
      </c>
      <c r="B1689" s="12">
        <f t="shared" si="493"/>
        <v>512.4243562998862</v>
      </c>
      <c r="C1689" s="57" t="str">
        <f t="shared" si="477"/>
        <v>-28.8239621492333-127.869823599686i</v>
      </c>
      <c r="D1689" s="57" t="str">
        <f t="shared" si="478"/>
        <v>7.79991914453745-62.1435276708111i</v>
      </c>
      <c r="E1689" s="57" t="str">
        <f t="shared" si="479"/>
        <v>161.122758798486-2.29696836973153i</v>
      </c>
      <c r="F1689" s="57" t="str">
        <f t="shared" si="480"/>
        <v>3.83983397043372-129.547654039688i</v>
      </c>
      <c r="G1689" s="57" t="str">
        <f t="shared" si="481"/>
        <v>0.99999847144507-0.00123634646980667i</v>
      </c>
      <c r="H1689" s="57" t="str">
        <f t="shared" si="482"/>
        <v>109.48108944519+37.2812579247225i</v>
      </c>
      <c r="I1689" s="57" t="str">
        <f t="shared" si="483"/>
        <v>14.8107190050804-39.6070426323275i</v>
      </c>
      <c r="K1689" s="57" t="str">
        <f t="shared" si="484"/>
        <v>0.0982186723620578-0.0338968537567467i</v>
      </c>
      <c r="L1689" s="57" t="str">
        <f t="shared" si="485"/>
        <v>0.000125-0.979167947747213i</v>
      </c>
      <c r="M1689" s="57" t="str">
        <f t="shared" si="486"/>
        <v>0.0015-0.472024427090295i</v>
      </c>
      <c r="N1689" s="57">
        <f t="shared" si="487"/>
        <v>77.29690726327469</v>
      </c>
      <c r="O1689" s="57">
        <f t="shared" si="488"/>
        <v>42.350613944682763</v>
      </c>
      <c r="P1689" s="371">
        <f t="shared" si="489"/>
        <v>42.350613944682763</v>
      </c>
      <c r="Q1689" s="371">
        <f t="shared" si="490"/>
        <v>-102.70309273672531</v>
      </c>
      <c r="R1689" s="12">
        <f t="shared" si="491"/>
        <v>77.29690726327469</v>
      </c>
      <c r="S1689" s="57">
        <f t="shared" si="492"/>
        <v>0.51242435629988625</v>
      </c>
      <c r="T1689" s="12">
        <f t="shared" si="475"/>
        <v>42.350613944682763</v>
      </c>
    </row>
    <row r="1690" spans="1:20" x14ac:dyDescent="0.25">
      <c r="A1690" s="57">
        <f t="shared" si="476"/>
        <v>3231.8918838532713</v>
      </c>
      <c r="B1690" s="12">
        <f t="shared" si="493"/>
        <v>514.37156885382581</v>
      </c>
      <c r="C1690" s="57" t="str">
        <f t="shared" si="477"/>
        <v>-28.7966849031522-127.313333580412i</v>
      </c>
      <c r="D1690" s="57" t="str">
        <f t="shared" si="478"/>
        <v>7.79991852887483-61.9084667172206i</v>
      </c>
      <c r="E1690" s="57" t="str">
        <f t="shared" si="479"/>
        <v>161.113827215624-2.30218824945043i</v>
      </c>
      <c r="F1690" s="57" t="str">
        <f t="shared" si="480"/>
        <v>3.83983392574156-129.057272552515i</v>
      </c>
      <c r="G1690" s="57" t="str">
        <f t="shared" si="481"/>
        <v>0.999998459805998-0.00124104457194731i</v>
      </c>
      <c r="H1690" s="57" t="str">
        <f t="shared" si="482"/>
        <v>109.484067160037+37.4233137307136i</v>
      </c>
      <c r="I1690" s="57" t="str">
        <f t="shared" si="483"/>
        <v>14.8108959554949-39.4551332828337i</v>
      </c>
      <c r="K1690" s="57" t="str">
        <f t="shared" si="484"/>
        <v>0.0981386989325055-0.0339977597595411i</v>
      </c>
      <c r="L1690" s="57" t="str">
        <f t="shared" si="485"/>
        <v>0.000125-0.975461195205426i</v>
      </c>
      <c r="M1690" s="57" t="str">
        <f t="shared" si="486"/>
        <v>0.0015-0.470237524497207i</v>
      </c>
      <c r="N1690" s="57">
        <f t="shared" si="487"/>
        <v>77.254872637428022</v>
      </c>
      <c r="O1690" s="57">
        <f t="shared" si="488"/>
        <v>42.314169307849923</v>
      </c>
      <c r="P1690" s="371">
        <f t="shared" si="489"/>
        <v>42.314169307849923</v>
      </c>
      <c r="Q1690" s="371">
        <f t="shared" si="490"/>
        <v>-102.74512736257198</v>
      </c>
      <c r="R1690" s="12">
        <f t="shared" si="491"/>
        <v>77.254872637428022</v>
      </c>
      <c r="S1690" s="57">
        <f t="shared" si="492"/>
        <v>0.51437156885382584</v>
      </c>
      <c r="T1690" s="12">
        <f t="shared" si="475"/>
        <v>42.314169307849923</v>
      </c>
    </row>
    <row r="1691" spans="1:20" x14ac:dyDescent="0.25">
      <c r="A1691" s="57">
        <f t="shared" si="476"/>
        <v>3244.1730730119139</v>
      </c>
      <c r="B1691" s="12">
        <f t="shared" si="493"/>
        <v>516.32618081547037</v>
      </c>
      <c r="C1691" s="57" t="str">
        <f t="shared" si="477"/>
        <v>-28.7692515771714-126.758811753751i</v>
      </c>
      <c r="D1691" s="57" t="str">
        <f t="shared" si="478"/>
        <v>7.79991790852438-61.6742963376777i</v>
      </c>
      <c r="E1691" s="57" t="str">
        <f t="shared" si="479"/>
        <v>161.104845330307-2.3073945000393i</v>
      </c>
      <c r="F1691" s="57" t="str">
        <f t="shared" si="480"/>
        <v>3.83983388070909-128.568747597535i</v>
      </c>
      <c r="G1691" s="57" t="str">
        <f t="shared" si="481"/>
        <v>0.999998448078302-0.00124576052671079i</v>
      </c>
      <c r="H1691" s="57" t="str">
        <f t="shared" si="482"/>
        <v>109.487067651288+37.5659137855203i</v>
      </c>
      <c r="I1691" s="57" t="str">
        <f t="shared" si="483"/>
        <v>14.8110742573345-39.303791482704i</v>
      </c>
      <c r="K1691" s="57" t="str">
        <f t="shared" si="484"/>
        <v>0.0980582491060628-0.0340987763350144i</v>
      </c>
      <c r="L1691" s="57" t="str">
        <f t="shared" si="485"/>
        <v>0.000125-0.971768475000426i</v>
      </c>
      <c r="M1691" s="57" t="str">
        <f t="shared" si="486"/>
        <v>0.0015-0.468457386428777i</v>
      </c>
      <c r="N1691" s="57">
        <f t="shared" si="487"/>
        <v>77.212742177324074</v>
      </c>
      <c r="O1691" s="57">
        <f t="shared" si="488"/>
        <v>42.277701796850948</v>
      </c>
      <c r="P1691" s="371">
        <f t="shared" si="489"/>
        <v>42.277701796850948</v>
      </c>
      <c r="Q1691" s="371">
        <f t="shared" si="490"/>
        <v>-102.78725782267593</v>
      </c>
      <c r="R1691" s="12">
        <f t="shared" si="491"/>
        <v>77.212742177324074</v>
      </c>
      <c r="S1691" s="57">
        <f t="shared" si="492"/>
        <v>0.51632618081547033</v>
      </c>
      <c r="T1691" s="12">
        <f t="shared" si="475"/>
        <v>42.277701796850948</v>
      </c>
    </row>
    <row r="1692" spans="1:20" x14ac:dyDescent="0.25">
      <c r="A1692" s="57">
        <f t="shared" si="476"/>
        <v>3256.5009306893589</v>
      </c>
      <c r="B1692" s="12">
        <f t="shared" si="493"/>
        <v>518.28822030256913</v>
      </c>
      <c r="C1692" s="57" t="str">
        <f t="shared" si="477"/>
        <v>-28.7416616238961-126.206251316841i</v>
      </c>
      <c r="D1692" s="57" t="str">
        <f t="shared" si="478"/>
        <v>7.79991728345034-61.4410131635624i</v>
      </c>
      <c r="E1692" s="57" t="str">
        <f t="shared" si="479"/>
        <v>161.095812979389-2.3125867955042i</v>
      </c>
      <c r="F1692" s="57" t="str">
        <f t="shared" si="480"/>
        <v>3.83983383533369-128.082072147151i</v>
      </c>
      <c r="G1692" s="57" t="str">
        <f t="shared" si="481"/>
        <v>0.999998436261305-0.00125049440193517i</v>
      </c>
      <c r="H1692" s="57" t="str">
        <f t="shared" si="482"/>
        <v>109.490091093947+37.7090602082108i</v>
      </c>
      <c r="I1692" s="57" t="str">
        <f t="shared" si="483"/>
        <v>14.8112539209514-39.1530150545374i</v>
      </c>
      <c r="K1692" s="57" t="str">
        <f t="shared" si="484"/>
        <v>0.0979773209485331-0.0341999015524725i</v>
      </c>
      <c r="L1692" s="57" t="str">
        <f t="shared" si="485"/>
        <v>0.000125-0.968089734011188i</v>
      </c>
      <c r="M1692" s="57" t="str">
        <f t="shared" si="486"/>
        <v>0.0015-0.466683987277124i</v>
      </c>
      <c r="N1692" s="57">
        <f t="shared" si="487"/>
        <v>77.170516122387426</v>
      </c>
      <c r="O1692" s="57">
        <f t="shared" si="488"/>
        <v>42.241211287985578</v>
      </c>
      <c r="P1692" s="371">
        <f t="shared" si="489"/>
        <v>42.241211287985578</v>
      </c>
      <c r="Q1692" s="371">
        <f t="shared" si="490"/>
        <v>-102.82948387761257</v>
      </c>
      <c r="R1692" s="12">
        <f t="shared" si="491"/>
        <v>77.170516122387426</v>
      </c>
      <c r="S1692" s="57">
        <f t="shared" si="492"/>
        <v>0.51828822030256916</v>
      </c>
      <c r="T1692" s="12">
        <f t="shared" si="475"/>
        <v>42.241211287985578</v>
      </c>
    </row>
    <row r="1693" spans="1:20" x14ac:dyDescent="0.25">
      <c r="A1693" s="57">
        <f t="shared" si="476"/>
        <v>3268.8756342259785</v>
      </c>
      <c r="B1693" s="12">
        <f t="shared" si="493"/>
        <v>520.2577155397189</v>
      </c>
      <c r="C1693" s="57" t="str">
        <f t="shared" si="477"/>
        <v>-28.713914498728-125.655645502498i</v>
      </c>
      <c r="D1693" s="57" t="str">
        <f t="shared" si="478"/>
        <v>7.79991665361687-61.2086138390177i</v>
      </c>
      <c r="E1693" s="57" t="str">
        <f t="shared" si="479"/>
        <v>161.086730000872-2.31776480711377i</v>
      </c>
      <c r="F1693" s="57" t="str">
        <f t="shared" si="480"/>
        <v>3.83983378961282-127.597239200375i</v>
      </c>
      <c r="G1693" s="57" t="str">
        <f t="shared" si="481"/>
        <v>0.99999842435433-0.00125524626571632i</v>
      </c>
      <c r="H1693" s="57" t="str">
        <f t="shared" si="482"/>
        <v>109.493137664377+37.8527551264911i</v>
      </c>
      <c r="I1693" s="57" t="str">
        <f t="shared" si="483"/>
        <v>14.8114349567779-39.0028018290644i</v>
      </c>
      <c r="K1693" s="57" t="str">
        <f t="shared" si="484"/>
        <v>0.0978959125303385-0.0343011334590042i</v>
      </c>
      <c r="L1693" s="57" t="str">
        <f t="shared" si="485"/>
        <v>0.000125-0.964424919317777i</v>
      </c>
      <c r="M1693" s="57" t="str">
        <f t="shared" si="486"/>
        <v>0.0015-0.464917301531306i</v>
      </c>
      <c r="N1693" s="57">
        <f t="shared" si="487"/>
        <v>77.128194717787522</v>
      </c>
      <c r="O1693" s="57">
        <f t="shared" si="488"/>
        <v>42.204697657235648</v>
      </c>
      <c r="P1693" s="371">
        <f t="shared" si="489"/>
        <v>42.204697657235648</v>
      </c>
      <c r="Q1693" s="371">
        <f t="shared" si="490"/>
        <v>-102.87180528221248</v>
      </c>
      <c r="R1693" s="12">
        <f t="shared" si="491"/>
        <v>77.128194717787522</v>
      </c>
      <c r="S1693" s="57">
        <f t="shared" si="492"/>
        <v>0.52025771553971889</v>
      </c>
      <c r="T1693" s="12">
        <f t="shared" si="475"/>
        <v>42.204697657235648</v>
      </c>
    </row>
    <row r="1694" spans="1:20" x14ac:dyDescent="0.25">
      <c r="A1694" s="57">
        <f t="shared" si="476"/>
        <v>3281.2973616360377</v>
      </c>
      <c r="B1694" s="12">
        <f t="shared" si="493"/>
        <v>522.2346948587699</v>
      </c>
      <c r="C1694" s="57" t="str">
        <f t="shared" si="477"/>
        <v>-28.6860096599424-125.106987579119i</v>
      </c>
      <c r="D1694" s="57" t="str">
        <f t="shared" si="478"/>
        <v>7.79991601898771-60.977095020901i</v>
      </c>
      <c r="E1694" s="57" t="str">
        <f t="shared" si="479"/>
        <v>161.07759623393-2.3229282033935i</v>
      </c>
      <c r="F1694" s="57" t="str">
        <f t="shared" si="480"/>
        <v>3.83983374354382-127.114241782722i</v>
      </c>
      <c r="G1694" s="57" t="str">
        <f t="shared" si="481"/>
        <v>0.999998412356689-0.00126001618640879i</v>
      </c>
      <c r="H1694" s="57" t="str">
        <f t="shared" si="482"/>
        <v>109.496207540307+37.9970006767445i</v>
      </c>
      <c r="I1694" s="57" t="str">
        <f t="shared" si="483"/>
        <v>14.8116173753264-38.8531496451128i</v>
      </c>
      <c r="K1694" s="57" t="str">
        <f t="shared" si="484"/>
        <v>0.0978140219267303-0.0344024700793948i</v>
      </c>
      <c r="L1694" s="57" t="str">
        <f t="shared" si="485"/>
        <v>0.000125-0.960773978200615i</v>
      </c>
      <c r="M1694" s="57" t="str">
        <f t="shared" si="486"/>
        <v>0.0015-0.463157303776953i</v>
      </c>
      <c r="N1694" s="57">
        <f t="shared" si="487"/>
        <v>77.08577821448435</v>
      </c>
      <c r="O1694" s="57">
        <f t="shared" si="488"/>
        <v>42.168160780269133</v>
      </c>
      <c r="P1694" s="371">
        <f t="shared" si="489"/>
        <v>42.168160780269133</v>
      </c>
      <c r="Q1694" s="371">
        <f t="shared" si="490"/>
        <v>-102.91422178551565</v>
      </c>
      <c r="R1694" s="12">
        <f t="shared" si="491"/>
        <v>77.08577821448435</v>
      </c>
      <c r="S1694" s="57">
        <f t="shared" si="492"/>
        <v>0.52223469485876994</v>
      </c>
      <c r="T1694" s="12">
        <f t="shared" si="475"/>
        <v>42.168160780269133</v>
      </c>
    </row>
    <row r="1695" spans="1:20" x14ac:dyDescent="0.25">
      <c r="A1695" s="57">
        <f t="shared" si="476"/>
        <v>3293.7662916102545</v>
      </c>
      <c r="B1695" s="12">
        <f t="shared" si="493"/>
        <v>524.21918669923321</v>
      </c>
      <c r="C1695" s="57" t="str">
        <f t="shared" si="477"/>
        <v>-28.6579465687665-124.560270850588i</v>
      </c>
      <c r="D1695" s="57" t="str">
        <f t="shared" si="478"/>
        <v>7.79991537952624-60.7464533787361i</v>
      </c>
      <c r="E1695" s="57" t="str">
        <f t="shared" si="479"/>
        <v>161.068411518942-2.3280766501192i</v>
      </c>
      <c r="F1695" s="57" t="str">
        <f t="shared" si="480"/>
        <v>3.839833697124-126.633072946111i</v>
      </c>
      <c r="G1695" s="57" t="str">
        <f t="shared" si="481"/>
        <v>0.999998400267694-0.00126480423262691i</v>
      </c>
      <c r="H1695" s="57" t="str">
        <f t="shared" si="482"/>
        <v>109.499300900845+38.1417990040722i</v>
      </c>
      <c r="I1695" s="57" t="str">
        <f t="shared" si="483"/>
        <v>14.8118011871905-38.7040563495776i</v>
      </c>
      <c r="K1695" s="57" t="str">
        <f t="shared" si="484"/>
        <v>0.0977316472180015-0.0345039094160412i</v>
      </c>
      <c r="L1695" s="57" t="str">
        <f t="shared" si="485"/>
        <v>0.000125-0.957136858139686i</v>
      </c>
      <c r="M1695" s="57" t="str">
        <f t="shared" si="486"/>
        <v>0.0015-0.461403968695908i</v>
      </c>
      <c r="N1695" s="57">
        <f t="shared" si="487"/>
        <v>77.043266869274461</v>
      </c>
      <c r="O1695" s="57">
        <f t="shared" si="488"/>
        <v>42.131600532444452</v>
      </c>
      <c r="P1695" s="371">
        <f t="shared" si="489"/>
        <v>42.131600532444452</v>
      </c>
      <c r="Q1695" s="371">
        <f t="shared" si="490"/>
        <v>-102.95673313072554</v>
      </c>
      <c r="R1695" s="12">
        <f t="shared" si="491"/>
        <v>77.043266869274461</v>
      </c>
      <c r="S1695" s="57">
        <f t="shared" si="492"/>
        <v>0.52421918669923318</v>
      </c>
      <c r="T1695" s="12">
        <f t="shared" si="475"/>
        <v>42.131600532444452</v>
      </c>
    </row>
    <row r="1696" spans="1:20" x14ac:dyDescent="0.25">
      <c r="A1696" s="57">
        <f t="shared" si="476"/>
        <v>3306.2826035183734</v>
      </c>
      <c r="B1696" s="12">
        <f t="shared" si="493"/>
        <v>526.21121960869027</v>
      </c>
      <c r="C1696" s="57" t="str">
        <f t="shared" si="477"/>
        <v>-28.6297246894555-124.015488656182i</v>
      </c>
      <c r="D1696" s="57" t="str">
        <f t="shared" si="478"/>
        <v>7.79991473519578-60.5166855946649i</v>
      </c>
      <c r="E1696" s="57" t="str">
        <f t="shared" si="479"/>
        <v>161.059175697514-2.33320981031138i</v>
      </c>
      <c r="F1696" s="57" t="str">
        <f t="shared" si="480"/>
        <v>3.83983365035074-126.153725768767i</v>
      </c>
      <c r="G1696" s="57" t="str">
        <f t="shared" si="481"/>
        <v>0.999998388086648-0.00126961047324569i</v>
      </c>
      <c r="H1696" s="57" t="str">
        <f t="shared" si="482"/>
        <v>109.502417926487+38.287152262333i</v>
      </c>
      <c r="I1696" s="57" t="str">
        <f t="shared" si="483"/>
        <v>14.8119864030453-38.55551979739i</v>
      </c>
      <c r="K1696" s="57" t="str">
        <f t="shared" si="484"/>
        <v>0.0976487864897011-0.0346054494488686i</v>
      </c>
      <c r="L1696" s="57" t="str">
        <f t="shared" si="485"/>
        <v>0.000125-0.953513506813789i</v>
      </c>
      <c r="M1696" s="57" t="str">
        <f t="shared" si="486"/>
        <v>0.0015-0.459657271065858i</v>
      </c>
      <c r="N1696" s="57">
        <f t="shared" si="487"/>
        <v>77.000660944837975</v>
      </c>
      <c r="O1696" s="57">
        <f t="shared" si="488"/>
        <v>42.095016788814902</v>
      </c>
      <c r="P1696" s="371">
        <f t="shared" si="489"/>
        <v>42.095016788814902</v>
      </c>
      <c r="Q1696" s="371">
        <f t="shared" si="490"/>
        <v>-102.99933905516203</v>
      </c>
      <c r="R1696" s="12">
        <f t="shared" si="491"/>
        <v>77.000660944837975</v>
      </c>
      <c r="S1696" s="57">
        <f t="shared" si="492"/>
        <v>0.52621121960869022</v>
      </c>
      <c r="T1696" s="12">
        <f t="shared" si="475"/>
        <v>42.095016788814902</v>
      </c>
    </row>
    <row r="1697" spans="1:20" x14ac:dyDescent="0.25">
      <c r="A1697" s="57">
        <f t="shared" si="476"/>
        <v>3318.8464774117433</v>
      </c>
      <c r="B1697" s="12">
        <f t="shared" si="493"/>
        <v>528.21082224320332</v>
      </c>
      <c r="C1697" s="57" t="str">
        <f t="shared" si="477"/>
        <v>-28.6013434893754-123.472634370482i</v>
      </c>
      <c r="D1697" s="57" t="str">
        <f t="shared" si="478"/>
        <v>7.79991408595921-60.2877883634004i</v>
      </c>
      <c r="E1697" s="57" t="str">
        <f t="shared" si="479"/>
        <v>161.049888612514-2.33832734423191i</v>
      </c>
      <c r="F1697" s="57" t="str">
        <f t="shared" si="480"/>
        <v>3.83983360322133-125.67619335512i</v>
      </c>
      <c r="G1697" s="57" t="str">
        <f t="shared" si="481"/>
        <v>0.99999837581285-0.00127443497740183i</v>
      </c>
      <c r="H1697" s="57" t="str">
        <f t="shared" si="482"/>
        <v>109.50555879913+38.4330626141828i</v>
      </c>
      <c r="I1697" s="57" t="str">
        <f t="shared" si="483"/>
        <v>14.8121730336484-38.4075378514871i</v>
      </c>
      <c r="K1697" s="57" t="str">
        <f t="shared" si="484"/>
        <v>0.0975654378328523-0.0347070881352482i</v>
      </c>
      <c r="L1697" s="57" t="str">
        <f t="shared" si="485"/>
        <v>0.000125-0.949903872099816i</v>
      </c>
      <c r="M1697" s="57" t="str">
        <f t="shared" si="486"/>
        <v>0.0015-0.457917185759969i</v>
      </c>
      <c r="N1697" s="57">
        <f t="shared" si="487"/>
        <v>76.957960709783734</v>
      </c>
      <c r="O1697" s="57">
        <f t="shared" si="488"/>
        <v>42.058409424133586</v>
      </c>
      <c r="P1697" s="371">
        <f t="shared" si="489"/>
        <v>42.058409424133586</v>
      </c>
      <c r="Q1697" s="371">
        <f t="shared" si="490"/>
        <v>-103.04203929021627</v>
      </c>
      <c r="R1697" s="12">
        <f t="shared" si="491"/>
        <v>76.957960709783734</v>
      </c>
      <c r="S1697" s="57">
        <f t="shared" si="492"/>
        <v>0.52821082224320337</v>
      </c>
      <c r="T1697" s="12">
        <f t="shared" si="475"/>
        <v>42.058409424133586</v>
      </c>
    </row>
    <row r="1698" spans="1:20" x14ac:dyDescent="0.25">
      <c r="A1698" s="57">
        <f t="shared" si="476"/>
        <v>3331.4580940259079</v>
      </c>
      <c r="B1698" s="12">
        <f t="shared" si="493"/>
        <v>530.21802336772748</v>
      </c>
      <c r="C1698" s="57" t="str">
        <f t="shared" si="477"/>
        <v>-28.5728024390807-122.931701403269i</v>
      </c>
      <c r="D1698" s="57" t="str">
        <f t="shared" si="478"/>
        <v>7.79991343177911-60.0597583921787i</v>
      </c>
      <c r="E1698" s="57" t="str">
        <f t="shared" si="479"/>
        <v>161.040550108096-2.34342890937651i</v>
      </c>
      <c r="F1698" s="57" t="str">
        <f t="shared" si="480"/>
        <v>3.83983355573302-125.200468835707i</v>
      </c>
      <c r="G1698" s="57" t="str">
        <f t="shared" si="481"/>
        <v>0.999998363445595-0.00127927781449478i</v>
      </c>
      <c r="H1698" s="57" t="str">
        <f t="shared" si="482"/>
        <v>109.508723702083+38.5795322311167i</v>
      </c>
      <c r="I1698" s="57" t="str">
        <f t="shared" si="483"/>
        <v>14.8123610898403-38.2601083827809i</v>
      </c>
      <c r="K1698" s="57" t="str">
        <f t="shared" si="484"/>
        <v>0.0974815993441706-0.0348088234099185i</v>
      </c>
      <c r="L1698" s="57" t="str">
        <f t="shared" si="485"/>
        <v>0.000125-0.946307902071936i</v>
      </c>
      <c r="M1698" s="57" t="str">
        <f t="shared" si="486"/>
        <v>0.0015-0.456183687746533i</v>
      </c>
      <c r="N1698" s="57">
        <f t="shared" si="487"/>
        <v>76.915166438695579</v>
      </c>
      <c r="O1698" s="57">
        <f t="shared" si="488"/>
        <v>42.021778312857435</v>
      </c>
      <c r="P1698" s="371">
        <f t="shared" si="489"/>
        <v>42.021778312857435</v>
      </c>
      <c r="Q1698" s="371">
        <f t="shared" si="490"/>
        <v>-103.08483356130442</v>
      </c>
      <c r="R1698" s="12">
        <f t="shared" si="491"/>
        <v>76.915166438695579</v>
      </c>
      <c r="S1698" s="57">
        <f t="shared" si="492"/>
        <v>0.5302180233677275</v>
      </c>
      <c r="T1698" s="12">
        <f t="shared" si="475"/>
        <v>42.021778312857435</v>
      </c>
    </row>
    <row r="1699" spans="1:20" x14ac:dyDescent="0.25">
      <c r="A1699" s="57">
        <f t="shared" si="476"/>
        <v>3344.1176347832065</v>
      </c>
      <c r="B1699" s="12">
        <f t="shared" si="493"/>
        <v>532.23285185652492</v>
      </c>
      <c r="C1699" s="57" t="str">
        <f t="shared" si="477"/>
        <v>-28.5441010123954-122.392683199441i</v>
      </c>
      <c r="D1699" s="57" t="str">
        <f t="shared" si="478"/>
        <v>7.79991277261796-59.8325924007119i</v>
      </c>
      <c r="E1699" s="57" t="str">
        <f t="shared" si="479"/>
        <v>161.031160029734-2.348514160473i</v>
      </c>
      <c r="F1699" s="57" t="str">
        <f t="shared" si="480"/>
        <v>3.83983350788315-124.726545367069i</v>
      </c>
      <c r="G1699" s="57" t="str">
        <f t="shared" si="481"/>
        <v>0.99999835098417-0.00128413905418763i</v>
      </c>
      <c r="H1699" s="57" t="str">
        <f t="shared" si="482"/>
        <v>109.511912820075+38.7265632935078i</v>
      </c>
      <c r="I1699" s="57" t="str">
        <f t="shared" si="483"/>
        <v>14.8125505825448-38.1132292701258i</v>
      </c>
      <c r="K1699" s="57" t="str">
        <f t="shared" si="484"/>
        <v>0.0973972691262865-0.0349106531849052i</v>
      </c>
      <c r="L1699" s="57" t="str">
        <f t="shared" si="485"/>
        <v>0.000125-0.942725545000937i</v>
      </c>
      <c r="M1699" s="57" t="str">
        <f t="shared" si="486"/>
        <v>0.0015-0.454456752088596i</v>
      </c>
      <c r="N1699" s="57">
        <f t="shared" si="487"/>
        <v>76.872278412179298</v>
      </c>
      <c r="O1699" s="57">
        <f t="shared" si="488"/>
        <v>41.98512332915265</v>
      </c>
      <c r="P1699" s="371">
        <f t="shared" si="489"/>
        <v>41.98512332915265</v>
      </c>
      <c r="Q1699" s="371">
        <f t="shared" si="490"/>
        <v>-103.1277215878207</v>
      </c>
      <c r="R1699" s="12">
        <f t="shared" si="491"/>
        <v>76.872278412179298</v>
      </c>
      <c r="S1699" s="57">
        <f t="shared" si="492"/>
        <v>0.53223285185652491</v>
      </c>
      <c r="T1699" s="12">
        <f t="shared" si="475"/>
        <v>41.98512332915265</v>
      </c>
    </row>
    <row r="1700" spans="1:20" x14ac:dyDescent="0.25">
      <c r="A1700" s="57">
        <f t="shared" si="476"/>
        <v>3356.8252817953826</v>
      </c>
      <c r="B1700" s="12">
        <f t="shared" si="493"/>
        <v>534.25533669357969</v>
      </c>
      <c r="C1700" s="57" t="str">
        <f t="shared" si="477"/>
        <v>-28.5152386864939-121.855573238904i</v>
      </c>
      <c r="D1700" s="57" t="str">
        <f t="shared" si="478"/>
        <v>7.79991210843779-59.6062871211406i</v>
      </c>
      <c r="E1700" s="57" t="str">
        <f t="shared" si="479"/>
        <v>161.021718224245-2.35358274947382i</v>
      </c>
      <c r="F1700" s="57" t="str">
        <f t="shared" si="480"/>
        <v>3.83983345966893-124.25441613166i</v>
      </c>
      <c r="G1700" s="57" t="str">
        <f t="shared" si="481"/>
        <v>0.999998338427859-0.0012890187664082i</v>
      </c>
      <c r="H1700" s="57" t="str">
        <f t="shared" si="482"/>
        <v>109.515126339271+38.8741579906504i</v>
      </c>
      <c r="I1700" s="57" t="str">
        <f t="shared" si="483"/>
        <v>14.8127415227705-37.9668984002915i</v>
      </c>
      <c r="K1700" s="57" t="str">
        <f t="shared" si="484"/>
        <v>0.0973124452879685-0.0350125753494464i</v>
      </c>
      <c r="L1700" s="57" t="str">
        <f t="shared" si="485"/>
        <v>0.000125-0.939156749353388i</v>
      </c>
      <c r="M1700" s="57" t="str">
        <f t="shared" si="486"/>
        <v>0.0015-0.452736353943611i</v>
      </c>
      <c r="N1700" s="57">
        <f t="shared" si="487"/>
        <v>76.829296916907751</v>
      </c>
      <c r="O1700" s="57">
        <f t="shared" si="488"/>
        <v>41.948444346898668</v>
      </c>
      <c r="P1700" s="371">
        <f t="shared" si="489"/>
        <v>41.948444346898668</v>
      </c>
      <c r="Q1700" s="371">
        <f t="shared" si="490"/>
        <v>-103.17070308309225</v>
      </c>
      <c r="R1700" s="12">
        <f t="shared" si="491"/>
        <v>76.829296916907751</v>
      </c>
      <c r="S1700" s="57">
        <f t="shared" si="492"/>
        <v>0.53425533669357972</v>
      </c>
      <c r="T1700" s="12">
        <f t="shared" si="475"/>
        <v>41.948444346898668</v>
      </c>
    </row>
    <row r="1701" spans="1:20" x14ac:dyDescent="0.25">
      <c r="A1701" s="57">
        <f t="shared" si="476"/>
        <v>3369.5812178662054</v>
      </c>
      <c r="B1701" s="12">
        <f t="shared" si="493"/>
        <v>536.28550697301534</v>
      </c>
      <c r="C1701" s="57" t="str">
        <f t="shared" si="477"/>
        <v>-28.4862149419833-121.320365036487i</v>
      </c>
      <c r="D1701" s="57" t="str">
        <f t="shared" si="478"/>
        <v>7.79991143920035-59.3808392979866i</v>
      </c>
      <c r="E1701" s="57" t="str">
        <f t="shared" si="479"/>
        <v>161.012224539825-2.3586343255553i</v>
      </c>
      <c r="F1701" s="57" t="str">
        <f t="shared" si="480"/>
        <v>3.83983341108758-123.78407433774i</v>
      </c>
      <c r="G1701" s="57" t="str">
        <f t="shared" si="481"/>
        <v>0.999998325775939-0.00129391702134998i</v>
      </c>
      <c r="H1701" s="57" t="str">
        <f t="shared" si="482"/>
        <v>109.51836444728+39.0223185207989i</v>
      </c>
      <c r="I1701" s="57" t="str">
        <f t="shared" si="483"/>
        <v>14.8129339216101-37.8211136679291i</v>
      </c>
      <c r="K1701" s="57" t="str">
        <f t="shared" si="484"/>
        <v>0.0972271259443504-0.0351145877699164i</v>
      </c>
      <c r="L1701" s="57" t="str">
        <f t="shared" si="485"/>
        <v>0.000125-0.935601463790986i</v>
      </c>
      <c r="M1701" s="57" t="str">
        <f t="shared" si="486"/>
        <v>0.0015-0.451022468563072i</v>
      </c>
      <c r="N1701" s="57">
        <f t="shared" si="487"/>
        <v>76.78622224566783</v>
      </c>
      <c r="O1701" s="57">
        <f t="shared" si="488"/>
        <v>41.911741239693747</v>
      </c>
      <c r="P1701" s="371">
        <f t="shared" si="489"/>
        <v>41.911741239693747</v>
      </c>
      <c r="Q1701" s="371">
        <f t="shared" si="490"/>
        <v>-103.21377775433217</v>
      </c>
      <c r="R1701" s="12">
        <f t="shared" si="491"/>
        <v>76.78622224566783</v>
      </c>
      <c r="S1701" s="57">
        <f t="shared" si="492"/>
        <v>0.53628550697301536</v>
      </c>
      <c r="T1701" s="12">
        <f t="shared" si="475"/>
        <v>41.911741239693747</v>
      </c>
    </row>
    <row r="1702" spans="1:20" x14ac:dyDescent="0.25">
      <c r="A1702" s="57">
        <f t="shared" si="476"/>
        <v>3382.3856264940969</v>
      </c>
      <c r="B1702" s="12">
        <f t="shared" si="493"/>
        <v>538.32339189951279</v>
      </c>
      <c r="C1702" s="57" t="str">
        <f t="shared" si="477"/>
        <v>-28.4570292629862-120.787052141842i</v>
      </c>
      <c r="D1702" s="57" t="str">
        <f t="shared" si="478"/>
        <v>7.79991076486719-59.1562456881073i</v>
      </c>
      <c r="E1702" s="57" t="str">
        <f t="shared" si="479"/>
        <v>161.002678826073-2.36366853511117i</v>
      </c>
      <c r="F1702" s="57" t="str">
        <f t="shared" si="480"/>
        <v>3.83983336213632-123.315513219287i</v>
      </c>
      <c r="G1702" s="57" t="str">
        <f t="shared" si="481"/>
        <v>0.999998313027682-0.00129883388947322i</v>
      </c>
      <c r="H1702" s="57" t="str">
        <f t="shared" si="482"/>
        <v>109.521627333165+39.1710470912118i</v>
      </c>
      <c r="I1702" s="57" t="str">
        <f t="shared" si="483"/>
        <v>14.813127790243-37.6758729755429i</v>
      </c>
      <c r="K1702" s="57" t="str">
        <f t="shared" si="484"/>
        <v>0.097141309217158-0.0352166882897545i</v>
      </c>
      <c r="L1702" s="57" t="str">
        <f t="shared" si="485"/>
        <v>0.000125-0.932059637169739i</v>
      </c>
      <c r="M1702" s="57" t="str">
        <f t="shared" si="486"/>
        <v>0.0015-0.44931507129216i</v>
      </c>
      <c r="N1702" s="57">
        <f t="shared" si="487"/>
        <v>76.743054697406095</v>
      </c>
      <c r="O1702" s="57">
        <f t="shared" si="488"/>
        <v>41.875013880859683</v>
      </c>
      <c r="P1702" s="371">
        <f t="shared" si="489"/>
        <v>41.875013880859683</v>
      </c>
      <c r="Q1702" s="371">
        <f t="shared" si="490"/>
        <v>-103.25694530259391</v>
      </c>
      <c r="R1702" s="12">
        <f t="shared" si="491"/>
        <v>76.743054697406095</v>
      </c>
      <c r="S1702" s="57">
        <f t="shared" si="492"/>
        <v>0.53832339189951284</v>
      </c>
      <c r="T1702" s="12">
        <f t="shared" si="475"/>
        <v>41.875013880859683</v>
      </c>
    </row>
    <row r="1703" spans="1:20" x14ac:dyDescent="0.25">
      <c r="A1703" s="57">
        <f t="shared" si="476"/>
        <v>3395.2386918747748</v>
      </c>
      <c r="B1703" s="12">
        <f t="shared" si="493"/>
        <v>540.36902078873095</v>
      </c>
      <c r="C1703" s="57" t="str">
        <f t="shared" si="477"/>
        <v>-28.4276811372216-120.255628139348i</v>
      </c>
      <c r="D1703" s="57" t="str">
        <f t="shared" si="478"/>
        <v>7.79991008539947-58.9325030606478i</v>
      </c>
      <c r="E1703" s="57" t="str">
        <f t="shared" si="479"/>
        <v>160.993080934027-2.36868502175057i</v>
      </c>
      <c r="F1703" s="57" t="str">
        <f t="shared" si="480"/>
        <v>3.83983331281233-122.84872603589i</v>
      </c>
      <c r="G1703" s="57" t="str">
        <f t="shared" si="481"/>
        <v>0.999998300182354-0.00130376944150584i</v>
      </c>
      <c r="H1703" s="57" t="str">
        <f t="shared" si="482"/>
        <v>109.524915187461+39.3203459181901i</v>
      </c>
      <c r="I1703" s="57" t="str">
        <f t="shared" si="483"/>
        <v>14.8133231399334-37.5311742334597i</v>
      </c>
      <c r="K1703" s="57" t="str">
        <f t="shared" si="484"/>
        <v>0.0970549932349418-0.0353188747293912i</v>
      </c>
      <c r="L1703" s="57" t="str">
        <f t="shared" si="485"/>
        <v>0.000125-0.92853121853929i</v>
      </c>
      <c r="M1703" s="57" t="str">
        <f t="shared" si="486"/>
        <v>0.0015-0.447614137569397i</v>
      </c>
      <c r="N1703" s="57">
        <f t="shared" si="487"/>
        <v>76.699794577275867</v>
      </c>
      <c r="O1703" s="57">
        <f t="shared" si="488"/>
        <v>41.83826214344694</v>
      </c>
      <c r="P1703" s="371">
        <f t="shared" si="489"/>
        <v>41.83826214344694</v>
      </c>
      <c r="Q1703" s="371">
        <f t="shared" si="490"/>
        <v>-103.30020542272413</v>
      </c>
      <c r="R1703" s="12">
        <f t="shared" si="491"/>
        <v>76.699794577275867</v>
      </c>
      <c r="S1703" s="57">
        <f t="shared" si="492"/>
        <v>0.54036902078873095</v>
      </c>
      <c r="T1703" s="12">
        <f t="shared" si="475"/>
        <v>41.83826214344694</v>
      </c>
    </row>
    <row r="1704" spans="1:20" x14ac:dyDescent="0.25">
      <c r="A1704" s="57">
        <f t="shared" si="476"/>
        <v>3408.140598903899</v>
      </c>
      <c r="B1704" s="12">
        <f t="shared" si="493"/>
        <v>542.42242306772812</v>
      </c>
      <c r="C1704" s="57" t="str">
        <f t="shared" si="477"/>
        <v>-28.3981700560907-119.726086648007i</v>
      </c>
      <c r="D1704" s="57" t="str">
        <f t="shared" si="478"/>
        <v>7.79990940075808-58.7096081969946i</v>
      </c>
      <c r="E1704" s="57" t="str">
        <f t="shared" si="479"/>
        <v>160.983430716185-2.37368342629506i</v>
      </c>
      <c r="F1704" s="57" t="str">
        <f t="shared" si="480"/>
        <v>3.83983326311275-122.383706072659i</v>
      </c>
      <c r="G1704" s="57" t="str">
        <f t="shared" si="481"/>
        <v>0.999998287239217-0.00130872374844455i</v>
      </c>
      <c r="H1704" s="57" t="str">
        <f t="shared" si="482"/>
        <v>109.52822820218+39.470217227123i</v>
      </c>
      <c r="I1704" s="57" t="str">
        <f t="shared" si="483"/>
        <v>14.8135199820337-37.3870153597983i</v>
      </c>
      <c r="K1704" s="57" t="str">
        <f t="shared" si="484"/>
        <v>0.0969681761333077-0.0354211448861821i</v>
      </c>
      <c r="L1704" s="57" t="str">
        <f t="shared" si="485"/>
        <v>0.000125-0.925016157142148i</v>
      </c>
      <c r="M1704" s="57" t="str">
        <f t="shared" si="486"/>
        <v>0.0015-0.445919642926276i</v>
      </c>
      <c r="N1704" s="57">
        <f t="shared" si="487"/>
        <v>76.656442196681908</v>
      </c>
      <c r="O1704" s="57">
        <f t="shared" si="488"/>
        <v>41.801485900239335</v>
      </c>
      <c r="P1704" s="371">
        <f t="shared" si="489"/>
        <v>41.801485900239335</v>
      </c>
      <c r="Q1704" s="371">
        <f t="shared" si="490"/>
        <v>-103.34355780331809</v>
      </c>
      <c r="R1704" s="12">
        <f t="shared" si="491"/>
        <v>76.656442196681908</v>
      </c>
      <c r="S1704" s="57">
        <f t="shared" si="492"/>
        <v>0.54242242306772814</v>
      </c>
      <c r="T1704" s="12">
        <f t="shared" si="475"/>
        <v>41.801485900239335</v>
      </c>
    </row>
    <row r="1705" spans="1:20" x14ac:dyDescent="0.25">
      <c r="A1705" s="57">
        <f t="shared" si="476"/>
        <v>3421.0915331797337</v>
      </c>
      <c r="B1705" s="12">
        <f t="shared" si="493"/>
        <v>544.48362827538551</v>
      </c>
      <c r="C1705" s="57" t="str">
        <f t="shared" si="477"/>
        <v>-28.3684955147604-119.198421321364i</v>
      </c>
      <c r="D1705" s="57" t="str">
        <f t="shared" si="478"/>
        <v>7.79990871090365-58.4875578907301i</v>
      </c>
      <c r="E1705" s="57" t="str">
        <f t="shared" si="479"/>
        <v>160.973728026551-2.37866338677387i</v>
      </c>
      <c r="F1705" s="57" t="str">
        <f t="shared" si="480"/>
        <v>3.83983321303473-121.920446640127i</v>
      </c>
      <c r="G1705" s="57" t="str">
        <f t="shared" si="481"/>
        <v>0.999998274197525-0.00131369688155578i</v>
      </c>
      <c r="H1705" s="57" t="str">
        <f t="shared" si="482"/>
        <v>109.531566570825+39.6206632525265i</v>
      </c>
      <c r="I1705" s="57" t="str">
        <f t="shared" si="483"/>
        <v>14.813718327983-37.2433942804403i</v>
      </c>
      <c r="K1705" s="57" t="str">
        <f t="shared" si="484"/>
        <v>0.0968808560551542-0.0355234965343385i</v>
      </c>
      <c r="L1705" s="57" t="str">
        <f t="shared" si="485"/>
        <v>0.000125-0.921514402412983i</v>
      </c>
      <c r="M1705" s="57" t="str">
        <f t="shared" si="486"/>
        <v>0.0015-0.444231562986928i</v>
      </c>
      <c r="N1705" s="57">
        <f t="shared" si="487"/>
        <v>76.612997873328524</v>
      </c>
      <c r="O1705" s="57">
        <f t="shared" si="488"/>
        <v>41.764685023760528</v>
      </c>
      <c r="P1705" s="371">
        <f t="shared" si="489"/>
        <v>41.764685023760528</v>
      </c>
      <c r="Q1705" s="371">
        <f t="shared" si="490"/>
        <v>-103.38700212667148</v>
      </c>
      <c r="R1705" s="12">
        <f t="shared" si="491"/>
        <v>76.612997873328524</v>
      </c>
      <c r="S1705" s="57">
        <f t="shared" si="492"/>
        <v>0.54448362827538554</v>
      </c>
      <c r="T1705" s="12">
        <f t="shared" si="475"/>
        <v>41.764685023760528</v>
      </c>
    </row>
    <row r="1706" spans="1:20" x14ac:dyDescent="0.25">
      <c r="A1706" s="57">
        <f t="shared" si="476"/>
        <v>3434.091681005817</v>
      </c>
      <c r="B1706" s="12">
        <f t="shared" si="493"/>
        <v>546.55266606283203</v>
      </c>
      <c r="C1706" s="57" t="str">
        <f t="shared" si="477"/>
        <v>-28.3386570122476-118.672625847386i</v>
      </c>
      <c r="D1706" s="57" t="str">
        <f t="shared" si="478"/>
        <v>7.79990801579653-58.2663489475854i</v>
      </c>
      <c r="E1706" s="57" t="str">
        <f t="shared" si="479"/>
        <v>160.963972720644-2.38362453842352i</v>
      </c>
      <c r="F1706" s="57" t="str">
        <f t="shared" si="480"/>
        <v>3.83983316257542-121.45894107415i</v>
      </c>
      <c r="G1706" s="57" t="str">
        <f t="shared" si="481"/>
        <v>0.999998261056528-0.00131868891237677i</v>
      </c>
      <c r="H1706" s="57" t="str">
        <f t="shared" si="482"/>
        <v>109.534930488401+39.7716862380899i</v>
      </c>
      <c r="I1706" s="57" t="str">
        <f t="shared" si="483"/>
        <v>14.8139181893093-37.1003089289983i</v>
      </c>
      <c r="K1706" s="57" t="str">
        <f t="shared" si="484"/>
        <v>0.0967930311509075-0.0356259274248641i</v>
      </c>
      <c r="L1706" s="57" t="str">
        <f t="shared" si="485"/>
        <v>0.000125-0.918025903977862i</v>
      </c>
      <c r="M1706" s="57" t="str">
        <f t="shared" si="486"/>
        <v>0.0015-0.442549873467749i</v>
      </c>
      <c r="N1706" s="57">
        <f t="shared" si="487"/>
        <v>76.569461931263717</v>
      </c>
      <c r="O1706" s="57">
        <f t="shared" si="488"/>
        <v>41.727859386277729</v>
      </c>
      <c r="P1706" s="371">
        <f t="shared" si="489"/>
        <v>41.727859386277729</v>
      </c>
      <c r="Q1706" s="371">
        <f t="shared" si="490"/>
        <v>-103.43053806873628</v>
      </c>
      <c r="R1706" s="12">
        <f t="shared" si="491"/>
        <v>76.569461931263717</v>
      </c>
      <c r="S1706" s="57">
        <f t="shared" si="492"/>
        <v>0.54655266606283204</v>
      </c>
      <c r="T1706" s="12">
        <f t="shared" si="475"/>
        <v>41.727859386277729</v>
      </c>
    </row>
    <row r="1707" spans="1:20" x14ac:dyDescent="0.25">
      <c r="A1707" s="57">
        <f t="shared" si="476"/>
        <v>3447.1412293936392</v>
      </c>
      <c r="B1707" s="12">
        <f t="shared" si="493"/>
        <v>548.6295661938708</v>
      </c>
      <c r="C1707" s="57" t="str">
        <f t="shared" si="477"/>
        <v>-28.3086540515053-118.148693948385i</v>
      </c>
      <c r="D1707" s="57" t="str">
        <f t="shared" si="478"/>
        <v>7.79990731539666-58.0459781853956i</v>
      </c>
      <c r="E1707" s="57" t="str">
        <f t="shared" si="479"/>
        <v>160.954164655553-2.38856651368377i</v>
      </c>
      <c r="F1707" s="57" t="str">
        <f t="shared" si="480"/>
        <v>3.83983311173189-120.999182735816i</v>
      </c>
      <c r="G1707" s="57" t="str">
        <f t="shared" si="481"/>
        <v>0.999998247815471-0.00132369991271659i</v>
      </c>
      <c r="H1707" s="57" t="str">
        <f t="shared" si="482"/>
        <v>109.538320151432+39.9232884367138i</v>
      </c>
      <c r="I1707" s="57" t="str">
        <f t="shared" si="483"/>
        <v>14.8141195776289-36.9577572467897i</v>
      </c>
      <c r="K1707" s="57" t="str">
        <f t="shared" si="484"/>
        <v>0.0967046995787631-0.0357284352854896i</v>
      </c>
      <c r="L1707" s="57" t="str">
        <f t="shared" si="485"/>
        <v>0.000125-0.914550611653584i</v>
      </c>
      <c r="M1707" s="57" t="str">
        <f t="shared" si="486"/>
        <v>0.0015-0.440874550177077i</v>
      </c>
      <c r="N1707" s="57">
        <f t="shared" si="487"/>
        <v>76.525834700927007</v>
      </c>
      <c r="O1707" s="57">
        <f t="shared" si="488"/>
        <v>41.691008859808669</v>
      </c>
      <c r="P1707" s="371">
        <f t="shared" si="489"/>
        <v>41.691008859808669</v>
      </c>
      <c r="Q1707" s="371">
        <f t="shared" si="490"/>
        <v>-103.47416529907299</v>
      </c>
      <c r="R1707" s="12">
        <f t="shared" si="491"/>
        <v>76.525834700927007</v>
      </c>
      <c r="S1707" s="57">
        <f t="shared" si="492"/>
        <v>0.54862956619387082</v>
      </c>
      <c r="T1707" s="12">
        <f t="shared" si="475"/>
        <v>41.691008859808669</v>
      </c>
    </row>
    <row r="1708" spans="1:20" x14ac:dyDescent="0.25">
      <c r="A1708" s="57">
        <f t="shared" si="476"/>
        <v>3460.2403660653354</v>
      </c>
      <c r="B1708" s="12">
        <f t="shared" si="493"/>
        <v>550.71435854540755</v>
      </c>
      <c r="C1708" s="57" t="str">
        <f t="shared" si="477"/>
        <v>-28.2784861395079-117.626619380902i</v>
      </c>
      <c r="D1708" s="57" t="str">
        <f t="shared" si="478"/>
        <v>7.7999066096637-57.8264424340526i</v>
      </c>
      <c r="E1708" s="57" t="str">
        <f t="shared" si="479"/>
        <v>160.944303689946-2.39348894219697i</v>
      </c>
      <c r="F1708" s="57" t="str">
        <f t="shared" si="480"/>
        <v>3.83983306050118-120.541165011347i</v>
      </c>
      <c r="G1708" s="57" t="str">
        <f t="shared" si="481"/>
        <v>0.99999823447359-0.00132872995465712i</v>
      </c>
      <c r="H1708" s="57" t="str">
        <f t="shared" si="482"/>
        <v>109.541735757964+40.0754721105572i</v>
      </c>
      <c r="I1708" s="57" t="str">
        <f t="shared" si="483"/>
        <v>14.8143225046483-36.8157371828029i</v>
      </c>
      <c r="K1708" s="57" t="str">
        <f t="shared" si="484"/>
        <v>0.0966158595049262-0.035831017820614i</v>
      </c>
      <c r="L1708" s="57" t="str">
        <f t="shared" si="485"/>
        <v>0.000125-0.911088475446888i</v>
      </c>
      <c r="M1708" s="57" t="str">
        <f t="shared" si="486"/>
        <v>0.0015-0.43920556901482i</v>
      </c>
      <c r="N1708" s="57">
        <f t="shared" si="487"/>
        <v>76.482116519194264</v>
      </c>
      <c r="O1708" s="57">
        <f t="shared" si="488"/>
        <v>41.65413331612595</v>
      </c>
      <c r="P1708" s="371">
        <f t="shared" si="489"/>
        <v>41.65413331612595</v>
      </c>
      <c r="Q1708" s="371">
        <f t="shared" si="490"/>
        <v>-103.51788348080574</v>
      </c>
      <c r="R1708" s="12">
        <f t="shared" si="491"/>
        <v>76.482116519194264</v>
      </c>
      <c r="S1708" s="57">
        <f t="shared" si="492"/>
        <v>0.55071435854540751</v>
      </c>
      <c r="T1708" s="12">
        <f t="shared" ref="T1708:T1771" si="494">P1708</f>
        <v>41.65413331612595</v>
      </c>
    </row>
    <row r="1709" spans="1:20" x14ac:dyDescent="0.25">
      <c r="A1709" s="57">
        <f t="shared" ref="A1709:A1772" si="495">2*PI()*B1709</f>
        <v>3473.3892794563835</v>
      </c>
      <c r="B1709" s="12">
        <f t="shared" si="493"/>
        <v>552.80707310788011</v>
      </c>
      <c r="C1709" s="57" t="str">
        <f t="shared" ref="C1709:C1772" si="496">IMPRODUCT(D1709,E1709,$C$40,,K1709,$C$41)</f>
        <v>-28.2481527873388-117.106395935619i</v>
      </c>
      <c r="D1709" s="57" t="str">
        <f t="shared" ref="D1709:D1772" si="497">IMDIV(IMPRODUCT($C$37,$C$38,COMPLEX(1,A1709/$C$38)),IMSUM(-1*A1709*A1709/$C$39,COMPLEX(0,1*A1709)))</f>
        <v>7.79990589855719-57.6077385354607i</v>
      </c>
      <c r="E1709" s="57" t="str">
        <f t="shared" ref="E1709:E1772" si="498">IMDIV(IMPRODUCT(IMSUM(F1709,G1709),$C$29,H1709),IMSUM(1,I1709))</f>
        <v>160.934389684117-2.39839145080628i</v>
      </c>
      <c r="F1709" s="57" t="str">
        <f t="shared" ref="F1709:F1772" si="499">IMDIV(IMPRODUCT($C$14,$C$15,COMPLEX(1,A1709/$C$15)),IMSUM(-1*A1709*A1709/$C$16,COMPLEX(0,A1709)))</f>
        <v>3.83983300888041-120.084881312005i</v>
      </c>
      <c r="G1709" s="57" t="str">
        <f t="shared" ref="G1709:G1772" si="500">IMDIV(1,COMPLEX(1,A1709*$C$9*$C$10))</f>
        <v>0.999998221030119-0.00133377911055416i</v>
      </c>
      <c r="H1709" s="57" t="str">
        <f t="shared" ref="H1709:H1772" si="501">IMDIV($C$3,IMSUM(K1709,COMPLEX(0,$C$28*A1709)))</f>
        <v>109.545177507584+40.228239531078i</v>
      </c>
      <c r="I1709" s="57" t="str">
        <f t="shared" ref="I1709:I1772" si="502">IMPRODUCT(F1709,$C$29,H1709,$C$31)</f>
        <v>14.8145269821643-36.6742466936708i</v>
      </c>
      <c r="K1709" s="57" t="str">
        <f t="shared" ref="K1709:K1772" si="503">IF($C$26&lt;=0,IMDIV(1,IMSUM(IMDIV(1,L1709),1/$C$18)),IMDIV(1,IMSUM(IMDIV(1,L1709),1/$C$18,IMDIV(1,M1709))))</f>
        <v>0.0965265091038562-0.0359336727112441i</v>
      </c>
      <c r="L1709" s="57" t="str">
        <f t="shared" ref="L1709:L1772" si="504">IMSUM($C$21/$C$22,IMDIV(1,COMPLEX(0,$C$20*$C$22*A1709)))</f>
        <v>0.000125-0.907639445553784i</v>
      </c>
      <c r="M1709" s="57" t="str">
        <f t="shared" ref="M1709:M1772" si="505">IMSUM($C$25/$C$26,IMDIV(1,COMPLEX(0,$C$24*$C$26*A1709)))</f>
        <v>0.0015-0.437542905972126i</v>
      </c>
      <c r="N1709" s="57">
        <f t="shared" ref="N1709:N1772" si="506">ABS(R1709)</f>
        <v>76.438307729424253</v>
      </c>
      <c r="O1709" s="57">
        <f t="shared" ref="O1709:O1772" si="507">ABS(P1709)</f>
        <v>41.617232626763482</v>
      </c>
      <c r="P1709" s="371">
        <f t="shared" ref="P1709:P1772" si="508">20*LOG10(IMABS(C1709))</f>
        <v>41.617232626763482</v>
      </c>
      <c r="Q1709" s="371">
        <f t="shared" ref="Q1709:Q1772" si="509">IMARGUMENT(C1709)*180/PI()</f>
        <v>-103.56169227057575</v>
      </c>
      <c r="R1709" s="12">
        <f t="shared" ref="R1709:R1772" si="510">IF(Q1709&lt;0,Q1709+180,Q1709-180)</f>
        <v>76.438307729424253</v>
      </c>
      <c r="S1709" s="57">
        <f t="shared" ref="S1709:S1772" si="511">B1709/1000</f>
        <v>0.55280707310788013</v>
      </c>
      <c r="T1709" s="12">
        <f t="shared" si="494"/>
        <v>41.617232626763482</v>
      </c>
    </row>
    <row r="1710" spans="1:20" x14ac:dyDescent="0.25">
      <c r="A1710" s="57">
        <f t="shared" si="495"/>
        <v>3486.5881587183185</v>
      </c>
      <c r="B1710" s="12">
        <f t="shared" ref="B1710:B1773" si="512">B1709*(1+B$42)</f>
        <v>554.90773998569011</v>
      </c>
      <c r="C1710" s="57" t="str">
        <f t="shared" si="496"/>
        <v>-28.2176535102746-116.588017437251i</v>
      </c>
      <c r="D1710" s="57" t="str">
        <f t="shared" si="497"/>
        <v>7.79990518203614-57.3898633434901i</v>
      </c>
      <c r="E1710" s="57" t="str">
        <f t="shared" si="498"/>
        <v>160.924422500007-2.40327366355215i</v>
      </c>
      <c r="F1710" s="57" t="str">
        <f t="shared" si="499"/>
        <v>3.83983295686659-119.630325073994i</v>
      </c>
      <c r="G1710" s="57" t="str">
        <f t="shared" si="500"/>
        <v>0.999998207484284-0.00133884745303843i</v>
      </c>
      <c r="H1710" s="57" t="str">
        <f t="shared" si="501"/>
        <v>109.54864560143+40.3815929790779i</v>
      </c>
      <c r="I1710" s="57" t="str">
        <f t="shared" si="502"/>
        <v>14.8147330220642-36.5332837436394i</v>
      </c>
      <c r="K1710" s="57" t="str">
        <f t="shared" si="503"/>
        <v>0.0964366465585127-0.0360363976149385i</v>
      </c>
      <c r="L1710" s="57" t="str">
        <f t="shared" si="504"/>
        <v>0.000125-0.904203472358817i</v>
      </c>
      <c r="M1710" s="57" t="str">
        <f t="shared" si="505"/>
        <v>0.0015-0.435886537131029i</v>
      </c>
      <c r="N1710" s="57">
        <f t="shared" si="506"/>
        <v>76.394408681505254</v>
      </c>
      <c r="O1710" s="57">
        <f t="shared" si="507"/>
        <v>41.580306663021616</v>
      </c>
      <c r="P1710" s="371">
        <f t="shared" si="508"/>
        <v>41.580306663021616</v>
      </c>
      <c r="Q1710" s="371">
        <f t="shared" si="509"/>
        <v>-103.60559131849475</v>
      </c>
      <c r="R1710" s="12">
        <f t="shared" si="510"/>
        <v>76.394408681505254</v>
      </c>
      <c r="S1710" s="57">
        <f t="shared" si="511"/>
        <v>0.5549077399856901</v>
      </c>
      <c r="T1710" s="12">
        <f t="shared" si="494"/>
        <v>41.580306663021616</v>
      </c>
    </row>
    <row r="1711" spans="1:20" x14ac:dyDescent="0.25">
      <c r="A1711" s="57">
        <f t="shared" si="495"/>
        <v>3499.8371937214479</v>
      </c>
      <c r="B1711" s="12">
        <f t="shared" si="512"/>
        <v>557.01638939763575</v>
      </c>
      <c r="C1711" s="57" t="str">
        <f t="shared" si="496"/>
        <v>-28.1869878278777-116.071477744452i</v>
      </c>
      <c r="D1711" s="57" t="str">
        <f t="shared" si="497"/>
        <v>7.79990446005927-57.1728137239329i</v>
      </c>
      <c r="E1711" s="57" t="str">
        <f t="shared" si="498"/>
        <v>160.914402001246-2.40813520167467i</v>
      </c>
      <c r="F1711" s="57" t="str">
        <f t="shared" si="499"/>
        <v>3.83983290445669-119.177489758371i</v>
      </c>
      <c r="G1711" s="57" t="str">
        <f t="shared" si="500"/>
        <v>0.999998193835306-0.00134393505501661i</v>
      </c>
      <c r="H1711" s="57" t="str">
        <f t="shared" si="501"/>
        <v>109.552140242204+40.5355347447457i</v>
      </c>
      <c r="I1711" s="57" t="str">
        <f t="shared" si="502"/>
        <v>14.8149406363278-36.3928463045405i</v>
      </c>
      <c r="K1711" s="57" t="str">
        <f t="shared" si="503"/>
        <v>0.0963462700606035-0.0361391901657528i</v>
      </c>
      <c r="L1711" s="57" t="str">
        <f t="shared" si="504"/>
        <v>0.000125-0.900780506434368i</v>
      </c>
      <c r="M1711" s="57" t="str">
        <f t="shared" si="505"/>
        <v>0.0015-0.434236438664105i</v>
      </c>
      <c r="N1711" s="57">
        <f t="shared" si="506"/>
        <v>76.350419731899365</v>
      </c>
      <c r="O1711" s="57">
        <f t="shared" si="507"/>
        <v>41.543355295973498</v>
      </c>
      <c r="P1711" s="371">
        <f t="shared" si="508"/>
        <v>41.543355295973498</v>
      </c>
      <c r="Q1711" s="371">
        <f t="shared" si="509"/>
        <v>-103.64958026810064</v>
      </c>
      <c r="R1711" s="12">
        <f t="shared" si="510"/>
        <v>76.350419731899365</v>
      </c>
      <c r="S1711" s="57">
        <f t="shared" si="511"/>
        <v>0.55701638939763576</v>
      </c>
      <c r="T1711" s="12">
        <f t="shared" si="494"/>
        <v>41.543355295973498</v>
      </c>
    </row>
    <row r="1712" spans="1:20" x14ac:dyDescent="0.25">
      <c r="A1712" s="57">
        <f t="shared" si="495"/>
        <v>3513.1365750575897</v>
      </c>
      <c r="B1712" s="12">
        <f t="shared" si="512"/>
        <v>559.13305167734677</v>
      </c>
      <c r="C1712" s="57" t="str">
        <f t="shared" si="496"/>
        <v>-28.15615526408-115.556770749708i</v>
      </c>
      <c r="D1712" s="57" t="str">
        <f t="shared" si="497"/>
        <v>7.79990373258513-56.956586554457i</v>
      </c>
      <c r="E1712" s="57" t="str">
        <f t="shared" si="498"/>
        <v>160.904328053174-2.41297568361058i</v>
      </c>
      <c r="F1712" s="57" t="str">
        <f t="shared" si="499"/>
        <v>3.83983285164774-118.726368850949i</v>
      </c>
      <c r="G1712" s="57" t="str">
        <f t="shared" si="500"/>
        <v>0.999998180082398-0.00134904198967238i</v>
      </c>
      <c r="H1712" s="57" t="str">
        <f t="shared" si="501"/>
        <v>109.555661634184+40.6900671277008i</v>
      </c>
      <c r="I1712" s="57" t="str">
        <f t="shared" si="502"/>
        <v>14.8151498370271-36.2529323557613i</v>
      </c>
      <c r="K1712" s="57" t="str">
        <f t="shared" si="503"/>
        <v>0.0962553778108359-0.0362420479741877i</v>
      </c>
      <c r="L1712" s="57" t="str">
        <f t="shared" si="504"/>
        <v>0.000125-0.897370498539912i</v>
      </c>
      <c r="M1712" s="57" t="str">
        <f t="shared" si="505"/>
        <v>0.0015-0.432592586834135i</v>
      </c>
      <c r="N1712" s="57">
        <f t="shared" si="506"/>
        <v>76.306341243689857</v>
      </c>
      <c r="O1712" s="57">
        <f t="shared" si="507"/>
        <v>41.506378396470495</v>
      </c>
      <c r="P1712" s="371">
        <f t="shared" si="508"/>
        <v>41.506378396470495</v>
      </c>
      <c r="Q1712" s="371">
        <f t="shared" si="509"/>
        <v>-103.69365875631014</v>
      </c>
      <c r="R1712" s="12">
        <f t="shared" si="510"/>
        <v>76.306341243689857</v>
      </c>
      <c r="S1712" s="57">
        <f t="shared" si="511"/>
        <v>0.55913305167734673</v>
      </c>
      <c r="T1712" s="12">
        <f t="shared" si="494"/>
        <v>41.506378396470495</v>
      </c>
    </row>
    <row r="1713" spans="1:20" x14ac:dyDescent="0.25">
      <c r="A1713" s="57">
        <f t="shared" si="495"/>
        <v>3526.4864940428083</v>
      </c>
      <c r="B1713" s="12">
        <f t="shared" si="512"/>
        <v>561.2577572737207</v>
      </c>
      <c r="C1713" s="57" t="str">
        <f t="shared" si="496"/>
        <v>-28.1251553472728-115.043890379238i</v>
      </c>
      <c r="D1713" s="57" t="str">
        <f t="shared" si="497"/>
        <v>7.79990299957174-56.7411787245614i</v>
      </c>
      <c r="E1713" s="57" t="str">
        <f t="shared" si="498"/>
        <v>160.894200522879-2.41779472499286i</v>
      </c>
      <c r="F1713" s="57" t="str">
        <f t="shared" si="499"/>
        <v>3.83983279843664-118.2769558622i</v>
      </c>
      <c r="G1713" s="57" t="str">
        <f t="shared" si="500"/>
        <v>0.99999816622477-0.00135416833046754i</v>
      </c>
      <c r="H1713" s="57" t="str">
        <f t="shared" si="501"/>
        <v>109.559209983233+40.8451924370384i</v>
      </c>
      <c r="I1713" s="57" t="str">
        <f t="shared" si="502"/>
        <v>14.815360636327-36.1135398842132i</v>
      </c>
      <c r="K1713" s="57" t="str">
        <f t="shared" si="503"/>
        <v>0.0961639680191684-0.0363449686271384i</v>
      </c>
      <c r="L1713" s="57" t="str">
        <f t="shared" si="504"/>
        <v>0.000125-0.893973399621352i</v>
      </c>
      <c r="M1713" s="57" t="str">
        <f t="shared" si="505"/>
        <v>0.0015-0.430954957993758i</v>
      </c>
      <c r="N1713" s="57">
        <f t="shared" si="506"/>
        <v>76.262173586626673</v>
      </c>
      <c r="O1713" s="57">
        <f t="shared" si="507"/>
        <v>41.469375835148448</v>
      </c>
      <c r="P1713" s="371">
        <f t="shared" si="508"/>
        <v>41.469375835148448</v>
      </c>
      <c r="Q1713" s="371">
        <f t="shared" si="509"/>
        <v>-103.73782641337333</v>
      </c>
      <c r="R1713" s="12">
        <f t="shared" si="510"/>
        <v>76.262173586626673</v>
      </c>
      <c r="S1713" s="57">
        <f t="shared" si="511"/>
        <v>0.56125775727372074</v>
      </c>
      <c r="T1713" s="12">
        <f t="shared" si="494"/>
        <v>41.469375835148448</v>
      </c>
    </row>
    <row r="1714" spans="1:20" x14ac:dyDescent="0.25">
      <c r="A1714" s="57">
        <f t="shared" si="495"/>
        <v>3539.8871427201711</v>
      </c>
      <c r="B1714" s="12">
        <f t="shared" si="512"/>
        <v>563.39053675136086</v>
      </c>
      <c r="C1714" s="57" t="str">
        <f t="shared" si="496"/>
        <v>-28.093987610398-114.532830592893i</v>
      </c>
      <c r="D1714" s="57" t="str">
        <f t="shared" si="497"/>
        <v>7.79990226097709-56.5265871355319i</v>
      </c>
      <c r="E1714" s="57" t="str">
        <f t="shared" si="498"/>
        <v>160.884019279232-2.42259193865232i</v>
      </c>
      <c r="F1714" s="57" t="str">
        <f t="shared" si="499"/>
        <v>3.83983274482042-117.829244327169i</v>
      </c>
      <c r="G1714" s="57" t="str">
        <f t="shared" si="500"/>
        <v>0.999998152261624-0.00135931415114299i</v>
      </c>
      <c r="H1714" s="57" t="str">
        <f t="shared" si="501"/>
        <v>109.56278549682+41.0009129913733i</v>
      </c>
      <c r="I1714" s="57" t="str">
        <f t="shared" si="502"/>
        <v>14.8155730464868-35.9746668843077i</v>
      </c>
      <c r="K1714" s="57" t="str">
        <f t="shared" si="503"/>
        <v>0.0960720389050663-0.0364479496878479i</v>
      </c>
      <c r="L1714" s="57" t="str">
        <f t="shared" si="504"/>
        <v>0.000125-0.890589160810272i</v>
      </c>
      <c r="M1714" s="57" t="str">
        <f t="shared" si="505"/>
        <v>0.0015-0.429323528585135i</v>
      </c>
      <c r="N1714" s="57">
        <f t="shared" si="506"/>
        <v>76.217917137171469</v>
      </c>
      <c r="O1714" s="57">
        <f t="shared" si="507"/>
        <v>41.432347482433897</v>
      </c>
      <c r="P1714" s="371">
        <f t="shared" si="508"/>
        <v>41.432347482433897</v>
      </c>
      <c r="Q1714" s="371">
        <f t="shared" si="509"/>
        <v>-103.78208286282853</v>
      </c>
      <c r="R1714" s="12">
        <f t="shared" si="510"/>
        <v>76.217917137171469</v>
      </c>
      <c r="S1714" s="57">
        <f t="shared" si="511"/>
        <v>0.56339053675136086</v>
      </c>
      <c r="T1714" s="12">
        <f t="shared" si="494"/>
        <v>41.432347482433897</v>
      </c>
    </row>
    <row r="1715" spans="1:20" x14ac:dyDescent="0.25">
      <c r="A1715" s="57">
        <f t="shared" si="495"/>
        <v>3553.3387138625076</v>
      </c>
      <c r="B1715" s="12">
        <f t="shared" si="512"/>
        <v>565.53142079101599</v>
      </c>
      <c r="C1715" s="57" t="str">
        <f t="shared" si="496"/>
        <v>-28.0626515910357-114.02358538405i</v>
      </c>
      <c r="D1715" s="57" t="str">
        <f t="shared" si="497"/>
        <v>7.79990151675853-56.3128087003957i</v>
      </c>
      <c r="E1715" s="57" t="str">
        <f t="shared" si="498"/>
        <v>160.873784192912-2.42736693461649i</v>
      </c>
      <c r="F1715" s="57" t="str">
        <f t="shared" si="499"/>
        <v>3.8398326907959-117.383227805374i</v>
      </c>
      <c r="G1715" s="57" t="str">
        <f t="shared" si="500"/>
        <v>0.999998138192158-0.00136447952571979i</v>
      </c>
      <c r="H1715" s="57" t="str">
        <f t="shared" si="501"/>
        <v>109.566388384023+41.1572311188849i</v>
      </c>
      <c r="I1715" s="57" t="str">
        <f t="shared" si="502"/>
        <v>14.8157870798602-35.8363113579224i</v>
      </c>
      <c r="K1715" s="57" t="str">
        <f t="shared" si="503"/>
        <v>0.0959795886977576-0.0365509886958611i</v>
      </c>
      <c r="L1715" s="57" t="str">
        <f t="shared" si="504"/>
        <v>0.000125-0.887217733423263i</v>
      </c>
      <c r="M1715" s="57" t="str">
        <f t="shared" si="505"/>
        <v>0.0015-0.427698275139604i</v>
      </c>
      <c r="N1715" s="57">
        <f t="shared" si="506"/>
        <v>76.173572278543944</v>
      </c>
      <c r="O1715" s="57">
        <f t="shared" si="507"/>
        <v>41.395293208550029</v>
      </c>
      <c r="P1715" s="371">
        <f t="shared" si="508"/>
        <v>41.395293208550029</v>
      </c>
      <c r="Q1715" s="371">
        <f t="shared" si="509"/>
        <v>-103.82642772145606</v>
      </c>
      <c r="R1715" s="12">
        <f t="shared" si="510"/>
        <v>76.173572278543944</v>
      </c>
      <c r="S1715" s="57">
        <f t="shared" si="511"/>
        <v>0.56553142079101604</v>
      </c>
      <c r="T1715" s="12">
        <f t="shared" si="494"/>
        <v>41.395293208550029</v>
      </c>
    </row>
    <row r="1716" spans="1:20" x14ac:dyDescent="0.25">
      <c r="A1716" s="57">
        <f t="shared" si="495"/>
        <v>3566.841400975185</v>
      </c>
      <c r="B1716" s="12">
        <f t="shared" si="512"/>
        <v>567.68044019002184</v>
      </c>
      <c r="C1716" s="57" t="str">
        <f t="shared" si="496"/>
        <v>-28.0311468314944-113.516148779508i</v>
      </c>
      <c r="D1716" s="57" t="str">
        <f t="shared" si="497"/>
        <v>7.79990076687332-56.099840343878i</v>
      </c>
      <c r="E1716" s="57" t="str">
        <f t="shared" si="498"/>
        <v>160.863495136444-2.43211932010998i</v>
      </c>
      <c r="F1716" s="57" t="str">
        <f t="shared" si="499"/>
        <v>3.83983263636003-116.938899880719i</v>
      </c>
      <c r="G1716" s="57" t="str">
        <f t="shared" si="500"/>
        <v>0.99999812401556-0.00136966452850031i</v>
      </c>
      <c r="H1716" s="57" t="str">
        <f t="shared" si="501"/>
        <v>109.57001885555+41.3141491573625i</v>
      </c>
      <c r="I1716" s="57" t="str">
        <f t="shared" si="502"/>
        <v>14.8160027488965-35.6984713143766i</v>
      </c>
      <c r="K1716" s="57" t="str">
        <f t="shared" si="503"/>
        <v>0.0958866156364931-0.036654083166982i</v>
      </c>
      <c r="L1716" s="57" t="str">
        <f t="shared" si="504"/>
        <v>0.000125-0.883859068961212i</v>
      </c>
      <c r="M1716" s="57" t="str">
        <f t="shared" si="505"/>
        <v>0.0015-0.426079174277351i</v>
      </c>
      <c r="N1716" s="57">
        <f t="shared" si="506"/>
        <v>76.129139400767329</v>
      </c>
      <c r="O1716" s="57">
        <f t="shared" si="507"/>
        <v>41.358212883522967</v>
      </c>
      <c r="P1716" s="371">
        <f t="shared" si="508"/>
        <v>41.358212883522967</v>
      </c>
      <c r="Q1716" s="371">
        <f t="shared" si="509"/>
        <v>-103.87086059923267</v>
      </c>
      <c r="R1716" s="12">
        <f t="shared" si="510"/>
        <v>76.129139400767329</v>
      </c>
      <c r="S1716" s="57">
        <f t="shared" si="511"/>
        <v>0.56768044019002184</v>
      </c>
      <c r="T1716" s="12">
        <f t="shared" si="494"/>
        <v>41.358212883522967</v>
      </c>
    </row>
    <row r="1717" spans="1:20" x14ac:dyDescent="0.25">
      <c r="A1717" s="57">
        <f t="shared" si="495"/>
        <v>3580.395398298891</v>
      </c>
      <c r="B1717" s="12">
        <f t="shared" si="512"/>
        <v>569.83762586274395</v>
      </c>
      <c r="C1717" s="57" t="str">
        <f t="shared" si="496"/>
        <v>-27.9994728789041-113.010514839388i</v>
      </c>
      <c r="D1717" s="57" t="str">
        <f t="shared" si="497"/>
        <v>7.79990001127838-55.8876790023572i</v>
      </c>
      <c r="E1717" s="57" t="str">
        <f t="shared" si="498"/>
        <v>160.853151984229-2.43684869955757i</v>
      </c>
      <c r="F1717" s="57" t="str">
        <f t="shared" si="499"/>
        <v>3.8398325815097-116.496254161397i</v>
      </c>
      <c r="G1717" s="57" t="str">
        <f t="shared" si="500"/>
        <v>0.999998109731016-0.00137486923406919i</v>
      </c>
      <c r="H1717" s="57" t="str">
        <f t="shared" si="501"/>
        <v>109.573677123745+41.4716694542501i</v>
      </c>
      <c r="I1717" s="57" t="str">
        <f t="shared" si="502"/>
        <v>14.8162200661411-35.5611447703984i</v>
      </c>
      <c r="K1717" s="57" t="str">
        <f t="shared" si="503"/>
        <v>0.0957931179708072-0.0367572305932342i</v>
      </c>
      <c r="L1717" s="57" t="str">
        <f t="shared" si="504"/>
        <v>0.000125-0.880513119108599i</v>
      </c>
      <c r="M1717" s="57" t="str">
        <f t="shared" si="505"/>
        <v>0.0015-0.424466202707064i</v>
      </c>
      <c r="N1717" s="57">
        <f t="shared" si="506"/>
        <v>76.084618900713352</v>
      </c>
      <c r="O1717" s="57">
        <f t="shared" si="507"/>
        <v>41.321106377188514</v>
      </c>
      <c r="P1717" s="371">
        <f t="shared" si="508"/>
        <v>41.321106377188514</v>
      </c>
      <c r="Q1717" s="371">
        <f t="shared" si="509"/>
        <v>-103.91538109928665</v>
      </c>
      <c r="R1717" s="12">
        <f t="shared" si="510"/>
        <v>76.084618900713352</v>
      </c>
      <c r="S1717" s="57">
        <f t="shared" si="511"/>
        <v>0.569837625862744</v>
      </c>
      <c r="T1717" s="12">
        <f t="shared" si="494"/>
        <v>41.321106377188514</v>
      </c>
    </row>
    <row r="1718" spans="1:20" x14ac:dyDescent="0.25">
      <c r="A1718" s="57">
        <f t="shared" si="495"/>
        <v>3594.0009008124271</v>
      </c>
      <c r="B1718" s="12">
        <f t="shared" si="512"/>
        <v>572.00300884102239</v>
      </c>
      <c r="C1718" s="57" t="str">
        <f t="shared" si="496"/>
        <v>-27.9676292853048-112.506677657021i</v>
      </c>
      <c r="D1718" s="57" t="str">
        <f t="shared" si="497"/>
        <v>7.79989924993006-55.6763216238202i</v>
      </c>
      <c r="E1718" s="57" t="str">
        <f t="shared" si="498"/>
        <v>160.84275461258-2.44155467458281i</v>
      </c>
      <c r="F1718" s="57" t="str">
        <f t="shared" si="499"/>
        <v>3.83983252624167-116.0552842798i</v>
      </c>
      <c r="G1718" s="57" t="str">
        <f t="shared" si="500"/>
        <v>0.999998095337704-0.00138009371729449i</v>
      </c>
      <c r="H1718" s="57" t="str">
        <f t="shared" si="501"/>
        <v>109.577363402608+41.6297943666924i</v>
      </c>
      <c r="I1718" s="57" t="str">
        <f t="shared" si="502"/>
        <v>14.8164390442361-35.4243297500999i</v>
      </c>
      <c r="K1718" s="57" t="str">
        <f t="shared" si="503"/>
        <v>0.0956990939607807-0.0368604284428221i</v>
      </c>
      <c r="L1718" s="57" t="str">
        <f t="shared" si="504"/>
        <v>0.000125-0.877179835732817i</v>
      </c>
      <c r="M1718" s="57" t="str">
        <f t="shared" si="505"/>
        <v>0.0015-0.422859337225606i</v>
      </c>
      <c r="N1718" s="57">
        <f t="shared" si="506"/>
        <v>76.04001118214795</v>
      </c>
      <c r="O1718" s="57">
        <f t="shared" si="507"/>
        <v>41.283973559198088</v>
      </c>
      <c r="P1718" s="371">
        <f t="shared" si="508"/>
        <v>41.283973559198088</v>
      </c>
      <c r="Q1718" s="371">
        <f t="shared" si="509"/>
        <v>-103.95998881785205</v>
      </c>
      <c r="R1718" s="12">
        <f t="shared" si="510"/>
        <v>76.04001118214795</v>
      </c>
      <c r="S1718" s="57">
        <f t="shared" si="511"/>
        <v>0.5720030088410224</v>
      </c>
      <c r="T1718" s="12">
        <f t="shared" si="494"/>
        <v>41.283973559198088</v>
      </c>
    </row>
    <row r="1719" spans="1:20" x14ac:dyDescent="0.25">
      <c r="A1719" s="57">
        <f t="shared" si="495"/>
        <v>3607.6581042355137</v>
      </c>
      <c r="B1719" s="12">
        <f t="shared" si="512"/>
        <v>574.17662027461824</v>
      </c>
      <c r="C1719" s="57" t="str">
        <f t="shared" si="496"/>
        <v>-27.935615607741-112.00463135885i</v>
      </c>
      <c r="D1719" s="57" t="str">
        <f t="shared" si="497"/>
        <v>7.79989848278472-55.4657651678203i</v>
      </c>
      <c r="E1719" s="57" t="str">
        <f t="shared" si="498"/>
        <v>160.832302899753-2.44623684401244i</v>
      </c>
      <c r="F1719" s="57" t="str">
        <f t="shared" si="499"/>
        <v>3.83983247055284-115.615983892429i</v>
      </c>
      <c r="G1719" s="57" t="str">
        <f t="shared" si="500"/>
        <v>0.999998080834795-0.00138533805332875i</v>
      </c>
      <c r="H1719" s="57" t="str">
        <f t="shared" si="501"/>
        <v>109.581077907801+41.7885262615808i</v>
      </c>
      <c r="I1719" s="57" t="str">
        <f t="shared" si="502"/>
        <v>14.8166596959217-35.288024284946i</v>
      </c>
      <c r="K1719" s="57" t="str">
        <f t="shared" si="503"/>
        <v>0.0956045418773065-0.0369636741600967i</v>
      </c>
      <c r="L1719" s="57" t="str">
        <f t="shared" si="504"/>
        <v>0.000125-0.873859170883462i</v>
      </c>
      <c r="M1719" s="57" t="str">
        <f t="shared" si="505"/>
        <v>0.0015-0.421258554717679i</v>
      </c>
      <c r="N1719" s="57">
        <f t="shared" si="506"/>
        <v>75.995316655776236</v>
      </c>
      <c r="O1719" s="57">
        <f t="shared" si="507"/>
        <v>41.246814299025928</v>
      </c>
      <c r="P1719" s="371">
        <f t="shared" si="508"/>
        <v>41.246814299025928</v>
      </c>
      <c r="Q1719" s="371">
        <f t="shared" si="509"/>
        <v>-104.00468334422376</v>
      </c>
      <c r="R1719" s="12">
        <f t="shared" si="510"/>
        <v>75.995316655776236</v>
      </c>
      <c r="S1719" s="57">
        <f t="shared" si="511"/>
        <v>0.57417662027461824</v>
      </c>
      <c r="T1719" s="12">
        <f t="shared" si="494"/>
        <v>41.246814299025928</v>
      </c>
    </row>
    <row r="1720" spans="1:20" x14ac:dyDescent="0.25">
      <c r="A1720" s="57">
        <f t="shared" si="495"/>
        <v>3621.367205031609</v>
      </c>
      <c r="B1720" s="12">
        <f t="shared" si="512"/>
        <v>576.35849143166183</v>
      </c>
      <c r="C1720" s="57" t="str">
        <f t="shared" si="496"/>
        <v>-27.9034314083513-111.504370104319i</v>
      </c>
      <c r="D1720" s="57" t="str">
        <f t="shared" si="497"/>
        <v>7.79989770979806-55.2560066054311i</v>
      </c>
      <c r="E1720" s="57" t="str">
        <f t="shared" si="498"/>
        <v>160.821796725983-2.45089480387594i</v>
      </c>
      <c r="F1720" s="57" t="str">
        <f t="shared" si="499"/>
        <v>3.83983241443993-115.1783466798i</v>
      </c>
      <c r="G1720" s="57" t="str">
        <f t="shared" si="500"/>
        <v>0.999998066221455-0.00139060231761001i</v>
      </c>
      <c r="H1720" s="57" t="str">
        <f t="shared" si="501"/>
        <v>109.584820856666+41.9478675155992i</v>
      </c>
      <c r="I1720" s="57" t="str">
        <f t="shared" si="502"/>
        <v>14.8168820340362-35.1522264137274i</v>
      </c>
      <c r="K1720" s="57" t="str">
        <f t="shared" si="503"/>
        <v>0.0955094600023569-0.037066965165522i</v>
      </c>
      <c r="L1720" s="57" t="str">
        <f t="shared" si="504"/>
        <v>0.000125-0.870551076791647i</v>
      </c>
      <c r="M1720" s="57" t="str">
        <f t="shared" si="505"/>
        <v>0.0015-0.419663832155488i</v>
      </c>
      <c r="N1720" s="57">
        <f t="shared" si="506"/>
        <v>75.950535739288256</v>
      </c>
      <c r="O1720" s="57">
        <f t="shared" si="507"/>
        <v>41.209628465975399</v>
      </c>
      <c r="P1720" s="371">
        <f t="shared" si="508"/>
        <v>41.209628465975399</v>
      </c>
      <c r="Q1720" s="371">
        <f t="shared" si="509"/>
        <v>-104.04946426071174</v>
      </c>
      <c r="R1720" s="12">
        <f t="shared" si="510"/>
        <v>75.950535739288256</v>
      </c>
      <c r="S1720" s="57">
        <f t="shared" si="511"/>
        <v>0.57635849143166185</v>
      </c>
      <c r="T1720" s="12">
        <f t="shared" si="494"/>
        <v>41.209628465975399</v>
      </c>
    </row>
    <row r="1721" spans="1:20" x14ac:dyDescent="0.25">
      <c r="A1721" s="57">
        <f t="shared" si="495"/>
        <v>3635.1284004107292</v>
      </c>
      <c r="B1721" s="12">
        <f t="shared" si="512"/>
        <v>578.54865369910215</v>
      </c>
      <c r="C1721" s="57" t="str">
        <f t="shared" si="496"/>
        <v>-27.871076254462-111.005888085764i</v>
      </c>
      <c r="D1721" s="57" t="str">
        <f t="shared" si="497"/>
        <v>7.79989693092576-55.0470429192052i</v>
      </c>
      <c r="E1721" s="57" t="str">
        <f t="shared" si="498"/>
        <v>160.811235973508-2.45552814740966i</v>
      </c>
      <c r="F1721" s="57" t="str">
        <f t="shared" si="499"/>
        <v>3.83983235789978-114.742366346355i</v>
      </c>
      <c r="G1721" s="57" t="str">
        <f t="shared" si="500"/>
        <v>0.999998051496843-0.001395886585863i</v>
      </c>
      <c r="H1721" s="57" t="str">
        <f t="shared" si="501"/>
        <v>109.588592468239+42.1078205152703i</v>
      </c>
      <c r="I1721" s="57" t="str">
        <f t="shared" si="502"/>
        <v>14.8171060715171-35.0169341825326i</v>
      </c>
      <c r="K1721" s="57" t="str">
        <f t="shared" si="503"/>
        <v>0.0954138466292533-0.037170298855646i</v>
      </c>
      <c r="L1721" s="57" t="str">
        <f t="shared" si="504"/>
        <v>0.000125-0.867255505869349i</v>
      </c>
      <c r="M1721" s="57" t="str">
        <f t="shared" si="505"/>
        <v>0.0015-0.418075146598414i</v>
      </c>
      <c r="N1721" s="57">
        <f t="shared" si="506"/>
        <v>75.905668857403299</v>
      </c>
      <c r="O1721" s="57">
        <f t="shared" si="507"/>
        <v>41.172415929185703</v>
      </c>
      <c r="P1721" s="371">
        <f t="shared" si="508"/>
        <v>41.172415929185703</v>
      </c>
      <c r="Q1721" s="371">
        <f t="shared" si="509"/>
        <v>-104.0943311425967</v>
      </c>
      <c r="R1721" s="12">
        <f t="shared" si="510"/>
        <v>75.905668857403299</v>
      </c>
      <c r="S1721" s="57">
        <f t="shared" si="511"/>
        <v>0.57854865369910213</v>
      </c>
      <c r="T1721" s="12">
        <f t="shared" si="494"/>
        <v>41.172415929185703</v>
      </c>
    </row>
    <row r="1722" spans="1:20" x14ac:dyDescent="0.25">
      <c r="A1722" s="57">
        <f t="shared" si="495"/>
        <v>3648.9418883322901</v>
      </c>
      <c r="B1722" s="12">
        <f t="shared" si="512"/>
        <v>580.74713858315874</v>
      </c>
      <c r="C1722" s="57" t="str">
        <f t="shared" si="496"/>
        <v>-27.8385497186828-110.509179528312i</v>
      </c>
      <c r="D1722" s="57" t="str">
        <f t="shared" si="497"/>
        <v>7.79989614612296-54.8388711031292i</v>
      </c>
      <c r="E1722" s="57" t="str">
        <f t="shared" si="498"/>
        <v>160.800620526619-2.46013646506038i</v>
      </c>
      <c r="F1722" s="57" t="str">
        <f t="shared" si="499"/>
        <v>3.83983230092913-114.308036620371i</v>
      </c>
      <c r="G1722" s="57" t="str">
        <f t="shared" si="500"/>
        <v>0.999998036660112-0.00140119093410015i</v>
      </c>
      <c r="H1722" s="57" t="str">
        <f t="shared" si="501"/>
        <v>109.592392963259+42.2683876570031i</v>
      </c>
      <c r="I1722" s="57" t="str">
        <f t="shared" si="502"/>
        <v>14.8173318214024-34.8821456447185i</v>
      </c>
      <c r="K1722" s="57" t="str">
        <f t="shared" si="503"/>
        <v>0.0953177000629371-0.0372736726030731i</v>
      </c>
      <c r="L1722" s="57" t="str">
        <f t="shared" si="504"/>
        <v>0.000125-0.863972410708655i</v>
      </c>
      <c r="M1722" s="57" t="str">
        <f t="shared" si="505"/>
        <v>0.0015-0.416492475192682i</v>
      </c>
      <c r="N1722" s="57">
        <f t="shared" si="506"/>
        <v>75.860716441914377</v>
      </c>
      <c r="O1722" s="57">
        <f t="shared" si="507"/>
        <v>41.135176557639255</v>
      </c>
      <c r="P1722" s="371">
        <f t="shared" si="508"/>
        <v>41.135176557639255</v>
      </c>
      <c r="Q1722" s="371">
        <f t="shared" si="509"/>
        <v>-104.13928355808562</v>
      </c>
      <c r="R1722" s="12">
        <f t="shared" si="510"/>
        <v>75.860716441914377</v>
      </c>
      <c r="S1722" s="57">
        <f t="shared" si="511"/>
        <v>0.58074713858315874</v>
      </c>
      <c r="T1722" s="12">
        <f t="shared" si="494"/>
        <v>41.135176557639255</v>
      </c>
    </row>
    <row r="1723" spans="1:20" x14ac:dyDescent="0.25">
      <c r="A1723" s="57">
        <f t="shared" si="495"/>
        <v>3662.8078675079528</v>
      </c>
      <c r="B1723" s="12">
        <f t="shared" si="512"/>
        <v>582.95397770977479</v>
      </c>
      <c r="C1723" s="57" t="str">
        <f t="shared" si="496"/>
        <v>-27.8058513789957-110.014238689765i</v>
      </c>
      <c r="D1723" s="57" t="str">
        <f t="shared" si="497"/>
        <v>7.79989535534443-54.6314881625812i</v>
      </c>
      <c r="E1723" s="57" t="str">
        <f t="shared" si="498"/>
        <v>160.789950271681-2.46471934448469i</v>
      </c>
      <c r="F1723" s="57" t="str">
        <f t="shared" si="499"/>
        <v>3.83983224352465-113.875351253868i</v>
      </c>
      <c r="G1723" s="57" t="str">
        <f t="shared" si="500"/>
        <v>0.999998021710407-0.00140651543862269i</v>
      </c>
      <c r="H1723" s="57" t="str">
        <f t="shared" si="501"/>
        <v>109.596222564184+42.4295713471393i</v>
      </c>
      <c r="I1723" s="57" t="str">
        <f t="shared" si="502"/>
        <v>14.8175592968301-34.7478588608827i</v>
      </c>
      <c r="K1723" s="57" t="str">
        <f t="shared" si="503"/>
        <v>0.0952210186202432-0.0373770837564396i</v>
      </c>
      <c r="L1723" s="57" t="str">
        <f t="shared" si="504"/>
        <v>0.000125-0.860701744081147i</v>
      </c>
      <c r="M1723" s="57" t="str">
        <f t="shared" si="505"/>
        <v>0.0015-0.414915795171033i</v>
      </c>
      <c r="N1723" s="57">
        <f t="shared" si="506"/>
        <v>75.815678931734311</v>
      </c>
      <c r="O1723" s="57">
        <f t="shared" si="507"/>
        <v>41.097910220168082</v>
      </c>
      <c r="P1723" s="371">
        <f t="shared" si="508"/>
        <v>41.097910220168082</v>
      </c>
      <c r="Q1723" s="371">
        <f t="shared" si="509"/>
        <v>-104.18432106826569</v>
      </c>
      <c r="R1723" s="12">
        <f t="shared" si="510"/>
        <v>75.815678931734311</v>
      </c>
      <c r="S1723" s="57">
        <f t="shared" si="511"/>
        <v>0.58295397770977475</v>
      </c>
      <c r="T1723" s="12">
        <f t="shared" si="494"/>
        <v>41.097910220168082</v>
      </c>
    </row>
    <row r="1724" spans="1:20" x14ac:dyDescent="0.25">
      <c r="A1724" s="57">
        <f t="shared" si="495"/>
        <v>3676.7265374044832</v>
      </c>
      <c r="B1724" s="12">
        <f t="shared" si="512"/>
        <v>585.16920282507192</v>
      </c>
      <c r="C1724" s="57" t="str">
        <f t="shared" si="496"/>
        <v>-27.7729808188529-109.521059860494i</v>
      </c>
      <c r="D1724" s="57" t="str">
        <f t="shared" si="497"/>
        <v>7.79989455854474-54.4248911142873i</v>
      </c>
      <c r="E1724" s="57" t="str">
        <f t="shared" si="498"/>
        <v>160.779225097169-2.4692763705578i</v>
      </c>
      <c r="F1724" s="57" t="str">
        <f t="shared" si="499"/>
        <v>3.83983218568307-113.444304022522i</v>
      </c>
      <c r="G1724" s="57" t="str">
        <f t="shared" si="500"/>
        <v>0.99999800664687-0.00141186017602181i</v>
      </c>
      <c r="H1724" s="57" t="str">
        <f t="shared" si="501"/>
        <v>109.600081495207+42.5913740020006i</v>
      </c>
      <c r="I1724" s="57" t="str">
        <f t="shared" si="502"/>
        <v>14.8177885110403-34.6140718988367i</v>
      </c>
      <c r="K1724" s="57" t="str">
        <f t="shared" si="503"/>
        <v>0.095123800630176-0.0374805296403921i</v>
      </c>
      <c r="L1724" s="57" t="str">
        <f t="shared" si="504"/>
        <v>0.000125-0.857443458937185i</v>
      </c>
      <c r="M1724" s="57" t="str">
        <f t="shared" si="505"/>
        <v>0.0015-0.413345083852393i</v>
      </c>
      <c r="N1724" s="57">
        <f t="shared" si="506"/>
        <v>75.77055677293869</v>
      </c>
      <c r="O1724" s="57">
        <f t="shared" si="507"/>
        <v>41.060616785461249</v>
      </c>
      <c r="P1724" s="371">
        <f t="shared" si="508"/>
        <v>41.060616785461249</v>
      </c>
      <c r="Q1724" s="371">
        <f t="shared" si="509"/>
        <v>-104.22944322706131</v>
      </c>
      <c r="R1724" s="12">
        <f t="shared" si="510"/>
        <v>75.77055677293869</v>
      </c>
      <c r="S1724" s="57">
        <f t="shared" si="511"/>
        <v>0.5851692028250719</v>
      </c>
      <c r="T1724" s="12">
        <f t="shared" si="494"/>
        <v>41.060616785461249</v>
      </c>
    </row>
    <row r="1725" spans="1:20" x14ac:dyDescent="0.25">
      <c r="A1725" s="57">
        <f t="shared" si="495"/>
        <v>3690.6980982466207</v>
      </c>
      <c r="B1725" s="12">
        <f t="shared" si="512"/>
        <v>587.39284579580726</v>
      </c>
      <c r="C1725" s="57" t="str">
        <f t="shared" si="496"/>
        <v>-27.7399376272703-109.029637363332i</v>
      </c>
      <c r="D1725" s="57" t="str">
        <f t="shared" si="497"/>
        <v>7.79989375567806-54.2190769862793i</v>
      </c>
      <c r="E1725" s="57" t="str">
        <f t="shared" si="498"/>
        <v>160.768444893708-2.47380712537446i</v>
      </c>
      <c r="F1725" s="57" t="str">
        <f t="shared" si="499"/>
        <v>3.83983212740108-113.014888725575i</v>
      </c>
      <c r="G1725" s="57" t="str">
        <f t="shared" si="500"/>
        <v>0.999997991468633-0.00141722522317967i</v>
      </c>
      <c r="H1725" s="57" t="str">
        <f t="shared" si="501"/>
        <v>109.603969982264+42.7537980479364i</v>
      </c>
      <c r="I1725" s="57" t="str">
        <f t="shared" si="502"/>
        <v>14.8180194773755-34.4807828335764i</v>
      </c>
      <c r="K1725" s="57" t="str">
        <f t="shared" si="503"/>
        <v>0.0950260444341862-0.0375840075555688i</v>
      </c>
      <c r="L1725" s="57" t="str">
        <f t="shared" si="504"/>
        <v>0.000125-0.854197508405242i</v>
      </c>
      <c r="M1725" s="57" t="str">
        <f t="shared" si="505"/>
        <v>0.0015-0.411780318641555i</v>
      </c>
      <c r="N1725" s="57">
        <f t="shared" si="506"/>
        <v>75.725350418811175</v>
      </c>
      <c r="O1725" s="57">
        <f t="shared" si="507"/>
        <v>41.023296122072246</v>
      </c>
      <c r="P1725" s="371">
        <f t="shared" si="508"/>
        <v>41.023296122072246</v>
      </c>
      <c r="Q1725" s="371">
        <f t="shared" si="509"/>
        <v>-104.27464958118883</v>
      </c>
      <c r="R1725" s="12">
        <f t="shared" si="510"/>
        <v>75.725350418811175</v>
      </c>
      <c r="S1725" s="57">
        <f t="shared" si="511"/>
        <v>0.58739284579580731</v>
      </c>
      <c r="T1725" s="12">
        <f t="shared" si="494"/>
        <v>41.023296122072246</v>
      </c>
    </row>
    <row r="1726" spans="1:20" x14ac:dyDescent="0.25">
      <c r="A1726" s="57">
        <f t="shared" si="495"/>
        <v>3704.7227510199577</v>
      </c>
      <c r="B1726" s="12">
        <f t="shared" si="512"/>
        <v>589.62493860983136</v>
      </c>
      <c r="C1726" s="57" t="str">
        <f t="shared" si="496"/>
        <v>-27.7067213989207-108.539965553457i</v>
      </c>
      <c r="D1726" s="57" t="str">
        <f t="shared" si="497"/>
        <v>7.79989294669812-54.0140428178512i</v>
      </c>
      <c r="E1726" s="57" t="str">
        <f t="shared" si="498"/>
        <v>160.757609554101-2.47831118825281i</v>
      </c>
      <c r="F1726" s="57" t="str">
        <f t="shared" si="499"/>
        <v>3.83983206867528-112.587099185742i</v>
      </c>
      <c r="G1726" s="57" t="str">
        <f t="shared" si="500"/>
        <v>0.999997976174822-0.00142261065727057i</v>
      </c>
      <c r="H1726" s="57" t="str">
        <f t="shared" si="501"/>
        <v>109.607888253056+42.9168459213715i</v>
      </c>
      <c r="I1726" s="57" t="str">
        <f t="shared" si="502"/>
        <v>14.8182522092809-34.3479897472559i</v>
      </c>
      <c r="K1726" s="57" t="str">
        <f t="shared" si="503"/>
        <v>0.0949277483864505-0.0376875147785832i</v>
      </c>
      <c r="L1726" s="57" t="str">
        <f t="shared" si="504"/>
        <v>0.000125-0.850963845791237i</v>
      </c>
      <c r="M1726" s="57" t="str">
        <f t="shared" si="505"/>
        <v>0.0015-0.410221477028846i</v>
      </c>
      <c r="N1726" s="57">
        <f t="shared" si="506"/>
        <v>75.680060329887809</v>
      </c>
      <c r="O1726" s="57">
        <f t="shared" si="507"/>
        <v>40.985948098425823</v>
      </c>
      <c r="P1726" s="371">
        <f t="shared" si="508"/>
        <v>40.985948098425823</v>
      </c>
      <c r="Q1726" s="371">
        <f t="shared" si="509"/>
        <v>-104.31993967011219</v>
      </c>
      <c r="R1726" s="12">
        <f t="shared" si="510"/>
        <v>75.680060329887809</v>
      </c>
      <c r="S1726" s="57">
        <f t="shared" si="511"/>
        <v>0.58962493860983134</v>
      </c>
      <c r="T1726" s="12">
        <f t="shared" si="494"/>
        <v>40.985948098425823</v>
      </c>
    </row>
    <row r="1727" spans="1:20" x14ac:dyDescent="0.25">
      <c r="A1727" s="57">
        <f t="shared" si="495"/>
        <v>3718.8006974738337</v>
      </c>
      <c r="B1727" s="12">
        <f t="shared" si="512"/>
        <v>591.86551337654873</v>
      </c>
      <c r="C1727" s="57" t="str">
        <f t="shared" si="496"/>
        <v>-27.6733317342319-108.052038818284i</v>
      </c>
      <c r="D1727" s="57" t="str">
        <f t="shared" si="497"/>
        <v>7.79989213155846-53.8097856595174i</v>
      </c>
      <c r="E1727" s="57" t="str">
        <f t="shared" si="498"/>
        <v>160.746718973368-2.48278813574136i</v>
      </c>
      <c r="F1727" s="57" t="str">
        <f t="shared" si="499"/>
        <v>3.83983200950237-112.160929249129i</v>
      </c>
      <c r="G1727" s="57" t="str">
        <f t="shared" si="500"/>
        <v>0.999997960764558-0.00142801655576204i</v>
      </c>
      <c r="H1727" s="57" t="str">
        <f t="shared" si="501"/>
        <v>109.611836537055+43.0805200688554i</v>
      </c>
      <c r="I1727" s="57" t="str">
        <f t="shared" si="502"/>
        <v>14.8184867203063-34.2156907291589i</v>
      </c>
      <c r="K1727" s="57" t="str">
        <f t="shared" si="503"/>
        <v>0.0948289108541522-0.0377910485620119i</v>
      </c>
      <c r="L1727" s="57" t="str">
        <f t="shared" si="504"/>
        <v>0.000125-0.847742424577841i</v>
      </c>
      <c r="M1727" s="57" t="str">
        <f t="shared" si="505"/>
        <v>0.0015-0.408668536589805i</v>
      </c>
      <c r="N1727" s="57">
        <f t="shared" si="506"/>
        <v>75.634686973999976</v>
      </c>
      <c r="O1727" s="57">
        <f t="shared" si="507"/>
        <v>40.948572582825705</v>
      </c>
      <c r="P1727" s="371">
        <f t="shared" si="508"/>
        <v>40.948572582825705</v>
      </c>
      <c r="Q1727" s="371">
        <f t="shared" si="509"/>
        <v>-104.36531302600002</v>
      </c>
      <c r="R1727" s="12">
        <f t="shared" si="510"/>
        <v>75.634686973999976</v>
      </c>
      <c r="S1727" s="57">
        <f t="shared" si="511"/>
        <v>0.59186551337654869</v>
      </c>
      <c r="T1727" s="12">
        <f t="shared" si="494"/>
        <v>40.948572582825705</v>
      </c>
    </row>
    <row r="1728" spans="1:20" x14ac:dyDescent="0.25">
      <c r="A1728" s="57">
        <f t="shared" si="495"/>
        <v>3732.9321401242346</v>
      </c>
      <c r="B1728" s="12">
        <f t="shared" si="512"/>
        <v>594.11460232737966</v>
      </c>
      <c r="C1728" s="57" t="str">
        <f t="shared" si="496"/>
        <v>-27.6397682394788-107.565851577349i</v>
      </c>
      <c r="D1728" s="57" t="str">
        <f t="shared" si="497"/>
        <v>7.79989131021213-53.6063025729692i</v>
      </c>
      <c r="E1728" s="57" t="str">
        <f t="shared" si="498"/>
        <v>160.735773048774-2.48723754162225i</v>
      </c>
      <c r="F1728" s="57" t="str">
        <f t="shared" si="499"/>
        <v>3.83983194987885-111.736372785136i</v>
      </c>
      <c r="G1728" s="57" t="str">
        <f t="shared" si="500"/>
        <v>0.999997945236954-0.00143344299641596i</v>
      </c>
      <c r="H1728" s="57" t="str">
        <f t="shared" si="501"/>
        <v>109.615815065523+43.2448229471091i</v>
      </c>
      <c r="I1728" s="57" t="str">
        <f t="shared" si="502"/>
        <v>14.8187230241057-34.0838838756706i</v>
      </c>
      <c r="K1728" s="57" t="str">
        <f t="shared" si="503"/>
        <v>0.094729530217765-0.0378946061343836i</v>
      </c>
      <c r="L1728" s="57" t="str">
        <f t="shared" si="504"/>
        <v>0.000125-0.844533198423829i</v>
      </c>
      <c r="M1728" s="57" t="str">
        <f t="shared" si="505"/>
        <v>0.0015-0.407121474984861i</v>
      </c>
      <c r="N1728" s="57">
        <f t="shared" si="506"/>
        <v>75.589230826319678</v>
      </c>
      <c r="O1728" s="57">
        <f t="shared" si="507"/>
        <v>40.911169443461787</v>
      </c>
      <c r="P1728" s="371">
        <f t="shared" si="508"/>
        <v>40.911169443461787</v>
      </c>
      <c r="Q1728" s="371">
        <f t="shared" si="509"/>
        <v>-104.41076917368032</v>
      </c>
      <c r="R1728" s="12">
        <f t="shared" si="510"/>
        <v>75.589230826319678</v>
      </c>
      <c r="S1728" s="57">
        <f t="shared" si="511"/>
        <v>0.59411460232737967</v>
      </c>
      <c r="T1728" s="12">
        <f t="shared" si="494"/>
        <v>40.911169443461787</v>
      </c>
    </row>
    <row r="1729" spans="1:20" x14ac:dyDescent="0.25">
      <c r="A1729" s="57">
        <f t="shared" si="495"/>
        <v>3747.1172822567064</v>
      </c>
      <c r="B1729" s="12">
        <f t="shared" si="512"/>
        <v>596.37223781622367</v>
      </c>
      <c r="C1729" s="57" t="str">
        <f t="shared" si="496"/>
        <v>-27.6060305268841-107.081398282203i</v>
      </c>
      <c r="D1729" s="57" t="str">
        <f t="shared" si="497"/>
        <v>7.79989048261187-53.4035906310338i</v>
      </c>
      <c r="E1729" s="57" t="str">
        <f t="shared" si="498"/>
        <v>160.724771679875-2.49165897691916i</v>
      </c>
      <c r="F1729" s="57" t="str">
        <f t="shared" si="499"/>
        <v>3.83983188980131-111.313423686377i</v>
      </c>
      <c r="G1729" s="57" t="str">
        <f t="shared" si="500"/>
        <v>0.999997929591116-0.00143889005728965i</v>
      </c>
      <c r="H1729" s="57" t="str">
        <f t="shared" si="501"/>
        <v>109.619824071524+43.4097570230743i</v>
      </c>
      <c r="I1729" s="57" t="str">
        <f t="shared" si="502"/>
        <v>14.8189611344391-33.9525672902517i</v>
      </c>
      <c r="K1729" s="57" t="str">
        <f t="shared" si="503"/>
        <v>0.0946296048713385-0.0379981847001728i</v>
      </c>
      <c r="L1729" s="57" t="str">
        <f t="shared" si="504"/>
        <v>0.000125-0.841336121163408i</v>
      </c>
      <c r="M1729" s="57" t="str">
        <f t="shared" si="505"/>
        <v>0.0015-0.405580269959018i</v>
      </c>
      <c r="N1729" s="57">
        <f t="shared" si="506"/>
        <v>75.543692369401654</v>
      </c>
      <c r="O1729" s="57">
        <f t="shared" si="507"/>
        <v>40.873738548418352</v>
      </c>
      <c r="P1729" s="371">
        <f t="shared" si="508"/>
        <v>40.873738548418352</v>
      </c>
      <c r="Q1729" s="371">
        <f t="shared" si="509"/>
        <v>-104.45630763059835</v>
      </c>
      <c r="R1729" s="12">
        <f t="shared" si="510"/>
        <v>75.543692369401654</v>
      </c>
      <c r="S1729" s="57">
        <f t="shared" si="511"/>
        <v>0.59637223781622373</v>
      </c>
      <c r="T1729" s="12">
        <f t="shared" si="494"/>
        <v>40.873738548418352</v>
      </c>
    </row>
    <row r="1730" spans="1:20" x14ac:dyDescent="0.25">
      <c r="A1730" s="57">
        <f t="shared" si="495"/>
        <v>3761.3563279292825</v>
      </c>
      <c r="B1730" s="12">
        <f t="shared" si="512"/>
        <v>598.63845231992536</v>
      </c>
      <c r="C1730" s="57" t="str">
        <f t="shared" si="496"/>
        <v>-27.5721182147094-106.59867341629i</v>
      </c>
      <c r="D1730" s="57" t="str">
        <f t="shared" si="497"/>
        <v>7.7998896487101-53.2016469176314i</v>
      </c>
      <c r="E1730" s="57" t="str">
        <f t="shared" si="498"/>
        <v>160.713714768541-2.49605200989965i</v>
      </c>
      <c r="F1730" s="57" t="str">
        <f t="shared" si="499"/>
        <v>3.83983182926635-110.892075868587i</v>
      </c>
      <c r="G1730" s="57" t="str">
        <f t="shared" si="500"/>
        <v>0.999997913826145-0.00144435781673704i</v>
      </c>
      <c r="H1730" s="57" t="str">
        <f t="shared" si="501"/>
        <v>109.62386378994+43.5753247739639i</v>
      </c>
      <c r="I1730" s="57" t="str">
        <f t="shared" si="502"/>
        <v>14.8192010651728-33.8217390834104i</v>
      </c>
      <c r="K1730" s="57" t="str">
        <f t="shared" si="503"/>
        <v>0.0945291332227833-0.0381017814397958i</v>
      </c>
      <c r="L1730" s="57" t="str">
        <f t="shared" si="504"/>
        <v>0.000125-0.838151146805547i</v>
      </c>
      <c r="M1730" s="57" t="str">
        <f t="shared" si="505"/>
        <v>0.0015-0.404044899341519i</v>
      </c>
      <c r="N1730" s="57">
        <f t="shared" si="506"/>
        <v>75.498072093228544</v>
      </c>
      <c r="O1730" s="57">
        <f t="shared" si="507"/>
        <v>40.836279765681134</v>
      </c>
      <c r="P1730" s="371">
        <f t="shared" si="508"/>
        <v>40.836279765681134</v>
      </c>
      <c r="Q1730" s="371">
        <f t="shared" si="509"/>
        <v>-104.50192790677146</v>
      </c>
      <c r="R1730" s="12">
        <f t="shared" si="510"/>
        <v>75.498072093228544</v>
      </c>
      <c r="S1730" s="57">
        <f t="shared" si="511"/>
        <v>0.59863845231992541</v>
      </c>
      <c r="T1730" s="12">
        <f t="shared" si="494"/>
        <v>40.836279765681134</v>
      </c>
    </row>
    <row r="1731" spans="1:20" x14ac:dyDescent="0.25">
      <c r="A1731" s="57">
        <f t="shared" si="495"/>
        <v>3775.6494819754139</v>
      </c>
      <c r="B1731" s="12">
        <f t="shared" si="512"/>
        <v>600.91327843874114</v>
      </c>
      <c r="C1731" s="57" t="str">
        <f t="shared" si="496"/>
        <v>-27.5380309273557-106.117671494833i</v>
      </c>
      <c r="D1731" s="57" t="str">
        <f t="shared" si="497"/>
        <v>7.79988880845884-53.0004685277331i</v>
      </c>
      <c r="E1731" s="57" t="str">
        <f t="shared" si="498"/>
        <v>160.702602218998-2.50041620608586i</v>
      </c>
      <c r="F1731" s="57" t="str">
        <f t="shared" si="499"/>
        <v>3.83983176827047-110.472323270536i</v>
      </c>
      <c r="G1731" s="57" t="str">
        <f t="shared" si="500"/>
        <v>0.999997897941133-0.00144984635340977i</v>
      </c>
      <c r="H1731" s="57" t="str">
        <f t="shared" si="501"/>
        <v>109.627934457485+43.741528687309i</v>
      </c>
      <c r="I1731" s="57" t="str">
        <f t="shared" si="502"/>
        <v>14.8194428302803-33.6913973726749i</v>
      </c>
      <c r="K1731" s="57" t="str">
        <f t="shared" si="503"/>
        <v>0.0944281136941619-0.0382053935096093i</v>
      </c>
      <c r="L1731" s="57" t="str">
        <f t="shared" si="504"/>
        <v>0.000125-0.834978229533323i</v>
      </c>
      <c r="M1731" s="57" t="str">
        <f t="shared" si="505"/>
        <v>0.0015-0.402515341045547i</v>
      </c>
      <c r="N1731" s="57">
        <f t="shared" si="506"/>
        <v>75.452370495252296</v>
      </c>
      <c r="O1731" s="57">
        <f t="shared" si="507"/>
        <v>40.798792963145296</v>
      </c>
      <c r="P1731" s="371">
        <f t="shared" si="508"/>
        <v>40.798792963145296</v>
      </c>
      <c r="Q1731" s="371">
        <f t="shared" si="509"/>
        <v>-104.5476295047477</v>
      </c>
      <c r="R1731" s="12">
        <f t="shared" si="510"/>
        <v>75.452370495252296</v>
      </c>
      <c r="S1731" s="57">
        <f t="shared" si="511"/>
        <v>0.60091327843874109</v>
      </c>
      <c r="T1731" s="12">
        <f t="shared" si="494"/>
        <v>40.798792963145296</v>
      </c>
    </row>
    <row r="1732" spans="1:20" x14ac:dyDescent="0.25">
      <c r="A1732" s="57">
        <f t="shared" si="495"/>
        <v>3789.9969500069205</v>
      </c>
      <c r="B1732" s="12">
        <f t="shared" si="512"/>
        <v>603.19674889680834</v>
      </c>
      <c r="C1732" s="57" t="str">
        <f t="shared" si="496"/>
        <v>-27.5037682954597-105.638387064724i</v>
      </c>
      <c r="D1732" s="57" t="str">
        <f t="shared" si="497"/>
        <v>7.79988796180966-52.8000525673198i</v>
      </c>
      <c r="E1732" s="57" t="str">
        <f t="shared" si="498"/>
        <v>160.691433937862-2.50475112825774i</v>
      </c>
      <c r="F1732" s="57" t="str">
        <f t="shared" si="499"/>
        <v>3.83983170681011-110.054159853943i</v>
      </c>
      <c r="G1732" s="57" t="str">
        <f t="shared" si="500"/>
        <v>0.999997881935166-0.0014553557462583i</v>
      </c>
      <c r="H1732" s="57" t="str">
        <f t="shared" si="501"/>
        <v>109.632036312719+43.9083712610119i</v>
      </c>
      <c r="I1732" s="57" t="str">
        <f t="shared" si="502"/>
        <v>14.8196864438437-33.5615402825671i</v>
      </c>
      <c r="K1732" s="57" t="str">
        <f t="shared" si="503"/>
        <v>0.0943265447219769-0.0383090180419143i</v>
      </c>
      <c r="L1732" s="57" t="str">
        <f t="shared" si="504"/>
        <v>0.000125-0.831817323703246i</v>
      </c>
      <c r="M1732" s="57" t="str">
        <f t="shared" si="505"/>
        <v>0.0015-0.400991573067889i</v>
      </c>
      <c r="N1732" s="57">
        <f t="shared" si="506"/>
        <v>75.406588080438297</v>
      </c>
      <c r="O1732" s="57">
        <f t="shared" si="507"/>
        <v>40.761278008623734</v>
      </c>
      <c r="P1732" s="371">
        <f t="shared" si="508"/>
        <v>40.761278008623734</v>
      </c>
      <c r="Q1732" s="371">
        <f t="shared" si="509"/>
        <v>-104.5934119195617</v>
      </c>
      <c r="R1732" s="12">
        <f t="shared" si="510"/>
        <v>75.406588080438297</v>
      </c>
      <c r="S1732" s="57">
        <f t="shared" si="511"/>
        <v>0.6031967488968083</v>
      </c>
      <c r="T1732" s="12">
        <f t="shared" si="494"/>
        <v>40.761278008623734</v>
      </c>
    </row>
    <row r="1733" spans="1:20" x14ac:dyDescent="0.25">
      <c r="A1733" s="57">
        <f t="shared" si="495"/>
        <v>3804.3989384169467</v>
      </c>
      <c r="B1733" s="12">
        <f t="shared" si="512"/>
        <v>605.4888965426162</v>
      </c>
      <c r="C1733" s="57" t="str">
        <f t="shared" si="496"/>
        <v>-27.4693299559902-105.160814704402i</v>
      </c>
      <c r="D1733" s="57" t="str">
        <f t="shared" si="497"/>
        <v>7.79988710871392-52.6003961533401i</v>
      </c>
      <c r="E1733" s="57" t="str">
        <f t="shared" si="498"/>
        <v>160.680209834174-2.50905633646372i</v>
      </c>
      <c r="F1733" s="57" t="str">
        <f t="shared" si="499"/>
        <v>3.83983164488177-109.637579603385i</v>
      </c>
      <c r="G1733" s="57" t="str">
        <f t="shared" si="500"/>
        <v>0.999997865807323-0.00146088607453309i</v>
      </c>
      <c r="H1733" s="57" t="str">
        <f t="shared" si="501"/>
        <v>109.636169596062+44.0758550033917i</v>
      </c>
      <c r="I1733" s="57" t="str">
        <f t="shared" si="502"/>
        <v>14.8199319200533-33.4321659445734i</v>
      </c>
      <c r="K1733" s="57" t="str">
        <f t="shared" si="503"/>
        <v>0.0942244247574656-0.0384126521449595i</v>
      </c>
      <c r="L1733" s="57" t="str">
        <f t="shared" si="504"/>
        <v>0.000125-0.828668383844637i</v>
      </c>
      <c r="M1733" s="57" t="str">
        <f t="shared" si="505"/>
        <v>0.0015-0.399473573488632i</v>
      </c>
      <c r="N1733" s="57">
        <f t="shared" si="506"/>
        <v>75.360725361307999</v>
      </c>
      <c r="O1733" s="57">
        <f t="shared" si="507"/>
        <v>40.723734769854723</v>
      </c>
      <c r="P1733" s="371">
        <f t="shared" si="508"/>
        <v>40.723734769854723</v>
      </c>
      <c r="Q1733" s="371">
        <f t="shared" si="509"/>
        <v>-104.639274638692</v>
      </c>
      <c r="R1733" s="12">
        <f t="shared" si="510"/>
        <v>75.360725361307999</v>
      </c>
      <c r="S1733" s="57">
        <f t="shared" si="511"/>
        <v>0.60548889654261617</v>
      </c>
      <c r="T1733" s="12">
        <f t="shared" si="494"/>
        <v>40.723734769854723</v>
      </c>
    </row>
    <row r="1734" spans="1:20" x14ac:dyDescent="0.25">
      <c r="A1734" s="57">
        <f t="shared" si="495"/>
        <v>3818.8556543829309</v>
      </c>
      <c r="B1734" s="12">
        <f t="shared" si="512"/>
        <v>607.78975434947813</v>
      </c>
      <c r="C1734" s="57" t="str">
        <f t="shared" si="496"/>
        <v>-27.4347155523458-104.684949023733i</v>
      </c>
      <c r="D1734" s="57" t="str">
        <f t="shared" si="497"/>
        <v>7.79988624912252-52.4014964136689i</v>
      </c>
      <c r="E1734" s="57" t="str">
        <f t="shared" si="498"/>
        <v>160.668929819433-2.51333138802485i</v>
      </c>
      <c r="F1734" s="57" t="str">
        <f t="shared" si="499"/>
        <v>3.83983158248188-109.222576526217i</v>
      </c>
      <c r="G1734" s="57" t="str">
        <f t="shared" si="500"/>
        <v>0.999997849556675-0.00146643741778571i</v>
      </c>
      <c r="H1734" s="57" t="str">
        <f t="shared" si="501"/>
        <v>109.640334549812+44.2439824332388i</v>
      </c>
      <c r="I1734" s="57" t="str">
        <f t="shared" si="502"/>
        <v>14.82017927321-33.3032724971213i</v>
      </c>
      <c r="K1734" s="57" t="str">
        <f t="shared" si="503"/>
        <v>0.0941217522668922-0.0385162929029519i</v>
      </c>
      <c r="L1734" s="57" t="str">
        <f t="shared" si="504"/>
        <v>0.000125-0.825531364658933i</v>
      </c>
      <c r="M1734" s="57" t="str">
        <f t="shared" si="505"/>
        <v>0.0015-0.397961320470842i</v>
      </c>
      <c r="N1734" s="57">
        <f t="shared" si="506"/>
        <v>75.314782857981044</v>
      </c>
      <c r="O1734" s="57">
        <f t="shared" si="507"/>
        <v>40.686163114509881</v>
      </c>
      <c r="P1734" s="371">
        <f t="shared" si="508"/>
        <v>40.686163114509881</v>
      </c>
      <c r="Q1734" s="371">
        <f t="shared" si="509"/>
        <v>-104.68521714201896</v>
      </c>
      <c r="R1734" s="12">
        <f t="shared" si="510"/>
        <v>75.314782857981044</v>
      </c>
      <c r="S1734" s="57">
        <f t="shared" si="511"/>
        <v>0.60778975434947813</v>
      </c>
      <c r="T1734" s="12">
        <f t="shared" si="494"/>
        <v>40.686163114509881</v>
      </c>
    </row>
    <row r="1735" spans="1:20" x14ac:dyDescent="0.25">
      <c r="A1735" s="57">
        <f t="shared" si="495"/>
        <v>3833.3673058695858</v>
      </c>
      <c r="B1735" s="12">
        <f t="shared" si="512"/>
        <v>610.09935541600612</v>
      </c>
      <c r="C1735" s="57" t="str">
        <f t="shared" si="496"/>
        <v>-27.3999247344533-104.210784663896i</v>
      </c>
      <c r="D1735" s="57" t="str">
        <f t="shared" si="497"/>
        <v>7.799885382986-52.203350487066i</v>
      </c>
      <c r="E1735" s="57" t="str">
        <f t="shared" si="498"/>
        <v>160.657593807634-2.51757583754493i</v>
      </c>
      <c r="F1735" s="57" t="str">
        <f t="shared" si="499"/>
        <v>3.83983151960688-108.809144652479i</v>
      </c>
      <c r="G1735" s="57" t="str">
        <f t="shared" si="500"/>
        <v>0.999997833182289-0.00147200985586998i</v>
      </c>
      <c r="H1735" s="57" t="str">
        <f t="shared" si="501"/>
        <v>109.644531418156+44.4127560798634i</v>
      </c>
      <c r="I1735" s="57" t="str">
        <f t="shared" si="502"/>
        <v>14.8204285177248-33.1748580855488i</v>
      </c>
      <c r="K1735" s="57" t="str">
        <f t="shared" si="503"/>
        <v>0.0940185257318441-0.0386199373760684i</v>
      </c>
      <c r="L1735" s="57" t="str">
        <f t="shared" si="504"/>
        <v>0.000125-0.822406221019065i</v>
      </c>
      <c r="M1735" s="57" t="str">
        <f t="shared" si="505"/>
        <v>0.0015-0.396454792260253i</v>
      </c>
      <c r="N1735" s="57">
        <f t="shared" si="506"/>
        <v>75.268761098217993</v>
      </c>
      <c r="O1735" s="57">
        <f t="shared" si="507"/>
        <v>40.648562910202756</v>
      </c>
      <c r="P1735" s="371">
        <f t="shared" si="508"/>
        <v>40.648562910202756</v>
      </c>
      <c r="Q1735" s="371">
        <f t="shared" si="509"/>
        <v>-104.73123890178201</v>
      </c>
      <c r="R1735" s="12">
        <f t="shared" si="510"/>
        <v>75.268761098217993</v>
      </c>
      <c r="S1735" s="57">
        <f t="shared" si="511"/>
        <v>0.61009935541600613</v>
      </c>
      <c r="T1735" s="12">
        <f t="shared" si="494"/>
        <v>40.648562910202756</v>
      </c>
    </row>
    <row r="1736" spans="1:20" x14ac:dyDescent="0.25">
      <c r="A1736" s="57">
        <f t="shared" si="495"/>
        <v>3847.9341016318908</v>
      </c>
      <c r="B1736" s="12">
        <f t="shared" si="512"/>
        <v>612.41773296658698</v>
      </c>
      <c r="C1736" s="57" t="str">
        <f t="shared" si="496"/>
        <v>-27.3649571588666-103.738316297265i</v>
      </c>
      <c r="D1736" s="57" t="str">
        <f t="shared" si="497"/>
        <v>7.7998845102546-52.0059555231353i</v>
      </c>
      <c r="E1736" s="57" t="str">
        <f t="shared" si="498"/>
        <v>160.646201715305-2.52178923691999i</v>
      </c>
      <c r="F1736" s="57" t="str">
        <f t="shared" si="499"/>
        <v>3.8398314562531-108.397278034816i</v>
      </c>
      <c r="G1736" s="57" t="str">
        <f t="shared" si="500"/>
        <v>0.999997816683222-0.00147760346894316i</v>
      </c>
      <c r="H1736" s="57" t="str">
        <f t="shared" si="501"/>
        <v>109.648760447188+44.5821784831461i</v>
      </c>
      <c r="I1736" s="57" t="str">
        <f t="shared" si="502"/>
        <v>14.8206796681206-33.0469208620808i</v>
      </c>
      <c r="K1736" s="57" t="str">
        <f t="shared" si="503"/>
        <v>0.0939147436495298-0.0387235826004709i</v>
      </c>
      <c r="L1736" s="57" t="str">
        <f t="shared" si="504"/>
        <v>0.000125-0.819292907968779i</v>
      </c>
      <c r="M1736" s="57" t="str">
        <f t="shared" si="505"/>
        <v>0.0015-0.394953967184951i</v>
      </c>
      <c r="N1736" s="57">
        <f t="shared" si="506"/>
        <v>75.222660617462125</v>
      </c>
      <c r="O1736" s="57">
        <f t="shared" si="507"/>
        <v>40.610934024497318</v>
      </c>
      <c r="P1736" s="371">
        <f t="shared" si="508"/>
        <v>40.610934024497318</v>
      </c>
      <c r="Q1736" s="371">
        <f t="shared" si="509"/>
        <v>-104.77733938253787</v>
      </c>
      <c r="R1736" s="12">
        <f t="shared" si="510"/>
        <v>75.222660617462125</v>
      </c>
      <c r="S1736" s="57">
        <f t="shared" si="511"/>
        <v>0.61241773296658697</v>
      </c>
      <c r="T1736" s="12">
        <f t="shared" si="494"/>
        <v>40.610934024497318</v>
      </c>
    </row>
    <row r="1737" spans="1:20" x14ac:dyDescent="0.25">
      <c r="A1737" s="57">
        <f t="shared" si="495"/>
        <v>3862.5562512180923</v>
      </c>
      <c r="B1737" s="12">
        <f t="shared" si="512"/>
        <v>614.74492035186006</v>
      </c>
      <c r="C1737" s="57" t="str">
        <f t="shared" si="496"/>
        <v>-27.3298124888642-103.267538627283i</v>
      </c>
      <c r="D1737" s="57" t="str">
        <f t="shared" si="497"/>
        <v>7.79988363087798-51.8093086822834i</v>
      </c>
      <c r="E1737" s="57" t="str">
        <f t="shared" si="498"/>
        <v>160.63475346154-2.52597113534547i</v>
      </c>
      <c r="F1737" s="57" t="str">
        <f t="shared" si="499"/>
        <v>3.83983139241692-107.986970748387i</v>
      </c>
      <c r="G1737" s="57" t="str">
        <f t="shared" si="500"/>
        <v>0.999997800058524-0.00148321833746703i</v>
      </c>
      <c r="H1737" s="57" t="str">
        <f t="shared" si="501"/>
        <v>109.653021884924+44.7522521935909i</v>
      </c>
      <c r="I1737" s="57" t="str">
        <f t="shared" si="502"/>
        <v>14.8209327390325-32.9194589858001i</v>
      </c>
      <c r="K1737" s="57" t="str">
        <f t="shared" si="503"/>
        <v>0.0938104045330771-0.0388272255883257i</v>
      </c>
      <c r="L1737" s="57" t="str">
        <f t="shared" si="504"/>
        <v>0.000125-0.816191380722037i</v>
      </c>
      <c r="M1737" s="57" t="str">
        <f t="shared" si="505"/>
        <v>0.0015-0.393458823655062i</v>
      </c>
      <c r="N1737" s="57">
        <f t="shared" si="506"/>
        <v>75.176481958880998</v>
      </c>
      <c r="O1737" s="57">
        <f t="shared" si="507"/>
        <v>40.573276324915931</v>
      </c>
      <c r="P1737" s="371">
        <f t="shared" si="508"/>
        <v>40.573276324915931</v>
      </c>
      <c r="Q1737" s="371">
        <f t="shared" si="509"/>
        <v>-104.823518041119</v>
      </c>
      <c r="R1737" s="12">
        <f t="shared" si="510"/>
        <v>75.176481958880998</v>
      </c>
      <c r="S1737" s="57">
        <f t="shared" si="511"/>
        <v>0.61474492035186001</v>
      </c>
      <c r="T1737" s="12">
        <f t="shared" si="494"/>
        <v>40.573276324915931</v>
      </c>
    </row>
    <row r="1738" spans="1:20" x14ac:dyDescent="0.25">
      <c r="A1738" s="57">
        <f t="shared" si="495"/>
        <v>3877.2339649727205</v>
      </c>
      <c r="B1738" s="12">
        <f t="shared" si="512"/>
        <v>617.0809510491971</v>
      </c>
      <c r="C1738" s="57" t="str">
        <f t="shared" si="496"/>
        <v>-27.294490394548-102.798446388342i</v>
      </c>
      <c r="D1738" s="57" t="str">
        <f t="shared" si="497"/>
        <v>7.79988274480559-51.6134071356786i</v>
      </c>
      <c r="E1738" s="57" t="str">
        <f t="shared" si="498"/>
        <v>160.623248968037-2.53012107932645i</v>
      </c>
      <c r="F1738" s="57" t="str">
        <f t="shared" si="499"/>
        <v>3.83983132809467-107.578216890785i</v>
      </c>
      <c r="G1738" s="57" t="str">
        <f t="shared" si="500"/>
        <v>0.999997783307238-0.00148885454220912i</v>
      </c>
      <c r="H1738" s="57" t="str">
        <f t="shared" si="501"/>
        <v>109.657315981315+44.9229797723756i</v>
      </c>
      <c r="I1738" s="57" t="str">
        <f t="shared" si="502"/>
        <v>14.8211877452094-32.7924706226225i</v>
      </c>
      <c r="K1738" s="57" t="str">
        <f t="shared" si="503"/>
        <v>0.0937055069118342-0.0389308633278258i</v>
      </c>
      <c r="L1738" s="57" t="str">
        <f t="shared" si="504"/>
        <v>0.000125-0.81310159466232i</v>
      </c>
      <c r="M1738" s="57" t="str">
        <f t="shared" si="505"/>
        <v>0.0015-0.391969340162444i</v>
      </c>
      <c r="N1738" s="57">
        <f t="shared" si="506"/>
        <v>75.130225673408063</v>
      </c>
      <c r="O1738" s="57">
        <f t="shared" si="507"/>
        <v>40.535589678948078</v>
      </c>
      <c r="P1738" s="371">
        <f t="shared" si="508"/>
        <v>40.535589678948078</v>
      </c>
      <c r="Q1738" s="371">
        <f t="shared" si="509"/>
        <v>-104.86977432659194</v>
      </c>
      <c r="R1738" s="12">
        <f t="shared" si="510"/>
        <v>75.130225673408063</v>
      </c>
      <c r="S1738" s="57">
        <f t="shared" si="511"/>
        <v>0.61708095104919714</v>
      </c>
      <c r="T1738" s="12">
        <f t="shared" si="494"/>
        <v>40.535589678948078</v>
      </c>
    </row>
    <row r="1739" spans="1:20" x14ac:dyDescent="0.25">
      <c r="A1739" s="57">
        <f t="shared" si="495"/>
        <v>3891.9674540396172</v>
      </c>
      <c r="B1739" s="12">
        <f t="shared" si="512"/>
        <v>619.42585866318404</v>
      </c>
      <c r="C1739" s="57" t="str">
        <f t="shared" si="496"/>
        <v>-27.2589905529423-102.331034345662i</v>
      </c>
      <c r="D1739" s="57" t="str">
        <f t="shared" si="497"/>
        <v>7.79988185198647-51.4182480652111i</v>
      </c>
      <c r="E1739" s="57" t="str">
        <f t="shared" si="498"/>
        <v>160.611688159131-2.53423861268778i</v>
      </c>
      <c r="F1739" s="57" t="str">
        <f t="shared" si="499"/>
        <v>3.83983126328261-107.171010581948i</v>
      </c>
      <c r="G1739" s="57" t="str">
        <f t="shared" si="500"/>
        <v>0.999997766428402-0.00149451216424383i</v>
      </c>
      <c r="H1739" s="57" t="str">
        <f t="shared" si="501"/>
        <v>109.661642988266+45.0943637914036i</v>
      </c>
      <c r="I1739" s="57" t="str">
        <f t="shared" si="502"/>
        <v>14.8214447015138-32.6659539452694i</v>
      </c>
      <c r="K1739" s="57" t="str">
        <f t="shared" si="503"/>
        <v>0.0936000493316719-0.0390344927832161i</v>
      </c>
      <c r="L1739" s="57" t="str">
        <f t="shared" si="504"/>
        <v>0.000125-0.810023505342019i</v>
      </c>
      <c r="M1739" s="57" t="str">
        <f t="shared" si="505"/>
        <v>0.0015-0.390485495280379i</v>
      </c>
      <c r="N1739" s="57">
        <f t="shared" si="506"/>
        <v>75.08389231978397</v>
      </c>
      <c r="O1739" s="57">
        <f t="shared" si="507"/>
        <v>40.497873954059081</v>
      </c>
      <c r="P1739" s="371">
        <f t="shared" si="508"/>
        <v>40.497873954059081</v>
      </c>
      <c r="Q1739" s="371">
        <f t="shared" si="509"/>
        <v>-104.91610768021603</v>
      </c>
      <c r="R1739" s="12">
        <f t="shared" si="510"/>
        <v>75.08389231978397</v>
      </c>
      <c r="S1739" s="57">
        <f t="shared" si="511"/>
        <v>0.619425858663184</v>
      </c>
      <c r="T1739" s="12">
        <f t="shared" si="494"/>
        <v>40.497873954059081</v>
      </c>
    </row>
    <row r="1740" spans="1:20" x14ac:dyDescent="0.25">
      <c r="A1740" s="57">
        <f t="shared" si="495"/>
        <v>3906.7569303649675</v>
      </c>
      <c r="B1740" s="12">
        <f t="shared" si="512"/>
        <v>621.77967692610412</v>
      </c>
      <c r="C1740" s="57" t="str">
        <f t="shared" si="496"/>
        <v>-27.2233126480935-101.865297295168i</v>
      </c>
      <c r="D1740" s="57" t="str">
        <f t="shared" si="497"/>
        <v>7.79988095236924-51.2238286634515i</v>
      </c>
      <c r="E1740" s="57" t="str">
        <f t="shared" si="498"/>
        <v>160.60007096183-2.53832327658475i</v>
      </c>
      <c r="F1740" s="57" t="str">
        <f t="shared" si="499"/>
        <v>3.8398311979771-106.765345964077i</v>
      </c>
      <c r="G1740" s="57" t="str">
        <f t="shared" si="500"/>
        <v>0.999997749421044-0.00150019128495361i</v>
      </c>
      <c r="H1740" s="57" t="str">
        <f t="shared" si="501"/>
        <v>109.666003159647+45.2664068333567i</v>
      </c>
      <c r="I1740" s="57" t="str">
        <f t="shared" si="502"/>
        <v>14.8217036229239-32.5399071332415i</v>
      </c>
      <c r="K1740" s="57" t="str">
        <f t="shared" si="503"/>
        <v>0.0934940303552877-0.0391381108948238i</v>
      </c>
      <c r="L1740" s="57" t="str">
        <f t="shared" si="504"/>
        <v>0.000125-0.806957068481789i</v>
      </c>
      <c r="M1740" s="57" t="str">
        <f t="shared" si="505"/>
        <v>0.0015-0.389007267663258i</v>
      </c>
      <c r="N1740" s="57">
        <f t="shared" si="506"/>
        <v>75.037482464597261</v>
      </c>
      <c r="O1740" s="57">
        <f t="shared" si="507"/>
        <v>40.460129017698925</v>
      </c>
      <c r="P1740" s="371">
        <f t="shared" si="508"/>
        <v>40.460129017698925</v>
      </c>
      <c r="Q1740" s="371">
        <f t="shared" si="509"/>
        <v>-104.96251753540274</v>
      </c>
      <c r="R1740" s="12">
        <f t="shared" si="510"/>
        <v>75.037482464597261</v>
      </c>
      <c r="S1740" s="57">
        <f t="shared" si="511"/>
        <v>0.62177967692610414</v>
      </c>
      <c r="T1740" s="12">
        <f t="shared" si="494"/>
        <v>40.460129017698925</v>
      </c>
    </row>
    <row r="1741" spans="1:20" x14ac:dyDescent="0.25">
      <c r="A1741" s="57">
        <f t="shared" si="495"/>
        <v>3921.6026067003545</v>
      </c>
      <c r="B1741" s="12">
        <f t="shared" si="512"/>
        <v>624.14243969842335</v>
      </c>
      <c r="C1741" s="57" t="str">
        <f t="shared" si="496"/>
        <v>-27.1874563711674-101.401230063362i</v>
      </c>
      <c r="D1741" s="57" t="str">
        <f t="shared" si="497"/>
        <v>7.79988004590213-51.0301461336108i</v>
      </c>
      <c r="E1741" s="57" t="str">
        <f t="shared" si="498"/>
        <v>160.588397305856-2.54237460951154i</v>
      </c>
      <c r="F1741" s="57" t="str">
        <f t="shared" si="499"/>
        <v>3.8398311321743-106.361217201549i</v>
      </c>
      <c r="G1741" s="57" t="str">
        <f t="shared" si="500"/>
        <v>0.999997732284184-0.00150589198603012i</v>
      </c>
      <c r="H1741" s="57" t="str">
        <f t="shared" si="501"/>
        <v>109.670396751314+45.4391114917475i</v>
      </c>
      <c r="I1741" s="57" t="str">
        <f t="shared" si="502"/>
        <v>14.8219645245332-32.4143283727928i</v>
      </c>
      <c r="K1741" s="57" t="str">
        <f t="shared" si="503"/>
        <v>0.0933874485625105-0.03924171457909i</v>
      </c>
      <c r="L1741" s="57" t="str">
        <f t="shared" si="504"/>
        <v>0.000125-0.803902239969907i</v>
      </c>
      <c r="M1741" s="57" t="str">
        <f t="shared" si="505"/>
        <v>0.0015-0.387534636046283i</v>
      </c>
      <c r="N1741" s="57">
        <f t="shared" si="506"/>
        <v>74.990996682325502</v>
      </c>
      <c r="O1741" s="57">
        <f t="shared" si="507"/>
        <v>40.42235473731084</v>
      </c>
      <c r="P1741" s="371">
        <f t="shared" si="508"/>
        <v>40.42235473731084</v>
      </c>
      <c r="Q1741" s="371">
        <f t="shared" si="509"/>
        <v>-105.0090033176745</v>
      </c>
      <c r="R1741" s="12">
        <f t="shared" si="510"/>
        <v>74.990996682325502</v>
      </c>
      <c r="S1741" s="57">
        <f t="shared" si="511"/>
        <v>0.62414243969842331</v>
      </c>
      <c r="T1741" s="12">
        <f t="shared" si="494"/>
        <v>40.42235473731084</v>
      </c>
    </row>
    <row r="1742" spans="1:20" x14ac:dyDescent="0.25">
      <c r="A1742" s="57">
        <f t="shared" si="495"/>
        <v>3936.5046966058162</v>
      </c>
      <c r="B1742" s="12">
        <f t="shared" si="512"/>
        <v>626.51418096927739</v>
      </c>
      <c r="C1742" s="57" t="str">
        <f t="shared" si="496"/>
        <v>-27.1514214205522-100.938827507203i</v>
      </c>
      <c r="D1742" s="57" t="str">
        <f t="shared" si="497"/>
        <v>7.79987913253302-50.8371976895i</v>
      </c>
      <c r="E1742" s="57" t="str">
        <f t="shared" si="498"/>
        <v>160.576667123676-2.54639214731758i</v>
      </c>
      <c r="F1742" s="57" t="str">
        <f t="shared" si="499"/>
        <v>3.83983106587046-105.958618480838i</v>
      </c>
      <c r="G1742" s="57" t="str">
        <f t="shared" si="500"/>
        <v>0.999997715016837-0.0015116143494754i</v>
      </c>
      <c r="H1742" s="57" t="str">
        <f t="shared" si="501"/>
        <v>109.674824021122+45.6124803709725i</v>
      </c>
      <c r="I1742" s="57" t="str">
        <f t="shared" si="502"/>
        <v>14.8222274215531-32.2892158569053i</v>
      </c>
      <c r="K1742" s="57" t="str">
        <f t="shared" si="503"/>
        <v>0.0932803025506078-0.0393453007286076i</v>
      </c>
      <c r="L1742" s="57" t="str">
        <f t="shared" si="504"/>
        <v>0.000125-0.800858975861634i</v>
      </c>
      <c r="M1742" s="57" t="str">
        <f t="shared" si="505"/>
        <v>0.0015-0.386067579245151i</v>
      </c>
      <c r="N1742" s="57">
        <f t="shared" si="506"/>
        <v>74.944435555374412</v>
      </c>
      <c r="O1742" s="57">
        <f t="shared" si="507"/>
        <v>40.384550980340748</v>
      </c>
      <c r="P1742" s="371">
        <f t="shared" si="508"/>
        <v>40.384550980340748</v>
      </c>
      <c r="Q1742" s="371">
        <f t="shared" si="509"/>
        <v>-105.05556444462559</v>
      </c>
      <c r="R1742" s="12">
        <f t="shared" si="510"/>
        <v>74.944435555374412</v>
      </c>
      <c r="S1742" s="57">
        <f t="shared" si="511"/>
        <v>0.62651418096927736</v>
      </c>
      <c r="T1742" s="12">
        <f t="shared" si="494"/>
        <v>40.384550980340748</v>
      </c>
    </row>
    <row r="1743" spans="1:20" x14ac:dyDescent="0.25">
      <c r="A1743" s="57">
        <f t="shared" si="495"/>
        <v>3951.4634144529182</v>
      </c>
      <c r="B1743" s="12">
        <f t="shared" si="512"/>
        <v>628.89493485696062</v>
      </c>
      <c r="C1743" s="57" t="str">
        <f t="shared" si="496"/>
        <v>-27.1152075019554-100.478084513975i</v>
      </c>
      <c r="D1743" s="57" t="str">
        <f t="shared" si="497"/>
        <v>7.79987821220931-50.6449805554906i</v>
      </c>
      <c r="E1743" s="57" t="str">
        <f t="shared" si="498"/>
        <v>160.564880350543-2.55037542321357i</v>
      </c>
      <c r="F1743" s="57" t="str">
        <f t="shared" si="499"/>
        <v>3.83983099906175-105.557544010424i</v>
      </c>
      <c r="G1743" s="57" t="str">
        <f t="shared" si="500"/>
        <v>0.99999769761801-0.00151735845760309i</v>
      </c>
      <c r="H1743" s="57" t="str">
        <f t="shared" si="501"/>
        <v>109.679285228941+45.7865160863653i</v>
      </c>
      <c r="I1743" s="57" t="str">
        <f t="shared" si="502"/>
        <v>14.822492329312-32.1645677852609i</v>
      </c>
      <c r="K1743" s="57" t="str">
        <f t="shared" si="503"/>
        <v>0.0931725909345936-0.0394488662121605i</v>
      </c>
      <c r="L1743" s="57" t="str">
        <f t="shared" si="504"/>
        <v>0.000125-0.79782723237859i</v>
      </c>
      <c r="M1743" s="57" t="str">
        <f t="shared" si="505"/>
        <v>0.0015-0.384606076155759i</v>
      </c>
      <c r="N1743" s="57">
        <f t="shared" si="506"/>
        <v>74.897799674118588</v>
      </c>
      <c r="O1743" s="57">
        <f t="shared" si="507"/>
        <v>40.346717614245868</v>
      </c>
      <c r="P1743" s="371">
        <f t="shared" si="508"/>
        <v>40.346717614245868</v>
      </c>
      <c r="Q1743" s="371">
        <f t="shared" si="509"/>
        <v>-105.10220032588141</v>
      </c>
      <c r="R1743" s="12">
        <f t="shared" si="510"/>
        <v>74.897799674118588</v>
      </c>
      <c r="S1743" s="57">
        <f t="shared" si="511"/>
        <v>0.62889493485696057</v>
      </c>
      <c r="T1743" s="12">
        <f t="shared" si="494"/>
        <v>40.346717614245868</v>
      </c>
    </row>
    <row r="1744" spans="1:20" x14ac:dyDescent="0.25">
      <c r="A1744" s="57">
        <f t="shared" si="495"/>
        <v>3966.4789754278395</v>
      </c>
      <c r="B1744" s="12">
        <f t="shared" si="512"/>
        <v>631.28473560941711</v>
      </c>
      <c r="C1744" s="57" t="str">
        <f t="shared" si="496"/>
        <v>-27.0788143285038-100.018996001162i</v>
      </c>
      <c r="D1744" s="57" t="str">
        <f t="shared" si="497"/>
        <v>7.79987728487808-50.4534919664739i</v>
      </c>
      <c r="E1744" s="57" t="str">
        <f t="shared" si="498"/>
        <v>160.553036924523-2.55432396778795i</v>
      </c>
      <c r="F1744" s="57" t="str">
        <f t="shared" si="499"/>
        <v>3.83983093174434-105.157988020719i</v>
      </c>
      <c r="G1744" s="57" t="str">
        <f t="shared" si="500"/>
        <v>0.999997680086701-0.00152312439303956i</v>
      </c>
      <c r="H1744" s="57" t="str">
        <f t="shared" si="501"/>
        <v>109.683780636671+45.9612212642498i</v>
      </c>
      <c r="I1744" s="57" t="str">
        <f t="shared" si="502"/>
        <v>14.8227592632578-32.0403823642173i</v>
      </c>
      <c r="K1744" s="57" t="str">
        <f t="shared" si="503"/>
        <v>0.0930643123475388-0.039552407874768i</v>
      </c>
      <c r="L1744" s="57" t="str">
        <f t="shared" si="504"/>
        <v>0.000125-0.794806965908142i</v>
      </c>
      <c r="M1744" s="57" t="str">
        <f t="shared" si="505"/>
        <v>0.0015-0.383150105753894i</v>
      </c>
      <c r="N1744" s="57">
        <f t="shared" si="506"/>
        <v>74.851089636941225</v>
      </c>
      <c r="O1744" s="57">
        <f t="shared" si="507"/>
        <v>40.308854506504098</v>
      </c>
      <c r="P1744" s="371">
        <f t="shared" si="508"/>
        <v>40.308854506504098</v>
      </c>
      <c r="Q1744" s="371">
        <f t="shared" si="509"/>
        <v>-105.14891036305877</v>
      </c>
      <c r="R1744" s="12">
        <f t="shared" si="510"/>
        <v>74.851089636941225</v>
      </c>
      <c r="S1744" s="57">
        <f t="shared" si="511"/>
        <v>0.63128473560941711</v>
      </c>
      <c r="T1744" s="12">
        <f t="shared" si="494"/>
        <v>40.308854506504098</v>
      </c>
    </row>
    <row r="1745" spans="1:20" x14ac:dyDescent="0.25">
      <c r="A1745" s="57">
        <f t="shared" si="495"/>
        <v>3981.5515955344654</v>
      </c>
      <c r="B1745" s="12">
        <f t="shared" si="512"/>
        <v>633.68361760473294</v>
      </c>
      <c r="C1745" s="57" t="str">
        <f t="shared" si="496"/>
        <v>-27.0422416208441-99.5615569163207i</v>
      </c>
      <c r="D1745" s="57" t="str">
        <f t="shared" si="497"/>
        <v>7.79987635048595-50.2627291678214i</v>
      </c>
      <c r="E1745" s="57" t="str">
        <f t="shared" si="498"/>
        <v>160.541136786545-2.55823730901683i</v>
      </c>
      <c r="F1745" s="57" t="str">
        <f t="shared" si="499"/>
        <v>3.83983086391431-104.759944763973i</v>
      </c>
      <c r="G1745" s="57" t="str">
        <f t="shared" si="500"/>
        <v>0.999997662421902-0.00152891223872511i</v>
      </c>
      <c r="H1745" s="57" t="str">
        <f t="shared" si="501"/>
        <v>109.688310508263+46.1365985419944i</v>
      </c>
      <c r="I1745" s="57" t="str">
        <f t="shared" si="502"/>
        <v>14.8230282389573-31.916657806781i</v>
      </c>
      <c r="K1745" s="57" t="str">
        <f t="shared" si="503"/>
        <v>0.0929554654408813-0.0396559225377321i</v>
      </c>
      <c r="L1745" s="57" t="str">
        <f t="shared" si="504"/>
        <v>0.000125-0.791798133002732i</v>
      </c>
      <c r="M1745" s="57" t="str">
        <f t="shared" si="505"/>
        <v>0.0015-0.381699647094933i</v>
      </c>
      <c r="N1745" s="57">
        <f t="shared" si="506"/>
        <v>74.804306050273311</v>
      </c>
      <c r="O1745" s="57">
        <f t="shared" si="507"/>
        <v>40.270961524623459</v>
      </c>
      <c r="P1745" s="371">
        <f t="shared" si="508"/>
        <v>40.270961524623459</v>
      </c>
      <c r="Q1745" s="371">
        <f t="shared" si="509"/>
        <v>-105.19569394972669</v>
      </c>
      <c r="R1745" s="12">
        <f t="shared" si="510"/>
        <v>74.804306050273311</v>
      </c>
      <c r="S1745" s="57">
        <f t="shared" si="511"/>
        <v>0.63368361760473291</v>
      </c>
      <c r="T1745" s="12">
        <f t="shared" si="494"/>
        <v>40.270961524623459</v>
      </c>
    </row>
    <row r="1746" spans="1:20" x14ac:dyDescent="0.25">
      <c r="A1746" s="57">
        <f t="shared" si="495"/>
        <v>3996.6814915974965</v>
      </c>
      <c r="B1746" s="12">
        <f t="shared" si="512"/>
        <v>636.09161535163094</v>
      </c>
      <c r="C1746" s="57" t="str">
        <f t="shared" si="496"/>
        <v>-27.0054891072434-99.1057622369465i</v>
      </c>
      <c r="D1746" s="57" t="str">
        <f t="shared" si="497"/>
        <v>7.79987540897918-50.0726894153459i</v>
      </c>
      <c r="E1746" s="57" t="str">
        <f t="shared" si="498"/>
        <v>160.529179880423-2.56211497228013i</v>
      </c>
      <c r="F1746" s="57" t="str">
        <f t="shared" si="499"/>
        <v>3.83983079556785-104.363408514201i</v>
      </c>
      <c r="G1746" s="57" t="str">
        <f t="shared" si="500"/>
        <v>0.999997644622596-0.00153472207791522i</v>
      </c>
      <c r="H1746" s="57" t="str">
        <f t="shared" si="501"/>
        <v>109.692875109729+46.3126505680668i</v>
      </c>
      <c r="I1746" s="57" t="str">
        <f t="shared" si="502"/>
        <v>14.8232992720987-31.7933923325818i</v>
      </c>
      <c r="K1746" s="57" t="str">
        <f t="shared" si="503"/>
        <v>0.0928460488847391-0.0397594069986896i</v>
      </c>
      <c r="L1746" s="57" t="str">
        <f t="shared" si="504"/>
        <v>0.000125-0.788800690379287i</v>
      </c>
      <c r="M1746" s="57" t="str">
        <f t="shared" si="505"/>
        <v>0.0015-0.380254679313543i</v>
      </c>
      <c r="N1746" s="57">
        <f t="shared" si="506"/>
        <v>74.757449528631511</v>
      </c>
      <c r="O1746" s="57">
        <f t="shared" si="507"/>
        <v>40.233038536151128</v>
      </c>
      <c r="P1746" s="371">
        <f t="shared" si="508"/>
        <v>40.233038536151128</v>
      </c>
      <c r="Q1746" s="371">
        <f t="shared" si="509"/>
        <v>-105.24255047136849</v>
      </c>
      <c r="R1746" s="12">
        <f t="shared" si="510"/>
        <v>74.757449528631511</v>
      </c>
      <c r="S1746" s="57">
        <f t="shared" si="511"/>
        <v>0.63609161535163095</v>
      </c>
      <c r="T1746" s="12">
        <f t="shared" si="494"/>
        <v>40.233038536151128</v>
      </c>
    </row>
    <row r="1747" spans="1:20" x14ac:dyDescent="0.25">
      <c r="A1747" s="57">
        <f t="shared" si="495"/>
        <v>4011.8688812655669</v>
      </c>
      <c r="B1747" s="12">
        <f t="shared" si="512"/>
        <v>638.50876348996712</v>
      </c>
      <c r="C1747" s="57" t="str">
        <f t="shared" si="496"/>
        <v>-26.9685565236885-98.6516069703481i</v>
      </c>
      <c r="D1747" s="57" t="str">
        <f t="shared" si="497"/>
        <v>7.7998744603036-49.883369975261i</v>
      </c>
      <c r="E1747" s="57" t="str">
        <f t="shared" si="498"/>
        <v>160.517166152905-2.56595648037244i</v>
      </c>
      <c r="F1747" s="57" t="str">
        <f t="shared" si="499"/>
        <v>3.83983072670095-103.968373567097i</v>
      </c>
      <c r="G1747" s="57" t="str">
        <f t="shared" si="500"/>
        <v>0.999997626687758-0.00154055399418165i</v>
      </c>
      <c r="H1747" s="57" t="str">
        <f t="shared" si="501"/>
        <v>109.697474709164+46.4893800020882i</v>
      </c>
      <c r="I1747" s="57" t="str">
        <f t="shared" si="502"/>
        <v>14.8235723784917-31.6705841678481i</v>
      </c>
      <c r="K1747" s="57" t="str">
        <f t="shared" si="503"/>
        <v>0.092736061368223-0.0398628580316669i</v>
      </c>
      <c r="L1747" s="57" t="str">
        <f t="shared" si="504"/>
        <v>0.000125-0.785814594918598i</v>
      </c>
      <c r="M1747" s="57" t="str">
        <f t="shared" si="505"/>
        <v>0.0015-0.378815181623374i</v>
      </c>
      <c r="N1747" s="57">
        <f t="shared" si="506"/>
        <v>74.710520694657959</v>
      </c>
      <c r="O1747" s="57">
        <f t="shared" si="507"/>
        <v>40.195085408683404</v>
      </c>
      <c r="P1747" s="371">
        <f t="shared" si="508"/>
        <v>40.195085408683404</v>
      </c>
      <c r="Q1747" s="371">
        <f t="shared" si="509"/>
        <v>-105.28947930534204</v>
      </c>
      <c r="R1747" s="12">
        <f t="shared" si="510"/>
        <v>74.710520694657959</v>
      </c>
      <c r="S1747" s="57">
        <f t="shared" si="511"/>
        <v>0.6385087634899671</v>
      </c>
      <c r="T1747" s="12">
        <f t="shared" si="494"/>
        <v>40.195085408683404</v>
      </c>
    </row>
    <row r="1748" spans="1:20" x14ac:dyDescent="0.25">
      <c r="A1748" s="57">
        <f t="shared" si="495"/>
        <v>4027.1139830143766</v>
      </c>
      <c r="B1748" s="12">
        <f t="shared" si="512"/>
        <v>640.93509679122906</v>
      </c>
      <c r="C1748" s="57" t="str">
        <f t="shared" si="496"/>
        <v>-26.9314436139856-98.1990861535122i</v>
      </c>
      <c r="D1748" s="57" t="str">
        <f t="shared" si="497"/>
        <v>7.7998735044046-49.6947681241422i</v>
      </c>
      <c r="E1748" s="57" t="str">
        <f t="shared" si="498"/>
        <v>160.505095553702-2.56976135351862i</v>
      </c>
      <c r="F1748" s="57" t="str">
        <f t="shared" si="499"/>
        <v>3.83983065730965-103.574834239949i</v>
      </c>
      <c r="G1748" s="57" t="str">
        <f t="shared" si="500"/>
        <v>0.999997608616358-0.00154640807141371i</v>
      </c>
      <c r="H1748" s="57" t="str">
        <f t="shared" si="501"/>
        <v>109.70210957676+46.6667895148881i</v>
      </c>
      <c r="I1748" s="57" t="str">
        <f t="shared" si="502"/>
        <v>14.8238475740681-31.5482315453794i</v>
      </c>
      <c r="K1748" s="57" t="str">
        <f t="shared" si="503"/>
        <v>0.0926255015997525-0.0399662723871391i</v>
      </c>
      <c r="L1748" s="57" t="str">
        <f t="shared" si="504"/>
        <v>0.000125-0.782839803664673i</v>
      </c>
      <c r="M1748" s="57" t="str">
        <f t="shared" si="505"/>
        <v>0.0015-0.377381133316769i</v>
      </c>
      <c r="N1748" s="57">
        <f t="shared" si="506"/>
        <v>74.663520179158184</v>
      </c>
      <c r="O1748" s="57">
        <f t="shared" si="507"/>
        <v>40.157102009874961</v>
      </c>
      <c r="P1748" s="371">
        <f t="shared" si="508"/>
        <v>40.157102009874961</v>
      </c>
      <c r="Q1748" s="371">
        <f t="shared" si="509"/>
        <v>-105.33647982084182</v>
      </c>
      <c r="R1748" s="12">
        <f t="shared" si="510"/>
        <v>74.663520179158184</v>
      </c>
      <c r="S1748" s="57">
        <f t="shared" si="511"/>
        <v>0.64093509679122906</v>
      </c>
      <c r="T1748" s="12">
        <f t="shared" si="494"/>
        <v>40.157102009874961</v>
      </c>
    </row>
    <row r="1749" spans="1:20" x14ac:dyDescent="0.25">
      <c r="A1749" s="57">
        <f t="shared" si="495"/>
        <v>4042.4170161498314</v>
      </c>
      <c r="B1749" s="12">
        <f t="shared" si="512"/>
        <v>643.37065015903579</v>
      </c>
      <c r="C1749" s="57" t="str">
        <f t="shared" si="496"/>
        <v>-26.8941501298621-97.7481948529728i</v>
      </c>
      <c r="D1749" s="57" t="str">
        <f t="shared" si="497"/>
        <v>7.79987254122722-49.506881148888i</v>
      </c>
      <c r="E1749" s="57" t="str">
        <f t="shared" si="498"/>
        <v>160.492968035528-2.57352910938885i</v>
      </c>
      <c r="F1749" s="57" t="str">
        <f t="shared" si="499"/>
        <v>3.83983058739-103.182784871564i</v>
      </c>
      <c r="G1749" s="57" t="str">
        <f t="shared" si="500"/>
        <v>0.999997590407354-0.00155228439381947i</v>
      </c>
      <c r="H1749" s="57" t="str">
        <f t="shared" si="501"/>
        <v>109.706779984823+46.8448817885597i</v>
      </c>
      <c r="I1749" s="57" t="str">
        <f t="shared" si="502"/>
        <v>14.824124874884-31.4263327045233i</v>
      </c>
      <c r="K1749" s="57" t="str">
        <f t="shared" si="503"/>
        <v>0.0925143683073715-0.0400696467920936i</v>
      </c>
      <c r="L1749" s="57" t="str">
        <f t="shared" si="504"/>
        <v>0.000125-0.779876273824139i</v>
      </c>
      <c r="M1749" s="57" t="str">
        <f t="shared" si="505"/>
        <v>0.0015-0.375952513764464i</v>
      </c>
      <c r="N1749" s="57">
        <f t="shared" si="506"/>
        <v>74.616448621138261</v>
      </c>
      <c r="O1749" s="57">
        <f t="shared" si="507"/>
        <v>40.119088207448883</v>
      </c>
      <c r="P1749" s="371">
        <f t="shared" si="508"/>
        <v>40.119088207448883</v>
      </c>
      <c r="Q1749" s="371">
        <f t="shared" si="509"/>
        <v>-105.38355137886174</v>
      </c>
      <c r="R1749" s="12">
        <f t="shared" si="510"/>
        <v>74.616448621138261</v>
      </c>
      <c r="S1749" s="57">
        <f t="shared" si="511"/>
        <v>0.64337065015903583</v>
      </c>
      <c r="T1749" s="12">
        <f t="shared" si="494"/>
        <v>40.119088207448883</v>
      </c>
    </row>
    <row r="1750" spans="1:20" x14ac:dyDescent="0.25">
      <c r="A1750" s="57">
        <f t="shared" si="495"/>
        <v>4057.7782008112008</v>
      </c>
      <c r="B1750" s="12">
        <f t="shared" si="512"/>
        <v>645.81545862964015</v>
      </c>
      <c r="C1750" s="57" t="str">
        <f t="shared" si="496"/>
        <v>-26.8566758310646-97.2989281646723i</v>
      </c>
      <c r="D1750" s="57" t="str">
        <f t="shared" si="497"/>
        <v>7.79987157071603-49.3197063466805i</v>
      </c>
      <c r="E1750" s="57" t="str">
        <f t="shared" si="498"/>
        <v>160.480783554129-2.5772592631125i</v>
      </c>
      <c r="F1750" s="57" t="str">
        <f t="shared" si="499"/>
        <v>3.83983051693795-102.792219822177i</v>
      </c>
      <c r="G1750" s="57" t="str">
        <f t="shared" si="500"/>
        <v>0.999997572059701-0.0015581830459269i</v>
      </c>
      <c r="H1750" s="57" t="str">
        <f t="shared" si="501"/>
        <v>109.71148620779+47.0236595165162i</v>
      </c>
      <c r="I1750" s="57" t="str">
        <f t="shared" si="502"/>
        <v>14.8244042971192-31.3048858911465i</v>
      </c>
      <c r="K1750" s="57" t="str">
        <f t="shared" si="503"/>
        <v>0.0924026602390656-0.0401729779500971i</v>
      </c>
      <c r="L1750" s="57" t="str">
        <f t="shared" si="504"/>
        <v>0.000125-0.776923962765634i</v>
      </c>
      <c r="M1750" s="57" t="str">
        <f t="shared" si="505"/>
        <v>0.0015-0.374529302415286i</v>
      </c>
      <c r="N1750" s="57">
        <f t="shared" si="506"/>
        <v>74.569306667842767</v>
      </c>
      <c r="O1750" s="57">
        <f t="shared" si="507"/>
        <v>40.081043869205956</v>
      </c>
      <c r="P1750" s="371">
        <f t="shared" si="508"/>
        <v>40.081043869205956</v>
      </c>
      <c r="Q1750" s="371">
        <f t="shared" si="509"/>
        <v>-105.43069333215723</v>
      </c>
      <c r="R1750" s="12">
        <f t="shared" si="510"/>
        <v>74.569306667842767</v>
      </c>
      <c r="S1750" s="57">
        <f t="shared" si="511"/>
        <v>0.64581545862964018</v>
      </c>
      <c r="T1750" s="12">
        <f t="shared" si="494"/>
        <v>40.081043869205956</v>
      </c>
    </row>
    <row r="1751" spans="1:20" x14ac:dyDescent="0.25">
      <c r="A1751" s="57">
        <f t="shared" si="495"/>
        <v>4073.1977579742838</v>
      </c>
      <c r="B1751" s="12">
        <f t="shared" si="512"/>
        <v>648.26955737243281</v>
      </c>
      <c r="C1751" s="57" t="str">
        <f t="shared" si="496"/>
        <v>-26.8190204854616-96.8512812138333i</v>
      </c>
      <c r="D1751" s="57" t="str">
        <f t="shared" si="497"/>
        <v>7.79987059281517-49.1332410249466i</v>
      </c>
      <c r="E1751" s="57" t="str">
        <f t="shared" si="498"/>
        <v>160.468542068333-2.5809513272951i</v>
      </c>
      <c r="F1751" s="57" t="str">
        <f t="shared" si="499"/>
        <v>3.83983044594944-102.403133473382i</v>
      </c>
      <c r="G1751" s="57" t="str">
        <f t="shared" si="500"/>
        <v>0.99999755357234-0.0015641041125852i</v>
      </c>
      <c r="H1751" s="57" t="str">
        <f t="shared" si="501"/>
        <v>109.716228522247+47.2031254035467i</v>
      </c>
      <c r="I1751" s="57" t="str">
        <f t="shared" si="502"/>
        <v>14.8246858570799-31.1838893576139i</v>
      </c>
      <c r="K1751" s="57" t="str">
        <f t="shared" si="503"/>
        <v>0.0922903761630795-0.0402762625413664i</v>
      </c>
      <c r="L1751" s="57" t="str">
        <f t="shared" si="504"/>
        <v>0.000125-0.773982828019161i</v>
      </c>
      <c r="M1751" s="57" t="str">
        <f t="shared" si="505"/>
        <v>0.0015-0.373111478795862i</v>
      </c>
      <c r="N1751" s="57">
        <f t="shared" si="506"/>
        <v>74.522094974791344</v>
      </c>
      <c r="O1751" s="57">
        <f t="shared" si="507"/>
        <v>40.04296886303532</v>
      </c>
      <c r="P1751" s="371">
        <f t="shared" si="508"/>
        <v>40.04296886303532</v>
      </c>
      <c r="Q1751" s="371">
        <f t="shared" si="509"/>
        <v>-105.47790502520866</v>
      </c>
      <c r="R1751" s="12">
        <f t="shared" si="510"/>
        <v>74.522094974791344</v>
      </c>
      <c r="S1751" s="57">
        <f t="shared" si="511"/>
        <v>0.64826955737243286</v>
      </c>
      <c r="T1751" s="12">
        <f t="shared" si="494"/>
        <v>40.04296886303532</v>
      </c>
    </row>
    <row r="1752" spans="1:20" x14ac:dyDescent="0.25">
      <c r="A1752" s="57">
        <f t="shared" si="495"/>
        <v>4088.6759094545864</v>
      </c>
      <c r="B1752" s="12">
        <f t="shared" si="512"/>
        <v>650.73298169044813</v>
      </c>
      <c r="C1752" s="57" t="str">
        <f t="shared" si="496"/>
        <v>-26.781183869142-96.405249154817i</v>
      </c>
      <c r="D1752" s="57" t="str">
        <f t="shared" si="497"/>
        <v>7.79986960746838-48.9474825013194i</v>
      </c>
      <c r="E1752" s="57" t="str">
        <f t="shared" si="498"/>
        <v>160.456243540074-2.58460481203412i</v>
      </c>
      <c r="F1752" s="57" t="str">
        <f t="shared" si="499"/>
        <v>3.83983037442042-102.015520228038i</v>
      </c>
      <c r="G1752" s="57" t="str">
        <f t="shared" si="500"/>
        <v>0.999997534944209-0.0015700476789659i</v>
      </c>
      <c r="H1752" s="57" t="str">
        <f t="shared" si="501"/>
        <v>109.721007206946+47.3832821658717i</v>
      </c>
      <c r="I1752" s="57" t="str">
        <f t="shared" si="502"/>
        <v>14.8249695711979-31.0633413627594i</v>
      </c>
      <c r="K1752" s="57" t="str">
        <f t="shared" si="503"/>
        <v>0.0921775148682382-0.0403794972228439i</v>
      </c>
      <c r="L1752" s="57" t="str">
        <f t="shared" si="504"/>
        <v>0.000125-0.771052827275515i</v>
      </c>
      <c r="M1752" s="57" t="str">
        <f t="shared" si="505"/>
        <v>0.0015-0.371699022510323i</v>
      </c>
      <c r="N1752" s="57">
        <f t="shared" si="506"/>
        <v>74.474814205815406</v>
      </c>
      <c r="O1752" s="57">
        <f t="shared" si="507"/>
        <v>40.004863056923952</v>
      </c>
      <c r="P1752" s="371">
        <f t="shared" si="508"/>
        <v>40.004863056923952</v>
      </c>
      <c r="Q1752" s="371">
        <f t="shared" si="509"/>
        <v>-105.52518579418459</v>
      </c>
      <c r="R1752" s="12">
        <f t="shared" si="510"/>
        <v>74.474814205815406</v>
      </c>
      <c r="S1752" s="57">
        <f t="shared" si="511"/>
        <v>0.65073298169044813</v>
      </c>
      <c r="T1752" s="12">
        <f t="shared" si="494"/>
        <v>40.004863056923952</v>
      </c>
    </row>
    <row r="1753" spans="1:20" x14ac:dyDescent="0.25">
      <c r="A1753" s="57">
        <f t="shared" si="495"/>
        <v>4104.2128779105133</v>
      </c>
      <c r="B1753" s="12">
        <f t="shared" si="512"/>
        <v>653.2057670208718</v>
      </c>
      <c r="C1753" s="57" t="str">
        <f t="shared" si="496"/>
        <v>-26.7431657665154-95.9608271709885i</v>
      </c>
      <c r="D1753" s="57" t="str">
        <f t="shared" si="497"/>
        <v>7.79986861461905-48.7624281035996i</v>
      </c>
      <c r="E1753" s="57" t="str">
        <f t="shared" si="498"/>
        <v>160.443887934435-2.5882192249342i</v>
      </c>
      <c r="F1753" s="57" t="str">
        <f t="shared" si="499"/>
        <v>3.83983030234673-101.629374510201i</v>
      </c>
      <c r="G1753" s="57" t="str">
        <f t="shared" si="500"/>
        <v>0.999997516174236-0.00157601383056416i</v>
      </c>
      <c r="H1753" s="57" t="str">
        <f t="shared" si="501"/>
        <v>109.725822542821+47.5641325312015i</v>
      </c>
      <c r="I1753" s="57" t="str">
        <f t="shared" si="502"/>
        <v>14.8252554560332-30.943240171864i</v>
      </c>
      <c r="K1753" s="57" t="str">
        <f t="shared" si="503"/>
        <v>0.0920640751642659-0.0404826786282771i</v>
      </c>
      <c r="L1753" s="57" t="str">
        <f t="shared" si="504"/>
        <v>0.000125-0.76813391838565i</v>
      </c>
      <c r="M1753" s="57" t="str">
        <f t="shared" si="505"/>
        <v>0.0015-0.370291913240011i</v>
      </c>
      <c r="N1753" s="57">
        <f t="shared" si="506"/>
        <v>74.427465033094691</v>
      </c>
      <c r="O1753" s="57">
        <f t="shared" si="507"/>
        <v>39.966726318967133</v>
      </c>
      <c r="P1753" s="371">
        <f t="shared" si="508"/>
        <v>39.966726318967133</v>
      </c>
      <c r="Q1753" s="371">
        <f t="shared" si="509"/>
        <v>-105.57253496690531</v>
      </c>
      <c r="R1753" s="12">
        <f t="shared" si="510"/>
        <v>74.427465033094691</v>
      </c>
      <c r="S1753" s="57">
        <f t="shared" si="511"/>
        <v>0.65320576702087185</v>
      </c>
      <c r="T1753" s="12">
        <f t="shared" si="494"/>
        <v>39.966726318967133</v>
      </c>
    </row>
    <row r="1754" spans="1:20" x14ac:dyDescent="0.25">
      <c r="A1754" s="57">
        <f t="shared" si="495"/>
        <v>4119.8088868465738</v>
      </c>
      <c r="B1754" s="12">
        <f t="shared" si="512"/>
        <v>655.68794893555116</v>
      </c>
      <c r="C1754" s="57" t="str">
        <f t="shared" si="496"/>
        <v>-26.7049659704137-95.5180104745771i</v>
      </c>
      <c r="D1754" s="57" t="str">
        <f t="shared" si="497"/>
        <v>7.79986761420991-48.5780751697167i</v>
      </c>
      <c r="E1754" s="57" t="str">
        <f t="shared" si="498"/>
        <v>160.431475219684-2.5917940711275i</v>
      </c>
      <c r="F1754" s="57" t="str">
        <f t="shared" si="499"/>
        <v>3.83983022972423-101.244690765033i</v>
      </c>
      <c r="G1754" s="57" t="str">
        <f t="shared" si="500"/>
        <v>0.999997497261342-0.00158200265319997i</v>
      </c>
      <c r="H1754" s="57" t="str">
        <f t="shared" si="501"/>
        <v>109.730674813007+47.7456792387921i</v>
      </c>
      <c r="I1754" s="57" t="str">
        <f t="shared" si="502"/>
        <v>14.8255435282738-30.8235840566275i</v>
      </c>
      <c r="K1754" s="57" t="str">
        <f t="shared" si="503"/>
        <v>0.0919500558821084-0.0405858033683015i</v>
      </c>
      <c r="L1754" s="57" t="str">
        <f t="shared" si="504"/>
        <v>0.000125-0.76522605936008i</v>
      </c>
      <c r="M1754" s="57" t="str">
        <f t="shared" si="505"/>
        <v>0.0015-0.368890130743186i</v>
      </c>
      <c r="N1754" s="57">
        <f t="shared" si="506"/>
        <v>74.380048137191849</v>
      </c>
      <c r="O1754" s="57">
        <f t="shared" si="507"/>
        <v>39.928558517378576</v>
      </c>
      <c r="P1754" s="371">
        <f t="shared" si="508"/>
        <v>39.928558517378576</v>
      </c>
      <c r="Q1754" s="371">
        <f t="shared" si="509"/>
        <v>-105.61995186280815</v>
      </c>
      <c r="R1754" s="12">
        <f t="shared" si="510"/>
        <v>74.380048137191849</v>
      </c>
      <c r="S1754" s="57">
        <f t="shared" si="511"/>
        <v>0.65568794893555116</v>
      </c>
      <c r="T1754" s="12">
        <f t="shared" si="494"/>
        <v>39.928558517378576</v>
      </c>
    </row>
    <row r="1755" spans="1:20" x14ac:dyDescent="0.25">
      <c r="A1755" s="57">
        <f t="shared" si="495"/>
        <v>4135.4641606165906</v>
      </c>
      <c r="B1755" s="12">
        <f t="shared" si="512"/>
        <v>658.17956314150626</v>
      </c>
      <c r="C1755" s="57" t="str">
        <f t="shared" si="496"/>
        <v>-26.6665842821891-95.0767943065366i</v>
      </c>
      <c r="D1755" s="57" t="str">
        <f t="shared" si="497"/>
        <v>7.7998666061835-48.3944210476911i</v>
      </c>
      <c r="E1755" s="57" t="str">
        <f t="shared" si="498"/>
        <v>160.419005367309-2.59532885328812i</v>
      </c>
      <c r="F1755" s="57" t="str">
        <f t="shared" si="499"/>
        <v>3.83983015654878-100.861463458731i</v>
      </c>
      <c r="G1755" s="57" t="str">
        <f t="shared" si="500"/>
        <v>0.999997478204436-0.00158801423301942i</v>
      </c>
      <c r="H1755" s="57" t="str">
        <f t="shared" si="501"/>
        <v>109.735564302859+47.9279250395031i</v>
      </c>
      <c r="I1755" s="57" t="str">
        <f t="shared" si="502"/>
        <v>14.8258338047377-30.7043712951476i</v>
      </c>
      <c r="K1755" s="57" t="str">
        <f t="shared" si="503"/>
        <v>0.0918354558742548-0.0406888680305284i</v>
      </c>
      <c r="L1755" s="57" t="str">
        <f t="shared" si="504"/>
        <v>0.000125-0.76232920836828i</v>
      </c>
      <c r="M1755" s="57" t="str">
        <f t="shared" si="505"/>
        <v>0.0015-0.367493654854738i</v>
      </c>
      <c r="N1755" s="57">
        <f t="shared" si="506"/>
        <v>74.332564207088907</v>
      </c>
      <c r="O1755" s="57">
        <f t="shared" si="507"/>
        <v>39.89035952050078</v>
      </c>
      <c r="P1755" s="371">
        <f t="shared" si="508"/>
        <v>39.89035952050078</v>
      </c>
      <c r="Q1755" s="371">
        <f t="shared" si="509"/>
        <v>-105.66743579291109</v>
      </c>
      <c r="R1755" s="12">
        <f t="shared" si="510"/>
        <v>74.332564207088907</v>
      </c>
      <c r="S1755" s="57">
        <f t="shared" si="511"/>
        <v>0.65817956314150627</v>
      </c>
      <c r="T1755" s="12">
        <f t="shared" si="494"/>
        <v>39.89035952050078</v>
      </c>
    </row>
    <row r="1756" spans="1:20" x14ac:dyDescent="0.25">
      <c r="A1756" s="57">
        <f t="shared" si="495"/>
        <v>4151.1789244269339</v>
      </c>
      <c r="B1756" s="12">
        <f t="shared" si="512"/>
        <v>660.680645481444</v>
      </c>
      <c r="C1756" s="57" t="str">
        <f t="shared" si="496"/>
        <v>-26.6280205118157-94.6371739364045i</v>
      </c>
      <c r="D1756" s="57" t="str">
        <f t="shared" si="497"/>
        <v>7.79986559048176-48.211463095596i</v>
      </c>
      <c r="E1756" s="57" t="str">
        <f t="shared" si="498"/>
        <v>160.406478352054-2.59882307165303i</v>
      </c>
      <c r="F1756" s="57" t="str">
        <f t="shared" si="499"/>
        <v>3.83983008281611-100.47968707844i</v>
      </c>
      <c r="G1756" s="57" t="str">
        <f t="shared" si="500"/>
        <v>0.999997459002424-0.00159404865649588i</v>
      </c>
      <c r="H1756" s="57" t="str">
        <f t="shared" si="501"/>
        <v>109.740491299967+48.110872695856i</v>
      </c>
      <c r="I1756" s="57" t="str">
        <f t="shared" si="502"/>
        <v>14.826126302373-30.585600171891i</v>
      </c>
      <c r="K1756" s="57" t="str">
        <f t="shared" si="503"/>
        <v>0.0917202740150612-0.040791869179637i</v>
      </c>
      <c r="L1756" s="57" t="str">
        <f t="shared" si="504"/>
        <v>0.000125-0.759443323738076i</v>
      </c>
      <c r="M1756" s="57" t="str">
        <f t="shared" si="505"/>
        <v>0.0015-0.366102465485893i</v>
      </c>
      <c r="N1756" s="57">
        <f t="shared" si="506"/>
        <v>74.285013940221049</v>
      </c>
      <c r="O1756" s="57">
        <f t="shared" si="507"/>
        <v>39.852129196815568</v>
      </c>
      <c r="P1756" s="371">
        <f t="shared" si="508"/>
        <v>39.852129196815568</v>
      </c>
      <c r="Q1756" s="371">
        <f t="shared" si="509"/>
        <v>-105.71498605977895</v>
      </c>
      <c r="R1756" s="12">
        <f t="shared" si="510"/>
        <v>74.285013940221049</v>
      </c>
      <c r="S1756" s="57">
        <f t="shared" si="511"/>
        <v>0.66068064548144401</v>
      </c>
      <c r="T1756" s="12">
        <f t="shared" si="494"/>
        <v>39.852129196815568</v>
      </c>
    </row>
    <row r="1757" spans="1:20" x14ac:dyDescent="0.25">
      <c r="A1757" s="57">
        <f t="shared" si="495"/>
        <v>4166.9534043397571</v>
      </c>
      <c r="B1757" s="12">
        <f t="shared" si="512"/>
        <v>663.19123193427356</v>
      </c>
      <c r="C1757" s="57" t="str">
        <f t="shared" si="496"/>
        <v>-26.5892744779885-94.1991446621599i</v>
      </c>
      <c r="D1757" s="57" t="str">
        <f t="shared" si="497"/>
        <v>7.79986456704631-48.0291986815191i</v>
      </c>
      <c r="E1757" s="57" t="str">
        <f t="shared" si="498"/>
        <v>160.393894151958-2.60227622403816i</v>
      </c>
      <c r="F1757" s="57" t="str">
        <f t="shared" si="499"/>
        <v>3.83983000852202-100.09935613218i</v>
      </c>
      <c r="G1757" s="57" t="str">
        <f t="shared" si="500"/>
        <v>0.9999974396542-0.00160010601043128i</v>
      </c>
      <c r="H1757" s="57" t="str">
        <f t="shared" si="501"/>
        <v>109.745456094173+48.2945249820926i</v>
      </c>
      <c r="I1757" s="57" t="str">
        <f t="shared" si="502"/>
        <v>14.8264210382598-30.4672689776709i</v>
      </c>
      <c r="K1757" s="57" t="str">
        <f t="shared" si="503"/>
        <v>0.0916045092010742-0.0408948033574707i</v>
      </c>
      <c r="L1757" s="57" t="str">
        <f t="shared" si="504"/>
        <v>0.000125-0.756568363955045i</v>
      </c>
      <c r="M1757" s="57" t="str">
        <f t="shared" si="505"/>
        <v>0.0015-0.364716542623921i</v>
      </c>
      <c r="N1757" s="57">
        <f t="shared" si="506"/>
        <v>74.237398042511458</v>
      </c>
      <c r="O1757" s="57">
        <f t="shared" si="507"/>
        <v>39.813867414954615</v>
      </c>
      <c r="P1757" s="371">
        <f t="shared" si="508"/>
        <v>39.813867414954615</v>
      </c>
      <c r="Q1757" s="371">
        <f t="shared" si="509"/>
        <v>-105.76260195748854</v>
      </c>
      <c r="R1757" s="12">
        <f t="shared" si="510"/>
        <v>74.237398042511458</v>
      </c>
      <c r="S1757" s="57">
        <f t="shared" si="511"/>
        <v>0.66319123193427354</v>
      </c>
      <c r="T1757" s="12">
        <f t="shared" si="494"/>
        <v>39.813867414954615</v>
      </c>
    </row>
    <row r="1758" spans="1:20" x14ac:dyDescent="0.25">
      <c r="A1758" s="57">
        <f t="shared" si="495"/>
        <v>4182.7878272762482</v>
      </c>
      <c r="B1758" s="12">
        <f t="shared" si="512"/>
        <v>665.71135861562379</v>
      </c>
      <c r="C1758" s="57" t="str">
        <f t="shared" si="496"/>
        <v>-26.5503460082237-93.7627018100819i</v>
      </c>
      <c r="D1758" s="57" t="str">
        <f t="shared" si="497"/>
        <v>7.79986353581828-47.8476251835248i</v>
      </c>
      <c r="E1758" s="57" t="str">
        <f t="shared" si="498"/>
        <v>160.381252748392-2.6056878058599i</v>
      </c>
      <c r="F1758" s="57" t="str">
        <f t="shared" si="499"/>
        <v>3.83982993366225-99.7204651487617i</v>
      </c>
      <c r="G1758" s="57" t="str">
        <f t="shared" si="500"/>
        <v>0.999997420158651-0.00160618638195735i</v>
      </c>
      <c r="H1758" s="57" t="str">
        <f t="shared" si="501"/>
        <v>109.750458977596+48.4788846842329i</v>
      </c>
      <c r="I1758" s="57" t="str">
        <f t="shared" si="502"/>
        <v>14.8267180296104-30.3493760096223i</v>
      </c>
      <c r="K1758" s="57" t="str">
        <f t="shared" si="503"/>
        <v>0.0914881603513563-0.0409976670831368i</v>
      </c>
      <c r="L1758" s="57" t="str">
        <f t="shared" si="504"/>
        <v>0.000125-0.753704287661927i</v>
      </c>
      <c r="M1758" s="57" t="str">
        <f t="shared" si="505"/>
        <v>0.0015-0.36333586633186i</v>
      </c>
      <c r="N1758" s="57">
        <f t="shared" si="506"/>
        <v>74.189717228405073</v>
      </c>
      <c r="O1758" s="57">
        <f t="shared" si="507"/>
        <v>39.7755740437103</v>
      </c>
      <c r="P1758" s="371">
        <f t="shared" si="508"/>
        <v>39.7755740437103</v>
      </c>
      <c r="Q1758" s="371">
        <f t="shared" si="509"/>
        <v>-105.81028277159493</v>
      </c>
      <c r="R1758" s="12">
        <f t="shared" si="510"/>
        <v>74.189717228405073</v>
      </c>
      <c r="S1758" s="57">
        <f t="shared" si="511"/>
        <v>0.6657113586156238</v>
      </c>
      <c r="T1758" s="12">
        <f t="shared" si="494"/>
        <v>39.7755740437103</v>
      </c>
    </row>
    <row r="1759" spans="1:20" x14ac:dyDescent="0.25">
      <c r="A1759" s="57">
        <f t="shared" si="495"/>
        <v>4198.6824210198974</v>
      </c>
      <c r="B1759" s="12">
        <f t="shared" si="512"/>
        <v>668.24106177836313</v>
      </c>
      <c r="C1759" s="57" t="str">
        <f t="shared" si="496"/>
        <v>-26.5112349389578-93.3278407346i</v>
      </c>
      <c r="D1759" s="57" t="str">
        <f t="shared" si="497"/>
        <v>7.79986249673827-47.6667399896168i</v>
      </c>
      <c r="E1759" s="57" t="str">
        <f t="shared" si="498"/>
        <v>160.368554126088-2.60905731015481i</v>
      </c>
      <c r="F1759" s="57" t="str">
        <f t="shared" si="499"/>
        <v>3.83982985823245-99.3430086777112i</v>
      </c>
      <c r="G1759" s="57" t="str">
        <f t="shared" si="500"/>
        <v>0.999997400514655-0.00161228985853689i</v>
      </c>
      <c r="H1759" s="57" t="str">
        <f t="shared" si="501"/>
        <v>109.755500244641+48.6639546001348i</v>
      </c>
      <c r="I1759" s="57" t="str">
        <f t="shared" si="502"/>
        <v>14.8270172937711-30.2319195711761i</v>
      </c>
      <c r="K1759" s="57" t="str">
        <f t="shared" si="503"/>
        <v>0.0913712264078113-0.041100456853112i</v>
      </c>
      <c r="L1759" s="57" t="str">
        <f t="shared" si="504"/>
        <v>0.000125-0.75085105365803i</v>
      </c>
      <c r="M1759" s="57" t="str">
        <f t="shared" si="505"/>
        <v>0.0015-0.361960416748217i</v>
      </c>
      <c r="N1759" s="57">
        <f t="shared" si="506"/>
        <v>74.14197222090128</v>
      </c>
      <c r="O1759" s="57">
        <f t="shared" si="507"/>
        <v>39.73724895204608</v>
      </c>
      <c r="P1759" s="371">
        <f t="shared" si="508"/>
        <v>39.73724895204608</v>
      </c>
      <c r="Q1759" s="371">
        <f t="shared" si="509"/>
        <v>-105.85802777909872</v>
      </c>
      <c r="R1759" s="12">
        <f t="shared" si="510"/>
        <v>74.14197222090128</v>
      </c>
      <c r="S1759" s="57">
        <f t="shared" si="511"/>
        <v>0.66824106177836318</v>
      </c>
      <c r="T1759" s="12">
        <f t="shared" si="494"/>
        <v>39.73724895204608</v>
      </c>
    </row>
    <row r="1760" spans="1:20" x14ac:dyDescent="0.25">
      <c r="A1760" s="57">
        <f t="shared" si="495"/>
        <v>4214.6374142197728</v>
      </c>
      <c r="B1760" s="12">
        <f t="shared" si="512"/>
        <v>670.78037781312094</v>
      </c>
      <c r="C1760" s="57" t="str">
        <f t="shared" si="496"/>
        <v>-26.471941115646-92.8945568181542i</v>
      </c>
      <c r="D1760" s="57" t="str">
        <f t="shared" si="497"/>
        <v>7.79986144974654-47.4865404977i</v>
      </c>
      <c r="E1760" s="57" t="str">
        <f t="shared" si="498"/>
        <v>160.355798273185-2.61238422759638i</v>
      </c>
      <c r="F1760" s="57" t="str">
        <f t="shared" si="499"/>
        <v>3.8398297822283-98.9669812891908i</v>
      </c>
      <c r="G1760" s="57" t="str">
        <f t="shared" si="500"/>
        <v>0.999997380721081-0.00161841652796499i</v>
      </c>
      <c r="H1760" s="57" t="str">
        <f t="shared" si="501"/>
        <v>109.760580192027+48.8497375395538i</v>
      </c>
      <c r="I1760" s="57" t="str">
        <f t="shared" si="502"/>
        <v>14.8273188482227-30.114897972037i</v>
      </c>
      <c r="K1760" s="57" t="str">
        <f t="shared" si="503"/>
        <v>0.0912537063355101-0.0412031691413512i</v>
      </c>
      <c r="L1760" s="57" t="str">
        <f t="shared" si="504"/>
        <v>0.000125-0.748008620898616i</v>
      </c>
      <c r="M1760" s="57" t="str">
        <f t="shared" si="505"/>
        <v>0.0015-0.360590174086688i</v>
      </c>
      <c r="N1760" s="57">
        <f t="shared" si="506"/>
        <v>74.094163751588241</v>
      </c>
      <c r="O1760" s="57">
        <f t="shared" si="507"/>
        <v>39.698892009107823</v>
      </c>
      <c r="P1760" s="371">
        <f t="shared" si="508"/>
        <v>39.698892009107823</v>
      </c>
      <c r="Q1760" s="371">
        <f t="shared" si="509"/>
        <v>-105.90583624841176</v>
      </c>
      <c r="R1760" s="12">
        <f t="shared" si="510"/>
        <v>74.094163751588241</v>
      </c>
      <c r="S1760" s="57">
        <f t="shared" si="511"/>
        <v>0.67078037781312094</v>
      </c>
      <c r="T1760" s="12">
        <f t="shared" si="494"/>
        <v>39.698892009107823</v>
      </c>
    </row>
    <row r="1761" spans="1:20" x14ac:dyDescent="0.25">
      <c r="A1761" s="57">
        <f t="shared" si="495"/>
        <v>4230.6530363938082</v>
      </c>
      <c r="B1761" s="12">
        <f t="shared" si="512"/>
        <v>673.3293432488108</v>
      </c>
      <c r="C1761" s="57" t="str">
        <f t="shared" si="496"/>
        <v>-26.4324643928641-92.4628454710452i</v>
      </c>
      <c r="D1761" s="57" t="str">
        <f t="shared" si="497"/>
        <v>7.7998603947828-47.3070241155433i</v>
      </c>
      <c r="E1761" s="57" t="str">
        <f t="shared" si="498"/>
        <v>160.342985181261-2.61566804652121i</v>
      </c>
      <c r="F1761" s="57" t="str">
        <f t="shared" si="499"/>
        <v>3.83982970564541-98.5923775739197i</v>
      </c>
      <c r="G1761" s="57" t="str">
        <f t="shared" si="500"/>
        <v>0.999997360776792-0.00162456647837035i</v>
      </c>
      <c r="H1761" s="57" t="str">
        <f t="shared" si="501"/>
        <v>109.765699118796+49.0362363242027i</v>
      </c>
      <c r="I1761" s="57" t="str">
        <f t="shared" si="502"/>
        <v>14.8276227105819-29.9983095281558i</v>
      </c>
      <c r="K1761" s="57" t="str">
        <f t="shared" si="503"/>
        <v>0.0911355991230179-0.0413058003994015i</v>
      </c>
      <c r="L1761" s="57" t="str">
        <f t="shared" si="504"/>
        <v>0.000125-0.745176948494334i</v>
      </c>
      <c r="M1761" s="57" t="str">
        <f t="shared" si="505"/>
        <v>0.0015-0.359225118635871i</v>
      </c>
      <c r="N1761" s="57">
        <f t="shared" si="506"/>
        <v>74.046292560673152</v>
      </c>
      <c r="O1761" s="57">
        <f t="shared" si="507"/>
        <v>39.660503084234655</v>
      </c>
      <c r="P1761" s="371">
        <f t="shared" si="508"/>
        <v>39.660503084234655</v>
      </c>
      <c r="Q1761" s="371">
        <f t="shared" si="509"/>
        <v>-105.95370743932685</v>
      </c>
      <c r="R1761" s="12">
        <f t="shared" si="510"/>
        <v>74.046292560673152</v>
      </c>
      <c r="S1761" s="57">
        <f t="shared" si="511"/>
        <v>0.67332934324881077</v>
      </c>
      <c r="T1761" s="12">
        <f t="shared" si="494"/>
        <v>39.660503084234655</v>
      </c>
    </row>
    <row r="1762" spans="1:20" x14ac:dyDescent="0.25">
      <c r="A1762" s="57">
        <f t="shared" si="495"/>
        <v>4246.7295179321045</v>
      </c>
      <c r="B1762" s="12">
        <f t="shared" si="512"/>
        <v>675.88799475315625</v>
      </c>
      <c r="C1762" s="57" t="str">
        <f t="shared" si="496"/>
        <v>-26.3928046344051-92.0327021312874i</v>
      </c>
      <c r="D1762" s="57" t="str">
        <f t="shared" si="497"/>
        <v>7.79985933178644-47.1281882607428i</v>
      </c>
      <c r="E1762" s="57" t="str">
        <f t="shared" si="498"/>
        <v>160.330114845369-2.61890825294751i</v>
      </c>
      <c r="F1762" s="57" t="str">
        <f t="shared" si="499"/>
        <v>3.83982962847941-98.2191921430982i</v>
      </c>
      <c r="G1762" s="57" t="str">
        <f t="shared" si="500"/>
        <v>0.999997340680639-0.00163073979821648i</v>
      </c>
      <c r="H1762" s="57" t="str">
        <f t="shared" si="501"/>
        <v>109.770857326339+49.2234537878108i</v>
      </c>
      <c r="I1762" s="57" t="str">
        <f t="shared" si="502"/>
        <v>14.8279288986023-29.882152561708i</v>
      </c>
      <c r="K1762" s="57" t="str">
        <f t="shared" si="503"/>
        <v>0.0910169037827219-0.0414083470565194i</v>
      </c>
      <c r="L1762" s="57" t="str">
        <f t="shared" si="504"/>
        <v>0.000125-0.742355995710637i</v>
      </c>
      <c r="M1762" s="57" t="str">
        <f t="shared" si="505"/>
        <v>0.0015-0.357865230758988i</v>
      </c>
      <c r="N1762" s="57">
        <f t="shared" si="506"/>
        <v>73.998359397015577</v>
      </c>
      <c r="O1762" s="57">
        <f t="shared" si="507"/>
        <v>39.622082046970107</v>
      </c>
      <c r="P1762" s="371">
        <f t="shared" si="508"/>
        <v>39.622082046970107</v>
      </c>
      <c r="Q1762" s="371">
        <f t="shared" si="509"/>
        <v>-106.00164060298442</v>
      </c>
      <c r="R1762" s="12">
        <f t="shared" si="510"/>
        <v>73.998359397015577</v>
      </c>
      <c r="S1762" s="57">
        <f t="shared" si="511"/>
        <v>0.6758879947531562</v>
      </c>
      <c r="T1762" s="12">
        <f t="shared" si="494"/>
        <v>39.622082046970107</v>
      </c>
    </row>
    <row r="1763" spans="1:20" x14ac:dyDescent="0.25">
      <c r="A1763" s="57">
        <f t="shared" si="495"/>
        <v>4262.867090100247</v>
      </c>
      <c r="B1763" s="12">
        <f t="shared" si="512"/>
        <v>678.45636913321823</v>
      </c>
      <c r="C1763" s="57" t="str">
        <f t="shared" si="496"/>
        <v>-26.3529617133782-91.6041222644571i</v>
      </c>
      <c r="D1763" s="57" t="str">
        <f t="shared" si="497"/>
        <v>7.79985826069624-46.9500303606836i</v>
      </c>
      <c r="E1763" s="57" t="str">
        <f t="shared" si="498"/>
        <v>160.317187264073-2.62210433059597i</v>
      </c>
      <c r="F1763" s="57" t="str">
        <f t="shared" si="499"/>
        <v>3.83982955072583-97.847419628328i</v>
      </c>
      <c r="G1763" s="57" t="str">
        <f t="shared" si="500"/>
        <v>0.999997320431465-0.00163693657630299i</v>
      </c>
      <c r="H1763" s="57" t="str">
        <f t="shared" si="501"/>
        <v>109.776055118414+49.411392776187i</v>
      </c>
      <c r="I1763" s="57" t="str">
        <f t="shared" si="502"/>
        <v>14.8282374301754-29.7664254010685i</v>
      </c>
      <c r="K1763" s="57" t="str">
        <f t="shared" si="503"/>
        <v>0.090897619351158-0.0415108055197947i</v>
      </c>
      <c r="L1763" s="57" t="str">
        <f t="shared" si="504"/>
        <v>0.000125-0.739545721967159i</v>
      </c>
      <c r="M1763" s="57" t="str">
        <f t="shared" si="505"/>
        <v>0.0015-0.356510490893592i</v>
      </c>
      <c r="N1763" s="57">
        <f t="shared" si="506"/>
        <v>73.950365018158024</v>
      </c>
      <c r="O1763" s="57">
        <f t="shared" si="507"/>
        <v>39.583628767073108</v>
      </c>
      <c r="P1763" s="371">
        <f t="shared" si="508"/>
        <v>39.583628767073108</v>
      </c>
      <c r="Q1763" s="371">
        <f t="shared" si="509"/>
        <v>-106.04963498184198</v>
      </c>
      <c r="R1763" s="12">
        <f t="shared" si="510"/>
        <v>73.950365018158024</v>
      </c>
      <c r="S1763" s="57">
        <f t="shared" si="511"/>
        <v>0.67845636913321827</v>
      </c>
      <c r="T1763" s="12">
        <f t="shared" si="494"/>
        <v>39.583628767073108</v>
      </c>
    </row>
    <row r="1764" spans="1:20" x14ac:dyDescent="0.25">
      <c r="A1764" s="57">
        <f t="shared" si="495"/>
        <v>4279.0659850426273</v>
      </c>
      <c r="B1764" s="12">
        <f t="shared" si="512"/>
        <v>681.03450333592446</v>
      </c>
      <c r="C1764" s="57" t="str">
        <f t="shared" si="496"/>
        <v>-26.3129355123087-91.1771013635459i</v>
      </c>
      <c r="D1764" s="57" t="str">
        <f t="shared" si="497"/>
        <v>7.79985718145056-46.7725478525039i</v>
      </c>
      <c r="E1764" s="57" t="str">
        <f t="shared" si="498"/>
        <v>160.304202439487-2.62525576091529i</v>
      </c>
      <c r="F1764" s="57" t="str">
        <f t="shared" si="499"/>
        <v>3.83982947238019-97.4770546815372i</v>
      </c>
      <c r="G1764" s="57" t="str">
        <f t="shared" si="500"/>
        <v>0.999997300028106-0.00164315690176694i</v>
      </c>
      <c r="H1764" s="57" t="str">
        <f t="shared" si="501"/>
        <v>109.781292801161+49.6000561472785i</v>
      </c>
      <c r="I1764" s="57" t="str">
        <f t="shared" si="502"/>
        <v>14.8285483233318-29.6511263807869i</v>
      </c>
      <c r="K1764" s="57" t="str">
        <f t="shared" si="503"/>
        <v>0.0907777448893406-0.0416131721742763i</v>
      </c>
      <c r="L1764" s="57" t="str">
        <f t="shared" si="504"/>
        <v>0.000125-0.73674608683718i</v>
      </c>
      <c r="M1764" s="57" t="str">
        <f t="shared" si="505"/>
        <v>0.0015-0.355160879551296i</v>
      </c>
      <c r="N1764" s="57">
        <f t="shared" si="506"/>
        <v>73.902310190356474</v>
      </c>
      <c r="O1764" s="57">
        <f t="shared" si="507"/>
        <v>39.545143114529751</v>
      </c>
      <c r="P1764" s="371">
        <f t="shared" si="508"/>
        <v>39.545143114529751</v>
      </c>
      <c r="Q1764" s="371">
        <f t="shared" si="509"/>
        <v>-106.09768980964353</v>
      </c>
      <c r="R1764" s="12">
        <f t="shared" si="510"/>
        <v>73.902310190356474</v>
      </c>
      <c r="S1764" s="57">
        <f t="shared" si="511"/>
        <v>0.68103450333592441</v>
      </c>
      <c r="T1764" s="12">
        <f t="shared" si="494"/>
        <v>39.545143114529751</v>
      </c>
    </row>
    <row r="1765" spans="1:20" x14ac:dyDescent="0.25">
      <c r="A1765" s="57">
        <f t="shared" si="495"/>
        <v>4295.3264357857897</v>
      </c>
      <c r="B1765" s="12">
        <f t="shared" si="512"/>
        <v>683.62243444860098</v>
      </c>
      <c r="C1765" s="57" t="str">
        <f t="shared" si="496"/>
        <v>-26.2727259232329-90.7516349488046i</v>
      </c>
      <c r="D1765" s="57" t="str">
        <f t="shared" si="497"/>
        <v>7.79985609398738-46.5957381830575i</v>
      </c>
      <c r="E1765" s="57" t="str">
        <f t="shared" si="498"/>
        <v>160.291160377305-2.62836202310036i</v>
      </c>
      <c r="F1765" s="57" t="str">
        <f t="shared" si="499"/>
        <v>3.839829393438-97.1080919749015i</v>
      </c>
      <c r="G1765" s="57" t="str">
        <f t="shared" si="500"/>
        <v>0.999997279469388-0.00164940086408399i</v>
      </c>
      <c r="H1765" s="57" t="str">
        <f t="shared" si="501"/>
        <v>109.786570683124+49.7894467712335i</v>
      </c>
      <c r="I1765" s="57" t="str">
        <f t="shared" si="502"/>
        <v>14.828861596242-29.5362538415642i</v>
      </c>
      <c r="K1765" s="57" t="str">
        <f t="shared" si="503"/>
        <v>0.0906572794830904-0.0417154433831048i</v>
      </c>
      <c r="L1765" s="57" t="str">
        <f t="shared" si="504"/>
        <v>0.000125-0.733957050047002i</v>
      </c>
      <c r="M1765" s="57" t="str">
        <f t="shared" si="505"/>
        <v>0.0015-0.35381637731749i</v>
      </c>
      <c r="N1765" s="57">
        <f t="shared" si="506"/>
        <v>73.85419568861164</v>
      </c>
      <c r="O1765" s="57">
        <f t="shared" si="507"/>
        <v>39.506624959564178</v>
      </c>
      <c r="P1765" s="371">
        <f t="shared" si="508"/>
        <v>39.506624959564178</v>
      </c>
      <c r="Q1765" s="371">
        <f t="shared" si="509"/>
        <v>-106.14580431138836</v>
      </c>
      <c r="R1765" s="12">
        <f t="shared" si="510"/>
        <v>73.85419568861164</v>
      </c>
      <c r="S1765" s="57">
        <f t="shared" si="511"/>
        <v>0.68362243444860094</v>
      </c>
      <c r="T1765" s="12">
        <f t="shared" si="494"/>
        <v>39.506624959564178</v>
      </c>
    </row>
    <row r="1766" spans="1:20" x14ac:dyDescent="0.25">
      <c r="A1766" s="57">
        <f t="shared" si="495"/>
        <v>4311.6486762417753</v>
      </c>
      <c r="B1766" s="12">
        <f t="shared" si="512"/>
        <v>686.22019969950566</v>
      </c>
      <c r="C1766" s="57" t="str">
        <f t="shared" si="496"/>
        <v>-26.2323328478001-90.3277185675925i</v>
      </c>
      <c r="D1766" s="57" t="str">
        <f t="shared" si="497"/>
        <v>7.79985499824402-46.419598808877i</v>
      </c>
      <c r="E1766" s="57" t="str">
        <f t="shared" si="498"/>
        <v>160.278061086844-2.63142259412253i</v>
      </c>
      <c r="F1766" s="57" t="str">
        <f t="shared" si="499"/>
        <v>3.83982931389473-96.7405262007682i</v>
      </c>
      <c r="G1766" s="57" t="str">
        <f t="shared" si="500"/>
        <v>0.999997258754128-0.00165566855306981i</v>
      </c>
      <c r="H1766" s="57" t="str">
        <f t="shared" si="501"/>
        <v>109.791889075273+49.9795675304631i</v>
      </c>
      <c r="I1766" s="57" t="str">
        <f t="shared" si="502"/>
        <v>14.8291772672182-29.4218061302289i</v>
      </c>
      <c r="K1766" s="57" t="str">
        <f t="shared" si="503"/>
        <v>0.0905362222433634-0.0418176154876482i</v>
      </c>
      <c r="L1766" s="57" t="str">
        <f t="shared" si="504"/>
        <v>0.000125-0.731178571475394i</v>
      </c>
      <c r="M1766" s="57" t="str">
        <f t="shared" si="505"/>
        <v>0.0015-0.352476964851056i</v>
      </c>
      <c r="N1766" s="57">
        <f t="shared" si="506"/>
        <v>73.806022296696511</v>
      </c>
      <c r="O1766" s="57">
        <f t="shared" si="507"/>
        <v>39.468074172650503</v>
      </c>
      <c r="P1766" s="371">
        <f t="shared" si="508"/>
        <v>39.468074172650503</v>
      </c>
      <c r="Q1766" s="371">
        <f t="shared" si="509"/>
        <v>-106.19397770330349</v>
      </c>
      <c r="R1766" s="12">
        <f t="shared" si="510"/>
        <v>73.806022296696511</v>
      </c>
      <c r="S1766" s="57">
        <f t="shared" si="511"/>
        <v>0.68622019969950565</v>
      </c>
      <c r="T1766" s="12">
        <f t="shared" si="494"/>
        <v>39.468074172650503</v>
      </c>
    </row>
    <row r="1767" spans="1:20" x14ac:dyDescent="0.25">
      <c r="A1767" s="57">
        <f t="shared" si="495"/>
        <v>4328.0329412114943</v>
      </c>
      <c r="B1767" s="12">
        <f t="shared" si="512"/>
        <v>688.82783645836378</v>
      </c>
      <c r="C1767" s="57" t="str">
        <f t="shared" si="496"/>
        <v>-26.1917561973671-89.9053477942237i</v>
      </c>
      <c r="D1767" s="57" t="str">
        <f t="shared" si="497"/>
        <v>7.79985389415756-46.2441271961377i</v>
      </c>
      <c r="E1767" s="57" t="str">
        <f t="shared" si="498"/>
        <v>160.264904581076-2.63443694874714i</v>
      </c>
      <c r="F1767" s="57" t="str">
        <f t="shared" si="499"/>
        <v>3.83982923374578-96.3743520715808i</v>
      </c>
      <c r="G1767" s="57" t="str">
        <f t="shared" si="500"/>
        <v>0.999997237881133-0.0016619600588813i</v>
      </c>
      <c r="H1767" s="57" t="str">
        <f t="shared" si="501"/>
        <v>109.797248291018+50.1704213197035i</v>
      </c>
      <c r="I1767" s="57" t="str">
        <f t="shared" si="502"/>
        <v>14.8294953547147-29.3077815997126i</v>
      </c>
      <c r="K1767" s="57" t="str">
        <f t="shared" si="503"/>
        <v>0.0904145723065807-0.0419196848076437i</v>
      </c>
      <c r="L1767" s="57" t="str">
        <f t="shared" si="504"/>
        <v>0.000125-0.72841061115301i</v>
      </c>
      <c r="M1767" s="57" t="str">
        <f t="shared" si="505"/>
        <v>0.0015-0.351142622884097i</v>
      </c>
      <c r="N1767" s="57">
        <f t="shared" si="506"/>
        <v>73.757790807187078</v>
      </c>
      <c r="O1767" s="57">
        <f t="shared" si="507"/>
        <v>39.429490624524412</v>
      </c>
      <c r="P1767" s="371">
        <f t="shared" si="508"/>
        <v>39.429490624524412</v>
      </c>
      <c r="Q1767" s="371">
        <f t="shared" si="509"/>
        <v>-106.24220919281292</v>
      </c>
      <c r="R1767" s="12">
        <f t="shared" si="510"/>
        <v>73.757790807187078</v>
      </c>
      <c r="S1767" s="57">
        <f t="shared" si="511"/>
        <v>0.68882783645836376</v>
      </c>
      <c r="T1767" s="12">
        <f t="shared" si="494"/>
        <v>39.429490624524412</v>
      </c>
    </row>
    <row r="1768" spans="1:20" x14ac:dyDescent="0.25">
      <c r="A1768" s="57">
        <f t="shared" si="495"/>
        <v>4344.4794663880984</v>
      </c>
      <c r="B1768" s="12">
        <f t="shared" si="512"/>
        <v>691.44538223690563</v>
      </c>
      <c r="C1768" s="57" t="str">
        <f t="shared" si="496"/>
        <v>-26.1509958930957-89.4845182298095i</v>
      </c>
      <c r="D1768" s="57" t="str">
        <f t="shared" si="497"/>
        <v>7.79985278166437-46.0693208206205i</v>
      </c>
      <c r="E1768" s="57" t="str">
        <f t="shared" si="498"/>
        <v>160.251690876665-2.63740455956159i</v>
      </c>
      <c r="F1768" s="57" t="str">
        <f t="shared" si="499"/>
        <v>3.83982915298653-96.0095643198007i</v>
      </c>
      <c r="G1768" s="57" t="str">
        <f t="shared" si="500"/>
        <v>0.999997216849203-0.0016682754720179i</v>
      </c>
      <c r="H1768" s="57" t="str">
        <f t="shared" si="501"/>
        <v>109.802648646232+50.3620110460783i</v>
      </c>
      <c r="I1768" s="57" t="str">
        <f t="shared" si="502"/>
        <v>14.8298158773291-29.1941786090259i</v>
      </c>
      <c r="K1768" s="57" t="str">
        <f t="shared" si="503"/>
        <v>0.0902923288349575-0.0420216476413421i</v>
      </c>
      <c r="L1768" s="57" t="str">
        <f t="shared" si="504"/>
        <v>0.000125-0.72565312926182i</v>
      </c>
      <c r="M1768" s="57" t="str">
        <f t="shared" si="505"/>
        <v>0.0015-0.349813332221654i</v>
      </c>
      <c r="N1768" s="57">
        <f t="shared" si="506"/>
        <v>73.709502021490124</v>
      </c>
      <c r="O1768" s="57">
        <f t="shared" si="507"/>
        <v>39.390874186194694</v>
      </c>
      <c r="P1768" s="371">
        <f t="shared" si="508"/>
        <v>39.390874186194694</v>
      </c>
      <c r="Q1768" s="371">
        <f t="shared" si="509"/>
        <v>-106.29049797850988</v>
      </c>
      <c r="R1768" s="12">
        <f t="shared" si="510"/>
        <v>73.709502021490124</v>
      </c>
      <c r="S1768" s="57">
        <f t="shared" si="511"/>
        <v>0.69144538223690566</v>
      </c>
      <c r="T1768" s="12">
        <f t="shared" si="494"/>
        <v>39.390874186194694</v>
      </c>
    </row>
    <row r="1769" spans="1:20" x14ac:dyDescent="0.25">
      <c r="A1769" s="57">
        <f t="shared" si="495"/>
        <v>4360.9884883603736</v>
      </c>
      <c r="B1769" s="12">
        <f t="shared" si="512"/>
        <v>694.07287468940592</v>
      </c>
      <c r="C1769" s="57" t="str">
        <f t="shared" si="496"/>
        <v>-26.1100518660503-89.0652255021018i</v>
      </c>
      <c r="D1769" s="57" t="str">
        <f t="shared" si="497"/>
        <v>7.79985166070051-45.8951771676764i</v>
      </c>
      <c r="E1769" s="57" t="str">
        <f t="shared" si="498"/>
        <v>160.238419994-2.64032489700028i</v>
      </c>
      <c r="F1769" s="57" t="str">
        <f t="shared" si="499"/>
        <v>3.83982907161236-95.6461576978343i</v>
      </c>
      <c r="G1769" s="57" t="str">
        <f t="shared" si="500"/>
        <v>0.999997195657128-0.0016746148833229i</v>
      </c>
      <c r="H1769" s="57" t="str">
        <f t="shared" si="501"/>
        <v>109.808090459274+50.5543396291628i</v>
      </c>
      <c r="I1769" s="57" t="str">
        <f t="shared" si="502"/>
        <v>14.8301388538043-29.0809955232369i</v>
      </c>
      <c r="K1769" s="57" t="str">
        <f t="shared" si="503"/>
        <v>0.0901694910168328-0.0421235002656592i</v>
      </c>
      <c r="L1769" s="57" t="str">
        <f t="shared" si="504"/>
        <v>0.000125-0.722906086134507i</v>
      </c>
      <c r="M1769" s="57" t="str">
        <f t="shared" si="505"/>
        <v>0.0015-0.348489073741436i</v>
      </c>
      <c r="N1769" s="57">
        <f t="shared" si="506"/>
        <v>73.661156749870599</v>
      </c>
      <c r="O1769" s="57">
        <f t="shared" si="507"/>
        <v>39.3522247289552</v>
      </c>
      <c r="P1769" s="371">
        <f t="shared" si="508"/>
        <v>39.3522247289552</v>
      </c>
      <c r="Q1769" s="371">
        <f t="shared" si="509"/>
        <v>-106.3388432501294</v>
      </c>
      <c r="R1769" s="12">
        <f t="shared" si="510"/>
        <v>73.661156749870599</v>
      </c>
      <c r="S1769" s="57">
        <f t="shared" si="511"/>
        <v>0.69407287468940593</v>
      </c>
      <c r="T1769" s="12">
        <f t="shared" si="494"/>
        <v>39.3522247289552</v>
      </c>
    </row>
    <row r="1770" spans="1:20" x14ac:dyDescent="0.25">
      <c r="A1770" s="57">
        <f t="shared" si="495"/>
        <v>4377.5602446161429</v>
      </c>
      <c r="B1770" s="12">
        <f t="shared" si="512"/>
        <v>696.71035161322573</v>
      </c>
      <c r="C1770" s="57" t="str">
        <f t="shared" si="496"/>
        <v>-26.0689240572929-88.6474652653357i</v>
      </c>
      <c r="D1770" s="57" t="str">
        <f t="shared" si="497"/>
        <v>7.79985053120147-45.7216937321894i</v>
      </c>
      <c r="E1770" s="57" t="str">
        <f t="shared" si="498"/>
        <v>160.225091957233-2.64319742936893i</v>
      </c>
      <c r="F1770" s="57" t="str">
        <f t="shared" si="499"/>
        <v>3.83982898961857-95.284126977955i</v>
      </c>
      <c r="G1770" s="57" t="str">
        <f t="shared" si="500"/>
        <v>0.999997174303688-0.00168097838398476i</v>
      </c>
      <c r="H1770" s="57" t="str">
        <f t="shared" si="501"/>
        <v>109.813574051001+50.7474100010457i</v>
      </c>
      <c r="I1770" s="57" t="str">
        <f t="shared" si="502"/>
        <v>14.8304643030282-28.9682307134441i</v>
      </c>
      <c r="K1770" s="57" t="str">
        <f t="shared" si="503"/>
        <v>0.090046058067-0.0422252389363303i</v>
      </c>
      <c r="L1770" s="57" t="str">
        <f t="shared" si="504"/>
        <v>0.000125-0.720169442253942i</v>
      </c>
      <c r="M1770" s="57" t="str">
        <f t="shared" si="505"/>
        <v>0.0015-0.347169828393542i</v>
      </c>
      <c r="N1770" s="57">
        <f t="shared" si="506"/>
        <v>73.612755811479516</v>
      </c>
      <c r="O1770" s="57">
        <f t="shared" si="507"/>
        <v>39.313542124396776</v>
      </c>
      <c r="P1770" s="371">
        <f t="shared" si="508"/>
        <v>39.313542124396776</v>
      </c>
      <c r="Q1770" s="371">
        <f t="shared" si="509"/>
        <v>-106.38724418852048</v>
      </c>
      <c r="R1770" s="12">
        <f t="shared" si="510"/>
        <v>73.612755811479516</v>
      </c>
      <c r="S1770" s="57">
        <f t="shared" si="511"/>
        <v>0.6967103516132257</v>
      </c>
      <c r="T1770" s="12">
        <f t="shared" si="494"/>
        <v>39.313542124396776</v>
      </c>
    </row>
    <row r="1771" spans="1:20" x14ac:dyDescent="0.25">
      <c r="A1771" s="57">
        <f t="shared" si="495"/>
        <v>4394.1949735456847</v>
      </c>
      <c r="B1771" s="12">
        <f t="shared" si="512"/>
        <v>699.35785094935602</v>
      </c>
      <c r="C1771" s="57" t="str">
        <f t="shared" si="496"/>
        <v>-26.0276124179812-88.2312332000703i</v>
      </c>
      <c r="D1771" s="57" t="str">
        <f t="shared" si="497"/>
        <v>7.79984939310222-45.5488680185414i</v>
      </c>
      <c r="E1771" s="57" t="str">
        <f t="shared" si="498"/>
        <v>160.211706794316-2.64602162287257i</v>
      </c>
      <c r="F1771" s="57" t="str">
        <f t="shared" si="499"/>
        <v>3.83982890700044-94.9234669522293i</v>
      </c>
      <c r="G1771" s="57" t="str">
        <f t="shared" si="500"/>
        <v>0.999997152787654-0.00168736606553837i</v>
      </c>
      <c r="H1771" s="57" t="str">
        <f t="shared" si="501"/>
        <v>109.819099744795+50.9412251063964i</v>
      </c>
      <c r="I1771" s="57" t="str">
        <f t="shared" si="502"/>
        <v>14.8307922440364-28.8558825567556i</v>
      </c>
      <c r="K1771" s="57" t="str">
        <f t="shared" si="503"/>
        <v>0.0899220292270345-0.0423268598880708i</v>
      </c>
      <c r="L1771" s="57" t="str">
        <f t="shared" si="504"/>
        <v>0.000125-0.717443158252582i</v>
      </c>
      <c r="M1771" s="57" t="str">
        <f t="shared" si="505"/>
        <v>0.0015-0.345855577200181i</v>
      </c>
      <c r="N1771" s="57">
        <f t="shared" si="506"/>
        <v>73.564300034379215</v>
      </c>
      <c r="O1771" s="57">
        <f t="shared" si="507"/>
        <v>39.274826244419387</v>
      </c>
      <c r="P1771" s="371">
        <f t="shared" si="508"/>
        <v>39.274826244419387</v>
      </c>
      <c r="Q1771" s="371">
        <f t="shared" si="509"/>
        <v>-106.43569996562078</v>
      </c>
      <c r="R1771" s="12">
        <f t="shared" si="510"/>
        <v>73.564300034379215</v>
      </c>
      <c r="S1771" s="57">
        <f t="shared" si="511"/>
        <v>0.69935785094935599</v>
      </c>
      <c r="T1771" s="12">
        <f t="shared" si="494"/>
        <v>39.274826244419387</v>
      </c>
    </row>
    <row r="1772" spans="1:20" x14ac:dyDescent="0.25">
      <c r="A1772" s="57">
        <f t="shared" si="495"/>
        <v>4410.8929144451586</v>
      </c>
      <c r="B1772" s="12">
        <f t="shared" si="512"/>
        <v>702.01541078296361</v>
      </c>
      <c r="C1772" s="57" t="str">
        <f t="shared" si="496"/>
        <v>-25.9861169094597-87.8165250130261i</v>
      </c>
      <c r="D1772" s="57" t="str">
        <f t="shared" si="497"/>
        <v>7.79984824633734-45.3766975405755i</v>
      </c>
      <c r="E1772" s="57" t="str">
        <f t="shared" si="498"/>
        <v>160.19826453703-2.64879694164039i</v>
      </c>
      <c r="F1772" s="57" t="str">
        <f t="shared" si="499"/>
        <v>3.83982882375322-94.5641724324416i</v>
      </c>
      <c r="G1772" s="57" t="str">
        <f t="shared" si="500"/>
        <v>0.999997131107789-0.00169377801986643i</v>
      </c>
      <c r="H1772" s="57" t="str">
        <f t="shared" si="501"/>
        <v>109.824667866584+51.135787902525i</v>
      </c>
      <c r="I1772" s="57" t="str">
        <f t="shared" si="502"/>
        <v>14.831122696012-28.7439494362654i</v>
      </c>
      <c r="K1772" s="57" t="str">
        <f t="shared" si="503"/>
        <v>0.089797403765626-0.0424283593347393i</v>
      </c>
      <c r="L1772" s="57" t="str">
        <f t="shared" si="504"/>
        <v>0.000125-0.714727194911918i</v>
      </c>
      <c r="M1772" s="57" t="str">
        <f t="shared" si="505"/>
        <v>0.0015-0.344546301255411i</v>
      </c>
      <c r="N1772" s="57">
        <f t="shared" si="506"/>
        <v>73.515790255571389</v>
      </c>
      <c r="O1772" s="57">
        <f t="shared" si="507"/>
        <v>39.236076961244052</v>
      </c>
      <c r="P1772" s="371">
        <f t="shared" si="508"/>
        <v>39.236076961244052</v>
      </c>
      <c r="Q1772" s="371">
        <f t="shared" si="509"/>
        <v>-106.48420974442861</v>
      </c>
      <c r="R1772" s="12">
        <f t="shared" si="510"/>
        <v>73.515790255571389</v>
      </c>
      <c r="S1772" s="57">
        <f t="shared" si="511"/>
        <v>0.70201541078296359</v>
      </c>
      <c r="T1772" s="12">
        <f t="shared" ref="T1772:T1835" si="513">P1772</f>
        <v>39.236076961244052</v>
      </c>
    </row>
    <row r="1773" spans="1:20" x14ac:dyDescent="0.25">
      <c r="A1773" s="57">
        <f t="shared" ref="A1773:A1836" si="514">2*PI()*B1773</f>
        <v>4427.6543075200507</v>
      </c>
      <c r="B1773" s="12">
        <f t="shared" si="512"/>
        <v>704.68306934393888</v>
      </c>
      <c r="C1773" s="57" t="str">
        <f t="shared" ref="C1773:C1836" si="515">IMPRODUCT(D1773,E1773,$C$40,,K1773,$C$41)</f>
        <v>-25.9444375033598-87.4033364369261i</v>
      </c>
      <c r="D1773" s="57" t="str">
        <f t="shared" ref="D1773:D1836" si="516">IMDIV(IMPRODUCT($C$37,$C$38,COMPLEX(1,A1773/$C$38)),IMSUM(-1*A1773*A1773/$C$39,COMPLEX(0,1*A1773)))</f>
        <v>7.79984709084085-45.2051798215608i</v>
      </c>
      <c r="E1773" s="57" t="str">
        <f t="shared" ref="E1773:E1836" si="517">IMDIV(IMPRODUCT(IMSUM(F1773,G1773),$C$29,H1773),IMSUM(1,I1773))</f>
        <v>160.184765221029-2.65152284775409i</v>
      </c>
      <c r="F1773" s="57" t="str">
        <f t="shared" ref="F1773:F1836" si="518">IMDIV(IMPRODUCT($C$14,$C$15,COMPLEX(1,A1773/$C$15)),IMSUM(-1*A1773*A1773/$C$16,COMPLEX(0,A1773)))</f>
        <v>3.83982873987214-94.2062382500199i</v>
      </c>
      <c r="G1773" s="57" t="str">
        <f t="shared" ref="G1773:G1836" si="519">IMDIV(1,COMPLEX(1,A1773*$C$9*$C$10))</f>
        <v>0.999997109262844-0.00170021433920073i</v>
      </c>
      <c r="H1773" s="57" t="str">
        <f t="shared" ref="H1773:H1836" si="520">IMDIV($C$3,IMSUM(K1773,COMPLEX(0,$C$28*A1773)))</f>
        <v>109.830278744855+51.331101359452i</v>
      </c>
      <c r="I1773" s="57" t="str">
        <f t="shared" ref="I1773:I1836" si="521">IMPRODUCT(F1773,$C$29,H1773,$C$31)</f>
        <v>14.8314556782879-28.6324297410282i</v>
      </c>
      <c r="K1773" s="57" t="str">
        <f t="shared" ref="K1773:K1836" si="522">IF($C$26&lt;=0,IMDIV(1,IMSUM(IMDIV(1,L1773),1/$C$18)),IMDIV(1,IMSUM(IMDIV(1,L1773),1/$C$18,IMDIV(1,M1773))))</f>
        <v>0.0896721809789056-0.0425297334695097i</v>
      </c>
      <c r="L1773" s="57" t="str">
        <f t="shared" ref="L1773:L1836" si="523">IMSUM($C$21/$C$22,IMDIV(1,COMPLEX(0,$C$20*$C$22*A1773)))</f>
        <v>0.000125-0.712021513161901i</v>
      </c>
      <c r="M1773" s="57" t="str">
        <f t="shared" ref="M1773:M1836" si="524">IMSUM($C$25/$C$26,IMDIV(1,COMPLEX(0,$C$24*$C$26*A1773)))</f>
        <v>0.0015-0.343241981724856i</v>
      </c>
      <c r="N1773" s="57">
        <f t="shared" ref="N1773:N1836" si="525">ABS(R1773)</f>
        <v>73.467227321019848</v>
      </c>
      <c r="O1773" s="57">
        <f t="shared" ref="O1773:O1836" si="526">ABS(P1773)</f>
        <v>39.197294147425403</v>
      </c>
      <c r="P1773" s="371">
        <f t="shared" ref="P1773:P1836" si="527">20*LOG10(IMABS(C1773))</f>
        <v>39.197294147425403</v>
      </c>
      <c r="Q1773" s="371">
        <f t="shared" ref="Q1773:Q1836" si="528">IMARGUMENT(C1773)*180/PI()</f>
        <v>-106.53277267898015</v>
      </c>
      <c r="R1773" s="12">
        <f t="shared" ref="R1773:R1836" si="529">IF(Q1773&lt;0,Q1773+180,Q1773-180)</f>
        <v>73.467227321019848</v>
      </c>
      <c r="S1773" s="57">
        <f t="shared" ref="S1773:S1836" si="530">B1773/1000</f>
        <v>0.70468306934393887</v>
      </c>
      <c r="T1773" s="12">
        <f t="shared" si="513"/>
        <v>39.197294147425403</v>
      </c>
    </row>
    <row r="1774" spans="1:20" x14ac:dyDescent="0.25">
      <c r="A1774" s="57">
        <f t="shared" si="514"/>
        <v>4444.4793938886269</v>
      </c>
      <c r="B1774" s="12">
        <f t="shared" ref="B1774:B1837" si="531">B1773*(1+B$42)</f>
        <v>707.36086500744591</v>
      </c>
      <c r="C1774" s="57" t="str">
        <f t="shared" si="515"/>
        <v>-25.9025741816894-86.991663230328i</v>
      </c>
      <c r="D1774" s="57" t="str">
        <f t="shared" si="516"/>
        <v>7.79984592654622-45.0343123941563i</v>
      </c>
      <c r="E1774" s="57" t="str">
        <f t="shared" si="517"/>
        <v>160.171208885865-2.65419880127584i</v>
      </c>
      <c r="F1774" s="57" t="str">
        <f t="shared" si="518"/>
        <v>3.83982865535235-93.8496592559603i</v>
      </c>
      <c r="G1774" s="57" t="str">
        <f t="shared" si="519"/>
        <v>0.999997087251564-0.00170667511612347i</v>
      </c>
      <c r="H1774" s="57" t="str">
        <f t="shared" si="520"/>
        <v>109.835932710684+51.5271684599695i</v>
      </c>
      <c r="I1774" s="57" t="str">
        <f t="shared" si="521"/>
        <v>14.8317912103469-28.5213218660381i</v>
      </c>
      <c r="K1774" s="57" t="str">
        <f t="shared" si="522"/>
        <v>0.089546360190777-0.0426309784650428i</v>
      </c>
      <c r="L1774" s="57" t="str">
        <f t="shared" si="523"/>
        <v>0.000125-0.709326074080397i</v>
      </c>
      <c r="M1774" s="57" t="str">
        <f t="shared" si="524"/>
        <v>0.0015-0.341942599845442i</v>
      </c>
      <c r="N1774" s="57">
        <f t="shared" si="525"/>
        <v>73.418612085676926</v>
      </c>
      <c r="O1774" s="57">
        <f t="shared" si="526"/>
        <v>39.158477675863615</v>
      </c>
      <c r="P1774" s="371">
        <f t="shared" si="527"/>
        <v>39.158477675863615</v>
      </c>
      <c r="Q1774" s="371">
        <f t="shared" si="528"/>
        <v>-106.58138791432307</v>
      </c>
      <c r="R1774" s="12">
        <f t="shared" si="529"/>
        <v>73.418612085676926</v>
      </c>
      <c r="S1774" s="57">
        <f t="shared" si="530"/>
        <v>0.70736086500744588</v>
      </c>
      <c r="T1774" s="12">
        <f t="shared" si="513"/>
        <v>39.158477675863615</v>
      </c>
    </row>
    <row r="1775" spans="1:20" x14ac:dyDescent="0.25">
      <c r="A1775" s="57">
        <f t="shared" si="514"/>
        <v>4461.3684155854035</v>
      </c>
      <c r="B1775" s="12">
        <f t="shared" si="531"/>
        <v>710.0488362944742</v>
      </c>
      <c r="C1775" s="57" t="str">
        <f t="shared" si="515"/>
        <v>-25.8605269369303-86.5815011774654i</v>
      </c>
      <c r="D1775" s="57" t="str">
        <f t="shared" si="516"/>
        <v>7.79984475338651-44.864092800376i</v>
      </c>
      <c r="E1775" s="57" t="str">
        <f t="shared" si="517"/>
        <v>160.157595575033-2.65682426027718i</v>
      </c>
      <c r="F1775" s="57" t="str">
        <f t="shared" si="518"/>
        <v>3.83982857018899-93.4944303207548i</v>
      </c>
      <c r="G1775" s="57" t="str">
        <f t="shared" si="519"/>
        <v>0.999997065072681-0.00171316044356866i</v>
      </c>
      <c r="H1775" s="57" t="str">
        <f t="shared" si="520"/>
        <v>109.84163009775+51.7239921997099i</v>
      </c>
      <c r="I1775" s="57" t="str">
        <f t="shared" si="521"/>
        <v>14.8321293118241-28.4106242122044i</v>
      </c>
      <c r="K1775" s="57" t="str">
        <f t="shared" si="522"/>
        <v>0.0894199407532445-0.0427320904736675i</v>
      </c>
      <c r="L1775" s="57" t="str">
        <f t="shared" si="523"/>
        <v>0.000125-0.706640838892603i</v>
      </c>
      <c r="M1775" s="57" t="str">
        <f t="shared" si="524"/>
        <v>0.0015-0.340648136925127i</v>
      </c>
      <c r="N1775" s="57">
        <f t="shared" si="525"/>
        <v>73.369945413506429</v>
      </c>
      <c r="O1775" s="57">
        <f t="shared" si="526"/>
        <v>39.119627419817405</v>
      </c>
      <c r="P1775" s="371">
        <f t="shared" si="527"/>
        <v>39.119627419817405</v>
      </c>
      <c r="Q1775" s="371">
        <f t="shared" si="528"/>
        <v>-106.63005458649357</v>
      </c>
      <c r="R1775" s="12">
        <f t="shared" si="529"/>
        <v>73.369945413506429</v>
      </c>
      <c r="S1775" s="57">
        <f t="shared" si="530"/>
        <v>0.71004883629447424</v>
      </c>
      <c r="T1775" s="12">
        <f t="shared" si="513"/>
        <v>39.119627419817405</v>
      </c>
    </row>
    <row r="1776" spans="1:20" x14ac:dyDescent="0.25">
      <c r="A1776" s="57">
        <f t="shared" si="514"/>
        <v>4478.3216155646287</v>
      </c>
      <c r="B1776" s="12">
        <f t="shared" si="531"/>
        <v>712.74702187239325</v>
      </c>
      <c r="C1776" s="57" t="str">
        <f t="shared" si="515"/>
        <v>-25.8182957721285-86.1728460880738i</v>
      </c>
      <c r="D1776" s="57" t="str">
        <f t="shared" si="516"/>
        <v>7.79984357129419-44.6945185915528i</v>
      </c>
      <c r="E1776" s="57" t="str">
        <f t="shared" si="517"/>
        <v>160.143925335993-2.65939868086668i</v>
      </c>
      <c r="F1776" s="57" t="str">
        <f t="shared" si="518"/>
        <v>3.83982848437716-93.1405463343154i</v>
      </c>
      <c r="G1776" s="57" t="str">
        <f t="shared" si="519"/>
        <v>0.999997042724919-0.00171967041482332i</v>
      </c>
      <c r="H1776" s="57" t="str">
        <f t="shared" si="520"/>
        <v>109.847371242362+51.9215755872111i</v>
      </c>
      <c r="I1776" s="57" t="str">
        <f t="shared" si="521"/>
        <v>14.8324700025072-28.3003351863292i</v>
      </c>
      <c r="K1776" s="57" t="str">
        <f t="shared" si="522"/>
        <v>0.0892929220467418-0.0428330656275644i</v>
      </c>
      <c r="L1776" s="57" t="str">
        <f t="shared" si="523"/>
        <v>0.000125-0.703965768970515i</v>
      </c>
      <c r="M1776" s="57" t="str">
        <f t="shared" si="524"/>
        <v>0.0015-0.339358574342625i</v>
      </c>
      <c r="N1776" s="57">
        <f t="shared" si="525"/>
        <v>73.321228177506882</v>
      </c>
      <c r="O1776" s="57">
        <f t="shared" si="526"/>
        <v>39.080743252915802</v>
      </c>
      <c r="P1776" s="371">
        <f t="shared" si="527"/>
        <v>39.080743252915802</v>
      </c>
      <c r="Q1776" s="371">
        <f t="shared" si="528"/>
        <v>-106.67877182249312</v>
      </c>
      <c r="R1776" s="12">
        <f t="shared" si="529"/>
        <v>73.321228177506882</v>
      </c>
      <c r="S1776" s="57">
        <f t="shared" si="530"/>
        <v>0.71274702187239325</v>
      </c>
      <c r="T1776" s="12">
        <f t="shared" si="513"/>
        <v>39.080743252915802</v>
      </c>
    </row>
    <row r="1777" spans="1:20" x14ac:dyDescent="0.25">
      <c r="A1777" s="57">
        <f t="shared" si="514"/>
        <v>4495.3392377037744</v>
      </c>
      <c r="B1777" s="12">
        <f t="shared" si="531"/>
        <v>715.45546055550835</v>
      </c>
      <c r="C1777" s="57" t="str">
        <f t="shared" si="515"/>
        <v>-25.7758807009896-85.7656937972337i</v>
      </c>
      <c r="D1777" s="57" t="str">
        <f t="shared" si="516"/>
        <v>7.79984238020128-44.5255873283041i</v>
      </c>
      <c r="E1777" s="57" t="str">
        <f t="shared" si="517"/>
        <v>160.13019822022-2.66192151722056i</v>
      </c>
      <c r="F1777" s="57" t="str">
        <f t="shared" si="518"/>
        <v>3.83982839791194-92.7880022059025i</v>
      </c>
      <c r="G1777" s="57" t="str">
        <f t="shared" si="519"/>
        <v>0.999997020206992-0.00172620512352897i</v>
      </c>
      <c r="H1777" s="57" t="str">
        <f t="shared" si="520"/>
        <v>109.853156483475+52.1199216439828i</v>
      </c>
      <c r="I1777" s="57" t="str">
        <f t="shared" si="521"/>
        <v>14.832813302338-28.1904532010836i</v>
      </c>
      <c r="K1777" s="57" t="str">
        <f t="shared" si="522"/>
        <v>0.089165303480461-0.042933900038955i</v>
      </c>
      <c r="L1777" s="57" t="str">
        <f t="shared" si="523"/>
        <v>0.000125-0.701300825832351i</v>
      </c>
      <c r="M1777" s="57" t="str">
        <f t="shared" si="524"/>
        <v>0.0015-0.338073893547147i</v>
      </c>
      <c r="N1777" s="57">
        <f t="shared" si="525"/>
        <v>73.272461259734428</v>
      </c>
      <c r="O1777" s="57">
        <f t="shared" si="526"/>
        <v>39.041825049171806</v>
      </c>
      <c r="P1777" s="371">
        <f t="shared" si="527"/>
        <v>39.041825049171806</v>
      </c>
      <c r="Q1777" s="371">
        <f t="shared" si="528"/>
        <v>-106.72753874026557</v>
      </c>
      <c r="R1777" s="12">
        <f t="shared" si="529"/>
        <v>73.272461259734428</v>
      </c>
      <c r="S1777" s="57">
        <f t="shared" si="530"/>
        <v>0.71545546055550835</v>
      </c>
      <c r="T1777" s="12">
        <f t="shared" si="513"/>
        <v>39.041825049171806</v>
      </c>
    </row>
    <row r="1778" spans="1:20" x14ac:dyDescent="0.25">
      <c r="A1778" s="57">
        <f t="shared" si="514"/>
        <v>4512.4215268070484</v>
      </c>
      <c r="B1778" s="12">
        <f t="shared" si="531"/>
        <v>718.17419130561927</v>
      </c>
      <c r="C1778" s="57" t="str">
        <f t="shared" si="515"/>
        <v>-25.7332817479678-85.3600401651917i</v>
      </c>
      <c r="D1778" s="57" t="str">
        <f t="shared" si="516"/>
        <v>7.79984118003921-44.3572965804958i</v>
      </c>
      <c r="E1778" s="57" t="str">
        <f t="shared" si="517"/>
        <v>160.116414283223-2.66439222161172i</v>
      </c>
      <c r="F1778" s="57" t="str">
        <f t="shared" si="518"/>
        <v>3.83982831078832-92.43679286405i</v>
      </c>
      <c r="G1778" s="57" t="str">
        <f t="shared" si="519"/>
        <v>0.999996997517605-0.00173276466368289i</v>
      </c>
      <c r="H1778" s="57" t="str">
        <f t="shared" si="520"/>
        <v>109.858986162714+52.3190334045748i</v>
      </c>
      <c r="I1778" s="57" t="str">
        <f t="shared" si="521"/>
        <v>14.8331592314136-28.0809766749849i</v>
      </c>
      <c r="K1778" s="57" t="str">
        <f t="shared" si="522"/>
        <v>0.0890370844926796-0.0430345898002962i</v>
      </c>
      <c r="L1778" s="57" t="str">
        <f t="shared" si="523"/>
        <v>0.000125-0.698645971142011i</v>
      </c>
      <c r="M1778" s="57" t="str">
        <f t="shared" si="524"/>
        <v>0.0015-0.336794076058125i</v>
      </c>
      <c r="N1778" s="57">
        <f t="shared" si="525"/>
        <v>73.223645551324438</v>
      </c>
      <c r="O1778" s="57">
        <f t="shared" si="526"/>
        <v>39.002872682994088</v>
      </c>
      <c r="P1778" s="371">
        <f t="shared" si="527"/>
        <v>39.002872682994088</v>
      </c>
      <c r="Q1778" s="371">
        <f t="shared" si="528"/>
        <v>-106.77635444867556</v>
      </c>
      <c r="R1778" s="12">
        <f t="shared" si="529"/>
        <v>73.223645551324438</v>
      </c>
      <c r="S1778" s="57">
        <f t="shared" si="530"/>
        <v>0.71817419130561932</v>
      </c>
      <c r="T1778" s="12">
        <f t="shared" si="513"/>
        <v>39.002872682994088</v>
      </c>
    </row>
    <row r="1779" spans="1:20" x14ac:dyDescent="0.25">
      <c r="A1779" s="57">
        <f t="shared" si="514"/>
        <v>4529.5687286089151</v>
      </c>
      <c r="B1779" s="12">
        <f t="shared" si="531"/>
        <v>720.9032532325806</v>
      </c>
      <c r="C1779" s="57" t="str">
        <f t="shared" si="515"/>
        <v>-25.6904989483589-84.9558810771979i</v>
      </c>
      <c r="D1779" s="57" t="str">
        <f t="shared" si="516"/>
        <v>7.79983997073897-44.1896439272081i</v>
      </c>
      <c r="E1779" s="57" t="str">
        <f t="shared" si="517"/>
        <v>160.102573584589-2.66681024444137i</v>
      </c>
      <c r="F1779" s="57" t="str">
        <f t="shared" si="518"/>
        <v>3.8398282230013-92.0869132564939i</v>
      </c>
      <c r="G1779" s="57" t="str">
        <f t="shared" si="519"/>
        <v>0.999996974655453-0.00173934912963949i</v>
      </c>
      <c r="H1779" s="57" t="str">
        <f t="shared" si="520"/>
        <v>109.864860624396+52.5189139166434i</v>
      </c>
      <c r="I1779" s="57" t="str">
        <f t="shared" si="521"/>
        <v>14.8335078099877-27.9719040323743i</v>
      </c>
      <c r="K1779" s="57" t="str">
        <f t="shared" si="522"/>
        <v>0.0889082645510886-0.0431351309844785i</v>
      </c>
      <c r="L1779" s="57" t="str">
        <f t="shared" si="523"/>
        <v>0.000125-0.696001166708519i</v>
      </c>
      <c r="M1779" s="57" t="str">
        <f t="shared" si="524"/>
        <v>0.0015-0.335519103464958i</v>
      </c>
      <c r="N1779" s="57">
        <f t="shared" si="525"/>
        <v>73.174781952512816</v>
      </c>
      <c r="O1779" s="57">
        <f t="shared" si="526"/>
        <v>38.963886029200545</v>
      </c>
      <c r="P1779" s="371">
        <f t="shared" si="527"/>
        <v>38.963886029200545</v>
      </c>
      <c r="Q1779" s="371">
        <f t="shared" si="528"/>
        <v>-106.82521804748718</v>
      </c>
      <c r="R1779" s="12">
        <f t="shared" si="529"/>
        <v>73.174781952512816</v>
      </c>
      <c r="S1779" s="57">
        <f t="shared" si="530"/>
        <v>0.72090325323258064</v>
      </c>
      <c r="T1779" s="12">
        <f t="shared" si="513"/>
        <v>38.963886029200545</v>
      </c>
    </row>
    <row r="1780" spans="1:20" x14ac:dyDescent="0.25">
      <c r="A1780" s="57">
        <f t="shared" si="514"/>
        <v>4546.7810897776289</v>
      </c>
      <c r="B1780" s="12">
        <f t="shared" si="531"/>
        <v>723.64268559486447</v>
      </c>
      <c r="C1780" s="57" t="str">
        <f t="shared" si="515"/>
        <v>-25.6475323483911-84.5532124433312i</v>
      </c>
      <c r="D1780" s="57" t="str">
        <f t="shared" si="516"/>
        <v>7.79983875223093-44.0226269567005i</v>
      </c>
      <c r="E1780" s="57" t="str">
        <f t="shared" si="517"/>
        <v>160.088676188012-2.66917503426968i</v>
      </c>
      <c r="F1780" s="57" t="str">
        <f t="shared" si="518"/>
        <v>3.83982813454586-91.7383583500986i</v>
      </c>
      <c r="G1780" s="57" t="str">
        <f t="shared" si="519"/>
        <v>0.999996951619218-0.00174595861611169i</v>
      </c>
      <c r="H1780" s="57" t="str">
        <f t="shared" si="520"/>
        <v>109.870780215552+52.7195662410205i</v>
      </c>
      <c r="I1780" s="57" t="str">
        <f t="shared" si="521"/>
        <v>14.8338590584718-27.8632337033939i</v>
      </c>
      <c r="K1780" s="57" t="str">
        <f t="shared" si="522"/>
        <v>0.0887788431531184-0.0432355196450315i</v>
      </c>
      <c r="L1780" s="57" t="str">
        <f t="shared" si="523"/>
        <v>0.000125-0.693366374485478i</v>
      </c>
      <c r="M1780" s="57" t="str">
        <f t="shared" si="524"/>
        <v>0.0015-0.334248957426737i</v>
      </c>
      <c r="N1780" s="57">
        <f t="shared" si="525"/>
        <v>73.125871372655709</v>
      </c>
      <c r="O1780" s="57">
        <f t="shared" si="526"/>
        <v>38.924864963030942</v>
      </c>
      <c r="P1780" s="371">
        <f t="shared" si="527"/>
        <v>38.924864963030942</v>
      </c>
      <c r="Q1780" s="371">
        <f t="shared" si="528"/>
        <v>-106.87412862734429</v>
      </c>
      <c r="R1780" s="12">
        <f t="shared" si="529"/>
        <v>73.125871372655709</v>
      </c>
      <c r="S1780" s="57">
        <f t="shared" si="530"/>
        <v>0.72364268559486444</v>
      </c>
      <c r="T1780" s="12">
        <f t="shared" si="513"/>
        <v>38.924864963030942</v>
      </c>
    </row>
    <row r="1781" spans="1:20" x14ac:dyDescent="0.25">
      <c r="A1781" s="57">
        <f t="shared" si="514"/>
        <v>4564.0588579187843</v>
      </c>
      <c r="B1781" s="12">
        <f t="shared" si="531"/>
        <v>726.39252780012498</v>
      </c>
      <c r="C1781" s="57" t="str">
        <f t="shared" si="515"/>
        <v>-25.604382005315-84.152030198329i</v>
      </c>
      <c r="D1781" s="57" t="str">
        <f t="shared" si="516"/>
        <v>7.79983752444504-43.8562432663768i</v>
      </c>
      <c r="E1781" s="57" t="str">
        <f t="shared" si="517"/>
        <v>160.07472216133-2.67148603784807i</v>
      </c>
      <c r="F1781" s="57" t="str">
        <f t="shared" si="518"/>
        <v>3.83982804541688-91.3911231307846i</v>
      </c>
      <c r="G1781" s="57" t="str">
        <f t="shared" si="519"/>
        <v>0.999996928407577-0.00175259321817223i</v>
      </c>
      <c r="H1781" s="57" t="str">
        <f t="shared" si="520"/>
        <v>109.876745285948+52.9209934517824i</v>
      </c>
      <c r="I1781" s="57" t="str">
        <f t="shared" si="521"/>
        <v>14.8342129974368-27.7549641239637i</v>
      </c>
      <c r="K1781" s="57" t="str">
        <f t="shared" si="522"/>
        <v>0.0886488198262654-0.0433357518163327i</v>
      </c>
      <c r="L1781" s="57" t="str">
        <f t="shared" si="523"/>
        <v>0.000125-0.690741556570507i</v>
      </c>
      <c r="M1781" s="57" t="str">
        <f t="shared" si="524"/>
        <v>0.0015-0.332983619671983i</v>
      </c>
      <c r="N1781" s="57">
        <f t="shared" si="525"/>
        <v>73.076914730249229</v>
      </c>
      <c r="O1781" s="57">
        <f t="shared" si="526"/>
        <v>38.885809360160124</v>
      </c>
      <c r="P1781" s="371">
        <f t="shared" si="527"/>
        <v>38.885809360160124</v>
      </c>
      <c r="Q1781" s="371">
        <f t="shared" si="528"/>
        <v>-106.92308526975077</v>
      </c>
      <c r="R1781" s="12">
        <f t="shared" si="529"/>
        <v>73.076914730249229</v>
      </c>
      <c r="S1781" s="57">
        <f t="shared" si="530"/>
        <v>0.72639252780012498</v>
      </c>
      <c r="T1781" s="12">
        <f t="shared" si="513"/>
        <v>38.885809360160124</v>
      </c>
    </row>
    <row r="1782" spans="1:20" x14ac:dyDescent="0.25">
      <c r="A1782" s="57">
        <f t="shared" si="514"/>
        <v>4581.4022815788758</v>
      </c>
      <c r="B1782" s="12">
        <f t="shared" si="531"/>
        <v>729.15281940576551</v>
      </c>
      <c r="C1782" s="57" t="str">
        <f t="shared" si="515"/>
        <v>-25.5610479874906-83.7523303014109i</v>
      </c>
      <c r="D1782" s="57" t="str">
        <f t="shared" si="516"/>
        <v>7.79983628731065-43.6904904627506i</v>
      </c>
      <c r="E1782" s="57" t="str">
        <f t="shared" si="517"/>
        <v>160.060711576554-2.67374270015077i</v>
      </c>
      <c r="F1782" s="57" t="str">
        <f t="shared" si="518"/>
        <v>3.83982795560923-91.0452026034564i</v>
      </c>
      <c r="G1782" s="57" t="str">
        <f t="shared" si="519"/>
        <v>0.999996905019193-0.00175925303125507i</v>
      </c>
      <c r="H1782" s="57" t="str">
        <f t="shared" si="520"/>
        <v>109.882756188108+53.123198636317i</v>
      </c>
      <c r="I1782" s="57" t="str">
        <f t="shared" si="521"/>
        <v>14.8345696476132-27.6470937357591i</v>
      </c>
      <c r="K1782" s="57" t="str">
        <f t="shared" si="522"/>
        <v>0.0885181941284173-0.0434358235138209i</v>
      </c>
      <c r="L1782" s="57" t="str">
        <f t="shared" si="523"/>
        <v>0.000125-0.688126675204729i</v>
      </c>
      <c r="M1782" s="57" t="str">
        <f t="shared" si="524"/>
        <v>0.0015-0.331723071998389i</v>
      </c>
      <c r="N1782" s="57">
        <f t="shared" si="525"/>
        <v>73.027912952949364</v>
      </c>
      <c r="O1782" s="57">
        <f t="shared" si="526"/>
        <v>38.846719096710821</v>
      </c>
      <c r="P1782" s="371">
        <f t="shared" si="527"/>
        <v>38.846719096710821</v>
      </c>
      <c r="Q1782" s="371">
        <f t="shared" si="528"/>
        <v>-106.97208704705064</v>
      </c>
      <c r="R1782" s="12">
        <f t="shared" si="529"/>
        <v>73.027912952949364</v>
      </c>
      <c r="S1782" s="57">
        <f t="shared" si="530"/>
        <v>0.72915281940576548</v>
      </c>
      <c r="T1782" s="12">
        <f t="shared" si="513"/>
        <v>38.846719096710821</v>
      </c>
    </row>
    <row r="1783" spans="1:20" x14ac:dyDescent="0.25">
      <c r="A1783" s="57">
        <f t="shared" si="514"/>
        <v>4598.8116102488757</v>
      </c>
      <c r="B1783" s="12">
        <f t="shared" si="531"/>
        <v>731.92360011950746</v>
      </c>
      <c r="C1783" s="57" t="str">
        <f t="shared" si="515"/>
        <v>-25.5175303744787-83.3541087361053i</v>
      </c>
      <c r="D1783" s="57" t="str">
        <f t="shared" si="516"/>
        <v>7.79983504075656-43.5253661614115i</v>
      </c>
      <c r="E1783" s="57" t="str">
        <f t="shared" si="517"/>
        <v>160.046644509903-2.6759444644083i</v>
      </c>
      <c r="F1783" s="57" t="str">
        <f t="shared" si="518"/>
        <v>3.83982786511775-90.7005917919315i</v>
      </c>
      <c r="G1783" s="57" t="str">
        <f t="shared" si="519"/>
        <v>0.999996881452721-0.00176593815115678i</v>
      </c>
      <c r="H1783" s="57" t="str">
        <f t="shared" si="520"/>
        <v>109.888813277335+53.3261848953956i</v>
      </c>
      <c r="I1783" s="57" t="str">
        <f t="shared" si="521"/>
        <v>14.8349290298938-27.5396209861885i</v>
      </c>
      <c r="K1783" s="57" t="str">
        <f t="shared" si="522"/>
        <v>0.0883869656481771-0.0435357307342172i</v>
      </c>
      <c r="L1783" s="57" t="str">
        <f t="shared" si="523"/>
        <v>0.000125-0.685521692772197i</v>
      </c>
      <c r="M1783" s="57" t="str">
        <f t="shared" si="524"/>
        <v>0.0015-0.330467296272554i</v>
      </c>
      <c r="N1783" s="57">
        <f t="shared" si="525"/>
        <v>72.978866977588453</v>
      </c>
      <c r="O1783" s="57">
        <f t="shared" si="526"/>
        <v>38.807594049267173</v>
      </c>
      <c r="P1783" s="371">
        <f t="shared" si="527"/>
        <v>38.807594049267173</v>
      </c>
      <c r="Q1783" s="371">
        <f t="shared" si="528"/>
        <v>-107.02113302241155</v>
      </c>
      <c r="R1783" s="12">
        <f t="shared" si="529"/>
        <v>72.978866977588453</v>
      </c>
      <c r="S1783" s="57">
        <f t="shared" si="530"/>
        <v>0.73192360011950741</v>
      </c>
      <c r="T1783" s="12">
        <f t="shared" si="513"/>
        <v>38.807594049267173</v>
      </c>
    </row>
    <row r="1784" spans="1:20" x14ac:dyDescent="0.25">
      <c r="A1784" s="57">
        <f t="shared" si="514"/>
        <v>4616.2870943678217</v>
      </c>
      <c r="B1784" s="12">
        <f t="shared" si="531"/>
        <v>734.70490979996157</v>
      </c>
      <c r="C1784" s="57" t="str">
        <f t="shared" si="515"/>
        <v>-25.4738292571266-82.9573615100738i</v>
      </c>
      <c r="D1784" s="57" t="str">
        <f t="shared" si="516"/>
        <v>7.79983378471108-43.3608679869899i</v>
      </c>
      <c r="E1784" s="57" t="str">
        <f t="shared" si="517"/>
        <v>160.03252104184-2.67809077213924i</v>
      </c>
      <c r="F1784" s="57" t="str">
        <f t="shared" si="518"/>
        <v>3.83982777393724-90.3572857388677i</v>
      </c>
      <c r="G1784" s="57" t="str">
        <f t="shared" si="519"/>
        <v>0.999996857706804-0.00177264867403787i</v>
      </c>
      <c r="H1784" s="57" t="str">
        <f t="shared" si="520"/>
        <v>109.894916911738+53.5299553432426i</v>
      </c>
      <c r="I1784" s="57" t="str">
        <f t="shared" si="521"/>
        <v>14.8352911653341-27.4325443283715i</v>
      </c>
      <c r="K1784" s="57" t="str">
        <f t="shared" si="522"/>
        <v>0.088255134005186-0.0436354694557488i</v>
      </c>
      <c r="L1784" s="57" t="str">
        <f t="shared" si="523"/>
        <v>0.000125-0.682926571799359i</v>
      </c>
      <c r="M1784" s="57" t="str">
        <f t="shared" si="524"/>
        <v>0.0015-0.32921627442972i</v>
      </c>
      <c r="N1784" s="57">
        <f t="shared" si="525"/>
        <v>72.929777750193722</v>
      </c>
      <c r="O1784" s="57">
        <f t="shared" si="526"/>
        <v>38.768434094887994</v>
      </c>
      <c r="P1784" s="371">
        <f t="shared" si="527"/>
        <v>38.768434094887994</v>
      </c>
      <c r="Q1784" s="371">
        <f t="shared" si="528"/>
        <v>-107.07022224980628</v>
      </c>
      <c r="R1784" s="12">
        <f t="shared" si="529"/>
        <v>72.929777750193722</v>
      </c>
      <c r="S1784" s="57">
        <f t="shared" si="530"/>
        <v>0.73470490979996161</v>
      </c>
      <c r="T1784" s="12">
        <f t="shared" si="513"/>
        <v>38.768434094887994</v>
      </c>
    </row>
    <row r="1785" spans="1:20" x14ac:dyDescent="0.25">
      <c r="A1785" s="57">
        <f t="shared" si="514"/>
        <v>4633.8289853264196</v>
      </c>
      <c r="B1785" s="12">
        <f t="shared" si="531"/>
        <v>737.49678845720143</v>
      </c>
      <c r="C1785" s="57" t="str">
        <f t="shared" si="515"/>
        <v>-25.4299447376548-82.5620846549304i</v>
      </c>
      <c r="D1785" s="57" t="str">
        <f t="shared" si="516"/>
        <v>7.79983251910191-43.1969935731231i</v>
      </c>
      <c r="E1785" s="57" t="str">
        <f t="shared" si="517"/>
        <v>160.018341257098-2.68018106318732i</v>
      </c>
      <c r="F1785" s="57" t="str">
        <f t="shared" si="518"/>
        <v>3.83982768206244-90.0152795056917i</v>
      </c>
      <c r="G1785" s="57" t="str">
        <f t="shared" si="519"/>
        <v>0.999996833780077-0.00177938469642424i</v>
      </c>
      <c r="H1785" s="57" t="str">
        <f t="shared" si="520"/>
        <v>109.901067452247+53.7345131076037i</v>
      </c>
      <c r="I1785" s="57" t="str">
        <f t="shared" si="521"/>
        <v>14.8356560751535-27.3258622211145i</v>
      </c>
      <c r="K1785" s="57" t="str">
        <f t="shared" si="522"/>
        <v>0.0881226988504478-0.0437350356383778i</v>
      </c>
      <c r="L1785" s="57" t="str">
        <f t="shared" si="523"/>
        <v>0.000125-0.680341274954531i</v>
      </c>
      <c r="M1785" s="57" t="str">
        <f t="shared" si="524"/>
        <v>0.0015-0.327969988473522i</v>
      </c>
      <c r="N1785" s="57">
        <f t="shared" si="525"/>
        <v>72.880646226003307</v>
      </c>
      <c r="O1785" s="57">
        <f t="shared" si="526"/>
        <v>38.729239111119938</v>
      </c>
      <c r="P1785" s="371">
        <f t="shared" si="527"/>
        <v>38.729239111119938</v>
      </c>
      <c r="Q1785" s="371">
        <f t="shared" si="528"/>
        <v>-107.11935377399669</v>
      </c>
      <c r="R1785" s="12">
        <f t="shared" si="529"/>
        <v>72.880646226003307</v>
      </c>
      <c r="S1785" s="57">
        <f t="shared" si="530"/>
        <v>0.73749678845720146</v>
      </c>
      <c r="T1785" s="12">
        <f t="shared" si="513"/>
        <v>38.729239111119938</v>
      </c>
    </row>
    <row r="1786" spans="1:20" x14ac:dyDescent="0.25">
      <c r="A1786" s="57">
        <f t="shared" si="514"/>
        <v>4651.4375354706599</v>
      </c>
      <c r="B1786" s="12">
        <f t="shared" si="531"/>
        <v>740.2992762533388</v>
      </c>
      <c r="C1786" s="57" t="str">
        <f t="shared" si="515"/>
        <v>-25.3858769297455-82.168274226066i</v>
      </c>
      <c r="D1786" s="57" t="str">
        <f t="shared" si="516"/>
        <v>7.79983124385623-43.0337405624219i</v>
      </c>
      <c r="E1786" s="57" t="str">
        <f t="shared" si="517"/>
        <v>160.004105244718-2.68221477575379i</v>
      </c>
      <c r="F1786" s="57" t="str">
        <f t="shared" si="518"/>
        <v>3.83982758948806-89.6745681725292i</v>
      </c>
      <c r="G1786" s="57" t="str">
        <f t="shared" si="519"/>
        <v>0.999996809671162-0.00178614631520845i</v>
      </c>
      <c r="H1786" s="57" t="str">
        <f t="shared" si="520"/>
        <v>109.907265262646+53.9398613298206i</v>
      </c>
      <c r="I1786" s="57" t="str">
        <f t="shared" si="521"/>
        <v>14.8360237807375-27.2195731288911i</v>
      </c>
      <c r="K1786" s="57" t="str">
        <f t="shared" si="522"/>
        <v>0.087989659866648-0.0438344252240383i</v>
      </c>
      <c r="L1786" s="57" t="str">
        <f t="shared" si="523"/>
        <v>0.000125-0.677765765047352i</v>
      </c>
      <c r="M1786" s="57" t="str">
        <f t="shared" si="524"/>
        <v>0.0015-0.326728420475714i</v>
      </c>
      <c r="N1786" s="57">
        <f t="shared" si="525"/>
        <v>72.831473369480989</v>
      </c>
      <c r="O1786" s="57">
        <f t="shared" si="526"/>
        <v>38.69000897601137</v>
      </c>
      <c r="P1786" s="371">
        <f t="shared" si="527"/>
        <v>38.69000897601137</v>
      </c>
      <c r="Q1786" s="371">
        <f t="shared" si="528"/>
        <v>-107.16852663051901</v>
      </c>
      <c r="R1786" s="12">
        <f t="shared" si="529"/>
        <v>72.831473369480989</v>
      </c>
      <c r="S1786" s="57">
        <f t="shared" si="530"/>
        <v>0.7402992762533388</v>
      </c>
      <c r="T1786" s="12">
        <f t="shared" si="513"/>
        <v>38.69000897601137</v>
      </c>
    </row>
    <row r="1787" spans="1:20" x14ac:dyDescent="0.25">
      <c r="A1787" s="57">
        <f t="shared" si="514"/>
        <v>4669.1129981054482</v>
      </c>
      <c r="B1787" s="12">
        <f t="shared" si="531"/>
        <v>743.11241350310149</v>
      </c>
      <c r="C1787" s="57" t="str">
        <f t="shared" si="515"/>
        <v>-25.341625958623-81.7759263024658i</v>
      </c>
      <c r="D1787" s="57" t="str">
        <f t="shared" si="516"/>
        <v>7.79982995890073-42.8711066064359i</v>
      </c>
      <c r="E1787" s="57" t="str">
        <f t="shared" si="517"/>
        <v>159.989813098077-2.68419134643068i</v>
      </c>
      <c r="F1787" s="57" t="str">
        <f t="shared" si="518"/>
        <v>3.8398274962088-89.3351468381333i</v>
      </c>
      <c r="G1787" s="57" t="str">
        <f t="shared" si="519"/>
        <v>0.999996785378673-0.00179293362765128i</v>
      </c>
      <c r="H1787" s="57" t="str">
        <f t="shared" si="520"/>
        <v>109.913510709587+54.1460031648999i</v>
      </c>
      <c r="I1787" s="57" t="str">
        <f t="shared" si="521"/>
        <v>14.8363943036379-27.1136755218178i</v>
      </c>
      <c r="K1787" s="57" t="str">
        <f t="shared" si="522"/>
        <v>0.0878560167684752-0.043933634136874i</v>
      </c>
      <c r="L1787" s="57" t="str">
        <f t="shared" si="523"/>
        <v>0.000125-0.675200005028242i</v>
      </c>
      <c r="M1787" s="57" t="str">
        <f t="shared" si="524"/>
        <v>0.0015-0.325491552575926i</v>
      </c>
      <c r="N1787" s="57">
        <f t="shared" si="525"/>
        <v>72.782260154333599</v>
      </c>
      <c r="O1787" s="57">
        <f t="shared" si="526"/>
        <v>38.650743568125591</v>
      </c>
      <c r="P1787" s="371">
        <f t="shared" si="527"/>
        <v>38.650743568125591</v>
      </c>
      <c r="Q1787" s="371">
        <f t="shared" si="528"/>
        <v>-107.2177398456664</v>
      </c>
      <c r="R1787" s="12">
        <f t="shared" si="529"/>
        <v>72.782260154333599</v>
      </c>
      <c r="S1787" s="57">
        <f t="shared" si="530"/>
        <v>0.74311241350310153</v>
      </c>
      <c r="T1787" s="12">
        <f t="shared" si="513"/>
        <v>38.650743568125591</v>
      </c>
    </row>
    <row r="1788" spans="1:20" x14ac:dyDescent="0.25">
      <c r="A1788" s="57">
        <f t="shared" si="514"/>
        <v>4686.8556274982493</v>
      </c>
      <c r="B1788" s="12">
        <f t="shared" si="531"/>
        <v>745.93624067441328</v>
      </c>
      <c r="C1788" s="57" t="str">
        <f t="shared" si="515"/>
        <v>-25.2971919611428-81.3850369865291i</v>
      </c>
      <c r="D1788" s="57" t="str">
        <f t="shared" si="516"/>
        <v>7.79982866416142-42.7090893656198i</v>
      </c>
      <c r="E1788" s="57" t="str">
        <f t="shared" si="517"/>
        <v>159.975464914924-2.68611021024087i</v>
      </c>
      <c r="F1788" s="57" t="str">
        <f t="shared" si="518"/>
        <v>3.83982740221926-88.9970106198141i</v>
      </c>
      <c r="G1788" s="57" t="str">
        <f t="shared" si="519"/>
        <v>0.999996760901211-0.00179974673138299i</v>
      </c>
      <c r="H1788" s="57" t="str">
        <f t="shared" si="520"/>
        <v>109.91980416262+54.3529417815858i</v>
      </c>
      <c r="I1788" s="57" t="str">
        <f t="shared" si="521"/>
        <v>14.836767665575-27.008167875633i</v>
      </c>
      <c r="K1788" s="57" t="str">
        <f t="shared" si="522"/>
        <v>0.0877217693029402-0.0440326582834852i</v>
      </c>
      <c r="L1788" s="57" t="str">
        <f t="shared" si="523"/>
        <v>0.000125-0.672643957987891i</v>
      </c>
      <c r="M1788" s="57" t="str">
        <f t="shared" si="524"/>
        <v>0.0015-0.324259366981396i</v>
      </c>
      <c r="N1788" s="57">
        <f t="shared" si="525"/>
        <v>72.733007563522193</v>
      </c>
      <c r="O1788" s="57">
        <f t="shared" si="526"/>
        <v>38.611442766554838</v>
      </c>
      <c r="P1788" s="371">
        <f t="shared" si="527"/>
        <v>38.611442766554838</v>
      </c>
      <c r="Q1788" s="371">
        <f t="shared" si="528"/>
        <v>-107.26699243647781</v>
      </c>
      <c r="R1788" s="12">
        <f t="shared" si="529"/>
        <v>72.733007563522193</v>
      </c>
      <c r="S1788" s="57">
        <f t="shared" si="530"/>
        <v>0.74593624067441333</v>
      </c>
      <c r="T1788" s="12">
        <f t="shared" si="513"/>
        <v>38.611442766554838</v>
      </c>
    </row>
    <row r="1789" spans="1:20" x14ac:dyDescent="0.25">
      <c r="A1789" s="57">
        <f t="shared" si="514"/>
        <v>4704.6656788827431</v>
      </c>
      <c r="B1789" s="12">
        <f t="shared" si="531"/>
        <v>748.77079838897612</v>
      </c>
      <c r="C1789" s="57" t="str">
        <f t="shared" si="515"/>
        <v>-25.2525750858711-80.9956024038859i</v>
      </c>
      <c r="D1789" s="57" t="str">
        <f t="shared" si="516"/>
        <v>7.79982735956385-42.5476865093004i</v>
      </c>
      <c r="E1789" s="57" t="str">
        <f t="shared" si="517"/>
        <v>159.961060797407-2.68797080066997i</v>
      </c>
      <c r="F1789" s="57" t="str">
        <f t="shared" si="518"/>
        <v>3.83982730751407-88.6601546533687i</v>
      </c>
      <c r="G1789" s="57" t="str">
        <f t="shared" si="519"/>
        <v>0.999996736237368-0.00180658572440475i</v>
      </c>
      <c r="H1789" s="57" t="str">
        <f t="shared" si="520"/>
        <v>109.926145994212+54.5606803624327i</v>
      </c>
      <c r="I1789" s="57" t="str">
        <f t="shared" si="521"/>
        <v>14.8371438884383-26.9030486716743i</v>
      </c>
      <c r="K1789" s="57" t="str">
        <f t="shared" si="522"/>
        <v>0.0875869172496932-0.0441314935531779i</v>
      </c>
      <c r="L1789" s="57" t="str">
        <f t="shared" si="523"/>
        <v>0.000125-0.670097587156692i</v>
      </c>
      <c r="M1789" s="57" t="str">
        <f t="shared" si="524"/>
        <v>0.0015-0.323031845966723i</v>
      </c>
      <c r="N1789" s="57">
        <f t="shared" si="525"/>
        <v>72.683716589277509</v>
      </c>
      <c r="O1789" s="57">
        <f t="shared" si="526"/>
        <v>38.572106450933831</v>
      </c>
      <c r="P1789" s="371">
        <f t="shared" si="527"/>
        <v>38.572106450933831</v>
      </c>
      <c r="Q1789" s="371">
        <f t="shared" si="528"/>
        <v>-107.31628341072249</v>
      </c>
      <c r="R1789" s="12">
        <f t="shared" si="529"/>
        <v>72.683716589277509</v>
      </c>
      <c r="S1789" s="57">
        <f t="shared" si="530"/>
        <v>0.74877079838897609</v>
      </c>
      <c r="T1789" s="12">
        <f t="shared" si="513"/>
        <v>38.572106450933831</v>
      </c>
    </row>
    <row r="1790" spans="1:20" x14ac:dyDescent="0.25">
      <c r="A1790" s="57">
        <f t="shared" si="514"/>
        <v>4722.5434084624976</v>
      </c>
      <c r="B1790" s="12">
        <f t="shared" si="531"/>
        <v>751.61612742285422</v>
      </c>
      <c r="C1790" s="57" t="str">
        <f t="shared" si="515"/>
        <v>-25.2077754931694-80.607618703211i</v>
      </c>
      <c r="D1790" s="57" t="str">
        <f t="shared" si="516"/>
        <v>7.79982604503291-42.3868957156422i</v>
      </c>
      <c r="E1790" s="57" t="str">
        <f t="shared" si="517"/>
        <v>159.946600852105-2.68977254970603i</v>
      </c>
      <c r="F1790" s="57" t="str">
        <f t="shared" si="518"/>
        <v>3.83982721208773-88.3245740930104i</v>
      </c>
      <c r="G1790" s="57" t="str">
        <f t="shared" si="519"/>
        <v>0.999996711385725-0.00181345070509011i</v>
      </c>
      <c r="H1790" s="57" t="str">
        <f t="shared" si="520"/>
        <v>109.932536579776+54.7692221038788i</v>
      </c>
      <c r="I1790" s="57" t="str">
        <f t="shared" si="521"/>
        <v>14.8375229942885-26.7983163968574i</v>
      </c>
      <c r="K1790" s="57" t="str">
        <f t="shared" si="522"/>
        <v>0.08745146042134-0.0442301358182204i</v>
      </c>
      <c r="L1790" s="57" t="str">
        <f t="shared" si="523"/>
        <v>0.000125-0.667560855904259i</v>
      </c>
      <c r="M1790" s="57" t="str">
        <f t="shared" si="524"/>
        <v>0.0015-0.321808971873603i</v>
      </c>
      <c r="N1790" s="57">
        <f t="shared" si="525"/>
        <v>72.634388233110514</v>
      </c>
      <c r="O1790" s="57">
        <f t="shared" si="526"/>
        <v>38.532734501453561</v>
      </c>
      <c r="P1790" s="371">
        <f t="shared" si="527"/>
        <v>38.532734501453561</v>
      </c>
      <c r="Q1790" s="371">
        <f t="shared" si="528"/>
        <v>-107.36561176688949</v>
      </c>
      <c r="R1790" s="12">
        <f t="shared" si="529"/>
        <v>72.634388233110514</v>
      </c>
      <c r="S1790" s="57">
        <f t="shared" si="530"/>
        <v>0.75161612742285422</v>
      </c>
      <c r="T1790" s="12">
        <f t="shared" si="513"/>
        <v>38.532734501453561</v>
      </c>
    </row>
    <row r="1791" spans="1:20" x14ac:dyDescent="0.25">
      <c r="A1791" s="57">
        <f t="shared" si="514"/>
        <v>4740.4890734146547</v>
      </c>
      <c r="B1791" s="12">
        <f t="shared" si="531"/>
        <v>754.47226870706106</v>
      </c>
      <c r="C1791" s="57" t="str">
        <f t="shared" si="515"/>
        <v>-25.1627933552747-80.2210820560421i</v>
      </c>
      <c r="D1791" s="57" t="str">
        <f t="shared" si="516"/>
        <v>7.79982472049301-42.2267146716147i</v>
      </c>
      <c r="E1791" s="57" t="str">
        <f t="shared" si="517"/>
        <v>159.932085190062-2.69151488787524i</v>
      </c>
      <c r="F1791" s="57" t="str">
        <f t="shared" si="518"/>
        <v>3.83982711593479-87.9902641113009i</v>
      </c>
      <c r="G1791" s="57" t="str">
        <f t="shared" si="519"/>
        <v>0.999996686344852-0.00182034177218636i</v>
      </c>
      <c r="H1791" s="57" t="str">
        <f t="shared" si="520"/>
        <v>109.93897629769+54.9785702163188i</v>
      </c>
      <c r="I1791" s="57" t="str">
        <f t="shared" si="521"/>
        <v>14.8379050053585-26.6939695436533i</v>
      </c>
      <c r="K1791" s="57" t="str">
        <f t="shared" si="522"/>
        <v>0.0873153986637571-0.0443285809341037i</v>
      </c>
      <c r="L1791" s="57" t="str">
        <f t="shared" si="523"/>
        <v>0.000125-0.665033727738849i</v>
      </c>
      <c r="M1791" s="57" t="str">
        <f t="shared" si="524"/>
        <v>0.0015-0.320590727110583i</v>
      </c>
      <c r="N1791" s="57">
        <f t="shared" si="525"/>
        <v>72.585023505825319</v>
      </c>
      <c r="O1791" s="57">
        <f t="shared" si="526"/>
        <v>38.493326798875543</v>
      </c>
      <c r="P1791" s="371">
        <f t="shared" si="527"/>
        <v>38.493326798875543</v>
      </c>
      <c r="Q1791" s="371">
        <f t="shared" si="528"/>
        <v>-107.41497649417468</v>
      </c>
      <c r="R1791" s="12">
        <f t="shared" si="529"/>
        <v>72.585023505825319</v>
      </c>
      <c r="S1791" s="57">
        <f t="shared" si="530"/>
        <v>0.75447226870706108</v>
      </c>
      <c r="T1791" s="12">
        <f t="shared" si="513"/>
        <v>38.493326798875543</v>
      </c>
    </row>
    <row r="1792" spans="1:20" x14ac:dyDescent="0.25">
      <c r="A1792" s="57">
        <f t="shared" si="514"/>
        <v>4758.5029318936304</v>
      </c>
      <c r="B1792" s="12">
        <f t="shared" si="531"/>
        <v>757.33926332814792</v>
      </c>
      <c r="C1792" s="57" t="str">
        <f t="shared" si="515"/>
        <v>-25.1176288563794-79.8359886565898i</v>
      </c>
      <c r="D1792" s="57" t="str">
        <f t="shared" si="516"/>
        <v>7.79982338586793-42.0671410729586i</v>
      </c>
      <c r="E1792" s="57" t="str">
        <f t="shared" si="517"/>
        <v>159.917513926813-2.69319724427921i</v>
      </c>
      <c r="F1792" s="57" t="str">
        <f t="shared" si="518"/>
        <v>3.83982701904969-87.6572198990781i</v>
      </c>
      <c r="G1792" s="57" t="str">
        <f t="shared" si="519"/>
        <v>0.999996661113308-0.00182725902481594i</v>
      </c>
      <c r="H1792" s="57" t="str">
        <f t="shared" si="520"/>
        <v>109.945465529323+55.1887279241787i</v>
      </c>
      <c r="I1792" s="57" t="str">
        <f t="shared" si="521"/>
        <v>14.8382899440544-26.5900066100665i</v>
      </c>
      <c r="K1792" s="57" t="str">
        <f t="shared" si="522"/>
        <v>0.0871787318564047-0.0444268247398077i</v>
      </c>
      <c r="L1792" s="57" t="str">
        <f t="shared" si="523"/>
        <v>0.000125-0.662516166306884i</v>
      </c>
      <c r="M1792" s="57" t="str">
        <f t="shared" si="524"/>
        <v>0.0015-0.319377094152802i</v>
      </c>
      <c r="N1792" s="57">
        <f t="shared" si="525"/>
        <v>72.535623427529288</v>
      </c>
      <c r="O1792" s="57">
        <f t="shared" si="526"/>
        <v>38.453883224545521</v>
      </c>
      <c r="P1792" s="371">
        <f t="shared" si="527"/>
        <v>38.453883224545521</v>
      </c>
      <c r="Q1792" s="371">
        <f t="shared" si="528"/>
        <v>-107.46437657247071</v>
      </c>
      <c r="R1792" s="12">
        <f t="shared" si="529"/>
        <v>72.535623427529288</v>
      </c>
      <c r="S1792" s="57">
        <f t="shared" si="530"/>
        <v>0.75733926332814794</v>
      </c>
      <c r="T1792" s="12">
        <f t="shared" si="513"/>
        <v>38.453883224545521</v>
      </c>
    </row>
    <row r="1793" spans="1:20" x14ac:dyDescent="0.25">
      <c r="A1793" s="57">
        <f t="shared" si="514"/>
        <v>4776.5852430348268</v>
      </c>
      <c r="B1793" s="12">
        <f t="shared" si="531"/>
        <v>760.21715252879494</v>
      </c>
      <c r="C1793" s="57" t="str">
        <f t="shared" si="515"/>
        <v>-25.0722821927115-79.4523347215522i</v>
      </c>
      <c r="D1793" s="57" t="str">
        <f t="shared" si="516"/>
        <v>7.79982204108091-41.9081726241531i</v>
      </c>
      <c r="E1793" s="57" t="str">
        <f t="shared" si="517"/>
        <v>159.902887182419-2.69481904663417i</v>
      </c>
      <c r="F1793" s="57" t="str">
        <f t="shared" si="518"/>
        <v>3.83982692142689-87.3254366653896i</v>
      </c>
      <c r="G1793" s="57" t="str">
        <f t="shared" si="519"/>
        <v>0.999996635689641-0.00183420256247793i</v>
      </c>
      <c r="H1793" s="57" t="str">
        <f t="shared" si="520"/>
        <v>109.952004659061+55.39969846599i</v>
      </c>
      <c r="I1793" s="57" t="str">
        <f t="shared" si="521"/>
        <v>14.8386778329577-26.4864260996143i</v>
      </c>
      <c r="K1793" s="57" t="str">
        <f t="shared" si="522"/>
        <v>0.087041459912638-0.0445248630580722i</v>
      </c>
      <c r="L1793" s="57" t="str">
        <f t="shared" si="523"/>
        <v>0.000125-0.660008135392391i</v>
      </c>
      <c r="M1793" s="57" t="str">
        <f t="shared" si="524"/>
        <v>0.0015-0.318168055541743i</v>
      </c>
      <c r="N1793" s="57">
        <f t="shared" si="525"/>
        <v>72.486189027642851</v>
      </c>
      <c r="O1793" s="57">
        <f t="shared" si="526"/>
        <v>38.414403660407814</v>
      </c>
      <c r="P1793" s="371">
        <f t="shared" si="527"/>
        <v>38.414403660407814</v>
      </c>
      <c r="Q1793" s="371">
        <f t="shared" si="528"/>
        <v>-107.51381097235715</v>
      </c>
      <c r="R1793" s="12">
        <f t="shared" si="529"/>
        <v>72.486189027642851</v>
      </c>
      <c r="S1793" s="57">
        <f t="shared" si="530"/>
        <v>0.76021715252879496</v>
      </c>
      <c r="T1793" s="12">
        <f t="shared" si="513"/>
        <v>38.414403660407814</v>
      </c>
    </row>
    <row r="1794" spans="1:20" x14ac:dyDescent="0.25">
      <c r="A1794" s="57">
        <f t="shared" si="514"/>
        <v>4794.736266958359</v>
      </c>
      <c r="B1794" s="12">
        <f t="shared" si="531"/>
        <v>763.10597770840434</v>
      </c>
      <c r="C1794" s="57" t="str">
        <f t="shared" si="515"/>
        <v>-25.0267535726121-79.0701164899216i</v>
      </c>
      <c r="D1794" s="57" t="str">
        <f t="shared" si="516"/>
        <v>7.79982068605454-41.7498070383826i</v>
      </c>
      <c r="E1794" s="57" t="str">
        <f t="shared" si="517"/>
        <v>159.888205081488-2.69637972131069i</v>
      </c>
      <c r="F1794" s="57" t="str">
        <f t="shared" si="518"/>
        <v>3.83982682306074-86.9949096374222i</v>
      </c>
      <c r="G1794" s="57" t="str">
        <f t="shared" si="519"/>
        <v>0.999996610072389-0.00184117248504941i</v>
      </c>
      <c r="H1794" s="57" t="str">
        <f t="shared" si="520"/>
        <v>109.958594074331+55.6114850944651i</v>
      </c>
      <c r="I1794" s="57" t="str">
        <f t="shared" si="521"/>
        <v>14.8390686948263-26.3832265213044i</v>
      </c>
      <c r="K1794" s="57" t="str">
        <f t="shared" si="522"/>
        <v>0.0869035827800177-0.0446226916956741i</v>
      </c>
      <c r="L1794" s="57" t="str">
        <f t="shared" si="523"/>
        <v>0.000125-0.657509598916511i</v>
      </c>
      <c r="M1794" s="57" t="str">
        <f t="shared" si="524"/>
        <v>0.0015-0.31696359388498i</v>
      </c>
      <c r="N1794" s="57">
        <f t="shared" si="525"/>
        <v>72.436721344907724</v>
      </c>
      <c r="O1794" s="57">
        <f t="shared" si="526"/>
        <v>38.37488798901915</v>
      </c>
      <c r="P1794" s="371">
        <f t="shared" si="527"/>
        <v>38.37488798901915</v>
      </c>
      <c r="Q1794" s="371">
        <f t="shared" si="528"/>
        <v>-107.56327865509228</v>
      </c>
      <c r="R1794" s="12">
        <f t="shared" si="529"/>
        <v>72.436721344907724</v>
      </c>
      <c r="S1794" s="57">
        <f t="shared" si="530"/>
        <v>0.76310597770840438</v>
      </c>
      <c r="T1794" s="12">
        <f t="shared" si="513"/>
        <v>38.37488798901915</v>
      </c>
    </row>
    <row r="1795" spans="1:20" x14ac:dyDescent="0.25">
      <c r="A1795" s="57">
        <f t="shared" si="514"/>
        <v>4812.9562647728008</v>
      </c>
      <c r="B1795" s="12">
        <f t="shared" si="531"/>
        <v>766.00578042369625</v>
      </c>
      <c r="C1795" s="57" t="str">
        <f t="shared" si="515"/>
        <v>-24.981043216613-78.6893302227999i</v>
      </c>
      <c r="D1795" s="57" t="str">
        <f t="shared" si="516"/>
        <v>7.7998193207109-41.5920420375038i</v>
      </c>
      <c r="E1795" s="57" t="str">
        <f t="shared" si="517"/>
        <v>159.873467753218-2.6978786933715i</v>
      </c>
      <c r="F1795" s="57" t="str">
        <f t="shared" si="518"/>
        <v>3.8398267239456-86.6656340604334i</v>
      </c>
      <c r="G1795" s="57" t="str">
        <f t="shared" si="519"/>
        <v>0.999996584260076-0.00184816889278692i</v>
      </c>
      <c r="H1795" s="57" t="str">
        <f t="shared" si="520"/>
        <v>109.965234165623+55.8240910765732i</v>
      </c>
      <c r="I1795" s="57" t="str">
        <f t="shared" si="521"/>
        <v>14.8394625525957-26.2804063896126i</v>
      </c>
      <c r="K1795" s="57" t="str">
        <f t="shared" si="522"/>
        <v>0.0867651004406168-0.0447203064437088i</v>
      </c>
      <c r="L1795" s="57" t="str">
        <f t="shared" si="523"/>
        <v>0.000125-0.655020520936951i</v>
      </c>
      <c r="M1795" s="57" t="str">
        <f t="shared" si="524"/>
        <v>0.0015-0.315763691855928i</v>
      </c>
      <c r="N1795" s="57">
        <f t="shared" si="525"/>
        <v>72.387221427395872</v>
      </c>
      <c r="O1795" s="57">
        <f t="shared" si="526"/>
        <v>38.335336093563541</v>
      </c>
      <c r="P1795" s="371">
        <f t="shared" si="527"/>
        <v>38.335336093563541</v>
      </c>
      <c r="Q1795" s="371">
        <f t="shared" si="528"/>
        <v>-107.61277857260413</v>
      </c>
      <c r="R1795" s="12">
        <f t="shared" si="529"/>
        <v>72.387221427395872</v>
      </c>
      <c r="S1795" s="57">
        <f t="shared" si="530"/>
        <v>0.76600578042369627</v>
      </c>
      <c r="T1795" s="12">
        <f t="shared" si="513"/>
        <v>38.335336093563541</v>
      </c>
    </row>
    <row r="1796" spans="1:20" x14ac:dyDescent="0.25">
      <c r="A1796" s="57">
        <f t="shared" si="514"/>
        <v>4831.2454985789373</v>
      </c>
      <c r="B1796" s="12">
        <f t="shared" si="531"/>
        <v>768.91660238930626</v>
      </c>
      <c r="C1796" s="57" t="str">
        <f t="shared" si="515"/>
        <v>-24.9351513575107-78.3099722032012i</v>
      </c>
      <c r="D1796" s="57" t="str">
        <f t="shared" si="516"/>
        <v>7.79981794497142-41.4348753520131i</v>
      </c>
      <c r="E1796" s="57" t="str">
        <f t="shared" si="517"/>
        <v>159.858675331412-2.69931538660985i</v>
      </c>
      <c r="F1796" s="57" t="str">
        <f t="shared" si="518"/>
        <v>3.83982662407574-86.3376051976835i</v>
      </c>
      <c r="G1796" s="57" t="str">
        <f t="shared" si="519"/>
        <v>0.999996558251219-0.00185519188632792i</v>
      </c>
      <c r="H1796" s="57" t="str">
        <f t="shared" si="520"/>
        <v>109.971925326521+56.0375196936162i</v>
      </c>
      <c r="I1796" s="57" t="str">
        <f t="shared" si="521"/>
        <v>14.8398594293807-26.1779642244634i</v>
      </c>
      <c r="K1796" s="57" t="str">
        <f t="shared" si="522"/>
        <v>0.086626012911328-0.0448177030778775i</v>
      </c>
      <c r="L1796" s="57" t="str">
        <f t="shared" si="523"/>
        <v>0.000125-0.652540865647489i</v>
      </c>
      <c r="M1796" s="57" t="str">
        <f t="shared" si="524"/>
        <v>0.0015-0.314568332193592i</v>
      </c>
      <c r="N1796" s="57">
        <f t="shared" si="525"/>
        <v>72.337690332516559</v>
      </c>
      <c r="O1796" s="57">
        <f t="shared" si="526"/>
        <v>38.295747857865969</v>
      </c>
      <c r="P1796" s="371">
        <f t="shared" si="527"/>
        <v>38.295747857865969</v>
      </c>
      <c r="Q1796" s="371">
        <f t="shared" si="528"/>
        <v>-107.66230966748344</v>
      </c>
      <c r="R1796" s="12">
        <f t="shared" si="529"/>
        <v>72.337690332516559</v>
      </c>
      <c r="S1796" s="57">
        <f t="shared" si="530"/>
        <v>0.76891660238930626</v>
      </c>
      <c r="T1796" s="12">
        <f t="shared" si="513"/>
        <v>38.295747857865969</v>
      </c>
    </row>
    <row r="1797" spans="1:20" x14ac:dyDescent="0.25">
      <c r="A1797" s="57">
        <f t="shared" si="514"/>
        <v>4849.6042314735378</v>
      </c>
      <c r="B1797" s="12">
        <f t="shared" si="531"/>
        <v>771.83848547838568</v>
      </c>
      <c r="C1797" s="57" t="str">
        <f t="shared" si="515"/>
        <v>-24.8890782404445-77.9320387358616i</v>
      </c>
      <c r="D1797" s="57" t="str">
        <f t="shared" si="516"/>
        <v>7.79981655875693-41.2783047210138i</v>
      </c>
      <c r="E1797" s="57" t="str">
        <f t="shared" si="517"/>
        <v>159.843827954516-2.70068922359543i</v>
      </c>
      <c r="F1797" s="57" t="str">
        <f t="shared" si="518"/>
        <v>3.83982652344545-86.0108183303672i</v>
      </c>
      <c r="G1797" s="57" t="str">
        <f t="shared" si="519"/>
        <v>0.999996532044321-0.00186224156669223i</v>
      </c>
      <c r="H1797" s="57" t="str">
        <f t="shared" si="520"/>
        <v>109.978667953722+56.2517742413056i</v>
      </c>
      <c r="I1797" s="57" t="str">
        <f t="shared" si="521"/>
        <v>14.8402593484768-26.0758985512061i</v>
      </c>
      <c r="K1797" s="57" t="str">
        <f t="shared" si="522"/>
        <v>0.0864863202441664-0.0449148773587795i</v>
      </c>
      <c r="L1797" s="57" t="str">
        <f t="shared" si="523"/>
        <v>0.000125-0.650070597377453i</v>
      </c>
      <c r="M1797" s="57" t="str">
        <f t="shared" si="524"/>
        <v>0.0015-0.313377497702323i</v>
      </c>
      <c r="N1797" s="57">
        <f t="shared" si="525"/>
        <v>72.288129127020696</v>
      </c>
      <c r="O1797" s="57">
        <f t="shared" si="526"/>
        <v>38.256123166407264</v>
      </c>
      <c r="P1797" s="371">
        <f t="shared" si="527"/>
        <v>38.256123166407264</v>
      </c>
      <c r="Q1797" s="371">
        <f t="shared" si="528"/>
        <v>-107.7118708729793</v>
      </c>
      <c r="R1797" s="12">
        <f t="shared" si="529"/>
        <v>72.288129127020696</v>
      </c>
      <c r="S1797" s="57">
        <f t="shared" si="530"/>
        <v>0.77183848547838563</v>
      </c>
      <c r="T1797" s="12">
        <f t="shared" si="513"/>
        <v>38.256123166407264</v>
      </c>
    </row>
    <row r="1798" spans="1:20" x14ac:dyDescent="0.25">
      <c r="A1798" s="57">
        <f t="shared" si="514"/>
        <v>4868.0327275531372</v>
      </c>
      <c r="B1798" s="12">
        <f t="shared" si="531"/>
        <v>774.7714717232036</v>
      </c>
      <c r="C1798" s="57" t="str">
        <f t="shared" si="515"/>
        <v>-24.8428241229664-77.5555261470444i</v>
      </c>
      <c r="D1798" s="57" t="str">
        <f t="shared" si="516"/>
        <v>7.7998151619877-41.1223278921836i</v>
      </c>
      <c r="E1798" s="57" t="str">
        <f t="shared" si="517"/>
        <v>159.828925765643-2.70199962570932i</v>
      </c>
      <c r="F1798" s="57" t="str">
        <f t="shared" si="518"/>
        <v>3.83982642204892-85.6852687575456i</v>
      </c>
      <c r="G1798" s="57" t="str">
        <f t="shared" si="519"/>
        <v>0.999996505637872-0.00186931803528343i</v>
      </c>
      <c r="H1798" s="57" t="str">
        <f t="shared" si="520"/>
        <v>109.985462447065+56.4668580298397i</v>
      </c>
      <c r="I1798" s="57" t="str">
        <f t="shared" si="521"/>
        <v>14.8406623333616-25.974207900595i</v>
      </c>
      <c r="K1798" s="57" t="str">
        <f t="shared" si="522"/>
        <v>0.0863460225265728-0.0450118250322096i</v>
      </c>
      <c r="L1798" s="57" t="str">
        <f t="shared" si="523"/>
        <v>0.000125-0.64760968059121i</v>
      </c>
      <c r="M1798" s="57" t="str">
        <f t="shared" si="524"/>
        <v>0.0015-0.312191171251568i</v>
      </c>
      <c r="N1798" s="57">
        <f t="shared" si="525"/>
        <v>72.238538887008445</v>
      </c>
      <c r="O1798" s="57">
        <f t="shared" si="526"/>
        <v>38.216461904338431</v>
      </c>
      <c r="P1798" s="371">
        <f t="shared" si="527"/>
        <v>38.216461904338431</v>
      </c>
      <c r="Q1798" s="371">
        <f t="shared" si="528"/>
        <v>-107.76146111299155</v>
      </c>
      <c r="R1798" s="12">
        <f t="shared" si="529"/>
        <v>72.238538887008445</v>
      </c>
      <c r="S1798" s="57">
        <f t="shared" si="530"/>
        <v>0.7747714717232036</v>
      </c>
      <c r="T1798" s="12">
        <f t="shared" si="513"/>
        <v>38.216461904338431</v>
      </c>
    </row>
    <row r="1799" spans="1:20" x14ac:dyDescent="0.25">
      <c r="A1799" s="57">
        <f t="shared" si="514"/>
        <v>4886.5312519178387</v>
      </c>
      <c r="B1799" s="12">
        <f t="shared" si="531"/>
        <v>777.71560331575176</v>
      </c>
      <c r="C1799" s="57" t="str">
        <f t="shared" si="515"/>
        <v>-24.796389275116-77.1804307843439i</v>
      </c>
      <c r="D1799" s="57" t="str">
        <f t="shared" si="516"/>
        <v>7.79981375458335-40.9669426217425i</v>
      </c>
      <c r="E1799" s="57" t="str">
        <f t="shared" si="517"/>
        <v>159.813968912601-2.70324601318875i</v>
      </c>
      <c r="F1799" s="57" t="str">
        <f t="shared" si="518"/>
        <v>3.83982631988031-85.3609517960789i</v>
      </c>
      <c r="G1799" s="57" t="str">
        <f t="shared" si="519"/>
        <v>0.999996479030355-0.00187642139389042i</v>
      </c>
      <c r="H1799" s="57" t="str">
        <f t="shared" si="520"/>
        <v>109.992309209559+56.6827743839827i</v>
      </c>
      <c r="I1799" s="57" t="str">
        <f t="shared" si="521"/>
        <v>14.8410684076964-25.8728908087685i</v>
      </c>
      <c r="K1799" s="57" t="str">
        <f t="shared" si="522"/>
        <v>0.0862051198817118-0.0451085418294618i</v>
      </c>
      <c r="L1799" s="57" t="str">
        <f t="shared" si="523"/>
        <v>0.000125-0.645158079887634i</v>
      </c>
      <c r="M1799" s="57" t="str">
        <f t="shared" si="524"/>
        <v>0.0015-0.31100933577562i</v>
      </c>
      <c r="N1799" s="57">
        <f t="shared" si="525"/>
        <v>72.188920697931536</v>
      </c>
      <c r="O1799" s="57">
        <f t="shared" si="526"/>
        <v>38.176763957495261</v>
      </c>
      <c r="P1799" s="371">
        <f t="shared" si="527"/>
        <v>38.176763957495261</v>
      </c>
      <c r="Q1799" s="371">
        <f t="shared" si="528"/>
        <v>-107.81107930206846</v>
      </c>
      <c r="R1799" s="12">
        <f t="shared" si="529"/>
        <v>72.188920697931536</v>
      </c>
      <c r="S1799" s="57">
        <f t="shared" si="530"/>
        <v>0.77771560331575174</v>
      </c>
      <c r="T1799" s="12">
        <f t="shared" si="513"/>
        <v>38.176763957495261</v>
      </c>
    </row>
    <row r="1800" spans="1:20" x14ac:dyDescent="0.25">
      <c r="A1800" s="57">
        <f t="shared" si="514"/>
        <v>4905.1000706751265</v>
      </c>
      <c r="B1800" s="12">
        <f t="shared" si="531"/>
        <v>780.67092260835159</v>
      </c>
      <c r="C1800" s="57" t="str">
        <f t="shared" si="515"/>
        <v>-24.7497739794892-76.8067490164899i</v>
      </c>
      <c r="D1800" s="57" t="str">
        <f t="shared" si="516"/>
        <v>7.79981233646289-40.8121466744197i</v>
      </c>
      <c r="E1800" s="57" t="str">
        <f t="shared" si="517"/>
        <v>159.798957547924-2.70442780516698i</v>
      </c>
      <c r="F1800" s="57" t="str">
        <f t="shared" si="518"/>
        <v>3.83982621693376-85.0378627805585i</v>
      </c>
      <c r="G1800" s="57" t="str">
        <f t="shared" si="519"/>
        <v>0.999996452220238-0.00188355174468878i</v>
      </c>
      <c r="H1800" s="57" t="str">
        <f t="shared" si="520"/>
        <v>109.999208647403+56.8995266431413i</v>
      </c>
      <c r="I1800" s="57" t="str">
        <f t="shared" si="521"/>
        <v>14.8414775953272-25.7719458172263i</v>
      </c>
      <c r="K1800" s="57" t="str">
        <f t="shared" si="522"/>
        <v>0.086063612468771-0.0452050234676364i</v>
      </c>
      <c r="L1800" s="57" t="str">
        <f t="shared" si="523"/>
        <v>0.000125-0.642715759999637i</v>
      </c>
      <c r="M1800" s="57" t="str">
        <f t="shared" si="524"/>
        <v>0.0015-0.309831974273381i</v>
      </c>
      <c r="N1800" s="57">
        <f t="shared" si="525"/>
        <v>72.139275654598222</v>
      </c>
      <c r="O1800" s="57">
        <f t="shared" si="526"/>
        <v>38.137029212413026</v>
      </c>
      <c r="P1800" s="371">
        <f t="shared" si="527"/>
        <v>38.137029212413026</v>
      </c>
      <c r="Q1800" s="371">
        <f t="shared" si="528"/>
        <v>-107.86072434540178</v>
      </c>
      <c r="R1800" s="12">
        <f t="shared" si="529"/>
        <v>72.139275654598222</v>
      </c>
      <c r="S1800" s="57">
        <f t="shared" si="530"/>
        <v>0.78067092260835158</v>
      </c>
      <c r="T1800" s="12">
        <f t="shared" si="513"/>
        <v>38.137029212413026</v>
      </c>
    </row>
    <row r="1801" spans="1:20" x14ac:dyDescent="0.25">
      <c r="A1801" s="57">
        <f t="shared" si="514"/>
        <v>4923.7394509436917</v>
      </c>
      <c r="B1801" s="12">
        <f t="shared" si="531"/>
        <v>783.63747211426335</v>
      </c>
      <c r="C1801" s="57" t="str">
        <f t="shared" si="515"/>
        <v>-24.7029785313114-76.4344772331487i</v>
      </c>
      <c r="D1801" s="57" t="str">
        <f t="shared" si="516"/>
        <v>7.79981090754481-40.6579378234227i</v>
      </c>
      <c r="E1801" s="57" t="str">
        <f t="shared" si="517"/>
        <v>159.783891828894-2.70554441972001i</v>
      </c>
      <c r="F1801" s="57" t="str">
        <f t="shared" si="518"/>
        <v>3.83982611320335-84.7159970632406i</v>
      </c>
      <c r="G1801" s="57" t="str">
        <f t="shared" si="519"/>
        <v>0.999996425205979-0.00189070919024231i</v>
      </c>
      <c r="H1801" s="57" t="str">
        <f t="shared" si="520"/>
        <v>110.006161170018+57.117118161445i</v>
      </c>
      <c r="I1801" s="57" t="str">
        <f t="shared" si="521"/>
        <v>14.841889920287-25.6713714728097i</v>
      </c>
      <c r="K1801" s="57" t="str">
        <f t="shared" si="522"/>
        <v>0.0859215004832551-0.0453012656499545i</v>
      </c>
      <c r="L1801" s="57" t="str">
        <f t="shared" si="523"/>
        <v>0.000125-0.64028268579362i</v>
      </c>
      <c r="M1801" s="57" t="str">
        <f t="shared" si="524"/>
        <v>0.0015-0.30865906980811i</v>
      </c>
      <c r="N1801" s="57">
        <f t="shared" si="525"/>
        <v>72.089604861173129</v>
      </c>
      <c r="O1801" s="57">
        <f t="shared" si="526"/>
        <v>38.097257556341233</v>
      </c>
      <c r="P1801" s="371">
        <f t="shared" si="527"/>
        <v>38.097257556341233</v>
      </c>
      <c r="Q1801" s="371">
        <f t="shared" si="528"/>
        <v>-107.91039513882687</v>
      </c>
      <c r="R1801" s="12">
        <f t="shared" si="529"/>
        <v>72.089604861173129</v>
      </c>
      <c r="S1801" s="57">
        <f t="shared" si="530"/>
        <v>0.78363747211426338</v>
      </c>
      <c r="T1801" s="12">
        <f t="shared" si="513"/>
        <v>38.097257556341233</v>
      </c>
    </row>
    <row r="1802" spans="1:20" x14ac:dyDescent="0.25">
      <c r="A1802" s="57">
        <f t="shared" si="514"/>
        <v>4942.4496608572781</v>
      </c>
      <c r="B1802" s="12">
        <f t="shared" si="531"/>
        <v>786.61529450829755</v>
      </c>
      <c r="C1802" s="57" t="str">
        <f t="shared" si="515"/>
        <v>-24.6560032385022-76.0636118447238i</v>
      </c>
      <c r="D1802" s="57" t="str">
        <f t="shared" si="516"/>
        <v>7.79980946774681-40.5043138504039i</v>
      </c>
      <c r="E1802" s="57" t="str">
        <f t="shared" si="517"/>
        <v>159.768771917571-2.70659527390417i</v>
      </c>
      <c r="F1802" s="57" t="str">
        <f t="shared" si="518"/>
        <v>3.83982600868306-84.3953500139786i</v>
      </c>
      <c r="G1802" s="57" t="str">
        <f t="shared" si="519"/>
        <v>0.999996397986022-0.00189789383350446i</v>
      </c>
      <c r="H1802" s="57" t="str">
        <f t="shared" si="520"/>
        <v>110.013167190069+57.3355523078256i</v>
      </c>
      <c r="I1802" s="57" t="str">
        <f t="shared" si="521"/>
        <v>14.8423054067965-25.5711663276796i</v>
      </c>
      <c r="K1802" s="57" t="str">
        <f t="shared" si="522"/>
        <v>0.085778784157279-0.045397264066076i</v>
      </c>
      <c r="L1802" s="57" t="str">
        <f t="shared" si="523"/>
        <v>0.000125-0.637858822268998i</v>
      </c>
      <c r="M1802" s="57" t="str">
        <f t="shared" si="524"/>
        <v>0.0015-0.307490605507183i</v>
      </c>
      <c r="N1802" s="57">
        <f t="shared" si="525"/>
        <v>72.039909431181016</v>
      </c>
      <c r="O1802" s="57">
        <f t="shared" si="526"/>
        <v>38.057448877258302</v>
      </c>
      <c r="P1802" s="371">
        <f t="shared" si="527"/>
        <v>38.057448877258302</v>
      </c>
      <c r="Q1802" s="371">
        <f t="shared" si="528"/>
        <v>-107.96009056881898</v>
      </c>
      <c r="R1802" s="12">
        <f t="shared" si="529"/>
        <v>72.039909431181016</v>
      </c>
      <c r="S1802" s="57">
        <f t="shared" si="530"/>
        <v>0.78661529450829759</v>
      </c>
      <c r="T1802" s="12">
        <f t="shared" si="513"/>
        <v>38.057448877258302</v>
      </c>
    </row>
    <row r="1803" spans="1:20" x14ac:dyDescent="0.25">
      <c r="A1803" s="57">
        <f t="shared" si="514"/>
        <v>4961.2309695685362</v>
      </c>
      <c r="B1803" s="12">
        <f t="shared" si="531"/>
        <v>789.60443262742911</v>
      </c>
      <c r="C1803" s="57" t="str">
        <f t="shared" si="515"/>
        <v>-24.6088484217442-75.6941492821564i</v>
      </c>
      <c r="D1803" s="57" t="str">
        <f t="shared" si="516"/>
        <v>7.79980801698609-40.3512725454297i</v>
      </c>
      <c r="E1803" s="57" t="str">
        <f t="shared" si="517"/>
        <v>159.753597980818-2.7075797838023i</v>
      </c>
      <c r="F1803" s="57" t="str">
        <f t="shared" si="518"/>
        <v>3.83982590336692-84.0759170201571i</v>
      </c>
      <c r="G1803" s="57" t="str">
        <f t="shared" si="519"/>
        <v>0.999996370558803-0.00190510577781983i</v>
      </c>
      <c r="H1803" s="57" t="str">
        <f t="shared" si="520"/>
        <v>110.020227123495+57.554832466097i</v>
      </c>
      <c r="I1803" s="57" t="str">
        <f t="shared" si="521"/>
        <v>14.8427240792658-25.4713289392963i</v>
      </c>
      <c r="K1803" s="57" t="str">
        <f t="shared" si="522"/>
        <v>0.0856354637598577-0.0454930143924238i</v>
      </c>
      <c r="L1803" s="57" t="str">
        <f t="shared" si="523"/>
        <v>0.000125-0.635444134557679i</v>
      </c>
      <c r="M1803" s="57" t="str">
        <f t="shared" si="524"/>
        <v>0.0015-0.306326564561848i</v>
      </c>
      <c r="N1803" s="57">
        <f t="shared" si="525"/>
        <v>71.990190487506169</v>
      </c>
      <c r="O1803" s="57">
        <f t="shared" si="526"/>
        <v>38.017603063886583</v>
      </c>
      <c r="P1803" s="371">
        <f t="shared" si="527"/>
        <v>38.017603063886583</v>
      </c>
      <c r="Q1803" s="371">
        <f t="shared" si="528"/>
        <v>-108.00980951249383</v>
      </c>
      <c r="R1803" s="12">
        <f t="shared" si="529"/>
        <v>71.990190487506169</v>
      </c>
      <c r="S1803" s="57">
        <f t="shared" si="530"/>
        <v>0.78960443262742908</v>
      </c>
      <c r="T1803" s="12">
        <f t="shared" si="513"/>
        <v>38.017603063886583</v>
      </c>
    </row>
    <row r="1804" spans="1:20" x14ac:dyDescent="0.25">
      <c r="A1804" s="57">
        <f t="shared" si="514"/>
        <v>4980.0836472528963</v>
      </c>
      <c r="B1804" s="12">
        <f t="shared" si="531"/>
        <v>792.60492947141336</v>
      </c>
      <c r="C1804" s="57" t="str">
        <f t="shared" si="515"/>
        <v>-24.5615144145501-75.3260859967233i</v>
      </c>
      <c r="D1804" s="57" t="str">
        <f t="shared" si="516"/>
        <v>7.79980655517923-40.1988117069484i</v>
      </c>
      <c r="E1804" s="57" t="str">
        <f t="shared" si="517"/>
        <v>159.738370190327-2.70849736456907i</v>
      </c>
      <c r="F1804" s="57" t="str">
        <f t="shared" si="518"/>
        <v>3.83982579724888-83.7576934866253i</v>
      </c>
      <c r="G1804" s="57" t="str">
        <f t="shared" si="519"/>
        <v>0.999996342922741-0.00191234512692566i</v>
      </c>
      <c r="H1804" s="57" t="str">
        <f t="shared" si="520"/>
        <v>110.027341389535+57.7749620350373i</v>
      </c>
      <c r="I1804" s="57" t="str">
        <f t="shared" si="521"/>
        <v>14.8431459622968-25.3718578703983i</v>
      </c>
      <c r="K1804" s="57" t="str">
        <f t="shared" si="522"/>
        <v>0.0854915395971937-0.0455885122925137i</v>
      </c>
      <c r="L1804" s="57" t="str">
        <f t="shared" si="523"/>
        <v>0.000125-0.633038587923569i</v>
      </c>
      <c r="M1804" s="57" t="str">
        <f t="shared" si="524"/>
        <v>0.0015-0.305166930226985i</v>
      </c>
      <c r="N1804" s="57">
        <f t="shared" si="525"/>
        <v>71.940449162390465</v>
      </c>
      <c r="O1804" s="57">
        <f t="shared" si="526"/>
        <v>37.977720005707305</v>
      </c>
      <c r="P1804" s="371">
        <f t="shared" si="527"/>
        <v>37.977720005707305</v>
      </c>
      <c r="Q1804" s="371">
        <f t="shared" si="528"/>
        <v>-108.05955083760954</v>
      </c>
      <c r="R1804" s="12">
        <f t="shared" si="529"/>
        <v>71.940449162390465</v>
      </c>
      <c r="S1804" s="57">
        <f t="shared" si="530"/>
        <v>0.79260492947141337</v>
      </c>
      <c r="T1804" s="12">
        <f t="shared" si="513"/>
        <v>37.977720005707305</v>
      </c>
    </row>
    <row r="1805" spans="1:20" x14ac:dyDescent="0.25">
      <c r="A1805" s="57">
        <f t="shared" si="514"/>
        <v>4999.0079651124579</v>
      </c>
      <c r="B1805" s="12">
        <f t="shared" si="531"/>
        <v>795.61682820340479</v>
      </c>
      <c r="C1805" s="57" t="str">
        <f t="shared" si="515"/>
        <v>-24.5140015633236-74.9594184598332i</v>
      </c>
      <c r="D1805" s="57" t="str">
        <f t="shared" si="516"/>
        <v>7.79980508224204-40.0469291417584i</v>
      </c>
      <c r="E1805" s="57" t="str">
        <f t="shared" si="517"/>
        <v>159.723088722642-2.70934743047217i</v>
      </c>
      <c r="F1805" s="57" t="str">
        <f t="shared" si="518"/>
        <v>3.8398256903228-83.4406748356307i</v>
      </c>
      <c r="G1805" s="57" t="str">
        <f t="shared" si="519"/>
        <v>0.999996315076249-0.00191961198495332i</v>
      </c>
      <c r="H1805" s="57" t="str">
        <f t="shared" si="520"/>
        <v>110.034510410754+57.9959444284678i</v>
      </c>
      <c r="I1805" s="57" t="str">
        <f t="shared" si="521"/>
        <v>14.843571080683-25.2727516889814i</v>
      </c>
      <c r="K1805" s="57" t="str">
        <f t="shared" si="522"/>
        <v>0.0853470120129625-0.0456837534172874i</v>
      </c>
      <c r="L1805" s="57" t="str">
        <f t="shared" si="523"/>
        <v>0.000125-0.630642147762075i</v>
      </c>
      <c r="M1805" s="57" t="str">
        <f t="shared" si="524"/>
        <v>0.0015-0.304011685820866i</v>
      </c>
      <c r="N1805" s="57">
        <f t="shared" si="525"/>
        <v>71.890686597433969</v>
      </c>
      <c r="O1805" s="57">
        <f t="shared" si="526"/>
        <v>37.937799592975338</v>
      </c>
      <c r="P1805" s="371">
        <f t="shared" si="527"/>
        <v>37.937799592975338</v>
      </c>
      <c r="Q1805" s="371">
        <f t="shared" si="528"/>
        <v>-108.10931340256603</v>
      </c>
      <c r="R1805" s="12">
        <f t="shared" si="529"/>
        <v>71.890686597433969</v>
      </c>
      <c r="S1805" s="57">
        <f t="shared" si="530"/>
        <v>0.79561682820340485</v>
      </c>
      <c r="T1805" s="12">
        <f t="shared" si="513"/>
        <v>37.937799592975338</v>
      </c>
    </row>
    <row r="1806" spans="1:20" x14ac:dyDescent="0.25">
      <c r="A1806" s="57">
        <f t="shared" si="514"/>
        <v>5018.0041953798855</v>
      </c>
      <c r="B1806" s="12">
        <f t="shared" si="531"/>
        <v>798.64017215057777</v>
      </c>
      <c r="C1806" s="57" t="str">
        <f t="shared" si="515"/>
        <v>-24.4663102274263-74.5941431628259i</v>
      </c>
      <c r="D1806" s="57" t="str">
        <f t="shared" si="516"/>
        <v>7.79980359808983-39.8956226649766i</v>
      </c>
      <c r="E1806" s="57" t="str">
        <f t="shared" si="517"/>
        <v>159.70775375919-2.71012939494128i</v>
      </c>
      <c r="F1806" s="57" t="str">
        <f t="shared" si="518"/>
        <v>3.83982558258257-83.1248565067534i</v>
      </c>
      <c r="G1806" s="57" t="str">
        <f t="shared" si="519"/>
        <v>0.999996287017722-0.00192690645642979i</v>
      </c>
      <c r="H1806" s="57" t="str">
        <f t="shared" si="520"/>
        <v>110.041734613072+58.2177830753371i</v>
      </c>
      <c r="I1806" s="57" t="str">
        <f t="shared" si="521"/>
        <v>14.8439994594128-25.1740089682779i</v>
      </c>
      <c r="K1806" s="57" t="str">
        <f t="shared" si="522"/>
        <v>0.085201881388594-0.0457787334054537i</v>
      </c>
      <c r="L1806" s="57" t="str">
        <f t="shared" si="523"/>
        <v>0.000125-0.628254779599595i</v>
      </c>
      <c r="M1806" s="57" t="str">
        <f t="shared" si="524"/>
        <v>0.0015-0.302860814724912i</v>
      </c>
      <c r="N1806" s="57">
        <f t="shared" si="525"/>
        <v>71.84090394359005</v>
      </c>
      <c r="O1806" s="57">
        <f t="shared" si="526"/>
        <v>37.897841716734803</v>
      </c>
      <c r="P1806" s="371">
        <f t="shared" si="527"/>
        <v>37.897841716734803</v>
      </c>
      <c r="Q1806" s="371">
        <f t="shared" si="528"/>
        <v>-108.15909605640995</v>
      </c>
      <c r="R1806" s="12">
        <f t="shared" si="529"/>
        <v>71.84090394359005</v>
      </c>
      <c r="S1806" s="57">
        <f t="shared" si="530"/>
        <v>0.79864017215057781</v>
      </c>
      <c r="T1806" s="12">
        <f t="shared" si="513"/>
        <v>37.897841716734803</v>
      </c>
    </row>
    <row r="1807" spans="1:20" x14ac:dyDescent="0.25">
      <c r="A1807" s="57">
        <f t="shared" si="514"/>
        <v>5037.0726113223291</v>
      </c>
      <c r="B1807" s="12">
        <f t="shared" si="531"/>
        <v>801.67500480474996</v>
      </c>
      <c r="C1807" s="57" t="str">
        <f t="shared" si="515"/>
        <v>-24.4184407792355-74.2302566167634i</v>
      </c>
      <c r="D1807" s="57" t="str">
        <f t="shared" si="516"/>
        <v>7.79980210263723-39.7448901000075i</v>
      </c>
      <c r="E1807" s="57" t="str">
        <f t="shared" si="517"/>
        <v>159.692365486297-2.7108426706087i</v>
      </c>
      <c r="F1807" s="57" t="str">
        <f t="shared" si="518"/>
        <v>3.83982547402194-82.810233956841i</v>
      </c>
      <c r="G1807" s="57" t="str">
        <f t="shared" si="519"/>
        <v>0.999996258745547-0.00193422864627916i</v>
      </c>
      <c r="H1807" s="57" t="str">
        <f t="shared" si="520"/>
        <v>110.04901442579+58.4404814198035i</v>
      </c>
      <c r="I1807" s="57" t="str">
        <f t="shared" si="521"/>
        <v>14.8444311236699-25.0756282867361i</v>
      </c>
      <c r="K1807" s="57" t="str">
        <f t="shared" si="522"/>
        <v>0.0850561481435513-0.0458734478838328i</v>
      </c>
      <c r="L1807" s="57" t="str">
        <f t="shared" si="523"/>
        <v>0.000125-0.625876449093043i</v>
      </c>
      <c r="M1807" s="57" t="str">
        <f t="shared" si="524"/>
        <v>0.0015-0.301714300383454i</v>
      </c>
      <c r="N1807" s="57">
        <f t="shared" si="525"/>
        <v>71.791102361163198</v>
      </c>
      <c r="O1807" s="57">
        <f t="shared" si="526"/>
        <v>37.85784626883359</v>
      </c>
      <c r="P1807" s="371">
        <f t="shared" si="527"/>
        <v>37.85784626883359</v>
      </c>
      <c r="Q1807" s="371">
        <f t="shared" si="528"/>
        <v>-108.2088976388368</v>
      </c>
      <c r="R1807" s="12">
        <f t="shared" si="529"/>
        <v>71.791102361163198</v>
      </c>
      <c r="S1807" s="57">
        <f t="shared" si="530"/>
        <v>0.80167500480474996</v>
      </c>
      <c r="T1807" s="12">
        <f t="shared" si="513"/>
        <v>37.85784626883359</v>
      </c>
    </row>
    <row r="1808" spans="1:20" x14ac:dyDescent="0.25">
      <c r="A1808" s="57">
        <f t="shared" si="514"/>
        <v>5056.2134872453535</v>
      </c>
      <c r="B1808" s="12">
        <f t="shared" si="531"/>
        <v>804.72136982300799</v>
      </c>
      <c r="C1808" s="57" t="str">
        <f t="shared" si="515"/>
        <v>-24.3703936042072-73.8677553522263i</v>
      </c>
      <c r="D1808" s="57" t="str">
        <f t="shared" si="516"/>
        <v>7.79980059579816-39.594729278511i</v>
      </c>
      <c r="E1808" s="57" t="str">
        <f t="shared" si="517"/>
        <v>159.676924095219-2.7114866693608i</v>
      </c>
      <c r="F1808" s="57" t="str">
        <f t="shared" si="518"/>
        <v>3.83982536463469-82.4968026599423i</v>
      </c>
      <c r="G1808" s="57" t="str">
        <f t="shared" si="519"/>
        <v>0.999996230258097-0.0019415786598242i</v>
      </c>
      <c r="H1808" s="57" t="str">
        <f t="shared" si="520"/>
        <v>110.056350281621+58.664042921317i</v>
      </c>
      <c r="I1808" s="57" t="str">
        <f t="shared" si="521"/>
        <v>14.8448660988355-24.9776082280001i</v>
      </c>
      <c r="K1808" s="57" t="str">
        <f t="shared" si="522"/>
        <v>0.0849098127356075-0.0459678924677064i</v>
      </c>
      <c r="L1808" s="57" t="str">
        <f t="shared" si="523"/>
        <v>0.000125-0.623507122029329i</v>
      </c>
      <c r="M1808" s="57" t="str">
        <f t="shared" si="524"/>
        <v>0.0015-0.300572126303501i</v>
      </c>
      <c r="N1808" s="57">
        <f t="shared" si="525"/>
        <v>71.741283019802665</v>
      </c>
      <c r="O1808" s="57">
        <f t="shared" si="526"/>
        <v>37.817813141939041</v>
      </c>
      <c r="P1808" s="371">
        <f t="shared" si="527"/>
        <v>37.817813141939041</v>
      </c>
      <c r="Q1808" s="371">
        <f t="shared" si="528"/>
        <v>-108.25871698019733</v>
      </c>
      <c r="R1808" s="12">
        <f t="shared" si="529"/>
        <v>71.741283019802665</v>
      </c>
      <c r="S1808" s="57">
        <f t="shared" si="530"/>
        <v>0.80472136982300801</v>
      </c>
      <c r="T1808" s="12">
        <f t="shared" si="513"/>
        <v>37.817813141939041</v>
      </c>
    </row>
    <row r="1809" spans="1:20" x14ac:dyDescent="0.25">
      <c r="A1809" s="57">
        <f t="shared" si="514"/>
        <v>5075.4270984968862</v>
      </c>
      <c r="B1809" s="12">
        <f t="shared" si="531"/>
        <v>807.77931102833543</v>
      </c>
      <c r="C1809" s="57" t="str">
        <f t="shared" si="515"/>
        <v>-24.3221691009321-73.5066359191051i</v>
      </c>
      <c r="D1809" s="57" t="str">
        <f t="shared" si="516"/>
        <v>7.79979907748592-39.4451380403721i</v>
      </c>
      <c r="E1809" s="57" t="str">
        <f t="shared" si="517"/>
        <v>159.661429782159-2.71206080237983i</v>
      </c>
      <c r="F1809" s="57" t="str">
        <f t="shared" si="518"/>
        <v>3.83982525441452-82.1845581072426i</v>
      </c>
      <c r="G1809" s="57" t="str">
        <f t="shared" si="519"/>
        <v>0.999996201553732-0.00194895660278775i</v>
      </c>
      <c r="H1809" s="57" t="str">
        <f t="shared" si="520"/>
        <v>110.063742616715+58.8884710547045i</v>
      </c>
      <c r="I1809" s="57" t="str">
        <f t="shared" si="521"/>
        <v>14.8453044104895-24.8799473808885i</v>
      </c>
      <c r="K1809" s="57" t="str">
        <f t="shared" si="522"/>
        <v>0.0847628756611182-0.0460620627611732i</v>
      </c>
      <c r="L1809" s="57" t="str">
        <f t="shared" si="523"/>
        <v>0.000125-0.621146764324897i</v>
      </c>
      <c r="M1809" s="57" t="str">
        <f t="shared" si="524"/>
        <v>0.0015-0.299434276054494i</v>
      </c>
      <c r="N1809" s="57">
        <f t="shared" si="525"/>
        <v>71.69144709849806</v>
      </c>
      <c r="O1809" s="57">
        <f t="shared" si="526"/>
        <v>37.777742229552921</v>
      </c>
      <c r="P1809" s="371">
        <f t="shared" si="527"/>
        <v>37.777742229552921</v>
      </c>
      <c r="Q1809" s="371">
        <f t="shared" si="528"/>
        <v>-108.30855290150194</v>
      </c>
      <c r="R1809" s="12">
        <f t="shared" si="529"/>
        <v>71.69144709849806</v>
      </c>
      <c r="S1809" s="57">
        <f t="shared" si="530"/>
        <v>0.80777931102833544</v>
      </c>
      <c r="T1809" s="12">
        <f t="shared" si="513"/>
        <v>37.777742229552921</v>
      </c>
    </row>
    <row r="1810" spans="1:20" x14ac:dyDescent="0.25">
      <c r="A1810" s="57">
        <f t="shared" si="514"/>
        <v>5094.7137214711738</v>
      </c>
      <c r="B1810" s="12">
        <f t="shared" si="531"/>
        <v>810.84887241024308</v>
      </c>
      <c r="C1810" s="57" t="str">
        <f t="shared" si="515"/>
        <v>-24.2737676811944-73.1468948863934i</v>
      </c>
      <c r="D1810" s="57" t="str">
        <f t="shared" si="516"/>
        <v>7.79979754761323-39.2961142336692i</v>
      </c>
      <c r="E1810" s="57" t="str">
        <f t="shared" si="517"/>
        <v>159.645882748296-2.71256448019421i</v>
      </c>
      <c r="F1810" s="57" t="str">
        <f t="shared" si="518"/>
        <v>3.83982514335511-81.8734958069995i</v>
      </c>
      <c r="G1810" s="57" t="str">
        <f t="shared" si="519"/>
        <v>0.999996172630802-0.00195636258129439i</v>
      </c>
      <c r="H1810" s="57" t="str">
        <f t="shared" si="520"/>
        <v>110.071191870686+59.1137693102531i</v>
      </c>
      <c r="I1810" s="57" t="str">
        <f t="shared" si="521"/>
        <v>14.8457460844125-24.7826443393738i</v>
      </c>
      <c r="K1810" s="57" t="str">
        <f t="shared" si="522"/>
        <v>0.0846153374552915-0.0461559543575095i</v>
      </c>
      <c r="L1810" s="57" t="str">
        <f t="shared" si="523"/>
        <v>0.000125-0.618795342025199i</v>
      </c>
      <c r="M1810" s="57" t="str">
        <f t="shared" si="524"/>
        <v>0.0015-0.298300733268075i</v>
      </c>
      <c r="N1810" s="57">
        <f t="shared" si="525"/>
        <v>71.641595785571283</v>
      </c>
      <c r="O1810" s="57">
        <f t="shared" si="526"/>
        <v>37.737633426026996</v>
      </c>
      <c r="P1810" s="371">
        <f t="shared" si="527"/>
        <v>37.737633426026996</v>
      </c>
      <c r="Q1810" s="371">
        <f t="shared" si="528"/>
        <v>-108.35840421442872</v>
      </c>
      <c r="R1810" s="12">
        <f t="shared" si="529"/>
        <v>71.641595785571283</v>
      </c>
      <c r="S1810" s="57">
        <f t="shared" si="530"/>
        <v>0.81084887241024306</v>
      </c>
      <c r="T1810" s="12">
        <f t="shared" si="513"/>
        <v>37.737633426026996</v>
      </c>
    </row>
    <row r="1811" spans="1:20" x14ac:dyDescent="0.25">
      <c r="A1811" s="57">
        <f t="shared" si="514"/>
        <v>5114.0736336127648</v>
      </c>
      <c r="B1811" s="12">
        <f t="shared" si="531"/>
        <v>813.93009812540197</v>
      </c>
      <c r="C1811" s="57" t="str">
        <f t="shared" si="515"/>
        <v>-24.2251897700264-72.7885288419779i</v>
      </c>
      <c r="D1811" s="57" t="str">
        <f t="shared" si="516"/>
        <v>7.79979600609201-39.1476557146436i</v>
      </c>
      <c r="E1811" s="57" t="str">
        <f t="shared" si="517"/>
        <v>159.630283199805-2.71299711272308i</v>
      </c>
      <c r="F1811" s="57" t="str">
        <f t="shared" si="518"/>
        <v>3.83982503145005-81.5636112844772i</v>
      </c>
      <c r="G1811" s="57" t="str">
        <f t="shared" si="519"/>
        <v>0.999996143487641-0.00196379670187184i</v>
      </c>
      <c r="H1811" s="57" t="str">
        <f t="shared" si="520"/>
        <v>110.078698486646+59.3399411937964i</v>
      </c>
      <c r="I1811" s="57" t="str">
        <f t="shared" si="521"/>
        <v>14.8461911465868-24.6856977025632i</v>
      </c>
      <c r="K1811" s="57" t="str">
        <f t="shared" si="522"/>
        <v>0.0844671986924542-0.0462495628395349i</v>
      </c>
      <c r="L1811" s="57" t="str">
        <f t="shared" si="523"/>
        <v>0.000125-0.616452821304244i</v>
      </c>
      <c r="M1811" s="57" t="str">
        <f t="shared" si="524"/>
        <v>0.0015-0.297171481637851i</v>
      </c>
      <c r="N1811" s="57">
        <f t="shared" si="525"/>
        <v>71.591730278668877</v>
      </c>
      <c r="O1811" s="57">
        <f t="shared" si="526"/>
        <v>37.697486626578353</v>
      </c>
      <c r="P1811" s="371">
        <f t="shared" si="527"/>
        <v>37.697486626578353</v>
      </c>
      <c r="Q1811" s="371">
        <f t="shared" si="528"/>
        <v>-108.40826972133112</v>
      </c>
      <c r="R1811" s="12">
        <f t="shared" si="529"/>
        <v>71.591730278668877</v>
      </c>
      <c r="S1811" s="57">
        <f t="shared" si="530"/>
        <v>0.81393009812540196</v>
      </c>
      <c r="T1811" s="12">
        <f t="shared" si="513"/>
        <v>37.697486626578353</v>
      </c>
    </row>
    <row r="1812" spans="1:20" x14ac:dyDescent="0.25">
      <c r="A1812" s="57">
        <f t="shared" si="514"/>
        <v>5133.5071134204936</v>
      </c>
      <c r="B1812" s="12">
        <f t="shared" si="531"/>
        <v>817.02303249827855</v>
      </c>
      <c r="C1812" s="57" t="str">
        <f t="shared" si="515"/>
        <v>-24.1764358057612-72.4315343924251i</v>
      </c>
      <c r="D1812" s="57" t="str">
        <f t="shared" si="516"/>
        <v>7.79979445283357-38.9997603476681i</v>
      </c>
      <c r="E1812" s="57" t="str">
        <f t="shared" si="517"/>
        <v>159.614631347873-2.71335810932652i</v>
      </c>
      <c r="F1812" s="57" t="str">
        <f t="shared" si="518"/>
        <v>3.83982491869289-81.2549000818827i</v>
      </c>
      <c r="G1812" s="57" t="str">
        <f t="shared" si="519"/>
        <v>0.999996114122573-0.00197125907145258i</v>
      </c>
      <c r="H1812" s="57" t="str">
        <f t="shared" si="520"/>
        <v>110.086262911232+59.5669902267989i</v>
      </c>
      <c r="I1812" s="57" t="str">
        <f t="shared" si="521"/>
        <v>14.8466396231988-24.589106074678i</v>
      </c>
      <c r="K1812" s="57" t="str">
        <f t="shared" si="522"/>
        <v>0.0843184599863153-0.0463428837799826i</v>
      </c>
      <c r="L1812" s="57" t="str">
        <f t="shared" si="523"/>
        <v>0.000125-0.614119168464081i</v>
      </c>
      <c r="M1812" s="57" t="str">
        <f t="shared" si="524"/>
        <v>0.0015-0.296046504919159i</v>
      </c>
      <c r="N1812" s="57">
        <f t="shared" si="525"/>
        <v>71.541851784753064</v>
      </c>
      <c r="O1812" s="57">
        <f t="shared" si="526"/>
        <v>37.657301727304493</v>
      </c>
      <c r="P1812" s="371">
        <f t="shared" si="527"/>
        <v>37.657301727304493</v>
      </c>
      <c r="Q1812" s="371">
        <f t="shared" si="528"/>
        <v>-108.45814821524694</v>
      </c>
      <c r="R1812" s="12">
        <f t="shared" si="529"/>
        <v>71.541851784753064</v>
      </c>
      <c r="S1812" s="57">
        <f t="shared" si="530"/>
        <v>0.81702303249827857</v>
      </c>
      <c r="T1812" s="12">
        <f t="shared" si="513"/>
        <v>37.657301727304493</v>
      </c>
    </row>
    <row r="1813" spans="1:20" x14ac:dyDescent="0.25">
      <c r="A1813" s="57">
        <f t="shared" si="514"/>
        <v>5153.0144404514913</v>
      </c>
      <c r="B1813" s="12">
        <f t="shared" si="531"/>
        <v>820.12772002177201</v>
      </c>
      <c r="C1813" s="57" t="str">
        <f t="shared" si="515"/>
        <v>-24.1275062400873-72.0759081627752i</v>
      </c>
      <c r="D1813" s="57" t="str">
        <f t="shared" si="516"/>
        <v>7.79979288774856-38.852426005217i</v>
      </c>
      <c r="E1813" s="57" t="str">
        <f t="shared" si="517"/>
        <v>159.598927408732-2.71364687885302i</v>
      </c>
      <c r="F1813" s="57" t="str">
        <f t="shared" si="518"/>
        <v>3.83982480507716-80.9473577583017i</v>
      </c>
      <c r="G1813" s="57" t="str">
        <f t="shared" si="519"/>
        <v>0.999996084533909-0.0019787497973753i</v>
      </c>
      <c r="H1813" s="57" t="str">
        <f t="shared" si="520"/>
        <v>110.093885594631+59.7949199464438i</v>
      </c>
      <c r="I1813" s="57" t="str">
        <f t="shared" si="521"/>
        <v>14.8470915406401-24.4928680650318i</v>
      </c>
      <c r="K1813" s="57" t="str">
        <f t="shared" si="522"/>
        <v>0.0841691219902252-0.0464359127418764i</v>
      </c>
      <c r="L1813" s="57" t="str">
        <f t="shared" si="523"/>
        <v>0.000125-0.611794349934331i</v>
      </c>
      <c r="M1813" s="57" t="str">
        <f t="shared" si="524"/>
        <v>0.0015-0.294925786928829i</v>
      </c>
      <c r="N1813" s="57">
        <f t="shared" si="525"/>
        <v>71.491961520090996</v>
      </c>
      <c r="O1813" s="57">
        <f t="shared" si="526"/>
        <v>37.617078625199539</v>
      </c>
      <c r="P1813" s="371">
        <f t="shared" si="527"/>
        <v>37.617078625199539</v>
      </c>
      <c r="Q1813" s="371">
        <f t="shared" si="528"/>
        <v>-108.508038479909</v>
      </c>
      <c r="R1813" s="12">
        <f t="shared" si="529"/>
        <v>71.491961520090996</v>
      </c>
      <c r="S1813" s="57">
        <f t="shared" si="530"/>
        <v>0.82012772002177203</v>
      </c>
      <c r="T1813" s="12">
        <f t="shared" si="513"/>
        <v>37.617078625199539</v>
      </c>
    </row>
    <row r="1814" spans="1:20" x14ac:dyDescent="0.25">
      <c r="A1814" s="57">
        <f t="shared" si="514"/>
        <v>5172.5958953252066</v>
      </c>
      <c r="B1814" s="12">
        <f t="shared" si="531"/>
        <v>823.24420535785475</v>
      </c>
      <c r="C1814" s="57" t="str">
        <f t="shared" si="515"/>
        <v>-24.0784015380968-71.7216467963243i</v>
      </c>
      <c r="D1814" s="57" t="str">
        <f t="shared" si="516"/>
        <v>7.79979131074691-38.7056505678348i</v>
      </c>
      <c r="E1814" s="57" t="str">
        <f t="shared" si="517"/>
        <v>159.583171603668-2.71386282968774i</v>
      </c>
      <c r="F1814" s="57" t="str">
        <f t="shared" si="518"/>
        <v>3.8398246905963-80.6409798896346i</v>
      </c>
      <c r="G1814" s="57" t="str">
        <f t="shared" si="519"/>
        <v>0.999996054719944-0.00198626898738654i</v>
      </c>
      <c r="H1814" s="57" t="str">
        <f t="shared" si="520"/>
        <v>110.101566990615+60.0237339057187i</v>
      </c>
      <c r="I1814" s="57" t="str">
        <f t="shared" si="521"/>
        <v>14.8475469255093-24.3969822880127i</v>
      </c>
      <c r="K1814" s="57" t="str">
        <f t="shared" si="522"/>
        <v>0.0840191853974324-0.046528645278911i</v>
      </c>
      <c r="L1814" s="57" t="str">
        <f t="shared" si="523"/>
        <v>0.000125-0.609478332271696i</v>
      </c>
      <c r="M1814" s="57" t="str">
        <f t="shared" si="524"/>
        <v>0.0015-0.293809311544958i</v>
      </c>
      <c r="N1814" s="57">
        <f t="shared" si="525"/>
        <v>71.442060710243709</v>
      </c>
      <c r="O1814" s="57">
        <f t="shared" si="526"/>
        <v>37.576817218169097</v>
      </c>
      <c r="P1814" s="371">
        <f t="shared" si="527"/>
        <v>37.576817218169097</v>
      </c>
      <c r="Q1814" s="371">
        <f t="shared" si="528"/>
        <v>-108.55793928975629</v>
      </c>
      <c r="R1814" s="12">
        <f t="shared" si="529"/>
        <v>71.442060710243709</v>
      </c>
      <c r="S1814" s="57">
        <f t="shared" si="530"/>
        <v>0.82324420535785481</v>
      </c>
      <c r="T1814" s="12">
        <f t="shared" si="513"/>
        <v>37.576817218169097</v>
      </c>
    </row>
    <row r="1815" spans="1:20" x14ac:dyDescent="0.25">
      <c r="A1815" s="57">
        <f t="shared" si="514"/>
        <v>5192.2517597274427</v>
      </c>
      <c r="B1815" s="12">
        <f t="shared" si="531"/>
        <v>826.37253333821457</v>
      </c>
      <c r="C1815" s="57" t="str">
        <f t="shared" si="515"/>
        <v>-24.0291221783345-71.3687469544147i</v>
      </c>
      <c r="D1815" s="57" t="str">
        <f t="shared" si="516"/>
        <v>7.79978972173798-38.5594319241063i</v>
      </c>
      <c r="E1815" s="57" t="str">
        <f t="shared" si="517"/>
        <v>159.56736415905-2.71400536980157i</v>
      </c>
      <c r="F1815" s="57" t="str">
        <f t="shared" si="518"/>
        <v>3.83982457524376-80.335762068533i</v>
      </c>
      <c r="G1815" s="57" t="str">
        <f t="shared" si="519"/>
        <v>0.999996024678966-0.00199381674964217i</v>
      </c>
      <c r="H1815" s="57" t="str">
        <f t="shared" si="520"/>
        <v>110.109307556566+60.2534356735038i</v>
      </c>
      <c r="I1815" s="57" t="str">
        <f t="shared" si="521"/>
        <v>14.8480058046136-24.301447363061i</v>
      </c>
      <c r="K1815" s="57" t="str">
        <f t="shared" si="522"/>
        <v>0.0838686509413354-0.046621076935838i</v>
      </c>
      <c r="L1815" s="57" t="str">
        <f t="shared" si="523"/>
        <v>0.000125-0.607171082159493i</v>
      </c>
      <c r="M1815" s="57" t="str">
        <f t="shared" si="524"/>
        <v>0.0015-0.292697062706673i</v>
      </c>
      <c r="N1815" s="57">
        <f t="shared" si="525"/>
        <v>71.392150590054499</v>
      </c>
      <c r="O1815" s="57">
        <f t="shared" si="526"/>
        <v>37.536517405046368</v>
      </c>
      <c r="P1815" s="371">
        <f t="shared" si="527"/>
        <v>37.536517405046368</v>
      </c>
      <c r="Q1815" s="371">
        <f t="shared" si="528"/>
        <v>-108.6078494099455</v>
      </c>
      <c r="R1815" s="12">
        <f t="shared" si="529"/>
        <v>71.392150590054499</v>
      </c>
      <c r="S1815" s="57">
        <f t="shared" si="530"/>
        <v>0.82637253333821459</v>
      </c>
      <c r="T1815" s="12">
        <f t="shared" si="513"/>
        <v>37.536517405046368</v>
      </c>
    </row>
    <row r="1816" spans="1:20" x14ac:dyDescent="0.25">
      <c r="A1816" s="57">
        <f t="shared" si="514"/>
        <v>5211.9823164144073</v>
      </c>
      <c r="B1816" s="12">
        <f t="shared" si="531"/>
        <v>829.51274896489986</v>
      </c>
      <c r="C1816" s="57" t="str">
        <f t="shared" si="515"/>
        <v>-23.9796686528462-71.0172053162166i</v>
      </c>
      <c r="D1816" s="57" t="str">
        <f t="shared" si="516"/>
        <v>7.79978812063024-38.4137679706257i</v>
      </c>
      <c r="E1816" s="57" t="str">
        <f t="shared" si="517"/>
        <v>159.551505306343-2.71407390680164i</v>
      </c>
      <c r="F1816" s="57" t="str">
        <f t="shared" si="518"/>
        <v>3.83982445901286-80.0316999043358i</v>
      </c>
      <c r="G1816" s="57" t="str">
        <f t="shared" si="519"/>
        <v>0.999995994409243-0.00200139319270894i</v>
      </c>
      <c r="H1816" s="57" t="str">
        <f t="shared" si="520"/>
        <v>110.117107753511+60.4840288346609i</v>
      </c>
      <c r="I1816" s="57" t="str">
        <f t="shared" si="521"/>
        <v>14.8484682049706-24.2062619146512i</v>
      </c>
      <c r="K1816" s="57" t="str">
        <f t="shared" si="522"/>
        <v>0.0837175193957311-0.0467132032488578i</v>
      </c>
      <c r="L1816" s="57" t="str">
        <f t="shared" si="523"/>
        <v>0.000125-0.604872566407144i</v>
      </c>
      <c r="M1816" s="57" t="str">
        <f t="shared" si="524"/>
        <v>0.0015-0.2915890244139i</v>
      </c>
      <c r="N1816" s="57">
        <f t="shared" si="525"/>
        <v>71.342232403633403</v>
      </c>
      <c r="O1816" s="57">
        <f t="shared" si="526"/>
        <v>37.496179085607373</v>
      </c>
      <c r="P1816" s="371">
        <f t="shared" si="527"/>
        <v>37.496179085607373</v>
      </c>
      <c r="Q1816" s="371">
        <f t="shared" si="528"/>
        <v>-108.6577675963666</v>
      </c>
      <c r="R1816" s="12">
        <f t="shared" si="529"/>
        <v>71.342232403633403</v>
      </c>
      <c r="S1816" s="57">
        <f t="shared" si="530"/>
        <v>0.8295127489648999</v>
      </c>
      <c r="T1816" s="12">
        <f t="shared" si="513"/>
        <v>37.496179085607373</v>
      </c>
    </row>
    <row r="1817" spans="1:20" x14ac:dyDescent="0.25">
      <c r="A1817" s="57">
        <f t="shared" si="514"/>
        <v>5231.7878492167829</v>
      </c>
      <c r="B1817" s="12">
        <f t="shared" si="531"/>
        <v>832.66489741096655</v>
      </c>
      <c r="C1817" s="57" t="str">
        <f t="shared" si="515"/>
        <v>-23.930041467223-70.6670185785152i</v>
      </c>
      <c r="D1817" s="57" t="str">
        <f t="shared" si="516"/>
        <v>7.79978650733165-38.2686566119667i</v>
      </c>
      <c r="E1817" s="57" t="str">
        <f t="shared" si="517"/>
        <v>159.53559528213-2.71406784798219i</v>
      </c>
      <c r="F1817" s="57" t="str">
        <f t="shared" si="518"/>
        <v>3.83982434189695-79.7287890230069i</v>
      </c>
      <c r="G1817" s="57" t="str">
        <f t="shared" si="519"/>
        <v>0.999995963909036-0.00200899842556613i</v>
      </c>
      <c r="H1817" s="57" t="str">
        <f t="shared" si="520"/>
        <v>110.124968046147+60.7155169901211i</v>
      </c>
      <c r="I1817" s="57" t="str">
        <f t="shared" si="521"/>
        <v>14.8489341538102-24.1114245722703i</v>
      </c>
      <c r="K1817" s="57" t="str">
        <f t="shared" si="522"/>
        <v>0.0835657915750607-0.0468050197460151i</v>
      </c>
      <c r="L1817" s="57" t="str">
        <f t="shared" si="523"/>
        <v>0.000125-0.602582751949736i</v>
      </c>
      <c r="M1817" s="57" t="str">
        <f t="shared" si="524"/>
        <v>0.0015-0.290485180727137i</v>
      </c>
      <c r="N1817" s="57">
        <f t="shared" si="525"/>
        <v>71.292307404344001</v>
      </c>
      <c r="O1817" s="57">
        <f t="shared" si="526"/>
        <v>37.45580216058697</v>
      </c>
      <c r="P1817" s="371">
        <f t="shared" si="527"/>
        <v>37.45580216058697</v>
      </c>
      <c r="Q1817" s="371">
        <f t="shared" si="528"/>
        <v>-108.707692595656</v>
      </c>
      <c r="R1817" s="12">
        <f t="shared" si="529"/>
        <v>71.292307404344001</v>
      </c>
      <c r="S1817" s="57">
        <f t="shared" si="530"/>
        <v>0.8326648974109665</v>
      </c>
      <c r="T1817" s="12">
        <f t="shared" si="513"/>
        <v>37.45580216058697</v>
      </c>
    </row>
    <row r="1818" spans="1:20" x14ac:dyDescent="0.25">
      <c r="A1818" s="57">
        <f t="shared" si="514"/>
        <v>5251.6686430438067</v>
      </c>
      <c r="B1818" s="12">
        <f t="shared" si="531"/>
        <v>835.82902402112825</v>
      </c>
      <c r="C1818" s="57" t="str">
        <f t="shared" si="515"/>
        <v>-23.8802411406455-70.3181834554942i</v>
      </c>
      <c r="D1818" s="57" t="str">
        <f t="shared" si="516"/>
        <v>7.79978488174937-38.1240957606523i</v>
      </c>
      <c r="E1818" s="57" t="str">
        <f t="shared" si="517"/>
        <v>159.519634328133-2.71398660037281i</v>
      </c>
      <c r="F1818" s="57" t="str">
        <f t="shared" si="518"/>
        <v>3.83982422388927-79.4270250670712i</v>
      </c>
      <c r="G1818" s="57" t="str">
        <f t="shared" si="519"/>
        <v>0.999995933176589-0.00201663255760697i</v>
      </c>
      <c r="H1818" s="57" t="str">
        <f t="shared" si="520"/>
        <v>110.132888902876+60.9479037569755i</v>
      </c>
      <c r="I1818" s="57" t="str">
        <f t="shared" si="521"/>
        <v>14.8494036785757-24.0169339703992i</v>
      </c>
      <c r="K1818" s="57" t="str">
        <f t="shared" si="522"/>
        <v>0.0834134683346492-0.0468965219476005i</v>
      </c>
      <c r="L1818" s="57" t="str">
        <f t="shared" si="523"/>
        <v>0.000125-0.600301605847513i</v>
      </c>
      <c r="M1818" s="57" t="str">
        <f t="shared" si="524"/>
        <v>0.0015-0.289385515767222i</v>
      </c>
      <c r="N1818" s="57">
        <f t="shared" si="525"/>
        <v>71.242376854786997</v>
      </c>
      <c r="O1818" s="57">
        <f t="shared" si="526"/>
        <v>37.415386531694587</v>
      </c>
      <c r="P1818" s="371">
        <f t="shared" si="527"/>
        <v>37.415386531694587</v>
      </c>
      <c r="Q1818" s="371">
        <f t="shared" si="528"/>
        <v>-108.757623145213</v>
      </c>
      <c r="R1818" s="12">
        <f t="shared" si="529"/>
        <v>71.242376854786997</v>
      </c>
      <c r="S1818" s="57">
        <f t="shared" si="530"/>
        <v>0.83582902402112824</v>
      </c>
      <c r="T1818" s="12">
        <f t="shared" si="513"/>
        <v>37.415386531694587</v>
      </c>
    </row>
    <row r="1819" spans="1:20" x14ac:dyDescent="0.25">
      <c r="A1819" s="57">
        <f t="shared" si="514"/>
        <v>5271.6249838873737</v>
      </c>
      <c r="B1819" s="12">
        <f t="shared" si="531"/>
        <v>839.0051743124086</v>
      </c>
      <c r="C1819" s="57" t="str">
        <f t="shared" si="515"/>
        <v>-23.8302682059242-69.9706966785161i</v>
      </c>
      <c r="D1819" s="57" t="str">
        <f t="shared" si="516"/>
        <v>7.7997832437899-37.9800833371246i</v>
      </c>
      <c r="E1819" s="57" t="str">
        <f t="shared" si="517"/>
        <v>159.503622691225-2.71382957079013i</v>
      </c>
      <c r="F1819" s="57" t="str">
        <f t="shared" si="518"/>
        <v>3.83982410498305-79.1264036955533i</v>
      </c>
      <c r="G1819" s="57" t="str">
        <f t="shared" si="519"/>
        <v>0.999995902210133-0.00202429569864036i</v>
      </c>
      <c r="H1819" s="57" t="str">
        <f t="shared" si="520"/>
        <v>110.140870795833+61.1811927685649i</v>
      </c>
      <c r="I1819" s="57" t="str">
        <f t="shared" si="521"/>
        <v>14.8498768069261-23.9227887484924i</v>
      </c>
      <c r="K1819" s="57" t="str">
        <f t="shared" si="522"/>
        <v>0.0832605505709433-0.0469877053665563i</v>
      </c>
      <c r="L1819" s="57" t="str">
        <f t="shared" si="523"/>
        <v>0.000125-0.598029095285432i</v>
      </c>
      <c r="M1819" s="57" t="str">
        <f t="shared" si="524"/>
        <v>0.0015-0.288290013715104i</v>
      </c>
      <c r="N1819" s="57">
        <f t="shared" si="525"/>
        <v>71.192442026783624</v>
      </c>
      <c r="O1819" s="57">
        <f t="shared" si="526"/>
        <v>37.374932101629774</v>
      </c>
      <c r="P1819" s="371">
        <f t="shared" si="527"/>
        <v>37.374932101629774</v>
      </c>
      <c r="Q1819" s="371">
        <f t="shared" si="528"/>
        <v>-108.80755797321638</v>
      </c>
      <c r="R1819" s="12">
        <f t="shared" si="529"/>
        <v>71.192442026783624</v>
      </c>
      <c r="S1819" s="57">
        <f t="shared" si="530"/>
        <v>0.83900517431240862</v>
      </c>
      <c r="T1819" s="12">
        <f t="shared" si="513"/>
        <v>37.374932101629774</v>
      </c>
    </row>
    <row r="1820" spans="1:20" x14ac:dyDescent="0.25">
      <c r="A1820" s="57">
        <f t="shared" si="514"/>
        <v>5291.657158826145</v>
      </c>
      <c r="B1820" s="12">
        <f t="shared" si="531"/>
        <v>842.19339397479575</v>
      </c>
      <c r="C1820" s="57" t="str">
        <f t="shared" si="515"/>
        <v>-23.7801232095425-69.624554995906i</v>
      </c>
      <c r="D1820" s="57" t="str">
        <f t="shared" si="516"/>
        <v>7.79978159335896-37.836617269715i</v>
      </c>
      <c r="E1820" s="57" t="str">
        <f t="shared" si="517"/>
        <v>159.487560623453-2.7135961658919i</v>
      </c>
      <c r="F1820" s="57" t="str">
        <f t="shared" si="518"/>
        <v>3.83982398517143-78.8269205839134i</v>
      </c>
      <c r="G1820" s="57" t="str">
        <f t="shared" si="519"/>
        <v>0.999995871007886-0.00203198795889234i</v>
      </c>
      <c r="H1820" s="57" t="str">
        <f t="shared" si="520"/>
        <v>110.148914200916+61.4153876745715i</v>
      </c>
      <c r="I1820" s="57" t="str">
        <f t="shared" si="521"/>
        <v>14.8503535667378-23.8289875509576i</v>
      </c>
      <c r="K1820" s="57" t="str">
        <f t="shared" si="522"/>
        <v>0.0831070392217431-0.0470785655088881i</v>
      </c>
      <c r="L1820" s="57" t="str">
        <f t="shared" si="523"/>
        <v>0.000125-0.595765187572655i</v>
      </c>
      <c r="M1820" s="57" t="str">
        <f t="shared" si="524"/>
        <v>0.0015-0.28719865881162i</v>
      </c>
      <c r="N1820" s="57">
        <f t="shared" si="525"/>
        <v>71.142504201355891</v>
      </c>
      <c r="O1820" s="57">
        <f t="shared" si="526"/>
        <v>37.334438774098338</v>
      </c>
      <c r="P1820" s="371">
        <f t="shared" si="527"/>
        <v>37.334438774098338</v>
      </c>
      <c r="Q1820" s="371">
        <f t="shared" si="528"/>
        <v>-108.85749579864411</v>
      </c>
      <c r="R1820" s="12">
        <f t="shared" si="529"/>
        <v>71.142504201355891</v>
      </c>
      <c r="S1820" s="57">
        <f t="shared" si="530"/>
        <v>0.84219339397479576</v>
      </c>
      <c r="T1820" s="12">
        <f t="shared" si="513"/>
        <v>37.334438774098338</v>
      </c>
    </row>
    <row r="1821" spans="1:20" x14ac:dyDescent="0.25">
      <c r="A1821" s="57">
        <f t="shared" si="514"/>
        <v>5311.7654560296842</v>
      </c>
      <c r="B1821" s="12">
        <f t="shared" si="531"/>
        <v>845.39372887189995</v>
      </c>
      <c r="C1821" s="57" t="str">
        <f t="shared" si="515"/>
        <v>-23.7298067116895-69.2797551727306i</v>
      </c>
      <c r="D1821" s="57" t="str">
        <f t="shared" si="516"/>
        <v>7.79977993036161-37.6936954946145i</v>
      </c>
      <c r="E1821" s="57" t="str">
        <f t="shared" si="517"/>
        <v>159.471448382048-2.71328579222194i</v>
      </c>
      <c r="F1821" s="57" t="str">
        <f t="shared" si="518"/>
        <v>3.83982386444751-78.5285714239867i</v>
      </c>
      <c r="G1821" s="57" t="str">
        <f t="shared" si="519"/>
        <v>0.999995839568054-0.00203970944900774i</v>
      </c>
      <c r="H1821" s="57" t="str">
        <f t="shared" si="520"/>
        <v>110.157019597822+61.65049214111i</v>
      </c>
      <c r="I1821" s="57" t="str">
        <f t="shared" si="521"/>
        <v>14.8508339861059-23.7355290271378i</v>
      </c>
      <c r="K1821" s="57" t="str">
        <f t="shared" si="522"/>
        <v>0.0829529352664315-0.0471690978740799i</v>
      </c>
      <c r="L1821" s="57" t="str">
        <f t="shared" si="523"/>
        <v>0.000125-0.593509850142112i</v>
      </c>
      <c r="M1821" s="57" t="str">
        <f t="shared" si="524"/>
        <v>0.0015-0.286111435357262i</v>
      </c>
      <c r="N1821" s="57">
        <f t="shared" si="525"/>
        <v>71.092564668710452</v>
      </c>
      <c r="O1821" s="57">
        <f t="shared" si="526"/>
        <v>37.293906453827852</v>
      </c>
      <c r="P1821" s="371">
        <f t="shared" si="527"/>
        <v>37.293906453827852</v>
      </c>
      <c r="Q1821" s="371">
        <f t="shared" si="528"/>
        <v>-108.90743533128955</v>
      </c>
      <c r="R1821" s="12">
        <f t="shared" si="529"/>
        <v>71.092564668710452</v>
      </c>
      <c r="S1821" s="57">
        <f t="shared" si="530"/>
        <v>0.84539372887190001</v>
      </c>
      <c r="T1821" s="12">
        <f t="shared" si="513"/>
        <v>37.293906453827852</v>
      </c>
    </row>
    <row r="1822" spans="1:20" x14ac:dyDescent="0.25">
      <c r="A1822" s="57">
        <f t="shared" si="514"/>
        <v>5331.9501647625975</v>
      </c>
      <c r="B1822" s="12">
        <f t="shared" si="531"/>
        <v>848.60622504161324</v>
      </c>
      <c r="C1822" s="57" t="str">
        <f t="shared" si="515"/>
        <v>-23.6793192863023-68.9362939905797i</v>
      </c>
      <c r="D1822" s="57" t="str">
        <f t="shared" si="516"/>
        <v>7.79977825470219-37.5513159558438i</v>
      </c>
      <c r="E1822" s="57" t="str">
        <f t="shared" si="517"/>
        <v>159.455286229449-2.71289785627073i</v>
      </c>
      <c r="F1822" s="57" t="str">
        <f t="shared" si="518"/>
        <v>3.83982374280435-78.2313519239197i</v>
      </c>
      <c r="G1822" s="57" t="str">
        <f t="shared" si="519"/>
        <v>0.999995807888828-0.00204746028005174i</v>
      </c>
      <c r="H1822" s="57" t="str">
        <f t="shared" si="520"/>
        <v>110.165187470072+61.8865098508197i</v>
      </c>
      <c r="I1822" s="57" t="str">
        <f t="shared" si="521"/>
        <v>14.8513180933461-23.6424118312891i</v>
      </c>
      <c r="K1822" s="57" t="str">
        <f t="shared" si="522"/>
        <v>0.0827982397261977-0.0472592979555155i</v>
      </c>
      <c r="L1822" s="57" t="str">
        <f t="shared" si="523"/>
        <v>0.000125-0.591263050550022i</v>
      </c>
      <c r="M1822" s="57" t="str">
        <f t="shared" si="524"/>
        <v>0.0015-0.285028327711957i</v>
      </c>
      <c r="N1822" s="57">
        <f t="shared" si="525"/>
        <v>71.042624728214193</v>
      </c>
      <c r="O1822" s="57">
        <f t="shared" si="526"/>
        <v>37.253335046583999</v>
      </c>
      <c r="P1822" s="371">
        <f t="shared" si="527"/>
        <v>37.253335046583999</v>
      </c>
      <c r="Q1822" s="371">
        <f t="shared" si="528"/>
        <v>-108.95737527178581</v>
      </c>
      <c r="R1822" s="12">
        <f t="shared" si="529"/>
        <v>71.042624728214193</v>
      </c>
      <c r="S1822" s="57">
        <f t="shared" si="530"/>
        <v>0.8486062250416132</v>
      </c>
      <c r="T1822" s="12">
        <f t="shared" si="513"/>
        <v>37.253335046583999</v>
      </c>
    </row>
    <row r="1823" spans="1:20" x14ac:dyDescent="0.25">
      <c r="A1823" s="57">
        <f t="shared" si="514"/>
        <v>5352.2115753886956</v>
      </c>
      <c r="B1823" s="12">
        <f t="shared" si="531"/>
        <v>851.83092869677137</v>
      </c>
      <c r="C1823" s="57" t="str">
        <f t="shared" si="515"/>
        <v>-23.6286615210968-68.5941682473441i</v>
      </c>
      <c r="D1823" s="57" t="str">
        <f t="shared" si="516"/>
        <v>7.79977656628429-37.4094766052239i</v>
      </c>
      <c r="E1823" s="57" t="str">
        <f t="shared" si="517"/>
        <v>159.439074433313-2.71243176452239i</v>
      </c>
      <c r="F1823" s="57" t="str">
        <f t="shared" si="518"/>
        <v>3.83982362023495-77.9352578081107i</v>
      </c>
      <c r="G1823" s="57" t="str">
        <f t="shared" si="519"/>
        <v>0.999995775968384-0.00205524056351147i</v>
      </c>
      <c r="H1823" s="57" t="str">
        <f t="shared" si="520"/>
        <v>110.173418305051+62.1234445029594i</v>
      </c>
      <c r="I1823" s="57" t="str">
        <f t="shared" si="521"/>
        <v>14.8518059169975-23.5496346225644i</v>
      </c>
      <c r="K1823" s="57" t="str">
        <f t="shared" si="522"/>
        <v>0.0826429536642566-0.0473491612409042i</v>
      </c>
      <c r="L1823" s="57" t="str">
        <f t="shared" si="523"/>
        <v>0.000125-0.589024756475419i</v>
      </c>
      <c r="M1823" s="57" t="str">
        <f t="shared" si="524"/>
        <v>0.0015-0.283949320294836i</v>
      </c>
      <c r="N1823" s="57">
        <f t="shared" si="525"/>
        <v>70.992685688374749</v>
      </c>
      <c r="O1823" s="57">
        <f t="shared" si="526"/>
        <v>37.212724459186219</v>
      </c>
      <c r="P1823" s="371">
        <f t="shared" si="527"/>
        <v>37.212724459186219</v>
      </c>
      <c r="Q1823" s="371">
        <f t="shared" si="528"/>
        <v>-109.00731431162525</v>
      </c>
      <c r="R1823" s="12">
        <f t="shared" si="529"/>
        <v>70.992685688374749</v>
      </c>
      <c r="S1823" s="57">
        <f t="shared" si="530"/>
        <v>0.85183092869677135</v>
      </c>
      <c r="T1823" s="12">
        <f t="shared" si="513"/>
        <v>37.212724459186219</v>
      </c>
    </row>
    <row r="1824" spans="1:20" x14ac:dyDescent="0.25">
      <c r="A1824" s="57">
        <f t="shared" si="514"/>
        <v>5372.5499793751733</v>
      </c>
      <c r="B1824" s="12">
        <f t="shared" si="531"/>
        <v>855.06788622581917</v>
      </c>
      <c r="C1824" s="57" t="str">
        <f t="shared" si="515"/>
        <v>-23.5778340176-68.2533747569939i</v>
      </c>
      <c r="D1824" s="57" t="str">
        <f t="shared" si="516"/>
        <v>7.79977486501078-37.2681754023468i</v>
      </c>
      <c r="E1824" s="57" t="str">
        <f t="shared" si="517"/>
        <v>159.42281326653-2.71188692350782i</v>
      </c>
      <c r="F1824" s="57" t="str">
        <f t="shared" si="518"/>
        <v>3.83982349673228-77.6402848171463i</v>
      </c>
      <c r="G1824" s="57" t="str">
        <f t="shared" si="519"/>
        <v>0.999995743804885-0.00206305041129762i</v>
      </c>
      <c r="H1824" s="57" t="str">
        <f t="shared" si="520"/>
        <v>110.181712594031+62.3612998134989i</v>
      </c>
      <c r="I1824" s="57" t="str">
        <f t="shared" si="521"/>
        <v>14.8522974858226-23.4571960649907i</v>
      </c>
      <c r="K1824" s="57" t="str">
        <f t="shared" si="522"/>
        <v>0.0824870781860646-0.0474386832127104i</v>
      </c>
      <c r="L1824" s="57" t="str">
        <f t="shared" si="523"/>
        <v>0.000125-0.586794935719684i</v>
      </c>
      <c r="M1824" s="57" t="str">
        <f t="shared" si="524"/>
        <v>0.0015-0.282874397584017i</v>
      </c>
      <c r="N1824" s="57">
        <f t="shared" si="525"/>
        <v>70.942748866817624</v>
      </c>
      <c r="O1824" s="57">
        <f t="shared" si="526"/>
        <v>37.172074599523761</v>
      </c>
      <c r="P1824" s="371">
        <f t="shared" si="527"/>
        <v>37.172074599523761</v>
      </c>
      <c r="Q1824" s="371">
        <f t="shared" si="528"/>
        <v>-109.05725113318238</v>
      </c>
      <c r="R1824" s="12">
        <f t="shared" si="529"/>
        <v>70.942748866817624</v>
      </c>
      <c r="S1824" s="57">
        <f t="shared" si="530"/>
        <v>0.8550678862258192</v>
      </c>
      <c r="T1824" s="12">
        <f t="shared" si="513"/>
        <v>37.172074599523761</v>
      </c>
    </row>
    <row r="1825" spans="1:20" x14ac:dyDescent="0.25">
      <c r="A1825" s="57">
        <f t="shared" si="514"/>
        <v>5392.9656692967983</v>
      </c>
      <c r="B1825" s="12">
        <f t="shared" si="531"/>
        <v>858.31714419347725</v>
      </c>
      <c r="C1825" s="57" t="str">
        <f t="shared" si="515"/>
        <v>-23.5268373911823-67.9139103493557i</v>
      </c>
      <c r="D1825" s="57" t="str">
        <f t="shared" si="516"/>
        <v>7.79977315078376-37.1274103145454i</v>
      </c>
      <c r="E1825" s="57" t="str">
        <f t="shared" si="517"/>
        <v>159.40650300724-2.7112627398607i</v>
      </c>
      <c r="F1825" s="57" t="str">
        <f t="shared" si="518"/>
        <v>3.83982337228919-77.3464287077407i</v>
      </c>
      <c r="G1825" s="57" t="str">
        <f t="shared" si="519"/>
        <v>0.999995711396482-0.00207088993574602i</v>
      </c>
      <c r="H1825" s="57" t="str">
        <f t="shared" si="520"/>
        <v>110.190070832211+62.6000795152153i</v>
      </c>
      <c r="I1825" s="57" t="str">
        <f t="shared" si="521"/>
        <v>14.8527928288106-23.365094827452i</v>
      </c>
      <c r="K1825" s="57" t="str">
        <f t="shared" si="522"/>
        <v>0.0823306144395296-0.0475278593485896i</v>
      </c>
      <c r="L1825" s="57" t="str">
        <f t="shared" si="523"/>
        <v>0.000125-0.584573556206101i</v>
      </c>
      <c r="M1825" s="57" t="str">
        <f t="shared" si="524"/>
        <v>0.0015-0.281803544116375i</v>
      </c>
      <c r="N1825" s="57">
        <f t="shared" si="525"/>
        <v>70.892815590260696</v>
      </c>
      <c r="O1825" s="57">
        <f t="shared" si="526"/>
        <v>37.131385376571679</v>
      </c>
      <c r="P1825" s="371">
        <f t="shared" si="527"/>
        <v>37.131385376571679</v>
      </c>
      <c r="Q1825" s="371">
        <f t="shared" si="528"/>
        <v>-109.1071844097393</v>
      </c>
      <c r="R1825" s="12">
        <f t="shared" si="529"/>
        <v>70.892815590260696</v>
      </c>
      <c r="S1825" s="57">
        <f t="shared" si="530"/>
        <v>0.85831714419347727</v>
      </c>
      <c r="T1825" s="12">
        <f t="shared" si="513"/>
        <v>37.131385376571679</v>
      </c>
    </row>
    <row r="1826" spans="1:20" x14ac:dyDescent="0.25">
      <c r="A1826" s="57">
        <f t="shared" si="514"/>
        <v>5413.4589388401264</v>
      </c>
      <c r="B1826" s="12">
        <f t="shared" si="531"/>
        <v>861.5787493414125</v>
      </c>
      <c r="C1826" s="57" t="str">
        <f t="shared" si="515"/>
        <v>-23.4756722710843-67.5757718698892i</v>
      </c>
      <c r="D1826" s="57" t="str">
        <f t="shared" si="516"/>
        <v>7.79977142350462-36.9871793168652i</v>
      </c>
      <c r="E1826" s="57" t="str">
        <f t="shared" si="517"/>
        <v>159.390143938843-2.71055862036858i</v>
      </c>
      <c r="F1826" s="57" t="str">
        <f t="shared" si="518"/>
        <v>3.83982324689856-77.0536852526753i</v>
      </c>
      <c r="G1826" s="57" t="str">
        <f t="shared" si="519"/>
        <v>0.999995678741309-0.00207875924961932i</v>
      </c>
      <c r="H1826" s="57" t="str">
        <f t="shared" si="520"/>
        <v>110.198493518747+62.8397873577881i</v>
      </c>
      <c r="I1826" s="57" t="str">
        <f t="shared" si="521"/>
        <v>14.8532919751787-23.2733295836691i</v>
      </c>
      <c r="K1826" s="57" t="str">
        <f t="shared" si="522"/>
        <v>0.0821735636152167-0.0476166851218274i</v>
      </c>
      <c r="L1826" s="57" t="str">
        <f t="shared" si="523"/>
        <v>0.000125-0.582360585979377i</v>
      </c>
      <c r="M1826" s="57" t="str">
        <f t="shared" si="524"/>
        <v>0.0015-0.280736744487323i</v>
      </c>
      <c r="N1826" s="57">
        <f t="shared" si="525"/>
        <v>70.842887194490061</v>
      </c>
      <c r="O1826" s="57">
        <f t="shared" si="526"/>
        <v>37.090656700406875</v>
      </c>
      <c r="P1826" s="371">
        <f t="shared" si="527"/>
        <v>37.090656700406875</v>
      </c>
      <c r="Q1826" s="371">
        <f t="shared" si="528"/>
        <v>-109.15711280550994</v>
      </c>
      <c r="R1826" s="12">
        <f t="shared" si="529"/>
        <v>70.842887194490061</v>
      </c>
      <c r="S1826" s="57">
        <f t="shared" si="530"/>
        <v>0.86157874934141254</v>
      </c>
      <c r="T1826" s="12">
        <f t="shared" si="513"/>
        <v>37.090656700406875</v>
      </c>
    </row>
    <row r="1827" spans="1:20" x14ac:dyDescent="0.25">
      <c r="A1827" s="57">
        <f t="shared" si="514"/>
        <v>5434.0300828077188</v>
      </c>
      <c r="B1827" s="12">
        <f t="shared" si="531"/>
        <v>864.85274858890989</v>
      </c>
      <c r="C1827" s="57" t="str">
        <f t="shared" si="515"/>
        <v>-23.4243393004441-67.2389561794642i</v>
      </c>
      <c r="D1827" s="57" t="str">
        <f t="shared" si="516"/>
        <v>7.79976968307402-36.8474803920345i</v>
      </c>
      <c r="E1827" s="57" t="str">
        <f t="shared" si="517"/>
        <v>159.373736350015-2.70977397202765i</v>
      </c>
      <c r="F1827" s="57" t="str">
        <f t="shared" si="518"/>
        <v>3.83982312055314-76.7620502407371i</v>
      </c>
      <c r="G1827" s="57" t="str">
        <f t="shared" si="519"/>
        <v>0.999995645837487-0.00208665846610853i</v>
      </c>
      <c r="H1827" s="57" t="str">
        <f t="shared" si="520"/>
        <v>110.206981156782+63.0804271078934i</v>
      </c>
      <c r="I1827" s="57" t="str">
        <f t="shared" si="521"/>
        <v>14.8537949543737-23.1818990121801i</v>
      </c>
      <c r="K1827" s="57" t="str">
        <f t="shared" si="522"/>
        <v>0.0820159269465503-0.0477051560017843i</v>
      </c>
      <c r="L1827" s="57" t="str">
        <f t="shared" si="523"/>
        <v>0.000125-0.580155993205197i</v>
      </c>
      <c r="M1827" s="57" t="str">
        <f t="shared" si="524"/>
        <v>0.0015-0.279673983350591i</v>
      </c>
      <c r="N1827" s="57">
        <f t="shared" si="525"/>
        <v>70.7929650243331</v>
      </c>
      <c r="O1827" s="57">
        <f t="shared" si="526"/>
        <v>37.04988848222429</v>
      </c>
      <c r="P1827" s="371">
        <f t="shared" si="527"/>
        <v>37.04988848222429</v>
      </c>
      <c r="Q1827" s="371">
        <f t="shared" si="528"/>
        <v>-109.2070349756669</v>
      </c>
      <c r="R1827" s="12">
        <f t="shared" si="529"/>
        <v>70.7929650243331</v>
      </c>
      <c r="S1827" s="57">
        <f t="shared" si="530"/>
        <v>0.86485274858890993</v>
      </c>
      <c r="T1827" s="12">
        <f t="shared" si="513"/>
        <v>37.04988848222429</v>
      </c>
    </row>
    <row r="1828" spans="1:20" x14ac:dyDescent="0.25">
      <c r="A1828" s="57">
        <f t="shared" si="514"/>
        <v>5454.6793971223888</v>
      </c>
      <c r="B1828" s="12">
        <f t="shared" si="531"/>
        <v>868.13918903354772</v>
      </c>
      <c r="C1828" s="57" t="str">
        <f t="shared" si="515"/>
        <v>-23.3728391363218-66.9034601541333i</v>
      </c>
      <c r="D1828" s="57" t="str">
        <f t="shared" si="516"/>
        <v>7.7997679293918-36.7083115304359i</v>
      </c>
      <c r="E1828" s="57" t="str">
        <f t="shared" si="517"/>
        <v>159.357280534717-2.7089082020981i</v>
      </c>
      <c r="F1828" s="57" t="str">
        <f t="shared" si="518"/>
        <v>3.83982299324571-76.4715194766584i</v>
      </c>
      <c r="G1828" s="57" t="str">
        <f t="shared" si="519"/>
        <v>0.999995612683123-0.00209458769883472i</v>
      </c>
      <c r="H1828" s="57" t="str">
        <f t="shared" si="520"/>
        <v>110.215534253485+63.3220025493037i</v>
      </c>
      <c r="I1828" s="57" t="str">
        <f t="shared" si="521"/>
        <v>14.8543017960745-23.0908017963219i</v>
      </c>
      <c r="K1828" s="57" t="str">
        <f t="shared" si="522"/>
        <v>0.0818577057100083-0.0477932674543443i</v>
      </c>
      <c r="L1828" s="57" t="str">
        <f t="shared" si="523"/>
        <v>0.000125-0.577959746169753i</v>
      </c>
      <c r="M1828" s="57" t="str">
        <f t="shared" si="524"/>
        <v>0.0015-0.278615245418002i</v>
      </c>
      <c r="N1828" s="57">
        <f t="shared" si="525"/>
        <v>70.743050433630046</v>
      </c>
      <c r="O1828" s="57">
        <f t="shared" si="526"/>
        <v>37.009080634352749</v>
      </c>
      <c r="P1828" s="371">
        <f t="shared" si="527"/>
        <v>37.009080634352749</v>
      </c>
      <c r="Q1828" s="371">
        <f t="shared" si="528"/>
        <v>-109.25694956636995</v>
      </c>
      <c r="R1828" s="12">
        <f t="shared" si="529"/>
        <v>70.743050433630046</v>
      </c>
      <c r="S1828" s="57">
        <f t="shared" si="530"/>
        <v>0.8681391890335477</v>
      </c>
      <c r="T1828" s="12">
        <f t="shared" si="513"/>
        <v>37.009080634352749</v>
      </c>
    </row>
    <row r="1829" spans="1:20" x14ac:dyDescent="0.25">
      <c r="A1829" s="57">
        <f t="shared" si="514"/>
        <v>5475.4071788314541</v>
      </c>
      <c r="B1829" s="12">
        <f t="shared" si="531"/>
        <v>871.43811795187526</v>
      </c>
      <c r="C1829" s="57" t="str">
        <f t="shared" si="515"/>
        <v>-23.3211724497217-66.5692806849093i</v>
      </c>
      <c r="D1829" s="57" t="str">
        <f t="shared" si="516"/>
        <v>7.79976616235704-36.5696707300768i</v>
      </c>
      <c r="E1829" s="57" t="str">
        <f t="shared" si="517"/>
        <v>159.340776792211-2.7079607181562i</v>
      </c>
      <c r="F1829" s="57" t="str">
        <f t="shared" si="518"/>
        <v>3.83982286496889-76.1820887810567i</v>
      </c>
      <c r="G1829" s="57" t="str">
        <f t="shared" si="519"/>
        <v>0.99999557927631-0.00210254706185058i</v>
      </c>
      <c r="H1829" s="57" t="str">
        <f t="shared" si="520"/>
        <v>110.22415332008+63.5645174829828i</v>
      </c>
      <c r="I1829" s="57" t="str">
        <f t="shared" si="521"/>
        <v>14.8548125301932-23.0000366242102i</v>
      </c>
      <c r="K1829" s="57" t="str">
        <f t="shared" si="522"/>
        <v>0.0816989012253148-0.047881014942369i</v>
      </c>
      <c r="L1829" s="57" t="str">
        <f t="shared" si="523"/>
        <v>0.000125-0.57577181327929i</v>
      </c>
      <c r="M1829" s="57" t="str">
        <f t="shared" si="524"/>
        <v>0.0015-0.277560515459257i</v>
      </c>
      <c r="N1829" s="57">
        <f t="shared" si="525"/>
        <v>70.693144785205831</v>
      </c>
      <c r="O1829" s="57">
        <f t="shared" si="526"/>
        <v>36.968233070271395</v>
      </c>
      <c r="P1829" s="371">
        <f t="shared" si="527"/>
        <v>36.968233070271395</v>
      </c>
      <c r="Q1829" s="371">
        <f t="shared" si="528"/>
        <v>-109.30685521479417</v>
      </c>
      <c r="R1829" s="12">
        <f t="shared" si="529"/>
        <v>70.693144785205831</v>
      </c>
      <c r="S1829" s="57">
        <f t="shared" si="530"/>
        <v>0.8714381179518752</v>
      </c>
      <c r="T1829" s="12">
        <f t="shared" si="513"/>
        <v>36.968233070271395</v>
      </c>
    </row>
    <row r="1830" spans="1:20" x14ac:dyDescent="0.25">
      <c r="A1830" s="57">
        <f t="shared" si="514"/>
        <v>5496.2137261110138</v>
      </c>
      <c r="B1830" s="12">
        <f t="shared" si="531"/>
        <v>874.74958280009241</v>
      </c>
      <c r="C1830" s="57" t="str">
        <f t="shared" si="515"/>
        <v>-23.2693399256121-66.2364146775352i</v>
      </c>
      <c r="D1830" s="57" t="str">
        <f t="shared" si="516"/>
        <v>7.79976438186814-36.4315559965612i</v>
      </c>
      <c r="E1830" s="57" t="str">
        <f t="shared" si="517"/>
        <v>159.324225427063-2.70693092815223i</v>
      </c>
      <c r="F1830" s="57" t="str">
        <f t="shared" si="518"/>
        <v>3.83982273571534-75.8937539903742i</v>
      </c>
      <c r="G1830" s="57" t="str">
        <f t="shared" si="519"/>
        <v>0.999995545615125-0.00211053666964213i</v>
      </c>
      <c r="H1830" s="57" t="str">
        <f t="shared" si="520"/>
        <v>110.232838871883+63.8079757271854i</v>
      </c>
      <c r="I1830" s="57" t="str">
        <f t="shared" si="521"/>
        <v>14.8553271868777-22.9096021887216i</v>
      </c>
      <c r="K1830" s="57" t="str">
        <f t="shared" si="522"/>
        <v>0.0815395148556252-0.0479683939261546i</v>
      </c>
      <c r="L1830" s="57" t="str">
        <f t="shared" si="523"/>
        <v>0.000125-0.573592163059666i</v>
      </c>
      <c r="M1830" s="57" t="str">
        <f t="shared" si="524"/>
        <v>0.0015-0.27650977830171i</v>
      </c>
      <c r="N1830" s="57">
        <f t="shared" si="525"/>
        <v>70.643249450839122</v>
      </c>
      <c r="O1830" s="57">
        <f t="shared" si="526"/>
        <v>36.927345704625381</v>
      </c>
      <c r="P1830" s="371">
        <f t="shared" si="527"/>
        <v>36.927345704625381</v>
      </c>
      <c r="Q1830" s="371">
        <f t="shared" si="528"/>
        <v>-109.35675054916088</v>
      </c>
      <c r="R1830" s="12">
        <f t="shared" si="529"/>
        <v>70.643249450839122</v>
      </c>
      <c r="S1830" s="57">
        <f t="shared" si="530"/>
        <v>0.87474958280009241</v>
      </c>
      <c r="T1830" s="12">
        <f t="shared" si="513"/>
        <v>36.927345704625381</v>
      </c>
    </row>
    <row r="1831" spans="1:20" x14ac:dyDescent="0.25">
      <c r="A1831" s="57">
        <f t="shared" si="514"/>
        <v>5517.0993382702354</v>
      </c>
      <c r="B1831" s="12">
        <f t="shared" si="531"/>
        <v>878.07363121473281</v>
      </c>
      <c r="C1831" s="57" t="str">
        <f t="shared" si="515"/>
        <v>-23.2173422629442-65.9048590522606i</v>
      </c>
      <c r="D1831" s="57" t="str">
        <f t="shared" si="516"/>
        <v>7.79976258782258-36.2939653430604i</v>
      </c>
      <c r="E1831" s="57" t="str">
        <f t="shared" si="517"/>
        <v>159.307626749162-2.70581824046264i</v>
      </c>
      <c r="F1831" s="57" t="str">
        <f t="shared" si="518"/>
        <v>3.83982260547759-75.6065109568179i</v>
      </c>
      <c r="G1831" s="57" t="str">
        <f t="shared" si="519"/>
        <v>0.99999551169763-0.00211855663713032i</v>
      </c>
      <c r="H1831" s="57" t="str">
        <f t="shared" si="520"/>
        <v>110.241591428334+64.0523811175561i</v>
      </c>
      <c r="I1831" s="57" t="str">
        <f t="shared" si="521"/>
        <v>14.8558457965131-22.8194971874735i</v>
      </c>
      <c r="K1831" s="57" t="str">
        <f t="shared" si="522"/>
        <v>0.0813795480077072-0.0480553998638953i</v>
      </c>
      <c r="L1831" s="57" t="str">
        <f t="shared" si="523"/>
        <v>0.000125-0.571420764155872i</v>
      </c>
      <c r="M1831" s="57" t="str">
        <f t="shared" si="524"/>
        <v>0.0015-0.275463018830156i</v>
      </c>
      <c r="N1831" s="57">
        <f t="shared" si="525"/>
        <v>70.593365811231223</v>
      </c>
      <c r="O1831" s="57">
        <f t="shared" si="526"/>
        <v>36.886418453242442</v>
      </c>
      <c r="P1831" s="371">
        <f t="shared" si="527"/>
        <v>36.886418453242442</v>
      </c>
      <c r="Q1831" s="371">
        <f t="shared" si="528"/>
        <v>-109.40663418876878</v>
      </c>
      <c r="R1831" s="12">
        <f t="shared" si="529"/>
        <v>70.593365811231223</v>
      </c>
      <c r="S1831" s="57">
        <f t="shared" si="530"/>
        <v>0.87807363121473281</v>
      </c>
      <c r="T1831" s="12">
        <f t="shared" si="513"/>
        <v>36.886418453242442</v>
      </c>
    </row>
    <row r="1832" spans="1:20" x14ac:dyDescent="0.25">
      <c r="A1832" s="57">
        <f t="shared" si="514"/>
        <v>5538.0643157556633</v>
      </c>
      <c r="B1832" s="12">
        <f t="shared" si="531"/>
        <v>881.41031101334886</v>
      </c>
      <c r="C1832" s="57" t="str">
        <f t="shared" si="515"/>
        <v>-23.1651801746687-65.5746107436133i</v>
      </c>
      <c r="D1832" s="57" t="str">
        <f t="shared" si="516"/>
        <v>7.79976078011728-36.1568967902853i</v>
      </c>
      <c r="E1832" s="57" t="str">
        <f t="shared" si="517"/>
        <v>159.290981073724-2.70462206394914i</v>
      </c>
      <c r="F1832" s="57" t="str">
        <f t="shared" si="518"/>
        <v>3.83982247424816-75.3203555483007i</v>
      </c>
      <c r="G1832" s="57" t="str">
        <f t="shared" si="519"/>
        <v>0.999995477521876-0.00212660707967268i</v>
      </c>
      <c r="H1832" s="57" t="str">
        <f t="shared" si="520"/>
        <v>110.250411513034+64.2977375072284i</v>
      </c>
      <c r="I1832" s="57" t="str">
        <f t="shared" si="521"/>
        <v>14.8563683897241-22.729720322806i</v>
      </c>
      <c r="K1832" s="57" t="str">
        <f t="shared" si="522"/>
        <v>0.0812190021321165-0.0481420282121492i</v>
      </c>
      <c r="L1832" s="57" t="str">
        <f t="shared" si="523"/>
        <v>0.000125-0.569257585331611i</v>
      </c>
      <c r="M1832" s="57" t="str">
        <f t="shared" si="524"/>
        <v>0.0015-0.274420221986607i</v>
      </c>
      <c r="N1832" s="57">
        <f t="shared" si="525"/>
        <v>70.54349525597263</v>
      </c>
      <c r="O1832" s="57">
        <f t="shared" si="526"/>
        <v>36.845451233148971</v>
      </c>
      <c r="P1832" s="371">
        <f t="shared" si="527"/>
        <v>36.845451233148971</v>
      </c>
      <c r="Q1832" s="371">
        <f t="shared" si="528"/>
        <v>-109.45650474402737</v>
      </c>
      <c r="R1832" s="12">
        <f t="shared" si="529"/>
        <v>70.54349525597263</v>
      </c>
      <c r="S1832" s="57">
        <f t="shared" si="530"/>
        <v>0.88141031101334888</v>
      </c>
      <c r="T1832" s="12">
        <f t="shared" si="513"/>
        <v>36.845451233148971</v>
      </c>
    </row>
    <row r="1833" spans="1:20" x14ac:dyDescent="0.25">
      <c r="A1833" s="57">
        <f t="shared" si="514"/>
        <v>5559.108960155535</v>
      </c>
      <c r="B1833" s="12">
        <f t="shared" si="531"/>
        <v>884.75967019519965</v>
      </c>
      <c r="C1833" s="57" t="str">
        <f t="shared" si="515"/>
        <v>-23.1128543877485-65.2456667001692i</v>
      </c>
      <c r="D1833" s="57" t="str">
        <f t="shared" si="516"/>
        <v>7.7997589586481-36.0203483664567i</v>
      </c>
      <c r="E1833" s="57" t="str">
        <f t="shared" si="517"/>
        <v>159.274288721301-2.70334180801168i</v>
      </c>
      <c r="F1833" s="57" t="str">
        <f t="shared" si="518"/>
        <v>3.83982234201951-75.0352836483806i</v>
      </c>
      <c r="G1833" s="57" t="str">
        <f t="shared" si="519"/>
        <v>0.999995443085895-0.00213468811306503i</v>
      </c>
      <c r="H1833" s="57" t="str">
        <f t="shared" si="520"/>
        <v>110.259299653775+64.5440487669263i</v>
      </c>
      <c r="I1833" s="57" t="str">
        <f t="shared" si="521"/>
        <v>14.8568949973765-22.6402703017619i</v>
      </c>
      <c r="K1833" s="57" t="str">
        <f t="shared" si="522"/>
        <v>0.0810578787233667-0.0482282744263098i</v>
      </c>
      <c r="L1833" s="57" t="str">
        <f t="shared" si="523"/>
        <v>0.000125-0.567102595468829i</v>
      </c>
      <c r="M1833" s="57" t="str">
        <f t="shared" si="524"/>
        <v>0.0015-0.273381372770081i</v>
      </c>
      <c r="N1833" s="57">
        <f t="shared" si="525"/>
        <v>70.493639183509259</v>
      </c>
      <c r="O1833" s="57">
        <f t="shared" si="526"/>
        <v>36.804443962585943</v>
      </c>
      <c r="P1833" s="371">
        <f t="shared" si="527"/>
        <v>36.804443962585943</v>
      </c>
      <c r="Q1833" s="371">
        <f t="shared" si="528"/>
        <v>-109.50636081649074</v>
      </c>
      <c r="R1833" s="12">
        <f t="shared" si="529"/>
        <v>70.493639183509259</v>
      </c>
      <c r="S1833" s="57">
        <f t="shared" si="530"/>
        <v>0.88475967019519963</v>
      </c>
      <c r="T1833" s="12">
        <f t="shared" si="513"/>
        <v>36.804443962585943</v>
      </c>
    </row>
    <row r="1834" spans="1:20" x14ac:dyDescent="0.25">
      <c r="A1834" s="57">
        <f t="shared" si="514"/>
        <v>5580.2335742041259</v>
      </c>
      <c r="B1834" s="12">
        <f t="shared" si="531"/>
        <v>888.12175694194138</v>
      </c>
      <c r="C1834" s="57" t="str">
        <f t="shared" si="515"/>
        <v>-23.0603656431709-64.9180238843263i</v>
      </c>
      <c r="D1834" s="57" t="str">
        <f t="shared" si="516"/>
        <v>7.79975712331034-35.884318107278i</v>
      </c>
      <c r="E1834" s="57" t="str">
        <f t="shared" si="517"/>
        <v>159.257550017791-2.70197688264482i</v>
      </c>
      <c r="F1834" s="57" t="str">
        <f t="shared" si="518"/>
        <v>3.83982220878402-74.7512911562025i</v>
      </c>
      <c r="G1834" s="57" t="str">
        <f t="shared" si="519"/>
        <v>0.999995408387705-0.00214279985354305i</v>
      </c>
      <c r="H1834" s="57" t="str">
        <f t="shared" si="520"/>
        <v>110.268256382582+64.7913187850652i</v>
      </c>
      <c r="I1834" s="57" t="str">
        <f t="shared" si="521"/>
        <v>14.8574256505794-22.5511458360696i</v>
      </c>
      <c r="K1834" s="57" t="str">
        <f t="shared" si="522"/>
        <v>0.0808961793200939-0.0483141339610812i</v>
      </c>
      <c r="L1834" s="57" t="str">
        <f t="shared" si="523"/>
        <v>0.000125-0.564955763567274i</v>
      </c>
      <c r="M1834" s="57" t="str">
        <f t="shared" si="524"/>
        <v>0.0015-0.272346456236383i</v>
      </c>
      <c r="N1834" s="57">
        <f t="shared" si="525"/>
        <v>70.443799001107692</v>
      </c>
      <c r="O1834" s="57">
        <f t="shared" si="526"/>
        <v>36.763396561025417</v>
      </c>
      <c r="P1834" s="371">
        <f t="shared" si="527"/>
        <v>36.763396561025417</v>
      </c>
      <c r="Q1834" s="371">
        <f t="shared" si="528"/>
        <v>-109.55620099889231</v>
      </c>
      <c r="R1834" s="12">
        <f t="shared" si="529"/>
        <v>70.443799001107692</v>
      </c>
      <c r="S1834" s="57">
        <f t="shared" si="530"/>
        <v>0.8881217569419414</v>
      </c>
      <c r="T1834" s="12">
        <f t="shared" si="513"/>
        <v>36.763396561025417</v>
      </c>
    </row>
    <row r="1835" spans="1:20" x14ac:dyDescent="0.25">
      <c r="A1835" s="57">
        <f t="shared" si="514"/>
        <v>5601.4384617861015</v>
      </c>
      <c r="B1835" s="12">
        <f t="shared" si="531"/>
        <v>891.49661961832078</v>
      </c>
      <c r="C1835" s="57" t="str">
        <f t="shared" si="515"/>
        <v>-23.0077146959587-64.591679272074i</v>
      </c>
      <c r="D1835" s="57" t="str">
        <f t="shared" si="516"/>
        <v>7.79975527399839-35.7488040559067i</v>
      </c>
      <c r="E1835" s="57" t="str">
        <f t="shared" si="517"/>
        <v>159.240765294444-2.70052669849706i</v>
      </c>
      <c r="F1835" s="57" t="str">
        <f t="shared" si="518"/>
        <v>3.83982207453402-74.4683739864394i</v>
      </c>
      <c r="G1835" s="57" t="str">
        <f t="shared" si="519"/>
        <v>0.99999537342531-0.00215094241778407i</v>
      </c>
      <c r="H1835" s="57" t="str">
        <f t="shared" si="520"/>
        <v>110.277282235743+65.0395514678544i</v>
      </c>
      <c r="I1835" s="57" t="str">
        <f t="shared" si="521"/>
        <v>14.8579603806873-22.4623456421229i</v>
      </c>
      <c r="K1835" s="57" t="str">
        <f t="shared" si="522"/>
        <v>0.0807339055052158-0.0483996022709576i</v>
      </c>
      <c r="L1835" s="57" t="str">
        <f t="shared" si="523"/>
        <v>0.000125-0.562817058744048i</v>
      </c>
      <c r="M1835" s="57" t="str">
        <f t="shared" si="524"/>
        <v>0.0015-0.271315457497891i</v>
      </c>
      <c r="N1835" s="57">
        <f t="shared" si="525"/>
        <v>70.393976124816675</v>
      </c>
      <c r="O1835" s="57">
        <f t="shared" si="526"/>
        <v>36.722308949186626</v>
      </c>
      <c r="P1835" s="371">
        <f t="shared" si="527"/>
        <v>36.722308949186626</v>
      </c>
      <c r="Q1835" s="371">
        <f t="shared" si="528"/>
        <v>-109.60602387518333</v>
      </c>
      <c r="R1835" s="12">
        <f t="shared" si="529"/>
        <v>70.393976124816675</v>
      </c>
      <c r="S1835" s="57">
        <f t="shared" si="530"/>
        <v>0.89149661961832083</v>
      </c>
      <c r="T1835" s="12">
        <f t="shared" si="513"/>
        <v>36.722308949186626</v>
      </c>
    </row>
    <row r="1836" spans="1:20" x14ac:dyDescent="0.25">
      <c r="A1836" s="57">
        <f t="shared" si="514"/>
        <v>5622.7239279408886</v>
      </c>
      <c r="B1836" s="12">
        <f t="shared" si="531"/>
        <v>894.88430677287045</v>
      </c>
      <c r="C1836" s="57" t="str">
        <f t="shared" si="515"/>
        <v>-22.9549023151746-64.2666298527637i</v>
      </c>
      <c r="D1836" s="57" t="str">
        <f t="shared" si="516"/>
        <v>7.79975341060586-35.6138042629256i</v>
      </c>
      <c r="E1836" s="57" t="str">
        <f t="shared" si="517"/>
        <v>159.223934887869-2.69899066692279i</v>
      </c>
      <c r="F1836" s="57" t="str">
        <f t="shared" si="518"/>
        <v>3.83982193926181-74.1865280692324i</v>
      </c>
      <c r="G1836" s="57" t="str">
        <f t="shared" si="519"/>
        <v>0.999995338196699-0.00215911592290864i</v>
      </c>
      <c r="H1836" s="57" t="str">
        <f t="shared" si="520"/>
        <v>110.286377753847+65.288750739399i</v>
      </c>
      <c r="I1836" s="57" t="str">
        <f t="shared" si="521"/>
        <v>14.8584992193015-22.3738684409628i</v>
      </c>
      <c r="K1836" s="57" t="str">
        <f t="shared" si="522"/>
        <v>0.0805710589060858-0.0484846748107065i</v>
      </c>
      <c r="L1836" s="57" t="str">
        <f t="shared" si="523"/>
        <v>0.000125-0.560686450233161i</v>
      </c>
      <c r="M1836" s="57" t="str">
        <f t="shared" si="524"/>
        <v>0.0015-0.270288361723342i</v>
      </c>
      <c r="N1836" s="57">
        <f t="shared" si="525"/>
        <v>70.344171979431948</v>
      </c>
      <c r="O1836" s="57">
        <f t="shared" si="526"/>
        <v>36.681181049052114</v>
      </c>
      <c r="P1836" s="371">
        <f t="shared" si="527"/>
        <v>36.681181049052114</v>
      </c>
      <c r="Q1836" s="371">
        <f t="shared" si="528"/>
        <v>-109.65582802056805</v>
      </c>
      <c r="R1836" s="12">
        <f t="shared" si="529"/>
        <v>70.344171979431948</v>
      </c>
      <c r="S1836" s="57">
        <f t="shared" si="530"/>
        <v>0.89488430677287045</v>
      </c>
      <c r="T1836" s="12">
        <f t="shared" ref="T1836:T1899" si="532">P1836</f>
        <v>36.681181049052114</v>
      </c>
    </row>
    <row r="1837" spans="1:20" x14ac:dyDescent="0.25">
      <c r="A1837" s="57">
        <f t="shared" ref="A1837:A1900" si="533">2*PI()*B1837</f>
        <v>5644.0902788670646</v>
      </c>
      <c r="B1837" s="12">
        <f t="shared" si="531"/>
        <v>898.28486713860741</v>
      </c>
      <c r="C1837" s="57" t="str">
        <f t="shared" ref="C1837:C1900" si="534">IMPRODUCT(D1837,E1837,$C$40,,K1837,$C$41)</f>
        <v>-22.9019292839293-63.9428726288785i</v>
      </c>
      <c r="D1837" s="57" t="str">
        <f t="shared" ref="D1837:D1900" si="535">IMDIV(IMPRODUCT($C$37,$C$38,COMPLEX(1,A1837/$C$38)),IMSUM(-1*A1837*A1837/$C$39,COMPLEX(0,1*A1837)))</f>
        <v>7.79975153302553-35.4793167863158i</v>
      </c>
      <c r="E1837" s="57" t="str">
        <f t="shared" ref="E1837:E1900" si="536">IMDIV(IMPRODUCT(IMSUM(F1837,G1837),$C$29,H1837),IMSUM(1,I1837))</f>
        <v>159.207059140038-2.69736820004291i</v>
      </c>
      <c r="F1837" s="57" t="str">
        <f t="shared" ref="F1837:F1900" si="537">IMDIV(IMPRODUCT($C$14,$C$15,COMPLEX(1,A1837/$C$15)),IMSUM(-1*A1837*A1837/$C$16,COMPLEX(0,A1837)))</f>
        <v>3.83982180295957-73.9057493501335i</v>
      </c>
      <c r="G1837" s="57" t="str">
        <f t="shared" ref="G1837:G1900" si="538">IMDIV(1,COMPLEX(1,A1837*$C$9*$C$10))</f>
        <v>0.999995302699844-0.00216732048648227i</v>
      </c>
      <c r="H1837" s="57" t="str">
        <f t="shared" ref="H1837:H1900" si="539">IMDIV($C$3,IMSUM(K1837,COMPLEX(0,$C$28*A1837)))</f>
        <v>110.295543481821+65.538920541805i</v>
      </c>
      <c r="I1837" s="57" t="str">
        <f t="shared" ref="I1837:I1900" si="540">IMPRODUCT(F1837,$C$29,H1837,$C$31)</f>
        <v>14.8590421982729-22.2857129582596i</v>
      </c>
      <c r="K1837" s="57" t="str">
        <f t="shared" ref="K1837:K1900" si="541">IF($C$26&lt;=0,IMDIV(1,IMSUM(IMDIV(1,L1837),1/$C$18)),IMDIV(1,IMSUM(IMDIV(1,L1837),1/$C$18,IMDIV(1,M1837))))</f>
        <v>0.0804076411946398-0.0485693470358567i</v>
      </c>
      <c r="L1837" s="57" t="str">
        <f t="shared" ref="L1837:L1900" si="542">IMSUM($C$21/$C$22,IMDIV(1,COMPLEX(0,$C$20*$C$22*A1837)))</f>
        <v>0.000125-0.558563907385099i</v>
      </c>
      <c r="M1837" s="57" t="str">
        <f t="shared" ref="M1837:M1900" si="543">IMSUM($C$25/$C$26,IMDIV(1,COMPLEX(0,$C$24*$C$26*A1837)))</f>
        <v>0.0015-0.269265154137619i</v>
      </c>
      <c r="N1837" s="57">
        <f t="shared" ref="N1837:N1900" si="544">ABS(R1837)</f>
        <v>70.294387998454468</v>
      </c>
      <c r="O1837" s="57">
        <f t="shared" ref="O1837:O1900" si="545">ABS(P1837)</f>
        <v>36.64001278388406</v>
      </c>
      <c r="P1837" s="371">
        <f t="shared" ref="P1837:P1900" si="546">20*LOG10(IMABS(C1837))</f>
        <v>36.64001278388406</v>
      </c>
      <c r="Q1837" s="371">
        <f t="shared" ref="Q1837:Q1900" si="547">IMARGUMENT(C1837)*180/PI()</f>
        <v>-109.70561200154553</v>
      </c>
      <c r="R1837" s="12">
        <f t="shared" ref="R1837:R1900" si="548">IF(Q1837&lt;0,Q1837+180,Q1837-180)</f>
        <v>70.294387998454468</v>
      </c>
      <c r="S1837" s="57">
        <f t="shared" ref="S1837:S1900" si="549">B1837/1000</f>
        <v>0.89828486713860745</v>
      </c>
      <c r="T1837" s="12">
        <f t="shared" si="532"/>
        <v>36.64001278388406</v>
      </c>
    </row>
    <row r="1838" spans="1:20" x14ac:dyDescent="0.25">
      <c r="A1838" s="57">
        <f t="shared" si="533"/>
        <v>5665.5378219267595</v>
      </c>
      <c r="B1838" s="12">
        <f t="shared" ref="B1838:B1901" si="550">B1837*(1+B$42)</f>
        <v>901.6983496337341</v>
      </c>
      <c r="C1838" s="57" t="str">
        <f t="shared" si="534"/>
        <v>-22.8487963993834-63.6204046158017i</v>
      </c>
      <c r="D1838" s="57" t="str">
        <f t="shared" si="535"/>
        <v>7.79974964114935-35.3453396914277i</v>
      </c>
      <c r="E1838" s="57" t="str">
        <f t="shared" si="536"/>
        <v>159.190138398294-2.69565871080211i</v>
      </c>
      <c r="F1838" s="57" t="str">
        <f t="shared" si="537"/>
        <v>3.83982166561946-73.6260337900463i</v>
      </c>
      <c r="G1838" s="57" t="str">
        <f t="shared" si="538"/>
        <v>0.999995266932703-0.00217555622651712i</v>
      </c>
      <c r="H1838" s="57" t="str">
        <f t="shared" si="539"/>
        <v>110.304779968965+65.7900648352841i</v>
      </c>
      <c r="I1838" s="57" t="str">
        <f t="shared" si="540"/>
        <v>14.8595893497038-22.1978779242931i</v>
      </c>
      <c r="K1838" s="57" t="str">
        <f t="shared" si="541"/>
        <v>0.0802436540875381-0.0486536144031901i</v>
      </c>
      <c r="L1838" s="57" t="str">
        <f t="shared" si="542"/>
        <v>0.000125-0.556449399666365i</v>
      </c>
      <c r="M1838" s="57" t="str">
        <f t="shared" si="543"/>
        <v>0.0015-0.268245820021537i</v>
      </c>
      <c r="N1838" s="57">
        <f t="shared" si="544"/>
        <v>70.244625624050457</v>
      </c>
      <c r="O1838" s="57">
        <f t="shared" si="545"/>
        <v>36.59880407824032</v>
      </c>
      <c r="P1838" s="371">
        <f t="shared" si="546"/>
        <v>36.59880407824032</v>
      </c>
      <c r="Q1838" s="371">
        <f t="shared" si="547"/>
        <v>-109.75537437594954</v>
      </c>
      <c r="R1838" s="12">
        <f t="shared" si="548"/>
        <v>70.244625624050457</v>
      </c>
      <c r="S1838" s="57">
        <f t="shared" si="549"/>
        <v>0.90169834963373408</v>
      </c>
      <c r="T1838" s="12">
        <f t="shared" si="532"/>
        <v>36.59880407824032</v>
      </c>
    </row>
    <row r="1839" spans="1:20" x14ac:dyDescent="0.25">
      <c r="A1839" s="57">
        <f t="shared" si="533"/>
        <v>5687.0668656500811</v>
      </c>
      <c r="B1839" s="12">
        <f t="shared" si="550"/>
        <v>905.12480336234228</v>
      </c>
      <c r="C1839" s="57" t="str">
        <f t="shared" si="534"/>
        <v>-22.7955044727466-63.2992228415882i</v>
      </c>
      <c r="D1839" s="57" t="str">
        <f t="shared" si="535"/>
        <v>7.79974773486857-35.2118710509543i</v>
      </c>
      <c r="E1839" s="57" t="str">
        <f t="shared" si="536"/>
        <v>159.173173015351-2.69386161302221i</v>
      </c>
      <c r="F1839" s="57" t="str">
        <f t="shared" si="537"/>
        <v>3.83982152723361-73.3473773651688i</v>
      </c>
      <c r="G1839" s="57" t="str">
        <f t="shared" si="538"/>
        <v>0.999995230893218-0.00218382326147363i</v>
      </c>
      <c r="H1839" s="57" t="str">
        <f t="shared" si="539"/>
        <v>110.314087768987+66.0421875982569i</v>
      </c>
      <c r="I1839" s="57" t="str">
        <f t="shared" si="540"/>
        <v>14.8601407059494-22.110362073935i</v>
      </c>
      <c r="K1839" s="57" t="str">
        <f t="shared" si="541"/>
        <v>0.0800790993463028-0.0487374723712364i</v>
      </c>
      <c r="L1839" s="57" t="str">
        <f t="shared" si="542"/>
        <v>0.000125-0.55434289665906i</v>
      </c>
      <c r="M1839" s="57" t="str">
        <f t="shared" si="543"/>
        <v>0.0015-0.267230344711633i</v>
      </c>
      <c r="N1839" s="57">
        <f t="shared" si="544"/>
        <v>70.19488630701143</v>
      </c>
      <c r="O1839" s="57">
        <f t="shared" si="545"/>
        <v>36.557554857990901</v>
      </c>
      <c r="P1839" s="371">
        <f t="shared" si="546"/>
        <v>36.557554857990901</v>
      </c>
      <c r="Q1839" s="371">
        <f t="shared" si="547"/>
        <v>-109.80511369298857</v>
      </c>
      <c r="R1839" s="12">
        <f t="shared" si="548"/>
        <v>70.19488630701143</v>
      </c>
      <c r="S1839" s="57">
        <f t="shared" si="549"/>
        <v>0.90512480336234225</v>
      </c>
      <c r="T1839" s="12">
        <f t="shared" si="532"/>
        <v>36.557554857990901</v>
      </c>
    </row>
    <row r="1840" spans="1:20" x14ac:dyDescent="0.25">
      <c r="A1840" s="57">
        <f t="shared" si="533"/>
        <v>5708.6777197395513</v>
      </c>
      <c r="B1840" s="12">
        <f t="shared" si="550"/>
        <v>908.56427761511918</v>
      </c>
      <c r="C1840" s="57" t="str">
        <f t="shared" si="534"/>
        <v>-22.7420543292791-62.9793243467296i</v>
      </c>
      <c r="D1840" s="57" t="str">
        <f t="shared" si="535"/>
        <v>7.79974581407346-35.0789089449022i</v>
      </c>
      <c r="E1840" s="57" t="str">
        <f t="shared" si="536"/>
        <v>159.156163349303-2.69197632146656i</v>
      </c>
      <c r="F1840" s="57" t="str">
        <f t="shared" si="537"/>
        <v>3.83982138779405-73.0697760669346i</v>
      </c>
      <c r="G1840" s="57" t="str">
        <f t="shared" si="538"/>
        <v>0.999995194579315-0.00219212171026236i</v>
      </c>
      <c r="H1840" s="57" t="str">
        <f t="shared" si="539"/>
        <v>110.323467440045+66.2952928274625i</v>
      </c>
      <c r="I1840" s="57" t="str">
        <f t="shared" si="540"/>
        <v>14.8606962996208-22.0231641466302i</v>
      </c>
      <c r="K1840" s="57" t="str">
        <f t="shared" si="541"/>
        <v>0.0799139787774454-0.0488209164007734i</v>
      </c>
      <c r="L1840" s="57" t="str">
        <f t="shared" si="542"/>
        <v>0.000125-0.55224436806043i</v>
      </c>
      <c r="M1840" s="57" t="str">
        <f t="shared" si="543"/>
        <v>0.0015-0.266218713599953i</v>
      </c>
      <c r="N1840" s="57">
        <f t="shared" si="544"/>
        <v>70.145171506707698</v>
      </c>
      <c r="O1840" s="57">
        <f t="shared" si="545"/>
        <v>36.51626505033385</v>
      </c>
      <c r="P1840" s="371">
        <f t="shared" si="546"/>
        <v>36.51626505033385</v>
      </c>
      <c r="Q1840" s="371">
        <f t="shared" si="547"/>
        <v>-109.8548284932923</v>
      </c>
      <c r="R1840" s="12">
        <f t="shared" si="548"/>
        <v>70.145171506707698</v>
      </c>
      <c r="S1840" s="57">
        <f t="shared" si="549"/>
        <v>0.90856427761511915</v>
      </c>
      <c r="T1840" s="12">
        <f t="shared" si="532"/>
        <v>36.51626505033385</v>
      </c>
    </row>
    <row r="1841" spans="1:20" x14ac:dyDescent="0.25">
      <c r="A1841" s="57">
        <f t="shared" si="533"/>
        <v>5730.3706950745618</v>
      </c>
      <c r="B1841" s="12">
        <f t="shared" si="550"/>
        <v>912.01682187005667</v>
      </c>
      <c r="C1841" s="57" t="str">
        <f t="shared" si="534"/>
        <v>-22.6884468082846-62.6607061839268i</v>
      </c>
      <c r="D1841" s="57" t="str">
        <f t="shared" si="535"/>
        <v>7.79974387865352-34.9464514605652i</v>
      </c>
      <c r="E1841" s="57" t="str">
        <f t="shared" si="536"/>
        <v>159.139109763624-2.69000225188941i</v>
      </c>
      <c r="F1841" s="57" t="str">
        <f t="shared" si="537"/>
        <v>3.83982124729274-72.7932259019558i</v>
      </c>
      <c r="G1841" s="57" t="str">
        <f t="shared" si="538"/>
        <v>0.999995157988905-0.00220045169224553i</v>
      </c>
      <c r="H1841" s="57" t="str">
        <f t="shared" si="539"/>
        <v>110.332919544781+66.5493845380625i</v>
      </c>
      <c r="I1841" s="57" t="str">
        <f t="shared" si="540"/>
        <v>14.861256163586-21.9362828863787i</v>
      </c>
      <c r="K1841" s="57" t="str">
        <f t="shared" si="541"/>
        <v>0.0797482942325929-0.0489039419553291i</v>
      </c>
      <c r="L1841" s="57" t="str">
        <f t="shared" si="542"/>
        <v>0.000125-0.550153783682439i</v>
      </c>
      <c r="M1841" s="57" t="str">
        <f t="shared" si="543"/>
        <v>0.0015-0.265210912133844i</v>
      </c>
      <c r="N1841" s="57">
        <f t="shared" si="544"/>
        <v>70.095482691047522</v>
      </c>
      <c r="O1841" s="57">
        <f t="shared" si="545"/>
        <v>36.474934583811873</v>
      </c>
      <c r="P1841" s="371">
        <f t="shared" si="546"/>
        <v>36.474934583811873</v>
      </c>
      <c r="Q1841" s="371">
        <f t="shared" si="547"/>
        <v>-109.90451730895248</v>
      </c>
      <c r="R1841" s="12">
        <f t="shared" si="548"/>
        <v>70.095482691047522</v>
      </c>
      <c r="S1841" s="57">
        <f t="shared" si="549"/>
        <v>0.91201682187005673</v>
      </c>
      <c r="T1841" s="12">
        <f t="shared" si="532"/>
        <v>36.474934583811873</v>
      </c>
    </row>
    <row r="1842" spans="1:20" x14ac:dyDescent="0.25">
      <c r="A1842" s="57">
        <f t="shared" si="533"/>
        <v>5752.146103715846</v>
      </c>
      <c r="B1842" s="12">
        <f t="shared" si="550"/>
        <v>915.48248579316294</v>
      </c>
      <c r="C1842" s="57" t="str">
        <f t="shared" si="534"/>
        <v>-22.6346827631056-62.3433654178535i</v>
      </c>
      <c r="D1842" s="57" t="str">
        <f t="shared" si="535"/>
        <v>7.79974192849743-34.8144966924959i</v>
      </c>
      <c r="E1842" s="57" t="str">
        <f t="shared" si="536"/>
        <v>159.122012627168-2.68793882110009i</v>
      </c>
      <c r="F1842" s="57" t="str">
        <f t="shared" si="537"/>
        <v>3.83982110572159-72.5177228919651i</v>
      </c>
      <c r="G1842" s="57" t="str">
        <f t="shared" si="538"/>
        <v>0.999995121119882-0.00220881332723888i</v>
      </c>
      <c r="H1842" s="57" t="str">
        <f t="shared" si="539"/>
        <v>110.34244465036+66.8044667637513i</v>
      </c>
      <c r="I1842" s="57" t="str">
        <f t="shared" si="540"/>
        <v>14.8618203309729-21.8497170417172i</v>
      </c>
      <c r="K1842" s="57" t="str">
        <f t="shared" si="541"/>
        <v>0.0795820476086041-0.0489865445016897i</v>
      </c>
      <c r="L1842" s="57" t="str">
        <f t="shared" si="542"/>
        <v>0.000125-0.548071113451322i</v>
      </c>
      <c r="M1842" s="57" t="str">
        <f t="shared" si="543"/>
        <v>0.0015-0.264206925815744i</v>
      </c>
      <c r="N1842" s="57">
        <f t="shared" si="544"/>
        <v>70.045821336428759</v>
      </c>
      <c r="O1842" s="57">
        <f t="shared" si="545"/>
        <v>36.433563388328054</v>
      </c>
      <c r="P1842" s="371">
        <f t="shared" si="546"/>
        <v>36.433563388328054</v>
      </c>
      <c r="Q1842" s="371">
        <f t="shared" si="547"/>
        <v>-109.95417866357124</v>
      </c>
      <c r="R1842" s="12">
        <f t="shared" si="548"/>
        <v>70.045821336428759</v>
      </c>
      <c r="S1842" s="57">
        <f t="shared" si="549"/>
        <v>0.91548248579316294</v>
      </c>
      <c r="T1842" s="12">
        <f t="shared" si="532"/>
        <v>36.433563388328054</v>
      </c>
    </row>
    <row r="1843" spans="1:20" x14ac:dyDescent="0.25">
      <c r="A1843" s="57">
        <f t="shared" si="533"/>
        <v>5774.0042589099658</v>
      </c>
      <c r="B1843" s="12">
        <f t="shared" si="550"/>
        <v>918.96131923917699</v>
      </c>
      <c r="C1843" s="57" t="str">
        <f t="shared" si="534"/>
        <v>-22.5807630611154-62.0272991249259i</v>
      </c>
      <c r="D1843" s="57" t="str">
        <f t="shared" si="535"/>
        <v>7.79973996349298-34.6830427424788i</v>
      </c>
      <c r="E1843" s="57" t="str">
        <f t="shared" si="536"/>
        <v>159.104872314172-2.68578544702202i</v>
      </c>
      <c r="F1843" s="57" t="str">
        <f t="shared" si="537"/>
        <v>3.83982096307246-72.2432630737596i</v>
      </c>
      <c r="G1843" s="57" t="str">
        <f t="shared" si="538"/>
        <v>0.999995083970125-0.00221720673551329i</v>
      </c>
      <c r="H1843" s="57" t="str">
        <f t="shared" si="539"/>
        <v>110.352043328505+67.0605435568636i</v>
      </c>
      <c r="I1843" s="57" t="str">
        <f t="shared" si="540"/>
        <v>14.8623888351713-21.7634653657002i</v>
      </c>
      <c r="K1843" s="57" t="str">
        <f t="shared" si="541"/>
        <v>0.0794152408476814-0.0490687195104088i</v>
      </c>
      <c r="L1843" s="57" t="str">
        <f t="shared" si="542"/>
        <v>0.000125-0.545996327407176i</v>
      </c>
      <c r="M1843" s="57" t="str">
        <f t="shared" si="543"/>
        <v>0.0015-0.263206740202973i</v>
      </c>
      <c r="N1843" s="57">
        <f t="shared" si="544"/>
        <v>69.996188927691946</v>
      </c>
      <c r="O1843" s="57">
        <f t="shared" si="545"/>
        <v>36.392151395162301</v>
      </c>
      <c r="P1843" s="371">
        <f t="shared" si="546"/>
        <v>36.392151395162301</v>
      </c>
      <c r="Q1843" s="371">
        <f t="shared" si="547"/>
        <v>-110.00381107230805</v>
      </c>
      <c r="R1843" s="12">
        <f t="shared" si="548"/>
        <v>69.996188927691946</v>
      </c>
      <c r="S1843" s="57">
        <f t="shared" si="549"/>
        <v>0.91896131923917701</v>
      </c>
      <c r="T1843" s="12">
        <f t="shared" si="532"/>
        <v>36.392151395162301</v>
      </c>
    </row>
    <row r="1844" spans="1:20" x14ac:dyDescent="0.25">
      <c r="A1844" s="57">
        <f t="shared" si="533"/>
        <v>5795.9454750938248</v>
      </c>
      <c r="B1844" s="12">
        <f t="shared" si="550"/>
        <v>922.45337225228593</v>
      </c>
      <c r="C1844" s="57" t="str">
        <f t="shared" si="534"/>
        <v>-22.5266885837056-61.7125043930707i</v>
      </c>
      <c r="D1844" s="57" t="str">
        <f t="shared" si="535"/>
        <v>7.79973798352711-34.5520877195028i</v>
      </c>
      <c r="E1844" s="57" t="str">
        <f t="shared" si="536"/>
        <v>159.087689204258-2.68354154874588i</v>
      </c>
      <c r="F1844" s="57" t="str">
        <f t="shared" si="537"/>
        <v>3.83982081933717-71.9698424991425i</v>
      </c>
      <c r="G1844" s="57" t="str">
        <f t="shared" si="538"/>
        <v>0.999995046537495-0.00222563203779657i</v>
      </c>
      <c r="H1844" s="57" t="str">
        <f t="shared" si="539"/>
        <v>110.361716155542+67.3176189884846i</v>
      </c>
      <c r="I1844" s="57" t="str">
        <f t="shared" si="540"/>
        <v>14.8629617098346-21.6775266158832i</v>
      </c>
      <c r="K1844" s="57" t="str">
        <f t="shared" si="541"/>
        <v>0.0792478759374759-0.0491504624563219i</v>
      </c>
      <c r="L1844" s="57" t="str">
        <f t="shared" si="542"/>
        <v>0.000125-0.543929395703503i</v>
      </c>
      <c r="M1844" s="57" t="str">
        <f t="shared" si="543"/>
        <v>0.0015-0.262210340907524i</v>
      </c>
      <c r="N1844" s="57">
        <f t="shared" si="544"/>
        <v>69.946586958073169</v>
      </c>
      <c r="O1844" s="57">
        <f t="shared" si="545"/>
        <v>36.35069853698753</v>
      </c>
      <c r="P1844" s="371">
        <f t="shared" si="546"/>
        <v>36.35069853698753</v>
      </c>
      <c r="Q1844" s="371">
        <f t="shared" si="547"/>
        <v>-110.05341304192683</v>
      </c>
      <c r="R1844" s="12">
        <f t="shared" si="548"/>
        <v>69.946586958073169</v>
      </c>
      <c r="S1844" s="57">
        <f t="shared" si="549"/>
        <v>0.92245337225228596</v>
      </c>
      <c r="T1844" s="12">
        <f t="shared" si="532"/>
        <v>36.35069853698753</v>
      </c>
    </row>
    <row r="1845" spans="1:20" x14ac:dyDescent="0.25">
      <c r="A1845" s="57">
        <f t="shared" si="533"/>
        <v>5817.9700678991812</v>
      </c>
      <c r="B1845" s="12">
        <f t="shared" si="550"/>
        <v>925.9586950668446</v>
      </c>
      <c r="C1845" s="57" t="str">
        <f t="shared" si="534"/>
        <v>-22.4724602262727-61.3989783214915i</v>
      </c>
      <c r="D1845" s="57" t="str">
        <f t="shared" si="535"/>
        <v>7.79973598848591-34.4216297397337i</v>
      </c>
      <c r="E1845" s="57" t="str">
        <f t="shared" si="536"/>
        <v>159.070463682431-2.68120654658974i</v>
      </c>
      <c r="F1845" s="57" t="str">
        <f t="shared" si="537"/>
        <v>3.83982067450741-71.6974572348667i</v>
      </c>
      <c r="G1845" s="57" t="str">
        <f t="shared" si="538"/>
        <v>0.999995008819841-0.00223408935527517i</v>
      </c>
      <c r="H1845" s="57" t="str">
        <f t="shared" si="539"/>
        <v>110.371463712434+67.5756971485607i</v>
      </c>
      <c r="I1845" s="57" t="str">
        <f t="shared" si="540"/>
        <v>14.863538988882-21.5918995543038i</v>
      </c>
      <c r="K1845" s="57" t="str">
        <f t="shared" si="541"/>
        <v>0.079079954911186-0.0492317688190637i</v>
      </c>
      <c r="L1845" s="57" t="str">
        <f t="shared" si="542"/>
        <v>0.000125-0.541870288606797i</v>
      </c>
      <c r="M1845" s="57" t="str">
        <f t="shared" si="543"/>
        <v>0.0015-0.26121771359586i</v>
      </c>
      <c r="N1845" s="57">
        <f t="shared" si="544"/>
        <v>69.897016929154134</v>
      </c>
      <c r="O1845" s="57">
        <f t="shared" si="545"/>
        <v>36.309204747885701</v>
      </c>
      <c r="P1845" s="371">
        <f t="shared" si="546"/>
        <v>36.309204747885701</v>
      </c>
      <c r="Q1845" s="371">
        <f t="shared" si="547"/>
        <v>-110.10298307084587</v>
      </c>
      <c r="R1845" s="12">
        <f t="shared" si="548"/>
        <v>69.897016929154134</v>
      </c>
      <c r="S1845" s="57">
        <f t="shared" si="549"/>
        <v>0.92595869506684458</v>
      </c>
      <c r="T1845" s="12">
        <f t="shared" si="532"/>
        <v>36.309204747885701</v>
      </c>
    </row>
    <row r="1846" spans="1:20" x14ac:dyDescent="0.25">
      <c r="A1846" s="57">
        <f t="shared" si="533"/>
        <v>5840.0783541571973</v>
      </c>
      <c r="B1846" s="12">
        <f t="shared" si="550"/>
        <v>929.47733810809859</v>
      </c>
      <c r="C1846" s="57" t="str">
        <f t="shared" si="534"/>
        <v>-22.4180788982048-61.086718020436i</v>
      </c>
      <c r="D1846" s="57" t="str">
        <f t="shared" si="535"/>
        <v>7.79973397825465-34.2916669264879i</v>
      </c>
      <c r="E1846" s="57" t="str">
        <f t="shared" si="536"/>
        <v>159.053196139078-2.67877986216238i</v>
      </c>
      <c r="F1846" s="57" t="str">
        <f t="shared" si="537"/>
        <v>3.83982052857488-71.426103362579i</v>
      </c>
      <c r="G1846" s="57" t="str">
        <f t="shared" si="538"/>
        <v>0.99999497081499-0.00224257880959591i</v>
      </c>
      <c r="H1846" s="57" t="str">
        <f t="shared" si="539"/>
        <v>110.381286584819+67.8347821460108i</v>
      </c>
      <c r="I1846" s="57" t="str">
        <f t="shared" si="540"/>
        <v>14.8641207065013-21.506582947463i</v>
      </c>
      <c r="K1846" s="57" t="str">
        <f t="shared" si="541"/>
        <v>0.0789114798476495-0.0493126340835888i</v>
      </c>
      <c r="L1846" s="57" t="str">
        <f t="shared" si="542"/>
        <v>0.000125-0.539818976496113i</v>
      </c>
      <c r="M1846" s="57" t="str">
        <f t="shared" si="543"/>
        <v>0.0015-0.260228843988703i</v>
      </c>
      <c r="N1846" s="57">
        <f t="shared" si="544"/>
        <v>69.847480350809107</v>
      </c>
      <c r="O1846" s="57">
        <f t="shared" si="545"/>
        <v>36.267669963364092</v>
      </c>
      <c r="P1846" s="371">
        <f t="shared" si="546"/>
        <v>36.267669963364092</v>
      </c>
      <c r="Q1846" s="371">
        <f t="shared" si="547"/>
        <v>-110.15251964919089</v>
      </c>
      <c r="R1846" s="12">
        <f t="shared" si="548"/>
        <v>69.847480350809107</v>
      </c>
      <c r="S1846" s="57">
        <f t="shared" si="549"/>
        <v>0.92947733810809863</v>
      </c>
      <c r="T1846" s="12">
        <f t="shared" si="532"/>
        <v>36.267669963364092</v>
      </c>
    </row>
    <row r="1847" spans="1:20" x14ac:dyDescent="0.25">
      <c r="A1847" s="57">
        <f t="shared" si="533"/>
        <v>5862.2706519029953</v>
      </c>
      <c r="B1847" s="12">
        <f t="shared" si="550"/>
        <v>933.00935199290939</v>
      </c>
      <c r="C1847" s="57" t="str">
        <f t="shared" si="534"/>
        <v>-22.3635455228601-60.7757206109618i</v>
      </c>
      <c r="D1847" s="57" t="str">
        <f t="shared" si="535"/>
        <v>7.79973195271764-34.1621974102046i</v>
      </c>
      <c r="E1847" s="57" t="str">
        <f t="shared" si="536"/>
        <v>159.035886969964-2.67626091841542i</v>
      </c>
      <c r="F1847" s="57" t="str">
        <f t="shared" si="537"/>
        <v>3.83982038153115-71.1557769787626i</v>
      </c>
      <c r="G1847" s="57" t="str">
        <f t="shared" si="538"/>
        <v>0.999994932520757-0.00225110052286777i</v>
      </c>
      <c r="H1847" s="57" t="str">
        <f t="shared" si="539"/>
        <v>110.391185363055+68.0948781088389i</v>
      </c>
      <c r="I1847" s="57" t="str">
        <f t="shared" si="540"/>
        <v>14.8647068971505-21.421575566309i</v>
      </c>
      <c r="K1847" s="57" t="str">
        <f t="shared" si="541"/>
        <v>0.0787424528714287-0.0493930537406958i</v>
      </c>
      <c r="L1847" s="57" t="str">
        <f t="shared" si="542"/>
        <v>0.000125-0.537775429862634i</v>
      </c>
      <c r="M1847" s="57" t="str">
        <f t="shared" si="543"/>
        <v>0.0015-0.259243717860832i</v>
      </c>
      <c r="N1847" s="57">
        <f t="shared" si="544"/>
        <v>69.797978741154765</v>
      </c>
      <c r="O1847" s="57">
        <f t="shared" si="545"/>
        <v>36.22609412037113</v>
      </c>
      <c r="P1847" s="371">
        <f t="shared" si="546"/>
        <v>36.22609412037113</v>
      </c>
      <c r="Q1847" s="371">
        <f t="shared" si="547"/>
        <v>-110.20202125884524</v>
      </c>
      <c r="R1847" s="12">
        <f t="shared" si="548"/>
        <v>69.797978741154765</v>
      </c>
      <c r="S1847" s="57">
        <f t="shared" si="549"/>
        <v>0.93300935199290935</v>
      </c>
      <c r="T1847" s="12">
        <f t="shared" si="532"/>
        <v>36.22609412037113</v>
      </c>
    </row>
    <row r="1848" spans="1:20" x14ac:dyDescent="0.25">
      <c r="A1848" s="57">
        <f t="shared" si="533"/>
        <v>5884.5472803802268</v>
      </c>
      <c r="B1848" s="12">
        <f t="shared" si="550"/>
        <v>936.55478753048249</v>
      </c>
      <c r="C1848" s="57" t="str">
        <f t="shared" si="534"/>
        <v>-22.3088610375489-60.4659832247059i</v>
      </c>
      <c r="D1848" s="57" t="str">
        <f t="shared" si="535"/>
        <v>7.79972991175836-34.0332193284193i</v>
      </c>
      <c r="E1848" s="57" t="str">
        <f t="shared" si="536"/>
        <v>159.018536576234-2.673649139707i</v>
      </c>
      <c r="F1848" s="57" t="str">
        <f t="shared" si="537"/>
        <v>3.83982023336778-70.8864741946817i</v>
      </c>
      <c r="G1848" s="57" t="str">
        <f t="shared" si="538"/>
        <v>0.999994893934937-0.0022596546176636i</v>
      </c>
      <c r="H1848" s="57" t="str">
        <f t="shared" si="539"/>
        <v>110.401160642255+68.3559891842469i</v>
      </c>
      <c r="I1848" s="57" t="str">
        <f t="shared" si="540"/>
        <v>14.8652975955601-21.3368761862175i</v>
      </c>
      <c r="K1848" s="57" t="str">
        <f t="shared" si="541"/>
        <v>0.0785728761528902-0.0494730232875542i</v>
      </c>
      <c r="L1848" s="57" t="str">
        <f t="shared" si="542"/>
        <v>0.000125-0.535739619309258i</v>
      </c>
      <c r="M1848" s="57" t="str">
        <f t="shared" si="543"/>
        <v>0.0015-0.258262321040876i</v>
      </c>
      <c r="N1848" s="57">
        <f t="shared" si="544"/>
        <v>69.748513626495253</v>
      </c>
      <c r="O1848" s="57">
        <f t="shared" si="545"/>
        <v>36.184477157312898</v>
      </c>
      <c r="P1848" s="371">
        <f t="shared" si="546"/>
        <v>36.184477157312898</v>
      </c>
      <c r="Q1848" s="371">
        <f t="shared" si="547"/>
        <v>-110.25148637350475</v>
      </c>
      <c r="R1848" s="12">
        <f t="shared" si="548"/>
        <v>69.748513626495253</v>
      </c>
      <c r="S1848" s="57">
        <f t="shared" si="549"/>
        <v>0.93655478753048249</v>
      </c>
      <c r="T1848" s="12">
        <f t="shared" si="532"/>
        <v>36.184477157312898</v>
      </c>
    </row>
    <row r="1849" spans="1:20" x14ac:dyDescent="0.25">
      <c r="A1849" s="57">
        <f t="shared" si="533"/>
        <v>5906.9085600456719</v>
      </c>
      <c r="B1849" s="12">
        <f t="shared" si="550"/>
        <v>940.11369572309832</v>
      </c>
      <c r="C1849" s="57" t="str">
        <f t="shared" si="534"/>
        <v>-22.2540263935092-60.1575030036484i</v>
      </c>
      <c r="D1849" s="57" t="str">
        <f t="shared" si="535"/>
        <v>7.7997278552594-33.9047308257369i</v>
      </c>
      <c r="E1849" s="57" t="str">
        <f t="shared" si="536"/>
        <v>159.001145364405-2.67094395185922i</v>
      </c>
      <c r="F1849" s="57" t="str">
        <f t="shared" si="537"/>
        <v>3.83982008407625-70.6181911363254i</v>
      </c>
      <c r="G1849" s="57" t="str">
        <f t="shared" si="538"/>
        <v>0.999994855055311-0.0022682412170219i</v>
      </c>
      <c r="H1849" s="57" t="str">
        <f t="shared" si="539"/>
        <v>110.411213022329+68.6181195387491i</v>
      </c>
      <c r="I1849" s="57" t="str">
        <f t="shared" si="540"/>
        <v>14.8658928367355-21.2524835869748i</v>
      </c>
      <c r="K1849" s="57" t="str">
        <f t="shared" si="541"/>
        <v>0.0784027519082759-0.0495525382282346i</v>
      </c>
      <c r="L1849" s="57" t="str">
        <f t="shared" si="542"/>
        <v>0.000125-0.533711515550167i</v>
      </c>
      <c r="M1849" s="57" t="str">
        <f t="shared" si="543"/>
        <v>0.0015-0.257284639411114i</v>
      </c>
      <c r="N1849" s="57">
        <f t="shared" si="544"/>
        <v>69.699086541267036</v>
      </c>
      <c r="O1849" s="57">
        <f t="shared" si="545"/>
        <v>36.142819014068763</v>
      </c>
      <c r="P1849" s="371">
        <f t="shared" si="546"/>
        <v>36.142819014068763</v>
      </c>
      <c r="Q1849" s="371">
        <f t="shared" si="547"/>
        <v>-110.30091345873296</v>
      </c>
      <c r="R1849" s="12">
        <f t="shared" si="548"/>
        <v>69.699086541267036</v>
      </c>
      <c r="S1849" s="57">
        <f t="shared" si="549"/>
        <v>0.94011369572309833</v>
      </c>
      <c r="T1849" s="12">
        <f t="shared" si="532"/>
        <v>36.142819014068763</v>
      </c>
    </row>
    <row r="1850" spans="1:20" x14ac:dyDescent="0.25">
      <c r="A1850" s="57">
        <f t="shared" si="533"/>
        <v>5929.3548125738453</v>
      </c>
      <c r="B1850" s="12">
        <f t="shared" si="550"/>
        <v>943.68612776684608</v>
      </c>
      <c r="C1850" s="57" t="str">
        <f t="shared" si="534"/>
        <v>-22.1990425558812-59.8502770998813i</v>
      </c>
      <c r="D1850" s="57" t="str">
        <f t="shared" si="535"/>
        <v>7.79972578310246-33.7767300538051i</v>
      </c>
      <c r="E1850" s="57" t="str">
        <f t="shared" si="536"/>
        <v>158.983713746364-2.66814478221583i</v>
      </c>
      <c r="F1850" s="57" t="str">
        <f t="shared" si="537"/>
        <v>3.83981993364795-70.3509239443515i</v>
      </c>
      <c r="G1850" s="57" t="str">
        <f t="shared" si="538"/>
        <v>0.999994815879641-0.00227686044444859i</v>
      </c>
      <c r="H1850" s="57" t="str">
        <f t="shared" si="539"/>
        <v>110.421343108025+68.881273358288i</v>
      </c>
      <c r="I1850" s="57" t="str">
        <f t="shared" si="540"/>
        <v>14.8664926559591-21.1683965527598i</v>
      </c>
      <c r="K1850" s="57" t="str">
        <f t="shared" si="541"/>
        <v>0.0782320823997686-0.0496315940742423i</v>
      </c>
      <c r="L1850" s="57" t="str">
        <f t="shared" si="542"/>
        <v>0.000125-0.531691089410409i</v>
      </c>
      <c r="M1850" s="57" t="str">
        <f t="shared" si="543"/>
        <v>0.0015-0.256310658907267i</v>
      </c>
      <c r="N1850" s="57">
        <f t="shared" si="544"/>
        <v>69.649699027983232</v>
      </c>
      <c r="O1850" s="57">
        <f t="shared" si="545"/>
        <v>36.101119632007681</v>
      </c>
      <c r="P1850" s="371">
        <f t="shared" si="546"/>
        <v>36.101119632007681</v>
      </c>
      <c r="Q1850" s="371">
        <f t="shared" si="547"/>
        <v>-110.35030097201677</v>
      </c>
      <c r="R1850" s="12">
        <f t="shared" si="548"/>
        <v>69.649699027983232</v>
      </c>
      <c r="S1850" s="57">
        <f t="shared" si="549"/>
        <v>0.94368612776684613</v>
      </c>
      <c r="T1850" s="12">
        <f t="shared" si="532"/>
        <v>36.101119632007681</v>
      </c>
    </row>
    <row r="1851" spans="1:20" x14ac:dyDescent="0.25">
      <c r="A1851" s="57">
        <f t="shared" si="533"/>
        <v>5951.8863608616257</v>
      </c>
      <c r="B1851" s="12">
        <f t="shared" si="550"/>
        <v>947.27213505236011</v>
      </c>
      <c r="C1851" s="57" t="str">
        <f t="shared" si="534"/>
        <v>-22.1439105036807-59.5443026753746i</v>
      </c>
      <c r="D1851" s="57" t="str">
        <f t="shared" si="535"/>
        <v>7.79972369516831-33.6492151712876i</v>
      </c>
      <c r="E1851" s="57" t="str">
        <f t="shared" si="536"/>
        <v>158.966242139363-2.66525105970426i</v>
      </c>
      <c r="F1851" s="57" t="str">
        <f t="shared" si="537"/>
        <v>3.83981978207424-70.084668774032i</v>
      </c>
      <c r="G1851" s="57" t="str">
        <f t="shared" si="538"/>
        <v>0.999994776405674-0.00228551242391877i</v>
      </c>
      <c r="H1851" s="57" t="str">
        <f t="shared" si="539"/>
        <v>110.431551508972+69.1454548483494i</v>
      </c>
      <c r="I1851" s="57" t="str">
        <f t="shared" si="540"/>
        <v>14.8670970887928-21.0846138721268i</v>
      </c>
      <c r="K1851" s="57" t="str">
        <f t="shared" si="541"/>
        <v>0.0780608699355505-0.0497101863450536i</v>
      </c>
      <c r="L1851" s="57" t="str">
        <f t="shared" si="542"/>
        <v>0.000125-0.529678311825471i</v>
      </c>
      <c r="M1851" s="57" t="str">
        <f t="shared" si="543"/>
        <v>0.0015-0.255340365518297i</v>
      </c>
      <c r="N1851" s="57">
        <f t="shared" si="544"/>
        <v>69.600352637174296</v>
      </c>
      <c r="O1851" s="57">
        <f t="shared" si="545"/>
        <v>36.059378954004146</v>
      </c>
      <c r="P1851" s="371">
        <f t="shared" si="546"/>
        <v>36.059378954004146</v>
      </c>
      <c r="Q1851" s="371">
        <f t="shared" si="547"/>
        <v>-110.3996473628257</v>
      </c>
      <c r="R1851" s="12">
        <f t="shared" si="548"/>
        <v>69.600352637174296</v>
      </c>
      <c r="S1851" s="57">
        <f t="shared" si="549"/>
        <v>0.94727213505236008</v>
      </c>
      <c r="T1851" s="12">
        <f t="shared" si="532"/>
        <v>36.059378954004146</v>
      </c>
    </row>
    <row r="1852" spans="1:20" x14ac:dyDescent="0.25">
      <c r="A1852" s="57">
        <f t="shared" si="533"/>
        <v>5974.5035290329006</v>
      </c>
      <c r="B1852" s="12">
        <f t="shared" si="550"/>
        <v>950.87176916555916</v>
      </c>
      <c r="C1852" s="57" t="str">
        <f t="shared" si="534"/>
        <v>-22.0886312297671-59.2395769017426i</v>
      </c>
      <c r="D1852" s="57" t="str">
        <f t="shared" si="535"/>
        <v>7.79972159133685-33.5221843438381i</v>
      </c>
      <c r="E1852" s="57" t="str">
        <f t="shared" si="536"/>
        <v>158.94873096601-2.66226221489369i</v>
      </c>
      <c r="F1852" s="57" t="str">
        <f t="shared" si="537"/>
        <v>3.83981962934639-69.8194217951966i</v>
      </c>
      <c r="G1852" s="57" t="str">
        <f t="shared" si="538"/>
        <v>0.999994736631138-0.00229419727987855i</v>
      </c>
      <c r="H1852" s="57" t="str">
        <f t="shared" si="539"/>
        <v>110.441838839716+69.4106682340796i</v>
      </c>
      <c r="I1852" s="57" t="str">
        <f t="shared" si="540"/>
        <v>14.8677061710801-21.0011343379866i</v>
      </c>
      <c r="K1852" s="57" t="str">
        <f t="shared" si="541"/>
        <v>0.0778891168698541-0.0497883105686539i</v>
      </c>
      <c r="L1852" s="57" t="str">
        <f t="shared" si="542"/>
        <v>0.000125-0.527673153840875i</v>
      </c>
      <c r="M1852" s="57" t="str">
        <f t="shared" si="543"/>
        <v>0.0015-0.254373745286209i</v>
      </c>
      <c r="N1852" s="57">
        <f t="shared" si="544"/>
        <v>69.551048927330086</v>
      </c>
      <c r="O1852" s="57">
        <f t="shared" si="545"/>
        <v>36.017596924454025</v>
      </c>
      <c r="P1852" s="371">
        <f t="shared" si="546"/>
        <v>36.017596924454025</v>
      </c>
      <c r="Q1852" s="371">
        <f t="shared" si="547"/>
        <v>-110.44895107266991</v>
      </c>
      <c r="R1852" s="12">
        <f t="shared" si="548"/>
        <v>69.551048927330086</v>
      </c>
      <c r="S1852" s="57">
        <f t="shared" si="549"/>
        <v>0.95087176916555916</v>
      </c>
      <c r="T1852" s="12">
        <f t="shared" si="532"/>
        <v>36.017596924454025</v>
      </c>
    </row>
    <row r="1853" spans="1:20" x14ac:dyDescent="0.25">
      <c r="A1853" s="57">
        <f t="shared" si="533"/>
        <v>5997.206642443226</v>
      </c>
      <c r="B1853" s="12">
        <f t="shared" si="550"/>
        <v>954.48508188838832</v>
      </c>
      <c r="C1853" s="57" t="str">
        <f t="shared" si="534"/>
        <v>-22.0332057408108-58.9360969600115i</v>
      </c>
      <c r="D1853" s="57" t="str">
        <f t="shared" si="535"/>
        <v>7.79971947148702-33.3956357440731i</v>
      </c>
      <c r="E1853" s="57" t="str">
        <f t="shared" si="536"/>
        <v>158.931180654266-2.65917768005256i</v>
      </c>
      <c r="F1853" s="57" t="str">
        <f t="shared" si="537"/>
        <v>3.83981947545562-69.5551791921785i</v>
      </c>
      <c r="G1853" s="57" t="str">
        <f t="shared" si="538"/>
        <v>0.999994696553744-0.00230291513724676i</v>
      </c>
      <c r="H1853" s="57" t="str">
        <f t="shared" si="539"/>
        <v>110.452205719767+69.6769177604036i</v>
      </c>
      <c r="I1853" s="57" t="str">
        <f t="shared" si="540"/>
        <v>14.8683199389483-20.9179567475901i</v>
      </c>
      <c r="K1853" s="57" t="str">
        <f t="shared" si="541"/>
        <v>0.0777168256030071-0.0498659622820804i</v>
      </c>
      <c r="L1853" s="57" t="str">
        <f t="shared" si="542"/>
        <v>0.000125-0.525675586611752i</v>
      </c>
      <c r="M1853" s="57" t="str">
        <f t="shared" si="543"/>
        <v>0.0015-0.253410784305847i</v>
      </c>
      <c r="N1853" s="57">
        <f t="shared" si="544"/>
        <v>69.501789464839092</v>
      </c>
      <c r="O1853" s="57">
        <f t="shared" si="545"/>
        <v>35.97577348929061</v>
      </c>
      <c r="P1853" s="371">
        <f t="shared" si="546"/>
        <v>35.97577348929061</v>
      </c>
      <c r="Q1853" s="371">
        <f t="shared" si="547"/>
        <v>-110.49821053516091</v>
      </c>
      <c r="R1853" s="12">
        <f t="shared" si="548"/>
        <v>69.501789464839092</v>
      </c>
      <c r="S1853" s="57">
        <f t="shared" si="549"/>
        <v>0.95448508188838832</v>
      </c>
      <c r="T1853" s="12">
        <f t="shared" si="532"/>
        <v>35.97577348929061</v>
      </c>
    </row>
    <row r="1854" spans="1:20" x14ac:dyDescent="0.25">
      <c r="A1854" s="57">
        <f t="shared" si="533"/>
        <v>6019.9960276845104</v>
      </c>
      <c r="B1854" s="12">
        <f t="shared" si="550"/>
        <v>958.11212519956428</v>
      </c>
      <c r="C1854" s="57" t="str">
        <f t="shared" si="534"/>
        <v>-21.9776350572588-58.6338600403855i</v>
      </c>
      <c r="D1854" s="57" t="str">
        <f t="shared" si="535"/>
        <v>7.7997173354969-33.2695675515464i</v>
      </c>
      <c r="E1854" s="57" t="str">
        <f t="shared" si="536"/>
        <v>158.913591637435-2.65599688921147i</v>
      </c>
      <c r="F1854" s="57" t="str">
        <f t="shared" si="537"/>
        <v>3.83981932039306-69.291937163759i</v>
      </c>
      <c r="G1854" s="57" t="str">
        <f t="shared" si="538"/>
        <v>0.999994656171187-0.00231166612141681i</v>
      </c>
      <c r="H1854" s="57" t="str">
        <f t="shared" si="539"/>
        <v>110.462652773638+69.944207692145i</v>
      </c>
      <c r="I1854" s="57" t="str">
        <f t="shared" si="540"/>
        <v>14.8689384288112-20.8350799025098i</v>
      </c>
      <c r="K1854" s="57" t="str">
        <f t="shared" si="541"/>
        <v>0.0775439985814681-0.0499431370319659i</v>
      </c>
      <c r="L1854" s="57" t="str">
        <f t="shared" si="542"/>
        <v>0.000125-0.523685581402421i</v>
      </c>
      <c r="M1854" s="57" t="str">
        <f t="shared" si="543"/>
        <v>0.0015-0.252451468724693i</v>
      </c>
      <c r="N1854" s="57">
        <f t="shared" si="544"/>
        <v>69.452575823925585</v>
      </c>
      <c r="O1854" s="57">
        <f t="shared" si="545"/>
        <v>35.933908596000379</v>
      </c>
      <c r="P1854" s="371">
        <f t="shared" si="546"/>
        <v>35.933908596000379</v>
      </c>
      <c r="Q1854" s="371">
        <f t="shared" si="547"/>
        <v>-110.54742417607441</v>
      </c>
      <c r="R1854" s="12">
        <f t="shared" si="548"/>
        <v>69.452575823925585</v>
      </c>
      <c r="S1854" s="57">
        <f t="shared" si="549"/>
        <v>0.95811212519956424</v>
      </c>
      <c r="T1854" s="12">
        <f t="shared" si="532"/>
        <v>35.933908596000379</v>
      </c>
    </row>
    <row r="1855" spans="1:20" x14ac:dyDescent="0.25">
      <c r="A1855" s="57">
        <f t="shared" si="533"/>
        <v>6042.8720125897116</v>
      </c>
      <c r="B1855" s="12">
        <f t="shared" si="550"/>
        <v>961.75295127532263</v>
      </c>
      <c r="C1855" s="57" t="str">
        <f t="shared" si="534"/>
        <v>-21.9219202132957-58.3328633420164i</v>
      </c>
      <c r="D1855" s="57" t="str">
        <f t="shared" si="535"/>
        <v>7.79971518324359-33.1439779527226i</v>
      </c>
      <c r="E1855" s="57" t="str">
        <f t="shared" si="536"/>
        <v>158.895964354158-2.6527192782196i</v>
      </c>
      <c r="F1855" s="57" t="str">
        <f t="shared" si="537"/>
        <v>3.83981916414982-69.0296919231132i</v>
      </c>
      <c r="G1855" s="57" t="str">
        <f t="shared" si="538"/>
        <v>0.999994615481142-0.00232045035825846i</v>
      </c>
      <c r="H1855" s="57" t="str">
        <f t="shared" si="539"/>
        <v>110.473180630891+70.2125423141434i</v>
      </c>
      <c r="I1855" s="57" t="str">
        <f t="shared" si="540"/>
        <v>14.869561677371-20.7525026086235i</v>
      </c>
      <c r="K1855" s="57" t="str">
        <f t="shared" si="541"/>
        <v>0.0773706382978585-0.0500198303750856i</v>
      </c>
      <c r="L1855" s="57" t="str">
        <f t="shared" si="542"/>
        <v>0.000125-0.521703109585994i</v>
      </c>
      <c r="M1855" s="57" t="str">
        <f t="shared" si="543"/>
        <v>0.0015-0.251495784742671i</v>
      </c>
      <c r="N1855" s="57">
        <f t="shared" si="544"/>
        <v>69.403409586587728</v>
      </c>
      <c r="O1855" s="57">
        <f t="shared" si="545"/>
        <v>35.892002193639151</v>
      </c>
      <c r="P1855" s="371">
        <f t="shared" si="546"/>
        <v>35.892002193639151</v>
      </c>
      <c r="Q1855" s="371">
        <f t="shared" si="547"/>
        <v>-110.59659041341227</v>
      </c>
      <c r="R1855" s="12">
        <f t="shared" si="548"/>
        <v>69.403409586587728</v>
      </c>
      <c r="S1855" s="57">
        <f t="shared" si="549"/>
        <v>0.96175295127532268</v>
      </c>
      <c r="T1855" s="12">
        <f t="shared" si="532"/>
        <v>35.892002193639151</v>
      </c>
    </row>
    <row r="1856" spans="1:20" x14ac:dyDescent="0.25">
      <c r="A1856" s="57">
        <f t="shared" si="533"/>
        <v>6065.8349262375523</v>
      </c>
      <c r="B1856" s="12">
        <f t="shared" si="550"/>
        <v>965.40761249016884</v>
      </c>
      <c r="C1856" s="57" t="str">
        <f t="shared" si="534"/>
        <v>-21.866062256803-58.0331040727659i</v>
      </c>
      <c r="D1856" s="57" t="str">
        <f t="shared" si="535"/>
        <v>7.79971301460329-33.0188651409507i</v>
      </c>
      <c r="E1856" s="57" t="str">
        <f t="shared" si="536"/>
        <v>158.878299248397-2.64934428480609i</v>
      </c>
      <c r="F1856" s="57" t="str">
        <f t="shared" si="537"/>
        <v>3.83981900671686-68.7684396977551i</v>
      </c>
      <c r="G1856" s="57" t="str">
        <f t="shared" si="538"/>
        <v>0.999994574481269-0.00232926797411963i</v>
      </c>
      <c r="H1856" s="57" t="str">
        <f t="shared" si="539"/>
        <v>110.483789926175+70.4819259313782i</v>
      </c>
      <c r="I1856" s="57" t="str">
        <f t="shared" si="540"/>
        <v>14.8701897216212-20.6702236760954i</v>
      </c>
      <c r="K1856" s="57" t="str">
        <f t="shared" si="541"/>
        <v>0.0771967472909832-0.0500960378789065i</v>
      </c>
      <c r="L1856" s="57" t="str">
        <f t="shared" si="542"/>
        <v>0.000125-0.519728142643949i</v>
      </c>
      <c r="M1856" s="57" t="str">
        <f t="shared" si="543"/>
        <v>0.0015-0.250543718611946i</v>
      </c>
      <c r="N1856" s="57">
        <f t="shared" si="544"/>
        <v>69.354292342531707</v>
      </c>
      <c r="O1856" s="57">
        <f t="shared" si="545"/>
        <v>35.850054232847157</v>
      </c>
      <c r="P1856" s="371">
        <f t="shared" si="546"/>
        <v>35.850054232847157</v>
      </c>
      <c r="Q1856" s="371">
        <f t="shared" si="547"/>
        <v>-110.64570765746829</v>
      </c>
      <c r="R1856" s="12">
        <f t="shared" si="548"/>
        <v>69.354292342531707</v>
      </c>
      <c r="S1856" s="57">
        <f t="shared" si="549"/>
        <v>0.96540761249016882</v>
      </c>
      <c r="T1856" s="12">
        <f t="shared" si="532"/>
        <v>35.850054232847157</v>
      </c>
    </row>
    <row r="1857" spans="1:20" x14ac:dyDescent="0.25">
      <c r="A1857" s="57">
        <f t="shared" si="533"/>
        <v>6088.8850989572557</v>
      </c>
      <c r="B1857" s="12">
        <f t="shared" si="550"/>
        <v>969.07616141763151</v>
      </c>
      <c r="C1857" s="57" t="str">
        <f t="shared" si="534"/>
        <v>-21.8100622493175-57.7345794489795i</v>
      </c>
      <c r="D1857" s="57" t="str">
        <f t="shared" si="535"/>
        <v>7.79971082945121-32.8942273164388i</v>
      </c>
      <c r="E1857" s="57" t="str">
        <f t="shared" si="536"/>
        <v>158.860596769435-2.64587134863808i</v>
      </c>
      <c r="F1857" s="57" t="str">
        <f t="shared" si="537"/>
        <v>3.83981884808516-68.5081767294836i</v>
      </c>
      <c r="G1857" s="57" t="str">
        <f t="shared" si="538"/>
        <v>0.999994533169208-0.00233811909582824i</v>
      </c>
      <c r="H1857" s="57" t="str">
        <f t="shared" si="539"/>
        <v>110.494481299275+70.7523628690884i</v>
      </c>
      <c r="I1857" s="57" t="str">
        <f t="shared" si="540"/>
        <v>14.8708225988485-20.5882419193601i</v>
      </c>
      <c r="K1857" s="57" t="str">
        <f t="shared" si="541"/>
        <v>0.077022328145847-0.0501717551221389i</v>
      </c>
      <c r="L1857" s="57" t="str">
        <f t="shared" si="542"/>
        <v>0.000125-0.517760652165719i</v>
      </c>
      <c r="M1857" s="57" t="str">
        <f t="shared" si="543"/>
        <v>0.0015-0.249595256636727i</v>
      </c>
      <c r="N1857" s="57">
        <f t="shared" si="544"/>
        <v>69.305225689106479</v>
      </c>
      <c r="O1857" s="57">
        <f t="shared" si="545"/>
        <v>35.808064665865686</v>
      </c>
      <c r="P1857" s="371">
        <f t="shared" si="546"/>
        <v>35.808064665865686</v>
      </c>
      <c r="Q1857" s="371">
        <f t="shared" si="547"/>
        <v>-110.69477431089352</v>
      </c>
      <c r="R1857" s="12">
        <f t="shared" si="548"/>
        <v>69.305225689106479</v>
      </c>
      <c r="S1857" s="57">
        <f t="shared" si="549"/>
        <v>0.96907616141763153</v>
      </c>
      <c r="T1857" s="12">
        <f t="shared" si="532"/>
        <v>35.808064665865686</v>
      </c>
    </row>
    <row r="1858" spans="1:20" x14ac:dyDescent="0.25">
      <c r="A1858" s="57">
        <f t="shared" si="533"/>
        <v>6112.0228623332923</v>
      </c>
      <c r="B1858" s="12">
        <f t="shared" si="550"/>
        <v>972.75865083101849</v>
      </c>
      <c r="C1858" s="57" t="str">
        <f t="shared" si="534"/>
        <v>-21.7539212659847-57.4372866952498i</v>
      </c>
      <c r="D1858" s="57" t="str">
        <f t="shared" si="535"/>
        <v>7.79970862766169-32.7700626862277i</v>
      </c>
      <c r="E1858" s="57" t="str">
        <f t="shared" si="536"/>
        <v>158.842857371857-2.6422999113812i</v>
      </c>
      <c r="F1858" s="57" t="str">
        <f t="shared" si="537"/>
        <v>3.8398186882456-68.2488992743287i</v>
      </c>
      <c r="G1858" s="57" t="str">
        <f t="shared" si="538"/>
        <v>0.999994491542582-0.00234700385069399i</v>
      </c>
      <c r="H1858" s="57" t="str">
        <f t="shared" si="539"/>
        <v>110.505255395152+71.0238574728973i</v>
      </c>
      <c r="I1858" s="57" t="str">
        <f t="shared" si="540"/>
        <v>14.8714603466356-20.5065561571045i</v>
      </c>
      <c r="K1858" s="57" t="str">
        <f t="shared" si="541"/>
        <v>0.0768473834936614-0.0502469776952901i</v>
      </c>
      <c r="L1858" s="57" t="str">
        <f t="shared" si="542"/>
        <v>0.000125-0.515800609848295i</v>
      </c>
      <c r="M1858" s="57" t="str">
        <f t="shared" si="543"/>
        <v>0.0015-0.248650385173068i</v>
      </c>
      <c r="N1858" s="57">
        <f t="shared" si="544"/>
        <v>69.256211231235696</v>
      </c>
      <c r="O1858" s="57">
        <f t="shared" si="545"/>
        <v>35.766033446552143</v>
      </c>
      <c r="P1858" s="371">
        <f t="shared" si="546"/>
        <v>35.766033446552143</v>
      </c>
      <c r="Q1858" s="371">
        <f t="shared" si="547"/>
        <v>-110.7437887687643</v>
      </c>
      <c r="R1858" s="12">
        <f t="shared" si="548"/>
        <v>69.256211231235696</v>
      </c>
      <c r="S1858" s="57">
        <f t="shared" si="549"/>
        <v>0.97275865083101853</v>
      </c>
      <c r="T1858" s="12">
        <f t="shared" si="532"/>
        <v>35.766033446552143</v>
      </c>
    </row>
    <row r="1859" spans="1:20" x14ac:dyDescent="0.25">
      <c r="A1859" s="57">
        <f t="shared" si="533"/>
        <v>6135.2485492101596</v>
      </c>
      <c r="B1859" s="12">
        <f t="shared" si="550"/>
        <v>976.45513370417643</v>
      </c>
      <c r="C1859" s="57" t="str">
        <f t="shared" si="534"/>
        <v>-21.6976403955104-57.1412230441868i</v>
      </c>
      <c r="D1859" s="57" t="str">
        <f t="shared" si="535"/>
        <v>7.79970640910799-32.646369464165i</v>
      </c>
      <c r="E1859" s="57" t="str">
        <f t="shared" si="536"/>
        <v>158.825081515541-2.63862941675808i</v>
      </c>
      <c r="F1859" s="57" t="str">
        <f t="shared" si="537"/>
        <v>3.83981852718893-67.9906036024968i</v>
      </c>
      <c r="G1859" s="57" t="str">
        <f t="shared" si="538"/>
        <v>0.999994449598996-0.00235592236651025i</v>
      </c>
      <c r="H1859" s="57" t="str">
        <f t="shared" si="539"/>
        <v>110.516112863987+71.2964141089339i</v>
      </c>
      <c r="I1859" s="57" t="str">
        <f t="shared" si="540"/>
        <v>14.8721030028632-20.4251652122504i</v>
      </c>
      <c r="K1859" s="57" t="str">
        <f t="shared" si="541"/>
        <v>0.0766719160118468-0.0503217012012201i</v>
      </c>
      <c r="L1859" s="57" t="str">
        <f t="shared" si="542"/>
        <v>0.000125-0.513847987495812i</v>
      </c>
      <c r="M1859" s="57" t="str">
        <f t="shared" si="543"/>
        <v>0.0015-0.24770909062868i</v>
      </c>
      <c r="N1859" s="57">
        <f t="shared" si="544"/>
        <v>69.207250581350038</v>
      </c>
      <c r="O1859" s="57">
        <f t="shared" si="545"/>
        <v>35.723960530395885</v>
      </c>
      <c r="P1859" s="371">
        <f t="shared" si="546"/>
        <v>35.723960530395885</v>
      </c>
      <c r="Q1859" s="371">
        <f t="shared" si="547"/>
        <v>-110.79274941864996</v>
      </c>
      <c r="R1859" s="12">
        <f t="shared" si="548"/>
        <v>69.207250581350038</v>
      </c>
      <c r="S1859" s="57">
        <f t="shared" si="549"/>
        <v>0.97645513370417647</v>
      </c>
      <c r="T1859" s="12">
        <f t="shared" si="532"/>
        <v>35.723960530395885</v>
      </c>
    </row>
    <row r="1860" spans="1:20" x14ac:dyDescent="0.25">
      <c r="A1860" s="57">
        <f t="shared" si="533"/>
        <v>6158.5624936971581</v>
      </c>
      <c r="B1860" s="12">
        <f t="shared" si="550"/>
        <v>980.1656632122523</v>
      </c>
      <c r="C1860" s="57" t="str">
        <f t="shared" si="534"/>
        <v>-21.6412207401115-56.8463857361859i</v>
      </c>
      <c r="D1860" s="57" t="str">
        <f t="shared" si="535"/>
        <v>7.79970417366254-32.52314587088i</v>
      </c>
      <c r="E1860" s="57" t="str">
        <f t="shared" si="536"/>
        <v>158.807269665646-2.63485931060968i</v>
      </c>
      <c r="F1860" s="57" t="str">
        <f t="shared" si="537"/>
        <v>3.83981836490594-67.7332859983181i</v>
      </c>
      <c r="G1860" s="57" t="str">
        <f t="shared" si="538"/>
        <v>0.999994407336037-0.00236487477155583i</v>
      </c>
      <c r="H1860" s="57" t="str">
        <f t="shared" si="539"/>
        <v>110.527054361228+71.5700371639608i</v>
      </c>
      <c r="I1860" s="57" t="str">
        <f t="shared" si="540"/>
        <v>14.8727506057132-20.3440679119379i</v>
      </c>
      <c r="K1860" s="57" t="str">
        <f t="shared" si="541"/>
        <v>0.0764959284240228-0.0503959212556996i</v>
      </c>
      <c r="L1860" s="57" t="str">
        <f t="shared" si="542"/>
        <v>0.000125-0.511902757019138i</v>
      </c>
      <c r="M1860" s="57" t="str">
        <f t="shared" si="543"/>
        <v>0.0015-0.246771359462721i</v>
      </c>
      <c r="N1860" s="57">
        <f t="shared" si="544"/>
        <v>69.158345359315604</v>
      </c>
      <c r="O1860" s="57">
        <f t="shared" si="545"/>
        <v>35.681845874533813</v>
      </c>
      <c r="P1860" s="371">
        <f t="shared" si="546"/>
        <v>35.681845874533813</v>
      </c>
      <c r="Q1860" s="371">
        <f t="shared" si="547"/>
        <v>-110.8416546406844</v>
      </c>
      <c r="R1860" s="12">
        <f t="shared" si="548"/>
        <v>69.158345359315604</v>
      </c>
      <c r="S1860" s="57">
        <f t="shared" si="549"/>
        <v>0.98016566321225229</v>
      </c>
      <c r="T1860" s="12">
        <f t="shared" si="532"/>
        <v>35.681845874533813</v>
      </c>
    </row>
    <row r="1861" spans="1:20" x14ac:dyDescent="0.25">
      <c r="A1861" s="57">
        <f t="shared" si="533"/>
        <v>6181.9650311732075</v>
      </c>
      <c r="B1861" s="12">
        <f t="shared" si="550"/>
        <v>983.89029273245887</v>
      </c>
      <c r="C1861" s="57" t="str">
        <f t="shared" si="534"/>
        <v>-21.5846634154605-56.5527720191974i</v>
      </c>
      <c r="D1861" s="57" t="str">
        <f t="shared" si="535"/>
        <v>7.79970192119673-32.4003901337575i</v>
      </c>
      <c r="E1861" s="57" t="str">
        <f t="shared" si="536"/>
        <v>158.789422292597-2.63098904094997i</v>
      </c>
      <c r="F1861" s="57" t="str">
        <f t="shared" si="537"/>
        <v>3.83981820138726-67.4769427601924i</v>
      </c>
      <c r="G1861" s="57" t="str">
        <f t="shared" si="538"/>
        <v>0.999994364751273-0.00237386119459685i</v>
      </c>
      <c r="H1861" s="57" t="str">
        <f t="shared" si="539"/>
        <v>110.538080547635+71.8447310454977i</v>
      </c>
      <c r="I1861" s="57" t="str">
        <f t="shared" si="540"/>
        <v>14.87340319367-20.2632630875083i</v>
      </c>
      <c r="K1861" s="57" t="str">
        <f t="shared" si="541"/>
        <v>0.0763194234999957-0.0504696334879697i</v>
      </c>
      <c r="L1861" s="57" t="str">
        <f t="shared" si="542"/>
        <v>0.000125-0.509964890435484i</v>
      </c>
      <c r="M1861" s="57" t="str">
        <f t="shared" si="543"/>
        <v>0.0015-0.245837178185616i</v>
      </c>
      <c r="N1861" s="57">
        <f t="shared" si="544"/>
        <v>69.109497192364515</v>
      </c>
      <c r="O1861" s="57">
        <f t="shared" si="545"/>
        <v>35.639689437765838</v>
      </c>
      <c r="P1861" s="371">
        <f t="shared" si="546"/>
        <v>35.639689437765838</v>
      </c>
      <c r="Q1861" s="371">
        <f t="shared" si="547"/>
        <v>-110.89050280763549</v>
      </c>
      <c r="R1861" s="12">
        <f t="shared" si="548"/>
        <v>69.109497192364515</v>
      </c>
      <c r="S1861" s="57">
        <f t="shared" si="549"/>
        <v>0.98389029273245887</v>
      </c>
      <c r="T1861" s="12">
        <f t="shared" si="532"/>
        <v>35.639689437765838</v>
      </c>
    </row>
    <row r="1862" spans="1:20" x14ac:dyDescent="0.25">
      <c r="A1862" s="57">
        <f t="shared" si="533"/>
        <v>6205.4564982916654</v>
      </c>
      <c r="B1862" s="12">
        <f t="shared" si="550"/>
        <v>987.62907584484219</v>
      </c>
      <c r="C1862" s="57" t="str">
        <f t="shared" si="534"/>
        <v>-21.5279695506324-56.2603791484941i</v>
      </c>
      <c r="D1862" s="57" t="str">
        <f t="shared" si="535"/>
        <v>7.79969965158098-32.2781004869126i</v>
      </c>
      <c r="E1862" s="57" t="str">
        <f t="shared" si="536"/>
        <v>158.771539872069-2.62701805803205i</v>
      </c>
      <c r="F1862" s="57" t="str">
        <f t="shared" si="537"/>
        <v>3.83981803662351-67.221570200536i</v>
      </c>
      <c r="G1862" s="57" t="str">
        <f t="shared" si="538"/>
        <v>0.999994321842253-0.00238288176488862i</v>
      </c>
      <c r="H1862" s="57" t="str">
        <f t="shared" si="539"/>
        <v>110.549192089322+72.1205001819508i</v>
      </c>
      <c r="I1862" s="57" t="str">
        <f t="shared" si="540"/>
        <v>14.8740608055246-20.1827495744862i</v>
      </c>
      <c r="K1862" s="57" t="str">
        <f t="shared" si="541"/>
        <v>0.076142404055734-0.0505428335413031i</v>
      </c>
      <c r="L1862" s="57" t="str">
        <f t="shared" si="542"/>
        <v>0.000125-0.508034359867984i</v>
      </c>
      <c r="M1862" s="57" t="str">
        <f t="shared" si="543"/>
        <v>0.0015-0.244906533358852i</v>
      </c>
      <c r="N1862" s="57">
        <f t="shared" si="544"/>
        <v>69.060707715019234</v>
      </c>
      <c r="O1862" s="57">
        <f t="shared" si="545"/>
        <v>35.597491180570216</v>
      </c>
      <c r="P1862" s="371">
        <f t="shared" si="546"/>
        <v>35.597491180570216</v>
      </c>
      <c r="Q1862" s="371">
        <f t="shared" si="547"/>
        <v>-110.93929228498077</v>
      </c>
      <c r="R1862" s="12">
        <f t="shared" si="548"/>
        <v>69.060707715019234</v>
      </c>
      <c r="S1862" s="57">
        <f t="shared" si="549"/>
        <v>0.98762907584484216</v>
      </c>
      <c r="T1862" s="12">
        <f t="shared" si="532"/>
        <v>35.597491180570216</v>
      </c>
    </row>
    <row r="1863" spans="1:20" x14ac:dyDescent="0.25">
      <c r="A1863" s="57">
        <f t="shared" si="533"/>
        <v>6229.0372329851743</v>
      </c>
      <c r="B1863" s="12">
        <f t="shared" si="550"/>
        <v>991.38206633305265</v>
      </c>
      <c r="C1863" s="57" t="str">
        <f t="shared" si="534"/>
        <v>-21.4711402880445-55.9692043864457i</v>
      </c>
      <c r="D1863" s="57" t="str">
        <f t="shared" si="535"/>
        <v>7.7996973646847-32.1562751711653i</v>
      </c>
      <c r="E1863" s="57" t="str">
        <f t="shared" si="536"/>
        <v>158.75362288498-2.62294581440034i</v>
      </c>
      <c r="F1863" s="57" t="str">
        <f t="shared" si="537"/>
        <v>3.83981787060518-66.967164645729i</v>
      </c>
      <c r="G1863" s="57" t="str">
        <f t="shared" si="538"/>
        <v>0.999994278606509-0.00239193661217745i</v>
      </c>
      <c r="H1863" s="57" t="str">
        <f t="shared" si="539"/>
        <v>110.560389657807+72.3973490227382i</v>
      </c>
      <c r="I1863" s="57" t="str">
        <f t="shared" si="540"/>
        <v>14.8747234803753-20.1025262125633i</v>
      </c>
      <c r="K1863" s="57" t="str">
        <f t="shared" si="541"/>
        <v>0.0759648729533401-0.0506155170735675i</v>
      </c>
      <c r="L1863" s="57" t="str">
        <f t="shared" si="542"/>
        <v>0.000125-0.506111137545312i</v>
      </c>
      <c r="M1863" s="57" t="str">
        <f t="shared" si="543"/>
        <v>0.0015-0.243979411594792i</v>
      </c>
      <c r="N1863" s="57">
        <f t="shared" si="544"/>
        <v>69.011978569021295</v>
      </c>
      <c r="O1863" s="57">
        <f t="shared" si="545"/>
        <v>35.555251065119421</v>
      </c>
      <c r="P1863" s="371">
        <f t="shared" si="546"/>
        <v>35.555251065119421</v>
      </c>
      <c r="Q1863" s="371">
        <f t="shared" si="547"/>
        <v>-110.9880214309787</v>
      </c>
      <c r="R1863" s="12">
        <f t="shared" si="548"/>
        <v>69.011978569021295</v>
      </c>
      <c r="S1863" s="57">
        <f t="shared" si="549"/>
        <v>0.9913820663330527</v>
      </c>
      <c r="T1863" s="12">
        <f t="shared" si="532"/>
        <v>35.555251065119421</v>
      </c>
    </row>
    <row r="1864" spans="1:20" x14ac:dyDescent="0.25">
      <c r="A1864" s="57">
        <f t="shared" si="533"/>
        <v>6252.707574470518</v>
      </c>
      <c r="B1864" s="12">
        <f t="shared" si="550"/>
        <v>995.14931818511832</v>
      </c>
      <c r="C1864" s="57" t="str">
        <f t="shared" si="534"/>
        <v>-21.4141767833962-55.6792450022831i</v>
      </c>
      <c r="D1864" s="57" t="str">
        <f t="shared" si="535"/>
        <v>7.79969506037634-32.034912434015i</v>
      </c>
      <c r="E1864" s="57" t="str">
        <f t="shared" si="536"/>
        <v>158.735671817462-2.61877176495604i</v>
      </c>
      <c r="F1864" s="57" t="str">
        <f t="shared" si="537"/>
        <v>3.83981770332272-66.7137224360617i</v>
      </c>
      <c r="G1864" s="57" t="str">
        <f t="shared" si="538"/>
        <v>0.999994235041553-0.00240102586670253i</v>
      </c>
      <c r="H1864" s="57" t="str">
        <f t="shared" si="539"/>
        <v>110.571673930054+72.6752820384216i</v>
      </c>
      <c r="I1864" s="57" t="str">
        <f t="shared" si="540"/>
        <v>14.8753912576319-20.0225918455806i</v>
      </c>
      <c r="K1864" s="57" t="str">
        <f t="shared" si="541"/>
        <v>0.0757868331010108-0.0506876797577899i</v>
      </c>
      <c r="L1864" s="57" t="str">
        <f t="shared" si="542"/>
        <v>0.000125-0.504195195801268i</v>
      </c>
      <c r="M1864" s="57" t="str">
        <f t="shared" si="543"/>
        <v>0.0015-0.243055799556478i</v>
      </c>
      <c r="N1864" s="57">
        <f t="shared" si="544"/>
        <v>68.963311403253229</v>
      </c>
      <c r="O1864" s="57">
        <f t="shared" si="545"/>
        <v>35.512969055294661</v>
      </c>
      <c r="P1864" s="371">
        <f t="shared" si="546"/>
        <v>35.512969055294661</v>
      </c>
      <c r="Q1864" s="371">
        <f t="shared" si="547"/>
        <v>-111.03668859674677</v>
      </c>
      <c r="R1864" s="12">
        <f t="shared" si="548"/>
        <v>68.963311403253229</v>
      </c>
      <c r="S1864" s="57">
        <f t="shared" si="549"/>
        <v>0.99514931818511831</v>
      </c>
      <c r="T1864" s="12">
        <f t="shared" si="532"/>
        <v>35.512969055294661</v>
      </c>
    </row>
    <row r="1865" spans="1:20" x14ac:dyDescent="0.25">
      <c r="A1865" s="57">
        <f t="shared" si="533"/>
        <v>6276.467863253506</v>
      </c>
      <c r="B1865" s="12">
        <f t="shared" si="550"/>
        <v>998.93088559422176</v>
      </c>
      <c r="C1865" s="57" t="str">
        <f t="shared" si="534"/>
        <v>-21.357080205605-55.3904982718742i</v>
      </c>
      <c r="D1865" s="57" t="str">
        <f t="shared" si="535"/>
        <v>7.79969273852332-31.9140105296156i</v>
      </c>
      <c r="E1865" s="57" t="str">
        <f t="shared" si="536"/>
        <v>158.717687160854-2.61449536701019i</v>
      </c>
      <c r="F1865" s="57" t="str">
        <f t="shared" si="537"/>
        <v>3.83981753476651-66.461239925683i</v>
      </c>
      <c r="G1865" s="57" t="str">
        <f t="shared" si="538"/>
        <v>0.999994191144878-0.00241014965919783i</v>
      </c>
      <c r="H1865" s="57" t="str">
        <f t="shared" si="539"/>
        <v>110.583045588526+72.9543037208356i</v>
      </c>
      <c r="I1865" s="57" t="str">
        <f t="shared" si="540"/>
        <v>14.8760641770173-19.9429453215129i</v>
      </c>
      <c r="K1865" s="57" t="str">
        <f t="shared" si="541"/>
        <v>0.0756082874529916-0.0507593172827226i</v>
      </c>
      <c r="L1865" s="57" t="str">
        <f t="shared" si="542"/>
        <v>0.000125-0.502286507074386i</v>
      </c>
      <c r="M1865" s="57" t="str">
        <f t="shared" si="543"/>
        <v>0.0015-0.242135683957439i</v>
      </c>
      <c r="N1865" s="57">
        <f t="shared" si="544"/>
        <v>68.914707873663403</v>
      </c>
      <c r="O1865" s="57">
        <f t="shared" si="545"/>
        <v>35.470645116701746</v>
      </c>
      <c r="P1865" s="371">
        <f t="shared" si="546"/>
        <v>35.470645116701746</v>
      </c>
      <c r="Q1865" s="371">
        <f t="shared" si="547"/>
        <v>-111.0852921263366</v>
      </c>
      <c r="R1865" s="12">
        <f t="shared" si="548"/>
        <v>68.914707873663403</v>
      </c>
      <c r="S1865" s="57">
        <f t="shared" si="549"/>
        <v>0.99893088559422172</v>
      </c>
      <c r="T1865" s="12">
        <f t="shared" si="532"/>
        <v>35.470645116701746</v>
      </c>
    </row>
    <row r="1866" spans="1:20" x14ac:dyDescent="0.25">
      <c r="A1866" s="57">
        <f t="shared" si="533"/>
        <v>6300.3184411338698</v>
      </c>
      <c r="B1866" s="12">
        <f t="shared" si="550"/>
        <v>1002.7268229594798</v>
      </c>
      <c r="C1866" s="57" t="str">
        <f t="shared" si="534"/>
        <v>-21.2998517367405-55.1029614774947i</v>
      </c>
      <c r="D1866" s="57" t="str">
        <f t="shared" si="535"/>
        <v>7.79969039899213-31.79356771875i</v>
      </c>
      <c r="E1866" s="57" t="str">
        <f t="shared" si="536"/>
        <v>158.699669411682-2.61011608034598i</v>
      </c>
      <c r="F1866" s="57" t="str">
        <f t="shared" si="537"/>
        <v>3.83981736492687-66.2097134825471i</v>
      </c>
      <c r="G1866" s="57" t="str">
        <f t="shared" si="538"/>
        <v>0.999994146913957-0.00241930812089393i</v>
      </c>
      <c r="H1866" s="57" t="str">
        <f t="shared" si="539"/>
        <v>110.594505321226+73.2344185832182i</v>
      </c>
      <c r="I1866" s="57" t="str">
        <f t="shared" si="540"/>
        <v>14.8767422785702-19.8635854924505i</v>
      </c>
      <c r="K1866" s="57" t="str">
        <f t="shared" si="541"/>
        <v>0.0754292390095243-0.0508304253534109i</v>
      </c>
      <c r="L1866" s="57" t="str">
        <f t="shared" si="542"/>
        <v>0.000125-0.500385043907538i</v>
      </c>
      <c r="M1866" s="57" t="str">
        <f t="shared" si="543"/>
        <v>0.0015-0.241219051561505i</v>
      </c>
      <c r="N1866" s="57">
        <f t="shared" si="544"/>
        <v>68.866169643187561</v>
      </c>
      <c r="O1866" s="57">
        <f t="shared" si="545"/>
        <v>35.428279216686114</v>
      </c>
      <c r="P1866" s="371">
        <f t="shared" si="546"/>
        <v>35.428279216686114</v>
      </c>
      <c r="Q1866" s="371">
        <f t="shared" si="547"/>
        <v>-111.13383035681244</v>
      </c>
      <c r="R1866" s="12">
        <f t="shared" si="548"/>
        <v>68.866169643187561</v>
      </c>
      <c r="S1866" s="57">
        <f t="shared" si="549"/>
        <v>1.0027268229594799</v>
      </c>
      <c r="T1866" s="12">
        <f t="shared" si="532"/>
        <v>35.428279216686114</v>
      </c>
    </row>
    <row r="1867" spans="1:20" x14ac:dyDescent="0.25">
      <c r="A1867" s="57">
        <f t="shared" si="533"/>
        <v>6324.2596512101791</v>
      </c>
      <c r="B1867" s="12">
        <f t="shared" si="550"/>
        <v>1006.5371848867259</v>
      </c>
      <c r="C1867" s="57" t="str">
        <f t="shared" si="534"/>
        <v>-21.2424925719576-54.8166319075992i</v>
      </c>
      <c r="D1867" s="57" t="str">
        <f t="shared" si="535"/>
        <v>7.7996880416481-31.6735822688055i</v>
      </c>
      <c r="E1867" s="57" t="str">
        <f t="shared" si="536"/>
        <v>158.68161907164-2.60563336727878i</v>
      </c>
      <c r="F1867" s="57" t="str">
        <f t="shared" si="537"/>
        <v>3.839817193794-65.9591394883616i</v>
      </c>
      <c r="G1867" s="57" t="str">
        <f t="shared" si="538"/>
        <v>0.999994102346248-0.00242850138351994i</v>
      </c>
      <c r="H1867" s="57" t="str">
        <f t="shared" si="539"/>
        <v>110.606053821747+73.5156311603445i</v>
      </c>
      <c r="I1867" s="57" t="str">
        <f t="shared" si="540"/>
        <v>14.8774256026482-19.7845112145829i</v>
      </c>
      <c r="K1867" s="57" t="str">
        <f t="shared" si="541"/>
        <v>0.0752496908167836-0.0509009996917611i</v>
      </c>
      <c r="L1867" s="57" t="str">
        <f t="shared" si="542"/>
        <v>0.000125-0.498490778947536i</v>
      </c>
      <c r="M1867" s="57" t="str">
        <f t="shared" si="543"/>
        <v>0.0015-0.240305889182611i</v>
      </c>
      <c r="N1867" s="57">
        <f t="shared" si="544"/>
        <v>68.817698381666986</v>
      </c>
      <c r="O1867" s="57">
        <f t="shared" si="545"/>
        <v>35.385871324347889</v>
      </c>
      <c r="P1867" s="371">
        <f t="shared" si="546"/>
        <v>35.385871324347889</v>
      </c>
      <c r="Q1867" s="371">
        <f t="shared" si="547"/>
        <v>-111.18230161833301</v>
      </c>
      <c r="R1867" s="12">
        <f t="shared" si="548"/>
        <v>68.817698381666986</v>
      </c>
      <c r="S1867" s="57">
        <f t="shared" si="549"/>
        <v>1.0065371848867259</v>
      </c>
      <c r="T1867" s="12">
        <f t="shared" si="532"/>
        <v>35.385871324347889</v>
      </c>
    </row>
    <row r="1868" spans="1:20" x14ac:dyDescent="0.25">
      <c r="A1868" s="57">
        <f t="shared" si="533"/>
        <v>6348.2918378847771</v>
      </c>
      <c r="B1868" s="12">
        <f t="shared" si="550"/>
        <v>1010.3620261892954</v>
      </c>
      <c r="C1868" s="57" t="str">
        <f t="shared" si="534"/>
        <v>-21.185003919421-54.5315068565947i</v>
      </c>
      <c r="D1868" s="57" t="str">
        <f t="shared" si="535"/>
        <v>7.79968566635567-31.5540524537485i</v>
      </c>
      <c r="E1868" s="57" t="str">
        <f t="shared" si="536"/>
        <v>158.663536647566-2.60104669270903i</v>
      </c>
      <c r="F1868" s="57" t="str">
        <f t="shared" si="537"/>
        <v>3.83981702135807-65.7095143385354i</v>
      </c>
      <c r="G1868" s="57" t="str">
        <f t="shared" si="538"/>
        <v>0.999994057439184-0.00243772957930539i</v>
      </c>
      <c r="H1868" s="57" t="str">
        <f t="shared" si="539"/>
        <v>110.61769178932+73.7979460086592i</v>
      </c>
      <c r="I1868" s="57" t="str">
        <f t="shared" si="540"/>
        <v>14.8781141899296-19.7057213481823i</v>
      </c>
      <c r="K1868" s="57" t="str">
        <f t="shared" si="541"/>
        <v>0.0750696459668089-0.0509710360371102i</v>
      </c>
      <c r="L1868" s="57" t="str">
        <f t="shared" si="542"/>
        <v>0.000125-0.496603684944746i</v>
      </c>
      <c r="M1868" s="57" t="str">
        <f t="shared" si="543"/>
        <v>0.0015-0.23939618368461i</v>
      </c>
      <c r="N1868" s="57">
        <f t="shared" si="544"/>
        <v>68.769295765771361</v>
      </c>
      <c r="O1868" s="57">
        <f t="shared" si="545"/>
        <v>35.343421410556658</v>
      </c>
      <c r="P1868" s="371">
        <f t="shared" si="546"/>
        <v>35.343421410556658</v>
      </c>
      <c r="Q1868" s="371">
        <f t="shared" si="547"/>
        <v>-111.23070423422864</v>
      </c>
      <c r="R1868" s="12">
        <f t="shared" si="548"/>
        <v>68.769295765771361</v>
      </c>
      <c r="S1868" s="57">
        <f t="shared" si="549"/>
        <v>1.0103620261892954</v>
      </c>
      <c r="T1868" s="12">
        <f t="shared" si="532"/>
        <v>35.343421410556658</v>
      </c>
    </row>
    <row r="1869" spans="1:20" x14ac:dyDescent="0.25">
      <c r="A1869" s="57">
        <f t="shared" si="533"/>
        <v>6372.4153468687391</v>
      </c>
      <c r="B1869" s="12">
        <f t="shared" si="550"/>
        <v>1014.2014018888148</v>
      </c>
      <c r="C1869" s="57" t="str">
        <f t="shared" si="534"/>
        <v>-21.1273870002359-54.2475836246147i</v>
      </c>
      <c r="D1869" s="57" t="str">
        <f t="shared" si="535"/>
        <v>7.79968327297821-31.4349765540998i</v>
      </c>
      <c r="E1869" s="57" t="str">
        <f t="shared" si="536"/>
        <v>158.645422651429-2.59635552418697i</v>
      </c>
      <c r="F1869" s="57" t="str">
        <f t="shared" si="537"/>
        <v>3.83981684760915-65.4608344421268i</v>
      </c>
      <c r="G1869" s="57" t="str">
        <f t="shared" si="538"/>
        <v>0.999994012190182-0.00244699284098211i</v>
      </c>
      <c r="H1869" s="57" t="str">
        <f t="shared" si="539"/>
        <v>110.629419928864+74.0813677064132i</v>
      </c>
      <c r="I1869" s="57" t="str">
        <f t="shared" si="540"/>
        <v>14.8788080814172-19.6272147575868i</v>
      </c>
      <c r="K1869" s="57" t="str">
        <f t="shared" si="541"/>
        <v>0.0748891075974252-0.0510405301467966i</v>
      </c>
      <c r="L1869" s="57" t="str">
        <f t="shared" si="542"/>
        <v>0.000125-0.494723734752687i</v>
      </c>
      <c r="M1869" s="57" t="str">
        <f t="shared" si="543"/>
        <v>0.0015-0.238489921981082i</v>
      </c>
      <c r="N1869" s="57">
        <f t="shared" si="544"/>
        <v>68.720963478912566</v>
      </c>
      <c r="O1869" s="57">
        <f t="shared" si="545"/>
        <v>35.300929447966723</v>
      </c>
      <c r="P1869" s="371">
        <f t="shared" si="546"/>
        <v>35.300929447966723</v>
      </c>
      <c r="Q1869" s="371">
        <f t="shared" si="547"/>
        <v>-111.27903652108743</v>
      </c>
      <c r="R1869" s="12">
        <f t="shared" si="548"/>
        <v>68.720963478912566</v>
      </c>
      <c r="S1869" s="57">
        <f t="shared" si="549"/>
        <v>1.0142014018888148</v>
      </c>
      <c r="T1869" s="12">
        <f t="shared" si="532"/>
        <v>35.300929447966723</v>
      </c>
    </row>
    <row r="1870" spans="1:20" x14ac:dyDescent="0.25">
      <c r="A1870" s="57">
        <f t="shared" si="533"/>
        <v>6396.6305251868407</v>
      </c>
      <c r="B1870" s="12">
        <f t="shared" si="550"/>
        <v>1018.0553672159923</v>
      </c>
      <c r="C1870" s="57" t="str">
        <f t="shared" si="534"/>
        <v>-21.0696430483692-53.9648595172938i</v>
      </c>
      <c r="D1870" s="57" t="str">
        <f t="shared" si="535"/>
        <v>7.79968086137798-31.3163528569101i</v>
      </c>
      <c r="E1870" s="57" t="str">
        <f t="shared" si="536"/>
        <v>158.627277600304-2.59155933196725i</v>
      </c>
      <c r="F1870" s="57" t="str">
        <f t="shared" si="537"/>
        <v>3.83981667253725-65.213096221792i</v>
      </c>
      <c r="G1870" s="57" t="str">
        <f t="shared" si="538"/>
        <v>0.999993966596639-0.00245629130178614i</v>
      </c>
      <c r="H1870" s="57" t="str">
        <f t="shared" si="539"/>
        <v>110.641238951032+74.3659008537974i</v>
      </c>
      <c r="I1870" s="57" t="str">
        <f t="shared" si="540"/>
        <v>14.8795073184398-19.5489903111835i</v>
      </c>
      <c r="K1870" s="57" t="str">
        <f t="shared" si="541"/>
        <v>0.0747080788921581-0.0511094777967306i</v>
      </c>
      <c r="L1870" s="57" t="str">
        <f t="shared" si="542"/>
        <v>0.000125-0.49285090132764i</v>
      </c>
      <c r="M1870" s="57" t="str">
        <f t="shared" si="543"/>
        <v>0.0015-0.237587091035148i</v>
      </c>
      <c r="N1870" s="57">
        <f t="shared" si="544"/>
        <v>68.672703211162954</v>
      </c>
      <c r="O1870" s="57">
        <f t="shared" si="545"/>
        <v>35.25839541103182</v>
      </c>
      <c r="P1870" s="371">
        <f t="shared" si="546"/>
        <v>35.25839541103182</v>
      </c>
      <c r="Q1870" s="371">
        <f t="shared" si="547"/>
        <v>-111.32729678883705</v>
      </c>
      <c r="R1870" s="12">
        <f t="shared" si="548"/>
        <v>68.672703211162954</v>
      </c>
      <c r="S1870" s="57">
        <f t="shared" si="549"/>
        <v>1.0180553672159922</v>
      </c>
      <c r="T1870" s="12">
        <f t="shared" si="532"/>
        <v>35.25839541103182</v>
      </c>
    </row>
    <row r="1871" spans="1:20" x14ac:dyDescent="0.25">
      <c r="A1871" s="57">
        <f t="shared" si="533"/>
        <v>6420.9377211825513</v>
      </c>
      <c r="B1871" s="12">
        <f t="shared" si="550"/>
        <v>1021.9239776114131</v>
      </c>
      <c r="C1871" s="57" t="str">
        <f t="shared" si="534"/>
        <v>-21.0117733105708-53.6833318455437i</v>
      </c>
      <c r="D1871" s="57" t="str">
        <f t="shared" si="535"/>
        <v>7.79967843141626-31.198179655735i</v>
      </c>
      <c r="E1871" s="57" t="str">
        <f t="shared" si="536"/>
        <v>158.609102016351-2.58665758906684i</v>
      </c>
      <c r="F1871" s="57" t="str">
        <f t="shared" si="537"/>
        <v>3.83981649613228-64.9662961137334i</v>
      </c>
      <c r="G1871" s="57" t="str">
        <f t="shared" si="538"/>
        <v>0.99999392065593-0.00246562509545967i</v>
      </c>
      <c r="H1871" s="57" t="str">
        <f t="shared" si="539"/>
        <v>110.653149572262+74.6515500730803i</v>
      </c>
      <c r="I1871" s="57" t="str">
        <f t="shared" si="540"/>
        <v>14.8802119426557-19.4710468813921i</v>
      </c>
      <c r="K1871" s="57" t="str">
        <f t="shared" si="541"/>
        <v>0.0745265630801402-0.0511778747819672i</v>
      </c>
      <c r="L1871" s="57" t="str">
        <f t="shared" si="542"/>
        <v>0.000125-0.490985157728272i</v>
      </c>
      <c r="M1871" s="57" t="str">
        <f t="shared" si="543"/>
        <v>0.0015-0.236687677859283i</v>
      </c>
      <c r="N1871" s="57">
        <f t="shared" si="544"/>
        <v>68.624516659170368</v>
      </c>
      <c r="O1871" s="57">
        <f t="shared" si="545"/>
        <v>35.215819276019893</v>
      </c>
      <c r="P1871" s="371">
        <f t="shared" si="546"/>
        <v>35.215819276019893</v>
      </c>
      <c r="Q1871" s="371">
        <f t="shared" si="547"/>
        <v>-111.37548334082963</v>
      </c>
      <c r="R1871" s="12">
        <f t="shared" si="548"/>
        <v>68.624516659170368</v>
      </c>
      <c r="S1871" s="57">
        <f t="shared" si="549"/>
        <v>1.0219239776114131</v>
      </c>
      <c r="T1871" s="12">
        <f t="shared" si="532"/>
        <v>35.215819276019893</v>
      </c>
    </row>
    <row r="1872" spans="1:20" x14ac:dyDescent="0.25">
      <c r="A1872" s="57">
        <f t="shared" si="533"/>
        <v>6445.3372845230451</v>
      </c>
      <c r="B1872" s="12">
        <f t="shared" si="550"/>
        <v>1025.8072887263365</v>
      </c>
      <c r="C1872" s="57" t="str">
        <f t="shared" si="534"/>
        <v>-20.953779046292-53.4029979253275i</v>
      </c>
      <c r="D1872" s="57" t="str">
        <f t="shared" si="535"/>
        <v>7.79967598295329-31.0804552506106i</v>
      </c>
      <c r="E1872" s="57" t="str">
        <f t="shared" si="536"/>
        <v>158.59089642679-2.58164977132575i</v>
      </c>
      <c r="F1872" s="57" t="str">
        <f t="shared" si="537"/>
        <v>3.83981631838411-64.7204305676485i</v>
      </c>
      <c r="G1872" s="57" t="str">
        <f t="shared" si="538"/>
        <v>0.999993874365413-0.00247499435625295i</v>
      </c>
      <c r="H1872" s="57" t="str">
        <f t="shared" si="539"/>
        <v>110.66515251483+74.9383200087466i</v>
      </c>
      <c r="I1872" s="57" t="str">
        <f t="shared" si="540"/>
        <v>14.8809219960553-19.393383344649i</v>
      </c>
      <c r="K1872" s="57" t="str">
        <f t="shared" si="541"/>
        <v>0.0743445634360081-0.0512457169172775i</v>
      </c>
      <c r="L1872" s="57" t="str">
        <f t="shared" si="542"/>
        <v>0.000125-0.489126477115235i</v>
      </c>
      <c r="M1872" s="57" t="str">
        <f t="shared" si="543"/>
        <v>0.0015-0.235791669515126i</v>
      </c>
      <c r="N1872" s="57">
        <f t="shared" si="544"/>
        <v>68.576405526070857</v>
      </c>
      <c r="O1872" s="57">
        <f t="shared" si="545"/>
        <v>35.173201021027531</v>
      </c>
      <c r="P1872" s="371">
        <f t="shared" si="546"/>
        <v>35.173201021027531</v>
      </c>
      <c r="Q1872" s="371">
        <f t="shared" si="547"/>
        <v>-111.42359447392914</v>
      </c>
      <c r="R1872" s="12">
        <f t="shared" si="548"/>
        <v>68.576405526070857</v>
      </c>
      <c r="S1872" s="57">
        <f t="shared" si="549"/>
        <v>1.0258072887263365</v>
      </c>
      <c r="T1872" s="12">
        <f t="shared" si="532"/>
        <v>35.173201021027531</v>
      </c>
    </row>
    <row r="1873" spans="1:20" x14ac:dyDescent="0.25">
      <c r="A1873" s="57">
        <f t="shared" si="533"/>
        <v>6469.8295662042328</v>
      </c>
      <c r="B1873" s="12">
        <f t="shared" si="550"/>
        <v>1029.7053564234966</v>
      </c>
      <c r="C1873" s="57" t="str">
        <f t="shared" si="534"/>
        <v>-20.895661527602-53.1238550774397i</v>
      </c>
      <c r="D1873" s="57" t="str">
        <f t="shared" si="535"/>
        <v>7.79967351584819-30.9631779480292i</v>
      </c>
      <c r="E1873" s="57" t="str">
        <f t="shared" si="536"/>
        <v>158.57266136388-2.57653535746001i</v>
      </c>
      <c r="F1873" s="57" t="str">
        <f t="shared" si="537"/>
        <v>3.8398161392825-64.475496046679i</v>
      </c>
      <c r="G1873" s="57" t="str">
        <f t="shared" si="538"/>
        <v>0.999993827722424-0.00248439921892619i</v>
      </c>
      <c r="H1873" s="57" t="str">
        <f t="shared" si="539"/>
        <v>110.677248506893+75.2262153276364i</v>
      </c>
      <c r="I1873" s="57" t="str">
        <f t="shared" si="540"/>
        <v>14.8816375209634-19.3159985813894i</v>
      </c>
      <c r="K1873" s="57" t="str">
        <f t="shared" si="541"/>
        <v>0.0741620832797928-0.0513130000377228i</v>
      </c>
      <c r="L1873" s="57" t="str">
        <f t="shared" si="542"/>
        <v>0.000125-0.487274832750783i</v>
      </c>
      <c r="M1873" s="57" t="str">
        <f t="shared" si="543"/>
        <v>0.0015-0.234899053113295i</v>
      </c>
      <c r="N1873" s="57">
        <f t="shared" si="544"/>
        <v>68.528371521401411</v>
      </c>
      <c r="O1873" s="57">
        <f t="shared" si="545"/>
        <v>35.130540625994939</v>
      </c>
      <c r="P1873" s="371">
        <f t="shared" si="546"/>
        <v>35.130540625994939</v>
      </c>
      <c r="Q1873" s="371">
        <f t="shared" si="547"/>
        <v>-111.47162847859859</v>
      </c>
      <c r="R1873" s="12">
        <f t="shared" si="548"/>
        <v>68.528371521401411</v>
      </c>
      <c r="S1873" s="57">
        <f t="shared" si="549"/>
        <v>1.0297053564234966</v>
      </c>
      <c r="T1873" s="12">
        <f t="shared" si="532"/>
        <v>35.130540625994939</v>
      </c>
    </row>
    <row r="1874" spans="1:20" x14ac:dyDescent="0.25">
      <c r="A1874" s="57">
        <f t="shared" si="533"/>
        <v>6494.414918555809</v>
      </c>
      <c r="B1874" s="12">
        <f t="shared" si="550"/>
        <v>1033.6182367779058</v>
      </c>
      <c r="C1874" s="57" t="str">
        <f t="shared" si="534"/>
        <v>-20.8374220391001-52.8459006272811i</v>
      </c>
      <c r="D1874" s="57" t="str">
        <f t="shared" si="535"/>
        <v>7.79967102995905-30.8463460609146i</v>
      </c>
      <c r="E1874" s="57" t="str">
        <f t="shared" si="536"/>
        <v>158.554397364891-2.57131382912329i</v>
      </c>
      <c r="F1874" s="57" t="str">
        <f t="shared" si="537"/>
        <v>3.83981595881715-64.2314890273591i</v>
      </c>
      <c r="G1874" s="57" t="str">
        <f t="shared" si="538"/>
        <v>0.999993780724279-0.00249383981875153i</v>
      </c>
      <c r="H1874" s="57" t="str">
        <f t="shared" si="539"/>
        <v>110.689438282546+75.5152407190862i</v>
      </c>
      <c r="I1874" s="57" t="str">
        <f t="shared" si="540"/>
        <v>14.8823585600428-19.2388914760321i</v>
      </c>
      <c r="K1874" s="57" t="str">
        <f t="shared" si="541"/>
        <v>0.0739791259768005-0.0513797199992269i</v>
      </c>
      <c r="L1874" s="57" t="str">
        <f t="shared" si="542"/>
        <v>0.000125-0.485430197998389i</v>
      </c>
      <c r="M1874" s="57" t="str">
        <f t="shared" si="543"/>
        <v>0.0015-0.234009815813205i</v>
      </c>
      <c r="N1874" s="57">
        <f t="shared" si="544"/>
        <v>68.480416361010612</v>
      </c>
      <c r="O1874" s="57">
        <f t="shared" si="545"/>
        <v>35.087838072719826</v>
      </c>
      <c r="P1874" s="371">
        <f t="shared" si="546"/>
        <v>35.087838072719826</v>
      </c>
      <c r="Q1874" s="371">
        <f t="shared" si="547"/>
        <v>-111.51958363898939</v>
      </c>
      <c r="R1874" s="12">
        <f t="shared" si="548"/>
        <v>68.480416361010612</v>
      </c>
      <c r="S1874" s="57">
        <f t="shared" si="549"/>
        <v>1.0336182367779059</v>
      </c>
      <c r="T1874" s="12">
        <f t="shared" si="532"/>
        <v>35.087838072719826</v>
      </c>
    </row>
    <row r="1875" spans="1:20" x14ac:dyDescent="0.25">
      <c r="A1875" s="57">
        <f t="shared" si="533"/>
        <v>6519.0936952463207</v>
      </c>
      <c r="B1875" s="12">
        <f t="shared" si="550"/>
        <v>1037.5459860776618</v>
      </c>
      <c r="C1875" s="57" t="str">
        <f t="shared" si="534"/>
        <v>-20.7790618778272-52.5691319046414i</v>
      </c>
      <c r="D1875" s="57" t="str">
        <f t="shared" si="535"/>
        <v>7.79966852514288-30.729957908598i</v>
      </c>
      <c r="E1875" s="57" t="str">
        <f t="shared" si="536"/>
        <v>158.536104972084-2.56598467096095i</v>
      </c>
      <c r="F1875" s="57" t="str">
        <f t="shared" si="537"/>
        <v>3.83981577697768-63.9884059995663i</v>
      </c>
      <c r="G1875" s="57" t="str">
        <f t="shared" si="538"/>
        <v>0.999993733368274-0.00250331629151499i</v>
      </c>
      <c r="H1875" s="57" t="str">
        <f t="shared" si="539"/>
        <v>110.701722581872+75.8054008950691i</v>
      </c>
      <c r="I1875" s="57" t="str">
        <f t="shared" si="540"/>
        <v>14.8830851562962-19.1620609169628i</v>
      </c>
      <c r="K1875" s="57" t="str">
        <f t="shared" si="541"/>
        <v>0.0737956949374865-0.051445872679149i</v>
      </c>
      <c r="L1875" s="57" t="str">
        <f t="shared" si="542"/>
        <v>0.000125-0.483592546322364i</v>
      </c>
      <c r="M1875" s="57" t="str">
        <f t="shared" si="543"/>
        <v>0.0015-0.233123944822878i</v>
      </c>
      <c r="N1875" s="57">
        <f t="shared" si="544"/>
        <v>68.43254176696874</v>
      </c>
      <c r="O1875" s="57">
        <f t="shared" si="545"/>
        <v>35.045093344872349</v>
      </c>
      <c r="P1875" s="371">
        <f t="shared" si="546"/>
        <v>35.045093344872349</v>
      </c>
      <c r="Q1875" s="371">
        <f t="shared" si="547"/>
        <v>-111.56745823303126</v>
      </c>
      <c r="R1875" s="12">
        <f t="shared" si="548"/>
        <v>68.43254176696874</v>
      </c>
      <c r="S1875" s="57">
        <f t="shared" si="549"/>
        <v>1.0375459860776619</v>
      </c>
      <c r="T1875" s="12">
        <f t="shared" si="532"/>
        <v>35.045093344872349</v>
      </c>
    </row>
    <row r="1876" spans="1:20" x14ac:dyDescent="0.25">
      <c r="A1876" s="57">
        <f t="shared" si="533"/>
        <v>6543.8662512882574</v>
      </c>
      <c r="B1876" s="12">
        <f t="shared" si="550"/>
        <v>1041.4886608247571</v>
      </c>
      <c r="C1876" s="57" t="str">
        <f t="shared" si="534"/>
        <v>-20.720582353174-52.2935462434775i</v>
      </c>
      <c r="D1876" s="57" t="str">
        <f t="shared" si="535"/>
        <v>7.79966600125553-30.6140118167941i</v>
      </c>
      <c r="E1876" s="57" t="str">
        <f t="shared" si="536"/>
        <v>158.51778473268-2.56054737066878i</v>
      </c>
      <c r="F1876" s="57" t="str">
        <f t="shared" si="537"/>
        <v>3.83981559375361-63.7462434664691i</v>
      </c>
      <c r="G1876" s="57" t="str">
        <f t="shared" si="538"/>
        <v>0.999993685651684-0.00251282877351837i</v>
      </c>
      <c r="H1876" s="57" t="str">
        <f t="shared" si="539"/>
        <v>110.714102150994+76.0967005903394i</v>
      </c>
      <c r="I1876" s="57" t="str">
        <f t="shared" si="540"/>
        <v>14.8838173530697-19.0855057965178i</v>
      </c>
      <c r="K1876" s="57" t="str">
        <f t="shared" si="541"/>
        <v>0.0736117936173198-0.0515114539768583i</v>
      </c>
      <c r="L1876" s="57" t="str">
        <f t="shared" si="542"/>
        <v>0.000125-0.481761851287472i</v>
      </c>
      <c r="M1876" s="57" t="str">
        <f t="shared" si="543"/>
        <v>0.0015-0.232241427398763i</v>
      </c>
      <c r="N1876" s="57">
        <f t="shared" si="544"/>
        <v>68.384749467475203</v>
      </c>
      <c r="O1876" s="57">
        <f t="shared" si="545"/>
        <v>35.002306428009042</v>
      </c>
      <c r="P1876" s="371">
        <f t="shared" si="546"/>
        <v>35.002306428009042</v>
      </c>
      <c r="Q1876" s="371">
        <f t="shared" si="547"/>
        <v>-111.6152505325248</v>
      </c>
      <c r="R1876" s="12">
        <f t="shared" si="548"/>
        <v>68.384749467475203</v>
      </c>
      <c r="S1876" s="57">
        <f t="shared" si="549"/>
        <v>1.0414886608247571</v>
      </c>
      <c r="T1876" s="12">
        <f t="shared" si="532"/>
        <v>35.002306428009042</v>
      </c>
    </row>
    <row r="1877" spans="1:20" x14ac:dyDescent="0.25">
      <c r="A1877" s="57">
        <f t="shared" si="533"/>
        <v>6568.7329430431528</v>
      </c>
      <c r="B1877" s="12">
        <f t="shared" si="550"/>
        <v>1045.4463177358912</v>
      </c>
      <c r="C1877" s="57" t="str">
        <f t="shared" si="534"/>
        <v>-20.6619847867861-52.0191409816953i</v>
      </c>
      <c r="D1877" s="57" t="str">
        <f t="shared" si="535"/>
        <v>7.79966345815187-30.4985061175766i</v>
      </c>
      <c r="E1877" s="57" t="str">
        <f t="shared" si="536"/>
        <v>158.499437198835-2.55500141904779i</v>
      </c>
      <c r="F1877" s="57" t="str">
        <f t="shared" si="537"/>
        <v>3.83981540913442-63.5049979444785i</v>
      </c>
      <c r="G1877" s="57" t="str">
        <f t="shared" si="538"/>
        <v>0.999993637571764-0.00252237740158126i</v>
      </c>
      <c r="H1877" s="57" t="str">
        <f t="shared" si="539"/>
        <v>110.726577742124+76.3891445625764i</v>
      </c>
      <c r="I1877" s="57" t="str">
        <f t="shared" si="540"/>
        <v>14.8845551940554-19.0092250109675i</v>
      </c>
      <c r="K1877" s="57" t="str">
        <f t="shared" si="541"/>
        <v>0.0734274255166391-0.0515764598143059i</v>
      </c>
      <c r="L1877" s="57" t="str">
        <f t="shared" si="542"/>
        <v>0.000125-0.479938086558548i</v>
      </c>
      <c r="M1877" s="57" t="str">
        <f t="shared" si="543"/>
        <v>0.0015-0.23136225084555i</v>
      </c>
      <c r="N1877" s="57">
        <f t="shared" si="544"/>
        <v>68.337041196766094</v>
      </c>
      <c r="O1877" s="57">
        <f t="shared" si="545"/>
        <v>34.959477309587029</v>
      </c>
      <c r="P1877" s="371">
        <f t="shared" si="546"/>
        <v>34.959477309587029</v>
      </c>
      <c r="Q1877" s="371">
        <f t="shared" si="547"/>
        <v>-111.66295880323391</v>
      </c>
      <c r="R1877" s="12">
        <f t="shared" si="548"/>
        <v>68.337041196766094</v>
      </c>
      <c r="S1877" s="57">
        <f t="shared" si="549"/>
        <v>1.0454463177358913</v>
      </c>
      <c r="T1877" s="12">
        <f t="shared" si="532"/>
        <v>34.959477309587029</v>
      </c>
    </row>
    <row r="1878" spans="1:20" x14ac:dyDescent="0.25">
      <c r="A1878" s="57">
        <f t="shared" si="533"/>
        <v>6593.6941282267171</v>
      </c>
      <c r="B1878" s="12">
        <f t="shared" si="550"/>
        <v>1049.4190137432877</v>
      </c>
      <c r="C1878" s="57" t="str">
        <f t="shared" si="534"/>
        <v>-20.6032705124671-51.7459134609304i</v>
      </c>
      <c r="D1878" s="57" t="str">
        <f t="shared" si="535"/>
        <v>7.79966089568558-30.3834391493542i</v>
      </c>
      <c r="E1878" s="57" t="str">
        <f t="shared" si="536"/>
        <v>158.481062927608-2.54934631006292i</v>
      </c>
      <c r="F1878" s="57" t="str">
        <f t="shared" si="537"/>
        <v>3.83981522310947-63.2646659631963i</v>
      </c>
      <c r="G1878" s="57" t="str">
        <f t="shared" si="538"/>
        <v>0.999993589125746-0.00253196231304299i</v>
      </c>
      <c r="H1878" s="57" t="str">
        <f t="shared" si="539"/>
        <v>110.739150113621+76.6827375925293i</v>
      </c>
      <c r="I1878" s="57" t="str">
        <f t="shared" si="540"/>
        <v>14.8852987232944-18.9332174605005i</v>
      </c>
      <c r="K1878" s="57" t="str">
        <f t="shared" si="541"/>
        <v>0.0732425941805016-0.0516408861365985i</v>
      </c>
      <c r="L1878" s="57" t="str">
        <f t="shared" si="542"/>
        <v>0.000125-0.478121225900129i</v>
      </c>
      <c r="M1878" s="57" t="str">
        <f t="shared" si="543"/>
        <v>0.0015-0.230486402515989i</v>
      </c>
      <c r="N1878" s="57">
        <f t="shared" si="544"/>
        <v>68.289418695019023</v>
      </c>
      <c r="O1878" s="57">
        <f t="shared" si="545"/>
        <v>34.916605978977778</v>
      </c>
      <c r="P1878" s="371">
        <f t="shared" si="546"/>
        <v>34.916605978977778</v>
      </c>
      <c r="Q1878" s="371">
        <f t="shared" si="547"/>
        <v>-111.71058130498098</v>
      </c>
      <c r="R1878" s="12">
        <f t="shared" si="548"/>
        <v>68.289418695019023</v>
      </c>
      <c r="S1878" s="57">
        <f t="shared" si="549"/>
        <v>1.0494190137432877</v>
      </c>
      <c r="T1878" s="12">
        <f t="shared" si="532"/>
        <v>34.916605978977778</v>
      </c>
    </row>
    <row r="1879" spans="1:20" x14ac:dyDescent="0.25">
      <c r="A1879" s="57">
        <f t="shared" si="533"/>
        <v>6618.7501659139798</v>
      </c>
      <c r="B1879" s="12">
        <f t="shared" si="550"/>
        <v>1053.4068059955123</v>
      </c>
      <c r="C1879" s="57" t="str">
        <f t="shared" si="534"/>
        <v>-20.5444408760796-51.4738610263362i</v>
      </c>
      <c r="D1879" s="57" t="str">
        <f t="shared" si="535"/>
        <v>7.79965831370922-30.2688092568471i</v>
      </c>
      <c r="E1879" s="57" t="str">
        <f t="shared" si="536"/>
        <v>158.462662480942-2.54358154089497i</v>
      </c>
      <c r="F1879" s="57" t="str">
        <f t="shared" si="537"/>
        <v>3.83981503566806-63.0252440653664i</v>
      </c>
      <c r="G1879" s="57" t="str">
        <f t="shared" si="538"/>
        <v>0.999993540310844-0.0025415836457646i</v>
      </c>
      <c r="H1879" s="57" t="str">
        <f t="shared" si="539"/>
        <v>110.75182003004+76.9774844841643i</v>
      </c>
      <c r="I1879" s="57" t="str">
        <f t="shared" si="540"/>
        <v>14.8860479851795-18.8574820492072i</v>
      </c>
      <c r="K1879" s="57" t="str">
        <f t="shared" si="541"/>
        <v>0.0730573031985225-0.0517047289125705i</v>
      </c>
      <c r="L1879" s="57" t="str">
        <f t="shared" si="542"/>
        <v>0.000125-0.47631124317606i</v>
      </c>
      <c r="M1879" s="57" t="str">
        <f t="shared" si="543"/>
        <v>0.0015-0.229613869810708i</v>
      </c>
      <c r="N1879" s="57">
        <f t="shared" si="544"/>
        <v>68.241883708258612</v>
      </c>
      <c r="O1879" s="57">
        <f t="shared" si="545"/>
        <v>34.873692427481714</v>
      </c>
      <c r="P1879" s="371">
        <f t="shared" si="546"/>
        <v>34.873692427481714</v>
      </c>
      <c r="Q1879" s="371">
        <f t="shared" si="547"/>
        <v>-111.75811629174139</v>
      </c>
      <c r="R1879" s="12">
        <f t="shared" si="548"/>
        <v>68.241883708258612</v>
      </c>
      <c r="S1879" s="57">
        <f t="shared" si="549"/>
        <v>1.0534068059955124</v>
      </c>
      <c r="T1879" s="12">
        <f t="shared" si="532"/>
        <v>34.873692427481714</v>
      </c>
    </row>
    <row r="1880" spans="1:20" x14ac:dyDescent="0.25">
      <c r="A1880" s="57">
        <f t="shared" si="533"/>
        <v>6643.9014165444532</v>
      </c>
      <c r="B1880" s="12">
        <f t="shared" si="550"/>
        <v>1057.4097518582953</v>
      </c>
      <c r="C1880" s="57" t="str">
        <f t="shared" si="534"/>
        <v>-20.4854972354425-51.2029810263633i</v>
      </c>
      <c r="D1880" s="57" t="str">
        <f t="shared" si="535"/>
        <v>7.7996557120743-30.154614791063i</v>
      </c>
      <c r="E1880" s="57" t="str">
        <f t="shared" si="536"/>
        <v>158.44423642562-2.53770661200018i</v>
      </c>
      <c r="F1880" s="57" t="str">
        <f t="shared" si="537"/>
        <v>3.83981484679942-62.7867288068242i</v>
      </c>
      <c r="G1880" s="57" t="str">
        <f t="shared" si="538"/>
        <v>0.999993491124249-0.0025512415381308i</v>
      </c>
      <c r="H1880" s="57" t="str">
        <f t="shared" si="539"/>
        <v>110.76458826219+77.2733900648125i</v>
      </c>
      <c r="I1880" s="57" t="str">
        <f t="shared" si="540"/>
        <v>14.8868030244583-18.7820176850644i</v>
      </c>
      <c r="K1880" s="57" t="str">
        <f t="shared" si="541"/>
        <v>0.0728715562047066-0.0517679841353564i</v>
      </c>
      <c r="L1880" s="57" t="str">
        <f t="shared" si="542"/>
        <v>0.000125-0.474508112349132i</v>
      </c>
      <c r="M1880" s="57" t="str">
        <f t="shared" si="543"/>
        <v>0.0015-0.228744640178032i</v>
      </c>
      <c r="N1880" s="57">
        <f t="shared" si="544"/>
        <v>68.194437988258102</v>
      </c>
      <c r="O1880" s="57">
        <f t="shared" si="545"/>
        <v>34.830736648341166</v>
      </c>
      <c r="P1880" s="371">
        <f t="shared" si="546"/>
        <v>34.830736648341166</v>
      </c>
      <c r="Q1880" s="371">
        <f t="shared" si="547"/>
        <v>-111.8055620117419</v>
      </c>
      <c r="R1880" s="12">
        <f t="shared" si="548"/>
        <v>68.194437988258102</v>
      </c>
      <c r="S1880" s="57">
        <f t="shared" si="549"/>
        <v>1.0574097518582952</v>
      </c>
      <c r="T1880" s="12">
        <f t="shared" si="532"/>
        <v>34.830736648341166</v>
      </c>
    </row>
    <row r="1881" spans="1:20" x14ac:dyDescent="0.25">
      <c r="A1881" s="57">
        <f t="shared" si="533"/>
        <v>6669.1482419273216</v>
      </c>
      <c r="B1881" s="12">
        <f t="shared" si="550"/>
        <v>1061.4279089153567</v>
      </c>
      <c r="C1881" s="57" t="str">
        <f t="shared" si="534"/>
        <v>-20.4264409602266-50.9332708125506i</v>
      </c>
      <c r="D1881" s="57" t="str">
        <f t="shared" si="535"/>
        <v>7.79965309063115-30.040854109273i</v>
      </c>
      <c r="E1881" s="57" t="str">
        <f t="shared" si="536"/>
        <v>158.425785333251-2.53172102716138i</v>
      </c>
      <c r="F1881" s="57" t="str">
        <f t="shared" si="537"/>
        <v>3.83981465649266-62.5491167564475i</v>
      </c>
      <c r="G1881" s="57" t="str">
        <f t="shared" si="538"/>
        <v>0.99999344156313-0.002560936129052i</v>
      </c>
      <c r="H1881" s="57" t="str">
        <f t="shared" si="539"/>
        <v>110.777455587184+77.5704591853197i</v>
      </c>
      <c r="I1881" s="57" t="str">
        <f t="shared" si="540"/>
        <v>14.8875638862361-18.7068232799181i</v>
      </c>
      <c r="K1881" s="57" t="str">
        <f t="shared" si="541"/>
        <v>0.0726853568772704-0.0518306478229618i</v>
      </c>
      <c r="L1881" s="57" t="str">
        <f t="shared" si="542"/>
        <v>0.000125-0.472711807480705i</v>
      </c>
      <c r="M1881" s="57" t="str">
        <f t="shared" si="543"/>
        <v>0.0015-0.227878701113799i</v>
      </c>
      <c r="N1881" s="57">
        <f t="shared" si="544"/>
        <v>68.147083292442616</v>
      </c>
      <c r="O1881" s="57">
        <f t="shared" si="545"/>
        <v>34.787738636754796</v>
      </c>
      <c r="P1881" s="371">
        <f t="shared" si="546"/>
        <v>34.787738636754796</v>
      </c>
      <c r="Q1881" s="371">
        <f t="shared" si="547"/>
        <v>-111.85291670755738</v>
      </c>
      <c r="R1881" s="12">
        <f t="shared" si="548"/>
        <v>68.147083292442616</v>
      </c>
      <c r="S1881" s="57">
        <f t="shared" si="549"/>
        <v>1.0614279089153567</v>
      </c>
      <c r="T1881" s="12">
        <f t="shared" si="532"/>
        <v>34.787738636754796</v>
      </c>
    </row>
    <row r="1882" spans="1:20" x14ac:dyDescent="0.25">
      <c r="A1882" s="57">
        <f t="shared" si="533"/>
        <v>6694.4910052466457</v>
      </c>
      <c r="B1882" s="12">
        <f t="shared" si="550"/>
        <v>1065.4613349692352</v>
      </c>
      <c r="C1882" s="57" t="str">
        <f t="shared" si="534"/>
        <v>-20.3672734318487-50.6647277393089i</v>
      </c>
      <c r="D1882" s="57" t="str">
        <f t="shared" si="535"/>
        <v>7.79965044922895-29.9275255749886i</v>
      </c>
      <c r="E1882" s="57" t="str">
        <f t="shared" si="536"/>
        <v>158.407309780224-2.52562429354833i</v>
      </c>
      <c r="F1882" s="57" t="str">
        <f t="shared" si="537"/>
        <v>3.83981446473684-62.3124044961071i</v>
      </c>
      <c r="G1882" s="57" t="str">
        <f t="shared" si="538"/>
        <v>0.999993391624636-0.00257066755796629i</v>
      </c>
      <c r="H1882" s="57" t="str">
        <f t="shared" si="539"/>
        <v>110.790422788496+77.8686967201955i</v>
      </c>
      <c r="I1882" s="57" t="str">
        <f t="shared" si="540"/>
        <v>14.8883306159789-18.6318977494682i</v>
      </c>
      <c r="K1882" s="57" t="str">
        <f t="shared" si="541"/>
        <v>0.0724987089384579-0.0518927160188342i</v>
      </c>
      <c r="L1882" s="57" t="str">
        <f t="shared" si="542"/>
        <v>0.000125-0.47092230273033i</v>
      </c>
      <c r="M1882" s="57" t="str">
        <f t="shared" si="543"/>
        <v>0.0015-0.227016040161187i</v>
      </c>
      <c r="N1882" s="57">
        <f t="shared" si="544"/>
        <v>68.099821383787074</v>
      </c>
      <c r="O1882" s="57">
        <f t="shared" si="545"/>
        <v>34.744698389890644</v>
      </c>
      <c r="P1882" s="371">
        <f t="shared" si="546"/>
        <v>34.744698389890644</v>
      </c>
      <c r="Q1882" s="371">
        <f t="shared" si="547"/>
        <v>-111.90017861621293</v>
      </c>
      <c r="R1882" s="12">
        <f t="shared" si="548"/>
        <v>68.099821383787074</v>
      </c>
      <c r="S1882" s="57">
        <f t="shared" si="549"/>
        <v>1.0654613349692352</v>
      </c>
      <c r="T1882" s="12">
        <f t="shared" si="532"/>
        <v>34.744698389890644</v>
      </c>
    </row>
    <row r="1883" spans="1:20" x14ac:dyDescent="0.25">
      <c r="A1883" s="57">
        <f t="shared" si="533"/>
        <v>6719.930071066583</v>
      </c>
      <c r="B1883" s="12">
        <f t="shared" si="550"/>
        <v>1069.5100880421182</v>
      </c>
      <c r="C1883" s="57" t="str">
        <f t="shared" si="534"/>
        <v>-20.3079960433599-50.3973491637115i</v>
      </c>
      <c r="D1883" s="57" t="str">
        <f t="shared" si="535"/>
        <v>7.79964778771576-29.8146275579377i</v>
      </c>
      <c r="E1883" s="57" t="str">
        <f t="shared" si="536"/>
        <v>158.388810347684-2.51941592176579i</v>
      </c>
      <c r="F1883" s="57" t="str">
        <f t="shared" si="537"/>
        <v>3.83981427152092-62.0765886206179i</v>
      </c>
      <c r="G1883" s="57" t="str">
        <f t="shared" si="538"/>
        <v>0.999993341305893-0.00258043596484141i</v>
      </c>
      <c r="H1883" s="57" t="str">
        <f t="shared" si="539"/>
        <v>110.803490656018+78.1681075677668i</v>
      </c>
      <c r="I1883" s="57" t="str">
        <f t="shared" si="540"/>
        <v>14.8891032595167-18.557240013253i</v>
      </c>
      <c r="K1883" s="57" t="str">
        <f t="shared" si="541"/>
        <v>0.0723116161543452-0.0519541847924325i</v>
      </c>
      <c r="L1883" s="57" t="str">
        <f t="shared" si="542"/>
        <v>0.000125-0.46913957235538i</v>
      </c>
      <c r="M1883" s="57" t="str">
        <f t="shared" si="543"/>
        <v>0.0015-0.226156644910527i</v>
      </c>
      <c r="N1883" s="57">
        <f t="shared" si="544"/>
        <v>68.052654030717889</v>
      </c>
      <c r="O1883" s="57">
        <f t="shared" si="545"/>
        <v>34.701615906899711</v>
      </c>
      <c r="P1883" s="371">
        <f t="shared" si="546"/>
        <v>34.701615906899711</v>
      </c>
      <c r="Q1883" s="371">
        <f t="shared" si="547"/>
        <v>-111.94734596928211</v>
      </c>
      <c r="R1883" s="12">
        <f t="shared" si="548"/>
        <v>68.052654030717889</v>
      </c>
      <c r="S1883" s="57">
        <f t="shared" si="549"/>
        <v>1.0695100880421182</v>
      </c>
      <c r="T1883" s="12">
        <f t="shared" si="532"/>
        <v>34.701615906899711</v>
      </c>
    </row>
    <row r="1884" spans="1:20" x14ac:dyDescent="0.25">
      <c r="A1884" s="57">
        <f t="shared" si="533"/>
        <v>6745.4658053366365</v>
      </c>
      <c r="B1884" s="12">
        <f t="shared" si="550"/>
        <v>1073.5742263766783</v>
      </c>
      <c r="C1884" s="57" t="str">
        <f t="shared" si="534"/>
        <v>-20.2486101993354-50.1311324452846i</v>
      </c>
      <c r="D1884" s="57" t="str">
        <f t="shared" si="535"/>
        <v>7.79964510593849-29.7021584340413i</v>
      </c>
      <c r="E1884" s="57" t="str">
        <f t="shared" si="536"/>
        <v>158.370287621498-2.51309542591203i</v>
      </c>
      <c r="F1884" s="57" t="str">
        <f t="shared" si="537"/>
        <v>3.83981407683379-61.8416657376888i</v>
      </c>
      <c r="G1884" s="57" t="str">
        <f t="shared" si="538"/>
        <v>0.999993290604007-0.00259024149017679i</v>
      </c>
      <c r="H1884" s="57" t="str">
        <f t="shared" si="539"/>
        <v>110.816659986111+78.4686966503303i</v>
      </c>
      <c r="I1884" s="57" t="str">
        <f t="shared" si="540"/>
        <v>14.8898818630459-18.4828489946319i</v>
      </c>
      <c r="K1884" s="57" t="str">
        <f t="shared" si="541"/>
        <v>0.0721240823346388-0.0520150502397955i</v>
      </c>
      <c r="L1884" s="57" t="str">
        <f t="shared" si="542"/>
        <v>0.000125-0.46736359071068i</v>
      </c>
      <c r="M1884" s="57" t="str">
        <f t="shared" si="543"/>
        <v>0.0015-0.22530050299913i</v>
      </c>
      <c r="N1884" s="57">
        <f t="shared" si="544"/>
        <v>68.005583007009207</v>
      </c>
      <c r="O1884" s="57">
        <f t="shared" si="545"/>
        <v>34.65849118892941</v>
      </c>
      <c r="P1884" s="371">
        <f t="shared" si="546"/>
        <v>34.65849118892941</v>
      </c>
      <c r="Q1884" s="371">
        <f t="shared" si="547"/>
        <v>-111.99441699299079</v>
      </c>
      <c r="R1884" s="12">
        <f t="shared" si="548"/>
        <v>68.005583007009207</v>
      </c>
      <c r="S1884" s="57">
        <f t="shared" si="549"/>
        <v>1.0735742263766783</v>
      </c>
      <c r="T1884" s="12">
        <f t="shared" si="532"/>
        <v>34.65849118892941</v>
      </c>
    </row>
    <row r="1885" spans="1:20" x14ac:dyDescent="0.25">
      <c r="A1885" s="57">
        <f t="shared" si="533"/>
        <v>6771.0985753969153</v>
      </c>
      <c r="B1885" s="12">
        <f t="shared" si="550"/>
        <v>1077.6538084369097</v>
      </c>
      <c r="C1885" s="57" t="str">
        <f t="shared" si="534"/>
        <v>-20.1891173157595-49.866074945799i</v>
      </c>
      <c r="D1885" s="57" t="str">
        <f t="shared" si="535"/>
        <v>7.79964240374284-29.5901165853903i</v>
      </c>
      <c r="E1885" s="57" t="str">
        <f t="shared" si="536"/>
        <v>158.351742192221-2.50666232363045i</v>
      </c>
      <c r="F1885" s="57" t="str">
        <f t="shared" si="537"/>
        <v>3.83981388066427-61.6076324678755i</v>
      </c>
      <c r="G1885" s="57" t="str">
        <f t="shared" si="538"/>
        <v>0.999993239516059-0.0026000842750056i</v>
      </c>
      <c r="H1885" s="57" t="str">
        <f t="shared" si="539"/>
        <v>110.829931581669+78.7704689143064i</v>
      </c>
      <c r="I1885" s="57" t="str">
        <f t="shared" si="540"/>
        <v>14.8906664731328-18.4087236207714i</v>
      </c>
      <c r="K1885" s="57" t="str">
        <f t="shared" si="541"/>
        <v>0.0719361113324647-0.0520753084841093i</v>
      </c>
      <c r="L1885" s="57" t="str">
        <f t="shared" si="542"/>
        <v>0.000125-0.465594332248137i</v>
      </c>
      <c r="M1885" s="57" t="str">
        <f t="shared" si="543"/>
        <v>0.0015-0.224447602111108i</v>
      </c>
      <c r="N1885" s="57">
        <f t="shared" si="544"/>
        <v>67.958610091679844</v>
      </c>
      <c r="O1885" s="57">
        <f t="shared" si="545"/>
        <v>34.615324239136676</v>
      </c>
      <c r="P1885" s="371">
        <f t="shared" si="546"/>
        <v>34.615324239136676</v>
      </c>
      <c r="Q1885" s="371">
        <f t="shared" si="547"/>
        <v>-112.04138990832016</v>
      </c>
      <c r="R1885" s="12">
        <f t="shared" si="548"/>
        <v>67.958610091679844</v>
      </c>
      <c r="S1885" s="57">
        <f t="shared" si="549"/>
        <v>1.0776538084369096</v>
      </c>
      <c r="T1885" s="12">
        <f t="shared" si="532"/>
        <v>34.615324239136676</v>
      </c>
    </row>
    <row r="1886" spans="1:20" x14ac:dyDescent="0.25">
      <c r="A1886" s="57">
        <f t="shared" si="533"/>
        <v>6796.8287499834241</v>
      </c>
      <c r="B1886" s="12">
        <f t="shared" si="550"/>
        <v>1081.74889290897</v>
      </c>
      <c r="C1886" s="57" t="str">
        <f t="shared" si="534"/>
        <v>-20.1295188199081-49.6021740290613i</v>
      </c>
      <c r="D1886" s="57" t="str">
        <f t="shared" si="535"/>
        <v>7.79963968097338-29.4785004002219i</v>
      </c>
      <c r="E1886" s="57" t="str">
        <f t="shared" si="536"/>
        <v>158.333174655058-2.50011613616449i</v>
      </c>
      <c r="F1886" s="57" t="str">
        <f t="shared" si="537"/>
        <v>3.83981368300103-61.3744854445307i</v>
      </c>
      <c r="G1886" s="57" t="str">
        <f t="shared" si="538"/>
        <v>0.99999318803911-0.0026099644608967i</v>
      </c>
      <c r="H1886" s="57" t="str">
        <f t="shared" si="539"/>
        <v>110.843306252169+79.0734293303963i</v>
      </c>
      <c r="I1886" s="57" t="str">
        <f t="shared" si="540"/>
        <v>14.891457136717-18.3348628226279i</v>
      </c>
      <c r="K1886" s="57" t="str">
        <f t="shared" si="541"/>
        <v>0.0717477070441486-0.052134955676273i</v>
      </c>
      <c r="L1886" s="57" t="str">
        <f t="shared" si="542"/>
        <v>0.000125-0.463831771516375i</v>
      </c>
      <c r="M1886" s="57" t="str">
        <f t="shared" si="543"/>
        <v>0.0015-0.223597929977195i</v>
      </c>
      <c r="N1886" s="57">
        <f t="shared" si="544"/>
        <v>67.911737068888314</v>
      </c>
      <c r="O1886" s="57">
        <f t="shared" si="545"/>
        <v>34.572115062700739</v>
      </c>
      <c r="P1886" s="371">
        <f t="shared" si="546"/>
        <v>34.572115062700739</v>
      </c>
      <c r="Q1886" s="371">
        <f t="shared" si="547"/>
        <v>-112.08826293111169</v>
      </c>
      <c r="R1886" s="12">
        <f t="shared" si="548"/>
        <v>67.911737068888314</v>
      </c>
      <c r="S1886" s="57">
        <f t="shared" si="549"/>
        <v>1.08174889290897</v>
      </c>
      <c r="T1886" s="12">
        <f t="shared" si="532"/>
        <v>34.572115062700739</v>
      </c>
    </row>
    <row r="1887" spans="1:20" x14ac:dyDescent="0.25">
      <c r="A1887" s="57">
        <f t="shared" si="533"/>
        <v>6822.656699233361</v>
      </c>
      <c r="B1887" s="12">
        <f t="shared" si="550"/>
        <v>1085.8595387020241</v>
      </c>
      <c r="C1887" s="57" t="str">
        <f t="shared" si="534"/>
        <v>-20.06981615023-49.3394270607118i</v>
      </c>
      <c r="D1887" s="57" t="str">
        <f t="shared" si="535"/>
        <v>7.79963693747346-29.3673082728966i</v>
      </c>
      <c r="E1887" s="57" t="str">
        <f t="shared" si="536"/>
        <v>158.314585609837-2.49345638840672i</v>
      </c>
      <c r="F1887" s="57" t="str">
        <f t="shared" si="537"/>
        <v>3.83981348383271-61.142221313756i</v>
      </c>
      <c r="G1887" s="57" t="str">
        <f t="shared" si="538"/>
        <v>0.999993136170199-0.00261988218995673i</v>
      </c>
      <c r="H1887" s="57" t="str">
        <f t="shared" si="539"/>
        <v>110.856784813731+79.3775828937389i</v>
      </c>
      <c r="I1887" s="57" t="str">
        <f t="shared" si="540"/>
        <v>14.8922539011137-18.2612655349322i</v>
      </c>
      <c r="K1887" s="57" t="str">
        <f t="shared" si="541"/>
        <v>0.0715588734089875-0.0521939879954637i</v>
      </c>
      <c r="L1887" s="57" t="str">
        <f t="shared" si="542"/>
        <v>0.000125-0.462075883160365i</v>
      </c>
      <c r="M1887" s="57" t="str">
        <f t="shared" si="543"/>
        <v>0.0015-0.222751474374571i</v>
      </c>
      <c r="N1887" s="57">
        <f t="shared" si="544"/>
        <v>67.864965727827382</v>
      </c>
      <c r="O1887" s="57">
        <f t="shared" si="545"/>
        <v>34.528863666836514</v>
      </c>
      <c r="P1887" s="371">
        <f t="shared" si="546"/>
        <v>34.528863666836514</v>
      </c>
      <c r="Q1887" s="371">
        <f t="shared" si="547"/>
        <v>-112.13503427217262</v>
      </c>
      <c r="R1887" s="12">
        <f t="shared" si="548"/>
        <v>67.864965727827382</v>
      </c>
      <c r="S1887" s="57">
        <f t="shared" si="549"/>
        <v>1.085859538702024</v>
      </c>
      <c r="T1887" s="12">
        <f t="shared" si="532"/>
        <v>34.528863666836514</v>
      </c>
    </row>
    <row r="1888" spans="1:20" x14ac:dyDescent="0.25">
      <c r="A1888" s="57">
        <f t="shared" si="533"/>
        <v>6848.5827946904474</v>
      </c>
      <c r="B1888" s="12">
        <f t="shared" si="550"/>
        <v>1089.9858049490917</v>
      </c>
      <c r="C1888" s="57" t="str">
        <f t="shared" si="534"/>
        <v>-20.0100107562245-49.0778314080176i</v>
      </c>
      <c r="D1888" s="57" t="str">
        <f t="shared" si="535"/>
        <v>7.7996341730853-29.256538603875i</v>
      </c>
      <c r="E1888" s="57" t="str">
        <f t="shared" si="536"/>
        <v>158.295975660962-2.48668260895704i</v>
      </c>
      <c r="F1888" s="57" t="str">
        <f t="shared" si="537"/>
        <v>3.83981328314787-60.9108367343539i</v>
      </c>
      <c r="G1888" s="57" t="str">
        <f t="shared" si="538"/>
        <v>0.99999308390634-0.00262983760483215i</v>
      </c>
      <c r="H1888" s="57" t="str">
        <f t="shared" si="539"/>
        <v>110.870368089177+79.6829346240679i</v>
      </c>
      <c r="I1888" s="57" t="str">
        <f t="shared" si="540"/>
        <v>14.8930568140176-18.1879306961743i</v>
      </c>
      <c r="K1888" s="57" t="str">
        <f t="shared" si="541"/>
        <v>0.0713696144090148-0.0522524016496984i</v>
      </c>
      <c r="L1888" s="57" t="str">
        <f t="shared" si="542"/>
        <v>0.000125-0.460326641921065i</v>
      </c>
      <c r="M1888" s="57" t="str">
        <f t="shared" si="543"/>
        <v>0.0015-0.22190822312669i</v>
      </c>
      <c r="N1888" s="57">
        <f t="shared" si="544"/>
        <v>67.818297862616134</v>
      </c>
      <c r="O1888" s="57">
        <f t="shared" si="545"/>
        <v>34.485570060806893</v>
      </c>
      <c r="P1888" s="371">
        <f t="shared" si="546"/>
        <v>34.485570060806893</v>
      </c>
      <c r="Q1888" s="371">
        <f t="shared" si="547"/>
        <v>-112.18170213738387</v>
      </c>
      <c r="R1888" s="12">
        <f t="shared" si="548"/>
        <v>67.818297862616134</v>
      </c>
      <c r="S1888" s="57">
        <f t="shared" si="549"/>
        <v>1.0899858049490918</v>
      </c>
      <c r="T1888" s="12">
        <f t="shared" si="532"/>
        <v>34.485570060806893</v>
      </c>
    </row>
    <row r="1889" spans="1:20" x14ac:dyDescent="0.25">
      <c r="A1889" s="57">
        <f t="shared" si="533"/>
        <v>6874.6074093102707</v>
      </c>
      <c r="B1889" s="12">
        <f t="shared" si="550"/>
        <v>1094.1277510078983</v>
      </c>
      <c r="C1889" s="57" t="str">
        <f t="shared" si="534"/>
        <v>-19.9501040983177-48.8173844396725i</v>
      </c>
      <c r="D1889" s="57" t="str">
        <f t="shared" si="535"/>
        <v>7.79963138764986-29.1461897996951i</v>
      </c>
      <c r="E1889" s="57" t="str">
        <f t="shared" si="536"/>
        <v>158.277345417385-2.47979433016788i</v>
      </c>
      <c r="F1889" s="57" t="str">
        <f t="shared" si="537"/>
        <v>3.83981308093494-60.6803283777795i</v>
      </c>
      <c r="G1889" s="57" t="str">
        <f t="shared" si="538"/>
        <v>0.999993031244527-0.00263983084871126i</v>
      </c>
      <c r="H1889" s="57" t="str">
        <f t="shared" si="539"/>
        <v>110.88405690809+79.9894895658749i</v>
      </c>
      <c r="I1889" s="57" t="str">
        <f t="shared" si="540"/>
        <v>14.8938659235058-18.1148572485877i</v>
      </c>
      <c r="K1889" s="57" t="str">
        <f t="shared" si="541"/>
        <v>0.0711799340687532-0.052310192876396i</v>
      </c>
      <c r="L1889" s="57" t="str">
        <f t="shared" si="542"/>
        <v>0.000125-0.458584022635051i</v>
      </c>
      <c r="M1889" s="57" t="str">
        <f t="shared" si="543"/>
        <v>0.0015-0.221068164103098i</v>
      </c>
      <c r="N1889" s="57">
        <f t="shared" si="544"/>
        <v>67.771735272191904</v>
      </c>
      <c r="O1889" s="57">
        <f t="shared" si="545"/>
        <v>34.442234255935645</v>
      </c>
      <c r="P1889" s="371">
        <f t="shared" si="546"/>
        <v>34.442234255935645</v>
      </c>
      <c r="Q1889" s="371">
        <f t="shared" si="547"/>
        <v>-112.2282647278081</v>
      </c>
      <c r="R1889" s="12">
        <f t="shared" si="548"/>
        <v>67.771735272191904</v>
      </c>
      <c r="S1889" s="57">
        <f t="shared" si="549"/>
        <v>1.0941277510078982</v>
      </c>
      <c r="T1889" s="12">
        <f t="shared" si="532"/>
        <v>34.442234255935645</v>
      </c>
    </row>
    <row r="1890" spans="1:20" x14ac:dyDescent="0.25">
      <c r="A1890" s="57">
        <f t="shared" si="533"/>
        <v>6900.7309174656502</v>
      </c>
      <c r="B1890" s="12">
        <f t="shared" si="550"/>
        <v>1098.2854364617283</v>
      </c>
      <c r="C1890" s="57" t="str">
        <f t="shared" si="534"/>
        <v>-19.8900976477353-48.5580835255956i</v>
      </c>
      <c r="D1890" s="57" t="str">
        <f t="shared" si="535"/>
        <v>7.79962858100688-29.0362602729489i</v>
      </c>
      <c r="E1890" s="57" t="str">
        <f t="shared" si="536"/>
        <v>158.258695492564-2.47279108820071i</v>
      </c>
      <c r="F1890" s="57" t="str">
        <f t="shared" si="537"/>
        <v>3.83981287718229-60.4506929280924i</v>
      </c>
      <c r="G1890" s="57" t="str">
        <f t="shared" si="538"/>
        <v>0.999992978181729-0.00264986206532629i</v>
      </c>
      <c r="H1890" s="57" t="str">
        <f t="shared" si="539"/>
        <v>110.897852106872+80.2972527885678i</v>
      </c>
      <c r="I1890" s="57" t="str">
        <f t="shared" si="540"/>
        <v>14.8946812780409-18.0420441381334i</v>
      </c>
      <c r="K1890" s="57" t="str">
        <f t="shared" si="541"/>
        <v>0.0709898364549629-0.0523673579429353i</v>
      </c>
      <c r="L1890" s="57" t="str">
        <f t="shared" si="542"/>
        <v>0.000125-0.456848000234163i</v>
      </c>
      <c r="M1890" s="57" t="str">
        <f t="shared" si="543"/>
        <v>0.0015-0.220231285219264i</v>
      </c>
      <c r="N1890" s="57">
        <f t="shared" si="544"/>
        <v>67.725279760200479</v>
      </c>
      <c r="O1890" s="57">
        <f t="shared" si="545"/>
        <v>34.39885626561982</v>
      </c>
      <c r="P1890" s="371">
        <f t="shared" si="546"/>
        <v>34.39885626561982</v>
      </c>
      <c r="Q1890" s="371">
        <f t="shared" si="547"/>
        <v>-112.27472023979952</v>
      </c>
      <c r="R1890" s="12">
        <f t="shared" si="548"/>
        <v>67.725279760200479</v>
      </c>
      <c r="S1890" s="57">
        <f t="shared" si="549"/>
        <v>1.0982854364617283</v>
      </c>
      <c r="T1890" s="12">
        <f t="shared" si="532"/>
        <v>34.39885626561982</v>
      </c>
    </row>
    <row r="1891" spans="1:20" x14ac:dyDescent="0.25">
      <c r="A1891" s="57">
        <f t="shared" si="533"/>
        <v>6926.9536949520198</v>
      </c>
      <c r="B1891" s="12">
        <f t="shared" si="550"/>
        <v>1102.4589211202829</v>
      </c>
      <c r="C1891" s="57" t="str">
        <f t="shared" si="534"/>
        <v>-19.8299928863745-48.2999260367331i</v>
      </c>
      <c r="D1891" s="57" t="str">
        <f t="shared" si="535"/>
        <v>7.79962575299495-28.92674844226i</v>
      </c>
      <c r="E1891" s="57" t="str">
        <f t="shared" si="536"/>
        <v>158.240026504426-2.46567242307468i</v>
      </c>
      <c r="F1891" s="57" t="str">
        <f t="shared" si="537"/>
        <v>3.83981267187821-60.2219270819097i</v>
      </c>
      <c r="G1891" s="57" t="str">
        <f t="shared" si="538"/>
        <v>0.999992924714893-0.00265993139895541i</v>
      </c>
      <c r="H1891" s="57" t="str">
        <f t="shared" si="539"/>
        <v>110.911754528803+80.6062293866355i</v>
      </c>
      <c r="I1891" s="57" t="str">
        <f t="shared" si="540"/>
        <v>14.8955029264744-17.9694903144844i</v>
      </c>
      <c r="K1891" s="57" t="str">
        <f t="shared" si="541"/>
        <v>0.0707993256763789-0.0524238931472129i</v>
      </c>
      <c r="L1891" s="57" t="str">
        <f t="shared" si="542"/>
        <v>0.000125-0.45511854974513i</v>
      </c>
      <c r="M1891" s="57" t="str">
        <f t="shared" si="543"/>
        <v>0.0015-0.219397574436406i</v>
      </c>
      <c r="N1891" s="57">
        <f t="shared" si="544"/>
        <v>67.678933134884744</v>
      </c>
      <c r="O1891" s="57">
        <f t="shared" si="545"/>
        <v>34.355436105342115</v>
      </c>
      <c r="P1891" s="371">
        <f t="shared" si="546"/>
        <v>34.355436105342115</v>
      </c>
      <c r="Q1891" s="371">
        <f t="shared" si="547"/>
        <v>-112.32106686511526</v>
      </c>
      <c r="R1891" s="12">
        <f t="shared" si="548"/>
        <v>67.678933134884744</v>
      </c>
      <c r="S1891" s="57">
        <f t="shared" si="549"/>
        <v>1.1024589211202829</v>
      </c>
      <c r="T1891" s="12">
        <f t="shared" si="532"/>
        <v>34.355436105342115</v>
      </c>
    </row>
    <row r="1892" spans="1:20" x14ac:dyDescent="0.25">
      <c r="A1892" s="57">
        <f t="shared" si="533"/>
        <v>6953.2761189928378</v>
      </c>
      <c r="B1892" s="12">
        <f t="shared" si="550"/>
        <v>1106.6482650205401</v>
      </c>
      <c r="C1892" s="57" t="str">
        <f t="shared" si="534"/>
        <v>-19.7697913066722-48.0429093448604i</v>
      </c>
      <c r="D1892" s="57" t="str">
        <f t="shared" si="535"/>
        <v>7.79962290345136-28.8176527322605i</v>
      </c>
      <c r="E1892" s="57" t="str">
        <f t="shared" si="536"/>
        <v>158.221339075328-2.45843787871842i</v>
      </c>
      <c r="F1892" s="57" t="str">
        <f t="shared" si="537"/>
        <v>3.83981246501086-59.9940275483577i</v>
      </c>
      <c r="G1892" s="57" t="str">
        <f t="shared" si="538"/>
        <v>0.999992870840943-0.00267003899442487i</v>
      </c>
      <c r="H1892" s="57" t="str">
        <f t="shared" si="539"/>
        <v>110.925765024104+80.9164244798117i</v>
      </c>
      <c r="I1892" s="57" t="str">
        <f t="shared" si="540"/>
        <v>14.8963309180501-17.8971947310106i</v>
      </c>
      <c r="K1892" s="57" t="str">
        <f t="shared" si="541"/>
        <v>0.0706084058834405-0.0524797948181971i</v>
      </c>
      <c r="L1892" s="57" t="str">
        <f t="shared" si="542"/>
        <v>0.000125-0.453395646289231i</v>
      </c>
      <c r="M1892" s="57" t="str">
        <f t="shared" si="543"/>
        <v>0.0015-0.218567019761313i</v>
      </c>
      <c r="N1892" s="57">
        <f t="shared" si="544"/>
        <v>67.632697208972459</v>
      </c>
      <c r="O1892" s="57">
        <f t="shared" si="545"/>
        <v>34.311973792682949</v>
      </c>
      <c r="P1892" s="371">
        <f t="shared" si="546"/>
        <v>34.311973792682949</v>
      </c>
      <c r="Q1892" s="371">
        <f t="shared" si="547"/>
        <v>-112.36730279102754</v>
      </c>
      <c r="R1892" s="12">
        <f t="shared" si="548"/>
        <v>67.632697208972459</v>
      </c>
      <c r="S1892" s="57">
        <f t="shared" si="549"/>
        <v>1.10664826502054</v>
      </c>
      <c r="T1892" s="12">
        <f t="shared" si="532"/>
        <v>34.311973792682949</v>
      </c>
    </row>
    <row r="1893" spans="1:20" x14ac:dyDescent="0.25">
      <c r="A1893" s="57">
        <f t="shared" si="533"/>
        <v>6979.6985682450113</v>
      </c>
      <c r="B1893" s="12">
        <f t="shared" si="550"/>
        <v>1110.8535284276181</v>
      </c>
      <c r="C1893" s="57" t="str">
        <f t="shared" si="534"/>
        <v>-19.7094944114703-47.7870308223878i</v>
      </c>
      <c r="D1893" s="57" t="str">
        <f t="shared" si="535"/>
        <v>7.79962003221219-28.7089715735687i</v>
      </c>
      <c r="E1893" s="57" t="str">
        <f t="shared" si="536"/>
        <v>158.202633832014-2.45108700301499i</v>
      </c>
      <c r="F1893" s="57" t="str">
        <f t="shared" si="537"/>
        <v>3.83981225656838-59.7669910490251i</v>
      </c>
      <c r="G1893" s="57" t="str">
        <f t="shared" si="538"/>
        <v>0.99999281655678-0.00268018499711103i</v>
      </c>
      <c r="H1893" s="57" t="str">
        <f t="shared" si="539"/>
        <v>110.939884449997+81.2278432132405i</v>
      </c>
      <c r="I1893" s="57" t="str">
        <f t="shared" si="540"/>
        <v>14.897165302407-17.8251563447635i</v>
      </c>
      <c r="K1893" s="57" t="str">
        <f t="shared" si="541"/>
        <v>0.0704170812680129-0.0525350593164811i</v>
      </c>
      <c r="L1893" s="57" t="str">
        <f t="shared" si="542"/>
        <v>0.000125-0.451679265081919i</v>
      </c>
      <c r="M1893" s="57" t="str">
        <f t="shared" si="543"/>
        <v>0.0015-0.217739609246178i</v>
      </c>
      <c r="N1893" s="57">
        <f t="shared" si="544"/>
        <v>67.58657379956442</v>
      </c>
      <c r="O1893" s="57">
        <f t="shared" si="545"/>
        <v>34.268469347332569</v>
      </c>
      <c r="P1893" s="371">
        <f t="shared" si="546"/>
        <v>34.268469347332569</v>
      </c>
      <c r="Q1893" s="371">
        <f t="shared" si="547"/>
        <v>-112.41342620043558</v>
      </c>
      <c r="R1893" s="12">
        <f t="shared" si="548"/>
        <v>67.58657379956442</v>
      </c>
      <c r="S1893" s="57">
        <f t="shared" si="549"/>
        <v>1.1108535284276182</v>
      </c>
      <c r="T1893" s="12">
        <f t="shared" si="532"/>
        <v>34.268469347332569</v>
      </c>
    </row>
    <row r="1894" spans="1:20" x14ac:dyDescent="0.25">
      <c r="A1894" s="57">
        <f t="shared" si="533"/>
        <v>7006.2214228043422</v>
      </c>
      <c r="B1894" s="12">
        <f t="shared" si="550"/>
        <v>1115.0747718356431</v>
      </c>
      <c r="C1894" s="57" t="str">
        <f t="shared" si="534"/>
        <v>-19.649103713882-47.5322878421661i</v>
      </c>
      <c r="D1894" s="57" t="str">
        <f t="shared" si="535"/>
        <v>7.79961713911228-28.600703402766i</v>
      </c>
      <c r="E1894" s="57" t="str">
        <f t="shared" si="536"/>
        <v>158.18391140558-2.44361934786061i</v>
      </c>
      <c r="F1894" s="57" t="str">
        <f t="shared" si="537"/>
        <v>3.83981204653873-59.5408143179154i</v>
      </c>
      <c r="G1894" s="57" t="str">
        <f t="shared" si="538"/>
        <v>0.999992761859278-0.0026903695529425i</v>
      </c>
      <c r="H1894" s="57" t="str">
        <f t="shared" si="539"/>
        <v>110.954113670763+81.5404907576441i</v>
      </c>
      <c r="I1894" s="57" t="str">
        <f t="shared" si="540"/>
        <v>14.898006129583-17.7533741164594i</v>
      </c>
      <c r="K1894" s="57" t="str">
        <f t="shared" si="541"/>
        <v>0.0702253560630992-0.0525896830348321i</v>
      </c>
      <c r="L1894" s="57" t="str">
        <f t="shared" si="542"/>
        <v>0.000125-0.449969381432476i</v>
      </c>
      <c r="M1894" s="57" t="str">
        <f t="shared" si="543"/>
        <v>0.0015-0.216915330988422i</v>
      </c>
      <c r="N1894" s="57">
        <f t="shared" si="544"/>
        <v>67.540564728017102</v>
      </c>
      <c r="O1894" s="57">
        <f t="shared" si="545"/>
        <v>34.224922791102912</v>
      </c>
      <c r="P1894" s="371">
        <f t="shared" si="546"/>
        <v>34.224922791102912</v>
      </c>
      <c r="Q1894" s="371">
        <f t="shared" si="547"/>
        <v>-112.4594352719829</v>
      </c>
      <c r="R1894" s="12">
        <f t="shared" si="548"/>
        <v>67.540564728017102</v>
      </c>
      <c r="S1894" s="57">
        <f t="shared" si="549"/>
        <v>1.1150747718356431</v>
      </c>
      <c r="T1894" s="12">
        <f t="shared" si="532"/>
        <v>34.224922791102912</v>
      </c>
    </row>
    <row r="1895" spans="1:20" x14ac:dyDescent="0.25">
      <c r="A1895" s="57">
        <f t="shared" si="533"/>
        <v>7032.8450642109983</v>
      </c>
      <c r="B1895" s="12">
        <f t="shared" si="550"/>
        <v>1119.3120559686186</v>
      </c>
      <c r="C1895" s="57" t="str">
        <f t="shared" si="534"/>
        <v>-19.5886207371511-47.2786777772961i</v>
      </c>
      <c r="D1895" s="57" t="str">
        <f t="shared" si="535"/>
        <v>7.79961422398519-28.4928466623751i</v>
      </c>
      <c r="E1895" s="57" t="str">
        <f t="shared" si="536"/>
        <v>158.165172431427-2.43603446920179i</v>
      </c>
      <c r="F1895" s="57" t="str">
        <f t="shared" si="537"/>
        <v>3.83981183490985-59.3154941014003i</v>
      </c>
      <c r="G1895" s="57" t="str">
        <f t="shared" si="538"/>
        <v>0.999992706745292-0.00270059280840216i</v>
      </c>
      <c r="H1895" s="57" t="str">
        <f t="shared" si="539"/>
        <v>110.968453557812+81.8543723094918i</v>
      </c>
      <c r="I1895" s="57" t="str">
        <f t="shared" si="540"/>
        <v>14.898853450018-17.6818470104663i</v>
      </c>
      <c r="K1895" s="57" t="str">
        <f t="shared" si="541"/>
        <v>0.0700332345425447-0.0526436623987389i</v>
      </c>
      <c r="L1895" s="57" t="str">
        <f t="shared" si="542"/>
        <v>0.000125-0.44826597074365i</v>
      </c>
      <c r="M1895" s="57" t="str">
        <f t="shared" si="543"/>
        <v>0.0015-0.216094173130526i</v>
      </c>
      <c r="N1895" s="57">
        <f t="shared" si="544"/>
        <v>67.494671819829861</v>
      </c>
      <c r="O1895" s="57">
        <f t="shared" si="545"/>
        <v>34.181334147939303</v>
      </c>
      <c r="P1895" s="371">
        <f t="shared" si="546"/>
        <v>34.181334147939303</v>
      </c>
      <c r="Q1895" s="371">
        <f t="shared" si="547"/>
        <v>-112.50532818017014</v>
      </c>
      <c r="R1895" s="12">
        <f t="shared" si="548"/>
        <v>67.494671819829861</v>
      </c>
      <c r="S1895" s="57">
        <f t="shared" si="549"/>
        <v>1.1193120559686185</v>
      </c>
      <c r="T1895" s="12">
        <f t="shared" si="532"/>
        <v>34.181334147939303</v>
      </c>
    </row>
    <row r="1896" spans="1:20" x14ac:dyDescent="0.25">
      <c r="A1896" s="57">
        <f t="shared" si="533"/>
        <v>7059.5698754550012</v>
      </c>
      <c r="B1896" s="12">
        <f t="shared" si="550"/>
        <v>1123.5654417812993</v>
      </c>
      <c r="C1896" s="57" t="str">
        <f t="shared" si="534"/>
        <v>-19.5280470145135-47.0261980009374i</v>
      </c>
      <c r="D1896" s="57" t="str">
        <f t="shared" si="535"/>
        <v>7.79961128666327-28.3853998008369i</v>
      </c>
      <c r="E1896" s="57" t="str">
        <f t="shared" si="536"/>
        <v>158.146417549221-2.42833192709434i</v>
      </c>
      <c r="F1896" s="57" t="str">
        <f t="shared" si="537"/>
        <v>3.83981162166956-59.0910271581728i</v>
      </c>
      <c r="G1896" s="57" t="str">
        <f t="shared" si="538"/>
        <v>0.999992651211649-0.00271085491052933i</v>
      </c>
      <c r="H1896" s="57" t="str">
        <f t="shared" si="539"/>
        <v>110.982904989739+82.1694930911688i</v>
      </c>
      <c r="I1896" s="57" t="str">
        <f t="shared" si="540"/>
        <v>14.8997073145577-17.6105739947869i</v>
      </c>
      <c r="K1896" s="57" t="str">
        <f t="shared" si="541"/>
        <v>0.0698407210207332-0.052696993866956i</v>
      </c>
      <c r="L1896" s="57" t="str">
        <f t="shared" si="542"/>
        <v>0.000125-0.446569008511307i</v>
      </c>
      <c r="M1896" s="57" t="str">
        <f t="shared" si="543"/>
        <v>0.0015-0.215276123859858i</v>
      </c>
      <c r="N1896" s="57">
        <f t="shared" si="544"/>
        <v>67.448896904525355</v>
      </c>
      <c r="O1896" s="57">
        <f t="shared" si="545"/>
        <v>34.137703443931898</v>
      </c>
      <c r="P1896" s="371">
        <f t="shared" si="546"/>
        <v>34.137703443931898</v>
      </c>
      <c r="Q1896" s="371">
        <f t="shared" si="547"/>
        <v>-112.55110309547464</v>
      </c>
      <c r="R1896" s="12">
        <f t="shared" si="548"/>
        <v>67.448896904525355</v>
      </c>
      <c r="S1896" s="57">
        <f t="shared" si="549"/>
        <v>1.1235654417812992</v>
      </c>
      <c r="T1896" s="12">
        <f t="shared" si="532"/>
        <v>34.137703443931898</v>
      </c>
    </row>
    <row r="1897" spans="1:20" x14ac:dyDescent="0.25">
      <c r="A1897" s="57">
        <f t="shared" si="533"/>
        <v>7086.3962409817304</v>
      </c>
      <c r="B1897" s="12">
        <f t="shared" si="550"/>
        <v>1127.8349904600684</v>
      </c>
      <c r="C1897" s="57" t="str">
        <f t="shared" si="534"/>
        <v>-19.4673840890528-46.7748458861223i</v>
      </c>
      <c r="D1897" s="57" t="str">
        <f t="shared" si="535"/>
        <v>7.79960832697751-28.2783612724888i</v>
      </c>
      <c r="E1897" s="57" t="str">
        <f t="shared" si="536"/>
        <v>158.12764740285-2.42051128574277i</v>
      </c>
      <c r="F1897" s="57" t="str">
        <f t="shared" si="537"/>
        <v>3.83981140680558-58.8674102592005i</v>
      </c>
      <c r="G1897" s="57" t="str">
        <f t="shared" si="538"/>
        <v>0.999992595255156-0.00272115600692186i</v>
      </c>
      <c r="H1897" s="57" t="str">
        <f t="shared" si="539"/>
        <v>110.997468852388+82.4858583511498i</v>
      </c>
      <c r="I1897" s="57" t="str">
        <f t="shared" si="540"/>
        <v>14.9005677744563-17.5395540410436i</v>
      </c>
      <c r="K1897" s="57" t="str">
        <f t="shared" si="541"/>
        <v>0.0696478198522738-0.0527496739320452i</v>
      </c>
      <c r="L1897" s="57" t="str">
        <f t="shared" si="542"/>
        <v>0.000125-0.444878470324077i</v>
      </c>
      <c r="M1897" s="57" t="str">
        <f t="shared" si="543"/>
        <v>0.0015-0.214461171408506i</v>
      </c>
      <c r="N1897" s="57">
        <f t="shared" si="544"/>
        <v>67.403241815533619</v>
      </c>
      <c r="O1897" s="57">
        <f t="shared" si="545"/>
        <v>34.094030707327235</v>
      </c>
      <c r="P1897" s="371">
        <f t="shared" si="546"/>
        <v>34.094030707327235</v>
      </c>
      <c r="Q1897" s="371">
        <f t="shared" si="547"/>
        <v>-112.59675818446638</v>
      </c>
      <c r="R1897" s="12">
        <f t="shared" si="548"/>
        <v>67.403241815533619</v>
      </c>
      <c r="S1897" s="57">
        <f t="shared" si="549"/>
        <v>1.1278349904600684</v>
      </c>
      <c r="T1897" s="12">
        <f t="shared" si="532"/>
        <v>34.094030707327235</v>
      </c>
    </row>
    <row r="1898" spans="1:20" x14ac:dyDescent="0.25">
      <c r="A1898" s="57">
        <f t="shared" si="533"/>
        <v>7113.3245466974613</v>
      </c>
      <c r="B1898" s="12">
        <f t="shared" si="550"/>
        <v>1132.1207634238167</v>
      </c>
      <c r="C1898" s="57" t="str">
        <f t="shared" si="534"/>
        <v>-19.4066335135571-46.5246188055688i</v>
      </c>
      <c r="D1898" s="57" t="str">
        <f t="shared" si="535"/>
        <v>7.79960534475767-28.1717295375419i</v>
      </c>
      <c r="E1898" s="57" t="str">
        <f t="shared" si="536"/>
        <v>158.108862640382-2.4125721135529i</v>
      </c>
      <c r="F1898" s="57" t="str">
        <f t="shared" si="537"/>
        <v>3.83981119030556-58.6446401876791i</v>
      </c>
      <c r="G1898" s="57" t="str">
        <f t="shared" si="538"/>
        <v>0.999992538872591-0.00273149624573826i</v>
      </c>
      <c r="H1898" s="57" t="str">
        <f t="shared" si="539"/>
        <v>111.012146038921+82.8034733641719i</v>
      </c>
      <c r="I1898" s="57" t="str">
        <f t="shared" si="540"/>
        <v>14.901434881381-17.468786124464i</v>
      </c>
      <c r="K1898" s="57" t="str">
        <f t="shared" si="541"/>
        <v>0.0694545354316797-0.0528016991209138i</v>
      </c>
      <c r="L1898" s="57" t="str">
        <f t="shared" si="542"/>
        <v>0.000125-0.443194331862998i</v>
      </c>
      <c r="M1898" s="57" t="str">
        <f t="shared" si="543"/>
        <v>0.0015-0.213649304053104i</v>
      </c>
      <c r="N1898" s="57">
        <f t="shared" si="544"/>
        <v>67.357708390070655</v>
      </c>
      <c r="O1898" s="57">
        <f t="shared" si="545"/>
        <v>34.050315968539351</v>
      </c>
      <c r="P1898" s="371">
        <f t="shared" si="546"/>
        <v>34.050315968539351</v>
      </c>
      <c r="Q1898" s="371">
        <f t="shared" si="547"/>
        <v>-112.64229160992934</v>
      </c>
      <c r="R1898" s="12">
        <f t="shared" si="548"/>
        <v>67.357708390070655</v>
      </c>
      <c r="S1898" s="57">
        <f t="shared" si="549"/>
        <v>1.1321207634238166</v>
      </c>
      <c r="T1898" s="12">
        <f t="shared" si="532"/>
        <v>34.050315968539351</v>
      </c>
    </row>
    <row r="1899" spans="1:20" x14ac:dyDescent="0.25">
      <c r="A1899" s="57">
        <f t="shared" si="533"/>
        <v>7140.3551799749112</v>
      </c>
      <c r="B1899" s="12">
        <f t="shared" si="550"/>
        <v>1136.4228223248272</v>
      </c>
      <c r="C1899" s="57" t="str">
        <f t="shared" si="534"/>
        <v>-19.3457968503695-46.2755141314982i</v>
      </c>
      <c r="D1899" s="57" t="str">
        <f t="shared" si="535"/>
        <v>7.79960233983221-28.0655030620593i</v>
      </c>
      <c r="E1899" s="57" t="str">
        <f t="shared" si="536"/>
        <v>158.090063914017-2.40451398317316i</v>
      </c>
      <c r="F1899" s="57" t="str">
        <f t="shared" si="537"/>
        <v>3.83981097215704-58.4227137389862i</v>
      </c>
      <c r="G1899" s="57" t="str">
        <f t="shared" si="538"/>
        <v>0.999992482060711-0.00274187577569978i</v>
      </c>
      <c r="H1899" s="57" t="str">
        <f t="shared" si="539"/>
        <v>111.026937449877+83.122343431408i</v>
      </c>
      <c r="I1899" s="57" t="str">
        <f t="shared" si="540"/>
        <v>14.9023086874141-17.3982692238652i</v>
      </c>
      <c r="K1899" s="57" t="str">
        <f t="shared" si="541"/>
        <v>0.06926087219304-0.0528530659953497i</v>
      </c>
      <c r="L1899" s="57" t="str">
        <f t="shared" si="542"/>
        <v>0.000125-0.441516568901173i</v>
      </c>
      <c r="M1899" s="57" t="str">
        <f t="shared" si="543"/>
        <v>0.0015-0.212840510114669i</v>
      </c>
      <c r="N1899" s="57">
        <f t="shared" si="544"/>
        <v>67.312298469020917</v>
      </c>
      <c r="O1899" s="57">
        <f t="shared" si="545"/>
        <v>34.006559260160849</v>
      </c>
      <c r="P1899" s="371">
        <f t="shared" si="546"/>
        <v>34.006559260160849</v>
      </c>
      <c r="Q1899" s="371">
        <f t="shared" si="547"/>
        <v>-112.68770153097908</v>
      </c>
      <c r="R1899" s="12">
        <f t="shared" si="548"/>
        <v>67.312298469020917</v>
      </c>
      <c r="S1899" s="57">
        <f t="shared" si="549"/>
        <v>1.1364228223248272</v>
      </c>
      <c r="T1899" s="12">
        <f t="shared" si="532"/>
        <v>34.006559260160849</v>
      </c>
    </row>
    <row r="1900" spans="1:20" x14ac:dyDescent="0.25">
      <c r="A1900" s="57">
        <f t="shared" si="533"/>
        <v>7167.4885296588163</v>
      </c>
      <c r="B1900" s="12">
        <f t="shared" si="550"/>
        <v>1140.7412290496616</v>
      </c>
      <c r="C1900" s="57" t="str">
        <f t="shared" si="534"/>
        <v>-19.284875671242-46.027529235452i</v>
      </c>
      <c r="D1900" s="57" t="str">
        <f t="shared" si="535"/>
        <v>7.79959931202829-27.9596803179338i</v>
      </c>
      <c r="E1900" s="57" t="str">
        <f t="shared" si="536"/>
        <v>158.071251880047-2.39633647154662i</v>
      </c>
      <c r="F1900" s="57" t="str">
        <f t="shared" si="537"/>
        <v>3.83981075234748-58.2016277206352i</v>
      </c>
      <c r="G1900" s="57" t="str">
        <f t="shared" si="538"/>
        <v>0.999992424816247-0.00275229474609261i</v>
      </c>
      <c r="H1900" s="57" t="str">
        <f t="shared" si="539"/>
        <v>111.04184399324+83.4424738806467i</v>
      </c>
      <c r="I1900" s="57" t="str">
        <f t="shared" si="540"/>
        <v>14.9031892450582-17.3280023216384i</v>
      </c>
      <c r="K1900" s="57" t="str">
        <f t="shared" si="541"/>
        <v>0.06906683460968-0.0529037711525532i</v>
      </c>
      <c r="L1900" s="57" t="str">
        <f t="shared" si="542"/>
        <v>0.000125-0.439845157303419i</v>
      </c>
      <c r="M1900" s="57" t="str">
        <f t="shared" si="543"/>
        <v>0.0015-0.212034777958426i</v>
      </c>
      <c r="N1900" s="57">
        <f t="shared" si="544"/>
        <v>67.267013896811804</v>
      </c>
      <c r="O1900" s="57">
        <f t="shared" si="545"/>
        <v>33.96276061697381</v>
      </c>
      <c r="P1900" s="371">
        <f t="shared" si="546"/>
        <v>33.96276061697381</v>
      </c>
      <c r="Q1900" s="371">
        <f t="shared" si="547"/>
        <v>-112.7329861031882</v>
      </c>
      <c r="R1900" s="12">
        <f t="shared" si="548"/>
        <v>67.267013896811804</v>
      </c>
      <c r="S1900" s="57">
        <f t="shared" si="549"/>
        <v>1.1407412290496615</v>
      </c>
      <c r="T1900" s="12">
        <f t="shared" ref="T1900:T1963" si="551">P1900</f>
        <v>33.96276061697381</v>
      </c>
    </row>
    <row r="1901" spans="1:20" x14ac:dyDescent="0.25">
      <c r="A1901" s="57">
        <f t="shared" ref="A1901:A1964" si="552">2*PI()*B1901</f>
        <v>7194.724986071521</v>
      </c>
      <c r="B1901" s="12">
        <f t="shared" si="550"/>
        <v>1145.0760457200504</v>
      </c>
      <c r="C1901" s="57" t="str">
        <f t="shared" ref="C1901:C1964" si="553">IMPRODUCT(D1901,E1901,$C$40,,K1901,$C$41)</f>
        <v>-19.2238715571802-45.7806614881128i</v>
      </c>
      <c r="D1901" s="57" t="str">
        <f t="shared" ref="D1901:D1964" si="554">IMDIV(IMPRODUCT($C$37,$C$38,COMPLEX(1,A1901/$C$38)),IMSUM(-1*A1901*A1901/$C$39,COMPLEX(0,1*A1901)))</f>
        <v>7.79959626117169-27.8542597828659i</v>
      </c>
      <c r="E1901" s="57" t="str">
        <f t="shared" ref="E1901:E1964" si="555">IMDIV(IMPRODUCT(IMSUM(F1901,G1901),$C$29,H1901),IMSUM(1,I1901))</f>
        <v>158.052427198803-2.38803915994991i</v>
      </c>
      <c r="F1901" s="57" t="str">
        <f t="shared" ref="F1901:F1964" si="556">IMDIV(IMPRODUCT($C$14,$C$15,COMPLEX(1,A1901/$C$15)),IMSUM(-1*A1901*A1901/$C$16,COMPLEX(0,A1901)))</f>
        <v>3.8398105308642-57.9813789522295i</v>
      </c>
      <c r="G1901" s="57" t="str">
        <f t="shared" ref="G1901:G1964" si="557">IMDIV(1,COMPLEX(1,A1901*$C$9*$C$10))</f>
        <v>0.999992367135905-0.00276275330676998i</v>
      </c>
      <c r="H1901" s="57" t="str">
        <f t="shared" ref="H1901:H1964" si="558">IMDIV($C$3,IMSUM(K1901,COMPLEX(0,$C$28*A1901)))</f>
        <v>111.056866584506+83.7638700664653i</v>
      </c>
      <c r="I1901" s="57" t="str">
        <f t="shared" ref="I1901:I1964" si="559">IMPRODUCT(F1901,$C$29,H1901,$C$31)</f>
        <v>14.9040766072381-17.257984403735i</v>
      </c>
      <c r="K1901" s="57" t="str">
        <f t="shared" ref="K1901:K1964" si="560">IF($C$26&lt;=0,IMDIV(1,IMSUM(IMDIV(1,L1901),1/$C$18)),IMDIV(1,IMSUM(IMDIV(1,L1901),1/$C$18,IMDIV(1,M1901))))</f>
        <v>0.068872427193818-0.0529538112256643i</v>
      </c>
      <c r="L1901" s="57" t="str">
        <f t="shared" ref="L1901:L1964" si="561">IMSUM($C$21/$C$22,IMDIV(1,COMPLEX(0,$C$20*$C$22*A1901)))</f>
        <v>0.000125-0.43818007302592i</v>
      </c>
      <c r="M1901" s="57" t="str">
        <f t="shared" ref="M1901:M1964" si="562">IMSUM($C$25/$C$26,IMDIV(1,COMPLEX(0,$C$24*$C$26*A1901)))</f>
        <v>0.0015-0.211232095993651i</v>
      </c>
      <c r="N1901" s="57">
        <f t="shared" ref="N1901:N1964" si="563">ABS(R1901)</f>
        <v>67.221856521295251</v>
      </c>
      <c r="O1901" s="57">
        <f t="shared" ref="O1901:O1964" si="564">ABS(P1901)</f>
        <v>33.918920075960258</v>
      </c>
      <c r="P1901" s="371">
        <f t="shared" ref="P1901:P1964" si="565">20*LOG10(IMABS(C1901))</f>
        <v>33.918920075960258</v>
      </c>
      <c r="Q1901" s="371">
        <f t="shared" ref="Q1901:Q1964" si="566">IMARGUMENT(C1901)*180/PI()</f>
        <v>-112.77814347870475</v>
      </c>
      <c r="R1901" s="12">
        <f t="shared" ref="R1901:R1964" si="567">IF(Q1901&lt;0,Q1901+180,Q1901-180)</f>
        <v>67.221856521295251</v>
      </c>
      <c r="S1901" s="57">
        <f t="shared" ref="S1901:S1964" si="568">B1901/1000</f>
        <v>1.1450760457200504</v>
      </c>
      <c r="T1901" s="12">
        <f t="shared" si="551"/>
        <v>33.918920075960258</v>
      </c>
    </row>
    <row r="1902" spans="1:20" x14ac:dyDescent="0.25">
      <c r="A1902" s="57">
        <f t="shared" si="552"/>
        <v>7222.0649410185924</v>
      </c>
      <c r="B1902" s="12">
        <f t="shared" ref="B1902:B1965" si="569">B1901*(1+B$42)</f>
        <v>1149.4273346937866</v>
      </c>
      <c r="C1902" s="57" t="str">
        <f t="shared" si="553"/>
        <v>-19.162786098293-45.5349082591276i</v>
      </c>
      <c r="D1902" s="57" t="str">
        <f t="shared" si="554"/>
        <v>7.79959318708695-27.7492399403421i</v>
      </c>
      <c r="E1902" s="57" t="str">
        <f t="shared" si="555"/>
        <v>158.033590534616-2.37962163404105i</v>
      </c>
      <c r="F1902" s="57" t="str">
        <f t="shared" si="556"/>
        <v>3.83981030769448-57.7619642654165i</v>
      </c>
      <c r="G1902" s="57" t="str">
        <f t="shared" si="557"/>
        <v>0.999992309016367-0.00277325160815437i</v>
      </c>
      <c r="H1902" s="57" t="str">
        <f t="shared" si="558"/>
        <v>111.072006146747+84.0865373704152i</v>
      </c>
      <c r="I1902" s="57" t="str">
        <f t="shared" si="559"/>
        <v>14.9049708273055-17.1882144596503i</v>
      </c>
      <c r="K1902" s="57" t="str">
        <f t="shared" si="560"/>
        <v>0.0686776544962081-0.0530031828842883i</v>
      </c>
      <c r="L1902" s="57" t="str">
        <f t="shared" si="561"/>
        <v>0.000125-0.43652129211588i</v>
      </c>
      <c r="M1902" s="57" t="str">
        <f t="shared" si="562"/>
        <v>0.0015-0.210432452673491i</v>
      </c>
      <c r="N1902" s="57">
        <f t="shared" si="563"/>
        <v>67.176828193620864</v>
      </c>
      <c r="O1902" s="57">
        <f t="shared" si="564"/>
        <v>33.875037676313021</v>
      </c>
      <c r="P1902" s="371">
        <f t="shared" si="565"/>
        <v>33.875037676313021</v>
      </c>
      <c r="Q1902" s="371">
        <f t="shared" si="566"/>
        <v>-112.82317180637914</v>
      </c>
      <c r="R1902" s="12">
        <f t="shared" si="567"/>
        <v>67.176828193620864</v>
      </c>
      <c r="S1902" s="57">
        <f t="shared" si="568"/>
        <v>1.1494273346937867</v>
      </c>
      <c r="T1902" s="12">
        <f t="shared" si="551"/>
        <v>33.875037676313021</v>
      </c>
    </row>
    <row r="1903" spans="1:20" x14ac:dyDescent="0.25">
      <c r="A1903" s="57">
        <f t="shared" si="552"/>
        <v>7249.5087877944634</v>
      </c>
      <c r="B1903" s="12">
        <f t="shared" si="569"/>
        <v>1153.7951585656231</v>
      </c>
      <c r="C1903" s="57" t="str">
        <f t="shared" si="553"/>
        <v>-19.1016208936354-45.290266916932i</v>
      </c>
      <c r="D1903" s="57" t="str">
        <f t="shared" si="554"/>
        <v>7.79959008959723-27.6446192796129i</v>
      </c>
      <c r="E1903" s="57" t="str">
        <f t="shared" si="555"/>
        <v>158.014742555766-2.3710834839037i</v>
      </c>
      <c r="F1903" s="57" t="str">
        <f t="shared" si="556"/>
        <v>3.83981008282547-57.5433805038421i</v>
      </c>
      <c r="G1903" s="57" t="str">
        <f t="shared" si="557"/>
        <v>0.999992250454287-0.00278378980123957i</v>
      </c>
      <c r="H1903" s="57" t="str">
        <f t="shared" si="558"/>
        <v>111.087263610679+84.4104812011983i</v>
      </c>
      <c r="I1903" s="57" t="str">
        <f t="shared" si="559"/>
        <v>14.9058719590422-17.1186914824089i</v>
      </c>
      <c r="K1903" s="57" t="str">
        <f t="shared" si="560"/>
        <v>0.0684825211057807-0.0530518828350156i</v>
      </c>
      <c r="L1903" s="57" t="str">
        <f t="shared" si="561"/>
        <v>0.000125-0.434868790711179i</v>
      </c>
      <c r="M1903" s="57" t="str">
        <f t="shared" si="562"/>
        <v>0.0015-0.209635836494811i</v>
      </c>
      <c r="N1903" s="57">
        <f t="shared" si="563"/>
        <v>67.131930768112468</v>
      </c>
      <c r="O1903" s="57">
        <f t="shared" si="564"/>
        <v>33.831113459445859</v>
      </c>
      <c r="P1903" s="371">
        <f t="shared" si="565"/>
        <v>33.831113459445859</v>
      </c>
      <c r="Q1903" s="371">
        <f t="shared" si="566"/>
        <v>-112.86806923188753</v>
      </c>
      <c r="R1903" s="12">
        <f t="shared" si="567"/>
        <v>67.131930768112468</v>
      </c>
      <c r="S1903" s="57">
        <f t="shared" si="568"/>
        <v>1.153795158565623</v>
      </c>
      <c r="T1903" s="12">
        <f t="shared" si="551"/>
        <v>33.831113459445859</v>
      </c>
    </row>
    <row r="1904" spans="1:20" x14ac:dyDescent="0.25">
      <c r="A1904" s="57">
        <f t="shared" si="552"/>
        <v>7277.056921188082</v>
      </c>
      <c r="B1904" s="12">
        <f t="shared" si="569"/>
        <v>1158.1795801681724</v>
      </c>
      <c r="C1904" s="57" t="str">
        <f t="shared" si="553"/>
        <v>-19.0403775510504-45.0467348285762i</v>
      </c>
      <c r="D1904" s="57" t="str">
        <f t="shared" si="554"/>
        <v>7.79958696852432-27.5403962956709i</v>
      </c>
      <c r="E1904" s="57" t="str">
        <f t="shared" si="555"/>
        <v>157.995883934433-2.36242430408694i</v>
      </c>
      <c r="F1904" s="57" t="str">
        <f t="shared" si="556"/>
        <v>3.83980985624424-57.3256245231054i</v>
      </c>
      <c r="G1904" s="57" t="str">
        <f t="shared" si="557"/>
        <v>0.999992191446297-0.00279436803759295i</v>
      </c>
      <c r="H1904" s="57" t="str">
        <f t="shared" si="558"/>
        <v>111.102639914732+84.735706994854i</v>
      </c>
      <c r="I1904" s="57" t="str">
        <f t="shared" si="559"/>
        <v>14.9067800566638-17.0494144685506i</v>
      </c>
      <c r="K1904" s="57" t="str">
        <f t="shared" si="560"/>
        <v>0.0682870316492691-0.0530999078219385i</v>
      </c>
      <c r="L1904" s="57" t="str">
        <f t="shared" si="561"/>
        <v>0.000125-0.433222545040026i</v>
      </c>
      <c r="M1904" s="57" t="str">
        <f t="shared" si="562"/>
        <v>0.0015-0.208842235998018i</v>
      </c>
      <c r="N1904" s="57">
        <f t="shared" si="563"/>
        <v>67.087166102142177</v>
      </c>
      <c r="O1904" s="57">
        <f t="shared" si="564"/>
        <v>33.787147469003443</v>
      </c>
      <c r="P1904" s="371">
        <f t="shared" si="565"/>
        <v>33.787147469003443</v>
      </c>
      <c r="Q1904" s="371">
        <f t="shared" si="566"/>
        <v>-112.91283389785782</v>
      </c>
      <c r="R1904" s="12">
        <f t="shared" si="567"/>
        <v>67.087166102142177</v>
      </c>
      <c r="S1904" s="57">
        <f t="shared" si="568"/>
        <v>1.1581795801681725</v>
      </c>
      <c r="T1904" s="12">
        <f t="shared" si="551"/>
        <v>33.787147469003443</v>
      </c>
    </row>
    <row r="1905" spans="1:20" x14ac:dyDescent="0.25">
      <c r="A1905" s="57">
        <f t="shared" si="552"/>
        <v>7304.7097374885971</v>
      </c>
      <c r="B1905" s="12">
        <f t="shared" si="569"/>
        <v>1162.5806625728114</v>
      </c>
      <c r="C1905" s="57" t="str">
        <f t="shared" si="553"/>
        <v>-18.9790576870112-44.8043093595574i</v>
      </c>
      <c r="D1905" s="57" t="str">
        <f t="shared" si="554"/>
        <v>7.79958382368874-27.4365694892298i</v>
      </c>
      <c r="E1905" s="57" t="str">
        <f t="shared" si="555"/>
        <v>157.977015346655-2.35364369365186i</v>
      </c>
      <c r="F1905" s="57" t="str">
        <f t="shared" si="556"/>
        <v>3.83980962793775-57.1086931907134i</v>
      </c>
      <c r="G1905" s="57" t="str">
        <f t="shared" si="557"/>
        <v>0.999992131989001-0.00280498646935758i</v>
      </c>
      <c r="H1905" s="57" t="str">
        <f t="shared" si="558"/>
        <v>111.118136005117+85.0622202149408i</v>
      </c>
      <c r="I1905" s="57" t="str">
        <f t="shared" si="559"/>
        <v>14.9076951748233-16.9803824181144i</v>
      </c>
      <c r="K1905" s="57" t="str">
        <f t="shared" si="560"/>
        <v>0.0680911907908333-0.0531472546271637i</v>
      </c>
      <c r="L1905" s="57" t="str">
        <f t="shared" si="561"/>
        <v>0.000125-0.431582531420628i</v>
      </c>
      <c r="M1905" s="57" t="str">
        <f t="shared" si="562"/>
        <v>0.0015-0.208051639766904i</v>
      </c>
      <c r="N1905" s="57">
        <f t="shared" si="563"/>
        <v>67.042536056002774</v>
      </c>
      <c r="O1905" s="57">
        <f t="shared" si="564"/>
        <v>33.743139750871947</v>
      </c>
      <c r="P1905" s="371">
        <f t="shared" si="565"/>
        <v>33.743139750871947</v>
      </c>
      <c r="Q1905" s="371">
        <f t="shared" si="566"/>
        <v>-112.95746394399723</v>
      </c>
      <c r="R1905" s="12">
        <f t="shared" si="567"/>
        <v>67.042536056002774</v>
      </c>
      <c r="S1905" s="57">
        <f t="shared" si="568"/>
        <v>1.1625806625728115</v>
      </c>
      <c r="T1905" s="12">
        <f t="shared" si="551"/>
        <v>33.743139750871947</v>
      </c>
    </row>
    <row r="1906" spans="1:20" x14ac:dyDescent="0.25">
      <c r="A1906" s="57">
        <f t="shared" si="552"/>
        <v>7332.4676344910531</v>
      </c>
      <c r="B1906" s="12">
        <f t="shared" si="569"/>
        <v>1166.9984690905881</v>
      </c>
      <c r="C1906" s="57" t="str">
        <f t="shared" si="553"/>
        <v>-18.9176629264575-44.562987873647i</v>
      </c>
      <c r="D1906" s="57" t="str">
        <f t="shared" si="554"/>
        <v>7.79958065490956-27.3331373667022i</v>
      </c>
      <c r="E1906" s="57" t="str">
        <f t="shared" si="555"/>
        <v>157.958137472269-2.34474125621151i</v>
      </c>
      <c r="F1906" s="57" t="str">
        <f t="shared" si="556"/>
        <v>3.83980939789285-56.8925833860361i</v>
      </c>
      <c r="G1906" s="57" t="str">
        <f t="shared" si="557"/>
        <v>0.999992072078978-0.00281564524925443i</v>
      </c>
      <c r="H1906" s="57" t="str">
        <f t="shared" si="558"/>
        <v>111.133752835893+85.3900263527243i</v>
      </c>
      <c r="I1906" s="57" t="str">
        <f t="shared" si="559"/>
        <v>14.9086173686151-16.9115943346241i</v>
      </c>
      <c r="K1906" s="57" t="str">
        <f t="shared" si="560"/>
        <v>0.0678950032316719-0.0531939200713205i</v>
      </c>
      <c r="L1906" s="57" t="str">
        <f t="shared" si="561"/>
        <v>0.000125-0.429948726260837i</v>
      </c>
      <c r="M1906" s="57" t="str">
        <f t="shared" si="562"/>
        <v>0.0015-0.207264036428476i</v>
      </c>
      <c r="N1906" s="57">
        <f t="shared" si="563"/>
        <v>66.998042492779973</v>
      </c>
      <c r="O1906" s="57">
        <f t="shared" si="564"/>
        <v>33.699090353187984</v>
      </c>
      <c r="P1906" s="371">
        <f t="shared" si="565"/>
        <v>33.699090353187984</v>
      </c>
      <c r="Q1906" s="371">
        <f t="shared" si="566"/>
        <v>-113.00195750722003</v>
      </c>
      <c r="R1906" s="12">
        <f t="shared" si="567"/>
        <v>66.998042492779973</v>
      </c>
      <c r="S1906" s="57">
        <f t="shared" si="568"/>
        <v>1.1669984690905881</v>
      </c>
      <c r="T1906" s="12">
        <f t="shared" si="551"/>
        <v>33.699090353187984</v>
      </c>
    </row>
    <row r="1907" spans="1:20" x14ac:dyDescent="0.25">
      <c r="A1907" s="57">
        <f t="shared" si="552"/>
        <v>7360.3310115021195</v>
      </c>
      <c r="B1907" s="12">
        <f t="shared" si="569"/>
        <v>1171.4330632731323</v>
      </c>
      <c r="C1907" s="57" t="str">
        <f t="shared" si="553"/>
        <v>-18.8561949026328-44.3227677327279i</v>
      </c>
      <c r="D1907" s="57" t="str">
        <f t="shared" si="554"/>
        <v>7.79957746200451-27.2300984401781i</v>
      </c>
      <c r="E1907" s="57" t="str">
        <f t="shared" si="555"/>
        <v>157.939250994871-2.33571659997109i</v>
      </c>
      <c r="F1907" s="57" t="str">
        <f t="shared" si="556"/>
        <v>3.83980916609633-56.677292000261i</v>
      </c>
      <c r="G1907" s="57" t="str">
        <f t="shared" si="557"/>
        <v>0.999992011712782-0.00282634453058456i</v>
      </c>
      <c r="H1907" s="57" t="str">
        <f t="shared" si="558"/>
        <v>111.149491369042+85.7191309273645i</v>
      </c>
      <c r="I1907" s="57" t="str">
        <f t="shared" si="559"/>
        <v>14.9095466935783-16.8430492250737i</v>
      </c>
      <c r="K1907" s="57" t="str">
        <f t="shared" si="560"/>
        <v>0.0676984737096279-0.0532399010140646i</v>
      </c>
      <c r="L1907" s="57" t="str">
        <f t="shared" si="561"/>
        <v>0.000125-0.428321106057817i</v>
      </c>
      <c r="M1907" s="57" t="str">
        <f t="shared" si="562"/>
        <v>0.0015-0.206479414652796i</v>
      </c>
      <c r="N1907" s="57">
        <f t="shared" si="563"/>
        <v>66.953687278223683</v>
      </c>
      <c r="O1907" s="57">
        <f t="shared" si="564"/>
        <v>33.654999326348822</v>
      </c>
      <c r="P1907" s="371">
        <f t="shared" si="565"/>
        <v>33.654999326348822</v>
      </c>
      <c r="Q1907" s="371">
        <f t="shared" si="566"/>
        <v>-113.04631272177632</v>
      </c>
      <c r="R1907" s="12">
        <f t="shared" si="567"/>
        <v>66.953687278223683</v>
      </c>
      <c r="S1907" s="57">
        <f t="shared" si="568"/>
        <v>1.1714330632731325</v>
      </c>
      <c r="T1907" s="12">
        <f t="shared" si="551"/>
        <v>33.654999326348822</v>
      </c>
    </row>
    <row r="1908" spans="1:20" x14ac:dyDescent="0.25">
      <c r="A1908" s="57">
        <f t="shared" si="552"/>
        <v>7388.3002693458275</v>
      </c>
      <c r="B1908" s="12">
        <f t="shared" si="569"/>
        <v>1175.8845089135702</v>
      </c>
      <c r="C1908" s="57" t="str">
        <f t="shared" si="553"/>
        <v>-18.7946552569186-44.0836462966288i</v>
      </c>
      <c r="D1908" s="57" t="str">
        <f t="shared" si="554"/>
        <v>7.7995742447899-27.127451227404i</v>
      </c>
      <c r="E1908" s="57" t="str">
        <f t="shared" si="555"/>
        <v>157.920356601759-2.32656933776845i</v>
      </c>
      <c r="F1908" s="57" t="str">
        <f t="shared" si="556"/>
        <v>3.83980893253482-56.4628159363494i</v>
      </c>
      <c r="G1908" s="57" t="str">
        <f t="shared" si="557"/>
        <v>0.999991950886938-0.00283708446723134i</v>
      </c>
      <c r="H1908" s="57" t="str">
        <f t="shared" si="558"/>
        <v>111.165352574535+86.0495394861071i</v>
      </c>
      <c r="I1908" s="57" t="str">
        <f t="shared" si="559"/>
        <v>14.910483205701-16.7747460999125i</v>
      </c>
      <c r="K1908" s="57" t="str">
        <f t="shared" si="560"/>
        <v>0.067501606998785-0.0532851943545772i</v>
      </c>
      <c r="L1908" s="57" t="str">
        <f t="shared" si="561"/>
        <v>0.000125-0.426699647397705i</v>
      </c>
      <c r="M1908" s="57" t="str">
        <f t="shared" si="562"/>
        <v>0.0015-0.205697763152815i</v>
      </c>
      <c r="N1908" s="57">
        <f t="shared" si="563"/>
        <v>66.909472280617564</v>
      </c>
      <c r="O1908" s="57">
        <f t="shared" si="564"/>
        <v>33.610866723021452</v>
      </c>
      <c r="P1908" s="371">
        <f t="shared" si="565"/>
        <v>33.610866723021452</v>
      </c>
      <c r="Q1908" s="371">
        <f t="shared" si="566"/>
        <v>-113.09052771938244</v>
      </c>
      <c r="R1908" s="12">
        <f t="shared" si="567"/>
        <v>66.909472280617564</v>
      </c>
      <c r="S1908" s="57">
        <f t="shared" si="568"/>
        <v>1.1758845089135703</v>
      </c>
      <c r="T1908" s="12">
        <f t="shared" si="551"/>
        <v>33.610866723021452</v>
      </c>
    </row>
    <row r="1909" spans="1:20" x14ac:dyDescent="0.25">
      <c r="A1909" s="57">
        <f t="shared" si="552"/>
        <v>7416.3758103693426</v>
      </c>
      <c r="B1909" s="12">
        <f t="shared" si="569"/>
        <v>1180.3528700474419</v>
      </c>
      <c r="C1909" s="57" t="str">
        <f t="shared" si="553"/>
        <v>-18.7330456386674-43.8456209229641i</v>
      </c>
      <c r="D1909" s="57" t="str">
        <f t="shared" si="554"/>
        <v>7.79957100308072-27.0251942517612i</v>
      </c>
      <c r="E1909" s="57" t="str">
        <f t="shared" si="555"/>
        <v>157.901454983886-2.31729908711618i</v>
      </c>
      <c r="F1909" s="57" t="str">
        <f t="shared" si="556"/>
        <v>3.83980869719492-56.2491521089908i</v>
      </c>
      <c r="G1909" s="57" t="str">
        <f t="shared" si="557"/>
        <v>0.999991889597946-0.00284786521366262i</v>
      </c>
      <c r="H1909" s="57" t="str">
        <f t="shared" si="558"/>
        <v>111.181337430407+86.3812576044723i</v>
      </c>
      <c r="I1909" s="57" t="str">
        <f t="shared" si="559"/>
        <v>14.9114269614237-16.7066839730304i</v>
      </c>
      <c r="K1909" s="57" t="str">
        <f t="shared" si="560"/>
        <v>0.0673044079090588-0.05332979703206i</v>
      </c>
      <c r="L1909" s="57" t="str">
        <f t="shared" si="561"/>
        <v>0.000125-0.425084326955274i</v>
      </c>
      <c r="M1909" s="57" t="str">
        <f t="shared" si="562"/>
        <v>0.0015-0.204919070684215i</v>
      </c>
      <c r="N1909" s="57">
        <f t="shared" si="563"/>
        <v>66.865399370647708</v>
      </c>
      <c r="O1909" s="57">
        <f t="shared" si="564"/>
        <v>33.566692598151995</v>
      </c>
      <c r="P1909" s="371">
        <f t="shared" si="565"/>
        <v>33.566692598151995</v>
      </c>
      <c r="Q1909" s="371">
        <f t="shared" si="566"/>
        <v>-113.13460062935229</v>
      </c>
      <c r="R1909" s="12">
        <f t="shared" si="567"/>
        <v>66.865399370647708</v>
      </c>
      <c r="S1909" s="57">
        <f t="shared" si="568"/>
        <v>1.1803528700474419</v>
      </c>
      <c r="T1909" s="12">
        <f t="shared" si="551"/>
        <v>33.566692598151995</v>
      </c>
    </row>
    <row r="1910" spans="1:20" x14ac:dyDescent="0.25">
      <c r="A1910" s="57">
        <f t="shared" si="552"/>
        <v>7444.5580384487457</v>
      </c>
      <c r="B1910" s="12">
        <f t="shared" si="569"/>
        <v>1184.8382109536221</v>
      </c>
      <c r="C1910" s="57" t="str">
        <f t="shared" si="553"/>
        <v>-18.6713677050327-43.6086889669741i</v>
      </c>
      <c r="D1910" s="57" t="str">
        <f t="shared" si="554"/>
        <v>7.79956773669043-26.9233260422445i</v>
      </c>
      <c r="E1910" s="57" t="str">
        <f t="shared" si="555"/>
        <v>157.882546835807-2.30790547023747i</v>
      </c>
      <c r="F1910" s="57" t="str">
        <f t="shared" si="556"/>
        <v>3.83980846006305-56.0362974445593i</v>
      </c>
      <c r="G1910" s="57" t="str">
        <f t="shared" si="557"/>
        <v>0.999991827842281-0.00285868692493298i</v>
      </c>
      <c r="H1910" s="57" t="str">
        <f t="shared" si="558"/>
        <v>111.197446922825+86.7142908864502i</v>
      </c>
      <c r="I1910" s="57" t="str">
        <f t="shared" si="559"/>
        <v>14.9123780176434-16.638861861743i</v>
      </c>
      <c r="K1910" s="57" t="str">
        <f t="shared" si="560"/>
        <v>0.0671068812857769-0.0533737060262241i</v>
      </c>
      <c r="L1910" s="57" t="str">
        <f t="shared" si="561"/>
        <v>0.000125-0.4234751214936i</v>
      </c>
      <c r="M1910" s="57" t="str">
        <f t="shared" si="562"/>
        <v>0.0015-0.204143326045243i</v>
      </c>
      <c r="N1910" s="57">
        <f t="shared" si="563"/>
        <v>66.821470421271215</v>
      </c>
      <c r="O1910" s="57">
        <f t="shared" si="564"/>
        <v>33.522477008974541</v>
      </c>
      <c r="P1910" s="371">
        <f t="shared" si="565"/>
        <v>33.522477008974541</v>
      </c>
      <c r="Q1910" s="371">
        <f t="shared" si="566"/>
        <v>-113.17852957872879</v>
      </c>
      <c r="R1910" s="12">
        <f t="shared" si="567"/>
        <v>66.821470421271215</v>
      </c>
      <c r="S1910" s="57">
        <f t="shared" si="568"/>
        <v>1.1848382109536222</v>
      </c>
      <c r="T1910" s="12">
        <f t="shared" si="551"/>
        <v>33.522477008974541</v>
      </c>
    </row>
    <row r="1911" spans="1:20" x14ac:dyDescent="0.25">
      <c r="A1911" s="57">
        <f t="shared" si="552"/>
        <v>7472.8473589948517</v>
      </c>
      <c r="B1911" s="12">
        <f t="shared" si="569"/>
        <v>1189.340596155246</v>
      </c>
      <c r="C1911" s="57" t="str">
        <f t="shared" si="553"/>
        <v>-18.6096231207987-43.3728477813689i</v>
      </c>
      <c r="D1911" s="57" t="str">
        <f t="shared" si="554"/>
        <v>7.79956444543119-26.8218451334416i</v>
      </c>
      <c r="E1911" s="57" t="str">
        <f t="shared" si="555"/>
        <v>157.863632855626-2.29838811410531i</v>
      </c>
      <c r="F1911" s="57" t="str">
        <f t="shared" si="556"/>
        <v>3.83980822112559-55.8242488810691i</v>
      </c>
      <c r="G1911" s="57" t="str">
        <f t="shared" si="557"/>
        <v>0.999991765616389-0.00286954975668596i</v>
      </c>
      <c r="H1911" s="57" t="str">
        <f t="shared" si="558"/>
        <v>111.213682046167+87.0486449646957i</v>
      </c>
      <c r="I1911" s="57" t="str">
        <f t="shared" si="559"/>
        <v>14.9133364317173-16.5712787867778i</v>
      </c>
      <c r="K1911" s="57" t="str">
        <f t="shared" si="560"/>
        <v>0.0669090320092529-0.0534169183577757i</v>
      </c>
      <c r="L1911" s="57" t="str">
        <f t="shared" si="561"/>
        <v>0.000125-0.421872007863717i</v>
      </c>
      <c r="M1911" s="57" t="str">
        <f t="shared" si="562"/>
        <v>0.0015-0.203370518076552i</v>
      </c>
      <c r="N1911" s="57">
        <f t="shared" si="563"/>
        <v>66.777687307582056</v>
      </c>
      <c r="O1911" s="57">
        <f t="shared" si="564"/>
        <v>33.47822001502005</v>
      </c>
      <c r="P1911" s="371">
        <f t="shared" si="565"/>
        <v>33.47822001502005</v>
      </c>
      <c r="Q1911" s="371">
        <f t="shared" si="566"/>
        <v>-113.22231269241794</v>
      </c>
      <c r="R1911" s="12">
        <f t="shared" si="567"/>
        <v>66.777687307582056</v>
      </c>
      <c r="S1911" s="57">
        <f t="shared" si="568"/>
        <v>1.1893405961552459</v>
      </c>
      <c r="T1911" s="12">
        <f t="shared" si="551"/>
        <v>33.47822001502005</v>
      </c>
    </row>
    <row r="1912" spans="1:20" x14ac:dyDescent="0.25">
      <c r="A1912" s="57">
        <f t="shared" si="552"/>
        <v>7501.2441789590321</v>
      </c>
      <c r="B1912" s="12">
        <f t="shared" si="569"/>
        <v>1193.860090420636</v>
      </c>
      <c r="C1912" s="57" t="str">
        <f t="shared" si="553"/>
        <v>-18.5478135582061-43.1380947161738i</v>
      </c>
      <c r="D1912" s="57" t="str">
        <f t="shared" si="554"/>
        <v>7.79956112911366-26.7207500655111i</v>
      </c>
      <c r="E1912" s="57" t="str">
        <f t="shared" si="555"/>
        <v>157.844713744945-2.28874665047979i</v>
      </c>
      <c r="F1912" s="57" t="str">
        <f t="shared" si="556"/>
        <v>3.83980798036879-55.61300336813i</v>
      </c>
      <c r="G1912" s="57" t="str">
        <f t="shared" si="557"/>
        <v>0.999991702916689-0.00288045386515628i</v>
      </c>
      <c r="H1912" s="57" t="str">
        <f t="shared" si="558"/>
        <v>111.230043803087+87.3843255007247i</v>
      </c>
      <c r="I1912" s="57" t="str">
        <f t="shared" si="559"/>
        <v>14.914302261467-16.5039337722584i</v>
      </c>
      <c r="K1912" s="57" t="str">
        <f t="shared" si="560"/>
        <v>0.0667108649943528-0.0534594310888948i</v>
      </c>
      <c r="L1912" s="57" t="str">
        <f t="shared" si="561"/>
        <v>0.000125-0.420274963004302i</v>
      </c>
      <c r="M1912" s="57" t="str">
        <f t="shared" si="562"/>
        <v>0.0015-0.20260063566104i</v>
      </c>
      <c r="N1912" s="57">
        <f t="shared" si="563"/>
        <v>66.734051906678459</v>
      </c>
      <c r="O1912" s="57">
        <f t="shared" si="564"/>
        <v>33.433921678124761</v>
      </c>
      <c r="P1912" s="371">
        <f t="shared" si="565"/>
        <v>33.433921678124761</v>
      </c>
      <c r="Q1912" s="371">
        <f t="shared" si="566"/>
        <v>-113.26594809332154</v>
      </c>
      <c r="R1912" s="12">
        <f t="shared" si="567"/>
        <v>66.734051906678459</v>
      </c>
      <c r="S1912" s="57">
        <f t="shared" si="568"/>
        <v>1.193860090420636</v>
      </c>
      <c r="T1912" s="12">
        <f t="shared" si="551"/>
        <v>33.433921678124761</v>
      </c>
    </row>
    <row r="1913" spans="1:20" x14ac:dyDescent="0.25">
      <c r="A1913" s="57">
        <f t="shared" si="552"/>
        <v>7529.7489068390769</v>
      </c>
      <c r="B1913" s="12">
        <f t="shared" si="569"/>
        <v>1198.3967587642344</v>
      </c>
      <c r="C1913" s="57" t="str">
        <f t="shared" si="553"/>
        <v>-18.4859406967789-42.9044271185789i</v>
      </c>
      <c r="D1913" s="57" t="str">
        <f t="shared" si="554"/>
        <v>7.79955778754709-26.6200393841622i</v>
      </c>
      <c r="E1913" s="57" t="str">
        <f t="shared" si="555"/>
        <v>157.825790208811-2.27898071594496i</v>
      </c>
      <c r="F1913" s="57" t="str">
        <f t="shared" si="556"/>
        <v>3.83980773777878-55.4025578669045i</v>
      </c>
      <c r="G1913" s="57" t="str">
        <f t="shared" si="557"/>
        <v>0.999991639739574-0.00289139940717208i</v>
      </c>
      <c r="H1913" s="57" t="str">
        <f t="shared" si="558"/>
        <v>111.246533204598+87.7213381851132i</v>
      </c>
      <c r="I1913" s="57" t="str">
        <f t="shared" si="559"/>
        <v>14.9152755651822-16.4368258456911i</v>
      </c>
      <c r="K1913" s="57" t="str">
        <f t="shared" si="560"/>
        <v>0.0665123851900532-0.0535012413237102i</v>
      </c>
      <c r="L1913" s="57" t="str">
        <f t="shared" si="561"/>
        <v>0.000125-0.418683963941325i</v>
      </c>
      <c r="M1913" s="57" t="str">
        <f t="shared" si="562"/>
        <v>0.0015-0.20183366772369i</v>
      </c>
      <c r="N1913" s="57">
        <f t="shared" si="563"/>
        <v>66.690566097526613</v>
      </c>
      <c r="O1913" s="57">
        <f t="shared" si="564"/>
        <v>33.389582062438855</v>
      </c>
      <c r="P1913" s="371">
        <f t="shared" si="565"/>
        <v>33.389582062438855</v>
      </c>
      <c r="Q1913" s="371">
        <f t="shared" si="566"/>
        <v>-113.30943390247339</v>
      </c>
      <c r="R1913" s="12">
        <f t="shared" si="567"/>
        <v>66.690566097526613</v>
      </c>
      <c r="S1913" s="57">
        <f t="shared" si="568"/>
        <v>1.1983967587642343</v>
      </c>
      <c r="T1913" s="12">
        <f t="shared" si="551"/>
        <v>33.389582062438855</v>
      </c>
    </row>
    <row r="1914" spans="1:20" x14ac:dyDescent="0.25">
      <c r="A1914" s="57">
        <f t="shared" si="552"/>
        <v>7558.3619526850644</v>
      </c>
      <c r="B1914" s="12">
        <f t="shared" si="569"/>
        <v>1202.9506664475384</v>
      </c>
      <c r="C1914" s="57" t="str">
        <f t="shared" si="553"/>
        <v>-18.424006223147-42.6718423327895i</v>
      </c>
      <c r="D1914" s="57" t="str">
        <f t="shared" si="554"/>
        <v>7.79955442053927-26.5197116406337i</v>
      </c>
      <c r="E1914" s="57" t="str">
        <f t="shared" si="555"/>
        <v>157.80686295566-2.26908995194305i</v>
      </c>
      <c r="F1914" s="57" t="str">
        <f t="shared" si="556"/>
        <v>3.83980749334162-55.1929093500632i</v>
      </c>
      <c r="G1914" s="57" t="str">
        <f t="shared" si="557"/>
        <v>0.999991576081409-0.00290238654015717i</v>
      </c>
      <c r="H1914" s="57" t="str">
        <f t="shared" si="558"/>
        <v>111.263151270141+88.059688737698i</v>
      </c>
      <c r="I1914" s="57" t="str">
        <f t="shared" si="559"/>
        <v>14.9162564016249-16.36995403795i</v>
      </c>
      <c r="K1914" s="57" t="str">
        <f t="shared" si="560"/>
        <v>0.066313597578992-0.0535423462087683i</v>
      </c>
      <c r="L1914" s="57" t="str">
        <f t="shared" si="561"/>
        <v>0.000125-0.417098987787731i</v>
      </c>
      <c r="M1914" s="57" t="str">
        <f t="shared" si="562"/>
        <v>0.0015-0.201069603231411i</v>
      </c>
      <c r="N1914" s="57">
        <f t="shared" si="563"/>
        <v>66.647231760825647</v>
      </c>
      <c r="O1914" s="57">
        <f t="shared" si="564"/>
        <v>33.34520123443442</v>
      </c>
      <c r="P1914" s="371">
        <f t="shared" si="565"/>
        <v>33.34520123443442</v>
      </c>
      <c r="Q1914" s="371">
        <f t="shared" si="566"/>
        <v>-113.35276823917435</v>
      </c>
      <c r="R1914" s="12">
        <f t="shared" si="567"/>
        <v>66.647231760825647</v>
      </c>
      <c r="S1914" s="57">
        <f t="shared" si="568"/>
        <v>1.2029506664475385</v>
      </c>
      <c r="T1914" s="12">
        <f t="shared" si="551"/>
        <v>33.34520123443442</v>
      </c>
    </row>
    <row r="1915" spans="1:20" x14ac:dyDescent="0.25">
      <c r="A1915" s="57">
        <f t="shared" si="552"/>
        <v>7587.0837281052673</v>
      </c>
      <c r="B1915" s="12">
        <f t="shared" si="569"/>
        <v>1207.521878980039</v>
      </c>
      <c r="C1915" s="57" t="str">
        <f t="shared" si="553"/>
        <v>-18.3620118308694-42.4403376998793i</v>
      </c>
      <c r="D1915" s="57" t="str">
        <f t="shared" si="554"/>
        <v>7.79955102789649-26.419765391673i</v>
      </c>
      <c r="E1915" s="57" t="str">
        <f t="shared" si="555"/>
        <v>157.787932697264-2.25907400481338i</v>
      </c>
      <c r="F1915" s="57" t="str">
        <f t="shared" si="556"/>
        <v>3.83980724704325-54.9840548017417i</v>
      </c>
      <c r="G1915" s="57" t="str">
        <f t="shared" si="557"/>
        <v>0.999991511938531-0.00291341542213333i</v>
      </c>
      <c r="H1915" s="57" t="str">
        <f t="shared" si="558"/>
        <v>111.279899027663+88.3993829077786i</v>
      </c>
      <c r="I1915" s="57" t="str">
        <f t="shared" si="559"/>
        <v>14.9172448300335-16.3033173832622i</v>
      </c>
      <c r="K1915" s="57" t="str">
        <f t="shared" si="560"/>
        <v>0.0661145071770119-0.053582742933496i</v>
      </c>
      <c r="L1915" s="57" t="str">
        <f t="shared" si="561"/>
        <v>0.000125-0.415520011743107i</v>
      </c>
      <c r="M1915" s="57" t="str">
        <f t="shared" si="562"/>
        <v>0.0015-0.200308431192877i</v>
      </c>
      <c r="N1915" s="57">
        <f t="shared" si="563"/>
        <v>66.604050778869095</v>
      </c>
      <c r="O1915" s="57">
        <f t="shared" si="564"/>
        <v>33.300779262913466</v>
      </c>
      <c r="P1915" s="371">
        <f t="shared" si="565"/>
        <v>33.300779262913466</v>
      </c>
      <c r="Q1915" s="371">
        <f t="shared" si="566"/>
        <v>-113.39594922113091</v>
      </c>
      <c r="R1915" s="12">
        <f t="shared" si="567"/>
        <v>66.604050778869095</v>
      </c>
      <c r="S1915" s="57">
        <f t="shared" si="568"/>
        <v>1.207521878980039</v>
      </c>
      <c r="T1915" s="12">
        <f t="shared" si="551"/>
        <v>33.300779262913466</v>
      </c>
    </row>
    <row r="1916" spans="1:20" x14ac:dyDescent="0.25">
      <c r="A1916" s="57">
        <f t="shared" si="552"/>
        <v>7615.9146462720682</v>
      </c>
      <c r="B1916" s="12">
        <f t="shared" si="569"/>
        <v>1212.1104621201632</v>
      </c>
      <c r="C1916" s="57" t="str">
        <f t="shared" si="553"/>
        <v>-18.2999592202529-42.2099105576491i</v>
      </c>
      <c r="D1916" s="57" t="str">
        <f t="shared" si="554"/>
        <v>7.79954760942362-26.3201991995151i</v>
      </c>
      <c r="E1916" s="57" t="str">
        <f t="shared" si="555"/>
        <v>157.769000148681-2.24893252582134i</v>
      </c>
      <c r="F1916" s="57" t="str">
        <f t="shared" si="556"/>
        <v>3.83980699886948-54.775991217497i</v>
      </c>
      <c r="G1916" s="57" t="str">
        <f t="shared" si="557"/>
        <v>0.999991447307249-0.00292448621172252i</v>
      </c>
      <c r="H1916" s="57" t="str">
        <f t="shared" si="558"/>
        <v>111.296777513694+88.740426474321i</v>
      </c>
      <c r="I1916" s="57" t="str">
        <f t="shared" si="559"/>
        <v>14.9182409101261-16.2369149191939i</v>
      </c>
      <c r="K1916" s="57" t="str">
        <f t="shared" si="560"/>
        <v>0.065915119032697-0.0536224287306591i</v>
      </c>
      <c r="L1916" s="57" t="str">
        <f t="shared" si="561"/>
        <v>0.000125-0.413947013093352i</v>
      </c>
      <c r="M1916" s="57" t="str">
        <f t="shared" si="562"/>
        <v>0.0015-0.199550140658376i</v>
      </c>
      <c r="N1916" s="57">
        <f t="shared" si="563"/>
        <v>66.561025035410225</v>
      </c>
      <c r="O1916" s="57">
        <f t="shared" si="564"/>
        <v>33.256316219015936</v>
      </c>
      <c r="P1916" s="371">
        <f t="shared" si="565"/>
        <v>33.256316219015936</v>
      </c>
      <c r="Q1916" s="371">
        <f t="shared" si="566"/>
        <v>-113.43897496458978</v>
      </c>
      <c r="R1916" s="12">
        <f t="shared" si="567"/>
        <v>66.561025035410225</v>
      </c>
      <c r="S1916" s="57">
        <f t="shared" si="568"/>
        <v>1.2121104621201633</v>
      </c>
      <c r="T1916" s="12">
        <f t="shared" si="551"/>
        <v>33.256316219015936</v>
      </c>
    </row>
    <row r="1917" spans="1:20" x14ac:dyDescent="0.25">
      <c r="A1917" s="57">
        <f t="shared" si="552"/>
        <v>7644.8551219279016</v>
      </c>
      <c r="B1917" s="12">
        <f t="shared" si="569"/>
        <v>1216.7164818762199</v>
      </c>
      <c r="C1917" s="57" t="str">
        <f t="shared" si="553"/>
        <v>-18.2378500981716-41.9805582404822i</v>
      </c>
      <c r="D1917" s="57" t="str">
        <f t="shared" si="554"/>
        <v>7.79954416492402-26.2210116318627i</v>
      </c>
      <c r="E1917" s="57" t="str">
        <f t="shared" si="555"/>
        <v>157.750066028188-2.23866517119354i</v>
      </c>
      <c r="F1917" s="57" t="str">
        <f t="shared" si="556"/>
        <v>3.83980674880603-54.5687156042647i</v>
      </c>
      <c r="G1917" s="57" t="str">
        <f t="shared" si="557"/>
        <v>0.999991382183844-0.00293559906814921i</v>
      </c>
      <c r="H1917" s="57" t="str">
        <f t="shared" si="558"/>
        <v>111.313787773423+89.0828252461667i</v>
      </c>
      <c r="I1917" s="57" t="str">
        <f t="shared" si="559"/>
        <v>14.9192447021061-16.1707456866362i</v>
      </c>
      <c r="K1917" s="57" t="str">
        <f t="shared" si="560"/>
        <v>0.0657154382268992-0.053661400876814i</v>
      </c>
      <c r="L1917" s="57" t="str">
        <f t="shared" si="561"/>
        <v>0.000125-0.412379969210353i</v>
      </c>
      <c r="M1917" s="57" t="str">
        <f t="shared" si="562"/>
        <v>0.0015-0.198794720719641i</v>
      </c>
      <c r="N1917" s="57">
        <f t="shared" si="563"/>
        <v>66.518156415520721</v>
      </c>
      <c r="O1917" s="57">
        <f t="shared" si="564"/>
        <v>33.211812176226694</v>
      </c>
      <c r="P1917" s="371">
        <f t="shared" si="565"/>
        <v>33.211812176226694</v>
      </c>
      <c r="Q1917" s="371">
        <f t="shared" si="566"/>
        <v>-113.48184358447928</v>
      </c>
      <c r="R1917" s="12">
        <f t="shared" si="567"/>
        <v>66.518156415520721</v>
      </c>
      <c r="S1917" s="57">
        <f t="shared" si="568"/>
        <v>1.2167164818762199</v>
      </c>
      <c r="T1917" s="12">
        <f t="shared" si="551"/>
        <v>33.211812176226694</v>
      </c>
    </row>
    <row r="1918" spans="1:20" x14ac:dyDescent="0.25">
      <c r="A1918" s="57">
        <f t="shared" si="552"/>
        <v>7673.9055713912276</v>
      </c>
      <c r="B1918" s="12">
        <f t="shared" si="569"/>
        <v>1221.3400045073495</v>
      </c>
      <c r="C1918" s="57" t="str">
        <f t="shared" si="553"/>
        <v>-18.1756861778847-41.7522780792087i</v>
      </c>
      <c r="D1918" s="57" t="str">
        <f t="shared" si="554"/>
        <v>7.79954069419957-26.1222012618646i</v>
      </c>
      <c r="E1918" s="57" t="str">
        <f t="shared" si="555"/>
        <v>157.731131057237-2.22827160215325i</v>
      </c>
      <c r="F1918" s="57" t="str">
        <f t="shared" si="556"/>
        <v>3.83980649683853-54.3622249803151i</v>
      </c>
      <c r="G1918" s="57" t="str">
        <f t="shared" si="557"/>
        <v>0.99999131656457-0.00294675415124264i</v>
      </c>
      <c r="H1918" s="57" t="str">
        <f t="shared" si="558"/>
        <v>111.330930860776+89.4265850622376i</v>
      </c>
      <c r="I1918" s="57" t="str">
        <f t="shared" si="559"/>
        <v>14.9202562666651-16.1048087297898i</v>
      </c>
      <c r="K1918" s="57" t="str">
        <f t="shared" si="560"/>
        <v>0.0655154698722618-0.0536996566927537i</v>
      </c>
      <c r="L1918" s="57" t="str">
        <f t="shared" si="561"/>
        <v>0.000125-0.410818857551656i</v>
      </c>
      <c r="M1918" s="57" t="str">
        <f t="shared" si="562"/>
        <v>0.0015-0.198042160509704i</v>
      </c>
      <c r="N1918" s="57">
        <f t="shared" si="563"/>
        <v>66.475446805451838</v>
      </c>
      <c r="O1918" s="57">
        <f t="shared" si="564"/>
        <v>33.167267210383365</v>
      </c>
      <c r="P1918" s="371">
        <f t="shared" si="565"/>
        <v>33.167267210383365</v>
      </c>
      <c r="Q1918" s="371">
        <f t="shared" si="566"/>
        <v>-113.52455319454816</v>
      </c>
      <c r="R1918" s="12">
        <f t="shared" si="567"/>
        <v>66.475446805451838</v>
      </c>
      <c r="S1918" s="57">
        <f t="shared" si="568"/>
        <v>1.2213400045073495</v>
      </c>
      <c r="T1918" s="12">
        <f t="shared" si="551"/>
        <v>33.167267210383365</v>
      </c>
    </row>
    <row r="1919" spans="1:20" x14ac:dyDescent="0.25">
      <c r="A1919" s="57">
        <f t="shared" si="552"/>
        <v>7703.0664125625144</v>
      </c>
      <c r="B1919" s="12">
        <f t="shared" si="569"/>
        <v>1225.9810965244774</v>
      </c>
      <c r="C1919" s="57" t="str">
        <f t="shared" si="553"/>
        <v>-18.1134691788513-41.5250674009696i</v>
      </c>
      <c r="D1919" s="57" t="str">
        <f t="shared" si="554"/>
        <v>7.79953719705064-26.0237666680959i</v>
      </c>
      <c r="E1919" s="57" t="str">
        <f t="shared" si="555"/>
        <v>157.712195960394-2.21775148494799i</v>
      </c>
      <c r="F1919" s="57" t="str">
        <f t="shared" si="556"/>
        <v>3.83980624295246-54.1565163752113i</v>
      </c>
      <c r="G1919" s="57" t="str">
        <f t="shared" si="557"/>
        <v>0.99999125044565-0.00295795162143909i</v>
      </c>
      <c r="H1919" s="57" t="str">
        <f t="shared" si="558"/>
        <v>111.348207838498+89.7717117917472i</v>
      </c>
      <c r="I1919" s="57" t="str">
        <f t="shared" si="559"/>
        <v>14.9212756649873-16.0391030961521i</v>
      </c>
      <c r="K1919" s="57" t="str">
        <f t="shared" si="560"/>
        <v>0.0653152191127328-0.0537371935439473i</v>
      </c>
      <c r="L1919" s="57" t="str">
        <f t="shared" si="561"/>
        <v>0.000125-0.409263655660148i</v>
      </c>
      <c r="M1919" s="57" t="str">
        <f t="shared" si="562"/>
        <v>0.0015-0.197292449202734i</v>
      </c>
      <c r="N1919" s="57">
        <f t="shared" si="563"/>
        <v>66.432898092494881</v>
      </c>
      <c r="O1919" s="57">
        <f t="shared" si="564"/>
        <v>33.122681399683323</v>
      </c>
      <c r="P1919" s="371">
        <f t="shared" si="565"/>
        <v>33.122681399683323</v>
      </c>
      <c r="Q1919" s="371">
        <f t="shared" si="566"/>
        <v>-113.56710190750512</v>
      </c>
      <c r="R1919" s="12">
        <f t="shared" si="567"/>
        <v>66.432898092494881</v>
      </c>
      <c r="S1919" s="57">
        <f t="shared" si="568"/>
        <v>1.2259810965244773</v>
      </c>
      <c r="T1919" s="12">
        <f t="shared" si="551"/>
        <v>33.122681399683323</v>
      </c>
    </row>
    <row r="1920" spans="1:20" x14ac:dyDescent="0.25">
      <c r="A1920" s="57">
        <f t="shared" si="552"/>
        <v>7732.3380649302517</v>
      </c>
      <c r="B1920" s="12">
        <f t="shared" si="569"/>
        <v>1230.6398246912704</v>
      </c>
      <c r="C1920" s="57" t="str">
        <f t="shared" si="553"/>
        <v>-18.0512008265452-41.2989235290829i</v>
      </c>
      <c r="D1920" s="57" t="str">
        <f t="shared" si="554"/>
        <v>7.79953367327602-25.9257064345373i</v>
      </c>
      <c r="E1920" s="57" t="str">
        <f t="shared" si="555"/>
        <v>157.693261465282-2.20710449088231i</v>
      </c>
      <c r="F1920" s="57" t="str">
        <f t="shared" si="556"/>
        <v>3.83980598713324-53.9515868297658i</v>
      </c>
      <c r="G1920" s="57" t="str">
        <f t="shared" si="557"/>
        <v>0.999991183823281-0.00296919163978423i</v>
      </c>
      <c r="H1920" s="57" t="str">
        <f t="shared" si="558"/>
        <v>111.365619778227+90.1182113344139i</v>
      </c>
      <c r="I1920" s="57" t="str">
        <f t="shared" si="559"/>
        <v>14.9223029587544-15.9736278365017i</v>
      </c>
      <c r="K1920" s="57" t="str">
        <f t="shared" si="560"/>
        <v>0.0651146911230711-0.0537740088409746i</v>
      </c>
      <c r="L1920" s="57" t="str">
        <f t="shared" si="561"/>
        <v>0.000125-0.407714341163725i</v>
      </c>
      <c r="M1920" s="57" t="str">
        <f t="shared" si="562"/>
        <v>0.0015-0.196545576013881i</v>
      </c>
      <c r="N1920" s="57">
        <f t="shared" si="563"/>
        <v>66.390512164838853</v>
      </c>
      <c r="O1920" s="57">
        <f t="shared" si="564"/>
        <v>33.078054824690433</v>
      </c>
      <c r="P1920" s="371">
        <f t="shared" si="565"/>
        <v>33.078054824690433</v>
      </c>
      <c r="Q1920" s="371">
        <f t="shared" si="566"/>
        <v>-113.60948783516115</v>
      </c>
      <c r="R1920" s="12">
        <f t="shared" si="567"/>
        <v>66.390512164838853</v>
      </c>
      <c r="S1920" s="57">
        <f t="shared" si="568"/>
        <v>1.2306398246912704</v>
      </c>
      <c r="T1920" s="12">
        <f t="shared" si="551"/>
        <v>33.078054824690433</v>
      </c>
    </row>
    <row r="1921" spans="1:20" x14ac:dyDescent="0.25">
      <c r="A1921" s="57">
        <f t="shared" si="552"/>
        <v>7761.7209495769876</v>
      </c>
      <c r="B1921" s="12">
        <f t="shared" si="569"/>
        <v>1235.3162560250973</v>
      </c>
      <c r="C1921" s="57" t="str">
        <f t="shared" si="553"/>
        <v>-17.9888828522667-41.0738437829139i</v>
      </c>
      <c r="D1921" s="57" t="str">
        <f t="shared" si="554"/>
        <v>7.79953012267307-25.8280191505548i</v>
      </c>
      <c r="E1921" s="57" t="str">
        <f t="shared" si="555"/>
        <v>157.674328302522-2.19633029634692i</v>
      </c>
      <c r="F1921" s="57" t="str">
        <f t="shared" si="556"/>
        <v>3.83980572936612-53.747433395998i</v>
      </c>
      <c r="G1921" s="57" t="str">
        <f t="shared" si="557"/>
        <v>0.999991116693629-0.00298047436793542i</v>
      </c>
      <c r="H1921" s="57" t="str">
        <f t="shared" si="558"/>
        <v>111.383167760581+90.4660896206728i</v>
      </c>
      <c r="I1921" s="57" t="str">
        <f t="shared" si="559"/>
        <v>14.923338210149-15.9083820048853i</v>
      </c>
      <c r="K1921" s="57" t="str">
        <f t="shared" si="560"/>
        <v>0.064913891108348-0.0538101000399524i</v>
      </c>
      <c r="L1921" s="57" t="str">
        <f t="shared" si="561"/>
        <v>0.000125-0.406170891774981i</v>
      </c>
      <c r="M1921" s="57" t="str">
        <f t="shared" si="562"/>
        <v>0.0015-0.195801530199124i</v>
      </c>
      <c r="N1921" s="57">
        <f t="shared" si="563"/>
        <v>66.3482909114298</v>
      </c>
      <c r="O1921" s="57">
        <f t="shared" si="564"/>
        <v>33.033387568341738</v>
      </c>
      <c r="P1921" s="371">
        <f t="shared" si="565"/>
        <v>33.033387568341738</v>
      </c>
      <c r="Q1921" s="371">
        <f t="shared" si="566"/>
        <v>-113.6517090885702</v>
      </c>
      <c r="R1921" s="12">
        <f t="shared" si="567"/>
        <v>66.3482909114298</v>
      </c>
      <c r="S1921" s="57">
        <f t="shared" si="568"/>
        <v>1.2353162560250974</v>
      </c>
      <c r="T1921" s="12">
        <f t="shared" si="551"/>
        <v>33.033387568341738</v>
      </c>
    </row>
    <row r="1922" spans="1:20" x14ac:dyDescent="0.25">
      <c r="A1922" s="57">
        <f t="shared" si="552"/>
        <v>7791.2154891853806</v>
      </c>
      <c r="B1922" s="12">
        <f t="shared" si="569"/>
        <v>1240.0104577979928</v>
      </c>
      <c r="C1922" s="57" t="str">
        <f t="shared" si="553"/>
        <v>-17.9265169929553-40.8498254777484i</v>
      </c>
      <c r="D1922" s="57" t="str">
        <f t="shared" si="554"/>
        <v>7.79952654503752-25.7307034108791i</v>
      </c>
      <c r="E1922" s="57" t="str">
        <f t="shared" si="555"/>
        <v>157.655397205681-2.18542858284825i</v>
      </c>
      <c r="F1922" s="57" t="str">
        <f t="shared" si="556"/>
        <v>3.83980546963629-53.5440531370924i</v>
      </c>
      <c r="G1922" s="57" t="str">
        <f t="shared" si="557"/>
        <v>0.999991049052831-0.00299179996816403i</v>
      </c>
      <c r="H1922" s="57" t="str">
        <f t="shared" si="558"/>
        <v>111.400852875233+90.815352611894i</v>
      </c>
      <c r="I1922" s="57" t="str">
        <f t="shared" si="559"/>
        <v>14.9243814818595-15.8433646586027i</v>
      </c>
      <c r="K1922" s="57" t="str">
        <f t="shared" si="560"/>
        <v>0.064712824303439-0.0538454646429563i</v>
      </c>
      <c r="L1922" s="57" t="str">
        <f t="shared" si="561"/>
        <v>0.000125-0.404633285290876i</v>
      </c>
      <c r="M1922" s="57" t="str">
        <f t="shared" si="562"/>
        <v>0.0015-0.195060301055115i</v>
      </c>
      <c r="N1922" s="57">
        <f t="shared" si="563"/>
        <v>66.30623622182668</v>
      </c>
      <c r="O1922" s="57">
        <f t="shared" si="564"/>
        <v>32.988679715954056</v>
      </c>
      <c r="P1922" s="371">
        <f t="shared" si="565"/>
        <v>32.988679715954056</v>
      </c>
      <c r="Q1922" s="371">
        <f t="shared" si="566"/>
        <v>-113.69376377817332</v>
      </c>
      <c r="R1922" s="12">
        <f t="shared" si="567"/>
        <v>66.30623622182668</v>
      </c>
      <c r="S1922" s="57">
        <f t="shared" si="568"/>
        <v>1.2400104577979927</v>
      </c>
      <c r="T1922" s="12">
        <f t="shared" si="551"/>
        <v>32.988679715954056</v>
      </c>
    </row>
    <row r="1923" spans="1:20" x14ac:dyDescent="0.25">
      <c r="A1923" s="57">
        <f t="shared" si="552"/>
        <v>7820.8221080442854</v>
      </c>
      <c r="B1923" s="12">
        <f t="shared" si="569"/>
        <v>1244.7224975376253</v>
      </c>
      <c r="C1923" s="57" t="str">
        <f t="shared" si="553"/>
        <v>-17.8641049909996-40.626865924668i</v>
      </c>
      <c r="D1923" s="57" t="str">
        <f t="shared" si="554"/>
        <v>7.7995229401636-25.633757815586i</v>
      </c>
      <c r="E1923" s="57" t="str">
        <f t="shared" si="555"/>
        <v>157.63646891121-2.17439903703781i</v>
      </c>
      <c r="F1923" s="57" t="str">
        <f t="shared" si="556"/>
        <v>3.8398052079288-53.3414431273552i</v>
      </c>
      <c r="G1923" s="57" t="str">
        <f t="shared" si="557"/>
        <v>0.999990980896996-0.00300316860335774i</v>
      </c>
      <c r="H1923" s="57" t="str">
        <f t="shared" si="558"/>
        <v>111.418676220999+91.1660063006001i</v>
      </c>
      <c r="I1923" s="57" t="str">
        <f t="shared" si="559"/>
        <v>14.9254328370845-15.7785748581932i</v>
      </c>
      <c r="K1923" s="57" t="str">
        <f t="shared" si="560"/>
        <v>0.0645114959725105-0.0538801001984347i</v>
      </c>
      <c r="L1923" s="57" t="str">
        <f t="shared" si="561"/>
        <v>0.000125-0.403101499592424i</v>
      </c>
      <c r="M1923" s="57" t="str">
        <f t="shared" si="562"/>
        <v>0.0015-0.194321877919023i</v>
      </c>
      <c r="N1923" s="57">
        <f t="shared" si="563"/>
        <v>66.264349986057965</v>
      </c>
      <c r="O1923" s="57">
        <f t="shared" si="564"/>
        <v>32.943931355230198</v>
      </c>
      <c r="P1923" s="371">
        <f t="shared" si="565"/>
        <v>32.943931355230198</v>
      </c>
      <c r="Q1923" s="371">
        <f t="shared" si="566"/>
        <v>-113.73565001394203</v>
      </c>
      <c r="R1923" s="12">
        <f t="shared" si="567"/>
        <v>66.264349986057965</v>
      </c>
      <c r="S1923" s="57">
        <f t="shared" si="568"/>
        <v>1.2447224975376252</v>
      </c>
      <c r="T1923" s="12">
        <f t="shared" si="551"/>
        <v>32.943931355230198</v>
      </c>
    </row>
    <row r="1924" spans="1:20" x14ac:dyDescent="0.25">
      <c r="A1924" s="57">
        <f t="shared" si="552"/>
        <v>7850.5412320548548</v>
      </c>
      <c r="B1924" s="12">
        <f t="shared" si="569"/>
        <v>1249.4524430282684</v>
      </c>
      <c r="C1924" s="57" t="str">
        <f t="shared" si="553"/>
        <v>-17.8016485940441-40.4049624304282i</v>
      </c>
      <c r="D1924" s="57" t="str">
        <f t="shared" si="554"/>
        <v>7.79951930784397-25.5371809700756i</v>
      </c>
      <c r="E1924" s="57" t="str">
        <f t="shared" si="555"/>
        <v>157.617544158386-2.16324135073492i</v>
      </c>
      <c r="F1924" s="57" t="str">
        <f t="shared" si="556"/>
        <v>3.83980494422859-53.1396004521736i</v>
      </c>
      <c r="G1924" s="57" t="str">
        <f t="shared" si="557"/>
        <v>0.999990912222201-0.00301458043702292i</v>
      </c>
      <c r="H1924" s="57" t="str">
        <f t="shared" si="558"/>
        <v>111.436638905916+91.5180567106852i</v>
      </c>
      <c r="I1924" s="57" t="str">
        <f t="shared" si="559"/>
        <v>14.9264923395365-15.7140116674214i</v>
      </c>
      <c r="K1924" s="57" t="str">
        <f t="shared" si="560"/>
        <v>0.0643099114084999-0.0539140043016161i</v>
      </c>
      <c r="L1924" s="57" t="str">
        <f t="shared" si="561"/>
        <v>0.000125-0.401575512644375i</v>
      </c>
      <c r="M1924" s="57" t="str">
        <f t="shared" si="562"/>
        <v>0.0015-0.193586250168383i</v>
      </c>
      <c r="N1924" s="57">
        <f t="shared" si="563"/>
        <v>66.222634094479346</v>
      </c>
      <c r="O1924" s="57">
        <f t="shared" si="564"/>
        <v>32.899142576264701</v>
      </c>
      <c r="P1924" s="371">
        <f t="shared" si="565"/>
        <v>32.899142576264701</v>
      </c>
      <c r="Q1924" s="371">
        <f t="shared" si="566"/>
        <v>-113.77736590552065</v>
      </c>
      <c r="R1924" s="12">
        <f t="shared" si="567"/>
        <v>66.222634094479346</v>
      </c>
      <c r="S1924" s="57">
        <f t="shared" si="568"/>
        <v>1.2494524430282683</v>
      </c>
      <c r="T1924" s="12">
        <f t="shared" si="551"/>
        <v>32.899142576264701</v>
      </c>
    </row>
    <row r="1925" spans="1:20" x14ac:dyDescent="0.25">
      <c r="A1925" s="57">
        <f t="shared" si="552"/>
        <v>7880.3732887366632</v>
      </c>
      <c r="B1925" s="12">
        <f t="shared" si="569"/>
        <v>1254.2003623117757</v>
      </c>
      <c r="C1925" s="57" t="str">
        <f t="shared" si="553"/>
        <v>-17.7391495547996-40.1841122973388i</v>
      </c>
      <c r="D1925" s="57" t="str">
        <f t="shared" si="554"/>
        <v>7.7995156478697-25.4409714850527i</v>
      </c>
      <c r="E1925" s="57" t="str">
        <f t="shared" si="555"/>
        <v>157.598623689252-2.15195522096155i</v>
      </c>
      <c r="F1925" s="57" t="str">
        <f t="shared" si="556"/>
        <v>3.83980467852048-52.9385222079726i</v>
      </c>
      <c r="G1925" s="57" t="str">
        <f t="shared" si="557"/>
        <v>0.999990843024496-0.00302603563328698i</v>
      </c>
      <c r="H1925" s="57" t="str">
        <f t="shared" si="558"/>
        <v>111.454742047329+91.871509897639i</v>
      </c>
      <c r="I1925" s="57" t="str">
        <f t="shared" si="559"/>
        <v>14.9275600534474-15.6496741532629i</v>
      </c>
      <c r="K1925" s="57" t="str">
        <f t="shared" si="560"/>
        <v>0.0641080759325876-0.0539471745949101i</v>
      </c>
      <c r="L1925" s="57" t="str">
        <f t="shared" si="561"/>
        <v>0.000125-0.400055302494895i</v>
      </c>
      <c r="M1925" s="57" t="str">
        <f t="shared" si="562"/>
        <v>0.0015-0.192853407220943i</v>
      </c>
      <c r="N1925" s="57">
        <f t="shared" si="563"/>
        <v>66.181090437624846</v>
      </c>
      <c r="O1925" s="57">
        <f t="shared" si="564"/>
        <v>32.854313471549723</v>
      </c>
      <c r="P1925" s="371">
        <f t="shared" si="565"/>
        <v>32.854313471549723</v>
      </c>
      <c r="Q1925" s="371">
        <f t="shared" si="566"/>
        <v>-113.81890956237515</v>
      </c>
      <c r="R1925" s="12">
        <f t="shared" si="567"/>
        <v>66.181090437624846</v>
      </c>
      <c r="S1925" s="57">
        <f t="shared" si="568"/>
        <v>1.2542003623117757</v>
      </c>
      <c r="T1925" s="12">
        <f t="shared" si="551"/>
        <v>32.854313471549723</v>
      </c>
    </row>
    <row r="1926" spans="1:20" x14ac:dyDescent="0.25">
      <c r="A1926" s="57">
        <f t="shared" si="552"/>
        <v>7910.3187072338633</v>
      </c>
      <c r="B1926" s="12">
        <f t="shared" si="569"/>
        <v>1258.9663236885606</v>
      </c>
      <c r="C1926" s="57" t="str">
        <f t="shared" si="553"/>
        <v>-17.6766096308471-39.9643128231504i</v>
      </c>
      <c r="D1926" s="57" t="str">
        <f t="shared" si="554"/>
        <v>7.79951196003022-25.3451279765065i</v>
      </c>
      <c r="E1926" s="57" t="str">
        <f t="shared" si="555"/>
        <v>157.579708248563-2.14054034995708i</v>
      </c>
      <c r="F1926" s="57" t="str">
        <f t="shared" si="556"/>
        <v>3.83980441078921-52.738205502174i</v>
      </c>
      <c r="G1926" s="57" t="str">
        <f t="shared" si="557"/>
        <v>0.999990773299899-0.00303753435690065i</v>
      </c>
      <c r="H1926" s="57" t="str">
        <f t="shared" si="558"/>
        <v>111.472986771973+92.2263719487694i</v>
      </c>
      <c r="I1926" s="57" t="str">
        <f t="shared" si="559"/>
        <v>14.9286360435717-15.5855613858907i</v>
      </c>
      <c r="K1926" s="57" t="str">
        <f t="shared" si="560"/>
        <v>0.0639059948936648-0.0539796087683016i</v>
      </c>
      <c r="L1926" s="57" t="str">
        <f t="shared" si="561"/>
        <v>0.000125-0.398540847275249i</v>
      </c>
      <c r="M1926" s="57" t="str">
        <f t="shared" si="562"/>
        <v>0.0015-0.192123338534512i</v>
      </c>
      <c r="N1926" s="57">
        <f t="shared" si="563"/>
        <v>66.139720906065094</v>
      </c>
      <c r="O1926" s="57">
        <f t="shared" si="564"/>
        <v>32.809444135980762</v>
      </c>
      <c r="P1926" s="371">
        <f t="shared" si="565"/>
        <v>32.809444135980762</v>
      </c>
      <c r="Q1926" s="371">
        <f t="shared" si="566"/>
        <v>-113.86027909393491</v>
      </c>
      <c r="R1926" s="12">
        <f t="shared" si="567"/>
        <v>66.139720906065094</v>
      </c>
      <c r="S1926" s="57">
        <f t="shared" si="568"/>
        <v>1.2589663236885607</v>
      </c>
      <c r="T1926" s="12">
        <f t="shared" si="551"/>
        <v>32.809444135980762</v>
      </c>
    </row>
    <row r="1927" spans="1:20" x14ac:dyDescent="0.25">
      <c r="A1927" s="57">
        <f t="shared" si="552"/>
        <v>7940.3779183213528</v>
      </c>
      <c r="B1927" s="12">
        <f t="shared" si="569"/>
        <v>1263.7503957185772</v>
      </c>
      <c r="C1927" s="57" t="str">
        <f t="shared" si="553"/>
        <v>-17.6140305844444-39.7455613009388i</v>
      </c>
      <c r="D1927" s="57" t="str">
        <f t="shared" si="554"/>
        <v>7.79950824411342-25.249649065691i</v>
      </c>
      <c r="E1927" s="57" t="str">
        <f t="shared" si="555"/>
        <v>157.56079858372-2.12899644521209i</v>
      </c>
      <c r="F1927" s="57" t="str">
        <f t="shared" si="556"/>
        <v>3.83980414101933-52.5386474531547i</v>
      </c>
      <c r="G1927" s="57" t="str">
        <f t="shared" si="557"/>
        <v>0.999990703044398-0.00304907677324047i</v>
      </c>
      <c r="H1927" s="57" t="str">
        <f t="shared" si="558"/>
        <v>111.491374216064+92.5826489834312i</v>
      </c>
      <c r="I1927" s="57" t="str">
        <f t="shared" si="559"/>
        <v>14.9297203751924-15.5216724386614i</v>
      </c>
      <c r="K1927" s="57" t="str">
        <f t="shared" si="560"/>
        <v>0.0637036736677917-0.0540113045597368i</v>
      </c>
      <c r="L1927" s="57" t="str">
        <f t="shared" si="561"/>
        <v>0.000125-0.397032125199491i</v>
      </c>
      <c r="M1927" s="57" t="str">
        <f t="shared" si="562"/>
        <v>0.0015-0.191396033606806i</v>
      </c>
      <c r="N1927" s="57">
        <f t="shared" si="563"/>
        <v>66.098527390257544</v>
      </c>
      <c r="O1927" s="57">
        <f t="shared" si="564"/>
        <v>32.764534666861621</v>
      </c>
      <c r="P1927" s="371">
        <f t="shared" si="565"/>
        <v>32.764534666861621</v>
      </c>
      <c r="Q1927" s="371">
        <f t="shared" si="566"/>
        <v>-113.90147260974246</v>
      </c>
      <c r="R1927" s="12">
        <f t="shared" si="567"/>
        <v>66.098527390257544</v>
      </c>
      <c r="S1927" s="57">
        <f t="shared" si="568"/>
        <v>1.2637503957185772</v>
      </c>
      <c r="T1927" s="12">
        <f t="shared" si="551"/>
        <v>32.764534666861621</v>
      </c>
    </row>
    <row r="1928" spans="1:20" x14ac:dyDescent="0.25">
      <c r="A1928" s="57">
        <f t="shared" si="552"/>
        <v>7970.5513544109735</v>
      </c>
      <c r="B1928" s="12">
        <f t="shared" si="569"/>
        <v>1268.5526472223078</v>
      </c>
      <c r="C1928" s="57" t="str">
        <f t="shared" si="553"/>
        <v>-17.551414182329-39.5278550189971i</v>
      </c>
      <c r="D1928" s="57" t="str">
        <f t="shared" si="554"/>
        <v>7.7995044999056-25.154533379105i</v>
      </c>
      <c r="E1928" s="57" t="str">
        <f t="shared" si="555"/>
        <v>157.541895444716-2.11732321948645i</v>
      </c>
      <c r="F1928" s="57" t="str">
        <f t="shared" si="556"/>
        <v>3.83980386919535-52.339845190205i</v>
      </c>
      <c r="G1928" s="57" t="str">
        <f t="shared" si="557"/>
        <v>0.99999063225395-0.00306066304831104i</v>
      </c>
      <c r="H1928" s="57" t="str">
        <f t="shared" si="558"/>
        <v>111.509905525377+92.9403471532529i</v>
      </c>
      <c r="I1928" s="57" t="str">
        <f t="shared" si="559"/>
        <v>14.9308131141244-15.4580063881006i</v>
      </c>
      <c r="K1928" s="57" t="str">
        <f t="shared" si="560"/>
        <v>0.0635011176576531-0.0540422597555029i</v>
      </c>
      <c r="L1928" s="57" t="str">
        <f t="shared" si="561"/>
        <v>0.000125-0.395529114564147i</v>
      </c>
      <c r="M1928" s="57" t="str">
        <f t="shared" si="562"/>
        <v>0.0015-0.1906714819753i</v>
      </c>
      <c r="N1928" s="57">
        <f t="shared" si="563"/>
        <v>66.057511780401853</v>
      </c>
      <c r="O1928" s="57">
        <f t="shared" si="564"/>
        <v>32.719585163909763</v>
      </c>
      <c r="P1928" s="371">
        <f t="shared" si="565"/>
        <v>32.719585163909763</v>
      </c>
      <c r="Q1928" s="371">
        <f t="shared" si="566"/>
        <v>-113.94248821959815</v>
      </c>
      <c r="R1928" s="12">
        <f t="shared" si="567"/>
        <v>66.057511780401853</v>
      </c>
      <c r="S1928" s="57">
        <f t="shared" si="568"/>
        <v>1.2685526472223079</v>
      </c>
      <c r="T1928" s="12">
        <f t="shared" si="551"/>
        <v>32.719585163909763</v>
      </c>
    </row>
    <row r="1929" spans="1:20" x14ac:dyDescent="0.25">
      <c r="A1929" s="57">
        <f t="shared" si="552"/>
        <v>8000.839449557735</v>
      </c>
      <c r="B1929" s="12">
        <f t="shared" si="569"/>
        <v>1273.3731472817526</v>
      </c>
      <c r="C1929" s="57" t="str">
        <f t="shared" si="553"/>
        <v>-17.488762195522-39.311191260726i</v>
      </c>
      <c r="D1929" s="57" t="str">
        <f t="shared" si="554"/>
        <v>7.79950072719136-25.0597795484721i</v>
      </c>
      <c r="E1929" s="57" t="str">
        <f t="shared" si="555"/>
        <v>157.52299958407-2.10552039083636i</v>
      </c>
      <c r="F1929" s="57" t="str">
        <f t="shared" si="556"/>
        <v>3.83980359530162-52.1417958534874i</v>
      </c>
      <c r="G1929" s="57" t="str">
        <f t="shared" si="557"/>
        <v>0.999990560924483-0.00307229334874751i</v>
      </c>
      <c r="H1929" s="57" t="str">
        <f t="shared" si="558"/>
        <v>111.528581855341+93.299472642369i</v>
      </c>
      <c r="I1929" s="57" t="str">
        <f t="shared" si="559"/>
        <v>14.93191432672-15.3945623138896i</v>
      </c>
      <c r="K1929" s="57" t="str">
        <f t="shared" si="560"/>
        <v>0.0632983322920045-0.0540724721906008i</v>
      </c>
      <c r="L1929" s="57" t="str">
        <f t="shared" si="561"/>
        <v>0.000125-0.394031793747905i</v>
      </c>
      <c r="M1929" s="57" t="str">
        <f t="shared" si="562"/>
        <v>0.0015-0.189949673217075i</v>
      </c>
      <c r="N1929" s="57">
        <f t="shared" si="563"/>
        <v>66.016675966289256</v>
      </c>
      <c r="O1929" s="57">
        <f t="shared" si="564"/>
        <v>32.674595729260723</v>
      </c>
      <c r="P1929" s="371">
        <f t="shared" si="565"/>
        <v>32.674595729260723</v>
      </c>
      <c r="Q1929" s="371">
        <f t="shared" si="566"/>
        <v>-113.98332403371074</v>
      </c>
      <c r="R1929" s="12">
        <f t="shared" si="567"/>
        <v>66.016675966289256</v>
      </c>
      <c r="S1929" s="57">
        <f t="shared" si="568"/>
        <v>1.2733731472817527</v>
      </c>
      <c r="T1929" s="12">
        <f t="shared" si="551"/>
        <v>32.674595729260723</v>
      </c>
    </row>
    <row r="1930" spans="1:20" x14ac:dyDescent="0.25">
      <c r="A1930" s="57">
        <f t="shared" si="552"/>
        <v>8031.2426394660552</v>
      </c>
      <c r="B1930" s="12">
        <f t="shared" si="569"/>
        <v>1278.2119652414233</v>
      </c>
      <c r="C1930" s="57" t="str">
        <f t="shared" si="553"/>
        <v>-17.4260763991284-39.0955673045325i</v>
      </c>
      <c r="D1930" s="57" t="str">
        <f t="shared" si="554"/>
        <v>7.79949692575371-24.9653862107215i</v>
      </c>
      <c r="E1930" s="57" t="str">
        <f t="shared" si="555"/>
        <v>157.50411175677-2.09358768262998i</v>
      </c>
      <c r="F1930" s="57" t="str">
        <f t="shared" si="556"/>
        <v>3.83980331932238-51.9444965939956i</v>
      </c>
      <c r="G1930" s="57" t="str">
        <f t="shared" si="557"/>
        <v>0.999990489051892-0.00308396784181789i</v>
      </c>
      <c r="H1930" s="57" t="str">
        <f t="shared" si="558"/>
        <v>111.547404371123+93.6600316676518i</v>
      </c>
      <c r="I1930" s="57" t="str">
        <f t="shared" si="559"/>
        <v>14.9330240798727-15.3313392988516i</v>
      </c>
      <c r="K1930" s="57" t="str">
        <f t="shared" si="560"/>
        <v>0.0630953230251148-0.054101939749109i</v>
      </c>
      <c r="L1930" s="57" t="str">
        <f t="shared" si="561"/>
        <v>0.000125-0.392540141211302i</v>
      </c>
      <c r="M1930" s="57" t="str">
        <f t="shared" si="562"/>
        <v>0.0015-0.18923059694867i</v>
      </c>
      <c r="N1930" s="57">
        <f t="shared" si="563"/>
        <v>65.976021837157589</v>
      </c>
      <c r="O1930" s="57">
        <f t="shared" si="564"/>
        <v>32.629566467473069</v>
      </c>
      <c r="P1930" s="371">
        <f t="shared" si="565"/>
        <v>32.629566467473069</v>
      </c>
      <c r="Q1930" s="371">
        <f t="shared" si="566"/>
        <v>-114.02397816284241</v>
      </c>
      <c r="R1930" s="12">
        <f t="shared" si="567"/>
        <v>65.976021837157589</v>
      </c>
      <c r="S1930" s="57">
        <f t="shared" si="568"/>
        <v>1.2782119652414232</v>
      </c>
      <c r="T1930" s="12">
        <f t="shared" si="551"/>
        <v>32.629566467473069</v>
      </c>
    </row>
    <row r="1931" spans="1:20" x14ac:dyDescent="0.25">
      <c r="A1931" s="57">
        <f t="shared" si="552"/>
        <v>8061.7613614960264</v>
      </c>
      <c r="B1931" s="12">
        <f t="shared" si="569"/>
        <v>1283.0691707093408</v>
      </c>
      <c r="C1931" s="57" t="str">
        <f t="shared" si="553"/>
        <v>-17.3633585721402-38.8809804237277i</v>
      </c>
      <c r="D1931" s="57" t="str">
        <f t="shared" si="554"/>
        <v>7.79949309537399-24.8713520079681i</v>
      </c>
      <c r="E1931" s="57" t="str">
        <f t="shared" si="555"/>
        <v>157.485232720215-2.08152482357526i</v>
      </c>
      <c r="F1931" s="57" t="str">
        <f t="shared" si="556"/>
        <v>3.83980304124176-51.7479445735134i</v>
      </c>
      <c r="G1931" s="57" t="str">
        <f t="shared" si="557"/>
        <v>0.999990416632043-0.00309568669542547i</v>
      </c>
      <c r="H1931" s="57" t="str">
        <f t="shared" si="558"/>
        <v>111.566374247717+94.0220304789481i</v>
      </c>
      <c r="I1931" s="57" t="str">
        <f t="shared" si="559"/>
        <v>14.9341424410227-15.2683364289372i</v>
      </c>
      <c r="K1931" s="57" t="str">
        <f t="shared" si="560"/>
        <v>0.062892095336201-0.0541306603645418i</v>
      </c>
      <c r="L1931" s="57" t="str">
        <f t="shared" si="561"/>
        <v>0.000125-0.391054135496415i</v>
      </c>
      <c r="M1931" s="57" t="str">
        <f t="shared" si="562"/>
        <v>0.0015-0.188514242825932i</v>
      </c>
      <c r="N1931" s="57">
        <f t="shared" si="563"/>
        <v>65.935551281538849</v>
      </c>
      <c r="O1931" s="57">
        <f t="shared" si="564"/>
        <v>32.584497485532758</v>
      </c>
      <c r="P1931" s="371">
        <f t="shared" si="565"/>
        <v>32.584497485532758</v>
      </c>
      <c r="Q1931" s="371">
        <f t="shared" si="566"/>
        <v>-114.06444871846115</v>
      </c>
      <c r="R1931" s="12">
        <f t="shared" si="567"/>
        <v>65.935551281538849</v>
      </c>
      <c r="S1931" s="57">
        <f t="shared" si="568"/>
        <v>1.2830691707093409</v>
      </c>
      <c r="T1931" s="12">
        <f t="shared" si="551"/>
        <v>32.584497485532758</v>
      </c>
    </row>
    <row r="1932" spans="1:20" x14ac:dyDescent="0.25">
      <c r="A1932" s="57">
        <f t="shared" si="552"/>
        <v>8092.3960546697117</v>
      </c>
      <c r="B1932" s="12">
        <f t="shared" si="569"/>
        <v>1287.9448335580364</v>
      </c>
      <c r="C1932" s="57" t="str">
        <f t="shared" si="553"/>
        <v>-17.3006104972345-38.6674278864279i</v>
      </c>
      <c r="D1932" s="57" t="str">
        <f t="shared" si="554"/>
        <v>7.7994892358319-24.7776755874931i</v>
      </c>
      <c r="E1932" s="57" t="str">
        <f t="shared" si="555"/>
        <v>157.466363234148-2.06933154773495i</v>
      </c>
      <c r="F1932" s="57" t="str">
        <f t="shared" si="556"/>
        <v>3.83980276104374-51.5521369645739i</v>
      </c>
      <c r="G1932" s="57" t="str">
        <f t="shared" si="557"/>
        <v>0.999990343660767-0.00310745007811131i</v>
      </c>
      <c r="H1932" s="57" t="str">
        <f t="shared" si="558"/>
        <v>111.585492670038+94.3854753593164i</v>
      </c>
      <c r="I1932" s="57" t="str">
        <f t="shared" si="559"/>
        <v>14.9352694781611-15.2055527932119i</v>
      </c>
      <c r="K1932" s="57" t="str">
        <f t="shared" si="560"/>
        <v>0.0626886547288579-0.054158632020198i</v>
      </c>
      <c r="L1932" s="57" t="str">
        <f t="shared" si="561"/>
        <v>0.000125-0.389573755226555i</v>
      </c>
      <c r="M1932" s="57" t="str">
        <f t="shared" si="562"/>
        <v>0.0015-0.187800600543865i</v>
      </c>
      <c r="N1932" s="57">
        <f t="shared" si="563"/>
        <v>65.895266187111162</v>
      </c>
      <c r="O1932" s="57">
        <f t="shared" si="564"/>
        <v>32.539388892856877</v>
      </c>
      <c r="P1932" s="371">
        <f t="shared" si="565"/>
        <v>32.539388892856877</v>
      </c>
      <c r="Q1932" s="371">
        <f t="shared" si="566"/>
        <v>-114.10473381288884</v>
      </c>
      <c r="R1932" s="12">
        <f t="shared" si="567"/>
        <v>65.895266187111162</v>
      </c>
      <c r="S1932" s="57">
        <f t="shared" si="568"/>
        <v>1.2879448335580364</v>
      </c>
      <c r="T1932" s="12">
        <f t="shared" si="551"/>
        <v>32.539388892856877</v>
      </c>
    </row>
    <row r="1933" spans="1:20" x14ac:dyDescent="0.25">
      <c r="A1933" s="57">
        <f t="shared" si="552"/>
        <v>8123.1471596774572</v>
      </c>
      <c r="B1933" s="12">
        <f t="shared" si="569"/>
        <v>1292.8390239255571</v>
      </c>
      <c r="C1933" s="57" t="str">
        <f t="shared" si="553"/>
        <v>-17.2378339605735-38.4549069554601i</v>
      </c>
      <c r="D1933" s="57" t="str">
        <f t="shared" si="554"/>
        <v>7.79948534690538-24.6843556017242i</v>
      </c>
      <c r="E1933" s="57" t="str">
        <f t="shared" si="555"/>
        <v>157.447504060599-2.0570075945486i</v>
      </c>
      <c r="F1933" s="57" t="str">
        <f t="shared" si="556"/>
        <v>3.83980247871222-51.3570709504186i</v>
      </c>
      <c r="G1933" s="57" t="str">
        <f t="shared" si="557"/>
        <v>0.999990270133867-0.00311925815905651i</v>
      </c>
      <c r="H1933" s="57" t="str">
        <f t="shared" si="558"/>
        <v>111.604760833009+94.7503726252667i</v>
      </c>
      <c r="I1933" s="57" t="str">
        <f t="shared" si="559"/>
        <v>14.9364052598351-15.1429874838412i</v>
      </c>
      <c r="K1933" s="57" t="str">
        <f t="shared" si="560"/>
        <v>0.0624850067304826-0.054185852749503i</v>
      </c>
      <c r="L1933" s="57" t="str">
        <f t="shared" si="561"/>
        <v>0.000125-0.388098979105952i</v>
      </c>
      <c r="M1933" s="57" t="str">
        <f t="shared" si="562"/>
        <v>0.0015-0.187089659836486i</v>
      </c>
      <c r="N1933" s="57">
        <f t="shared" si="563"/>
        <v>65.855168440547757</v>
      </c>
      <c r="O1933" s="57">
        <f t="shared" si="564"/>
        <v>32.494240801297735</v>
      </c>
      <c r="P1933" s="371">
        <f t="shared" si="565"/>
        <v>32.494240801297735</v>
      </c>
      <c r="Q1933" s="371">
        <f t="shared" si="566"/>
        <v>-114.14483155945224</v>
      </c>
      <c r="R1933" s="12">
        <f t="shared" si="567"/>
        <v>65.855168440547757</v>
      </c>
      <c r="S1933" s="57">
        <f t="shared" si="568"/>
        <v>1.2928390239255572</v>
      </c>
      <c r="T1933" s="12">
        <f t="shared" si="551"/>
        <v>32.494240801297735</v>
      </c>
    </row>
    <row r="1934" spans="1:20" x14ac:dyDescent="0.25">
      <c r="A1934" s="57">
        <f t="shared" si="552"/>
        <v>8154.0151188842328</v>
      </c>
      <c r="B1934" s="12">
        <f t="shared" si="569"/>
        <v>1297.7518122164743</v>
      </c>
      <c r="C1934" s="57" t="str">
        <f t="shared" si="553"/>
        <v>-17.1750307516024-38.2434148882701i</v>
      </c>
      <c r="D1934" s="57" t="str">
        <f t="shared" si="554"/>
        <v>7.79948142837081-24.5913907082168i</v>
      </c>
      <c r="E1934" s="57" t="str">
        <f t="shared" si="555"/>
        <v>157.42865596382-2.04455270884979i</v>
      </c>
      <c r="F1934" s="57" t="str">
        <f t="shared" si="556"/>
        <v>3.83980219423095-51.1627437249573i</v>
      </c>
      <c r="G1934" s="57" t="str">
        <f t="shared" si="557"/>
        <v>0.999990196047111-0.0031311111080848i</v>
      </c>
      <c r="H1934" s="57" t="str">
        <f t="shared" si="558"/>
        <v>111.624179941653+95.1167286270019i</v>
      </c>
      <c r="I1934" s="57" t="str">
        <f t="shared" si="559"/>
        <v>14.9375498551524-15.0806395960772i</v>
      </c>
      <c r="K1934" s="57" t="str">
        <f t="shared" si="560"/>
        <v>0.0622811568916929-0.0542123206363428i</v>
      </c>
      <c r="L1934" s="57" t="str">
        <f t="shared" si="561"/>
        <v>0.000125-0.386629785919458i</v>
      </c>
      <c r="M1934" s="57" t="str">
        <f t="shared" si="562"/>
        <v>0.0015-0.186381410476675i</v>
      </c>
      <c r="N1934" s="57">
        <f t="shared" si="563"/>
        <v>65.815259927366355</v>
      </c>
      <c r="O1934" s="57">
        <f t="shared" si="564"/>
        <v>32.44905332514643</v>
      </c>
      <c r="P1934" s="371">
        <f t="shared" si="565"/>
        <v>32.44905332514643</v>
      </c>
      <c r="Q1934" s="371">
        <f t="shared" si="566"/>
        <v>-114.18474007263364</v>
      </c>
      <c r="R1934" s="12">
        <f t="shared" si="567"/>
        <v>65.815259927366355</v>
      </c>
      <c r="S1934" s="57">
        <f t="shared" si="568"/>
        <v>1.2977518122164742</v>
      </c>
      <c r="T1934" s="12">
        <f t="shared" si="551"/>
        <v>32.44905332514643</v>
      </c>
    </row>
    <row r="1935" spans="1:20" x14ac:dyDescent="0.25">
      <c r="A1935" s="57">
        <f t="shared" si="552"/>
        <v>8185.0003763359928</v>
      </c>
      <c r="B1935" s="12">
        <f t="shared" si="569"/>
        <v>1302.6832691028969</v>
      </c>
      <c r="C1935" s="57" t="str">
        <f t="shared" si="553"/>
        <v>-17.112202662846-38.0329489368334i</v>
      </c>
      <c r="D1935" s="57" t="str">
        <f t="shared" si="554"/>
        <v>7.79947748000278-24.4987795696341i</v>
      </c>
      <c r="E1935" s="57" t="str">
        <f t="shared" si="555"/>
        <v>157.409819710227-2.03196664087938i</v>
      </c>
      <c r="F1935" s="57" t="str">
        <f t="shared" si="556"/>
        <v>3.83980190758356-50.9691524927275i</v>
      </c>
      <c r="G1935" s="57" t="str">
        <f t="shared" si="557"/>
        <v>0.999990121396238-0.00314300909566482i</v>
      </c>
      <c r="H1935" s="57" t="str">
        <f t="shared" si="558"/>
        <v>111.643751211188+95.4845497486646i</v>
      </c>
      <c r="I1935" s="57" t="str">
        <f t="shared" si="559"/>
        <v>14.9387033337862-15.0185082282457i</v>
      </c>
      <c r="K1935" s="57" t="str">
        <f t="shared" si="560"/>
        <v>0.0620771107857395-0.0542380338153899i</v>
      </c>
      <c r="L1935" s="57" t="str">
        <f t="shared" si="561"/>
        <v>0.000125-0.385166154532235i</v>
      </c>
      <c r="M1935" s="57" t="str">
        <f t="shared" si="562"/>
        <v>0.0015-0.185675842276026i</v>
      </c>
      <c r="N1935" s="57">
        <f t="shared" si="563"/>
        <v>65.775542531778825</v>
      </c>
      <c r="O1935" s="57">
        <f t="shared" si="564"/>
        <v>32.403826581136144</v>
      </c>
      <c r="P1935" s="371">
        <f t="shared" si="565"/>
        <v>32.403826581136144</v>
      </c>
      <c r="Q1935" s="371">
        <f t="shared" si="566"/>
        <v>-114.22445746822117</v>
      </c>
      <c r="R1935" s="12">
        <f t="shared" si="567"/>
        <v>65.775542531778825</v>
      </c>
      <c r="S1935" s="57">
        <f t="shared" si="568"/>
        <v>1.3026832691028969</v>
      </c>
      <c r="T1935" s="12">
        <f t="shared" si="551"/>
        <v>32.403826581136144</v>
      </c>
    </row>
    <row r="1936" spans="1:20" x14ac:dyDescent="0.25">
      <c r="A1936" s="57">
        <f t="shared" si="552"/>
        <v>8216.1033777660705</v>
      </c>
      <c r="B1936" s="12">
        <f t="shared" si="569"/>
        <v>1307.633465525488</v>
      </c>
      <c r="C1936" s="57" t="str">
        <f t="shared" si="553"/>
        <v>-17.0493514897075-37.8235063475695i</v>
      </c>
      <c r="D1936" s="57" t="str">
        <f t="shared" si="554"/>
        <v>7.79947350157417-24.4065208537281i</v>
      </c>
      <c r="E1936" s="57" t="str">
        <f t="shared" si="555"/>
        <v>157.390996068338-2.01924914630922i</v>
      </c>
      <c r="F1936" s="57" t="str">
        <f t="shared" si="556"/>
        <v>3.83980161875354-50.7762944688542i</v>
      </c>
      <c r="G1936" s="57" t="str">
        <f t="shared" si="557"/>
        <v>0.999990046176951-0.00315495229291273i</v>
      </c>
      <c r="H1936" s="57" t="str">
        <f t="shared" si="558"/>
        <v>111.66347586712+95.8538424085819i</v>
      </c>
      <c r="I1936" s="57" t="str">
        <f t="shared" si="559"/>
        <v>14.9398657659806-14.9565924817315i</v>
      </c>
      <c r="K1936" s="57" t="str">
        <f t="shared" si="560"/>
        <v>0.0618728740079142-0.0542629904724212i</v>
      </c>
      <c r="L1936" s="57" t="str">
        <f t="shared" si="561"/>
        <v>0.000125-0.383708063889455i</v>
      </c>
      <c r="M1936" s="57" t="str">
        <f t="shared" si="562"/>
        <v>0.0015-0.184972945084704i</v>
      </c>
      <c r="N1936" s="57">
        <f t="shared" si="563"/>
        <v>65.736018136536515</v>
      </c>
      <c r="O1936" s="57">
        <f t="shared" si="564"/>
        <v>32.358560688445465</v>
      </c>
      <c r="P1936" s="371">
        <f t="shared" si="565"/>
        <v>32.358560688445465</v>
      </c>
      <c r="Q1936" s="371">
        <f t="shared" si="566"/>
        <v>-114.26398186346348</v>
      </c>
      <c r="R1936" s="12">
        <f t="shared" si="567"/>
        <v>65.736018136536515</v>
      </c>
      <c r="S1936" s="57">
        <f t="shared" si="568"/>
        <v>1.307633465525488</v>
      </c>
      <c r="T1936" s="12">
        <f t="shared" si="551"/>
        <v>32.358560688445465</v>
      </c>
    </row>
    <row r="1937" spans="1:20" x14ac:dyDescent="0.25">
      <c r="A1937" s="57">
        <f t="shared" si="552"/>
        <v>8247.3245706015823</v>
      </c>
      <c r="B1937" s="12">
        <f t="shared" si="569"/>
        <v>1312.602472694485</v>
      </c>
      <c r="C1937" s="57" t="str">
        <f t="shared" si="553"/>
        <v>-16.9864790302624-37.6150843612584i</v>
      </c>
      <c r="D1937" s="57" t="str">
        <f t="shared" si="554"/>
        <v>7.79946949285615-24.3146132333208i</v>
      </c>
      <c r="E1937" s="57" t="str">
        <f t="shared" si="555"/>
        <v>157.372185808706-2.00639998625118i</v>
      </c>
      <c r="F1937" s="57" t="str">
        <f t="shared" si="556"/>
        <v>3.83980132772428-50.5841668790098i</v>
      </c>
      <c r="G1937" s="57" t="str">
        <f t="shared" si="557"/>
        <v>0.999989970384923-0.00316694087159452i</v>
      </c>
      <c r="H1937" s="57" t="str">
        <f t="shared" si="558"/>
        <v>111.683355145336+96.224613059516i</v>
      </c>
      <c r="I1937" s="57" t="str">
        <f t="shared" si="559"/>
        <v>14.9410372225548-14.8948914609654i</v>
      </c>
      <c r="K1937" s="57" t="str">
        <f t="shared" si="560"/>
        <v>0.0616684521749522-0.0542871888446275i</v>
      </c>
      <c r="L1937" s="57" t="str">
        <f t="shared" si="561"/>
        <v>0.000125-0.382255493015995i</v>
      </c>
      <c r="M1937" s="57" t="str">
        <f t="shared" si="562"/>
        <v>0.0015-0.184272708791297i</v>
      </c>
      <c r="N1937" s="57">
        <f t="shared" si="563"/>
        <v>65.69668862278003</v>
      </c>
      <c r="O1937" s="57">
        <f t="shared" si="564"/>
        <v>32.31325576870092</v>
      </c>
      <c r="P1937" s="371">
        <f t="shared" si="565"/>
        <v>32.31325576870092</v>
      </c>
      <c r="Q1937" s="371">
        <f t="shared" si="566"/>
        <v>-114.30331137721997</v>
      </c>
      <c r="R1937" s="12">
        <f t="shared" si="567"/>
        <v>65.69668862278003</v>
      </c>
      <c r="S1937" s="57">
        <f t="shared" si="568"/>
        <v>1.3126024726944849</v>
      </c>
      <c r="T1937" s="12">
        <f t="shared" si="551"/>
        <v>32.31325576870092</v>
      </c>
    </row>
    <row r="1938" spans="1:20" x14ac:dyDescent="0.25">
      <c r="A1938" s="57">
        <f t="shared" si="552"/>
        <v>8278.6644039698676</v>
      </c>
      <c r="B1938" s="12">
        <f t="shared" si="569"/>
        <v>1317.5903620907241</v>
      </c>
      <c r="C1938" s="57" t="str">
        <f t="shared" si="553"/>
        <v>-16.9235870850543-37.4076802129613i</v>
      </c>
      <c r="D1938" s="57" t="str">
        <f t="shared" si="554"/>
        <v>7.79946545361818-24.2230553862844i</v>
      </c>
      <c r="E1938" s="57" t="str">
        <f t="shared" si="555"/>
        <v>157.353389703861-1.99341892727227i</v>
      </c>
      <c r="F1938" s="57" t="str">
        <f t="shared" si="556"/>
        <v>3.83980103447906-50.3927669593742i</v>
      </c>
      <c r="G1938" s="57" t="str">
        <f t="shared" si="557"/>
        <v>0.999989894015792-0.00317897500412857i</v>
      </c>
      <c r="H1938" s="57" t="str">
        <f t="shared" si="558"/>
        <v>111.703390292205+96.5968681889157i</v>
      </c>
      <c r="I1938" s="57" t="str">
        <f t="shared" si="559"/>
        <v>14.9422177749088-14.8334042734113i</v>
      </c>
      <c r="K1938" s="57" t="str">
        <f t="shared" si="560"/>
        <v>0.0614638509244291-0.0543106272209149i</v>
      </c>
      <c r="L1938" s="57" t="str">
        <f t="shared" si="561"/>
        <v>0.000125-0.380808421016134i</v>
      </c>
      <c r="M1938" s="57" t="str">
        <f t="shared" si="562"/>
        <v>0.0015-0.183575123322671i</v>
      </c>
      <c r="N1938" s="57">
        <f t="shared" si="563"/>
        <v>65.657555869885968</v>
      </c>
      <c r="O1938" s="57">
        <f t="shared" si="564"/>
        <v>32.267911945979762</v>
      </c>
      <c r="P1938" s="371">
        <f t="shared" si="565"/>
        <v>32.267911945979762</v>
      </c>
      <c r="Q1938" s="371">
        <f t="shared" si="566"/>
        <v>-114.34244413011403</v>
      </c>
      <c r="R1938" s="12">
        <f t="shared" si="567"/>
        <v>65.657555869885968</v>
      </c>
      <c r="S1938" s="57">
        <f t="shared" si="568"/>
        <v>1.3175903620907241</v>
      </c>
      <c r="T1938" s="12">
        <f t="shared" si="551"/>
        <v>32.267911945979762</v>
      </c>
    </row>
    <row r="1939" spans="1:20" x14ac:dyDescent="0.25">
      <c r="A1939" s="57">
        <f t="shared" si="552"/>
        <v>8310.1233287049545</v>
      </c>
      <c r="B1939" s="12">
        <f t="shared" si="569"/>
        <v>1322.5972054666688</v>
      </c>
      <c r="C1939" s="57" t="str">
        <f t="shared" si="553"/>
        <v>-16.8606774568905-37.2012911319441i</v>
      </c>
      <c r="D1939" s="57" t="str">
        <f t="shared" si="554"/>
        <v>7.79946138362789-24.1318459955227i</v>
      </c>
      <c r="E1939" s="57" t="str">
        <f t="shared" si="555"/>
        <v>157.334608528248-1.98030574141094i</v>
      </c>
      <c r="F1939" s="57" t="str">
        <f t="shared" si="556"/>
        <v>3.83980073900098-50.2020919565952i</v>
      </c>
      <c r="G1939" s="57" t="str">
        <f t="shared" si="557"/>
        <v>0.999989817065165-0.00319105486358808i</v>
      </c>
      <c r="H1939" s="57" t="str">
        <f t="shared" si="558"/>
        <v>111.723582564668+96.970614319171i</v>
      </c>
      <c r="I1939" s="57" t="str">
        <f t="shared" si="559"/>
        <v>14.9434074950281-14.7721300295512i</v>
      </c>
      <c r="K1939" s="57" t="str">
        <f t="shared" si="560"/>
        <v>0.0612590759141533-0.0543333039421983i</v>
      </c>
      <c r="L1939" s="57" t="str">
        <f t="shared" si="561"/>
        <v>0.000125-0.379366827073255i</v>
      </c>
      <c r="M1939" s="57" t="str">
        <f t="shared" si="562"/>
        <v>0.0015-0.182880178643824i</v>
      </c>
      <c r="N1939" s="57">
        <f t="shared" si="563"/>
        <v>65.618621755312262</v>
      </c>
      <c r="O1939" s="57">
        <f t="shared" si="564"/>
        <v>32.222529346812351</v>
      </c>
      <c r="P1939" s="371">
        <f t="shared" si="565"/>
        <v>32.222529346812351</v>
      </c>
      <c r="Q1939" s="371">
        <f t="shared" si="566"/>
        <v>-114.38137824468774</v>
      </c>
      <c r="R1939" s="12">
        <f t="shared" si="567"/>
        <v>65.618621755312262</v>
      </c>
      <c r="S1939" s="57">
        <f t="shared" si="568"/>
        <v>1.3225972054666688</v>
      </c>
      <c r="T1939" s="12">
        <f t="shared" si="551"/>
        <v>32.222529346812351</v>
      </c>
    </row>
    <row r="1940" spans="1:20" x14ac:dyDescent="0.25">
      <c r="A1940" s="57">
        <f t="shared" si="552"/>
        <v>8341.7017973540333</v>
      </c>
      <c r="B1940" s="12">
        <f t="shared" si="569"/>
        <v>1327.6230748474422</v>
      </c>
      <c r="C1940" s="57" t="str">
        <f t="shared" si="553"/>
        <v>-16.7977519506356-36.9959143416043i</v>
      </c>
      <c r="D1940" s="57" t="str">
        <f t="shared" si="554"/>
        <v>7.7994572826512-24.0409837489523i</v>
      </c>
      <c r="E1940" s="57" t="str">
        <f t="shared" si="555"/>
        <v>157.315843058163-1.96706020618618i</v>
      </c>
      <c r="F1940" s="57" t="str">
        <f t="shared" si="556"/>
        <v>3.83980044127304-50.0121391277488i</v>
      </c>
      <c r="G1940" s="57" t="str">
        <f t="shared" si="557"/>
        <v>0.999989739528615-0.00320318062370359i</v>
      </c>
      <c r="H1940" s="57" t="str">
        <f t="shared" si="558"/>
        <v>111.743933230339+97.3458580078687i</v>
      </c>
      <c r="I1940" s="57" t="str">
        <f t="shared" si="559"/>
        <v>14.9446064554889-14.7110678428729i</v>
      </c>
      <c r="K1940" s="57" t="str">
        <f t="shared" si="560"/>
        <v>0.0610541328215541-0.0543552174016852i</v>
      </c>
      <c r="L1940" s="57" t="str">
        <f t="shared" si="561"/>
        <v>0.000125-0.377930690449547i</v>
      </c>
      <c r="M1940" s="57" t="str">
        <f t="shared" si="562"/>
        <v>0.0015-0.182187864757745i</v>
      </c>
      <c r="N1940" s="57">
        <f t="shared" si="563"/>
        <v>65.579888154445428</v>
      </c>
      <c r="O1940" s="57">
        <f t="shared" si="564"/>
        <v>32.177108100184341</v>
      </c>
      <c r="P1940" s="371">
        <f t="shared" si="565"/>
        <v>32.177108100184341</v>
      </c>
      <c r="Q1940" s="371">
        <f t="shared" si="566"/>
        <v>-114.42011184555457</v>
      </c>
      <c r="R1940" s="12">
        <f t="shared" si="567"/>
        <v>65.579888154445428</v>
      </c>
      <c r="S1940" s="57">
        <f t="shared" si="568"/>
        <v>1.3276230748474422</v>
      </c>
      <c r="T1940" s="12">
        <f t="shared" si="551"/>
        <v>32.177108100184341</v>
      </c>
    </row>
    <row r="1941" spans="1:20" x14ac:dyDescent="0.25">
      <c r="A1941" s="57">
        <f t="shared" si="552"/>
        <v>8373.4002641839779</v>
      </c>
      <c r="B1941" s="12">
        <f t="shared" si="569"/>
        <v>1332.6680425318625</v>
      </c>
      <c r="C1941" s="57" t="str">
        <f t="shared" si="553"/>
        <v>-16.7348123730043-36.7915470593989i</v>
      </c>
      <c r="D1941" s="57" t="str">
        <f t="shared" si="554"/>
        <v>7.79945315045224-23.9504673394834i</v>
      </c>
      <c r="E1941" s="57" t="str">
        <f t="shared" si="555"/>
        <v>157.297094071687-1.95368210460851i</v>
      </c>
      <c r="F1941" s="57" t="str">
        <f t="shared" si="556"/>
        <v>3.83980014127811-49.8229057402993i</v>
      </c>
      <c r="G1941" s="57" t="str">
        <f t="shared" si="557"/>
        <v>0.999989661401679-0.00321535245886543i</v>
      </c>
      <c r="H1941" s="57" t="str">
        <f t="shared" si="558"/>
        <v>111.764443567607+97.7226058480533i</v>
      </c>
      <c r="I1941" s="57" t="str">
        <f t="shared" si="559"/>
        <v>14.9458147294631-14.6502168298565i</v>
      </c>
      <c r="K1941" s="57" t="str">
        <f t="shared" si="560"/>
        <v>0.0608490273430635-0.0543763660451524i</v>
      </c>
      <c r="L1941" s="57" t="str">
        <f t="shared" si="561"/>
        <v>0.000125-0.376499990485701i</v>
      </c>
      <c r="M1941" s="57" t="str">
        <f t="shared" si="562"/>
        <v>0.0015-0.181498171705265i</v>
      </c>
      <c r="N1941" s="57">
        <f t="shared" si="563"/>
        <v>65.541356940446221</v>
      </c>
      <c r="O1941" s="57">
        <f t="shared" si="564"/>
        <v>32.13164833753811</v>
      </c>
      <c r="P1941" s="371">
        <f t="shared" si="565"/>
        <v>32.13164833753811</v>
      </c>
      <c r="Q1941" s="371">
        <f t="shared" si="566"/>
        <v>-114.45864305955378</v>
      </c>
      <c r="R1941" s="12">
        <f t="shared" si="567"/>
        <v>65.541356940446221</v>
      </c>
      <c r="S1941" s="57">
        <f t="shared" si="568"/>
        <v>1.3326680425318624</v>
      </c>
      <c r="T1941" s="12">
        <f t="shared" si="551"/>
        <v>32.13164833753811</v>
      </c>
    </row>
    <row r="1942" spans="1:20" x14ac:dyDescent="0.25">
      <c r="A1942" s="57">
        <f t="shared" si="552"/>
        <v>8405.2191851878779</v>
      </c>
      <c r="B1942" s="12">
        <f t="shared" si="569"/>
        <v>1337.7321810934836</v>
      </c>
      <c r="C1942" s="57" t="str">
        <f t="shared" si="553"/>
        <v>-16.6718605323561-36.5881864967793i</v>
      </c>
      <c r="D1942" s="57" t="str">
        <f t="shared" si="554"/>
        <v>7.79944898679332-23.8602954650009i</v>
      </c>
      <c r="E1942" s="57" t="str">
        <f t="shared" si="555"/>
        <v>157.278362348631-1.94017122519301i</v>
      </c>
      <c r="F1942" s="57" t="str">
        <f t="shared" si="556"/>
        <v>3.83979983899895-49.6343890720611i</v>
      </c>
      <c r="G1942" s="57" t="str">
        <f t="shared" si="557"/>
        <v>0.999989582679862-0.00322757054412626i</v>
      </c>
      <c r="H1942" s="57" t="str">
        <f t="shared" si="558"/>
        <v>111.785114865729+98.1008644684878i</v>
      </c>
      <c r="I1942" s="57" t="str">
        <f t="shared" si="559"/>
        <v>14.947032390724-14.5895761099604i</v>
      </c>
      <c r="K1942" s="57" t="str">
        <f t="shared" si="560"/>
        <v>0.0606437651934954-0.054396748371213i</v>
      </c>
      <c r="L1942" s="57" t="str">
        <f t="shared" si="561"/>
        <v>0.000125-0.375074706600619i</v>
      </c>
      <c r="M1942" s="57" t="str">
        <f t="shared" si="562"/>
        <v>0.0015-0.180811089564918i</v>
      </c>
      <c r="N1942" s="57">
        <f t="shared" si="563"/>
        <v>65.503029984094368</v>
      </c>
      <c r="O1942" s="57">
        <f t="shared" si="564"/>
        <v>32.086150192774873</v>
      </c>
      <c r="P1942" s="371">
        <f t="shared" si="565"/>
        <v>32.086150192774873</v>
      </c>
      <c r="Q1942" s="371">
        <f t="shared" si="566"/>
        <v>-114.49697001590563</v>
      </c>
      <c r="R1942" s="12">
        <f t="shared" si="567"/>
        <v>65.503029984094368</v>
      </c>
      <c r="S1942" s="57">
        <f t="shared" si="568"/>
        <v>1.3377321810934837</v>
      </c>
      <c r="T1942" s="12">
        <f t="shared" si="551"/>
        <v>32.086150192774873</v>
      </c>
    </row>
    <row r="1943" spans="1:20" x14ac:dyDescent="0.25">
      <c r="A1943" s="57">
        <f t="shared" si="552"/>
        <v>8437.1590180915919</v>
      </c>
      <c r="B1943" s="12">
        <f t="shared" si="569"/>
        <v>1342.8155633816389</v>
      </c>
      <c r="C1943" s="57" t="str">
        <f t="shared" si="553"/>
        <v>-16.6088982384877-36.3858298591259i</v>
      </c>
      <c r="D1943" s="57" t="str">
        <f t="shared" si="554"/>
        <v>7.79944479143498-23.7704668283463i</v>
      </c>
      <c r="E1943" s="57" t="str">
        <f t="shared" si="555"/>
        <v>157.259648670466-1.92652736196819i</v>
      </c>
      <c r="F1943" s="57" t="str">
        <f t="shared" si="556"/>
        <v>3.83979953441815-49.4465864111583i</v>
      </c>
      <c r="G1943" s="57" t="str">
        <f t="shared" si="557"/>
        <v>0.999989503358636-0.00323983505520355i</v>
      </c>
      <c r="H1943" s="57" t="str">
        <f t="shared" si="558"/>
        <v>111.805948424937+98.480640533918i</v>
      </c>
      <c r="I1943" s="57" t="str">
        <f t="shared" si="559"/>
        <v>14.9482595136511-14.5291448056083i</v>
      </c>
      <c r="K1943" s="57" t="str">
        <f t="shared" si="560"/>
        <v>0.0604383521054193-0.054416362931575i</v>
      </c>
      <c r="L1943" s="57" t="str">
        <f t="shared" si="561"/>
        <v>0.000125-0.373654818291113i</v>
      </c>
      <c r="M1943" s="57" t="str">
        <f t="shared" si="562"/>
        <v>0.0015-0.180126608452798i</v>
      </c>
      <c r="N1943" s="57">
        <f t="shared" si="563"/>
        <v>65.464909153633201</v>
      </c>
      <c r="O1943" s="57">
        <f t="shared" si="564"/>
        <v>32.040613802255749</v>
      </c>
      <c r="P1943" s="371">
        <f t="shared" si="565"/>
        <v>32.040613802255749</v>
      </c>
      <c r="Q1943" s="371">
        <f t="shared" si="566"/>
        <v>-114.5350908463668</v>
      </c>
      <c r="R1943" s="12">
        <f t="shared" si="567"/>
        <v>65.464909153633201</v>
      </c>
      <c r="S1943" s="57">
        <f t="shared" si="568"/>
        <v>1.3428155633816388</v>
      </c>
      <c r="T1943" s="12">
        <f t="shared" si="551"/>
        <v>32.040613802255749</v>
      </c>
    </row>
    <row r="1944" spans="1:20" x14ac:dyDescent="0.25">
      <c r="A1944" s="57">
        <f t="shared" si="552"/>
        <v>8469.2202223603399</v>
      </c>
      <c r="B1944" s="12">
        <f t="shared" si="569"/>
        <v>1347.9182625224892</v>
      </c>
      <c r="C1944" s="57" t="str">
        <f t="shared" si="553"/>
        <v>-16.5459273024247-36.1844743456871i</v>
      </c>
      <c r="D1944" s="57" t="str">
        <f t="shared" si="554"/>
        <v>7.79944056413589-23.6809801372984i</v>
      </c>
      <c r="E1944" s="57" t="str">
        <f t="shared" si="555"/>
        <v>157.240953820261-1.91275031448053i</v>
      </c>
      <c r="F1944" s="57" t="str">
        <f t="shared" si="556"/>
        <v>3.83979922751818-49.2594950559864i</v>
      </c>
      <c r="G1944" s="57" t="str">
        <f t="shared" si="557"/>
        <v>0.999989423433435-0.00325214616848214i</v>
      </c>
      <c r="H1944" s="57" t="str">
        <f t="shared" si="558"/>
        <v>111.826945556537+98.8619407453411i</v>
      </c>
      <c r="I1944" s="57" t="str">
        <f t="shared" si="559"/>
        <v>14.9494961732358-14.4689220421763i</v>
      </c>
      <c r="K1944" s="57" t="str">
        <f t="shared" si="560"/>
        <v>0.0602327938285292-0.0544352083312918i</v>
      </c>
      <c r="L1944" s="57" t="str">
        <f t="shared" si="561"/>
        <v>0.000125-0.372240305131612i</v>
      </c>
      <c r="M1944" s="57" t="str">
        <f t="shared" si="562"/>
        <v>0.0015-0.179444718522413i</v>
      </c>
      <c r="N1944" s="57">
        <f t="shared" si="563"/>
        <v>65.426996314615138</v>
      </c>
      <c r="O1944" s="57">
        <f t="shared" si="564"/>
        <v>31.99503930480272</v>
      </c>
      <c r="P1944" s="371">
        <f t="shared" si="565"/>
        <v>31.99503930480272</v>
      </c>
      <c r="Q1944" s="371">
        <f t="shared" si="566"/>
        <v>-114.57300368538486</v>
      </c>
      <c r="R1944" s="12">
        <f t="shared" si="567"/>
        <v>65.426996314615138</v>
      </c>
      <c r="S1944" s="57">
        <f t="shared" si="568"/>
        <v>1.3479182625224893</v>
      </c>
      <c r="T1944" s="12">
        <f t="shared" si="551"/>
        <v>31.99503930480272</v>
      </c>
    </row>
    <row r="1945" spans="1:20" x14ac:dyDescent="0.25">
      <c r="A1945" s="57">
        <f t="shared" si="552"/>
        <v>8501.40325920531</v>
      </c>
      <c r="B1945" s="12">
        <f t="shared" si="569"/>
        <v>1353.0403519200747</v>
      </c>
      <c r="C1945" s="57" t="str">
        <f t="shared" si="553"/>
        <v>-16.4829495362144-35.9841171495226i</v>
      </c>
      <c r="D1945" s="57" t="str">
        <f t="shared" si="554"/>
        <v>7.7994363046529-23.5918341045547i</v>
      </c>
      <c r="E1945" s="57" t="str">
        <f t="shared" si="555"/>
        <v>157.222278582626-1.89883988780613i</v>
      </c>
      <c r="F1945" s="57" t="str">
        <f t="shared" si="556"/>
        <v>3.83979891828138-49.0731123151733i</v>
      </c>
      <c r="G1945" s="57" t="str">
        <f t="shared" si="557"/>
        <v>0.999989342899662-0.00326450406101674i</v>
      </c>
      <c r="H1945" s="57" t="str">
        <f t="shared" si="558"/>
        <v>111.848107583013+99.2447718402727i</v>
      </c>
      <c r="I1945" s="57" t="str">
        <f t="shared" si="559"/>
        <v>14.9507424450862-14.4089069479788i</v>
      </c>
      <c r="K1945" s="57" t="str">
        <f t="shared" si="560"/>
        <v>0.0600270961290106-0.0544532832290019i</v>
      </c>
      <c r="L1945" s="57" t="str">
        <f t="shared" si="561"/>
        <v>0.000125-0.370831146773872i</v>
      </c>
      <c r="M1945" s="57" t="str">
        <f t="shared" si="562"/>
        <v>0.0015-0.178765409964547i</v>
      </c>
      <c r="N1945" s="57">
        <f t="shared" si="563"/>
        <v>65.389293329745797</v>
      </c>
      <c r="O1945" s="57">
        <f t="shared" si="564"/>
        <v>31.949426841699765</v>
      </c>
      <c r="P1945" s="371">
        <f t="shared" si="565"/>
        <v>31.949426841699765</v>
      </c>
      <c r="Q1945" s="371">
        <f t="shared" si="566"/>
        <v>-114.6107066702542</v>
      </c>
      <c r="R1945" s="12">
        <f t="shared" si="567"/>
        <v>65.389293329745797</v>
      </c>
      <c r="S1945" s="57">
        <f t="shared" si="568"/>
        <v>1.3530403519200747</v>
      </c>
      <c r="T1945" s="12">
        <f t="shared" si="551"/>
        <v>31.949426841699765</v>
      </c>
    </row>
    <row r="1946" spans="1:20" x14ac:dyDescent="0.25">
      <c r="A1946" s="57">
        <f t="shared" si="552"/>
        <v>8533.7085915902899</v>
      </c>
      <c r="B1946" s="12">
        <f t="shared" si="569"/>
        <v>1358.181905257371</v>
      </c>
      <c r="C1946" s="57" t="str">
        <f t="shared" si="553"/>
        <v>-16.4199667527182-35.7847554574479i</v>
      </c>
      <c r="D1946" s="57" t="str">
        <f t="shared" si="554"/>
        <v>7.79943201274107-23.5030274477137i</v>
      </c>
      <c r="E1946" s="57" t="str">
        <f t="shared" si="555"/>
        <v>157.203623743641-1.88479589255434i</v>
      </c>
      <c r="F1946" s="57" t="str">
        <f t="shared" si="556"/>
        <v>3.83979860668998-48.8874355075405i</v>
      </c>
      <c r="G1946" s="57" t="str">
        <f t="shared" si="557"/>
        <v>0.999989261752682-0.00327690891053449i</v>
      </c>
      <c r="H1946" s="57" t="str">
        <f t="shared" si="558"/>
        <v>111.86943583813+99.6291405930215i</v>
      </c>
      <c r="I1946" s="57" t="str">
        <f t="shared" si="559"/>
        <v>14.9519984054331-14.3490986542558i</v>
      </c>
      <c r="K1946" s="57" t="str">
        <f t="shared" si="560"/>
        <v>0.0598212647889008-0.0544705863371623i</v>
      </c>
      <c r="L1946" s="57" t="str">
        <f t="shared" si="561"/>
        <v>0.000125-0.369427322946674i</v>
      </c>
      <c r="M1946" s="57" t="str">
        <f t="shared" si="562"/>
        <v>0.0015-0.17808867300712i</v>
      </c>
      <c r="N1946" s="57">
        <f t="shared" si="563"/>
        <v>65.351802058726577</v>
      </c>
      <c r="O1946" s="57">
        <f t="shared" si="564"/>
        <v>31.903776556693249</v>
      </c>
      <c r="P1946" s="371">
        <f t="shared" si="565"/>
        <v>31.903776556693249</v>
      </c>
      <c r="Q1946" s="371">
        <f t="shared" si="566"/>
        <v>-114.64819794127342</v>
      </c>
      <c r="R1946" s="12">
        <f t="shared" si="567"/>
        <v>65.351802058726577</v>
      </c>
      <c r="S1946" s="57">
        <f t="shared" si="568"/>
        <v>1.3581819052573709</v>
      </c>
      <c r="T1946" s="12">
        <f t="shared" si="551"/>
        <v>31.903776556693249</v>
      </c>
    </row>
    <row r="1947" spans="1:20" x14ac:dyDescent="0.25">
      <c r="A1947" s="57">
        <f t="shared" si="552"/>
        <v>8566.1366842383341</v>
      </c>
      <c r="B1947" s="12">
        <f t="shared" si="569"/>
        <v>1363.3429964973491</v>
      </c>
      <c r="C1947" s="57" t="str">
        <f t="shared" si="553"/>
        <v>-16.3569807654024-35.5863864499824i</v>
      </c>
      <c r="D1947" s="57" t="str">
        <f t="shared" si="554"/>
        <v>7.79942768815349-23.4145588892552i</v>
      </c>
      <c r="E1947" s="57" t="str">
        <f t="shared" si="555"/>
        <v>157.184990090798-1.87061814487651i</v>
      </c>
      <c r="F1947" s="57" t="str">
        <f t="shared" si="556"/>
        <v>3.83979829272603-48.7024619620646i</v>
      </c>
      <c r="G1947" s="57" t="str">
        <f t="shared" si="557"/>
        <v>0.999989179987827-0.00328936089543749i</v>
      </c>
      <c r="H1947" s="57" t="str">
        <f t="shared" si="558"/>
        <v>111.890931667042+100.015053814963i</v>
      </c>
      <c r="I1947" s="57" t="str">
        <f t="shared" si="559"/>
        <v>14.9532641311355-14.2894962951596i</v>
      </c>
      <c r="K1947" s="57" t="str">
        <f t="shared" si="560"/>
        <v>0.0596153056054474-0.0544871164222703i</v>
      </c>
      <c r="L1947" s="57" t="str">
        <f t="shared" si="561"/>
        <v>0.000125-0.368028813455543i</v>
      </c>
      <c r="M1947" s="57" t="str">
        <f t="shared" si="562"/>
        <v>0.0015-0.177414497915043i</v>
      </c>
      <c r="N1947" s="57">
        <f t="shared" si="563"/>
        <v>65.31452435809949</v>
      </c>
      <c r="O1947" s="57">
        <f t="shared" si="564"/>
        <v>31.858088595992076</v>
      </c>
      <c r="P1947" s="371">
        <f t="shared" si="565"/>
        <v>31.858088595992076</v>
      </c>
      <c r="Q1947" s="371">
        <f t="shared" si="566"/>
        <v>-114.68547564190051</v>
      </c>
      <c r="R1947" s="12">
        <f t="shared" si="567"/>
        <v>65.31452435809949</v>
      </c>
      <c r="S1947" s="57">
        <f t="shared" si="568"/>
        <v>1.3633429964973491</v>
      </c>
      <c r="T1947" s="12">
        <f t="shared" si="551"/>
        <v>31.858088595992076</v>
      </c>
    </row>
    <row r="1948" spans="1:20" x14ac:dyDescent="0.25">
      <c r="A1948" s="57">
        <f t="shared" si="552"/>
        <v>8598.6880036384391</v>
      </c>
      <c r="B1948" s="12">
        <f t="shared" si="569"/>
        <v>1368.5236998840389</v>
      </c>
      <c r="C1948" s="57" t="str">
        <f t="shared" si="553"/>
        <v>-16.2939933881299-35.3890073013028i</v>
      </c>
      <c r="D1948" s="57" t="str">
        <f t="shared" si="554"/>
        <v>7.79942333064147-23.3264271565231i</v>
      </c>
      <c r="E1948" s="57" t="str">
        <f t="shared" si="555"/>
        <v>157.166378412937-1.85630646646403i</v>
      </c>
      <c r="F1948" s="57" t="str">
        <f t="shared" si="556"/>
        <v>3.83979797637148-48.5181890178389i</v>
      </c>
      <c r="G1948" s="57" t="str">
        <f t="shared" si="557"/>
        <v>0.999989097600392-0.00330186019480539i</v>
      </c>
      <c r="H1948" s="57" t="str">
        <f t="shared" si="558"/>
        <v>111.912596426395+100.402518354818i</v>
      </c>
      <c r="I1948" s="57" t="str">
        <f t="shared" si="559"/>
        <v>14.9545396996855-14.2300990077415i</v>
      </c>
      <c r="K1948" s="57" t="str">
        <f t="shared" si="560"/>
        <v>0.059409224390462-0.0545028723050778i</v>
      </c>
      <c r="L1948" s="57" t="str">
        <f t="shared" si="561"/>
        <v>0.000125-0.36663559818245i</v>
      </c>
      <c r="M1948" s="57" t="str">
        <f t="shared" si="562"/>
        <v>0.0015-0.176742874990081i</v>
      </c>
      <c r="N1948" s="57">
        <f t="shared" si="563"/>
        <v>65.277462081091016</v>
      </c>
      <c r="O1948" s="57">
        <f t="shared" si="564"/>
        <v>31.81236310826803</v>
      </c>
      <c r="P1948" s="371">
        <f t="shared" si="565"/>
        <v>31.81236310826803</v>
      </c>
      <c r="Q1948" s="371">
        <f t="shared" si="566"/>
        <v>-114.72253791890898</v>
      </c>
      <c r="R1948" s="12">
        <f t="shared" si="567"/>
        <v>65.277462081091016</v>
      </c>
      <c r="S1948" s="57">
        <f t="shared" si="568"/>
        <v>1.3685236998840389</v>
      </c>
      <c r="T1948" s="12">
        <f t="shared" si="551"/>
        <v>31.81236310826803</v>
      </c>
    </row>
    <row r="1949" spans="1:20" x14ac:dyDescent="0.25">
      <c r="A1949" s="57">
        <f t="shared" si="552"/>
        <v>8631.363018052265</v>
      </c>
      <c r="B1949" s="12">
        <f t="shared" si="569"/>
        <v>1373.7240899435983</v>
      </c>
      <c r="C1949" s="57" t="str">
        <f t="shared" si="553"/>
        <v>-16.2310064349524-35.192615179196i</v>
      </c>
      <c r="D1949" s="57" t="str">
        <f t="shared" si="554"/>
        <v>7.79941893995434-23.2386309817063i</v>
      </c>
      <c r="E1949" s="57" t="str">
        <f t="shared" si="555"/>
        <v>157.14778950018-1.84186068455759i</v>
      </c>
      <c r="F1949" s="57" t="str">
        <f t="shared" si="556"/>
        <v>3.83979765760811-48.3346140240351i</v>
      </c>
      <c r="G1949" s="57" t="str">
        <f t="shared" si="557"/>
        <v>0.999989014585636-0.00331440698839795i</v>
      </c>
      <c r="H1949" s="57" t="str">
        <f t="shared" si="558"/>
        <v>111.934431484436+100.791541098932i</v>
      </c>
      <c r="I1949" s="57" t="str">
        <f t="shared" si="559"/>
        <v>14.9558251892144-14.1709059319387i</v>
      </c>
      <c r="K1949" s="57" t="str">
        <f t="shared" si="560"/>
        <v>0.059203026969671-0.0545178528607963i</v>
      </c>
      <c r="L1949" s="57" t="str">
        <f t="shared" si="561"/>
        <v>0.000125-0.365247657085525i</v>
      </c>
      <c r="M1949" s="57" t="str">
        <f t="shared" si="562"/>
        <v>0.0015-0.176073794570712i</v>
      </c>
      <c r="N1949" s="57">
        <f t="shared" si="563"/>
        <v>65.240617077453209</v>
      </c>
      <c r="O1949" s="57">
        <f t="shared" si="564"/>
        <v>31.766600244655258</v>
      </c>
      <c r="P1949" s="371">
        <f t="shared" si="565"/>
        <v>31.766600244655258</v>
      </c>
      <c r="Q1949" s="371">
        <f t="shared" si="566"/>
        <v>-114.75938292254679</v>
      </c>
      <c r="R1949" s="12">
        <f t="shared" si="567"/>
        <v>65.240617077453209</v>
      </c>
      <c r="S1949" s="57">
        <f t="shared" si="568"/>
        <v>1.3737240899435983</v>
      </c>
      <c r="T1949" s="12">
        <f t="shared" si="551"/>
        <v>31.766600244655258</v>
      </c>
    </row>
    <row r="1950" spans="1:20" x14ac:dyDescent="0.25">
      <c r="A1950" s="57">
        <f t="shared" si="552"/>
        <v>8664.1621975208636</v>
      </c>
      <c r="B1950" s="12">
        <f t="shared" si="569"/>
        <v>1378.9442414853841</v>
      </c>
      <c r="C1950" s="57" t="str">
        <f t="shared" si="553"/>
        <v>-16.1680217199019-34.9972072450185i</v>
      </c>
      <c r="D1950" s="57" t="str">
        <f t="shared" si="554"/>
        <v>7.7994145158396-23.1511691018209i</v>
      </c>
      <c r="E1950" s="57" t="str">
        <f t="shared" si="555"/>
        <v>157.129224143874-1.82728063194951i</v>
      </c>
      <c r="F1950" s="57" t="str">
        <f t="shared" si="556"/>
        <v>3.83979733641759-48.151734339865i</v>
      </c>
      <c r="G1950" s="57" t="str">
        <f t="shared" si="557"/>
        <v>0.999988930938783-0.00332700145665758i</v>
      </c>
      <c r="H1950" s="57" t="str">
        <f t="shared" si="558"/>
        <v>111.956438221123+101.182128971561i</v>
      </c>
      <c r="I1950" s="57" t="str">
        <f t="shared" si="559"/>
        <v>14.9571206784985-14.1119162105611i</v>
      </c>
      <c r="K1950" s="57" t="str">
        <f t="shared" si="560"/>
        <v>0.0589967191820627-0.0545320570192915i</v>
      </c>
      <c r="L1950" s="57" t="str">
        <f t="shared" si="561"/>
        <v>0.000125-0.363864970198769i</v>
      </c>
      <c r="M1950" s="57" t="str">
        <f t="shared" si="562"/>
        <v>0.0015-0.17540724703199i</v>
      </c>
      <c r="N1950" s="57">
        <f t="shared" si="563"/>
        <v>65.203991193307289</v>
      </c>
      <c r="O1950" s="57">
        <f t="shared" si="564"/>
        <v>31.72080015875002</v>
      </c>
      <c r="P1950" s="371">
        <f t="shared" si="565"/>
        <v>31.72080015875002</v>
      </c>
      <c r="Q1950" s="371">
        <f t="shared" si="566"/>
        <v>-114.79600880669271</v>
      </c>
      <c r="R1950" s="12">
        <f t="shared" si="567"/>
        <v>65.203991193307289</v>
      </c>
      <c r="S1950" s="57">
        <f t="shared" si="568"/>
        <v>1.3789442414853841</v>
      </c>
      <c r="T1950" s="12">
        <f t="shared" si="551"/>
        <v>31.72080015875002</v>
      </c>
    </row>
    <row r="1951" spans="1:20" x14ac:dyDescent="0.25">
      <c r="A1951" s="57">
        <f t="shared" si="552"/>
        <v>8697.0860138714434</v>
      </c>
      <c r="B1951" s="12">
        <f t="shared" si="569"/>
        <v>1384.1842296030286</v>
      </c>
      <c r="C1951" s="57" t="str">
        <f t="shared" si="553"/>
        <v>-16.1050410567808-34.8027806536572i</v>
      </c>
      <c r="D1951" s="57" t="str">
        <f t="shared" si="554"/>
        <v>7.79941005804277-23.0640402586917i</v>
      </c>
      <c r="E1951" s="57" t="str">
        <f t="shared" si="555"/>
        <v>157.110683136522-1.81256614697999i</v>
      </c>
      <c r="F1951" s="57" t="str">
        <f t="shared" si="556"/>
        <v>3.83979701278145-47.9695473345428i</v>
      </c>
      <c r="G1951" s="57" t="str">
        <f t="shared" si="557"/>
        <v>0.999988846655021-0.00333964378071199i</v>
      </c>
      <c r="H1951" s="57" t="str">
        <f t="shared" si="558"/>
        <v>111.978618028232+101.574288935154i</v>
      </c>
      <c r="I1951" s="57" t="str">
        <f t="shared" si="559"/>
        <v>14.9584262469643-14.0531289892784i</v>
      </c>
      <c r="K1951" s="57" t="str">
        <f t="shared" si="560"/>
        <v>0.0587903068792322-0.0545454837652701i</v>
      </c>
      <c r="L1951" s="57" t="str">
        <f t="shared" si="561"/>
        <v>0.000125-0.362487517631769i</v>
      </c>
      <c r="M1951" s="57" t="str">
        <f t="shared" si="562"/>
        <v>0.0015-0.174743222785406i</v>
      </c>
      <c r="N1951" s="57">
        <f t="shared" si="563"/>
        <v>65.167586270987726</v>
      </c>
      <c r="O1951" s="57">
        <f t="shared" si="564"/>
        <v>31.674963006609751</v>
      </c>
      <c r="P1951" s="371">
        <f t="shared" si="565"/>
        <v>31.674963006609751</v>
      </c>
      <c r="Q1951" s="371">
        <f t="shared" si="566"/>
        <v>-114.83241372901227</v>
      </c>
      <c r="R1951" s="12">
        <f t="shared" si="567"/>
        <v>65.167586270987726</v>
      </c>
      <c r="S1951" s="57">
        <f t="shared" si="568"/>
        <v>1.3841842296030287</v>
      </c>
      <c r="T1951" s="12">
        <f t="shared" si="551"/>
        <v>31.674963006609751</v>
      </c>
    </row>
    <row r="1952" spans="1:20" x14ac:dyDescent="0.25">
      <c r="A1952" s="57">
        <f t="shared" si="552"/>
        <v>8730.134940724156</v>
      </c>
      <c r="B1952" s="12">
        <f t="shared" si="569"/>
        <v>1389.4441296755201</v>
      </c>
      <c r="C1952" s="57" t="str">
        <f t="shared" si="553"/>
        <v>-16.0420662589543-34.6093325534933i</v>
      </c>
      <c r="D1952" s="57" t="str">
        <f t="shared" si="554"/>
        <v>7.79940556630746-22.9772431989343i</v>
      </c>
      <c r="E1952" s="57" t="str">
        <f t="shared" si="555"/>
        <v>157.092167271722-1.79771707354115i</v>
      </c>
      <c r="F1952" s="57" t="str">
        <f t="shared" si="556"/>
        <v>3.83979668668104-47.7880503872471i</v>
      </c>
      <c r="G1952" s="57" t="str">
        <f t="shared" si="557"/>
        <v>0.999988761729499-0.00335233414237678i</v>
      </c>
      <c r="H1952" s="57" t="str">
        <f t="shared" si="558"/>
        <v>112.000972309471+101.968027990645i</v>
      </c>
      <c r="I1952" s="57" t="str">
        <f t="shared" si="559"/>
        <v>14.9597419746944-13.9945434166071i</v>
      </c>
      <c r="K1952" s="57" t="str">
        <f t="shared" si="560"/>
        <v>0.0585837959247205-0.0545581321384561i</v>
      </c>
      <c r="L1952" s="57" t="str">
        <f t="shared" si="561"/>
        <v>0.000125-0.361115279569405i</v>
      </c>
      <c r="M1952" s="57" t="str">
        <f t="shared" si="562"/>
        <v>0.0015-0.174081712278747i</v>
      </c>
      <c r="N1952" s="57">
        <f t="shared" si="563"/>
        <v>65.13140414888332</v>
      </c>
      <c r="O1952" s="57">
        <f t="shared" si="564"/>
        <v>31.629088946751995</v>
      </c>
      <c r="P1952" s="371">
        <f t="shared" si="565"/>
        <v>31.629088946751995</v>
      </c>
      <c r="Q1952" s="371">
        <f t="shared" si="566"/>
        <v>-114.86859585111668</v>
      </c>
      <c r="R1952" s="12">
        <f t="shared" si="567"/>
        <v>65.13140414888332</v>
      </c>
      <c r="S1952" s="57">
        <f t="shared" si="568"/>
        <v>1.3894441296755202</v>
      </c>
      <c r="T1952" s="12">
        <f t="shared" si="551"/>
        <v>31.629088946751995</v>
      </c>
    </row>
    <row r="1953" spans="1:20" x14ac:dyDescent="0.25">
      <c r="A1953" s="57">
        <f t="shared" si="552"/>
        <v>8763.3094534989086</v>
      </c>
      <c r="B1953" s="12">
        <f t="shared" si="569"/>
        <v>1394.7240173682872</v>
      </c>
      <c r="C1953" s="57" t="str">
        <f t="shared" si="553"/>
        <v>-15.9790991391431-34.4168600863712i</v>
      </c>
      <c r="D1953" s="57" t="str">
        <f t="shared" si="554"/>
        <v>7.79940104037534-22.8907766739373i</v>
      </c>
      <c r="E1953" s="57" t="str">
        <f t="shared" si="555"/>
        <v>157.073677344108-1.78273326107682i</v>
      </c>
      <c r="F1953" s="57" t="str">
        <f t="shared" si="556"/>
        <v>3.83979635809762-47.6072408870832i</v>
      </c>
      <c r="G1953" s="57" t="str">
        <f t="shared" si="557"/>
        <v>0.999988676157332-0.00336507272415798i</v>
      </c>
      <c r="H1953" s="57" t="str">
        <f t="shared" si="558"/>
        <v>112.023502480589+102.363353177744i</v>
      </c>
      <c r="I1953" s="57" t="str">
        <f t="shared" si="559"/>
        <v>14.9610679424336-13.936158643897i</v>
      </c>
      <c r="K1953" s="57" t="str">
        <f t="shared" si="560"/>
        <v>0.0583771921933543-0.0545700012337585i</v>
      </c>
      <c r="L1953" s="57" t="str">
        <f t="shared" si="561"/>
        <v>0.000125-0.359748236271573i</v>
      </c>
      <c r="M1953" s="57" t="str">
        <f t="shared" si="562"/>
        <v>0.0015-0.173422705995962i</v>
      </c>
      <c r="N1953" s="57">
        <f t="shared" si="563"/>
        <v>65.095446661278672</v>
      </c>
      <c r="O1953" s="57">
        <f t="shared" si="564"/>
        <v>31.583178140153521</v>
      </c>
      <c r="P1953" s="371">
        <f t="shared" si="565"/>
        <v>31.583178140153521</v>
      </c>
      <c r="Q1953" s="371">
        <f t="shared" si="566"/>
        <v>-114.90455333872133</v>
      </c>
      <c r="R1953" s="12">
        <f t="shared" si="567"/>
        <v>65.095446661278672</v>
      </c>
      <c r="S1953" s="57">
        <f t="shared" si="568"/>
        <v>1.3947240173682871</v>
      </c>
      <c r="T1953" s="12">
        <f t="shared" si="551"/>
        <v>31.583178140153521</v>
      </c>
    </row>
    <row r="1954" spans="1:20" x14ac:dyDescent="0.25">
      <c r="A1954" s="57">
        <f t="shared" si="552"/>
        <v>8796.6100294222033</v>
      </c>
      <c r="B1954" s="12">
        <f t="shared" si="569"/>
        <v>1400.0239686342866</v>
      </c>
      <c r="C1954" s="57" t="str">
        <f t="shared" si="553"/>
        <v>-15.9161415092129-34.2253603875679i</v>
      </c>
      <c r="D1954" s="57" t="str">
        <f t="shared" si="554"/>
        <v>7.79939647998611-22.8046394398438i</v>
      </c>
      <c r="E1954" s="57" t="str">
        <f t="shared" si="555"/>
        <v>157.055214149282-1.76761456457854i</v>
      </c>
      <c r="F1954" s="57" t="str">
        <f t="shared" si="556"/>
        <v>3.83979602701228-47.4271162330456i</v>
      </c>
      <c r="G1954" s="57" t="str">
        <f t="shared" si="557"/>
        <v>0.999988589933595-0.00337785970925477i</v>
      </c>
      <c r="H1954" s="57" t="str">
        <f t="shared" si="558"/>
        <v>112.046209969493+102.760271575233i</v>
      </c>
      <c r="I1954" s="57" t="str">
        <f t="shared" si="559"/>
        <v>14.9624042315946-13.8779738253188i</v>
      </c>
      <c r="K1954" s="57" t="str">
        <f t="shared" si="560"/>
        <v>0.0581705015705808-0.0545810902014284i</v>
      </c>
      <c r="L1954" s="57" t="str">
        <f t="shared" si="561"/>
        <v>0.000125-0.358386368072896i</v>
      </c>
      <c r="M1954" s="57" t="str">
        <f t="shared" si="562"/>
        <v>0.0015-0.172766194457025i</v>
      </c>
      <c r="N1954" s="57">
        <f t="shared" si="563"/>
        <v>65.059715638198739</v>
      </c>
      <c r="O1954" s="57">
        <f t="shared" si="564"/>
        <v>31.537230750248266</v>
      </c>
      <c r="P1954" s="371">
        <f t="shared" si="565"/>
        <v>31.537230750248266</v>
      </c>
      <c r="Q1954" s="371">
        <f t="shared" si="566"/>
        <v>-114.94028436180126</v>
      </c>
      <c r="R1954" s="12">
        <f t="shared" si="567"/>
        <v>65.059715638198739</v>
      </c>
      <c r="S1954" s="57">
        <f t="shared" si="568"/>
        <v>1.4000239686342866</v>
      </c>
      <c r="T1954" s="12">
        <f t="shared" si="551"/>
        <v>31.537230750248266</v>
      </c>
    </row>
    <row r="1955" spans="1:20" x14ac:dyDescent="0.25">
      <c r="A1955" s="57">
        <f t="shared" si="552"/>
        <v>8830.0371475340071</v>
      </c>
      <c r="B1955" s="12">
        <f t="shared" si="569"/>
        <v>1405.3440597150968</v>
      </c>
      <c r="C1955" s="57" t="str">
        <f t="shared" si="553"/>
        <v>-15.8531951799687-34.0348305857671i</v>
      </c>
      <c r="D1955" s="57" t="str">
        <f t="shared" si="554"/>
        <v>7.79939188487745-22.7188302575338i</v>
      </c>
      <c r="E1955" s="57" t="str">
        <f t="shared" si="555"/>
        <v>157.036778483754-1.75236084458682i</v>
      </c>
      <c r="F1955" s="57" t="str">
        <f t="shared" si="556"/>
        <v>3.83979569340597-47.2476738339803i</v>
      </c>
      <c r="G1955" s="57" t="str">
        <f t="shared" si="557"/>
        <v>0.999988503053328-0.00339069528156204i</v>
      </c>
      <c r="H1955" s="57" t="str">
        <f t="shared" si="558"/>
        <v>112.069096216359+103.158790301259i</v>
      </c>
      <c r="I1955" s="57" t="str">
        <f t="shared" si="559"/>
        <v>14.9637509242636-13.8199881178507i</v>
      </c>
      <c r="K1955" s="57" t="str">
        <f t="shared" si="560"/>
        <v>0.0579637299518005-0.0545913982472082i</v>
      </c>
      <c r="L1955" s="57" t="str">
        <f t="shared" si="561"/>
        <v>0.000125-0.357029655382442i</v>
      </c>
      <c r="M1955" s="57" t="str">
        <f t="shared" si="562"/>
        <v>0.0015-0.172112168217798i</v>
      </c>
      <c r="N1955" s="57">
        <f t="shared" si="563"/>
        <v>65.024212905247879</v>
      </c>
      <c r="O1955" s="57">
        <f t="shared" si="564"/>
        <v>31.491246942925777</v>
      </c>
      <c r="P1955" s="371">
        <f t="shared" si="565"/>
        <v>31.491246942925777</v>
      </c>
      <c r="Q1955" s="371">
        <f t="shared" si="566"/>
        <v>-114.97578709475212</v>
      </c>
      <c r="R1955" s="12">
        <f t="shared" si="567"/>
        <v>65.024212905247879</v>
      </c>
      <c r="S1955" s="57">
        <f t="shared" si="568"/>
        <v>1.4053440597150968</v>
      </c>
      <c r="T1955" s="12">
        <f t="shared" si="551"/>
        <v>31.491246942925777</v>
      </c>
    </row>
    <row r="1956" spans="1:20" x14ac:dyDescent="0.25">
      <c r="A1956" s="57">
        <f t="shared" si="552"/>
        <v>8863.5912886946371</v>
      </c>
      <c r="B1956" s="12">
        <f t="shared" si="569"/>
        <v>1410.6843671420143</v>
      </c>
      <c r="C1956" s="57" t="str">
        <f t="shared" si="553"/>
        <v>-15.7902619609455-33.845267803037i</v>
      </c>
      <c r="D1956" s="57" t="str">
        <f t="shared" si="554"/>
        <v>7.79938725478511-22.6333478926065i</v>
      </c>
      <c r="E1956" s="57" t="str">
        <f t="shared" si="555"/>
        <v>157.01837114488-1.73697196718257i</v>
      </c>
      <c r="F1956" s="57" t="str">
        <f t="shared" si="556"/>
        <v>3.8397953572595-47.068911108548i</v>
      </c>
      <c r="G1956" s="57" t="str">
        <f t="shared" si="557"/>
        <v>0.999988415511531-0.00340357962567305i</v>
      </c>
      <c r="H1956" s="57" t="str">
        <f t="shared" si="558"/>
        <v>112.092162673751+103.558916513643i</v>
      </c>
      <c r="I1956" s="57" t="str">
        <f t="shared" si="559"/>
        <v>14.9651081032069-13.7622006812658i</v>
      </c>
      <c r="K1956" s="57" t="str">
        <f t="shared" si="560"/>
        <v>0.057756883241697-0.0546009246324697i</v>
      </c>
      <c r="L1956" s="57" t="str">
        <f t="shared" si="561"/>
        <v>0.000125-0.355678078683445i</v>
      </c>
      <c r="M1956" s="57" t="str">
        <f t="shared" si="562"/>
        <v>0.0015-0.171460617869892i</v>
      </c>
      <c r="N1956" s="57">
        <f t="shared" si="563"/>
        <v>64.988940283454141</v>
      </c>
      <c r="O1956" s="57">
        <f t="shared" si="564"/>
        <v>31.445226886529166</v>
      </c>
      <c r="P1956" s="371">
        <f t="shared" si="565"/>
        <v>31.445226886529166</v>
      </c>
      <c r="Q1956" s="371">
        <f t="shared" si="566"/>
        <v>-115.01105971654586</v>
      </c>
      <c r="R1956" s="12">
        <f t="shared" si="567"/>
        <v>64.988940283454141</v>
      </c>
      <c r="S1956" s="57">
        <f t="shared" si="568"/>
        <v>1.4106843671420142</v>
      </c>
      <c r="T1956" s="12">
        <f t="shared" si="551"/>
        <v>31.445226886529166</v>
      </c>
    </row>
    <row r="1957" spans="1:20" x14ac:dyDescent="0.25">
      <c r="A1957" s="57">
        <f t="shared" si="552"/>
        <v>8897.2729355916763</v>
      </c>
      <c r="B1957" s="12">
        <f t="shared" si="569"/>
        <v>1416.0449677371539</v>
      </c>
      <c r="C1957" s="57" t="str">
        <f t="shared" si="553"/>
        <v>-15.7273436602011-33.6566691548097i</v>
      </c>
      <c r="D1957" s="57" t="str">
        <f t="shared" si="554"/>
        <v>7.79938258944273-22.5481911153622i</v>
      </c>
      <c r="E1957" s="57" t="str">
        <f t="shared" si="555"/>
        <v>156.999992930799-1.72144780398595i</v>
      </c>
      <c r="F1957" s="57" t="str">
        <f t="shared" si="556"/>
        <v>3.83979501855351-46.8908254851869i</v>
      </c>
      <c r="G1957" s="57" t="str">
        <f t="shared" si="557"/>
        <v>0.999988327303169-0.00341651292688207i</v>
      </c>
      <c r="H1957" s="57" t="str">
        <f t="shared" si="558"/>
        <v>112.115410806734+103.960657410176i</v>
      </c>
      <c r="I1957" s="57" t="str">
        <f t="shared" si="559"/>
        <v>14.9664758518765-13.704610678119i</v>
      </c>
      <c r="K1957" s="57" t="str">
        <f t="shared" si="560"/>
        <v>0.0575499673535663-0.0546096686743433i</v>
      </c>
      <c r="L1957" s="57" t="str">
        <f t="shared" si="561"/>
        <v>0.000125-0.35433161853302i</v>
      </c>
      <c r="M1957" s="57" t="str">
        <f t="shared" si="562"/>
        <v>0.0015-0.170811534040538i</v>
      </c>
      <c r="N1957" s="57">
        <f t="shared" si="563"/>
        <v>64.953899589110563</v>
      </c>
      <c r="O1957" s="57">
        <f t="shared" si="564"/>
        <v>31.399170751852591</v>
      </c>
      <c r="P1957" s="371">
        <f t="shared" si="565"/>
        <v>31.399170751852591</v>
      </c>
      <c r="Q1957" s="371">
        <f t="shared" si="566"/>
        <v>-115.04610041088944</v>
      </c>
      <c r="R1957" s="12">
        <f t="shared" si="567"/>
        <v>64.953899589110563</v>
      </c>
      <c r="S1957" s="57">
        <f t="shared" si="568"/>
        <v>1.4160449677371538</v>
      </c>
      <c r="T1957" s="12">
        <f t="shared" si="551"/>
        <v>31.399170751852591</v>
      </c>
    </row>
    <row r="1958" spans="1:20" x14ac:dyDescent="0.25">
      <c r="A1958" s="57">
        <f t="shared" si="552"/>
        <v>8931.0825727469255</v>
      </c>
      <c r="B1958" s="12">
        <f t="shared" si="569"/>
        <v>1421.4259386145552</v>
      </c>
      <c r="C1958" s="57" t="str">
        <f t="shared" si="553"/>
        <v>-15.6644420841095-33.4690317498649i</v>
      </c>
      <c r="D1958" s="57" t="str">
        <f t="shared" si="554"/>
        <v>7.79937788858205-22.463358700785i</v>
      </c>
      <c r="E1958" s="57" t="str">
        <f t="shared" si="555"/>
        <v>156.98164464037-1.70578823214973i</v>
      </c>
      <c r="F1958" s="57" t="str">
        <f t="shared" si="556"/>
        <v>3.83979467726853-46.7134144020751i</v>
      </c>
      <c r="G1958" s="57" t="str">
        <f t="shared" si="557"/>
        <v>0.999988238423164-0.00342949537118708i</v>
      </c>
      <c r="H1958" s="57" t="str">
        <f t="shared" si="558"/>
        <v>112.138842092998+104.364020228931i</v>
      </c>
      <c r="I1958" s="57" t="str">
        <f t="shared" si="559"/>
        <v>14.9678542544162-13.6472172737342i</v>
      </c>
      <c r="K1958" s="57" t="str">
        <f t="shared" si="560"/>
        <v>0.0573429882086416-0.0546176297458374i</v>
      </c>
      <c r="L1958" s="57" t="str">
        <f t="shared" si="561"/>
        <v>0.000125-0.352990255561886i</v>
      </c>
      <c r="M1958" s="57" t="str">
        <f t="shared" si="562"/>
        <v>0.0015-0.170164907392447i</v>
      </c>
      <c r="N1958" s="57">
        <f t="shared" si="563"/>
        <v>64.91909263361643</v>
      </c>
      <c r="O1958" s="57">
        <f t="shared" si="564"/>
        <v>31.353078712138746</v>
      </c>
      <c r="P1958" s="371">
        <f t="shared" si="565"/>
        <v>31.353078712138746</v>
      </c>
      <c r="Q1958" s="371">
        <f t="shared" si="566"/>
        <v>-115.08090736638357</v>
      </c>
      <c r="R1958" s="12">
        <f t="shared" si="567"/>
        <v>64.91909263361643</v>
      </c>
      <c r="S1958" s="57">
        <f t="shared" si="568"/>
        <v>1.4214259386145551</v>
      </c>
      <c r="T1958" s="12">
        <f t="shared" si="551"/>
        <v>31.353078712138746</v>
      </c>
    </row>
    <row r="1959" spans="1:20" x14ac:dyDescent="0.25">
      <c r="A1959" s="57">
        <f t="shared" si="552"/>
        <v>8965.0206865233649</v>
      </c>
      <c r="B1959" s="12">
        <f t="shared" si="569"/>
        <v>1426.8273571812906</v>
      </c>
      <c r="C1959" s="57" t="str">
        <f t="shared" si="553"/>
        <v>-15.6015590371545-33.2823526903162i</v>
      </c>
      <c r="D1959" s="57" t="str">
        <f t="shared" si="554"/>
        <v>7.7993731519327-22.3788494285249i</v>
      </c>
      <c r="E1959" s="57" t="str">
        <f t="shared" si="555"/>
        <v>156.963327073113-1.68999313435325i</v>
      </c>
      <c r="F1959" s="57" t="str">
        <f t="shared" si="556"/>
        <v>3.83979433338492-46.5366753070945i</v>
      </c>
      <c r="G1959" s="57" t="str">
        <f t="shared" si="557"/>
        <v>0.999988148866404-0.00344252714529236i</v>
      </c>
      <c r="H1959" s="57" t="str">
        <f t="shared" si="558"/>
        <v>112.162458022974+104.769012248571i</v>
      </c>
      <c r="I1959" s="57" t="str">
        <f t="shared" si="559"/>
        <v>14.969243395668-13.5900196361916i</v>
      </c>
      <c r="K1959" s="57" t="str">
        <f t="shared" si="560"/>
        <v>0.0571359517354177-0.0546248072759483i</v>
      </c>
      <c r="L1959" s="57" t="str">
        <f t="shared" si="561"/>
        <v>0.000125-0.351653970474084i</v>
      </c>
      <c r="M1959" s="57" t="str">
        <f t="shared" si="562"/>
        <v>0.0015-0.169520728623677i</v>
      </c>
      <c r="N1959" s="57">
        <f t="shared" si="563"/>
        <v>64.884521223318572</v>
      </c>
      <c r="O1959" s="57">
        <f t="shared" si="564"/>
        <v>31.306950943076011</v>
      </c>
      <c r="P1959" s="371">
        <f t="shared" si="565"/>
        <v>31.306950943076011</v>
      </c>
      <c r="Q1959" s="371">
        <f t="shared" si="566"/>
        <v>-115.11547877668143</v>
      </c>
      <c r="R1959" s="12">
        <f t="shared" si="567"/>
        <v>64.884521223318572</v>
      </c>
      <c r="S1959" s="57">
        <f t="shared" si="568"/>
        <v>1.4268273571812906</v>
      </c>
      <c r="T1959" s="12">
        <f t="shared" si="551"/>
        <v>31.306950943076011</v>
      </c>
    </row>
    <row r="1960" spans="1:20" x14ac:dyDescent="0.25">
      <c r="A1960" s="57">
        <f t="shared" si="552"/>
        <v>8999.0877651321534</v>
      </c>
      <c r="B1960" s="12">
        <f t="shared" si="569"/>
        <v>1432.2493011385795</v>
      </c>
      <c r="C1960" s="57" t="str">
        <f t="shared" si="553"/>
        <v>-15.5386963217227-33.0966290716009i</v>
      </c>
      <c r="D1960" s="57" t="str">
        <f t="shared" si="554"/>
        <v>7.7993683792222-22.2946620828803i</v>
      </c>
      <c r="E1960" s="57" t="str">
        <f t="shared" si="555"/>
        <v>156.945041029145-1.67406239879517i</v>
      </c>
      <c r="F1960" s="57" t="str">
        <f t="shared" si="556"/>
        <v>3.83979398688288-46.3606056577936i</v>
      </c>
      <c r="G1960" s="57" t="str">
        <f t="shared" si="557"/>
        <v>0.999988058627736-0.00345560843661125i</v>
      </c>
      <c r="H1960" s="57" t="str">
        <f t="shared" si="558"/>
        <v>112.186260099952+105.175640788663i</v>
      </c>
      <c r="I1960" s="57" t="str">
        <f t="shared" si="559"/>
        <v>14.9706433611782-13.5330169363142i</v>
      </c>
      <c r="K1960" s="57" t="str">
        <f t="shared" si="560"/>
        <v>0.0569288638689737-0.0546312007497599i</v>
      </c>
      <c r="L1960" s="57" t="str">
        <f t="shared" si="561"/>
        <v>0.000125-0.350322744046706i</v>
      </c>
      <c r="M1960" s="57" t="str">
        <f t="shared" si="562"/>
        <v>0.0015-0.1688789884675i</v>
      </c>
      <c r="N1960" s="57">
        <f t="shared" si="563"/>
        <v>64.850187159354533</v>
      </c>
      <c r="O1960" s="57">
        <f t="shared" si="564"/>
        <v>31.260787622795227</v>
      </c>
      <c r="P1960" s="371">
        <f t="shared" si="565"/>
        <v>31.260787622795227</v>
      </c>
      <c r="Q1960" s="371">
        <f t="shared" si="566"/>
        <v>-115.14981284064547</v>
      </c>
      <c r="R1960" s="12">
        <f t="shared" si="567"/>
        <v>64.850187159354533</v>
      </c>
      <c r="S1960" s="57">
        <f t="shared" si="568"/>
        <v>1.4322493011385795</v>
      </c>
      <c r="T1960" s="12">
        <f t="shared" si="551"/>
        <v>31.260787622795227</v>
      </c>
    </row>
    <row r="1961" spans="1:20" x14ac:dyDescent="0.25">
      <c r="A1961" s="57">
        <f t="shared" si="552"/>
        <v>9033.2842986396554</v>
      </c>
      <c r="B1961" s="12">
        <f t="shared" si="569"/>
        <v>1437.6918484829062</v>
      </c>
      <c r="C1961" s="57" t="str">
        <f t="shared" si="553"/>
        <v>-15.4758557378981-32.9118579824723i</v>
      </c>
      <c r="D1961" s="57" t="str">
        <f t="shared" si="554"/>
        <v>7.79936357017609-22.2107954527805i</v>
      </c>
      <c r="E1961" s="57" t="str">
        <f t="shared" si="555"/>
        <v>156.926787309118-1.65799591918358i</v>
      </c>
      <c r="F1961" s="57" t="str">
        <f t="shared" si="556"/>
        <v>3.83979363774249-46.1852029213513i</v>
      </c>
      <c r="G1961" s="57" t="str">
        <f t="shared" si="557"/>
        <v>0.999987967701968-0.00346873943326878i</v>
      </c>
      <c r="H1961" s="57" t="str">
        <f t="shared" si="558"/>
        <v>112.210249840212+105.583913209993i</v>
      </c>
      <c r="I1961" s="57" t="str">
        <f t="shared" si="559"/>
        <v>14.9720542372038-13.4762083476565i</v>
      </c>
      <c r="K1961" s="57" t="str">
        <f t="shared" si="560"/>
        <v>0.0567217305502937-0.0546368097085341i</v>
      </c>
      <c r="L1961" s="57" t="str">
        <f t="shared" si="561"/>
        <v>0.000125-0.348996557129613i</v>
      </c>
      <c r="M1961" s="57" t="str">
        <f t="shared" si="562"/>
        <v>0.0015-0.16823967769227i</v>
      </c>
      <c r="N1961" s="57">
        <f t="shared" si="563"/>
        <v>64.81609223749345</v>
      </c>
      <c r="O1961" s="57">
        <f t="shared" si="564"/>
        <v>31.214588931866235</v>
      </c>
      <c r="P1961" s="371">
        <f t="shared" si="565"/>
        <v>31.214588931866235</v>
      </c>
      <c r="Q1961" s="371">
        <f t="shared" si="566"/>
        <v>-115.18390776250655</v>
      </c>
      <c r="R1961" s="12">
        <f t="shared" si="567"/>
        <v>64.81609223749345</v>
      </c>
      <c r="S1961" s="57">
        <f t="shared" si="568"/>
        <v>1.4376918484829062</v>
      </c>
      <c r="T1961" s="12">
        <f t="shared" si="551"/>
        <v>31.214588931866235</v>
      </c>
    </row>
    <row r="1962" spans="1:20" x14ac:dyDescent="0.25">
      <c r="A1962" s="57">
        <f t="shared" si="552"/>
        <v>9067.6107789744856</v>
      </c>
      <c r="B1962" s="12">
        <f t="shared" si="569"/>
        <v>1443.1550775071412</v>
      </c>
      <c r="C1962" s="57" t="str">
        <f t="shared" si="553"/>
        <v>-15.4130390832573-32.7280365049965i</v>
      </c>
      <c r="D1962" s="57" t="str">
        <f t="shared" si="554"/>
        <v>7.7993587245178-22.1272483317686i</v>
      </c>
      <c r="E1962" s="57" t="str">
        <f t="shared" si="555"/>
        <v>156.908566714161-1.64179359472698i</v>
      </c>
      <c r="F1962" s="57" t="str">
        <f t="shared" si="556"/>
        <v>3.83979328594365-46.01046457454i</v>
      </c>
      <c r="G1962" s="57" t="str">
        <f t="shared" si="557"/>
        <v>0.999987876083867-0.0034819203241044i</v>
      </c>
      <c r="H1962" s="57" t="str">
        <f t="shared" si="558"/>
        <v>112.234428773139+105.993836914888i</v>
      </c>
      <c r="I1962" s="57" t="str">
        <f t="shared" si="559"/>
        <v>14.9734761107185-13.4195930464902i</v>
      </c>
      <c r="K1962" s="57" t="str">
        <f t="shared" si="560"/>
        <v>0.0565145577255853-0.054641633749791i</v>
      </c>
      <c r="L1962" s="57" t="str">
        <f t="shared" si="561"/>
        <v>0.000125-0.347675390645161i</v>
      </c>
      <c r="M1962" s="57" t="str">
        <f t="shared" si="562"/>
        <v>0.0015-0.167602787101285i</v>
      </c>
      <c r="N1962" s="57">
        <f t="shared" si="563"/>
        <v>64.782238247978313</v>
      </c>
      <c r="O1962" s="57">
        <f t="shared" si="564"/>
        <v>31.168355053294409</v>
      </c>
      <c r="P1962" s="371">
        <f t="shared" si="565"/>
        <v>31.168355053294409</v>
      </c>
      <c r="Q1962" s="371">
        <f t="shared" si="566"/>
        <v>-115.21776175202169</v>
      </c>
      <c r="R1962" s="12">
        <f t="shared" si="567"/>
        <v>64.782238247978313</v>
      </c>
      <c r="S1962" s="57">
        <f t="shared" si="568"/>
        <v>1.4431550775071411</v>
      </c>
      <c r="T1962" s="12">
        <f t="shared" si="551"/>
        <v>31.168355053294409</v>
      </c>
    </row>
    <row r="1963" spans="1:20" x14ac:dyDescent="0.25">
      <c r="A1963" s="57">
        <f t="shared" si="552"/>
        <v>9102.0676999345906</v>
      </c>
      <c r="B1963" s="12">
        <f t="shared" si="569"/>
        <v>1448.6390668016684</v>
      </c>
      <c r="C1963" s="57" t="str">
        <f t="shared" si="553"/>
        <v>-15.3502481526648-32.5451617145498i</v>
      </c>
      <c r="D1963" s="57" t="str">
        <f t="shared" si="554"/>
        <v>7.79935384196864-22.0440195179835i</v>
      </c>
      <c r="E1963" s="57" t="str">
        <f t="shared" si="555"/>
        <v>156.890380045817-1.62545533012603i</v>
      </c>
      <c r="F1963" s="57" t="str">
        <f t="shared" si="556"/>
        <v>3.83979293146614-45.8363881036899i</v>
      </c>
      <c r="G1963" s="57" t="str">
        <f t="shared" si="557"/>
        <v>0.999987783768163-0.0034951512986747i</v>
      </c>
      <c r="H1963" s="57" t="str">
        <f t="shared" si="558"/>
        <v>112.25879844135+106.405419347536i</v>
      </c>
      <c r="I1963" s="57" t="str">
        <f t="shared" si="559"/>
        <v>14.9749090694195-13.363170211792i</v>
      </c>
      <c r="K1963" s="57" t="str">
        <f t="shared" si="560"/>
        <v>0.0563073513455982-0.0546456725273796i</v>
      </c>
      <c r="L1963" s="57" t="str">
        <f t="shared" si="561"/>
        <v>0.000125-0.346359225587928i</v>
      </c>
      <c r="M1963" s="57" t="str">
        <f t="shared" si="562"/>
        <v>0.0015-0.166968307532661i</v>
      </c>
      <c r="N1963" s="57">
        <f t="shared" si="563"/>
        <v>64.748626975367017</v>
      </c>
      <c r="O1963" s="57">
        <f t="shared" si="564"/>
        <v>31.122086172516376</v>
      </c>
      <c r="P1963" s="371">
        <f t="shared" si="565"/>
        <v>31.122086172516376</v>
      </c>
      <c r="Q1963" s="371">
        <f t="shared" si="566"/>
        <v>-115.25137302463298</v>
      </c>
      <c r="R1963" s="12">
        <f t="shared" si="567"/>
        <v>64.748626975367017</v>
      </c>
      <c r="S1963" s="57">
        <f t="shared" si="568"/>
        <v>1.4486390668016684</v>
      </c>
      <c r="T1963" s="12">
        <f t="shared" si="551"/>
        <v>31.122086172516376</v>
      </c>
    </row>
    <row r="1964" spans="1:20" x14ac:dyDescent="0.25">
      <c r="A1964" s="57">
        <f t="shared" si="552"/>
        <v>9136.6555571943409</v>
      </c>
      <c r="B1964" s="12">
        <f t="shared" si="569"/>
        <v>1454.1438952555147</v>
      </c>
      <c r="C1964" s="57" t="str">
        <f t="shared" si="553"/>
        <v>-15.2874847380694-32.3632306798215i</v>
      </c>
      <c r="D1964" s="57" t="str">
        <f t="shared" si="554"/>
        <v>7.79934892224777-21.9611078141431i</v>
      </c>
      <c r="E1964" s="57" t="str">
        <f t="shared" si="555"/>
        <v>156.872228105981-1.60898103556051i</v>
      </c>
      <c r="F1964" s="57" t="str">
        <f t="shared" si="556"/>
        <v>3.83979257428954-45.6629710046521i</v>
      </c>
      <c r="G1964" s="57" t="str">
        <f t="shared" si="557"/>
        <v>0.999987690749544-0.0035084325472561i</v>
      </c>
      <c r="H1964" s="57" t="str">
        <f t="shared" si="558"/>
        <v>112.283360400825+106.818667994317i</v>
      </c>
      <c r="I1964" s="57" t="str">
        <f t="shared" si="559"/>
        <v>14.9763532017341-13.3069390252315i</v>
      </c>
      <c r="K1964" s="57" t="str">
        <f t="shared" si="560"/>
        <v>0.056100117364941-0.0546489257515387i</v>
      </c>
      <c r="L1964" s="57" t="str">
        <f t="shared" si="561"/>
        <v>0.000125-0.345048043024435i</v>
      </c>
      <c r="M1964" s="57" t="str">
        <f t="shared" si="562"/>
        <v>0.0015-0.166336229859196i</v>
      </c>
      <c r="N1964" s="57">
        <f t="shared" si="563"/>
        <v>64.71526019837458</v>
      </c>
      <c r="O1964" s="57">
        <f t="shared" si="564"/>
        <v>31.075782477395983</v>
      </c>
      <c r="P1964" s="371">
        <f t="shared" si="565"/>
        <v>31.075782477395983</v>
      </c>
      <c r="Q1964" s="371">
        <f t="shared" si="566"/>
        <v>-115.28473980162542</v>
      </c>
      <c r="R1964" s="12">
        <f t="shared" si="567"/>
        <v>64.71526019837458</v>
      </c>
      <c r="S1964" s="57">
        <f t="shared" si="568"/>
        <v>1.4541438952555148</v>
      </c>
      <c r="T1964" s="12">
        <f t="shared" ref="T1964:T2027" si="570">P1964</f>
        <v>31.075782477395983</v>
      </c>
    </row>
    <row r="1965" spans="1:20" x14ac:dyDescent="0.25">
      <c r="A1965" s="57">
        <f t="shared" ref="A1965:A2028" si="571">2*PI()*B1965</f>
        <v>9171.3748483116815</v>
      </c>
      <c r="B1965" s="12">
        <f t="shared" si="569"/>
        <v>1459.6696420574858</v>
      </c>
      <c r="C1965" s="57" t="str">
        <f t="shared" ref="C1965:C2028" si="572">IMPRODUCT(D1965,E1965,$C$40,,K1965,$C$41)</f>
        <v>-15.2247506283003-32.1822404628194i</v>
      </c>
      <c r="D1965" s="57" t="str">
        <f t="shared" ref="D1965:D2028" si="573">IMDIV(IMPRODUCT($C$37,$C$38,COMPLEX(1,A1965/$C$38)),IMSUM(-1*A1965*A1965/$C$39,COMPLEX(0,1*A1965)))</f>
        <v>7.79934396507225-21.878512027527i</v>
      </c>
      <c r="E1965" s="57" t="str">
        <f t="shared" ref="E1965:E2028" si="574">IMDIV(IMPRODUCT(IMSUM(F1965,G1965),$C$29,H1965),IMSUM(1,I1965))</f>
        <v>156.854111696843-1.59237062667541i</v>
      </c>
      <c r="F1965" s="57" t="str">
        <f t="shared" ref="F1965:F2028" si="575">IMDIV(IMPRODUCT($C$14,$C$15,COMPLEX(1,A1965/$C$15)),IMSUM(-1*A1965*A1965/$C$16,COMPLEX(0,A1965)))</f>
        <v>3.8397922143933-45.4902107827633i</v>
      </c>
      <c r="G1965" s="57" t="str">
        <f t="shared" ref="G1965:G2028" si="576">IMDIV(1,COMPLEX(1,A1965*$C$9*$C$10))</f>
        <v>0.999987597022657-0.00352176426084758i</v>
      </c>
      <c r="H1965" s="57" t="str">
        <f t="shared" ref="H1965:H2028" si="577">IMDIV($C$3,IMSUM(K1965,COMPLEX(0,$C$28*A1965)))</f>
        <v>112.308116221029+107.233590384126i</v>
      </c>
      <c r="I1965" s="57" t="str">
        <f t="shared" ref="I1965:I2028" si="578">IMPRODUCT(F1965,$C$29,H1965,$C$31)</f>
        <v>14.9778085968255-13.2508986711578i</v>
      </c>
      <c r="K1965" s="57" t="str">
        <f t="shared" ref="K1965:K2028" si="579">IF($C$26&lt;=0,IMDIV(1,IMSUM(IMDIV(1,L1965),1/$C$18)),IMDIV(1,IMSUM(IMDIV(1,L1965),1/$C$18,IMDIV(1,M1965))))</f>
        <v>0.0558928617413967-0.0546513931889472i</v>
      </c>
      <c r="L1965" s="57" t="str">
        <f t="shared" ref="L1965:L2028" si="580">IMSUM($C$21/$C$22,IMDIV(1,COMPLEX(0,$C$20*$C$22*A1965)))</f>
        <v>0.000125-0.343741824092882i</v>
      </c>
      <c r="M1965" s="57" t="str">
        <f t="shared" ref="M1965:M2028" si="581">IMSUM($C$25/$C$26,IMDIV(1,COMPLEX(0,$C$24*$C$26*A1965)))</f>
        <v>0.0015-0.16570654498824i</v>
      </c>
      <c r="N1965" s="57">
        <f t="shared" ref="N1965:N2028" si="582">ABS(R1965)</f>
        <v>64.682139689716635</v>
      </c>
      <c r="O1965" s="57">
        <f t="shared" ref="O1965:O2028" si="583">ABS(P1965)</f>
        <v>31.02944415821981</v>
      </c>
      <c r="P1965" s="371">
        <f t="shared" ref="P1965:P2028" si="584">20*LOG10(IMABS(C1965))</f>
        <v>31.02944415821981</v>
      </c>
      <c r="Q1965" s="371">
        <f t="shared" ref="Q1965:Q2028" si="585">IMARGUMENT(C1965)*180/PI()</f>
        <v>-115.31786031028336</v>
      </c>
      <c r="R1965" s="12">
        <f t="shared" ref="R1965:R2028" si="586">IF(Q1965&lt;0,Q1965+180,Q1965-180)</f>
        <v>64.682139689716635</v>
      </c>
      <c r="S1965" s="57">
        <f t="shared" ref="S1965:S2028" si="587">B1965/1000</f>
        <v>1.4596696420574857</v>
      </c>
      <c r="T1965" s="12">
        <f t="shared" si="570"/>
        <v>31.02944415821981</v>
      </c>
    </row>
    <row r="1966" spans="1:20" x14ac:dyDescent="0.25">
      <c r="A1966" s="57">
        <f t="shared" si="571"/>
        <v>9206.2260727352641</v>
      </c>
      <c r="B1966" s="12">
        <f t="shared" ref="B1966:B2029" si="588">B1965*(1+B$42)</f>
        <v>1465.2163866973042</v>
      </c>
      <c r="C1966" s="57" t="str">
        <f t="shared" si="572"/>
        <v>-15.1620476088657-32.0021881188774i</v>
      </c>
      <c r="D1966" s="57" t="str">
        <f t="shared" si="573"/>
        <v>7.79933897015701-21.7962309699593i</v>
      </c>
      <c r="E1966" s="57" t="str">
        <f t="shared" si="574"/>
        <v>156.836031620827-1.57562402456989i</v>
      </c>
      <c r="F1966" s="57" t="str">
        <f t="shared" si="575"/>
        <v>3.83979185175674-45.3181049528095i</v>
      </c>
      <c r="G1966" s="57" t="str">
        <f t="shared" si="576"/>
        <v>0.999987502582111-0.00353514663117344i</v>
      </c>
      <c r="H1966" s="57" t="str">
        <f t="shared" si="577"/>
        <v>112.333067485042+107.650194088711i</v>
      </c>
      <c r="I1966" s="57" t="str">
        <f t="shared" si="578"/>
        <v>14.9792753446001-13.1950483365871i</v>
      </c>
      <c r="K1966" s="57" t="str">
        <f t="shared" si="579"/>
        <v>0.0556855904352387-0.0546530746627654i</v>
      </c>
      <c r="L1966" s="57" t="str">
        <f t="shared" si="580"/>
        <v>0.000125-0.34244055000287i</v>
      </c>
      <c r="M1966" s="57" t="str">
        <f t="shared" si="581"/>
        <v>0.0015-0.165079243861566i</v>
      </c>
      <c r="N1966" s="57">
        <f t="shared" si="582"/>
        <v>64.649267215949862</v>
      </c>
      <c r="O1966" s="57">
        <f t="shared" si="583"/>
        <v>30.983071407692439</v>
      </c>
      <c r="P1966" s="371">
        <f t="shared" si="584"/>
        <v>30.983071407692439</v>
      </c>
      <c r="Q1966" s="371">
        <f t="shared" si="585"/>
        <v>-115.35073278405014</v>
      </c>
      <c r="R1966" s="12">
        <f t="shared" si="586"/>
        <v>64.649267215949862</v>
      </c>
      <c r="S1966" s="57">
        <f t="shared" si="587"/>
        <v>1.4652163866973043</v>
      </c>
      <c r="T1966" s="12">
        <f t="shared" si="570"/>
        <v>30.983071407692439</v>
      </c>
    </row>
    <row r="1967" spans="1:20" x14ac:dyDescent="0.25">
      <c r="A1967" s="57">
        <f t="shared" si="571"/>
        <v>9241.2097318116594</v>
      </c>
      <c r="B1967" s="12">
        <f t="shared" si="588"/>
        <v>1470.784208966754</v>
      </c>
      <c r="C1967" s="57" t="str">
        <f t="shared" si="572"/>
        <v>-15.0993774617508-31.8230706966661i</v>
      </c>
      <c r="D1967" s="57" t="str">
        <f t="shared" si="573"/>
        <v>7.79933393721473-21.7142634577914i</v>
      </c>
      <c r="E1967" s="57" t="str">
        <f t="shared" si="574"/>
        <v>156.817988680528-1.55874115578382i</v>
      </c>
      <c r="F1967" s="57" t="str">
        <f t="shared" si="575"/>
        <v>3.83979148635895-45.1466510389902i</v>
      </c>
      <c r="G1967" s="57" t="str">
        <f t="shared" si="576"/>
        <v>0.99998740742247-0.00354857985068607i</v>
      </c>
      <c r="H1967" s="57" t="str">
        <f t="shared" si="577"/>
        <v>112.358215789694+108.068486723009i</v>
      </c>
      <c r="I1967" s="57" t="str">
        <f t="shared" si="578"/>
        <v>14.9807535357142-13.1393872111904i</v>
      </c>
      <c r="K1967" s="57" t="str">
        <f t="shared" si="579"/>
        <v>0.0554783094085447-0.0546539700526662i</v>
      </c>
      <c r="L1967" s="57" t="str">
        <f t="shared" si="580"/>
        <v>0.000125-0.341144202035137i</v>
      </c>
      <c r="M1967" s="57" t="str">
        <f t="shared" si="581"/>
        <v>0.0015-0.164454317455236i</v>
      </c>
      <c r="N1967" s="57">
        <f t="shared" si="582"/>
        <v>64.616644537314585</v>
      </c>
      <c r="O1967" s="57">
        <f t="shared" si="583"/>
        <v>30.936664420931187</v>
      </c>
      <c r="P1967" s="371">
        <f t="shared" si="584"/>
        <v>30.936664420931187</v>
      </c>
      <c r="Q1967" s="371">
        <f t="shared" si="585"/>
        <v>-115.38335546268542</v>
      </c>
      <c r="R1967" s="12">
        <f t="shared" si="586"/>
        <v>64.616644537314585</v>
      </c>
      <c r="S1967" s="57">
        <f t="shared" si="587"/>
        <v>1.470784208966754</v>
      </c>
      <c r="T1967" s="12">
        <f t="shared" si="570"/>
        <v>30.936664420931187</v>
      </c>
    </row>
    <row r="1968" spans="1:20" x14ac:dyDescent="0.25">
      <c r="A1968" s="57">
        <f t="shared" si="571"/>
        <v>9276.3263287925438</v>
      </c>
      <c r="B1968" s="12">
        <f t="shared" si="588"/>
        <v>1476.3731889608277</v>
      </c>
      <c r="C1968" s="57" t="str">
        <f t="shared" si="572"/>
        <v>-15.0367419652171-31.6448852382078i</v>
      </c>
      <c r="D1968" s="57" t="str">
        <f t="shared" si="573"/>
        <v>7.79932886595601-21.632608311885i</v>
      </c>
      <c r="E1968" s="57" t="str">
        <f t="shared" si="574"/>
        <v>156.799983678659-1.5417219522807i</v>
      </c>
      <c r="F1968" s="57" t="str">
        <f t="shared" si="575"/>
        <v>3.83979111817895-44.9758465748833i</v>
      </c>
      <c r="G1968" s="57" t="str">
        <f t="shared" si="576"/>
        <v>0.999987311538261-0.00356206411256865i</v>
      </c>
      <c r="H1968" s="57" t="str">
        <f t="shared" si="577"/>
        <v>112.38356274569+108.488475945482i</v>
      </c>
      <c r="I1968" s="57" t="str">
        <f t="shared" si="578"/>
        <v>14.9822432615801-13.0839144872804i</v>
      </c>
      <c r="K1968" s="57" t="str">
        <f t="shared" si="579"/>
        <v>0.0552710246245107-0.0546540792948559i</v>
      </c>
      <c r="L1968" s="57" t="str">
        <f t="shared" si="580"/>
        <v>0.000125-0.339852761541281i</v>
      </c>
      <c r="M1968" s="57" t="str">
        <f t="shared" si="581"/>
        <v>0.0015-0.163831756779475i</v>
      </c>
      <c r="N1968" s="57">
        <f t="shared" si="582"/>
        <v>64.584273407578081</v>
      </c>
      <c r="O1968" s="57">
        <f t="shared" si="583"/>
        <v>30.890223395461078</v>
      </c>
      <c r="P1968" s="371">
        <f t="shared" si="584"/>
        <v>30.890223395461078</v>
      </c>
      <c r="Q1968" s="371">
        <f t="shared" si="585"/>
        <v>-115.41572659242192</v>
      </c>
      <c r="R1968" s="12">
        <f t="shared" si="586"/>
        <v>64.584273407578081</v>
      </c>
      <c r="S1968" s="57">
        <f t="shared" si="587"/>
        <v>1.4763731889608278</v>
      </c>
      <c r="T1968" s="12">
        <f t="shared" si="570"/>
        <v>30.890223395461078</v>
      </c>
    </row>
    <row r="1969" spans="1:20" x14ac:dyDescent="0.25">
      <c r="A1969" s="57">
        <f t="shared" si="571"/>
        <v>9311.5763688419556</v>
      </c>
      <c r="B1969" s="12">
        <f t="shared" si="588"/>
        <v>1481.9834070788788</v>
      </c>
      <c r="C1969" s="57" t="str">
        <f t="shared" si="572"/>
        <v>-14.9741428936031-31.4676287788934i</v>
      </c>
      <c r="D1969" s="57" t="str">
        <f t="shared" si="573"/>
        <v>7.79932375608914-21.5512643575955i</v>
      </c>
      <c r="E1969" s="57" t="str">
        <f t="shared" si="574"/>
        <v>156.782017417987-1.52456635143278i</v>
      </c>
      <c r="F1969" s="57" t="str">
        <f t="shared" si="575"/>
        <v>3.83979074719552-44.8056891034088i</v>
      </c>
      <c r="G1969" s="57" t="str">
        <f t="shared" si="576"/>
        <v>0.999987214923966-0.00357559961073795i</v>
      </c>
      <c r="H1969" s="57" t="str">
        <f t="shared" si="577"/>
        <v>112.409109977749+108.910169458467i</v>
      </c>
      <c r="I1969" s="57" t="str">
        <f t="shared" si="578"/>
        <v>14.9837446143739-13.0286293597992i</v>
      </c>
      <c r="K1969" s="57" t="str">
        <f t="shared" si="579"/>
        <v>0.0550637420467646-0.0546534023820855i</v>
      </c>
      <c r="L1969" s="57" t="str">
        <f t="shared" si="580"/>
        <v>0.000125-0.338566209943495i</v>
      </c>
      <c r="M1969" s="57" t="str">
        <f t="shared" si="581"/>
        <v>0.0015-0.163211552878536i</v>
      </c>
      <c r="N1969" s="57">
        <f t="shared" si="582"/>
        <v>64.552155573876135</v>
      </c>
      <c r="O1969" s="57">
        <f t="shared" si="583"/>
        <v>30.843748531209204</v>
      </c>
      <c r="P1969" s="371">
        <f t="shared" si="584"/>
        <v>30.843748531209204</v>
      </c>
      <c r="Q1969" s="371">
        <f t="shared" si="585"/>
        <v>-115.44784442612386</v>
      </c>
      <c r="R1969" s="12">
        <f t="shared" si="586"/>
        <v>64.552155573876135</v>
      </c>
      <c r="S1969" s="57">
        <f t="shared" si="587"/>
        <v>1.4819834070788789</v>
      </c>
      <c r="T1969" s="12">
        <f t="shared" si="570"/>
        <v>30.843748531209204</v>
      </c>
    </row>
    <row r="1970" spans="1:20" x14ac:dyDescent="0.25">
      <c r="A1970" s="57">
        <f t="shared" si="571"/>
        <v>9346.9603590435545</v>
      </c>
      <c r="B1970" s="12">
        <f t="shared" si="588"/>
        <v>1487.6149440257786</v>
      </c>
      <c r="C1970" s="57" t="str">
        <f t="shared" si="572"/>
        <v>-14.9115820171244-31.2912983475022i</v>
      </c>
      <c r="D1970" s="57" t="str">
        <f t="shared" si="573"/>
        <v>7.79931860732029-21.4702304247545i</v>
      </c>
      <c r="E1970" s="57" t="str">
        <f t="shared" si="574"/>
        <v>156.764090701275-1.50727429600322i</v>
      </c>
      <c r="F1970" s="57" t="str">
        <f t="shared" si="575"/>
        <v>3.83979037338735-44.6361761767943i</v>
      </c>
      <c r="G1970" s="57" t="str">
        <f t="shared" si="576"/>
        <v>0.999987117574025-0.00358918653984716i</v>
      </c>
      <c r="H1970" s="57" t="str">
        <f t="shared" si="577"/>
        <v>112.434859124735+109.333575008515i</v>
      </c>
      <c r="I1970" s="57" t="str">
        <f t="shared" si="578"/>
        <v>14.9852576870411-12.9735310263058i</v>
      </c>
      <c r="K1970" s="57" t="str">
        <f t="shared" si="579"/>
        <v>0.0548564676386813-0.0546519393636523i</v>
      </c>
      <c r="L1970" s="57" t="str">
        <f t="shared" si="580"/>
        <v>0.000125-0.337284528734304i</v>
      </c>
      <c r="M1970" s="57" t="str">
        <f t="shared" si="581"/>
        <v>0.0015-0.16259369683058i</v>
      </c>
      <c r="N1970" s="57">
        <f t="shared" si="582"/>
        <v>64.520292776557511</v>
      </c>
      <c r="O1970" s="57">
        <f t="shared" si="583"/>
        <v>30.797240030498759</v>
      </c>
      <c r="P1970" s="371">
        <f t="shared" si="584"/>
        <v>30.797240030498759</v>
      </c>
      <c r="Q1970" s="371">
        <f t="shared" si="585"/>
        <v>-115.47970722344249</v>
      </c>
      <c r="R1970" s="12">
        <f t="shared" si="586"/>
        <v>64.520292776557511</v>
      </c>
      <c r="S1970" s="57">
        <f t="shared" si="587"/>
        <v>1.4876149440257787</v>
      </c>
      <c r="T1970" s="12">
        <f t="shared" si="570"/>
        <v>30.797240030498759</v>
      </c>
    </row>
    <row r="1971" spans="1:20" x14ac:dyDescent="0.25">
      <c r="A1971" s="57">
        <f t="shared" si="571"/>
        <v>9382.478808407921</v>
      </c>
      <c r="B1971" s="12">
        <f t="shared" si="588"/>
        <v>1493.2678808130765</v>
      </c>
      <c r="C1971" s="57" t="str">
        <f t="shared" si="572"/>
        <v>-14.8490611016769-31.1158909662255i</v>
      </c>
      <c r="D1971" s="57" t="str">
        <f t="shared" si="573"/>
        <v>7.79931341935332-21.3895053476534i</v>
      </c>
      <c r="E1971" s="57" t="str">
        <f t="shared" si="574"/>
        <v>156.746204331227-1.48984573412874i</v>
      </c>
      <c r="F1971" s="57" t="str">
        <f t="shared" si="575"/>
        <v>3.83978999673291-44.4673053565391i</v>
      </c>
      <c r="G1971" s="57" t="str">
        <f t="shared" si="576"/>
        <v>0.999987019482839-0.0036028250952886i</v>
      </c>
      <c r="H1971" s="57" t="str">
        <f t="shared" si="577"/>
        <v>112.460811839797+109.758700386748i</v>
      </c>
      <c r="I1971" s="57" t="str">
        <f t="shared" si="578"/>
        <v>14.9867825733046-12.9186186869639i</v>
      </c>
      <c r="K1971" s="57" t="str">
        <f t="shared" si="579"/>
        <v>0.0546492073626949-0.0546496903453906i</v>
      </c>
      <c r="L1971" s="57" t="str">
        <f t="shared" si="580"/>
        <v>0.000125-0.336007699476295i</v>
      </c>
      <c r="M1971" s="57" t="str">
        <f t="shared" si="581"/>
        <v>0.0015-0.161978179747539i</v>
      </c>
      <c r="N1971" s="57">
        <f t="shared" si="582"/>
        <v>64.488686749025874</v>
      </c>
      <c r="O1971" s="57">
        <f t="shared" si="583"/>
        <v>30.750698098043113</v>
      </c>
      <c r="P1971" s="371">
        <f t="shared" si="584"/>
        <v>30.750698098043113</v>
      </c>
      <c r="Q1971" s="371">
        <f t="shared" si="585"/>
        <v>-115.51131325097413</v>
      </c>
      <c r="R1971" s="12">
        <f t="shared" si="586"/>
        <v>64.488686749025874</v>
      </c>
      <c r="S1971" s="57">
        <f t="shared" si="587"/>
        <v>1.4932678808130766</v>
      </c>
      <c r="T1971" s="12">
        <f t="shared" si="570"/>
        <v>30.750698098043113</v>
      </c>
    </row>
    <row r="1972" spans="1:20" x14ac:dyDescent="0.25">
      <c r="A1972" s="57">
        <f t="shared" si="571"/>
        <v>9418.1322278798707</v>
      </c>
      <c r="B1972" s="12">
        <f t="shared" si="588"/>
        <v>1498.9422987601663</v>
      </c>
      <c r="C1972" s="57" t="str">
        <f t="shared" si="572"/>
        <v>-14.7865819086393-30.9414036506921i</v>
      </c>
      <c r="D1972" s="57" t="str">
        <f t="shared" si="573"/>
        <v>7.79930819188986-21.3090879650264i</v>
      </c>
      <c r="E1972" s="57" t="str">
        <f t="shared" si="574"/>
        <v>156.728359110427-1.47228061930144i</v>
      </c>
      <c r="F1972" s="57" t="str">
        <f t="shared" si="575"/>
        <v>3.83978961721052-44.2990742133795i</v>
      </c>
      <c r="G1972" s="57" t="str">
        <f t="shared" si="576"/>
        <v>0.999986920644763-0.00361651547319659i</v>
      </c>
      <c r="H1972" s="57" t="str">
        <f t="shared" si="577"/>
        <v>112.486969790504+110.185553429212i</v>
      </c>
      <c r="I1972" s="57" t="str">
        <f t="shared" si="578"/>
        <v>14.9883193676717-12.8638915445288i</v>
      </c>
      <c r="K1972" s="57" t="str">
        <f t="shared" si="579"/>
        <v>0.0544419671796134-0.0546466554896538i</v>
      </c>
      <c r="L1972" s="57" t="str">
        <f t="shared" si="580"/>
        <v>0.000125-0.334735703801848i</v>
      </c>
      <c r="M1972" s="57" t="str">
        <f t="shared" si="581"/>
        <v>0.0015-0.161364992774994i</v>
      </c>
      <c r="N1972" s="57">
        <f t="shared" si="582"/>
        <v>64.457339217583865</v>
      </c>
      <c r="O1972" s="57">
        <f t="shared" si="583"/>
        <v>30.704122940939286</v>
      </c>
      <c r="P1972" s="371">
        <f t="shared" si="584"/>
        <v>30.704122940939286</v>
      </c>
      <c r="Q1972" s="371">
        <f t="shared" si="585"/>
        <v>-115.54266078241614</v>
      </c>
      <c r="R1972" s="12">
        <f t="shared" si="586"/>
        <v>64.457339217583865</v>
      </c>
      <c r="S1972" s="57">
        <f t="shared" si="587"/>
        <v>1.4989422987601664</v>
      </c>
      <c r="T1972" s="12">
        <f t="shared" si="570"/>
        <v>30.704122940939286</v>
      </c>
    </row>
    <row r="1973" spans="1:20" x14ac:dyDescent="0.25">
      <c r="A1973" s="57">
        <f t="shared" si="571"/>
        <v>9453.9211303458142</v>
      </c>
      <c r="B1973" s="12">
        <f t="shared" si="588"/>
        <v>1504.638279495455</v>
      </c>
      <c r="C1973" s="57" t="str">
        <f t="shared" si="572"/>
        <v>-14.7241461946782-30.7678334099978i</v>
      </c>
      <c r="D1973" s="57" t="str">
        <f t="shared" si="573"/>
        <v>7.79930292462929-21.2289771200342i</v>
      </c>
      <c r="E1973" s="57" t="str">
        <f t="shared" si="574"/>
        <v>156.710555841282-1.45457891034791i</v>
      </c>
      <c r="F1973" s="57" t="str">
        <f t="shared" si="575"/>
        <v>3.83978923479836-44.1314803272539i</v>
      </c>
      <c r="G1973" s="57" t="str">
        <f t="shared" si="576"/>
        <v>0.99998682105411-0.00363025787045022i</v>
      </c>
      <c r="H1973" s="57" t="str">
        <f t="shared" si="577"/>
        <v>112.513334658984+110.614142017231i</v>
      </c>
      <c r="I1973" s="57" t="str">
        <f t="shared" si="578"/>
        <v>14.9898681654404-12.8093488043353i</v>
      </c>
      <c r="K1973" s="57" t="str">
        <f t="shared" si="579"/>
        <v>0.0542347530479333-0.0546428350152859i</v>
      </c>
      <c r="L1973" s="57" t="str">
        <f t="shared" si="580"/>
        <v>0.000125-0.333468523412879i</v>
      </c>
      <c r="M1973" s="57" t="str">
        <f t="shared" si="581"/>
        <v>0.0015-0.160754127092044i</v>
      </c>
      <c r="N1973" s="57">
        <f t="shared" si="582"/>
        <v>64.426251901276046</v>
      </c>
      <c r="O1973" s="57">
        <f t="shared" si="583"/>
        <v>30.657514768661493</v>
      </c>
      <c r="P1973" s="371">
        <f t="shared" si="584"/>
        <v>30.657514768661493</v>
      </c>
      <c r="Q1973" s="371">
        <f t="shared" si="585"/>
        <v>-115.57374809872395</v>
      </c>
      <c r="R1973" s="12">
        <f t="shared" si="586"/>
        <v>64.426251901276046</v>
      </c>
      <c r="S1973" s="57">
        <f t="shared" si="587"/>
        <v>1.5046382794954549</v>
      </c>
      <c r="T1973" s="12">
        <f t="shared" si="570"/>
        <v>30.657514768661493</v>
      </c>
    </row>
    <row r="1974" spans="1:20" x14ac:dyDescent="0.25">
      <c r="A1974" s="57">
        <f t="shared" si="571"/>
        <v>9489.8460306411289</v>
      </c>
      <c r="B1974" s="12">
        <f t="shared" si="588"/>
        <v>1510.3559049575379</v>
      </c>
      <c r="C1974" s="57" t="str">
        <f t="shared" si="572"/>
        <v>-14.6617557115528-30.595177246737i</v>
      </c>
      <c r="D1974" s="57" t="str">
        <f t="shared" si="573"/>
        <v>7.79929761726866-21.1491716602466i</v>
      </c>
      <c r="E1974" s="57" t="str">
        <f t="shared" si="574"/>
        <v>156.69279532597-1.43674057140974i</v>
      </c>
      <c r="F1974" s="57" t="str">
        <f t="shared" si="575"/>
        <v>3.83978884947442-43.9645212872675i</v>
      </c>
      <c r="G1974" s="57" t="str">
        <f t="shared" si="576"/>
        <v>0.999986720705149-0.0036440524846762i</v>
      </c>
      <c r="H1974" s="57" t="str">
        <f t="shared" si="577"/>
        <v>112.539908142068+111.044474077774i</v>
      </c>
      <c r="I1974" s="57" t="str">
        <f t="shared" si="578"/>
        <v>14.9914290627071-12.7549896742854i</v>
      </c>
      <c r="K1974" s="57" t="str">
        <f t="shared" si="579"/>
        <v>0.0540275709231541-0.0546382291975824i</v>
      </c>
      <c r="L1974" s="57" t="str">
        <f t="shared" si="580"/>
        <v>0.000125-0.332206140080572i</v>
      </c>
      <c r="M1974" s="57" t="str">
        <f t="shared" si="581"/>
        <v>0.0015-0.160145573911182i</v>
      </c>
      <c r="N1974" s="57">
        <f t="shared" si="582"/>
        <v>64.395426511733945</v>
      </c>
      <c r="O1974" s="57">
        <f t="shared" si="583"/>
        <v>30.610873793054125</v>
      </c>
      <c r="P1974" s="371">
        <f t="shared" si="584"/>
        <v>30.610873793054125</v>
      </c>
      <c r="Q1974" s="371">
        <f t="shared" si="585"/>
        <v>-115.60457348826606</v>
      </c>
      <c r="R1974" s="12">
        <f t="shared" si="586"/>
        <v>64.395426511733945</v>
      </c>
      <c r="S1974" s="57">
        <f t="shared" si="587"/>
        <v>1.5103559049575379</v>
      </c>
      <c r="T1974" s="12">
        <f t="shared" si="570"/>
        <v>30.610873793054125</v>
      </c>
    </row>
    <row r="1975" spans="1:20" x14ac:dyDescent="0.25">
      <c r="A1975" s="57">
        <f t="shared" si="571"/>
        <v>9525.9074455575665</v>
      </c>
      <c r="B1975" s="12">
        <f t="shared" si="588"/>
        <v>1516.0952573963766</v>
      </c>
      <c r="C1975" s="57" t="str">
        <f t="shared" si="572"/>
        <v>-14.5994122059217-30.4234321570375i</v>
      </c>
      <c r="D1975" s="57" t="str">
        <f t="shared" si="573"/>
        <v>7.79929226950277-21.0696704376266i</v>
      </c>
      <c r="E1975" s="57" t="str">
        <f t="shared" si="574"/>
        <v>156.675078366378-1.41876557192174i</v>
      </c>
      <c r="F1975" s="57" t="str">
        <f t="shared" si="575"/>
        <v>3.83978846121655-43.7981946916585i</v>
      </c>
      <c r="G1975" s="57" t="str">
        <f t="shared" si="576"/>
        <v>0.999986619592108-0.00365789951425168i</v>
      </c>
      <c r="H1975" s="57" t="str">
        <f t="shared" si="577"/>
        <v>112.566691951429+111.476557583816i</v>
      </c>
      <c r="I1975" s="57" t="str">
        <f t="shared" si="578"/>
        <v>14.9930021563738-12.7008133648355i</v>
      </c>
      <c r="K1975" s="57" t="str">
        <f t="shared" si="579"/>
        <v>0.0538204267570941-0.0546328383682431i</v>
      </c>
      <c r="L1975" s="57" t="str">
        <f t="shared" si="580"/>
        <v>0.000125-0.330948535645121i</v>
      </c>
      <c r="M1975" s="57" t="str">
        <f t="shared" si="581"/>
        <v>0.0015-0.159539324478165i</v>
      </c>
      <c r="N1975" s="57">
        <f t="shared" si="582"/>
        <v>64.364864753019958</v>
      </c>
      <c r="O1975" s="57">
        <f t="shared" si="583"/>
        <v>30.564200228324609</v>
      </c>
      <c r="P1975" s="371">
        <f t="shared" si="584"/>
        <v>30.564200228324609</v>
      </c>
      <c r="Q1975" s="371">
        <f t="shared" si="585"/>
        <v>-115.63513524698004</v>
      </c>
      <c r="R1975" s="12">
        <f t="shared" si="586"/>
        <v>64.364864753019958</v>
      </c>
      <c r="S1975" s="57">
        <f t="shared" si="587"/>
        <v>1.5160952573963766</v>
      </c>
      <c r="T1975" s="12">
        <f t="shared" si="570"/>
        <v>30.564200228324609</v>
      </c>
    </row>
    <row r="1976" spans="1:20" x14ac:dyDescent="0.25">
      <c r="A1976" s="57">
        <f t="shared" si="571"/>
        <v>9562.1058938506849</v>
      </c>
      <c r="B1976" s="12">
        <f t="shared" si="588"/>
        <v>1521.8564193744828</v>
      </c>
      <c r="C1976" s="57" t="str">
        <f t="shared" si="572"/>
        <v>-14.5371174191511-30.2525951305976i</v>
      </c>
      <c r="D1976" s="57" t="str">
        <f t="shared" si="573"/>
        <v>7.79928688102405-20.9904723085138i</v>
      </c>
      <c r="E1976" s="57" t="str">
        <f t="shared" si="574"/>
        <v>156.657405764045-1.40065388658953i</v>
      </c>
      <c r="F1976" s="57" t="str">
        <f t="shared" si="575"/>
        <v>3.83978807000237-43.6324981477627i</v>
      </c>
      <c r="G1976" s="57" t="str">
        <f t="shared" si="576"/>
        <v>0.999986517709169-0.00367179915830709i</v>
      </c>
      <c r="H1976" s="57" t="str">
        <f t="shared" si="577"/>
        <v>112.593687813728+111.91040055471i</v>
      </c>
      <c r="I1976" s="57" t="str">
        <f t="shared" si="578"/>
        <v>14.9945875441556-12.6468190889847i</v>
      </c>
      <c r="K1976" s="57" t="str">
        <f t="shared" si="579"/>
        <v>0.0536133264972074-0.0546266629153131i</v>
      </c>
      <c r="L1976" s="57" t="str">
        <f t="shared" si="580"/>
        <v>0.000125-0.329695692015462i</v>
      </c>
      <c r="M1976" s="57" t="str">
        <f t="shared" si="581"/>
        <v>0.0015-0.158935370071892i</v>
      </c>
      <c r="N1976" s="57">
        <f t="shared" si="582"/>
        <v>64.334568321471451</v>
      </c>
      <c r="O1976" s="57">
        <f t="shared" si="583"/>
        <v>30.517494291035888</v>
      </c>
      <c r="P1976" s="371">
        <f t="shared" si="584"/>
        <v>30.517494291035888</v>
      </c>
      <c r="Q1976" s="371">
        <f t="shared" si="585"/>
        <v>-115.66543167852855</v>
      </c>
      <c r="R1976" s="12">
        <f t="shared" si="586"/>
        <v>64.334568321471451</v>
      </c>
      <c r="S1976" s="57">
        <f t="shared" si="587"/>
        <v>1.5218564193744828</v>
      </c>
      <c r="T1976" s="12">
        <f t="shared" si="570"/>
        <v>30.517494291035888</v>
      </c>
    </row>
    <row r="1977" spans="1:20" x14ac:dyDescent="0.25">
      <c r="A1977" s="57">
        <f t="shared" si="571"/>
        <v>9598.4418962473192</v>
      </c>
      <c r="B1977" s="12">
        <f t="shared" si="588"/>
        <v>1527.639473768106</v>
      </c>
      <c r="C1977" s="57" t="str">
        <f t="shared" si="572"/>
        <v>-14.4748730871234-30.0826631507272i</v>
      </c>
      <c r="D1977" s="57" t="str">
        <f t="shared" si="573"/>
        <v>7.79928145152262-20.9115761336076i</v>
      </c>
      <c r="E1977" s="57" t="str">
        <f t="shared" si="574"/>
        <v>156.639778320113-1.38240549536596i</v>
      </c>
      <c r="F1977" s="57" t="str">
        <f t="shared" si="575"/>
        <v>3.83978767580941-43.4674292719793i</v>
      </c>
      <c r="G1977" s="57" t="str">
        <f t="shared" si="576"/>
        <v>0.999986415050469-0.00368575161672906i</v>
      </c>
      <c r="H1977" s="57" t="str">
        <f t="shared" si="577"/>
        <v>112.62089747076+112.346011056561i</v>
      </c>
      <c r="I1977" s="57" t="str">
        <f t="shared" si="578"/>
        <v>14.9961853245878-12.5930060622618i</v>
      </c>
      <c r="K1977" s="57" t="str">
        <f t="shared" si="579"/>
        <v>0.0534062760859007-0.0546197032831151i</v>
      </c>
      <c r="L1977" s="57" t="str">
        <f t="shared" si="580"/>
        <v>0.000125-0.32844759116902i</v>
      </c>
      <c r="M1977" s="57" t="str">
        <f t="shared" si="581"/>
        <v>0.0015-0.158333702004275i</v>
      </c>
      <c r="N1977" s="57">
        <f t="shared" si="582"/>
        <v>64.304538905546949</v>
      </c>
      <c r="O1977" s="57">
        <f t="shared" si="583"/>
        <v>30.470756200098851</v>
      </c>
      <c r="P1977" s="371">
        <f t="shared" si="584"/>
        <v>30.470756200098851</v>
      </c>
      <c r="Q1977" s="371">
        <f t="shared" si="585"/>
        <v>-115.69546109445305</v>
      </c>
      <c r="R1977" s="12">
        <f t="shared" si="586"/>
        <v>64.304538905546949</v>
      </c>
      <c r="S1977" s="57">
        <f t="shared" si="587"/>
        <v>1.527639473768106</v>
      </c>
      <c r="T1977" s="12">
        <f t="shared" si="570"/>
        <v>30.470756200098851</v>
      </c>
    </row>
    <row r="1978" spans="1:20" x14ac:dyDescent="0.25">
      <c r="A1978" s="57">
        <f t="shared" si="571"/>
        <v>9634.9159754530574</v>
      </c>
      <c r="B1978" s="12">
        <f t="shared" si="588"/>
        <v>1533.4445037684247</v>
      </c>
      <c r="C1978" s="57" t="str">
        <f t="shared" si="572"/>
        <v>-14.4126809400479-29.9136331943913i</v>
      </c>
      <c r="D1978" s="57" t="str">
        <f t="shared" si="573"/>
        <v>7.79927598068621-20.8329807779509i</v>
      </c>
      <c r="E1978" s="57" t="str">
        <f t="shared" si="574"/>
        <v>156.62219683527-1.36402038342784i</v>
      </c>
      <c r="F1978" s="57" t="str">
        <f t="shared" si="575"/>
        <v>3.83978727861496-43.3029856897369i</v>
      </c>
      <c r="G1978" s="57" t="str">
        <f t="shared" si="576"/>
        <v>0.999986311610102-0.00369975709016315i</v>
      </c>
      <c r="H1978" s="57" t="str">
        <f t="shared" si="577"/>
        <v>112.6483226796+112.783397202597i</v>
      </c>
      <c r="I1978" s="57" t="str">
        <f t="shared" si="578"/>
        <v>14.9977955970328-12.5393735027132i</v>
      </c>
      <c r="K1978" s="57" t="str">
        <f t="shared" si="579"/>
        <v>0.0531992814598538-0.0546119599721717i</v>
      </c>
      <c r="L1978" s="57" t="str">
        <f t="shared" si="580"/>
        <v>0.000125-0.327204215151445i</v>
      </c>
      <c r="M1978" s="57" t="str">
        <f t="shared" si="581"/>
        <v>0.0015-0.157734311620119i</v>
      </c>
      <c r="N1978" s="57">
        <f t="shared" si="582"/>
        <v>64.274778185671423</v>
      </c>
      <c r="O1978" s="57">
        <f t="shared" si="583"/>
        <v>30.423986176764458</v>
      </c>
      <c r="P1978" s="371">
        <f t="shared" si="584"/>
        <v>30.423986176764458</v>
      </c>
      <c r="Q1978" s="371">
        <f t="shared" si="585"/>
        <v>-115.72522181432858</v>
      </c>
      <c r="R1978" s="12">
        <f t="shared" si="586"/>
        <v>64.274778185671423</v>
      </c>
      <c r="S1978" s="57">
        <f t="shared" si="587"/>
        <v>1.5334445037684248</v>
      </c>
      <c r="T1978" s="12">
        <f t="shared" si="570"/>
        <v>30.423986176764458</v>
      </c>
    </row>
    <row r="1979" spans="1:20" x14ac:dyDescent="0.25">
      <c r="A1979" s="57">
        <f t="shared" si="571"/>
        <v>9671.5286561597786</v>
      </c>
      <c r="B1979" s="12">
        <f t="shared" si="588"/>
        <v>1539.2715928827447</v>
      </c>
      <c r="C1979" s="57" t="str">
        <f t="shared" si="572"/>
        <v>-14.350542702273-29.7455022322546i</v>
      </c>
      <c r="D1979" s="57" t="str">
        <f t="shared" si="573"/>
        <v>7.79927046820021-20.7546851109143i</v>
      </c>
      <c r="E1979" s="57" t="str">
        <f t="shared" si="574"/>
        <v>156.60466210969-1.34549854115214i</v>
      </c>
      <c r="F1979" s="57" t="str">
        <f t="shared" si="575"/>
        <v>3.83978687839619-43.1391650354592i</v>
      </c>
      <c r="G1979" s="57" t="str">
        <f t="shared" si="576"/>
        <v>0.999986207382116-0.00371381578001689i</v>
      </c>
      <c r="H1979" s="57" t="str">
        <f t="shared" si="577"/>
        <v>112.675965212752+113.22256715356i</v>
      </c>
      <c r="I1979" s="57" t="str">
        <f t="shared" si="578"/>
        <v>14.9994184616893-12.4859206308906i</v>
      </c>
      <c r="K1979" s="57" t="str">
        <f t="shared" si="579"/>
        <v>0.052992348549338-0.0546034335391177i</v>
      </c>
      <c r="L1979" s="57" t="str">
        <f t="shared" si="580"/>
        <v>0.000125-0.325965546076355i</v>
      </c>
      <c r="M1979" s="57" t="str">
        <f t="shared" si="581"/>
        <v>0.0015-0.157137190296991i</v>
      </c>
      <c r="N1979" s="57">
        <f t="shared" si="582"/>
        <v>64.245287834080656</v>
      </c>
      <c r="O1979" s="57">
        <f t="shared" si="583"/>
        <v>30.377184444615217</v>
      </c>
      <c r="P1979" s="371">
        <f t="shared" si="584"/>
        <v>30.377184444615217</v>
      </c>
      <c r="Q1979" s="371">
        <f t="shared" si="585"/>
        <v>-115.75471216591934</v>
      </c>
      <c r="R1979" s="12">
        <f t="shared" si="586"/>
        <v>64.245287834080656</v>
      </c>
      <c r="S1979" s="57">
        <f t="shared" si="587"/>
        <v>1.5392715928827447</v>
      </c>
      <c r="T1979" s="12">
        <f t="shared" si="570"/>
        <v>30.377184444615217</v>
      </c>
    </row>
    <row r="1980" spans="1:20" x14ac:dyDescent="0.25">
      <c r="A1980" s="57">
        <f t="shared" si="571"/>
        <v>9708.2804650531871</v>
      </c>
      <c r="B1980" s="12">
        <f t="shared" si="588"/>
        <v>1545.1208249356991</v>
      </c>
      <c r="C1980" s="57" t="str">
        <f t="shared" si="572"/>
        <v>-14.2884600920984-29.5782672287315i</v>
      </c>
      <c r="D1980" s="57" t="str">
        <f t="shared" si="573"/>
        <v>7.79926491374762-20.6766880061789i</v>
      </c>
      <c r="E1980" s="57" t="str">
        <f t="shared" si="574"/>
        <v>156.587174942987-1.32683996408666i</v>
      </c>
      <c r="F1980" s="57" t="str">
        <f t="shared" si="575"/>
        <v>3.83978647513006-42.9759649525307i</v>
      </c>
      <c r="G1980" s="57" t="str">
        <f t="shared" si="576"/>
        <v>0.999986102360514-0.00372792788846256i</v>
      </c>
      <c r="H1980" s="57" t="str">
        <f t="shared" si="577"/>
        <v>112.703826858302+113.663529118081i</v>
      </c>
      <c r="I1980" s="57" t="str">
        <f t="shared" si="578"/>
        <v>15.0010540195982-12.4326466698392i</v>
      </c>
      <c r="K1980" s="57" t="str">
        <f t="shared" si="579"/>
        <v>0.0527854832775389-0.0545941245966025i</v>
      </c>
      <c r="L1980" s="57" t="str">
        <f t="shared" si="580"/>
        <v>0.000125-0.324731566125079i</v>
      </c>
      <c r="M1980" s="57" t="str">
        <f t="shared" si="581"/>
        <v>0.0015-0.156542329445099i</v>
      </c>
      <c r="N1980" s="57">
        <f t="shared" si="582"/>
        <v>64.21606951466994</v>
      </c>
      <c r="O1980" s="57">
        <f t="shared" si="583"/>
        <v>30.3303512295569</v>
      </c>
      <c r="P1980" s="371">
        <f t="shared" si="584"/>
        <v>30.3303512295569</v>
      </c>
      <c r="Q1980" s="371">
        <f t="shared" si="585"/>
        <v>-115.78393048533006</v>
      </c>
      <c r="R1980" s="12">
        <f t="shared" si="586"/>
        <v>64.21606951466994</v>
      </c>
      <c r="S1980" s="57">
        <f t="shared" si="587"/>
        <v>1.5451208249356991</v>
      </c>
      <c r="T1980" s="12">
        <f t="shared" si="570"/>
        <v>30.3303512295569</v>
      </c>
    </row>
    <row r="1981" spans="1:20" x14ac:dyDescent="0.25">
      <c r="A1981" s="57">
        <f t="shared" si="571"/>
        <v>9745.1719308203883</v>
      </c>
      <c r="B1981" s="12">
        <f t="shared" si="588"/>
        <v>1550.9922840704548</v>
      </c>
      <c r="C1981" s="57" t="str">
        <f t="shared" si="572"/>
        <v>-14.2264348215905-29.4119251420374i</v>
      </c>
      <c r="D1981" s="57" t="str">
        <f t="shared" si="573"/>
        <v>7.79925931700897-20.5989883417211i</v>
      </c>
      <c r="E1981" s="57" t="str">
        <f t="shared" si="574"/>
        <v>156.569736134157-1.30804465292582i</v>
      </c>
      <c r="F1981" s="57" t="str">
        <f t="shared" si="575"/>
        <v>3.83978606879337-42.8133830932632i</v>
      </c>
      <c r="G1981" s="57" t="str">
        <f t="shared" si="576"/>
        <v>0.999985996539254-0.00374209361844011i</v>
      </c>
      <c r="H1981" s="57" t="str">
        <f t="shared" si="577"/>
        <v>112.731909420067+114.106291353077i</v>
      </c>
      <c r="I1981" s="57" t="str">
        <f t="shared" si="578"/>
        <v>15.0027023726511-12.3795508450846i</v>
      </c>
      <c r="K1981" s="57" t="str">
        <f t="shared" si="579"/>
        <v>0.0525786915598805-0.054584033813183i</v>
      </c>
      <c r="L1981" s="57" t="str">
        <f t="shared" si="580"/>
        <v>0.000125-0.323502257546403i</v>
      </c>
      <c r="M1981" s="57" t="str">
        <f t="shared" si="581"/>
        <v>0.0015-0.155949720507172i</v>
      </c>
      <c r="N1981" s="57">
        <f t="shared" si="582"/>
        <v>64.187124882839569</v>
      </c>
      <c r="O1981" s="57">
        <f t="shared" si="583"/>
        <v>30.28348675980984</v>
      </c>
      <c r="P1981" s="371">
        <f t="shared" si="584"/>
        <v>30.28348675980984</v>
      </c>
      <c r="Q1981" s="371">
        <f t="shared" si="585"/>
        <v>-115.81287511716043</v>
      </c>
      <c r="R1981" s="12">
        <f t="shared" si="586"/>
        <v>64.187124882839569</v>
      </c>
      <c r="S1981" s="57">
        <f t="shared" si="587"/>
        <v>1.5509922840704549</v>
      </c>
      <c r="T1981" s="12">
        <f t="shared" si="570"/>
        <v>30.28348675980984</v>
      </c>
    </row>
    <row r="1982" spans="1:20" x14ac:dyDescent="0.25">
      <c r="A1982" s="57">
        <f t="shared" si="571"/>
        <v>9782.2035841575071</v>
      </c>
      <c r="B1982" s="12">
        <f t="shared" si="588"/>
        <v>1556.8860547499226</v>
      </c>
      <c r="C1982" s="57" t="str">
        <f t="shared" si="572"/>
        <v>-14.164468596399-29.2464729242427i</v>
      </c>
      <c r="D1982" s="57" t="str">
        <f t="shared" si="573"/>
        <v>7.7992536776624-20.5215849997956i</v>
      </c>
      <c r="E1982" s="57" t="str">
        <f t="shared" si="574"/>
        <v>156.55234648153-1.28911261348638i</v>
      </c>
      <c r="F1982" s="57" t="str">
        <f t="shared" si="575"/>
        <v>3.83978565936274-42.6514171188619i</v>
      </c>
      <c r="G1982" s="57" t="str">
        <f t="shared" si="576"/>
        <v>0.999985889912247-0.0037563131736601i</v>
      </c>
      <c r="H1982" s="57" t="str">
        <f t="shared" si="577"/>
        <v>112.760214717751+114.550862164138i</v>
      </c>
      <c r="I1982" s="57" t="str">
        <f t="shared" si="578"/>
        <v>15.004363623598-12.3266323846211i</v>
      </c>
      <c r="K1982" s="57" t="str">
        <f t="shared" si="579"/>
        <v>0.0523719793033496-0.0545731619132068i</v>
      </c>
      <c r="L1982" s="57" t="str">
        <f t="shared" si="580"/>
        <v>0.000125-0.322277602656309i</v>
      </c>
      <c r="M1982" s="57" t="str">
        <f t="shared" si="581"/>
        <v>0.0015-0.15535935495833i</v>
      </c>
      <c r="N1982" s="57">
        <f t="shared" si="582"/>
        <v>64.158455585341329</v>
      </c>
      <c r="O1982" s="57">
        <f t="shared" si="583"/>
        <v>30.236591265899921</v>
      </c>
      <c r="P1982" s="371">
        <f t="shared" si="584"/>
        <v>30.236591265899921</v>
      </c>
      <c r="Q1982" s="371">
        <f t="shared" si="585"/>
        <v>-115.84154441465867</v>
      </c>
      <c r="R1982" s="12">
        <f t="shared" si="586"/>
        <v>64.158455585341329</v>
      </c>
      <c r="S1982" s="57">
        <f t="shared" si="587"/>
        <v>1.5568860547499226</v>
      </c>
      <c r="T1982" s="12">
        <f t="shared" si="570"/>
        <v>30.236591265899921</v>
      </c>
    </row>
    <row r="1983" spans="1:20" x14ac:dyDescent="0.25">
      <c r="A1983" s="57">
        <f t="shared" si="571"/>
        <v>9819.3759577773053</v>
      </c>
      <c r="B1983" s="12">
        <f t="shared" si="588"/>
        <v>1562.8022217579723</v>
      </c>
      <c r="C1983" s="57" t="str">
        <f t="shared" si="572"/>
        <v>-14.1025631155728-29.0819075213288i</v>
      </c>
      <c r="D1983" s="57" t="str">
        <f t="shared" si="573"/>
        <v>7.79924799538362-20.4444768669199i</v>
      </c>
      <c r="E1983" s="57" t="str">
        <f t="shared" si="574"/>
        <v>156.535006782708-1.27004385667317i</v>
      </c>
      <c r="F1983" s="57" t="str">
        <f t="shared" si="575"/>
        <v>3.83978524681461-42.4900646993915i</v>
      </c>
      <c r="G1983" s="57" t="str">
        <f t="shared" si="576"/>
        <v>0.999985782473358-0.0037705867586066i</v>
      </c>
      <c r="H1983" s="57" t="str">
        <f t="shared" si="577"/>
        <v>112.7887445871+114.997249905929i</v>
      </c>
      <c r="I1983" s="57" t="str">
        <f t="shared" si="578"/>
        <v>15.006037876055-12.2738905188994i</v>
      </c>
      <c r="K1983" s="57" t="str">
        <f t="shared" si="579"/>
        <v>0.0521653524058238-0.0545615096766856i</v>
      </c>
      <c r="L1983" s="57" t="str">
        <f t="shared" si="580"/>
        <v>0.000125-0.321057583837726i</v>
      </c>
      <c r="M1983" s="57" t="str">
        <f t="shared" si="581"/>
        <v>0.0015-0.154771224305967i</v>
      </c>
      <c r="N1983" s="57">
        <f t="shared" si="582"/>
        <v>64.130063260128296</v>
      </c>
      <c r="O1983" s="57">
        <f t="shared" si="583"/>
        <v>30.189664980648931</v>
      </c>
      <c r="P1983" s="371">
        <f t="shared" si="584"/>
        <v>30.189664980648931</v>
      </c>
      <c r="Q1983" s="371">
        <f t="shared" si="585"/>
        <v>-115.8699367398717</v>
      </c>
      <c r="R1983" s="12">
        <f t="shared" si="586"/>
        <v>64.130063260128296</v>
      </c>
      <c r="S1983" s="57">
        <f t="shared" si="587"/>
        <v>1.5628022217579725</v>
      </c>
      <c r="T1983" s="12">
        <f t="shared" si="570"/>
        <v>30.189664980648931</v>
      </c>
    </row>
    <row r="1984" spans="1:20" x14ac:dyDescent="0.25">
      <c r="A1984" s="57">
        <f t="shared" si="571"/>
        <v>9856.6895864168582</v>
      </c>
      <c r="B1984" s="12">
        <f t="shared" si="588"/>
        <v>1568.7408702006526</v>
      </c>
      <c r="C1984" s="57" t="str">
        <f t="shared" si="572"/>
        <v>-14.0407200713812-28.9182258732497i</v>
      </c>
      <c r="D1984" s="57" t="str">
        <f t="shared" si="573"/>
        <v>7.79924226984585-20.367662833858i</v>
      </c>
      <c r="E1984" s="57" t="str">
        <f t="shared" si="574"/>
        <v>156.517717834527-1.2508383984542i</v>
      </c>
      <c r="F1984" s="57" t="str">
        <f t="shared" si="575"/>
        <v>3.83978483112525-42.3293235137431i</v>
      </c>
      <c r="G1984" s="57" t="str">
        <f t="shared" si="576"/>
        <v>0.999985674216405-0.00378491457854011i</v>
      </c>
      <c r="H1984" s="57" t="str">
        <f t="shared" si="577"/>
        <v>112.817500880061+115.445462982591i</v>
      </c>
      <c r="I1984" s="57" t="str">
        <f t="shared" si="578"/>
        <v>15.0077252345126-12.2213244808146i</v>
      </c>
      <c r="K1984" s="57" t="str">
        <f t="shared" si="579"/>
        <v>0.0519588167554019-0.0545490779391591i</v>
      </c>
      <c r="L1984" s="57" t="str">
        <f t="shared" si="580"/>
        <v>0.000125-0.319842183540272i</v>
      </c>
      <c r="M1984" s="57" t="str">
        <f t="shared" si="581"/>
        <v>0.0015-0.154185320089627i</v>
      </c>
      <c r="N1984" s="57">
        <f t="shared" si="582"/>
        <v>64.101949536201758</v>
      </c>
      <c r="O1984" s="57">
        <f t="shared" si="583"/>
        <v>30.142708139165748</v>
      </c>
      <c r="P1984" s="371">
        <f t="shared" si="584"/>
        <v>30.142708139165748</v>
      </c>
      <c r="Q1984" s="371">
        <f t="shared" si="585"/>
        <v>-115.89805046379824</v>
      </c>
      <c r="R1984" s="12">
        <f t="shared" si="586"/>
        <v>64.101949536201758</v>
      </c>
      <c r="S1984" s="57">
        <f t="shared" si="587"/>
        <v>1.5687408702006527</v>
      </c>
      <c r="T1984" s="12">
        <f t="shared" si="570"/>
        <v>30.142708139165748</v>
      </c>
    </row>
    <row r="1985" spans="1:20" x14ac:dyDescent="0.25">
      <c r="A1985" s="57">
        <f t="shared" si="571"/>
        <v>9894.1450068452432</v>
      </c>
      <c r="B1985" s="12">
        <f t="shared" si="588"/>
        <v>1574.7020855074152</v>
      </c>
      <c r="C1985" s="57" t="str">
        <f t="shared" si="572"/>
        <v>-13.9789411491333-28.7554249139922i</v>
      </c>
      <c r="D1985" s="57" t="str">
        <f t="shared" si="573"/>
        <v>7.79923650071984-20.2911417956046i</v>
      </c>
      <c r="E1985" s="57" t="str">
        <f t="shared" si="574"/>
        <v>156.500480432997-1.23149625982876i</v>
      </c>
      <c r="F1985" s="57" t="str">
        <f t="shared" si="575"/>
        <v>3.83978441227075-42.1691912496005i</v>
      </c>
      <c r="G1985" s="57" t="str">
        <f t="shared" si="576"/>
        <v>0.99998556513516-0.00379929683950055i</v>
      </c>
      <c r="H1985" s="57" t="str">
        <f t="shared" si="577"/>
        <v>112.846485464938+115.895509848144i</v>
      </c>
      <c r="I1985" s="57" t="str">
        <f t="shared" si="578"/>
        <v>15.009425804343-12.1689335056935i</v>
      </c>
      <c r="K1985" s="57" t="str">
        <f t="shared" si="579"/>
        <v>0.0517523782297347-0.0545358675915487i</v>
      </c>
      <c r="L1985" s="57" t="str">
        <f t="shared" si="580"/>
        <v>0.000125-0.318631384280009i</v>
      </c>
      <c r="M1985" s="57" t="str">
        <f t="shared" si="581"/>
        <v>0.0015-0.153601633880879i</v>
      </c>
      <c r="N1985" s="57">
        <f t="shared" si="582"/>
        <v>64.074116033460783</v>
      </c>
      <c r="O1985" s="57">
        <f t="shared" si="583"/>
        <v>30.095720978835978</v>
      </c>
      <c r="P1985" s="371">
        <f t="shared" si="584"/>
        <v>30.095720978835978</v>
      </c>
      <c r="Q1985" s="371">
        <f t="shared" si="585"/>
        <v>-115.92588396653922</v>
      </c>
      <c r="R1985" s="12">
        <f t="shared" si="586"/>
        <v>64.074116033460783</v>
      </c>
      <c r="S1985" s="57">
        <f t="shared" si="587"/>
        <v>1.5747020855074152</v>
      </c>
      <c r="T1985" s="12">
        <f t="shared" si="570"/>
        <v>30.095720978835978</v>
      </c>
    </row>
    <row r="1986" spans="1:20" x14ac:dyDescent="0.25">
      <c r="A1986" s="57">
        <f t="shared" si="571"/>
        <v>9931.7427578712559</v>
      </c>
      <c r="B1986" s="12">
        <f t="shared" si="588"/>
        <v>1580.6859534323435</v>
      </c>
      <c r="C1986" s="57" t="str">
        <f t="shared" si="572"/>
        <v>-13.9172280270012-28.5935015716404i</v>
      </c>
      <c r="D1986" s="57" t="str">
        <f t="shared" si="573"/>
        <v>7.79923068767376-20.2149126513688i</v>
      </c>
      <c r="E1986" s="57" t="str">
        <f t="shared" si="574"/>
        <v>156.483295373252-1.21201746680053i</v>
      </c>
      <c r="F1986" s="57" t="str">
        <f t="shared" si="575"/>
        <v>3.83978399022698-42.0096656034069i</v>
      </c>
      <c r="G1986" s="57" t="str">
        <f t="shared" si="576"/>
        <v>0.999985455223346-0.00381373374831017i</v>
      </c>
      <c r="H1986" s="57" t="str">
        <f t="shared" si="577"/>
        <v>112.875700226559+116.347399006901i</v>
      </c>
      <c r="I1986" s="57" t="str">
        <f t="shared" si="578"/>
        <v>15.0111396918092-12.1167168312833i</v>
      </c>
      <c r="K1986" s="57" t="str">
        <f t="shared" si="579"/>
        <v>0.0515460426953607-0.054521879580003i</v>
      </c>
      <c r="L1986" s="57" t="str">
        <f t="shared" si="580"/>
        <v>0.000125-0.31742516863918i</v>
      </c>
      <c r="M1986" s="57" t="str">
        <f t="shared" si="581"/>
        <v>0.0015-0.153020157283203i</v>
      </c>
      <c r="N1986" s="57">
        <f t="shared" si="582"/>
        <v>64.046564362550399</v>
      </c>
      <c r="O1986" s="57">
        <f t="shared" si="583"/>
        <v>30.048703739311904</v>
      </c>
      <c r="P1986" s="371">
        <f t="shared" si="584"/>
        <v>30.048703739311904</v>
      </c>
      <c r="Q1986" s="371">
        <f t="shared" si="585"/>
        <v>-115.9534356374496</v>
      </c>
      <c r="R1986" s="12">
        <f t="shared" si="586"/>
        <v>64.046564362550399</v>
      </c>
      <c r="S1986" s="57">
        <f t="shared" si="587"/>
        <v>1.5806859534323434</v>
      </c>
      <c r="T1986" s="12">
        <f t="shared" si="570"/>
        <v>30.048703739311904</v>
      </c>
    </row>
    <row r="1987" spans="1:20" x14ac:dyDescent="0.25">
      <c r="A1987" s="57">
        <f t="shared" si="571"/>
        <v>9969.4833803511665</v>
      </c>
      <c r="B1987" s="12">
        <f t="shared" si="588"/>
        <v>1586.6925600553864</v>
      </c>
      <c r="C1987" s="57" t="str">
        <f t="shared" si="572"/>
        <v>-13.8555823758444-28.4324527684449i</v>
      </c>
      <c r="D1987" s="57" t="str">
        <f t="shared" si="573"/>
        <v>7.79922483037338-20.1389743045591i</v>
      </c>
      <c r="E1987" s="57" t="str">
        <f t="shared" si="574"/>
        <v>156.466163449506-1.19240205034297i</v>
      </c>
      <c r="F1987" s="57" t="str">
        <f t="shared" si="575"/>
        <v>3.83978356496969-41.8507442803322i</v>
      </c>
      <c r="G1987" s="57" t="str">
        <f t="shared" si="576"/>
        <v>0.99998534447464-0.00382822551257651i</v>
      </c>
      <c r="H1987" s="57" t="str">
        <f t="shared" si="577"/>
        <v>112.905147066432+116.80113901388i</v>
      </c>
      <c r="I1987" s="57" t="str">
        <f t="shared" si="578"/>
        <v>15.0128670040721-12.0646736977385i</v>
      </c>
      <c r="K1987" s="57" t="str">
        <f t="shared" si="579"/>
        <v>0.0513398160070432-0.0545071149057321i</v>
      </c>
      <c r="L1987" s="57" t="str">
        <f t="shared" si="580"/>
        <v>0.000125-0.316223519265969i</v>
      </c>
      <c r="M1987" s="57" t="str">
        <f t="shared" si="581"/>
        <v>0.0015-0.152440881931862i</v>
      </c>
      <c r="N1987" s="57">
        <f t="shared" si="582"/>
        <v>64.019296124712824</v>
      </c>
      <c r="O1987" s="57">
        <f t="shared" si="583"/>
        <v>30.001656662502761</v>
      </c>
      <c r="P1987" s="371">
        <f t="shared" si="584"/>
        <v>30.001656662502761</v>
      </c>
      <c r="Q1987" s="371">
        <f t="shared" si="585"/>
        <v>-115.98070387528718</v>
      </c>
      <c r="R1987" s="12">
        <f t="shared" si="586"/>
        <v>64.019296124712824</v>
      </c>
      <c r="S1987" s="57">
        <f t="shared" si="587"/>
        <v>1.5866925600553863</v>
      </c>
      <c r="T1987" s="12">
        <f t="shared" si="570"/>
        <v>30.001656662502761</v>
      </c>
    </row>
    <row r="1988" spans="1:20" x14ac:dyDescent="0.25">
      <c r="A1988" s="57">
        <f t="shared" si="571"/>
        <v>10007.367417196501</v>
      </c>
      <c r="B1988" s="12">
        <f t="shared" si="588"/>
        <v>1592.7219917835969</v>
      </c>
      <c r="C1988" s="57" t="str">
        <f t="shared" si="572"/>
        <v>-13.7940058590342-28.2722754208902i</v>
      </c>
      <c r="D1988" s="57" t="str">
        <f t="shared" si="573"/>
        <v>7.79921892848183-20.0633256627667i</v>
      </c>
      <c r="E1988" s="57" t="str">
        <f t="shared" si="574"/>
        <v>156.449085454997-1.17265004636741i</v>
      </c>
      <c r="F1988" s="57" t="str">
        <f t="shared" si="575"/>
        <v>3.8397831364744-41.6924249942395i</v>
      </c>
      <c r="G1988" s="57" t="str">
        <f t="shared" si="576"/>
        <v>0.99998523288267-0.00384277234069543i</v>
      </c>
      <c r="H1988" s="57" t="str">
        <f t="shared" si="577"/>
        <v>112.934827902914+117.256738475225i</v>
      </c>
      <c r="I1988" s="57" t="str">
        <f t="shared" si="578"/>
        <v>15.0146078491998-12.0128033476096i</v>
      </c>
      <c r="K1988" s="57" t="str">
        <f t="shared" si="579"/>
        <v>0.0511337040071104-0.054491574624834i</v>
      </c>
      <c r="L1988" s="57" t="str">
        <f t="shared" si="580"/>
        <v>0.000125-0.315026418874247i</v>
      </c>
      <c r="M1988" s="57" t="str">
        <f t="shared" si="581"/>
        <v>0.0015-0.151863799493786i</v>
      </c>
      <c r="N1988" s="57">
        <f t="shared" si="582"/>
        <v>63.992312911638479</v>
      </c>
      <c r="O1988" s="57">
        <f t="shared" si="583"/>
        <v>29.954579992563417</v>
      </c>
      <c r="P1988" s="371">
        <f t="shared" si="584"/>
        <v>29.954579992563417</v>
      </c>
      <c r="Q1988" s="371">
        <f t="shared" si="585"/>
        <v>-116.00768708836152</v>
      </c>
      <c r="R1988" s="12">
        <f t="shared" si="586"/>
        <v>63.992312911638479</v>
      </c>
      <c r="S1988" s="57">
        <f t="shared" si="587"/>
        <v>1.5927219917835969</v>
      </c>
      <c r="T1988" s="12">
        <f t="shared" si="570"/>
        <v>29.954579992563417</v>
      </c>
    </row>
    <row r="1989" spans="1:20" x14ac:dyDescent="0.25">
      <c r="A1989" s="57">
        <f t="shared" si="571"/>
        <v>10045.39541338185</v>
      </c>
      <c r="B1989" s="12">
        <f t="shared" si="588"/>
        <v>1598.7743353523747</v>
      </c>
      <c r="C1989" s="57" t="str">
        <f t="shared" si="572"/>
        <v>-13.7325001322834-28.1129664397692i</v>
      </c>
      <c r="D1989" s="57" t="str">
        <f t="shared" si="573"/>
        <v>7.79921298165975-19.9879656377504i</v>
      </c>
      <c r="E1989" s="57" t="str">
        <f t="shared" si="574"/>
        <v>156.432062181948-1.15276149569041i</v>
      </c>
      <c r="F1989" s="57" t="str">
        <f t="shared" si="575"/>
        <v>3.83978270471646-41.5347054676526i</v>
      </c>
      <c r="G1989" s="57" t="str">
        <f t="shared" si="576"/>
        <v>0.999985120441014-0.00385737444185405i</v>
      </c>
      <c r="H1989" s="57" t="str">
        <f t="shared" si="577"/>
        <v>112.964744671379+117.714206048629i</v>
      </c>
      <c r="I1989" s="57" t="str">
        <f t="shared" si="578"/>
        <v>15.0163623361751-11.961105025831i</v>
      </c>
      <c r="K1989" s="57" t="str">
        <f t="shared" si="579"/>
        <v>0.0509277125247983-0.0544752598481106i</v>
      </c>
      <c r="L1989" s="57" t="str">
        <f t="shared" si="580"/>
        <v>0.000125-0.313833850243322i</v>
      </c>
      <c r="M1989" s="57" t="str">
        <f t="shared" si="581"/>
        <v>0.0015-0.151288901667449i</v>
      </c>
      <c r="N1989" s="57">
        <f t="shared" si="582"/>
        <v>63.965616305316061</v>
      </c>
      <c r="O1989" s="57">
        <f t="shared" si="583"/>
        <v>29.907473975884379</v>
      </c>
      <c r="P1989" s="371">
        <f t="shared" si="584"/>
        <v>29.907473975884379</v>
      </c>
      <c r="Q1989" s="371">
        <f t="shared" si="585"/>
        <v>-116.03438369468394</v>
      </c>
      <c r="R1989" s="12">
        <f t="shared" si="586"/>
        <v>63.965616305316061</v>
      </c>
      <c r="S1989" s="57">
        <f t="shared" si="587"/>
        <v>1.5987743353523747</v>
      </c>
      <c r="T1989" s="12">
        <f t="shared" si="570"/>
        <v>29.907473975884379</v>
      </c>
    </row>
    <row r="1990" spans="1:20" x14ac:dyDescent="0.25">
      <c r="A1990" s="57">
        <f t="shared" si="571"/>
        <v>10083.567915952701</v>
      </c>
      <c r="B1990" s="12">
        <f t="shared" si="588"/>
        <v>1604.8496778267138</v>
      </c>
      <c r="C1990" s="57" t="str">
        <f t="shared" si="572"/>
        <v>-13.6710668434737-27.9545227302548i</v>
      </c>
      <c r="D1990" s="57" t="str">
        <f t="shared" si="573"/>
        <v>7.79920698956504-19.9128931454204i</v>
      </c>
      <c r="E1990" s="57" t="str">
        <f t="shared" si="574"/>
        <v>156.415094421506-1.13273644400399i</v>
      </c>
      <c r="F1990" s="57" t="str">
        <f t="shared" si="575"/>
        <v>3.839782269671-41.3775834317223i</v>
      </c>
      <c r="G1990" s="57" t="str">
        <f t="shared" si="576"/>
        <v>0.999985007143203-0.00387203202603377i</v>
      </c>
      <c r="H1990" s="57" t="str">
        <f t="shared" si="577"/>
        <v>112.994899324383+118.17355044376i</v>
      </c>
      <c r="I1990" s="57" t="str">
        <f t="shared" si="578"/>
        <v>15.0181305749042-11.9095779797081i</v>
      </c>
      <c r="K1990" s="57" t="str">
        <f t="shared" si="579"/>
        <v>0.0507218473755984-0.0544581717408747i</v>
      </c>
      <c r="L1990" s="57" t="str">
        <f t="shared" si="580"/>
        <v>0.000125-0.312645796217695i</v>
      </c>
      <c r="M1990" s="57" t="str">
        <f t="shared" si="581"/>
        <v>0.0015-0.150716180182755i</v>
      </c>
      <c r="N1990" s="57">
        <f t="shared" si="582"/>
        <v>63.93920787788494</v>
      </c>
      <c r="O1990" s="57">
        <f t="shared" si="583"/>
        <v>29.860338861079761</v>
      </c>
      <c r="P1990" s="371">
        <f t="shared" si="584"/>
        <v>29.860338861079761</v>
      </c>
      <c r="Q1990" s="371">
        <f t="shared" si="585"/>
        <v>-116.06079212211506</v>
      </c>
      <c r="R1990" s="12">
        <f t="shared" si="586"/>
        <v>63.93920787788494</v>
      </c>
      <c r="S1990" s="57">
        <f t="shared" si="587"/>
        <v>1.6048496778267138</v>
      </c>
      <c r="T1990" s="12">
        <f t="shared" si="570"/>
        <v>29.860338861079761</v>
      </c>
    </row>
    <row r="1991" spans="1:20" x14ac:dyDescent="0.25">
      <c r="A1991" s="57">
        <f t="shared" si="571"/>
        <v>10121.885474033321</v>
      </c>
      <c r="B1991" s="12">
        <f t="shared" si="588"/>
        <v>1610.9481066024553</v>
      </c>
      <c r="C1991" s="57" t="str">
        <f t="shared" si="572"/>
        <v>-13.6097076324889-27.7969411919806i</v>
      </c>
      <c r="D1991" s="57" t="str">
        <f t="shared" si="573"/>
        <v>7.79920095185327-19.8381071058236i</v>
      </c>
      <c r="E1991" s="57" t="str">
        <f t="shared" si="574"/>
        <v>156.39818296371-1.11257494183609i</v>
      </c>
      <c r="F1991" s="57" t="str">
        <f t="shared" si="575"/>
        <v>3.83978183131303-41.2210566261958i</v>
      </c>
      <c r="G1991" s="57" t="str">
        <f t="shared" si="576"/>
        <v>0.99998489298272-0.00388674530401327i</v>
      </c>
      <c r="H1991" s="57" t="str">
        <f t="shared" si="577"/>
        <v>113.025293831836+118.634780422699i</v>
      </c>
      <c r="I1991" s="57" t="str">
        <f t="shared" si="578"/>
        <v>15.0199126762259-11.8582214589065i</v>
      </c>
      <c r="K1991" s="57" t="str">
        <f t="shared" si="579"/>
        <v>0.0505161143606055-0.0544403115227479i</v>
      </c>
      <c r="L1991" s="57" t="str">
        <f t="shared" si="580"/>
        <v>0.000125-0.311462239706809i</v>
      </c>
      <c r="M1991" s="57" t="str">
        <f t="shared" si="581"/>
        <v>0.0015-0.150145626800912i</v>
      </c>
      <c r="N1991" s="57">
        <f t="shared" si="582"/>
        <v>63.913089191487771</v>
      </c>
      <c r="O1991" s="57">
        <f t="shared" si="583"/>
        <v>29.81317489897711</v>
      </c>
      <c r="P1991" s="371">
        <f t="shared" si="584"/>
        <v>29.81317489897711</v>
      </c>
      <c r="Q1991" s="371">
        <f t="shared" si="585"/>
        <v>-116.08691080851223</v>
      </c>
      <c r="R1991" s="12">
        <f t="shared" si="586"/>
        <v>63.913089191487771</v>
      </c>
      <c r="S1991" s="57">
        <f t="shared" si="587"/>
        <v>1.6109481066024554</v>
      </c>
      <c r="T1991" s="12">
        <f t="shared" si="570"/>
        <v>29.81317489897711</v>
      </c>
    </row>
    <row r="1992" spans="1:20" x14ac:dyDescent="0.25">
      <c r="A1992" s="57">
        <f t="shared" si="571"/>
        <v>10160.348638834648</v>
      </c>
      <c r="B1992" s="12">
        <f t="shared" si="588"/>
        <v>1617.0697094075447</v>
      </c>
      <c r="C1992" s="57" t="str">
        <f t="shared" si="572"/>
        <v>-13.5484241310463-27.640218719117i</v>
      </c>
      <c r="D1992" s="57" t="str">
        <f t="shared" si="573"/>
        <v>7.79919486817715-19.7636064431271i</v>
      </c>
      <c r="E1992" s="57" t="str">
        <f t="shared" si="574"/>
        <v>156.381328597433-1.09227704451891i</v>
      </c>
      <c r="F1992" s="57" t="str">
        <f t="shared" si="575"/>
        <v>3.83978138961732-41.0651227993818i</v>
      </c>
      <c r="G1992" s="57" t="str">
        <f t="shared" si="576"/>
        <v>0.999984777952994-0.00390151448737155i</v>
      </c>
      <c r="H1992" s="57" t="str">
        <f t="shared" si="577"/>
        <v>113.055930181176+119.097904800373i</v>
      </c>
      <c r="I1992" s="57" t="str">
        <f t="shared" si="578"/>
        <v>15.0217087519193-11.8070347154389i</v>
      </c>
      <c r="K1992" s="57" t="str">
        <f t="shared" si="579"/>
        <v>0.0503105192658721-0.0544216804674491i</v>
      </c>
      <c r="L1992" s="57" t="str">
        <f t="shared" si="580"/>
        <v>0.000125-0.310283163684807i</v>
      </c>
      <c r="M1992" s="57" t="str">
        <f t="shared" si="581"/>
        <v>0.0015-0.149577233314317i</v>
      </c>
      <c r="N1992" s="57">
        <f t="shared" si="582"/>
        <v>63.887261798123788</v>
      </c>
      <c r="O1992" s="57">
        <f t="shared" si="583"/>
        <v>29.765982342604801</v>
      </c>
      <c r="P1992" s="371">
        <f t="shared" si="584"/>
        <v>29.765982342604801</v>
      </c>
      <c r="Q1992" s="371">
        <f t="shared" si="585"/>
        <v>-116.11273820187621</v>
      </c>
      <c r="R1992" s="12">
        <f t="shared" si="586"/>
        <v>63.887261798123788</v>
      </c>
      <c r="S1992" s="57">
        <f t="shared" si="587"/>
        <v>1.6170697094075446</v>
      </c>
      <c r="T1992" s="12">
        <f t="shared" si="570"/>
        <v>29.765982342604801</v>
      </c>
    </row>
    <row r="1993" spans="1:20" x14ac:dyDescent="0.25">
      <c r="A1993" s="57">
        <f t="shared" si="571"/>
        <v>10198.95796366222</v>
      </c>
      <c r="B1993" s="12">
        <f t="shared" si="588"/>
        <v>1623.2145743032934</v>
      </c>
      <c r="C1993" s="57" t="str">
        <f t="shared" si="572"/>
        <v>-13.4872179625327-27.4843522004552i</v>
      </c>
      <c r="D1993" s="57" t="str">
        <f t="shared" si="573"/>
        <v>7.79918873818681-19.6893900856031i</v>
      </c>
      <c r="E1993" s="57" t="str">
        <f t="shared" si="574"/>
        <v>156.364532110344-1.07184281215321i</v>
      </c>
      <c r="F1993" s="57" t="str">
        <f t="shared" si="575"/>
        <v>3.83978094455843-40.9097797081194i</v>
      </c>
      <c r="G1993" s="57" t="str">
        <f t="shared" si="576"/>
        <v>0.999984662047408-0.00391633978849094i</v>
      </c>
      <c r="H1993" s="57" t="str">
        <f t="shared" si="577"/>
        <v>113.086810377541+119.562932444999i</v>
      </c>
      <c r="I1993" s="57" t="str">
        <f t="shared" si="578"/>
        <v>15.0235189147128-11.7560170036537i</v>
      </c>
      <c r="K1993" s="57" t="str">
        <f t="shared" si="579"/>
        <v>0.0501050678617655-0.0544022799025738i</v>
      </c>
      <c r="L1993" s="57" t="str">
        <f t="shared" si="580"/>
        <v>0.000125-0.309108551190283i</v>
      </c>
      <c r="M1993" s="57" t="str">
        <f t="shared" si="581"/>
        <v>0.0015-0.149010991546441i</v>
      </c>
      <c r="N1993" s="57">
        <f t="shared" si="582"/>
        <v>63.861727239503125</v>
      </c>
      <c r="O1993" s="57">
        <f t="shared" si="583"/>
        <v>29.718761447180935</v>
      </c>
      <c r="P1993" s="371">
        <f t="shared" si="584"/>
        <v>29.718761447180935</v>
      </c>
      <c r="Q1993" s="371">
        <f t="shared" si="585"/>
        <v>-116.13827276049687</v>
      </c>
      <c r="R1993" s="12">
        <f t="shared" si="586"/>
        <v>63.861727239503125</v>
      </c>
      <c r="S1993" s="57">
        <f t="shared" si="587"/>
        <v>1.6232145743032933</v>
      </c>
      <c r="T1993" s="12">
        <f t="shared" si="570"/>
        <v>29.718761447180935</v>
      </c>
    </row>
    <row r="1994" spans="1:20" x14ac:dyDescent="0.25">
      <c r="A1994" s="57">
        <f t="shared" si="571"/>
        <v>10237.714003924137</v>
      </c>
      <c r="B1994" s="12">
        <f t="shared" si="588"/>
        <v>1629.382789685646</v>
      </c>
      <c r="C1994" s="57" t="str">
        <f t="shared" si="572"/>
        <v>-13.4260907418408-27.3293385194901i</v>
      </c>
      <c r="D1994" s="57" t="str">
        <f t="shared" si="573"/>
        <v>7.7991825615298-19.6154569656137i</v>
      </c>
      <c r="E1994" s="57" t="str">
        <f t="shared" si="574"/>
        <v>156.347794288858-1.05127230956961i</v>
      </c>
      <c r="F1994" s="57" t="str">
        <f t="shared" si="575"/>
        <v>3.83978049611077-40.7550251177461i</v>
      </c>
      <c r="G1994" s="57" t="str">
        <f t="shared" si="576"/>
        <v>0.999984545259293-0.00393122142056017i</v>
      </c>
      <c r="H1994" s="57" t="str">
        <f t="shared" si="577"/>
        <v>113.117936443948+120.029872278529i</v>
      </c>
      <c r="I1994" s="57" t="str">
        <f t="shared" si="578"/>
        <v>15.025343278293-11.7051675802231i</v>
      </c>
      <c r="K1994" s="57" t="str">
        <f t="shared" si="579"/>
        <v>0.0498997659023271-0.0543821112093648i</v>
      </c>
      <c r="L1994" s="57" t="str">
        <f t="shared" si="580"/>
        <v>0.000125-0.307938385326044i</v>
      </c>
      <c r="M1994" s="57" t="str">
        <f t="shared" si="581"/>
        <v>0.0015-0.148446893351704i</v>
      </c>
      <c r="N1994" s="57">
        <f t="shared" si="582"/>
        <v>63.836487046901354</v>
      </c>
      <c r="O1994" s="57">
        <f t="shared" si="583"/>
        <v>29.671512470100918</v>
      </c>
      <c r="P1994" s="371">
        <f t="shared" si="584"/>
        <v>29.671512470100918</v>
      </c>
      <c r="Q1994" s="371">
        <f t="shared" si="585"/>
        <v>-116.16351295309865</v>
      </c>
      <c r="R1994" s="12">
        <f t="shared" si="586"/>
        <v>63.836487046901354</v>
      </c>
      <c r="S1994" s="57">
        <f t="shared" si="587"/>
        <v>1.6293827896856461</v>
      </c>
      <c r="T1994" s="12">
        <f t="shared" si="570"/>
        <v>29.671512470100918</v>
      </c>
    </row>
    <row r="1995" spans="1:20" x14ac:dyDescent="0.25">
      <c r="A1995" s="57">
        <f t="shared" si="571"/>
        <v>10276.617317139049</v>
      </c>
      <c r="B1995" s="12">
        <f t="shared" si="588"/>
        <v>1635.5744442864516</v>
      </c>
      <c r="C1995" s="57" t="str">
        <f t="shared" si="572"/>
        <v>-13.3650440752088-27.1751745545072i</v>
      </c>
      <c r="D1995" s="57" t="str">
        <f t="shared" si="573"/>
        <v>7.79917633785089-19.5418060195952i</v>
      </c>
      <c r="E1995" s="57" t="str">
        <f t="shared" si="574"/>
        <v>156.331115918096-1.03056560629625i</v>
      </c>
      <c r="F1995" s="57" t="str">
        <f t="shared" si="575"/>
        <v>3.83978004424855-40.6008568020647i</v>
      </c>
      <c r="G1995" s="57" t="str">
        <f t="shared" si="576"/>
        <v>0.99998442758193-0.00394615959757741i</v>
      </c>
      <c r="H1995" s="57" t="str">
        <f t="shared" si="577"/>
        <v>113.149310421469+120.498733277105i</v>
      </c>
      <c r="I1995" s="57" t="str">
        <f t="shared" si="578"/>
        <v>15.0271819573137-11.6544857041305i</v>
      </c>
      <c r="K1995" s="57" t="str">
        <f t="shared" si="579"/>
        <v>0.0496946191246387-0.0543611758224732i</v>
      </c>
      <c r="L1995" s="57" t="str">
        <f t="shared" si="580"/>
        <v>0.000125-0.306772649258861i</v>
      </c>
      <c r="M1995" s="57" t="str">
        <f t="shared" si="581"/>
        <v>0.0015-0.147884930615366i</v>
      </c>
      <c r="N1995" s="57">
        <f t="shared" si="582"/>
        <v>63.811542741014378</v>
      </c>
      <c r="O1995" s="57">
        <f t="shared" si="583"/>
        <v>29.624235670925387</v>
      </c>
      <c r="P1995" s="371">
        <f t="shared" si="584"/>
        <v>29.624235670925387</v>
      </c>
      <c r="Q1995" s="371">
        <f t="shared" si="585"/>
        <v>-116.18845725898562</v>
      </c>
      <c r="R1995" s="12">
        <f t="shared" si="586"/>
        <v>63.811542741014378</v>
      </c>
      <c r="S1995" s="57">
        <f t="shared" si="587"/>
        <v>1.6355744442864515</v>
      </c>
      <c r="T1995" s="12">
        <f t="shared" si="570"/>
        <v>29.624235670925387</v>
      </c>
    </row>
    <row r="1996" spans="1:20" x14ac:dyDescent="0.25">
      <c r="A1996" s="57">
        <f t="shared" si="571"/>
        <v>10315.668462944179</v>
      </c>
      <c r="B1996" s="12">
        <f t="shared" si="588"/>
        <v>1641.7896271747402</v>
      </c>
      <c r="C1996" s="57" t="str">
        <f t="shared" si="572"/>
        <v>-13.3040795600606-27.0218571786704i</v>
      </c>
      <c r="D1996" s="57" t="str">
        <f t="shared" si="573"/>
        <v>7.79917006679214-19.4684361880429i</v>
      </c>
      <c r="E1996" s="57" t="str">
        <f t="shared" si="574"/>
        <v>156.314497781841-1.00972277651604i</v>
      </c>
      <c r="F1996" s="57" t="str">
        <f t="shared" si="575"/>
        <v>3.83977958894573-40.4472725433116i</v>
      </c>
      <c r="G1996" s="57" t="str">
        <f t="shared" si="576"/>
        <v>0.999984309008548-0.00396115453435334i</v>
      </c>
      <c r="H1996" s="57" t="str">
        <f t="shared" si="577"/>
        <v>113.180934369416+120.969524471516i</v>
      </c>
      <c r="I1996" s="57" t="str">
        <f t="shared" si="578"/>
        <v>15.0290350674047-11.6039706366594i</v>
      </c>
      <c r="K1996" s="57" t="str">
        <f t="shared" si="579"/>
        <v>0.0494896332481883-0.054339475229711i</v>
      </c>
      <c r="L1996" s="57" t="str">
        <f t="shared" si="580"/>
        <v>0.000125-0.305611326219228i</v>
      </c>
      <c r="M1996" s="57" t="str">
        <f t="shared" si="581"/>
        <v>0.0015-0.147325095253403i</v>
      </c>
      <c r="N1996" s="57">
        <f t="shared" si="582"/>
        <v>63.786895831815258</v>
      </c>
      <c r="O1996" s="57">
        <f t="shared" si="583"/>
        <v>29.576931311367382</v>
      </c>
      <c r="P1996" s="371">
        <f t="shared" si="584"/>
        <v>29.576931311367382</v>
      </c>
      <c r="Q1996" s="371">
        <f t="shared" si="585"/>
        <v>-116.21310416818474</v>
      </c>
      <c r="R1996" s="12">
        <f t="shared" si="586"/>
        <v>63.786895831815258</v>
      </c>
      <c r="S1996" s="57">
        <f t="shared" si="587"/>
        <v>1.6417896271747401</v>
      </c>
      <c r="T1996" s="12">
        <f t="shared" si="570"/>
        <v>29.576931311367382</v>
      </c>
    </row>
    <row r="1997" spans="1:20" x14ac:dyDescent="0.25">
      <c r="A1997" s="57">
        <f t="shared" si="571"/>
        <v>10354.868003103365</v>
      </c>
      <c r="B1997" s="12">
        <f t="shared" si="588"/>
        <v>1648.0284277580042</v>
      </c>
      <c r="C1997" s="57" t="str">
        <f t="shared" si="572"/>
        <v>-13.243198784849-26.8693832601141i</v>
      </c>
      <c r="D1997" s="57" t="str">
        <f t="shared" si="573"/>
        <v>7.79916374799305-19.3953464154963i</v>
      </c>
      <c r="E1997" s="57" t="str">
        <f t="shared" si="574"/>
        <v>156.297940662491-0.988743899032853i</v>
      </c>
      <c r="F1997" s="57" t="str">
        <f t="shared" si="575"/>
        <v>3.83977913017615-40.294270132126i</v>
      </c>
      <c r="G1997" s="57" t="str">
        <f t="shared" si="576"/>
        <v>0.999984189532324-0.00397620644651424i</v>
      </c>
      <c r="H1997" s="57" t="str">
        <f t="shared" si="577"/>
        <v>113.212810365518+121.442254947654i</v>
      </c>
      <c r="I1997" s="57" t="str">
        <f t="shared" si="578"/>
        <v>15.030902725181-11.5536216413811i</v>
      </c>
      <c r="K1997" s="57" t="str">
        <f t="shared" si="579"/>
        <v>0.049284813974247-0.0543170109717948i</v>
      </c>
      <c r="L1997" s="57" t="str">
        <f t="shared" si="580"/>
        <v>0.000125-0.304454399501123i</v>
      </c>
      <c r="M1997" s="57" t="str">
        <f t="shared" si="581"/>
        <v>0.0015-0.146767379212396i</v>
      </c>
      <c r="N1997" s="57">
        <f t="shared" si="582"/>
        <v>63.762547818411946</v>
      </c>
      <c r="O1997" s="57">
        <f t="shared" si="583"/>
        <v>29.529599655279966</v>
      </c>
      <c r="P1997" s="371">
        <f t="shared" si="584"/>
        <v>29.529599655279966</v>
      </c>
      <c r="Q1997" s="371">
        <f t="shared" si="585"/>
        <v>-116.23745218158805</v>
      </c>
      <c r="R1997" s="12">
        <f t="shared" si="586"/>
        <v>63.762547818411946</v>
      </c>
      <c r="S1997" s="57">
        <f t="shared" si="587"/>
        <v>1.6480284277580042</v>
      </c>
      <c r="T1997" s="12">
        <f t="shared" si="570"/>
        <v>29.529599655279966</v>
      </c>
    </row>
    <row r="1998" spans="1:20" x14ac:dyDescent="0.25">
      <c r="A1998" s="57">
        <f t="shared" si="571"/>
        <v>10394.216501515159</v>
      </c>
      <c r="B1998" s="12">
        <f t="shared" si="588"/>
        <v>1654.2909357834847</v>
      </c>
      <c r="C1998" s="57" t="str">
        <f t="shared" si="572"/>
        <v>-13.182403328901-26.7177496620349i</v>
      </c>
      <c r="D1998" s="57" t="str">
        <f t="shared" si="573"/>
        <v>7.79915738109018-19.322535650523i</v>
      </c>
      <c r="E1998" s="57" t="str">
        <f t="shared" si="574"/>
        <v>156.281445341027-0.967629057230316i</v>
      </c>
      <c r="F1998" s="57" t="str">
        <f t="shared" si="575"/>
        <v>3.83977866791342-40.1418473675162i</v>
      </c>
      <c r="G1998" s="57" t="str">
        <f t="shared" si="576"/>
        <v>0.999984069146384-0.00399131555050507i</v>
      </c>
      <c r="H1998" s="57" t="str">
        <f t="shared" si="577"/>
        <v>113.24494050611+121.91693384699i</v>
      </c>
      <c r="I1998" s="57" t="str">
        <f t="shared" si="578"/>
        <v>15.0327850482519-11.5034379841424i</v>
      </c>
      <c r="K1998" s="57" t="str">
        <f t="shared" si="579"/>
        <v>0.0490801669852416-0.0542937846420807i</v>
      </c>
      <c r="L1998" s="57" t="str">
        <f t="shared" si="580"/>
        <v>0.000125-0.303301852461769i</v>
      </c>
      <c r="M1998" s="57" t="str">
        <f t="shared" si="581"/>
        <v>0.0015-0.146211774469412i</v>
      </c>
      <c r="N1998" s="57">
        <f t="shared" si="582"/>
        <v>63.738500188903643</v>
      </c>
      <c r="O1998" s="57">
        <f t="shared" si="583"/>
        <v>29.482240968642902</v>
      </c>
      <c r="P1998" s="371">
        <f t="shared" si="584"/>
        <v>29.482240968642902</v>
      </c>
      <c r="Q1998" s="371">
        <f t="shared" si="585"/>
        <v>-116.26149981109636</v>
      </c>
      <c r="R1998" s="12">
        <f t="shared" si="586"/>
        <v>63.738500188903643</v>
      </c>
      <c r="S1998" s="57">
        <f t="shared" si="587"/>
        <v>1.6542909357834847</v>
      </c>
      <c r="T1998" s="12">
        <f t="shared" si="570"/>
        <v>29.482240968642902</v>
      </c>
    </row>
    <row r="1999" spans="1:20" x14ac:dyDescent="0.25">
      <c r="A1999" s="57">
        <f t="shared" si="571"/>
        <v>10433.714524220917</v>
      </c>
      <c r="B1999" s="12">
        <f t="shared" si="588"/>
        <v>1660.577241339462</v>
      </c>
      <c r="C1999" s="57" t="str">
        <f t="shared" si="572"/>
        <v>-13.121694762264-26.5669532427868i</v>
      </c>
      <c r="D1999" s="57" t="str">
        <f t="shared" si="573"/>
        <v>7.7991509657175-19.2500028457045i</v>
      </c>
      <c r="E1999" s="57" t="str">
        <f t="shared" si="574"/>
        <v>156.265012596959-0.946378339032449i</v>
      </c>
      <c r="F1999" s="57" t="str">
        <f t="shared" si="575"/>
        <v>3.83977820213095-39.9900020568296i</v>
      </c>
      <c r="G1999" s="57" t="str">
        <f t="shared" si="576"/>
        <v>0.999983947843802-0.00400648206359257i</v>
      </c>
      <c r="H1999" s="57" t="str">
        <f t="shared" si="577"/>
        <v>113.277326906319+122.393570367036i</v>
      </c>
      <c r="I1999" s="57" t="str">
        <f t="shared" si="578"/>
        <v>15.0346821552302-11.4534189330546i</v>
      </c>
      <c r="K1999" s="57" t="str">
        <f t="shared" si="579"/>
        <v>0.0488756979441401-0.0542697978862904i</v>
      </c>
      <c r="L1999" s="57" t="str">
        <f t="shared" si="580"/>
        <v>0.000125-0.302153668521388i</v>
      </c>
      <c r="M1999" s="57" t="str">
        <f t="shared" si="581"/>
        <v>0.0015-0.145658273031891i</v>
      </c>
      <c r="N1999" s="57">
        <f t="shared" si="582"/>
        <v>63.71475442024115</v>
      </c>
      <c r="O1999" s="57">
        <f t="shared" si="583"/>
        <v>29.434855519549338</v>
      </c>
      <c r="P1999" s="371">
        <f t="shared" si="584"/>
        <v>29.434855519549338</v>
      </c>
      <c r="Q1999" s="371">
        <f t="shared" si="585"/>
        <v>-116.28524557975885</v>
      </c>
      <c r="R1999" s="12">
        <f t="shared" si="586"/>
        <v>63.71475442024115</v>
      </c>
      <c r="S1999" s="57">
        <f t="shared" si="587"/>
        <v>1.6605772413394619</v>
      </c>
      <c r="T1999" s="12">
        <f t="shared" si="570"/>
        <v>29.434855519549338</v>
      </c>
    </row>
    <row r="2000" spans="1:20" x14ac:dyDescent="0.25">
      <c r="A2000" s="57">
        <f t="shared" si="571"/>
        <v>10473.362639412957</v>
      </c>
      <c r="B2000" s="12">
        <f t="shared" si="588"/>
        <v>1666.8874348565521</v>
      </c>
      <c r="C2000" s="57" t="str">
        <f t="shared" si="572"/>
        <v>-13.061074645556-26.4169908559776i</v>
      </c>
      <c r="D2000" s="57" t="str">
        <f t="shared" si="573"/>
        <v>7.79914450150591-19.1777469576201i</v>
      </c>
      <c r="E2000" s="57" t="str">
        <f t="shared" si="574"/>
        <v>156.248643208297-0.924991836866448i</v>
      </c>
      <c r="F2000" s="57" t="str">
        <f t="shared" si="575"/>
        <v>3.83977773280189-39.8387320157193i</v>
      </c>
      <c r="G2000" s="57" t="str">
        <f t="shared" si="576"/>
        <v>0.999983825617599-0.0040217062038684i</v>
      </c>
      <c r="H2000" s="57" t="str">
        <f t="shared" si="577"/>
        <v>113.309971700252+122.872173761832i</v>
      </c>
      <c r="I2000" s="57" t="str">
        <f t="shared" si="578"/>
        <v>15.0365941657419-11.4035637584804i</v>
      </c>
      <c r="K2000" s="57" t="str">
        <f t="shared" si="579"/>
        <v>0.0486714124938347-0.054245052402229i</v>
      </c>
      <c r="L2000" s="57" t="str">
        <f t="shared" si="580"/>
        <v>0.000125-0.301009831162968i</v>
      </c>
      <c r="M2000" s="57" t="str">
        <f t="shared" si="581"/>
        <v>0.0015-0.145106866937528i</v>
      </c>
      <c r="N2000" s="57">
        <f t="shared" si="582"/>
        <v>63.691311978084045</v>
      </c>
      <c r="O2000" s="57">
        <f t="shared" si="583"/>
        <v>29.38744357819224</v>
      </c>
      <c r="P2000" s="371">
        <f t="shared" si="584"/>
        <v>29.38744357819224</v>
      </c>
      <c r="Q2000" s="371">
        <f t="shared" si="585"/>
        <v>-116.30868802191596</v>
      </c>
      <c r="R2000" s="12">
        <f t="shared" si="586"/>
        <v>63.691311978084045</v>
      </c>
      <c r="S2000" s="57">
        <f t="shared" si="587"/>
        <v>1.6668874348565521</v>
      </c>
      <c r="T2000" s="12">
        <f t="shared" si="570"/>
        <v>29.38744357819224</v>
      </c>
    </row>
    <row r="2001" spans="1:20" x14ac:dyDescent="0.25">
      <c r="A2001" s="57">
        <f t="shared" si="571"/>
        <v>10513.161417442727</v>
      </c>
      <c r="B2001" s="12">
        <f t="shared" si="588"/>
        <v>1673.221607109007</v>
      </c>
      <c r="C2001" s="57" t="str">
        <f t="shared" si="572"/>
        <v>-13.0005445298164-26.2678593505706i</v>
      </c>
      <c r="D2001" s="57" t="str">
        <f t="shared" si="573"/>
        <v>7.79913798808392-19.1057669468335i</v>
      </c>
      <c r="E2001" s="57" t="str">
        <f t="shared" si="574"/>
        <v>156.232337951507-0.903469647617069i</v>
      </c>
      <c r="F2001" s="57" t="str">
        <f t="shared" si="575"/>
        <v>3.83977725989932-39.6880350681156i</v>
      </c>
      <c r="G2001" s="57" t="str">
        <f t="shared" si="576"/>
        <v>0.999983702460742-0.00403698819025221i</v>
      </c>
      <c r="H2001" s="57" t="str">
        <f t="shared" si="577"/>
        <v>113.34287704119+123.352753342421i</v>
      </c>
      <c r="I2001" s="57" t="str">
        <f t="shared" si="578"/>
        <v>15.0385212004355-11.3538717330238i</v>
      </c>
      <c r="K2001" s="57" t="str">
        <f t="shared" si="579"/>
        <v>0.0484673162565355-0.0542195499394941i</v>
      </c>
      <c r="L2001" s="57" t="str">
        <f t="shared" si="580"/>
        <v>0.000125-0.299870323932027i</v>
      </c>
      <c r="M2001" s="57" t="str">
        <f t="shared" si="581"/>
        <v>0.0015-0.144557548254162i</v>
      </c>
      <c r="N2001" s="57">
        <f t="shared" si="582"/>
        <v>63.668174316664334</v>
      </c>
      <c r="O2001" s="57">
        <f t="shared" si="583"/>
        <v>29.340005416851277</v>
      </c>
      <c r="P2001" s="371">
        <f t="shared" si="584"/>
        <v>29.340005416851277</v>
      </c>
      <c r="Q2001" s="371">
        <f t="shared" si="585"/>
        <v>-116.33182568333567</v>
      </c>
      <c r="R2001" s="12">
        <f t="shared" si="586"/>
        <v>63.668174316664334</v>
      </c>
      <c r="S2001" s="57">
        <f t="shared" si="587"/>
        <v>1.6732216071090069</v>
      </c>
      <c r="T2001" s="12">
        <f t="shared" si="570"/>
        <v>29.340005416851277</v>
      </c>
    </row>
    <row r="2002" spans="1:20" x14ac:dyDescent="0.25">
      <c r="A2002" s="57">
        <f t="shared" si="571"/>
        <v>10553.111430829011</v>
      </c>
      <c r="B2002" s="12">
        <f t="shared" si="588"/>
        <v>1679.5798492160213</v>
      </c>
      <c r="C2002" s="57" t="str">
        <f t="shared" si="572"/>
        <v>-12.9401059563591-26.1195555709825i</v>
      </c>
      <c r="D2002" s="57" t="str">
        <f t="shared" si="573"/>
        <v>7.79913142507679-19.0340617778757i</v>
      </c>
      <c r="E2002" s="57" t="str">
        <f t="shared" si="574"/>
        <v>156.216097601471-0.88181187259099i</v>
      </c>
      <c r="F2002" s="57" t="str">
        <f t="shared" si="575"/>
        <v>3.83977678339595-39.5379090461912i</v>
      </c>
      <c r="G2002" s="57" t="str">
        <f t="shared" si="576"/>
        <v>0.999983578366145-0.00405232824249487i</v>
      </c>
      <c r="H2002" s="57" t="str">
        <f t="shared" si="577"/>
        <v>113.37604510178+123.835318477337i</v>
      </c>
      <c r="I2002" s="57" t="str">
        <f t="shared" si="578"/>
        <v>15.040463380991-11.3043421315163i</v>
      </c>
      <c r="K2002" s="57" t="str">
        <f t="shared" si="579"/>
        <v>0.0482634148331663-0.0541932922991765i</v>
      </c>
      <c r="L2002" s="57" t="str">
        <f t="shared" si="580"/>
        <v>0.000125-0.298735130436369i</v>
      </c>
      <c r="M2002" s="57" t="str">
        <f t="shared" si="581"/>
        <v>0.0015-0.14401030907966i</v>
      </c>
      <c r="N2002" s="57">
        <f t="shared" si="582"/>
        <v>63.645342878645806</v>
      </c>
      <c r="O2002" s="57">
        <f t="shared" si="583"/>
        <v>29.292541309877919</v>
      </c>
      <c r="P2002" s="371">
        <f t="shared" si="584"/>
        <v>29.292541309877919</v>
      </c>
      <c r="Q2002" s="371">
        <f t="shared" si="585"/>
        <v>-116.35465712135419</v>
      </c>
      <c r="R2002" s="12">
        <f t="shared" si="586"/>
        <v>63.645342878645806</v>
      </c>
      <c r="S2002" s="57">
        <f t="shared" si="587"/>
        <v>1.6795798492160214</v>
      </c>
      <c r="T2002" s="12">
        <f t="shared" si="570"/>
        <v>29.292541309877919</v>
      </c>
    </row>
    <row r="2003" spans="1:20" x14ac:dyDescent="0.25">
      <c r="A2003" s="57">
        <f t="shared" si="571"/>
        <v>10593.213254266162</v>
      </c>
      <c r="B2003" s="12">
        <f t="shared" si="588"/>
        <v>1685.9622526430423</v>
      </c>
      <c r="C2003" s="57" t="str">
        <f t="shared" si="572"/>
        <v>-12.8797604566293-25.9720763571887i</v>
      </c>
      <c r="D2003" s="57" t="str">
        <f t="shared" si="573"/>
        <v>7.79912481210722-18.9626304192322i</v>
      </c>
      <c r="E2003" s="57" t="str">
        <f t="shared" si="574"/>
        <v>156.199922931454-0.860018617471421i</v>
      </c>
      <c r="F2003" s="57" t="str">
        <f t="shared" si="575"/>
        <v>3.83977630326435-39.3883517903327i</v>
      </c>
      <c r="G2003" s="57" t="str">
        <f t="shared" si="576"/>
        <v>0.999983453326668-0.00406772658118154i</v>
      </c>
      <c r="H2003" s="57" t="str">
        <f t="shared" si="577"/>
        <v>113.40947807423+124.319878593102i</v>
      </c>
      <c r="I2003" s="57" t="str">
        <f t="shared" si="578"/>
        <v>15.0424208301305-11.2549742310065i</v>
      </c>
      <c r="K2003" s="57" t="str">
        <f t="shared" si="579"/>
        <v>0.0480597138027634-0.0541662813335528i</v>
      </c>
      <c r="L2003" s="57" t="str">
        <f t="shared" si="580"/>
        <v>0.000125-0.297604234345854i</v>
      </c>
      <c r="M2003" s="57" t="str">
        <f t="shared" si="581"/>
        <v>0.0015-0.143465141541801i</v>
      </c>
      <c r="N2003" s="57">
        <f t="shared" si="582"/>
        <v>63.622819094985999</v>
      </c>
      <c r="O2003" s="57">
        <f t="shared" si="583"/>
        <v>29.245051533682002</v>
      </c>
      <c r="P2003" s="371">
        <f t="shared" si="584"/>
        <v>29.245051533682002</v>
      </c>
      <c r="Q2003" s="371">
        <f t="shared" si="585"/>
        <v>-116.377180905014</v>
      </c>
      <c r="R2003" s="12">
        <f t="shared" si="586"/>
        <v>63.622819094985999</v>
      </c>
      <c r="S2003" s="57">
        <f t="shared" si="587"/>
        <v>1.6859622526430424</v>
      </c>
      <c r="T2003" s="12">
        <f t="shared" si="570"/>
        <v>29.245051533682002</v>
      </c>
    </row>
    <row r="2004" spans="1:20" x14ac:dyDescent="0.25">
      <c r="A2004" s="57">
        <f t="shared" si="571"/>
        <v>10633.467464632373</v>
      </c>
      <c r="B2004" s="12">
        <f t="shared" si="588"/>
        <v>1692.3689092030859</v>
      </c>
      <c r="C2004" s="57" t="str">
        <f t="shared" si="572"/>
        <v>-12.8195095520604-25.8254185448269i</v>
      </c>
      <c r="D2004" s="57" t="str">
        <f t="shared" si="573"/>
        <v>7.79911814879495-18.8914718433269i</v>
      </c>
      <c r="E2004" s="57" t="str">
        <f t="shared" si="574"/>
        <v>156.183814713061-0.838089992276452i</v>
      </c>
      <c r="F2004" s="57" t="str">
        <f t="shared" si="575"/>
        <v>3.83977581947697-39.2393611491088i</v>
      </c>
      <c r="G2004" s="57" t="str">
        <f t="shared" si="576"/>
        <v>0.999983327335118-0.00408318342773483i</v>
      </c>
      <c r="H2004" s="57" t="str">
        <f t="shared" si="577"/>
        <v>113.44317817051+124.806443174726i</v>
      </c>
      <c r="I2004" s="57" t="str">
        <f t="shared" si="578"/>
        <v>15.0443936716281-11.205767310748i</v>
      </c>
      <c r="K2004" s="57" t="str">
        <f t="shared" si="579"/>
        <v>0.047856218721883-0.0541385189457694i</v>
      </c>
      <c r="L2004" s="57" t="str">
        <f t="shared" si="580"/>
        <v>0.000125-0.296477619392164i</v>
      </c>
      <c r="M2004" s="57" t="str">
        <f t="shared" si="581"/>
        <v>0.0015-0.142922037798168i</v>
      </c>
      <c r="N2004" s="57">
        <f t="shared" si="582"/>
        <v>63.600604384800363</v>
      </c>
      <c r="O2004" s="57">
        <f t="shared" si="583"/>
        <v>29.197536366716736</v>
      </c>
      <c r="P2004" s="371">
        <f t="shared" si="584"/>
        <v>29.197536366716736</v>
      </c>
      <c r="Q2004" s="371">
        <f t="shared" si="585"/>
        <v>-116.39939561519964</v>
      </c>
      <c r="R2004" s="12">
        <f t="shared" si="586"/>
        <v>63.600604384800363</v>
      </c>
      <c r="S2004" s="57">
        <f t="shared" si="587"/>
        <v>1.6923689092030858</v>
      </c>
      <c r="T2004" s="12">
        <f t="shared" si="570"/>
        <v>29.197536366716736</v>
      </c>
    </row>
    <row r="2005" spans="1:20" x14ac:dyDescent="0.25">
      <c r="A2005" s="57">
        <f t="shared" si="571"/>
        <v>10673.874640997976</v>
      </c>
      <c r="B2005" s="12">
        <f t="shared" si="588"/>
        <v>1698.7999110580577</v>
      </c>
      <c r="C2005" s="57" t="str">
        <f t="shared" si="572"/>
        <v>-12.7593547539346-25.6795789653049i</v>
      </c>
      <c r="D2005" s="57" t="str">
        <f t="shared" si="573"/>
        <v>7.7991114347568-18.8205850265074i</v>
      </c>
      <c r="E2005" s="57" t="str">
        <f t="shared" si="574"/>
        <v>156.167773716208-0.816026111318736i</v>
      </c>
      <c r="F2005" s="57" t="str">
        <f t="shared" si="575"/>
        <v>3.83977533200596-39.0909349792386i</v>
      </c>
      <c r="G2005" s="57" t="str">
        <f t="shared" si="576"/>
        <v>0.999983200384244-0.00409869900441806i</v>
      </c>
      <c r="H2005" s="57" t="str">
        <f t="shared" si="577"/>
        <v>113.47714762255+125.295021766203i</v>
      </c>
      <c r="I2005" s="57" t="str">
        <f t="shared" si="578"/>
        <v>15.0463820303186-11.1567206521871i</v>
      </c>
      <c r="K2005" s="57" t="str">
        <f t="shared" si="579"/>
        <v>0.0476529351240144-0.0541100070895191i</v>
      </c>
      <c r="L2005" s="57" t="str">
        <f t="shared" si="580"/>
        <v>0.000125-0.295355269368563i</v>
      </c>
      <c r="M2005" s="57" t="str">
        <f t="shared" si="581"/>
        <v>0.0015-0.142380990036031i</v>
      </c>
      <c r="N2005" s="57">
        <f t="shared" si="582"/>
        <v>63.578700155225945</v>
      </c>
      <c r="O2005" s="57">
        <f t="shared" si="583"/>
        <v>29.149996089464388</v>
      </c>
      <c r="P2005" s="371">
        <f t="shared" si="584"/>
        <v>29.149996089464388</v>
      </c>
      <c r="Q2005" s="371">
        <f t="shared" si="585"/>
        <v>-116.42129984477405</v>
      </c>
      <c r="R2005" s="12">
        <f t="shared" si="586"/>
        <v>63.578700155225945</v>
      </c>
      <c r="S2005" s="57">
        <f t="shared" si="587"/>
        <v>1.6987999110580576</v>
      </c>
      <c r="T2005" s="12">
        <f t="shared" si="570"/>
        <v>29.149996089464388</v>
      </c>
    </row>
    <row r="2006" spans="1:20" x14ac:dyDescent="0.25">
      <c r="A2006" s="57">
        <f t="shared" si="571"/>
        <v>10714.435364633768</v>
      </c>
      <c r="B2006" s="12">
        <f t="shared" si="588"/>
        <v>1705.2553507200782</v>
      </c>
      <c r="C2006" s="57" t="str">
        <f t="shared" si="572"/>
        <v>-12.6992975632453-25.5345544459083i</v>
      </c>
      <c r="D2006" s="57" t="str">
        <f t="shared" si="573"/>
        <v>7.7991046696067-18.7499689490308i</v>
      </c>
      <c r="E2006" s="57" t="str">
        <f t="shared" si="574"/>
        <v>156.151800709078-0.793827093160064i</v>
      </c>
      <c r="F2006" s="57" t="str">
        <f t="shared" si="575"/>
        <v>3.83977484082325-38.9430711455613i</v>
      </c>
      <c r="G2006" s="57" t="str">
        <f t="shared" si="576"/>
        <v>0.999983072466743-0.00411427353433836i</v>
      </c>
      <c r="H2006" s="57" t="str">
        <f t="shared" si="577"/>
        <v>113.511388682445+125.785623971028i</v>
      </c>
      <c r="I2006" s="57" t="str">
        <f t="shared" si="578"/>
        <v>15.0483860321086-11.1078335389514i</v>
      </c>
      <c r="K2006" s="57" t="str">
        <f t="shared" si="579"/>
        <v>0.0474498685189942-0.0540807477687088i</v>
      </c>
      <c r="L2006" s="57" t="str">
        <f t="shared" si="580"/>
        <v>0.000125-0.294237168129671i</v>
      </c>
      <c r="M2006" s="57" t="str">
        <f t="shared" si="581"/>
        <v>0.0015-0.141841990472236i</v>
      </c>
      <c r="N2006" s="57">
        <f t="shared" si="582"/>
        <v>63.557107801286193</v>
      </c>
      <c r="O2006" s="57">
        <f t="shared" si="583"/>
        <v>29.102430984421087</v>
      </c>
      <c r="P2006" s="371">
        <f t="shared" si="584"/>
        <v>29.102430984421087</v>
      </c>
      <c r="Q2006" s="371">
        <f t="shared" si="585"/>
        <v>-116.44289219871381</v>
      </c>
      <c r="R2006" s="12">
        <f t="shared" si="586"/>
        <v>63.557107801286193</v>
      </c>
      <c r="S2006" s="57">
        <f t="shared" si="587"/>
        <v>1.7052553507200783</v>
      </c>
      <c r="T2006" s="12">
        <f t="shared" si="570"/>
        <v>29.102430984421087</v>
      </c>
    </row>
    <row r="2007" spans="1:20" x14ac:dyDescent="0.25">
      <c r="A2007" s="57">
        <f t="shared" si="571"/>
        <v>10755.150219019375</v>
      </c>
      <c r="B2007" s="12">
        <f t="shared" si="588"/>
        <v>1711.7353210528145</v>
      </c>
      <c r="C2007" s="57" t="str">
        <f t="shared" si="572"/>
        <v>-12.6393394705619-25.3903418099122i</v>
      </c>
      <c r="D2007" s="57" t="str">
        <f t="shared" si="573"/>
        <v>7.79909785295564-18.6796225950486i</v>
      </c>
      <c r="E2007" s="57" t="str">
        <f t="shared" si="574"/>
        <v>156.135896458096-0.771493060567561i</v>
      </c>
      <c r="F2007" s="57" t="str">
        <f t="shared" si="575"/>
        <v>3.83977434590055-38.7957675210059i</v>
      </c>
      <c r="G2007" s="57" t="str">
        <f t="shared" si="576"/>
        <v>0.999982943575255-0.00412990724144987i</v>
      </c>
      <c r="H2007" s="57" t="str">
        <f t="shared" si="577"/>
        <v>113.545903622659+126.278259452706i</v>
      </c>
      <c r="I2007" s="57" t="str">
        <f t="shared" si="578"/>
        <v>15.0504058039857-11.0591052568383i</v>
      </c>
      <c r="K2007" s="57" t="str">
        <f t="shared" si="579"/>
        <v>0.0472470243924309-0.0540507430371202i</v>
      </c>
      <c r="L2007" s="57" t="str">
        <f t="shared" si="580"/>
        <v>0.000125-0.293123299591224i</v>
      </c>
      <c r="M2007" s="57" t="str">
        <f t="shared" si="581"/>
        <v>0.0015-0.141305031353095i</v>
      </c>
      <c r="N2007" s="57">
        <f t="shared" si="582"/>
        <v>63.535828705757666</v>
      </c>
      <c r="O2007" s="57">
        <f t="shared" si="583"/>
        <v>29.054841336082063</v>
      </c>
      <c r="P2007" s="371">
        <f t="shared" si="584"/>
        <v>29.054841336082063</v>
      </c>
      <c r="Q2007" s="371">
        <f t="shared" si="585"/>
        <v>-116.46417129424233</v>
      </c>
      <c r="R2007" s="12">
        <f t="shared" si="586"/>
        <v>63.535828705757666</v>
      </c>
      <c r="S2007" s="57">
        <f t="shared" si="587"/>
        <v>1.7117353210528146</v>
      </c>
      <c r="T2007" s="12">
        <f t="shared" si="570"/>
        <v>29.054841336082063</v>
      </c>
    </row>
    <row r="2008" spans="1:20" x14ac:dyDescent="0.25">
      <c r="A2008" s="57">
        <f t="shared" si="571"/>
        <v>10796.019789851649</v>
      </c>
      <c r="B2008" s="12">
        <f t="shared" si="588"/>
        <v>1718.2399152728151</v>
      </c>
      <c r="C2008" s="57" t="str">
        <f t="shared" si="572"/>
        <v>-12.5794819558964-25.2469378766924i</v>
      </c>
      <c r="D2008" s="57" t="str">
        <f t="shared" si="573"/>
        <v>7.79909098441172-18.6095449525924i</v>
      </c>
      <c r="E2008" s="57" t="str">
        <f t="shared" si="574"/>
        <v>156.120061727889-0.749024140470948i</v>
      </c>
      <c r="F2008" s="57" t="str">
        <f t="shared" si="575"/>
        <v>3.83977384720949-38.6490219865601i</v>
      </c>
      <c r="G2008" s="57" t="str">
        <f t="shared" si="576"/>
        <v>0.999982813702365-0.00414560035055703i</v>
      </c>
      <c r="H2008" s="57" t="str">
        <f t="shared" si="577"/>
        <v>113.580694736234+126.772937935281i</v>
      </c>
      <c r="I2008" s="57" t="str">
        <f t="shared" si="578"/>
        <v>15.0524414740301-11.0105350938029i</v>
      </c>
      <c r="K2008" s="57" t="str">
        <f t="shared" si="579"/>
        <v>0.0470444082051322-0.0540199949980616i</v>
      </c>
      <c r="L2008" s="57" t="str">
        <f t="shared" si="580"/>
        <v>0.000125-0.292013647729851i</v>
      </c>
      <c r="M2008" s="57" t="str">
        <f t="shared" si="581"/>
        <v>0.0015-0.140770104954268i</v>
      </c>
      <c r="N2008" s="57">
        <f t="shared" si="582"/>
        <v>63.514864239036982</v>
      </c>
      <c r="O2008" s="57">
        <f t="shared" si="583"/>
        <v>29.007227430925941</v>
      </c>
      <c r="P2008" s="371">
        <f t="shared" si="584"/>
        <v>29.007227430925941</v>
      </c>
      <c r="Q2008" s="371">
        <f t="shared" si="585"/>
        <v>-116.48513576096302</v>
      </c>
      <c r="R2008" s="12">
        <f t="shared" si="586"/>
        <v>63.514864239036982</v>
      </c>
      <c r="S2008" s="57">
        <f t="shared" si="587"/>
        <v>1.7182399152728152</v>
      </c>
      <c r="T2008" s="12">
        <f t="shared" si="570"/>
        <v>29.007227430925941</v>
      </c>
    </row>
    <row r="2009" spans="1:20" x14ac:dyDescent="0.25">
      <c r="A2009" s="57">
        <f t="shared" si="571"/>
        <v>10837.044665053085</v>
      </c>
      <c r="B2009" s="12">
        <f t="shared" si="588"/>
        <v>1724.7692269508518</v>
      </c>
      <c r="C2009" s="57" t="str">
        <f t="shared" si="572"/>
        <v>-12.5197264885732-25.1043394618388i</v>
      </c>
      <c r="D2009" s="57" t="str">
        <f t="shared" si="573"/>
        <v>7.7990840635798-18.5397350135586i</v>
      </c>
      <c r="E2009" s="57" t="str">
        <f t="shared" si="574"/>
        <v>156.104297281256-0.726420463916831i</v>
      </c>
      <c r="F2009" s="57" t="str">
        <f t="shared" si="575"/>
        <v>3.83977334472125-38.502832431239i</v>
      </c>
      <c r="G2009" s="57" t="str">
        <f t="shared" si="576"/>
        <v>0.999982682840599-0.0041613530873177i</v>
      </c>
      <c r="H2009" s="57" t="str">
        <f t="shared" si="577"/>
        <v>113.615764336998+127.269669203857i</v>
      </c>
      <c r="I2009" s="57" t="str">
        <f t="shared" si="578"/>
        <v>15.054493171423-10.9621223399457i</v>
      </c>
      <c r="K2009" s="57" t="str">
        <f t="shared" si="579"/>
        <v>0.0468420253925384-0.0539885058040133i</v>
      </c>
      <c r="L2009" s="57" t="str">
        <f t="shared" si="580"/>
        <v>0.000125-0.290908196582836i</v>
      </c>
      <c r="M2009" s="57" t="str">
        <f t="shared" si="581"/>
        <v>0.0015-0.140237203580662i</v>
      </c>
      <c r="N2009" s="57">
        <f t="shared" si="582"/>
        <v>63.494215759007943</v>
      </c>
      <c r="O2009" s="57">
        <f t="shared" si="583"/>
        <v>28.959589557399113</v>
      </c>
      <c r="P2009" s="371">
        <f t="shared" si="584"/>
        <v>28.959589557399113</v>
      </c>
      <c r="Q2009" s="371">
        <f t="shared" si="585"/>
        <v>-116.50578424099206</v>
      </c>
      <c r="R2009" s="12">
        <f t="shared" si="586"/>
        <v>63.494215759007943</v>
      </c>
      <c r="S2009" s="57">
        <f t="shared" si="587"/>
        <v>1.7247692269508519</v>
      </c>
      <c r="T2009" s="12">
        <f t="shared" si="570"/>
        <v>28.959589557399113</v>
      </c>
    </row>
    <row r="2010" spans="1:20" x14ac:dyDescent="0.25">
      <c r="A2010" s="57">
        <f t="shared" si="571"/>
        <v>10878.225434780288</v>
      </c>
      <c r="B2010" s="12">
        <f t="shared" si="588"/>
        <v>1731.3233500132651</v>
      </c>
      <c r="C2010" s="57" t="str">
        <f t="shared" si="572"/>
        <v>-12.4600745271011-24.9625433772731i</v>
      </c>
      <c r="D2010" s="57" t="str">
        <f t="shared" si="573"/>
        <v>7.79907709006212-18.4701917736953i</v>
      </c>
      <c r="E2010" s="57" t="str">
        <f t="shared" si="574"/>
        <v>156.088603879135-0.703682166023767i</v>
      </c>
      <c r="F2010" s="57" t="str">
        <f t="shared" si="575"/>
        <v>3.839772838407-38.3571967520571i</v>
      </c>
      <c r="G2010" s="57" t="str">
        <f t="shared" si="576"/>
        <v>0.999982550982428-0.00417716567824647i</v>
      </c>
      <c r="H2010" s="57" t="str">
        <f t="shared" si="577"/>
        <v>113.651114759781+127.768463105131i</v>
      </c>
      <c r="I2010" s="57" t="str">
        <f t="shared" si="578"/>
        <v>15.056561026459-10.9138662875025i</v>
      </c>
      <c r="K2010" s="57" t="str">
        <f t="shared" si="579"/>
        <v>0.0466398813641637-0.0539562776562648i</v>
      </c>
      <c r="L2010" s="57" t="str">
        <f t="shared" si="580"/>
        <v>0.000125-0.289806930247894i</v>
      </c>
      <c r="M2010" s="57" t="str">
        <f t="shared" si="581"/>
        <v>0.0015-0.13970631956631i</v>
      </c>
      <c r="N2010" s="57">
        <f t="shared" si="582"/>
        <v>63.473884610911782</v>
      </c>
      <c r="O2010" s="57">
        <f t="shared" si="583"/>
        <v>28.911928005900553</v>
      </c>
      <c r="P2010" s="371">
        <f t="shared" si="584"/>
        <v>28.911928005900553</v>
      </c>
      <c r="Q2010" s="371">
        <f t="shared" si="585"/>
        <v>-116.52611538908822</v>
      </c>
      <c r="R2010" s="12">
        <f t="shared" si="586"/>
        <v>63.473884610911782</v>
      </c>
      <c r="S2010" s="57">
        <f t="shared" si="587"/>
        <v>1.7313233500132652</v>
      </c>
      <c r="T2010" s="12">
        <f t="shared" si="570"/>
        <v>28.911928005900553</v>
      </c>
    </row>
    <row r="2011" spans="1:20" x14ac:dyDescent="0.25">
      <c r="A2011" s="57">
        <f t="shared" si="571"/>
        <v>10919.562691432453</v>
      </c>
      <c r="B2011" s="12">
        <f t="shared" si="588"/>
        <v>1737.9023787433155</v>
      </c>
      <c r="C2011" s="57" t="str">
        <f t="shared" si="572"/>
        <v>-12.4005275190466-24.8215464313637i</v>
      </c>
      <c r="D2011" s="57" t="str">
        <f t="shared" si="573"/>
        <v>7.79907006345756-18.4009142325863i</v>
      </c>
      <c r="E2011" s="57" t="str">
        <f t="shared" si="574"/>
        <v>156.072982280574-0.680809385938435i</v>
      </c>
      <c r="F2011" s="57" t="str">
        <f t="shared" si="575"/>
        <v>3.83977232823757-38.2121128539956i</v>
      </c>
      <c r="G2011" s="57" t="str">
        <f t="shared" si="576"/>
        <v>0.999982418120267-0.00419303835071788i</v>
      </c>
      <c r="H2011" s="57" t="str">
        <f t="shared" si="577"/>
        <v>113.686748360629+128.269329547933i</v>
      </c>
      <c r="I2011" s="57" t="str">
        <f t="shared" si="578"/>
        <v>15.0586451705552-10.8657662308312i</v>
      </c>
      <c r="K2011" s="57" t="str">
        <f t="shared" si="579"/>
        <v>0.0464379815030415-0.0539233128045438i</v>
      </c>
      <c r="L2011" s="57" t="str">
        <f t="shared" si="580"/>
        <v>0.000125-0.288709832882939i</v>
      </c>
      <c r="M2011" s="57" t="str">
        <f t="shared" si="581"/>
        <v>0.0015-0.139177445274268i</v>
      </c>
      <c r="N2011" s="57">
        <f t="shared" si="582"/>
        <v>63.453872127217124</v>
      </c>
      <c r="O2011" s="57">
        <f t="shared" si="583"/>
        <v>28.864243068765042</v>
      </c>
      <c r="P2011" s="371">
        <f t="shared" si="584"/>
        <v>28.864243068765042</v>
      </c>
      <c r="Q2011" s="371">
        <f t="shared" si="585"/>
        <v>-116.54612787278288</v>
      </c>
      <c r="R2011" s="12">
        <f t="shared" si="586"/>
        <v>63.453872127217124</v>
      </c>
      <c r="S2011" s="57">
        <f t="shared" si="587"/>
        <v>1.7379023787433154</v>
      </c>
      <c r="T2011" s="12">
        <f t="shared" si="570"/>
        <v>28.864243068765042</v>
      </c>
    </row>
    <row r="2012" spans="1:20" x14ac:dyDescent="0.25">
      <c r="A2012" s="57">
        <f t="shared" si="571"/>
        <v>10961.057029659894</v>
      </c>
      <c r="B2012" s="12">
        <f t="shared" si="588"/>
        <v>1744.50640778254</v>
      </c>
      <c r="C2012" s="57" t="str">
        <f t="shared" si="572"/>
        <v>-12.3410869009114-24.681345429046i</v>
      </c>
      <c r="D2012" s="57" t="str">
        <f t="shared" si="573"/>
        <v>7.79906298336223-18.3319013936381i</v>
      </c>
      <c r="E2012" s="57" t="str">
        <f t="shared" si="574"/>
        <v>156.057433242699-0.657802266786438i</v>
      </c>
      <c r="F2012" s="57" t="str">
        <f t="shared" si="575"/>
        <v>3.83977181418363-38.0675786499739i</v>
      </c>
      <c r="G2012" s="57" t="str">
        <f t="shared" si="576"/>
        <v>0.99998228424647-0.00420897133296965i</v>
      </c>
      <c r="H2012" s="57" t="str">
        <f t="shared" si="577"/>
        <v>113.722667517022+128.772278503769i</v>
      </c>
      <c r="I2012" s="57" t="str">
        <f t="shared" si="578"/>
        <v>15.0607457362625-10.8178214664009i</v>
      </c>
      <c r="K2012" s="57" t="str">
        <f t="shared" si="579"/>
        <v>0.0462363311651766-0.0538896135466397i</v>
      </c>
      <c r="L2012" s="57" t="str">
        <f t="shared" si="580"/>
        <v>0.000125-0.287616888705856i</v>
      </c>
      <c r="M2012" s="57" t="str">
        <f t="shared" si="581"/>
        <v>0.0015-0.138650573096501i</v>
      </c>
      <c r="N2012" s="57">
        <f t="shared" si="582"/>
        <v>63.434179627490295</v>
      </c>
      <c r="O2012" s="57">
        <f t="shared" si="583"/>
        <v>28.816535040247551</v>
      </c>
      <c r="P2012" s="371">
        <f t="shared" si="584"/>
        <v>28.816535040247551</v>
      </c>
      <c r="Q2012" s="371">
        <f t="shared" si="585"/>
        <v>-116.56582037250971</v>
      </c>
      <c r="R2012" s="12">
        <f t="shared" si="586"/>
        <v>63.434179627490295</v>
      </c>
      <c r="S2012" s="57">
        <f t="shared" si="587"/>
        <v>1.7445064077825401</v>
      </c>
      <c r="T2012" s="12">
        <f t="shared" si="570"/>
        <v>28.816535040247551</v>
      </c>
    </row>
    <row r="2013" spans="1:20" x14ac:dyDescent="0.25">
      <c r="A2013" s="57">
        <f t="shared" si="571"/>
        <v>11002.709046372604</v>
      </c>
      <c r="B2013" s="12">
        <f t="shared" si="588"/>
        <v>1751.1355321321137</v>
      </c>
      <c r="C2013" s="57" t="str">
        <f t="shared" si="572"/>
        <v>-12.2817540980098-24.5419371719409i</v>
      </c>
      <c r="D2013" s="57" t="str">
        <f t="shared" si="573"/>
        <v>7.7990558493689-18.263152264064i</v>
      </c>
      <c r="E2013" s="57" t="str">
        <f t="shared" si="574"/>
        <v>156.041957520685-0.634660955628665i</v>
      </c>
      <c r="F2013" s="57" t="str">
        <f t="shared" si="575"/>
        <v>3.83977129621562-37.9235920608183i</v>
      </c>
      <c r="G2013" s="57" t="str">
        <f t="shared" si="576"/>
        <v>0.999982149353336-0.00422496485410601i</v>
      </c>
      <c r="H2013" s="57" t="str">
        <f t="shared" si="577"/>
        <v>113.758874628092+129.277320007377i</v>
      </c>
      <c r="I2013" s="57" t="str">
        <f t="shared" si="578"/>
        <v>15.0628628572764-10.7700312927795i</v>
      </c>
      <c r="K2013" s="57" t="str">
        <f t="shared" si="579"/>
        <v>0.046034935679003-0.0538551822280176i</v>
      </c>
      <c r="L2013" s="57" t="str">
        <f t="shared" si="580"/>
        <v>0.000125-0.286528081994278i</v>
      </c>
      <c r="M2013" s="57" t="str">
        <f t="shared" si="581"/>
        <v>0.0015-0.138125695453777i</v>
      </c>
      <c r="N2013" s="57">
        <f t="shared" si="582"/>
        <v>63.414808418269459</v>
      </c>
      <c r="O2013" s="57">
        <f t="shared" si="583"/>
        <v>28.768804216506069</v>
      </c>
      <c r="P2013" s="371">
        <f t="shared" si="584"/>
        <v>28.768804216506069</v>
      </c>
      <c r="Q2013" s="371">
        <f t="shared" si="585"/>
        <v>-116.58519158173054</v>
      </c>
      <c r="R2013" s="12">
        <f t="shared" si="586"/>
        <v>63.414808418269459</v>
      </c>
      <c r="S2013" s="57">
        <f t="shared" si="587"/>
        <v>1.7511355321321136</v>
      </c>
      <c r="T2013" s="12">
        <f t="shared" si="570"/>
        <v>28.768804216506069</v>
      </c>
    </row>
    <row r="2014" spans="1:20" x14ac:dyDescent="0.25">
      <c r="A2014" s="57">
        <f t="shared" si="571"/>
        <v>11044.519340748819</v>
      </c>
      <c r="B2014" s="12">
        <f t="shared" si="588"/>
        <v>1757.7898471542157</v>
      </c>
      <c r="C2014" s="57" t="str">
        <f t="shared" si="572"/>
        <v>-12.2225305243519-24.4033184584786i</v>
      </c>
      <c r="D2014" s="57" t="str">
        <f t="shared" si="573"/>
        <v>7.79904866106743-18.1946658548715i</v>
      </c>
      <c r="E2014" s="57" t="str">
        <f t="shared" si="574"/>
        <v>156.02655586773-0.611385603414712i</v>
      </c>
      <c r="F2014" s="57" t="str">
        <f t="shared" si="575"/>
        <v>3.83977077430368-37.780151015233i</v>
      </c>
      <c r="G2014" s="57" t="str">
        <f t="shared" si="576"/>
        <v>0.999982013433103-0.00424101914410094i</v>
      </c>
      <c r="H2014" s="57" t="str">
        <f t="shared" si="577"/>
        <v>113.795372114851+129.784464157279i</v>
      </c>
      <c r="I2014" s="57" t="str">
        <f t="shared" si="578"/>
        <v>15.0649966684478-10.7223950106229i</v>
      </c>
      <c r="K2014" s="57" t="str">
        <f t="shared" si="579"/>
        <v>0.0458338003448495-0.0538200212414272i</v>
      </c>
      <c r="L2014" s="57" t="str">
        <f t="shared" si="580"/>
        <v>0.000125-0.285443397085354i</v>
      </c>
      <c r="M2014" s="57" t="str">
        <f t="shared" si="581"/>
        <v>0.0015-0.137602804795554i</v>
      </c>
      <c r="N2014" s="57">
        <f t="shared" si="582"/>
        <v>63.395759792935877</v>
      </c>
      <c r="O2014" s="57">
        <f t="shared" si="583"/>
        <v>28.721050895585755</v>
      </c>
      <c r="P2014" s="371">
        <f t="shared" si="584"/>
        <v>28.721050895585755</v>
      </c>
      <c r="Q2014" s="371">
        <f t="shared" si="585"/>
        <v>-116.60424020706412</v>
      </c>
      <c r="R2014" s="12">
        <f t="shared" si="586"/>
        <v>63.395759792935877</v>
      </c>
      <c r="S2014" s="57">
        <f t="shared" si="587"/>
        <v>1.7577898471542157</v>
      </c>
      <c r="T2014" s="12">
        <f t="shared" si="570"/>
        <v>28.721050895585755</v>
      </c>
    </row>
    <row r="2015" spans="1:20" x14ac:dyDescent="0.25">
      <c r="A2015" s="57">
        <f t="shared" si="571"/>
        <v>11086.488514243665</v>
      </c>
      <c r="B2015" s="12">
        <f t="shared" si="588"/>
        <v>1764.4694485734019</v>
      </c>
      <c r="C2015" s="57" t="str">
        <f t="shared" si="572"/>
        <v>-12.163417582526-24.2654860840204i</v>
      </c>
      <c r="D2015" s="57" t="str">
        <f t="shared" si="573"/>
        <v>7.79904141804441-18.1264411808466i</v>
      </c>
      <c r="E2015" s="57" t="str">
        <f t="shared" si="574"/>
        <v>156.011229035025-0.58797636493385i</v>
      </c>
      <c r="F2015" s="57" t="str">
        <f t="shared" si="575"/>
        <v>3.83977024841781-37.6372534497699i</v>
      </c>
      <c r="G2015" s="57" t="str">
        <f t="shared" si="576"/>
        <v>0.999981876477951-0.00425713443380146i</v>
      </c>
      <c r="H2015" s="57" t="str">
        <f t="shared" si="577"/>
        <v>113.832162420414+130.293721116341i</v>
      </c>
      <c r="I2015" s="57" t="str">
        <f t="shared" si="578"/>
        <v>15.0671473057936-10.6749119226628i</v>
      </c>
      <c r="K2015" s="57" t="str">
        <f t="shared" si="579"/>
        <v>0.0456329304344111-0.0537841330265036i</v>
      </c>
      <c r="L2015" s="57" t="str">
        <f t="shared" si="580"/>
        <v>0.000125-0.284362818375527i</v>
      </c>
      <c r="M2015" s="57" t="str">
        <f t="shared" si="581"/>
        <v>0.0015-0.137081893599874i</v>
      </c>
      <c r="N2015" s="57">
        <f t="shared" si="582"/>
        <v>63.377035031590239</v>
      </c>
      <c r="O2015" s="57">
        <f t="shared" si="583"/>
        <v>28.673275377401524</v>
      </c>
      <c r="P2015" s="371">
        <f t="shared" si="584"/>
        <v>28.673275377401524</v>
      </c>
      <c r="Q2015" s="371">
        <f t="shared" si="585"/>
        <v>-116.62296496840976</v>
      </c>
      <c r="R2015" s="12">
        <f t="shared" si="586"/>
        <v>63.377035031590239</v>
      </c>
      <c r="S2015" s="57">
        <f t="shared" si="587"/>
        <v>1.7644694485734018</v>
      </c>
      <c r="T2015" s="12">
        <f t="shared" si="570"/>
        <v>28.673275377401524</v>
      </c>
    </row>
    <row r="2016" spans="1:20" x14ac:dyDescent="0.25">
      <c r="A2016" s="57">
        <f t="shared" si="571"/>
        <v>11128.617170597792</v>
      </c>
      <c r="B2016" s="12">
        <f t="shared" si="588"/>
        <v>1771.1744324779809</v>
      </c>
      <c r="C2016" s="57" t="str">
        <f t="shared" si="572"/>
        <v>-12.1044166635856-24.128436840984i</v>
      </c>
      <c r="D2016" s="57" t="str">
        <f t="shared" si="573"/>
        <v>7.79903411988349-18.058477260541i</v>
      </c>
      <c r="E2016" s="57" t="str">
        <f t="shared" si="574"/>
        <v>155.995977771729-0.564433398771199i</v>
      </c>
      <c r="F2016" s="57" t="str">
        <f t="shared" si="575"/>
        <v>3.8397697185278-37.4948973087995i</v>
      </c>
      <c r="G2016" s="57" t="str">
        <f t="shared" si="576"/>
        <v>0.999981738479999-0.00427331095493097i</v>
      </c>
      <c r="H2016" s="57" t="str">
        <f t="shared" si="577"/>
        <v>113.869248010228+130.805101112354i</v>
      </c>
      <c r="I2016" s="57" t="str">
        <f t="shared" si="578"/>
        <v>15.069314906509-10.6275813336952i</v>
      </c>
      <c r="K2016" s="57" t="str">
        <f t="shared" si="579"/>
        <v>0.0454323311902259-0.053747520069361i</v>
      </c>
      <c r="L2016" s="57" t="str">
        <f t="shared" si="580"/>
        <v>0.000125-0.283286330320309i</v>
      </c>
      <c r="M2016" s="57" t="str">
        <f t="shared" si="581"/>
        <v>0.0015-0.136562954373256i</v>
      </c>
      <c r="N2016" s="57">
        <f t="shared" si="582"/>
        <v>63.358635400927341</v>
      </c>
      <c r="O2016" s="57">
        <f t="shared" si="583"/>
        <v>28.625477963721249</v>
      </c>
      <c r="P2016" s="371">
        <f t="shared" si="584"/>
        <v>28.625477963721249</v>
      </c>
      <c r="Q2016" s="371">
        <f t="shared" si="585"/>
        <v>-116.64136459907266</v>
      </c>
      <c r="R2016" s="12">
        <f t="shared" si="586"/>
        <v>63.358635400927341</v>
      </c>
      <c r="S2016" s="57">
        <f t="shared" si="587"/>
        <v>1.7711744324779808</v>
      </c>
      <c r="T2016" s="12">
        <f t="shared" si="570"/>
        <v>28.625477963721249</v>
      </c>
    </row>
    <row r="2017" spans="1:20" x14ac:dyDescent="0.25">
      <c r="A2017" s="57">
        <f t="shared" si="571"/>
        <v>11170.905915846062</v>
      </c>
      <c r="B2017" s="12">
        <f t="shared" si="588"/>
        <v>1777.9048953213971</v>
      </c>
      <c r="C2017" s="57" t="str">
        <f t="shared" si="572"/>
        <v>-12.0455291469378-23.9921675189689i</v>
      </c>
      <c r="D2017" s="57" t="str">
        <f t="shared" si="573"/>
        <v>7.79902676616495-17.9907731162567i</v>
      </c>
      <c r="E2017" s="57" t="str">
        <f t="shared" si="574"/>
        <v>155.980802824945-0.540756867254522i</v>
      </c>
      <c r="F2017" s="57" t="str">
        <f t="shared" si="575"/>
        <v>3.83976918460309-37.3530805444802i</v>
      </c>
      <c r="G2017" s="57" t="str">
        <f t="shared" si="576"/>
        <v>0.99998159943131-0.00428954894009258i</v>
      </c>
      <c r="H2017" s="57" t="str">
        <f t="shared" si="577"/>
        <v>113.906631372304+131.318614438599i</v>
      </c>
      <c r="I2017" s="57" t="str">
        <f t="shared" si="578"/>
        <v>15.0714996089771-10.5804025505688i</v>
      </c>
      <c r="K2017" s="57" t="str">
        <f t="shared" si="579"/>
        <v>0.0452320078251598-0.053710184902181i</v>
      </c>
      <c r="L2017" s="57" t="str">
        <f t="shared" si="580"/>
        <v>0.000125-0.28221391743406i</v>
      </c>
      <c r="M2017" s="57" t="str">
        <f t="shared" si="581"/>
        <v>0.0015-0.136045979650583i</v>
      </c>
      <c r="N2017" s="57">
        <f t="shared" si="582"/>
        <v>63.340562154113002</v>
      </c>
      <c r="O2017" s="57">
        <f t="shared" si="583"/>
        <v>28.577658958148273</v>
      </c>
      <c r="P2017" s="371">
        <f t="shared" si="584"/>
        <v>28.577658958148273</v>
      </c>
      <c r="Q2017" s="371">
        <f t="shared" si="585"/>
        <v>-116.659437845887</v>
      </c>
      <c r="R2017" s="12">
        <f t="shared" si="586"/>
        <v>63.340562154113002</v>
      </c>
      <c r="S2017" s="57">
        <f t="shared" si="587"/>
        <v>1.7779048953213972</v>
      </c>
      <c r="T2017" s="12">
        <f t="shared" si="570"/>
        <v>28.577658958148273</v>
      </c>
    </row>
    <row r="2018" spans="1:20" x14ac:dyDescent="0.25">
      <c r="A2018" s="57">
        <f t="shared" si="571"/>
        <v>11213.355358326278</v>
      </c>
      <c r="B2018" s="12">
        <f t="shared" si="588"/>
        <v>1784.6609339236186</v>
      </c>
      <c r="C2018" s="57" t="str">
        <f t="shared" si="572"/>
        <v>-11.9867564002344-23.8566749048843i</v>
      </c>
      <c r="D2018" s="57" t="str">
        <f t="shared" si="573"/>
        <v>7.79901935646599-17.9233277740328i</v>
      </c>
      <c r="E2018" s="57" t="str">
        <f t="shared" si="574"/>
        <v>155.965704939691-0.516946936412054i</v>
      </c>
      <c r="F2018" s="57" t="str">
        <f t="shared" si="575"/>
        <v>3.839768646613-37.2118011167301i</v>
      </c>
      <c r="G2018" s="57" t="str">
        <f t="shared" si="576"/>
        <v>0.999981459323881-0.00430584862277237i</v>
      </c>
      <c r="H2018" s="57" t="str">
        <f t="shared" si="577"/>
        <v>113.944315017448+131.834271454433i</v>
      </c>
      <c r="I2018" s="57" t="str">
        <f t="shared" si="578"/>
        <v>15.0737015527818-10.5333748821732i</v>
      </c>
      <c r="K2018" s="57" t="str">
        <f t="shared" si="579"/>
        <v>0.0450319655219-0.0536721301027928i</v>
      </c>
      <c r="L2018" s="57" t="str">
        <f t="shared" si="580"/>
        <v>0.000125-0.281145564289759i</v>
      </c>
      <c r="M2018" s="57" t="str">
        <f t="shared" si="581"/>
        <v>0.0015-0.135530961995002i</v>
      </c>
      <c r="N2018" s="57">
        <f t="shared" si="582"/>
        <v>63.322816530663147</v>
      </c>
      <c r="O2018" s="57">
        <f t="shared" si="583"/>
        <v>28.529818666104116</v>
      </c>
      <c r="P2018" s="371">
        <f t="shared" si="584"/>
        <v>28.529818666104116</v>
      </c>
      <c r="Q2018" s="371">
        <f t="shared" si="585"/>
        <v>-116.67718346933685</v>
      </c>
      <c r="R2018" s="12">
        <f t="shared" si="586"/>
        <v>63.322816530663147</v>
      </c>
      <c r="S2018" s="57">
        <f t="shared" si="587"/>
        <v>1.7846609339236186</v>
      </c>
      <c r="T2018" s="12">
        <f t="shared" si="570"/>
        <v>28.529818666104116</v>
      </c>
    </row>
    <row r="2019" spans="1:20" x14ac:dyDescent="0.25">
      <c r="A2019" s="57">
        <f t="shared" si="571"/>
        <v>11255.966108687919</v>
      </c>
      <c r="B2019" s="12">
        <f t="shared" si="588"/>
        <v>1791.4426454725283</v>
      </c>
      <c r="C2019" s="57" t="str">
        <f t="shared" si="572"/>
        <v>-11.9280997792658-23.7219557830768i</v>
      </c>
      <c r="D2019" s="57" t="str">
        <f t="shared" si="573"/>
        <v>7.79901189036061-17.8561402636311i</v>
      </c>
      <c r="E2019" s="57" t="str">
        <f t="shared" si="574"/>
        <v>155.950684858882-0.493003775919867i</v>
      </c>
      <c r="F2019" s="57" t="str">
        <f t="shared" si="575"/>
        <v>3.83976810452661-37.0710569931968i</v>
      </c>
      <c r="G2019" s="57" t="str">
        <f t="shared" si="576"/>
        <v>0.999981318149653-0.00432221023734281i</v>
      </c>
      <c r="H2019" s="57" t="str">
        <f t="shared" si="577"/>
        <v>113.982301479504+132.352082585882i</v>
      </c>
      <c r="I2019" s="57" t="str">
        <f t="shared" si="578"/>
        <v>15.0759208787184-10.4864976394276i</v>
      </c>
      <c r="K2019" s="57" t="str">
        <f t="shared" si="579"/>
        <v>0.0448322094324491-0.0536333582942475i</v>
      </c>
      <c r="L2019" s="57" t="str">
        <f t="shared" si="580"/>
        <v>0.000125-0.280081255518787i</v>
      </c>
      <c r="M2019" s="57" t="str">
        <f t="shared" si="581"/>
        <v>0.0015-0.135017893997811i</v>
      </c>
      <c r="N2019" s="57">
        <f t="shared" si="582"/>
        <v>63.305399756321592</v>
      </c>
      <c r="O2019" s="57">
        <f t="shared" si="583"/>
        <v>28.481957394810568</v>
      </c>
      <c r="P2019" s="371">
        <f t="shared" si="584"/>
        <v>28.481957394810568</v>
      </c>
      <c r="Q2019" s="371">
        <f t="shared" si="585"/>
        <v>-116.69460024367841</v>
      </c>
      <c r="R2019" s="12">
        <f t="shared" si="586"/>
        <v>63.305399756321592</v>
      </c>
      <c r="S2019" s="57">
        <f t="shared" si="587"/>
        <v>1.7914426454725283</v>
      </c>
      <c r="T2019" s="12">
        <f t="shared" si="570"/>
        <v>28.481957394810568</v>
      </c>
    </row>
    <row r="2020" spans="1:20" x14ac:dyDescent="0.25">
      <c r="A2020" s="57">
        <f t="shared" si="571"/>
        <v>11298.738779900932</v>
      </c>
      <c r="B2020" s="12">
        <f t="shared" si="588"/>
        <v>1798.2501275253239</v>
      </c>
      <c r="C2020" s="57" t="str">
        <f t="shared" si="572"/>
        <v>-11.8695606278574-23.5880069354604i</v>
      </c>
      <c r="D2020" s="57" t="str">
        <f t="shared" si="573"/>
        <v>7.79900436741944-17.7892096185221i</v>
      </c>
      <c r="E2020" s="57" t="str">
        <f t="shared" si="574"/>
        <v>155.935743323303-0.468927559056856i</v>
      </c>
      <c r="F2020" s="57" t="str">
        <f t="shared" si="575"/>
        <v>3.83976755831265-36.9308461492283i</v>
      </c>
      <c r="G2020" s="57" t="str">
        <f t="shared" si="576"/>
        <v>0.999981175900502-0.00433863401906609i</v>
      </c>
      <c r="H2020" s="57" t="str">
        <f t="shared" si="577"/>
        <v>114.020593315589+132.872058326234i</v>
      </c>
      <c r="I2020" s="57" t="str">
        <f t="shared" si="578"/>
        <v>15.0781577288057-10.4397701352688i</v>
      </c>
      <c r="K2020" s="57" t="str">
        <f t="shared" si="579"/>
        <v>0.0446327446776336-0.0535938721443862i</v>
      </c>
      <c r="L2020" s="57" t="str">
        <f t="shared" si="580"/>
        <v>0.000125-0.279020975810707i</v>
      </c>
      <c r="M2020" s="57" t="str">
        <f t="shared" si="581"/>
        <v>0.0015-0.134506768278353i</v>
      </c>
      <c r="N2020" s="57">
        <f t="shared" si="582"/>
        <v>63.288313042940544</v>
      </c>
      <c r="O2020" s="57">
        <f t="shared" si="583"/>
        <v>28.434075453271891</v>
      </c>
      <c r="P2020" s="371">
        <f t="shared" si="584"/>
        <v>28.434075453271891</v>
      </c>
      <c r="Q2020" s="371">
        <f t="shared" si="585"/>
        <v>-116.71168695705946</v>
      </c>
      <c r="R2020" s="12">
        <f t="shared" si="586"/>
        <v>63.288313042940544</v>
      </c>
      <c r="S2020" s="57">
        <f t="shared" si="587"/>
        <v>1.798250127525324</v>
      </c>
      <c r="T2020" s="12">
        <f t="shared" si="570"/>
        <v>28.434075453271891</v>
      </c>
    </row>
    <row r="2021" spans="1:20" x14ac:dyDescent="0.25">
      <c r="A2021" s="57">
        <f t="shared" si="571"/>
        <v>11341.673987264556</v>
      </c>
      <c r="B2021" s="12">
        <f t="shared" si="588"/>
        <v>1805.0834780099201</v>
      </c>
      <c r="C2021" s="57" t="str">
        <f t="shared" si="572"/>
        <v>-11.8111402777677-23.4548251416477i</v>
      </c>
      <c r="D2021" s="57" t="str">
        <f t="shared" si="573"/>
        <v>7.79899678720991-17.7225348758713i</v>
      </c>
      <c r="E2021" s="57" t="str">
        <f t="shared" si="574"/>
        <v>155.920881071589-0.444718462652613i</v>
      </c>
      <c r="F2021" s="57" t="str">
        <f t="shared" si="575"/>
        <v>3.83976700793971-36.7911665678438i</v>
      </c>
      <c r="G2021" s="57" t="str">
        <f t="shared" si="576"/>
        <v>0.999981032568244-0.00435512020409749i</v>
      </c>
      <c r="H2021" s="57" t="str">
        <f t="shared" si="577"/>
        <v>114.059193106339+133.394209236639i</v>
      </c>
      <c r="I2021" s="57" t="str">
        <f t="shared" si="578"/>
        <v>15.0804122462972-10.39319168464i</v>
      </c>
      <c r="K2021" s="57" t="str">
        <f t="shared" si="579"/>
        <v>0.0444335763466154-0.0535536743654017i</v>
      </c>
      <c r="L2021" s="57" t="str">
        <f t="shared" si="580"/>
        <v>0.000125-0.277964709913037i</v>
      </c>
      <c r="M2021" s="57" t="str">
        <f t="shared" si="581"/>
        <v>0.0015-0.133997577483914i</v>
      </c>
      <c r="N2021" s="57">
        <f t="shared" si="582"/>
        <v>63.271557588363649</v>
      </c>
      <c r="O2021" s="57">
        <f t="shared" si="583"/>
        <v>28.38617315225676</v>
      </c>
      <c r="P2021" s="371">
        <f t="shared" si="584"/>
        <v>28.38617315225676</v>
      </c>
      <c r="Q2021" s="371">
        <f t="shared" si="585"/>
        <v>-116.72844241163635</v>
      </c>
      <c r="R2021" s="12">
        <f t="shared" si="586"/>
        <v>63.271557588363649</v>
      </c>
      <c r="S2021" s="57">
        <f t="shared" si="587"/>
        <v>1.8050834780099201</v>
      </c>
      <c r="T2021" s="12">
        <f t="shared" si="570"/>
        <v>28.38617315225676</v>
      </c>
    </row>
    <row r="2022" spans="1:20" x14ac:dyDescent="0.25">
      <c r="A2022" s="57">
        <f t="shared" si="571"/>
        <v>11384.772348416162</v>
      </c>
      <c r="B2022" s="12">
        <f t="shared" si="588"/>
        <v>1811.9427952263579</v>
      </c>
      <c r="C2022" s="57" t="str">
        <f t="shared" si="572"/>
        <v>-11.7528400485908-23.3224071790822i</v>
      </c>
      <c r="D2022" s="57" t="str">
        <f t="shared" si="573"/>
        <v>7.7989891492963-17.6561150765256i</v>
      </c>
      <c r="E2022" s="57" t="str">
        <f t="shared" si="574"/>
        <v>155.906098840206-0.420376667041685i</v>
      </c>
      <c r="F2022" s="57" t="str">
        <f t="shared" si="575"/>
        <v>3.83976645337617-36.6520162397058i</v>
      </c>
      <c r="G2022" s="57" t="str">
        <f t="shared" si="576"/>
        <v>0.999980888144634-0.00437166902948877i</v>
      </c>
      <c r="H2022" s="57" t="str">
        <f t="shared" si="577"/>
        <v>114.098103456152+133.918545946726i</v>
      </c>
      <c r="I2022" s="57" t="str">
        <f t="shared" si="578"/>
        <v>15.0826845756943-10.346761604479i</v>
      </c>
      <c r="K2022" s="57" t="str">
        <f t="shared" si="579"/>
        <v>0.0442347094964099-0.0535127677133941i</v>
      </c>
      <c r="L2022" s="57" t="str">
        <f t="shared" si="580"/>
        <v>0.000125-0.276912442631039i</v>
      </c>
      <c r="M2022" s="57" t="str">
        <f t="shared" si="581"/>
        <v>0.0015-0.133490314289614i</v>
      </c>
      <c r="N2022" s="57">
        <f t="shared" si="582"/>
        <v>63.255134576306688</v>
      </c>
      <c r="O2022" s="57">
        <f t="shared" si="583"/>
        <v>28.338250804280204</v>
      </c>
      <c r="P2022" s="371">
        <f t="shared" si="584"/>
        <v>28.338250804280204</v>
      </c>
      <c r="Q2022" s="371">
        <f t="shared" si="585"/>
        <v>-116.74486542369331</v>
      </c>
      <c r="R2022" s="12">
        <f t="shared" si="586"/>
        <v>63.255134576306688</v>
      </c>
      <c r="S2022" s="57">
        <f t="shared" si="587"/>
        <v>1.811942795226358</v>
      </c>
      <c r="T2022" s="12">
        <f t="shared" si="570"/>
        <v>28.338250804280204</v>
      </c>
    </row>
    <row r="2023" spans="1:20" x14ac:dyDescent="0.25">
      <c r="A2023" s="57">
        <f t="shared" si="571"/>
        <v>11428.034483340143</v>
      </c>
      <c r="B2023" s="12">
        <f t="shared" si="588"/>
        <v>1818.828177848218</v>
      </c>
      <c r="C2023" s="57" t="str">
        <f t="shared" si="572"/>
        <v>-11.6946612476585-23.1907498231703i</v>
      </c>
      <c r="D2023" s="57" t="str">
        <f t="shared" si="573"/>
        <v>7.79898145323942-17.5899492649989i</v>
      </c>
      <c r="E2023" s="57" t="str">
        <f t="shared" si="574"/>
        <v>155.891397363424-0.39590235600922i</v>
      </c>
      <c r="F2023" s="57" t="str">
        <f t="shared" si="575"/>
        <v>3.83976589459013-36.5133931630897i</v>
      </c>
      <c r="G2023" s="57" t="str">
        <f t="shared" si="576"/>
        <v>0.99998074262136-0.00438828073319155i</v>
      </c>
      <c r="H2023" s="57" t="str">
        <f t="shared" si="577"/>
        <v>114.137326993436+134.445079155208i</v>
      </c>
      <c r="I2023" s="57" t="str">
        <f t="shared" si="578"/>
        <v>15.0849748627563-10.3004792137066i</v>
      </c>
      <c r="K2023" s="57" t="str">
        <f t="shared" si="579"/>
        <v>0.0440361491514152-0.0534711549879203i</v>
      </c>
      <c r="L2023" s="57" t="str">
        <f t="shared" si="580"/>
        <v>0.000125-0.275864158827495i</v>
      </c>
      <c r="M2023" s="57" t="str">
        <f t="shared" si="581"/>
        <v>0.0015-0.1329849713983i</v>
      </c>
      <c r="N2023" s="57">
        <f t="shared" si="582"/>
        <v>63.239045176244147</v>
      </c>
      <c r="O2023" s="57">
        <f t="shared" si="583"/>
        <v>28.29030872358457</v>
      </c>
      <c r="P2023" s="371">
        <f t="shared" si="584"/>
        <v>28.29030872358457</v>
      </c>
      <c r="Q2023" s="371">
        <f t="shared" si="585"/>
        <v>-116.76095482375585</v>
      </c>
      <c r="R2023" s="12">
        <f t="shared" si="586"/>
        <v>63.239045176244147</v>
      </c>
      <c r="S2023" s="57">
        <f t="shared" si="587"/>
        <v>1.818828177848218</v>
      </c>
      <c r="T2023" s="12">
        <f t="shared" si="570"/>
        <v>28.29030872358457</v>
      </c>
    </row>
    <row r="2024" spans="1:20" x14ac:dyDescent="0.25">
      <c r="A2024" s="57">
        <f t="shared" si="571"/>
        <v>11471.461014376837</v>
      </c>
      <c r="B2024" s="12">
        <f t="shared" si="588"/>
        <v>1825.7397249240414</v>
      </c>
      <c r="C2024" s="57" t="str">
        <f t="shared" si="572"/>
        <v>-11.6366051699483-23.0598498474162i</v>
      </c>
      <c r="D2024" s="57" t="str">
        <f t="shared" si="573"/>
        <v>7.79897369859669-17.5240364894584i</v>
      </c>
      <c r="E2024" s="57" t="str">
        <f t="shared" si="574"/>
        <v>155.87677737331-0.371295716748832i</v>
      </c>
      <c r="F2024" s="57" t="str">
        <f t="shared" si="575"/>
        <v>3.83976533154941-36.3752953438551i</v>
      </c>
      <c r="G2024" s="57" t="str">
        <f t="shared" si="576"/>
        <v>0.999980595990051-0.00440495555406075i</v>
      </c>
      <c r="H2024" s="57" t="str">
        <f t="shared" si="577"/>
        <v>114.176866370869+134.97381963052i</v>
      </c>
      <c r="I2024" s="57" t="str">
        <f t="shared" si="578"/>
        <v>15.0872832545143-10.2543438332151i</v>
      </c>
      <c r="K2024" s="57" t="str">
        <f t="shared" si="579"/>
        <v>0.043837900302943-0.0534288390315377i</v>
      </c>
      <c r="L2024" s="57" t="str">
        <f t="shared" si="580"/>
        <v>0.000125-0.27481984342249i</v>
      </c>
      <c r="M2024" s="57" t="str">
        <f t="shared" si="581"/>
        <v>0.0015-0.132481541540446i</v>
      </c>
      <c r="N2024" s="57">
        <f t="shared" si="582"/>
        <v>63.223290543291782</v>
      </c>
      <c r="O2024" s="57">
        <f t="shared" si="583"/>
        <v>28.242347226121339</v>
      </c>
      <c r="P2024" s="371">
        <f t="shared" si="584"/>
        <v>28.242347226121339</v>
      </c>
      <c r="Q2024" s="371">
        <f t="shared" si="585"/>
        <v>-116.77670945670822</v>
      </c>
      <c r="R2024" s="12">
        <f t="shared" si="586"/>
        <v>63.223290543291782</v>
      </c>
      <c r="S2024" s="57">
        <f t="shared" si="587"/>
        <v>1.8257397249240415</v>
      </c>
      <c r="T2024" s="12">
        <f t="shared" si="570"/>
        <v>28.242347226121339</v>
      </c>
    </row>
    <row r="2025" spans="1:20" x14ac:dyDescent="0.25">
      <c r="A2025" s="57">
        <f t="shared" si="571"/>
        <v>11515.052566231469</v>
      </c>
      <c r="B2025" s="12">
        <f t="shared" si="588"/>
        <v>1832.6775358787529</v>
      </c>
      <c r="C2025" s="57" t="str">
        <f t="shared" si="572"/>
        <v>-11.578673097991-22.9297040235567i</v>
      </c>
      <c r="D2025" s="57" t="str">
        <f t="shared" si="573"/>
        <v>7.79896588492225-17.4583758017114i</v>
      </c>
      <c r="E2025" s="57" t="str">
        <f t="shared" si="574"/>
        <v>155.862239599697-0.346556939806027i</v>
      </c>
      <c r="F2025" s="57" t="str">
        <f t="shared" si="575"/>
        <v>3.83976476422156-36.2377207954181i</v>
      </c>
      <c r="G2025" s="57" t="str">
        <f t="shared" si="576"/>
        <v>0.99998044824227-0.00442169373185796i</v>
      </c>
      <c r="H2025" s="57" t="str">
        <f t="shared" si="577"/>
        <v>114.216724265641+135.504778211438i</v>
      </c>
      <c r="I2025" s="57" t="str">
        <f t="shared" si="578"/>
        <v>15.0896098992827-10.2083547858565i</v>
      </c>
      <c r="K2025" s="57" t="str">
        <f t="shared" si="579"/>
        <v>0.0436399679087623-0.0533858227293425i</v>
      </c>
      <c r="L2025" s="57" t="str">
        <f t="shared" si="580"/>
        <v>0.000125-0.273779481393195i</v>
      </c>
      <c r="M2025" s="57" t="str">
        <f t="shared" si="581"/>
        <v>0.0015-0.131980017474045i</v>
      </c>
      <c r="N2025" s="57">
        <f t="shared" si="582"/>
        <v>63.207871818095782</v>
      </c>
      <c r="O2025" s="57">
        <f t="shared" si="583"/>
        <v>28.194366629531945</v>
      </c>
      <c r="P2025" s="371">
        <f t="shared" si="584"/>
        <v>28.194366629531945</v>
      </c>
      <c r="Q2025" s="371">
        <f t="shared" si="585"/>
        <v>-116.79212818190422</v>
      </c>
      <c r="R2025" s="12">
        <f t="shared" si="586"/>
        <v>63.207871818095782</v>
      </c>
      <c r="S2025" s="57">
        <f t="shared" si="587"/>
        <v>1.8326775358787528</v>
      </c>
      <c r="T2025" s="12">
        <f t="shared" si="570"/>
        <v>28.194366629531945</v>
      </c>
    </row>
    <row r="2026" spans="1:20" x14ac:dyDescent="0.25">
      <c r="A2026" s="57">
        <f t="shared" si="571"/>
        <v>11558.809765983149</v>
      </c>
      <c r="B2026" s="12">
        <f t="shared" si="588"/>
        <v>1839.6417105150922</v>
      </c>
      <c r="C2026" s="57" t="str">
        <f t="shared" si="572"/>
        <v>-11.5208663017837-22.8003091216985i</v>
      </c>
      <c r="D2026" s="57" t="str">
        <f t="shared" si="573"/>
        <v>7.79895801176699-17.3929662571917i</v>
      </c>
      <c r="E2026" s="57" t="str">
        <f t="shared" si="574"/>
        <v>155.847784770178-0.321686219031649i</v>
      </c>
      <c r="F2026" s="57" t="str">
        <f t="shared" si="575"/>
        <v>3.83976419257407-36.1006675387229i</v>
      </c>
      <c r="G2026" s="57" t="str">
        <f t="shared" si="576"/>
        <v>0.999980299369517-0.00443849550725496i</v>
      </c>
      <c r="H2026" s="57" t="str">
        <f t="shared" si="577"/>
        <v>114.256903379725+136.037965807722i</v>
      </c>
      <c r="I2026" s="57" t="str">
        <f t="shared" si="578"/>
        <v>15.091954946672-10.1625113964318i</v>
      </c>
      <c r="K2026" s="57" t="str">
        <f t="shared" si="579"/>
        <v>0.0434423568926478-0.0533421090085022i</v>
      </c>
      <c r="L2026" s="57" t="str">
        <f t="shared" si="580"/>
        <v>0.000125-0.272743057773656i</v>
      </c>
      <c r="M2026" s="57" t="str">
        <f t="shared" si="581"/>
        <v>0.0015-0.131480391984504i</v>
      </c>
      <c r="N2026" s="57">
        <f t="shared" si="582"/>
        <v>63.192790126718663</v>
      </c>
      <c r="O2026" s="57">
        <f t="shared" si="583"/>
        <v>28.146367253129348</v>
      </c>
      <c r="P2026" s="371">
        <f t="shared" si="584"/>
        <v>28.146367253129348</v>
      </c>
      <c r="Q2026" s="371">
        <f t="shared" si="585"/>
        <v>-116.80720987328134</v>
      </c>
      <c r="R2026" s="12">
        <f t="shared" si="586"/>
        <v>63.192790126718663</v>
      </c>
      <c r="S2026" s="57">
        <f t="shared" si="587"/>
        <v>1.8396417105150922</v>
      </c>
      <c r="T2026" s="12">
        <f t="shared" si="570"/>
        <v>28.146367253129348</v>
      </c>
    </row>
    <row r="2027" spans="1:20" x14ac:dyDescent="0.25">
      <c r="A2027" s="57">
        <f t="shared" si="571"/>
        <v>11602.733243093886</v>
      </c>
      <c r="B2027" s="12">
        <f t="shared" si="588"/>
        <v>1846.6323490150496</v>
      </c>
      <c r="C2027" s="57" t="str">
        <f t="shared" si="572"/>
        <v>-11.4631860387018-22.6716619104528i</v>
      </c>
      <c r="D2027" s="57" t="str">
        <f t="shared" si="573"/>
        <v>7.79895007867806-17.3278069149449i</v>
      </c>
      <c r="E2027" s="57" t="str">
        <f t="shared" si="574"/>
        <v>155.833413610084-0.296683751530469i</v>
      </c>
      <c r="F2027" s="57" t="str">
        <f t="shared" si="575"/>
        <v>3.83976361657392-35.964133602211i</v>
      </c>
      <c r="G2027" s="57" t="str">
        <f t="shared" si="576"/>
        <v>0.999980149363226-0.00445536112183706i</v>
      </c>
      <c r="H2027" s="57" t="str">
        <f t="shared" si="577"/>
        <v>114.297406440128+136.573393400764i</v>
      </c>
      <c r="I2027" s="57" t="str">
        <f t="shared" si="578"/>
        <v>15.0943185476007-10.1168129916779i</v>
      </c>
      <c r="K2027" s="57" t="str">
        <f t="shared" si="579"/>
        <v>0.0432450721439349-0.0532977008377821i</v>
      </c>
      <c r="L2027" s="57" t="str">
        <f t="shared" si="580"/>
        <v>0.000125-0.271710557654568i</v>
      </c>
      <c r="M2027" s="57" t="str">
        <f t="shared" si="581"/>
        <v>0.0015-0.130982657884542i</v>
      </c>
      <c r="N2027" s="57">
        <f t="shared" si="582"/>
        <v>63.178046580530406</v>
      </c>
      <c r="O2027" s="57">
        <f t="shared" si="583"/>
        <v>28.098349417877763</v>
      </c>
      <c r="P2027" s="371">
        <f t="shared" si="584"/>
        <v>28.098349417877763</v>
      </c>
      <c r="Q2027" s="371">
        <f t="shared" si="585"/>
        <v>-116.82195341946959</v>
      </c>
      <c r="R2027" s="12">
        <f t="shared" si="586"/>
        <v>63.178046580530406</v>
      </c>
      <c r="S2027" s="57">
        <f t="shared" si="587"/>
        <v>1.8466323490150496</v>
      </c>
      <c r="T2027" s="12">
        <f t="shared" si="570"/>
        <v>28.098349417877763</v>
      </c>
    </row>
    <row r="2028" spans="1:20" x14ac:dyDescent="0.25">
      <c r="A2028" s="57">
        <f t="shared" si="571"/>
        <v>11646.823629417642</v>
      </c>
      <c r="B2028" s="12">
        <f t="shared" si="588"/>
        <v>1853.6495519413068</v>
      </c>
      <c r="C2028" s="57" t="str">
        <f t="shared" si="572"/>
        <v>-11.4056335534179-22.5437591570754i</v>
      </c>
      <c r="D2028" s="57" t="str">
        <f t="shared" si="573"/>
        <v>7.79894208519948-17.2628968376165i</v>
      </c>
      <c r="E2028" s="57" t="str">
        <f t="shared" si="574"/>
        <v>155.819126842467-0.27154973761379i</v>
      </c>
      <c r="F2028" s="57" t="str">
        <f t="shared" si="575"/>
        <v>3.83976303618805-35.8281170217963i</v>
      </c>
      <c r="G2028" s="57" t="str">
        <f t="shared" si="576"/>
        <v>0.999979998214767-0.00447229081810667i</v>
      </c>
      <c r="H2028" s="57" t="str">
        <f t="shared" si="577"/>
        <v>114.338236199164+137.111072044234i</v>
      </c>
      <c r="I2028" s="57" t="str">
        <f t="shared" si="578"/>
        <v>15.0967008543093-10.071258900258i</v>
      </c>
      <c r="K2028" s="57" t="str">
        <f t="shared" si="579"/>
        <v>0.0430481185170859-0.0532526012270677i</v>
      </c>
      <c r="L2028" s="57" t="str">
        <f t="shared" si="580"/>
        <v>0.000125-0.270681966183072i</v>
      </c>
      <c r="M2028" s="57" t="str">
        <f t="shared" si="581"/>
        <v>0.0015-0.130486808014089i</v>
      </c>
      <c r="N2028" s="57">
        <f t="shared" si="582"/>
        <v>63.163642276096454</v>
      </c>
      <c r="O2028" s="57">
        <f t="shared" si="583"/>
        <v>28.050313446374307</v>
      </c>
      <c r="P2028" s="371">
        <f t="shared" si="584"/>
        <v>28.050313446374307</v>
      </c>
      <c r="Q2028" s="371">
        <f t="shared" si="585"/>
        <v>-116.83635772390355</v>
      </c>
      <c r="R2028" s="12">
        <f t="shared" si="586"/>
        <v>63.163642276096454</v>
      </c>
      <c r="S2028" s="57">
        <f t="shared" si="587"/>
        <v>1.8536495519413068</v>
      </c>
      <c r="T2028" s="12">
        <f t="shared" ref="T2028:T2091" si="589">P2028</f>
        <v>28.050313446374307</v>
      </c>
    </row>
    <row r="2029" spans="1:20" x14ac:dyDescent="0.25">
      <c r="A2029" s="57">
        <f t="shared" ref="A2029:A2092" si="590">2*PI()*B2029</f>
        <v>11691.08155920943</v>
      </c>
      <c r="B2029" s="12">
        <f t="shared" si="588"/>
        <v>1860.6934202386838</v>
      </c>
      <c r="C2029" s="57" t="str">
        <f t="shared" ref="C2029:C2092" si="591">IMPRODUCT(D2029,E2029,$C$40,,K2029,$C$41)</f>
        <v>-11.3482100778191-22.4165976276041i</v>
      </c>
      <c r="D2029" s="57" t="str">
        <f t="shared" ref="D2029:D2092" si="592">IMDIV(IMPRODUCT($C$37,$C$38,COMPLEX(1,A2029/$C$38)),IMSUM(-1*A2029*A2029/$C$39,COMPLEX(0,1*A2029)))</f>
        <v>7.79893403087157-17.1982350914371i</v>
      </c>
      <c r="E2029" s="57" t="str">
        <f t="shared" ref="E2029:E2092" si="593">IMDIV(IMPRODUCT(IMSUM(F2029,G2029),$C$29,H2029),IMSUM(1,I2029))</f>
        <v>155.804925188092-0.246284380744675i</v>
      </c>
      <c r="F2029" s="57" t="str">
        <f t="shared" ref="F2029:F2092" si="594">IMDIV(IMPRODUCT($C$14,$C$15,COMPLEX(1,A2029/$C$15)),IMSUM(-1*A2029*A2029/$C$16,COMPLEX(0,A2029)))</f>
        <v>3.83976245138303-35.6926158408336i</v>
      </c>
      <c r="G2029" s="57" t="str">
        <f t="shared" ref="G2029:G2092" si="595">IMDIV(1,COMPLEX(1,A2029*$C$9*$C$10))</f>
        <v>0.999979845915443-0.00448928483948664i</v>
      </c>
      <c r="H2029" s="57" t="str">
        <f t="shared" ref="H2029:H2092" si="596">IMDIV($C$3,IMSUM(K2029,COMPLEX(0,$C$28*A2029)))</f>
        <v>114.379395434714+137.651012864747i</v>
      </c>
      <c r="I2029" s="57" t="str">
        <f t="shared" ref="I2029:I2092" si="597">IMPRODUCT(F2029,$C$29,H2029,$C$31)</f>
        <v>15.0991020203715-10.0258484527481i</v>
      </c>
      <c r="K2029" s="57" t="str">
        <f t="shared" ref="K2029:K2092" si="598">IF($C$26&lt;=0,IMDIV(1,IMSUM(IMDIV(1,L2029),1/$C$18)),IMDIV(1,IMSUM(IMDIV(1,L2029),1/$C$18,IMDIV(1,M2029))))</f>
        <v>0.0428515008312605-0.0532068132268812i</v>
      </c>
      <c r="L2029" s="57" t="str">
        <f t="shared" ref="L2029:L2092" si="599">IMSUM($C$21/$C$22,IMDIV(1,COMPLEX(0,$C$20*$C$22*A2029)))</f>
        <v>0.000125-0.269657268562535i</v>
      </c>
      <c r="M2029" s="57" t="str">
        <f t="shared" ref="M2029:M2092" si="600">IMSUM($C$25/$C$26,IMDIV(1,COMPLEX(0,$C$24*$C$26*A2029)))</f>
        <v>0.0015-0.129992835240176i</v>
      </c>
      <c r="N2029" s="57">
        <f t="shared" ref="N2029:N2092" si="601">ABS(R2029)</f>
        <v>63.149578295072317</v>
      </c>
      <c r="O2029" s="57">
        <f t="shared" ref="O2029:O2092" si="602">ABS(P2029)</f>
        <v>28.002259662828731</v>
      </c>
      <c r="P2029" s="371">
        <f t="shared" ref="P2029:P2092" si="603">20*LOG10(IMABS(C2029))</f>
        <v>28.002259662828731</v>
      </c>
      <c r="Q2029" s="371">
        <f t="shared" ref="Q2029:Q2092" si="604">IMARGUMENT(C2029)*180/PI()</f>
        <v>-116.85042170492768</v>
      </c>
      <c r="R2029" s="12">
        <f t="shared" ref="R2029:R2092" si="605">IF(Q2029&lt;0,Q2029+180,Q2029-180)</f>
        <v>63.149578295072317</v>
      </c>
      <c r="S2029" s="57">
        <f t="shared" ref="S2029:S2092" si="606">B2029/1000</f>
        <v>1.8606934202386838</v>
      </c>
      <c r="T2029" s="12">
        <f t="shared" si="589"/>
        <v>28.002259662828731</v>
      </c>
    </row>
    <row r="2030" spans="1:20" x14ac:dyDescent="0.25">
      <c r="A2030" s="57">
        <f t="shared" si="590"/>
        <v>11735.507669134426</v>
      </c>
      <c r="B2030" s="12">
        <f t="shared" ref="B2030:B2093" si="607">B2029*(1+B$42)</f>
        <v>1867.7640552355908</v>
      </c>
      <c r="C2030" s="57" t="str">
        <f t="shared" si="591"/>
        <v>-11.2909168309299-22.2901740869985i</v>
      </c>
      <c r="D2030" s="57" t="str">
        <f t="shared" si="592"/>
        <v>7.7989259152313-17.1338207462094i</v>
      </c>
      <c r="E2030" s="57" t="str">
        <f t="shared" si="593"/>
        <v>155.79080936542-0.220887887490676i</v>
      </c>
      <c r="F2030" s="57" t="str">
        <f t="shared" si="594"/>
        <v>3.83976186212524-35.5576281100926i</v>
      </c>
      <c r="G2030" s="57" t="str">
        <f t="shared" si="595"/>
        <v>0.999979692456492-0.00450634343032391i</v>
      </c>
      <c r="H2030" s="57" t="str">
        <f t="shared" si="596"/>
        <v>114.420886950503+138.193227062529i</v>
      </c>
      <c r="I2030" s="57" t="str">
        <f t="shared" si="597"/>
        <v>15.1015222007087-9.98058098162681i</v>
      </c>
      <c r="K2030" s="57" t="str">
        <f t="shared" si="598"/>
        <v>0.0426552238698946-0.0531603399278926i</v>
      </c>
      <c r="L2030" s="57" t="str">
        <f t="shared" si="599"/>
        <v>0.000125-0.268636450052336i</v>
      </c>
      <c r="M2030" s="57" t="str">
        <f t="shared" si="600"/>
        <v>0.0015-0.12950073245684i</v>
      </c>
      <c r="N2030" s="57">
        <f t="shared" si="601"/>
        <v>63.135855704094766</v>
      </c>
      <c r="O2030" s="57">
        <f t="shared" si="602"/>
        <v>27.954188393043932</v>
      </c>
      <c r="P2030" s="371">
        <f t="shared" si="603"/>
        <v>27.954188393043932</v>
      </c>
      <c r="Q2030" s="371">
        <f t="shared" si="604"/>
        <v>-116.86414429590523</v>
      </c>
      <c r="R2030" s="12">
        <f t="shared" si="605"/>
        <v>63.135855704094766</v>
      </c>
      <c r="S2030" s="57">
        <f t="shared" si="606"/>
        <v>1.8677640552355907</v>
      </c>
      <c r="T2030" s="12">
        <f t="shared" si="589"/>
        <v>27.954188393043932</v>
      </c>
    </row>
    <row r="2031" spans="1:20" x14ac:dyDescent="0.25">
      <c r="A2031" s="57">
        <f t="shared" si="590"/>
        <v>11780.102598277137</v>
      </c>
      <c r="B2031" s="12">
        <f t="shared" si="607"/>
        <v>1874.8615586454862</v>
      </c>
      <c r="C2031" s="57" t="str">
        <f t="shared" si="591"/>
        <v>-11.2337550188365-22.1644852992807i</v>
      </c>
      <c r="D2031" s="57" t="str">
        <f t="shared" si="592"/>
        <v>7.79891773781208-17.0696528752953i</v>
      </c>
      <c r="E2031" s="57" t="str">
        <f t="shared" si="593"/>
        <v>155.776780090597-0.195360467473313i</v>
      </c>
      <c r="F2031" s="57" t="str">
        <f t="shared" si="594"/>
        <v>3.83976126838075-35.4231518877292i</v>
      </c>
      <c r="G2031" s="57" t="str">
        <f t="shared" si="595"/>
        <v>0.999979537829084-0.00452346683589288i</v>
      </c>
      <c r="H2031" s="57" t="str">
        <f t="shared" si="596"/>
        <v>114.462713576371+138.737725912087i</v>
      </c>
      <c r="I2031" s="57" t="str">
        <f t="shared" si="597"/>
        <v>15.1039615516019-9.9354558212634i</v>
      </c>
      <c r="K2031" s="57" t="str">
        <f t="shared" si="598"/>
        <v>0.0424592923802904-0.0531131844604272i</v>
      </c>
      <c r="L2031" s="57" t="str">
        <f t="shared" si="599"/>
        <v>0.000125-0.267619495967659i</v>
      </c>
      <c r="M2031" s="57" t="str">
        <f t="shared" si="600"/>
        <v>0.0015-0.129010492585017i</v>
      </c>
      <c r="N2031" s="57">
        <f t="shared" si="601"/>
        <v>63.122475554677195</v>
      </c>
      <c r="O2031" s="57">
        <f t="shared" si="602"/>
        <v>27.906099964396219</v>
      </c>
      <c r="P2031" s="371">
        <f t="shared" si="603"/>
        <v>27.906099964396219</v>
      </c>
      <c r="Q2031" s="371">
        <f t="shared" si="604"/>
        <v>-116.87752444532281</v>
      </c>
      <c r="R2031" s="12">
        <f t="shared" si="605"/>
        <v>63.122475554677195</v>
      </c>
      <c r="S2031" s="57">
        <f t="shared" si="606"/>
        <v>1.8748615586454862</v>
      </c>
      <c r="T2031" s="12">
        <f t="shared" si="589"/>
        <v>27.906099964396219</v>
      </c>
    </row>
    <row r="2032" spans="1:20" x14ac:dyDescent="0.25">
      <c r="A2032" s="57">
        <f t="shared" si="590"/>
        <v>11824.86698815059</v>
      </c>
      <c r="B2032" s="12">
        <f t="shared" si="607"/>
        <v>1881.9860325683392</v>
      </c>
      <c r="C2032" s="57" t="str">
        <f t="shared" si="591"/>
        <v>-11.176725834613-22.0395280276745i</v>
      </c>
      <c r="D2032" s="57" t="str">
        <f t="shared" si="592"/>
        <v>7.79890949814368-17.0057305556015i</v>
      </c>
      <c r="E2032" s="57" t="str">
        <f t="shared" si="593"/>
        <v>155.76283807744-0.169702333314964i</v>
      </c>
      <c r="F2032" s="57" t="str">
        <f t="shared" si="594"/>
        <v>3.83976067011541-35.2891852392571i</v>
      </c>
      <c r="G2032" s="57" t="str">
        <f t="shared" si="595"/>
        <v>0.999979382024324-0.00454065530239897i</v>
      </c>
      <c r="H2032" s="57" t="str">
        <f t="shared" si="596"/>
        <v>114.504878168556+139.284520762905i</v>
      </c>
      <c r="I2032" s="57" t="str">
        <f t="shared" si="597"/>
        <v>15.1064202307062-9.89047230790641i</v>
      </c>
      <c r="K2032" s="57" t="str">
        <f t="shared" si="598"/>
        <v>0.0422637110732079-0.0530653499939665i</v>
      </c>
      <c r="L2032" s="57" t="str">
        <f t="shared" si="599"/>
        <v>0.000125-0.266606391679277i</v>
      </c>
      <c r="M2032" s="57" t="str">
        <f t="shared" si="600"/>
        <v>0.0015-0.128522108572442i</v>
      </c>
      <c r="N2032" s="57">
        <f t="shared" si="601"/>
        <v>63.109438883105241</v>
      </c>
      <c r="O2032" s="57">
        <f t="shared" si="602"/>
        <v>27.857994705814534</v>
      </c>
      <c r="P2032" s="371">
        <f t="shared" si="603"/>
        <v>27.857994705814534</v>
      </c>
      <c r="Q2032" s="371">
        <f t="shared" si="604"/>
        <v>-116.89056111689476</v>
      </c>
      <c r="R2032" s="12">
        <f t="shared" si="605"/>
        <v>63.109438883105241</v>
      </c>
      <c r="S2032" s="57">
        <f t="shared" si="606"/>
        <v>1.8819860325683391</v>
      </c>
      <c r="T2032" s="12">
        <f t="shared" si="589"/>
        <v>27.857994705814534</v>
      </c>
    </row>
    <row r="2033" spans="1:20" x14ac:dyDescent="0.25">
      <c r="A2033" s="57">
        <f t="shared" si="590"/>
        <v>11869.801482705563</v>
      </c>
      <c r="B2033" s="12">
        <f t="shared" si="607"/>
        <v>1889.1375794920989</v>
      </c>
      <c r="C2033" s="57" t="str">
        <f t="shared" si="591"/>
        <v>-11.1198304582517-21.9152990347488i</v>
      </c>
      <c r="D2033" s="57" t="str">
        <f t="shared" si="592"/>
        <v>7.79890119575246-16.9420528675675i</v>
      </c>
      <c r="E2033" s="57" t="str">
        <f t="shared" si="593"/>
        <v>155.748984037429-0.143913700591264i</v>
      </c>
      <c r="F2033" s="57" t="str">
        <f t="shared" si="594"/>
        <v>3.8397600672948-35.1557262375207i</v>
      </c>
      <c r="G2033" s="57" t="str">
        <f t="shared" si="595"/>
        <v>0.999979225033247-0.00455790907698217i</v>
      </c>
      <c r="H2033" s="57" t="str">
        <f t="shared" si="596"/>
        <v>114.547383609967+139.833623040123i</v>
      </c>
      <c r="I2033" s="57" t="str">
        <f t="shared" si="597"/>
        <v>15.1088983970631-9.84562977967165i</v>
      </c>
      <c r="K2033" s="57" t="str">
        <f t="shared" si="598"/>
        <v>0.0420684846224716-0.0530168397366467i</v>
      </c>
      <c r="L2033" s="57" t="str">
        <f t="shared" si="599"/>
        <v>0.000125-0.265597122613347i</v>
      </c>
      <c r="M2033" s="57" t="str">
        <f t="shared" si="600"/>
        <v>0.0015-0.128035573393547i</v>
      </c>
      <c r="N2033" s="57">
        <f t="shared" si="601"/>
        <v>63.096746710334614</v>
      </c>
      <c r="O2033" s="57">
        <f t="shared" si="602"/>
        <v>27.809872947760944</v>
      </c>
      <c r="P2033" s="371">
        <f t="shared" si="603"/>
        <v>27.809872947760944</v>
      </c>
      <c r="Q2033" s="371">
        <f t="shared" si="604"/>
        <v>-116.90325328966539</v>
      </c>
      <c r="R2033" s="12">
        <f t="shared" si="605"/>
        <v>63.096746710334614</v>
      </c>
      <c r="S2033" s="57">
        <f t="shared" si="606"/>
        <v>1.8891375794920988</v>
      </c>
      <c r="T2033" s="12">
        <f t="shared" si="589"/>
        <v>27.809872947760944</v>
      </c>
    </row>
    <row r="2034" spans="1:20" x14ac:dyDescent="0.25">
      <c r="A2034" s="57">
        <f t="shared" si="590"/>
        <v>11914.906728339845</v>
      </c>
      <c r="B2034" s="12">
        <f t="shared" si="607"/>
        <v>1896.316302294169</v>
      </c>
      <c r="C2034" s="57" t="str">
        <f t="shared" si="591"/>
        <v>-11.0630700565955-21.7917950825586i</v>
      </c>
      <c r="D2034" s="57" t="str">
        <f t="shared" si="592"/>
        <v>7.79889283016111-16.8786188951514i</v>
      </c>
      <c r="E2034" s="57" t="str">
        <f t="shared" si="593"/>
        <v>155.735218679701-0.117994787777125i</v>
      </c>
      <c r="F2034" s="57" t="str">
        <f t="shared" si="594"/>
        <v>3.83975945988429-35.0227729626674i</v>
      </c>
      <c r="G2034" s="57" t="str">
        <f t="shared" si="595"/>
        <v>0.99997906684682-0.00457522840772052i</v>
      </c>
      <c r="H2034" s="57" t="str">
        <f t="shared" si="596"/>
        <v>114.590232810477+140.385044245249i</v>
      </c>
      <c r="I2034" s="57" t="str">
        <f t="shared" si="597"/>
        <v>15.1113962111156-9.80092757653139i</v>
      </c>
      <c r="K2034" s="57" t="str">
        <f t="shared" si="598"/>
        <v>0.0418736176645777-0.0529676569347507i</v>
      </c>
      <c r="L2034" s="57" t="str">
        <f t="shared" si="599"/>
        <v>0.000125-0.264591674251192i</v>
      </c>
      <c r="M2034" s="57" t="str">
        <f t="shared" si="600"/>
        <v>0.0015-0.127550880049359i</v>
      </c>
      <c r="N2034" s="57">
        <f t="shared" si="601"/>
        <v>63.084400041888202</v>
      </c>
      <c r="O2034" s="57">
        <f t="shared" si="602"/>
        <v>27.761735022209901</v>
      </c>
      <c r="P2034" s="371">
        <f t="shared" si="603"/>
        <v>27.761735022209901</v>
      </c>
      <c r="Q2034" s="371">
        <f t="shared" si="604"/>
        <v>-116.9155999581118</v>
      </c>
      <c r="R2034" s="12">
        <f t="shared" si="605"/>
        <v>63.084400041888202</v>
      </c>
      <c r="S2034" s="57">
        <f t="shared" si="606"/>
        <v>1.8963163022941689</v>
      </c>
      <c r="T2034" s="12">
        <f t="shared" si="589"/>
        <v>27.761735022209901</v>
      </c>
    </row>
    <row r="2035" spans="1:20" x14ac:dyDescent="0.25">
      <c r="A2035" s="57">
        <f t="shared" si="590"/>
        <v>11960.183373907535</v>
      </c>
      <c r="B2035" s="12">
        <f t="shared" si="607"/>
        <v>1903.5223042428868</v>
      </c>
      <c r="C2035" s="57" t="str">
        <f t="shared" si="591"/>
        <v>-11.0064457832708-21.6690129327873i</v>
      </c>
      <c r="D2035" s="57" t="str">
        <f t="shared" si="592"/>
        <v>7.79888440088856-16.8154277258168i</v>
      </c>
      <c r="E2035" s="57" t="str">
        <f t="shared" si="593"/>
        <v>155.721542711032-0.0919458161985019i</v>
      </c>
      <c r="F2035" s="57" t="str">
        <f t="shared" si="594"/>
        <v>3.83975884784886-34.8903235021186i</v>
      </c>
      <c r="G2035" s="57" t="str">
        <f t="shared" si="595"/>
        <v>0.999978907455943-0.00459261354363371i</v>
      </c>
      <c r="H2035" s="57" t="str">
        <f t="shared" si="596"/>
        <v>114.633428707208+140.938795956853i</v>
      </c>
      <c r="I2035" s="57" t="str">
        <f t="shared" si="597"/>
        <v>15.1139138347197-9.75636504030227i</v>
      </c>
      <c r="K2035" s="57" t="str">
        <f t="shared" si="598"/>
        <v>0.0416791147983189-0.0529178048721976i</v>
      </c>
      <c r="L2035" s="57" t="str">
        <f t="shared" si="599"/>
        <v>0.000125-0.263590032129102i</v>
      </c>
      <c r="M2035" s="57" t="str">
        <f t="shared" si="600"/>
        <v>0.0015-0.127068021567403i</v>
      </c>
      <c r="N2035" s="57">
        <f t="shared" si="601"/>
        <v>63.072399867759273</v>
      </c>
      <c r="O2035" s="57">
        <f t="shared" si="602"/>
        <v>27.713581262627251</v>
      </c>
      <c r="P2035" s="371">
        <f t="shared" si="603"/>
        <v>27.713581262627251</v>
      </c>
      <c r="Q2035" s="371">
        <f t="shared" si="604"/>
        <v>-116.92760013224073</v>
      </c>
      <c r="R2035" s="12">
        <f t="shared" si="605"/>
        <v>63.072399867759273</v>
      </c>
      <c r="S2035" s="57">
        <f t="shared" si="606"/>
        <v>1.9035223042428868</v>
      </c>
      <c r="T2035" s="12">
        <f t="shared" si="589"/>
        <v>27.713581262627251</v>
      </c>
    </row>
    <row r="2036" spans="1:20" x14ac:dyDescent="0.25">
      <c r="A2036" s="57">
        <f t="shared" si="590"/>
        <v>12005.632070728385</v>
      </c>
      <c r="B2036" s="12">
        <f t="shared" si="607"/>
        <v>1910.7556889990099</v>
      </c>
      <c r="C2036" s="57" t="str">
        <f t="shared" si="591"/>
        <v>-10.9499587786274-21.5469493468915i</v>
      </c>
      <c r="D2036" s="57" t="str">
        <f t="shared" si="592"/>
        <v>7.79887590745023-16.7524784505202i</v>
      </c>
      <c r="E2036" s="57" t="str">
        <f t="shared" si="593"/>
        <v>155.707956835843-0.0657670099811362i</v>
      </c>
      <c r="F2036" s="57" t="str">
        <f t="shared" si="594"/>
        <v>3.83975823115331-34.7583759505439i</v>
      </c>
      <c r="G2036" s="57" t="str">
        <f t="shared" si="595"/>
        <v>0.999978746851446-0.00461006473468665i</v>
      </c>
      <c r="H2036" s="57" t="str">
        <f t="shared" si="596"/>
        <v>114.676974264823+141.494889831293i</v>
      </c>
      <c r="I2036" s="57" t="str">
        <f t="shared" si="597"/>
        <v>15.11645143116-9.7119415146341i</v>
      </c>
      <c r="K2036" s="57" t="str">
        <f t="shared" si="598"/>
        <v>0.0414849805844064-0.0528672868700264i</v>
      </c>
      <c r="L2036" s="57" t="str">
        <f t="shared" si="599"/>
        <v>0.000125-0.262592181838117i</v>
      </c>
      <c r="M2036" s="57" t="str">
        <f t="shared" si="600"/>
        <v>0.0015-0.126586991001597i</v>
      </c>
      <c r="N2036" s="57">
        <f t="shared" si="601"/>
        <v>63.060747162309738</v>
      </c>
      <c r="O2036" s="57">
        <f t="shared" si="602"/>
        <v>27.665412003950426</v>
      </c>
      <c r="P2036" s="371">
        <f t="shared" si="603"/>
        <v>27.665412003950426</v>
      </c>
      <c r="Q2036" s="371">
        <f t="shared" si="604"/>
        <v>-116.93925283769026</v>
      </c>
      <c r="R2036" s="12">
        <f t="shared" si="605"/>
        <v>63.060747162309738</v>
      </c>
      <c r="S2036" s="57">
        <f t="shared" si="606"/>
        <v>1.9107556889990098</v>
      </c>
      <c r="T2036" s="12">
        <f t="shared" si="589"/>
        <v>27.665412003950426</v>
      </c>
    </row>
    <row r="2037" spans="1:20" x14ac:dyDescent="0.25">
      <c r="A2037" s="57">
        <f t="shared" si="590"/>
        <v>12051.253472597153</v>
      </c>
      <c r="B2037" s="12">
        <f t="shared" si="607"/>
        <v>1918.0165606172061</v>
      </c>
      <c r="C2037" s="57" t="str">
        <f t="shared" si="591"/>
        <v>-10.8936101696764-21.4256010862415i</v>
      </c>
      <c r="D2037" s="57" t="str">
        <f t="shared" si="592"/>
        <v>7.79886734935786-16.6897701636977i</v>
      </c>
      <c r="E2037" s="57" t="str">
        <f t="shared" si="593"/>
        <v>155.694461756177-0.0394585959984449i</v>
      </c>
      <c r="F2037" s="57" t="str">
        <f t="shared" si="594"/>
        <v>3.83975760976215-34.6269284098332i</v>
      </c>
      <c r="G2037" s="57" t="str">
        <f t="shared" si="595"/>
        <v>0.999978585024087-0.00462758223179302i</v>
      </c>
      <c r="H2037" s="57" t="str">
        <f t="shared" si="596"/>
        <v>114.720872475821+142.053337603443i</v>
      </c>
      <c r="I2037" s="57" t="str">
        <f t="shared" si="597"/>
        <v>15.1190091651644-9.66765634499811i</v>
      </c>
      <c r="K2037" s="57" t="str">
        <f t="shared" si="598"/>
        <v>0.0412912195451068-0.0528161062858764i</v>
      </c>
      <c r="L2037" s="57" t="str">
        <f t="shared" si="599"/>
        <v>0.000125-0.261598109023826i</v>
      </c>
      <c r="M2037" s="57" t="str">
        <f t="shared" si="600"/>
        <v>0.0015-0.126107781432154i</v>
      </c>
      <c r="N2037" s="57">
        <f t="shared" si="601"/>
        <v>63.049442884173615</v>
      </c>
      <c r="O2037" s="57">
        <f t="shared" si="602"/>
        <v>27.617227582566244</v>
      </c>
      <c r="P2037" s="371">
        <f t="shared" si="603"/>
        <v>27.617227582566244</v>
      </c>
      <c r="Q2037" s="371">
        <f t="shared" si="604"/>
        <v>-116.95055711582638</v>
      </c>
      <c r="R2037" s="12">
        <f t="shared" si="605"/>
        <v>63.049442884173615</v>
      </c>
      <c r="S2037" s="57">
        <f t="shared" si="606"/>
        <v>1.9180165606172062</v>
      </c>
      <c r="T2037" s="12">
        <f t="shared" si="589"/>
        <v>27.617227582566244</v>
      </c>
    </row>
    <row r="2038" spans="1:20" x14ac:dyDescent="0.25">
      <c r="A2038" s="57">
        <f t="shared" si="590"/>
        <v>12097.048235793023</v>
      </c>
      <c r="B2038" s="12">
        <f t="shared" si="607"/>
        <v>1925.3050235475516</v>
      </c>
      <c r="C2038" s="57" t="str">
        <f t="shared" si="591"/>
        <v>-10.8374010700337-21.3049649122692i</v>
      </c>
      <c r="D2038" s="57" t="str">
        <f t="shared" si="592"/>
        <v>7.79885872611946-16.627301963252i</v>
      </c>
      <c r="E2038" s="57" t="str">
        <f t="shared" si="593"/>
        <v>155.681058171708-0.0130208038223966i</v>
      </c>
      <c r="F2038" s="57" t="str">
        <f t="shared" si="594"/>
        <v>3.83975698363967-34.4959789890694i</v>
      </c>
      <c r="G2038" s="57" t="str">
        <f t="shared" si="595"/>
        <v>0.999978421964556-0.00464516628681885i</v>
      </c>
      <c r="H2038" s="57" t="str">
        <f t="shared" si="596"/>
        <v>114.765126360841+142.61415108741i</v>
      </c>
      <c r="I2038" s="57" t="str">
        <f t="shared" si="597"/>
        <v>15.1215872029161-9.62350887867609i</v>
      </c>
      <c r="K2038" s="57" t="str">
        <f t="shared" si="598"/>
        <v>0.0410978361638894-0.052764266513465i</v>
      </c>
      <c r="L2038" s="57" t="str">
        <f t="shared" si="599"/>
        <v>0.000125-0.260607799386159i</v>
      </c>
      <c r="M2038" s="57" t="str">
        <f t="shared" si="600"/>
        <v>0.0015-0.125630385965486i</v>
      </c>
      <c r="N2038" s="57">
        <f t="shared" si="601"/>
        <v>63.03848797616341</v>
      </c>
      <c r="O2038" s="57">
        <f t="shared" si="602"/>
        <v>27.569028336291233</v>
      </c>
      <c r="P2038" s="371">
        <f t="shared" si="603"/>
        <v>27.569028336291233</v>
      </c>
      <c r="Q2038" s="371">
        <f t="shared" si="604"/>
        <v>-116.96151202383659</v>
      </c>
      <c r="R2038" s="12">
        <f t="shared" si="605"/>
        <v>63.03848797616341</v>
      </c>
      <c r="S2038" s="57">
        <f t="shared" si="606"/>
        <v>1.9253050235475517</v>
      </c>
      <c r="T2038" s="12">
        <f t="shared" si="589"/>
        <v>27.569028336291233</v>
      </c>
    </row>
    <row r="2039" spans="1:20" x14ac:dyDescent="0.25">
      <c r="A2039" s="57">
        <f t="shared" si="590"/>
        <v>12143.017019089039</v>
      </c>
      <c r="B2039" s="12">
        <f t="shared" si="607"/>
        <v>1932.6211826370325</v>
      </c>
      <c r="C2039" s="57" t="str">
        <f t="shared" si="591"/>
        <v>-10.7813325798638-21.185037586609i</v>
      </c>
      <c r="D2039" s="57" t="str">
        <f t="shared" si="592"/>
        <v>7.79885003723919-16.5650729505386i</v>
      </c>
      <c r="E2039" s="57" t="str">
        <f t="shared" si="593"/>
        <v>155.667746779731+0.0135461343297959i</v>
      </c>
      <c r="F2039" s="57" t="str">
        <f t="shared" si="594"/>
        <v>3.83975635274986-34.3655258045i</v>
      </c>
      <c r="G2039" s="57" t="str">
        <f t="shared" si="595"/>
        <v>0.999978257663472-0.00466281715258619i</v>
      </c>
      <c r="H2039" s="57" t="str">
        <f t="shared" si="596"/>
        <v>114.80973896896+143.177342177294i</v>
      </c>
      <c r="I2039" s="57" t="str">
        <f t="shared" si="597"/>
        <v>15.1241857120696-9.57949846474772i</v>
      </c>
      <c r="K2039" s="57" t="str">
        <f t="shared" si="598"/>
        <v>0.0409048348850724-0.0527117709820588i</v>
      </c>
      <c r="L2039" s="57" t="str">
        <f t="shared" si="599"/>
        <v>0.000125-0.259621238679178i</v>
      </c>
      <c r="M2039" s="57" t="str">
        <f t="shared" si="600"/>
        <v>0.0015-0.125154797734096i</v>
      </c>
      <c r="N2039" s="57">
        <f t="shared" si="601"/>
        <v>63.027883365175057</v>
      </c>
      <c r="O2039" s="57">
        <f t="shared" si="602"/>
        <v>27.520814604349106</v>
      </c>
      <c r="P2039" s="371">
        <f t="shared" si="603"/>
        <v>27.520814604349106</v>
      </c>
      <c r="Q2039" s="371">
        <f t="shared" si="604"/>
        <v>-116.97211663482494</v>
      </c>
      <c r="R2039" s="12">
        <f t="shared" si="605"/>
        <v>63.027883365175057</v>
      </c>
      <c r="S2039" s="57">
        <f t="shared" si="606"/>
        <v>1.9326211826370325</v>
      </c>
      <c r="T2039" s="12">
        <f t="shared" si="589"/>
        <v>27.520814604349106</v>
      </c>
    </row>
    <row r="2040" spans="1:20" x14ac:dyDescent="0.25">
      <c r="A2040" s="57">
        <f t="shared" si="590"/>
        <v>12189.160483761578</v>
      </c>
      <c r="B2040" s="12">
        <f t="shared" si="607"/>
        <v>1939.9651431310533</v>
      </c>
      <c r="C2040" s="57" t="str">
        <f t="shared" si="591"/>
        <v>-10.7254057858293-21.0658158712442i</v>
      </c>
      <c r="D2040" s="57" t="str">
        <f t="shared" si="592"/>
        <v>7.79884128221748-16.5030822303543i</v>
      </c>
      <c r="E2040" s="57" t="str">
        <f t="shared" si="593"/>
        <v>155.654528275156+0.0402419836423649i</v>
      </c>
      <c r="F2040" s="57" t="str">
        <f t="shared" si="594"/>
        <v>3.8397557170563-34.2355669795116i</v>
      </c>
      <c r="G2040" s="57" t="str">
        <f t="shared" si="595"/>
        <v>0.999978092111382-0.00468053508287669i</v>
      </c>
      <c r="H2040" s="57" t="str">
        <f t="shared" si="596"/>
        <v>114.854713378003+143.742922847931i</v>
      </c>
      <c r="I2040" s="57" t="str">
        <f t="shared" si="597"/>
        <v>15.1268048617651-9.53562445408004i</v>
      </c>
      <c r="K2040" s="57" t="str">
        <f t="shared" si="598"/>
        <v>0.0407122201134865-0.052658623155944i</v>
      </c>
      <c r="L2040" s="57" t="str">
        <f t="shared" si="599"/>
        <v>0.000125-0.258638412710877i</v>
      </c>
      <c r="M2040" s="57" t="str">
        <f t="shared" si="600"/>
        <v>0.0015-0.124681009896489i</v>
      </c>
      <c r="N2040" s="57">
        <f t="shared" si="601"/>
        <v>63.017629962092556</v>
      </c>
      <c r="O2040" s="57">
        <f t="shared" si="602"/>
        <v>27.472586727350247</v>
      </c>
      <c r="P2040" s="371">
        <f t="shared" si="603"/>
        <v>27.472586727350247</v>
      </c>
      <c r="Q2040" s="371">
        <f t="shared" si="604"/>
        <v>-116.98237003790744</v>
      </c>
      <c r="R2040" s="12">
        <f t="shared" si="605"/>
        <v>63.017629962092556</v>
      </c>
      <c r="S2040" s="57">
        <f t="shared" si="606"/>
        <v>1.9399651431310534</v>
      </c>
      <c r="T2040" s="12">
        <f t="shared" si="589"/>
        <v>27.472586727350247</v>
      </c>
    </row>
    <row r="2041" spans="1:20" x14ac:dyDescent="0.25">
      <c r="A2041" s="57">
        <f t="shared" si="590"/>
        <v>12235.479293599872</v>
      </c>
      <c r="B2041" s="12">
        <f t="shared" si="607"/>
        <v>1947.3370106749514</v>
      </c>
      <c r="C2041" s="57" t="str">
        <f t="shared" si="591"/>
        <v>-10.6696217610391-20.9472965286524i</v>
      </c>
      <c r="D2041" s="57" t="str">
        <f t="shared" si="592"/>
        <v>7.79883246055111-16.4413289109235i</v>
      </c>
      <c r="E2041" s="57" t="str">
        <f t="shared" si="593"/>
        <v>155.641403350507+0.0670665067561901i</v>
      </c>
      <c r="F2041" s="57" t="str">
        <f t="shared" si="594"/>
        <v>3.83975507652256-34.1061006446027i</v>
      </c>
      <c r="G2041" s="57" t="str">
        <f t="shared" si="595"/>
        <v>0.999977925298761-0.00469832033243518i</v>
      </c>
      <c r="H2041" s="57" t="str">
        <f t="shared" si="596"/>
        <v>114.900052694854+144.310905155645i</v>
      </c>
      <c r="I2041" s="57" t="str">
        <f t="shared" si="597"/>
        <v>15.1294448226425-9.49188619931575i</v>
      </c>
      <c r="K2041" s="57" t="str">
        <f t="shared" si="598"/>
        <v>0.0405199962141442-0.0526048265338923i</v>
      </c>
      <c r="L2041" s="57" t="str">
        <f t="shared" si="599"/>
        <v>0.000125-0.257659307342973i</v>
      </c>
      <c r="M2041" s="57" t="str">
        <f t="shared" si="600"/>
        <v>0.0015-0.124209015637069i</v>
      </c>
      <c r="N2041" s="57">
        <f t="shared" si="601"/>
        <v>63.007728661701705</v>
      </c>
      <c r="O2041" s="57">
        <f t="shared" si="602"/>
        <v>27.424345047269981</v>
      </c>
      <c r="P2041" s="371">
        <f t="shared" si="603"/>
        <v>27.424345047269981</v>
      </c>
      <c r="Q2041" s="371">
        <f t="shared" si="604"/>
        <v>-116.99227133829829</v>
      </c>
      <c r="R2041" s="12">
        <f t="shared" si="605"/>
        <v>63.007728661701705</v>
      </c>
      <c r="S2041" s="57">
        <f t="shared" si="606"/>
        <v>1.9473370106749515</v>
      </c>
      <c r="T2041" s="12">
        <f t="shared" si="589"/>
        <v>27.424345047269981</v>
      </c>
    </row>
    <row r="2042" spans="1:20" x14ac:dyDescent="0.25">
      <c r="A2042" s="57">
        <f t="shared" si="590"/>
        <v>12281.974114915551</v>
      </c>
      <c r="B2042" s="12">
        <f t="shared" si="607"/>
        <v>1954.7368913155162</v>
      </c>
      <c r="C2042" s="57" t="str">
        <f t="shared" si="591"/>
        <v>-10.6139815650024-20.829476321949i</v>
      </c>
      <c r="D2042" s="57" t="str">
        <f t="shared" si="592"/>
        <v>7.79882357173287-16.3798121038853i</v>
      </c>
      <c r="E2042" s="57" t="str">
        <f t="shared" si="593"/>
        <v>155.628372695922+0.0940194638157291i</v>
      </c>
      <c r="F2042" s="57" t="str">
        <f t="shared" si="594"/>
        <v>3.83975443111172-33.977124937356i</v>
      </c>
      <c r="G2042" s="57" t="str">
        <f t="shared" si="595"/>
        <v>0.999977757216012-0.00471617315697345i</v>
      </c>
      <c r="H2042" s="57" t="str">
        <f t="shared" si="596"/>
        <v>114.945760055772+144.881301239033i</v>
      </c>
      <c r="I2042" s="57" t="str">
        <f t="shared" si="597"/>
        <v>15.1321057668575-9.44828305486155i</v>
      </c>
      <c r="K2042" s="57" t="str">
        <f t="shared" si="598"/>
        <v>0.0403281675119132-0.0525503846486223i</v>
      </c>
      <c r="L2042" s="57" t="str">
        <f t="shared" si="599"/>
        <v>0.000125-0.256683908490709i</v>
      </c>
      <c r="M2042" s="57" t="str">
        <f t="shared" si="600"/>
        <v>0.0015-0.123738808166038i</v>
      </c>
      <c r="N2042" s="57">
        <f t="shared" si="601"/>
        <v>62.998180342595347</v>
      </c>
      <c r="O2042" s="57">
        <f t="shared" si="602"/>
        <v>27.376089907426579</v>
      </c>
      <c r="P2042" s="371">
        <f t="shared" si="603"/>
        <v>27.376089907426579</v>
      </c>
      <c r="Q2042" s="371">
        <f t="shared" si="604"/>
        <v>-117.00181965740465</v>
      </c>
      <c r="R2042" s="12">
        <f t="shared" si="605"/>
        <v>62.998180342595347</v>
      </c>
      <c r="S2042" s="57">
        <f t="shared" si="606"/>
        <v>1.9547368913155163</v>
      </c>
      <c r="T2042" s="12">
        <f t="shared" si="589"/>
        <v>27.376089907426579</v>
      </c>
    </row>
    <row r="2043" spans="1:20" x14ac:dyDescent="0.25">
      <c r="A2043" s="57">
        <f t="shared" si="590"/>
        <v>12328.64561655223</v>
      </c>
      <c r="B2043" s="12">
        <f t="shared" si="607"/>
        <v>1962.1648915025153</v>
      </c>
      <c r="C2043" s="57" t="str">
        <f t="shared" si="591"/>
        <v>-10.5584862435836-20.7123520150342i</v>
      </c>
      <c r="D2043" s="57" t="str">
        <f t="shared" si="592"/>
        <v>7.79881461525181-16.3185309242811i</v>
      </c>
      <c r="E2043" s="57" t="str">
        <f t="shared" si="593"/>
        <v>155.61543699915+0.121100612521792i</v>
      </c>
      <c r="F2043" s="57" t="str">
        <f t="shared" si="594"/>
        <v>3.8397537807867-33.8486380024124i</v>
      </c>
      <c r="G2043" s="57" t="str">
        <f t="shared" si="595"/>
        <v>0.999977587853464-0.00473409381317379i</v>
      </c>
      <c r="H2043" s="57" t="str">
        <f t="shared" si="596"/>
        <v>114.991838626707+145.454123319728i</v>
      </c>
      <c r="I2043" s="57" t="str">
        <f t="shared" si="597"/>
        <v>15.1347878680956-9.40481437687661i</v>
      </c>
      <c r="K2043" s="57" t="str">
        <f t="shared" si="598"/>
        <v>0.0401367382912035-0.0524953010662602i</v>
      </c>
      <c r="L2043" s="57" t="str">
        <f t="shared" si="599"/>
        <v>0.000125-0.255712202122642i</v>
      </c>
      <c r="M2043" s="57" t="str">
        <f t="shared" si="600"/>
        <v>0.0015-0.123270380719304i</v>
      </c>
      <c r="N2043" s="57">
        <f t="shared" si="601"/>
        <v>62.988985867087891</v>
      </c>
      <c r="O2043" s="57">
        <f t="shared" si="602"/>
        <v>27.327821652459878</v>
      </c>
      <c r="P2043" s="371">
        <f t="shared" si="603"/>
        <v>27.327821652459878</v>
      </c>
      <c r="Q2043" s="371">
        <f t="shared" si="604"/>
        <v>-117.01101413291211</v>
      </c>
      <c r="R2043" s="12">
        <f t="shared" si="605"/>
        <v>62.988985867087891</v>
      </c>
      <c r="S2043" s="57">
        <f t="shared" si="606"/>
        <v>1.9621648915025154</v>
      </c>
      <c r="T2043" s="12">
        <f t="shared" si="589"/>
        <v>27.327821652459878</v>
      </c>
    </row>
    <row r="2044" spans="1:20" x14ac:dyDescent="0.25">
      <c r="A2044" s="57">
        <f t="shared" si="590"/>
        <v>12375.494469895129</v>
      </c>
      <c r="B2044" s="12">
        <f t="shared" si="607"/>
        <v>1969.6211180902249</v>
      </c>
      <c r="C2044" s="57" t="str">
        <f t="shared" si="591"/>
        <v>-10.5031368289595-20.5959203727383i</v>
      </c>
      <c r="D2044" s="57" t="str">
        <f t="shared" si="592"/>
        <v>7.79880559059292-16.2574844905413i</v>
      </c>
      <c r="E2044" s="57" t="str">
        <f t="shared" si="593"/>
        <v>155.602596945552+0.148309708180549i</v>
      </c>
      <c r="F2044" s="57" t="str">
        <f t="shared" si="594"/>
        <v>3.83975312550997-33.7206379914432i</v>
      </c>
      <c r="G2044" s="57" t="str">
        <f t="shared" si="595"/>
        <v>0.999977417201372-0.00475208255869271i</v>
      </c>
      <c r="H2044" s="57" t="str">
        <f t="shared" si="596"/>
        <v>115.038291603627+146.029383703189i</v>
      </c>
      <c r="I2044" s="57" t="str">
        <f t="shared" si="597"/>
        <v>15.1374913015872-9.36147952326115i</v>
      </c>
      <c r="K2044" s="57" t="str">
        <f t="shared" si="598"/>
        <v>0.0399457127956638-0.052439579385796i</v>
      </c>
      <c r="L2044" s="57" t="str">
        <f t="shared" si="599"/>
        <v>0.000125-0.254744174260453i</v>
      </c>
      <c r="M2044" s="57" t="str">
        <f t="shared" si="600"/>
        <v>0.0015-0.122803726558382i</v>
      </c>
      <c r="N2044" s="57">
        <f t="shared" si="601"/>
        <v>62.980146081129192</v>
      </c>
      <c r="O2044" s="57">
        <f t="shared" si="602"/>
        <v>27.279540628309142</v>
      </c>
      <c r="P2044" s="371">
        <f t="shared" si="603"/>
        <v>27.279540628309142</v>
      </c>
      <c r="Q2044" s="371">
        <f t="shared" si="604"/>
        <v>-117.01985391887081</v>
      </c>
      <c r="R2044" s="12">
        <f t="shared" si="605"/>
        <v>62.980146081129192</v>
      </c>
      <c r="S2044" s="57">
        <f t="shared" si="606"/>
        <v>1.9696211180902248</v>
      </c>
      <c r="T2044" s="12">
        <f t="shared" si="589"/>
        <v>27.279540628309142</v>
      </c>
    </row>
    <row r="2045" spans="1:20" x14ac:dyDescent="0.25">
      <c r="A2045" s="57">
        <f t="shared" si="590"/>
        <v>12422.521348880731</v>
      </c>
      <c r="B2045" s="12">
        <f t="shared" si="607"/>
        <v>1977.1056783389677</v>
      </c>
      <c r="C2045" s="57" t="str">
        <f t="shared" si="591"/>
        <v>-10.4479343395804-20.4801781609666i</v>
      </c>
      <c r="D2045" s="57" t="str">
        <f t="shared" si="592"/>
        <v>7.79879649723743-16.1966719244734i</v>
      </c>
      <c r="E2045" s="57" t="str">
        <f t="shared" si="593"/>
        <v>155.589853218102+0.175646503756144i</v>
      </c>
      <c r="F2045" s="57" t="str">
        <f t="shared" si="594"/>
        <v>3.83975246524395-33.5931230631249i</v>
      </c>
      <c r="G2045" s="57" t="str">
        <f t="shared" si="595"/>
        <v>0.99997724524992-0.00477013965216464i</v>
      </c>
      <c r="H2045" s="57" t="str">
        <f t="shared" si="596"/>
        <v>115.085122212842+146.607094779505i</v>
      </c>
      <c r="I2045" s="57" t="str">
        <f t="shared" si="597"/>
        <v>15.1402162441243-9.31827785364481i</v>
      </c>
      <c r="K2045" s="57" t="str">
        <f t="shared" si="598"/>
        <v>0.0397550952278772-0.0523832232385359i</v>
      </c>
      <c r="L2045" s="57" t="str">
        <f t="shared" si="599"/>
        <v>0.000125-0.253779810978733i</v>
      </c>
      <c r="M2045" s="57" t="str">
        <f t="shared" si="600"/>
        <v>0.0015-0.122338838970295i</v>
      </c>
      <c r="N2045" s="57">
        <f t="shared" si="601"/>
        <v>62.97166181421683</v>
      </c>
      <c r="O2045" s="57">
        <f t="shared" si="602"/>
        <v>27.23124718219082</v>
      </c>
      <c r="P2045" s="371">
        <f t="shared" si="603"/>
        <v>27.23124718219082</v>
      </c>
      <c r="Q2045" s="371">
        <f t="shared" si="604"/>
        <v>-117.02833818578317</v>
      </c>
      <c r="R2045" s="12">
        <f t="shared" si="605"/>
        <v>62.97166181421683</v>
      </c>
      <c r="S2045" s="57">
        <f t="shared" si="606"/>
        <v>1.9771056783389676</v>
      </c>
      <c r="T2045" s="12">
        <f t="shared" si="589"/>
        <v>27.23124718219082</v>
      </c>
    </row>
    <row r="2046" spans="1:20" x14ac:dyDescent="0.25">
      <c r="A2046" s="57">
        <f t="shared" si="590"/>
        <v>12469.726930006478</v>
      </c>
      <c r="B2046" s="12">
        <f t="shared" si="607"/>
        <v>1984.6186799166558</v>
      </c>
      <c r="C2046" s="57" t="str">
        <f t="shared" si="591"/>
        <v>-10.3928797801329-20.365122146846i</v>
      </c>
      <c r="D2046" s="57" t="str">
        <f t="shared" si="592"/>
        <v>7.79878733466255-16.1360923512486i</v>
      </c>
      <c r="E2046" s="57" t="str">
        <f t="shared" si="593"/>
        <v>155.577206497388+0.203110749916357i</v>
      </c>
      <c r="F2046" s="57" t="str">
        <f t="shared" si="594"/>
        <v>3.83975179995057-33.4660913831118i</v>
      </c>
      <c r="G2046" s="57" t="str">
        <f t="shared" si="595"/>
        <v>0.999977071989214-0.0047882653532056i</v>
      </c>
      <c r="H2046" s="57" t="str">
        <f t="shared" si="596"/>
        <v>115.132333711339+147.187269024189i</v>
      </c>
      <c r="I2046" s="57" t="str">
        <f t="shared" si="597"/>
        <v>15.1429628740747-9.27520872937549i</v>
      </c>
      <c r="K2046" s="57" t="str">
        <f t="shared" si="598"/>
        <v>0.0395648897490774-0.0523262362875547i</v>
      </c>
      <c r="L2046" s="57" t="str">
        <f t="shared" si="599"/>
        <v>0.000125-0.252819098404796i</v>
      </c>
      <c r="M2046" s="57" t="str">
        <f t="shared" si="600"/>
        <v>0.0015-0.121875711267479i</v>
      </c>
      <c r="N2046" s="57">
        <f t="shared" si="601"/>
        <v>62.963533879313403</v>
      </c>
      <c r="O2046" s="57">
        <f t="shared" si="602"/>
        <v>27.182941662576589</v>
      </c>
      <c r="P2046" s="371">
        <f t="shared" si="603"/>
        <v>27.182941662576589</v>
      </c>
      <c r="Q2046" s="371">
        <f t="shared" si="604"/>
        <v>-117.0364661206866</v>
      </c>
      <c r="R2046" s="12">
        <f t="shared" si="605"/>
        <v>62.963533879313403</v>
      </c>
      <c r="S2046" s="57">
        <f t="shared" si="606"/>
        <v>1.9846186799166559</v>
      </c>
      <c r="T2046" s="12">
        <f t="shared" si="589"/>
        <v>27.182941662576589</v>
      </c>
    </row>
    <row r="2047" spans="1:20" x14ac:dyDescent="0.25">
      <c r="A2047" s="57">
        <f t="shared" si="590"/>
        <v>12517.111892340501</v>
      </c>
      <c r="B2047" s="12">
        <f t="shared" si="607"/>
        <v>1992.160230900339</v>
      </c>
      <c r="C2047" s="57" t="str">
        <f t="shared" si="591"/>
        <v>-10.3379741415049-20.2507490988711i</v>
      </c>
      <c r="D2047" s="57" t="str">
        <f t="shared" si="592"/>
        <v>7.79877810234161-16.07574489939i</v>
      </c>
      <c r="E2047" s="57" t="str">
        <f t="shared" si="593"/>
        <v>155.564657461617+0.230702195087386i</v>
      </c>
      <c r="F2047" s="57" t="str">
        <f t="shared" si="594"/>
        <v>3.8397511295916-33.3395411240102i</v>
      </c>
      <c r="G2047" s="57" t="str">
        <f t="shared" si="595"/>
        <v>0.999976897409285-0.00480645992241696i</v>
      </c>
      <c r="H2047" s="57" t="str">
        <f t="shared" si="596"/>
        <v>115.179929387114+147.769918999005i</v>
      </c>
      <c r="I2047" s="57" t="str">
        <f t="shared" si="597"/>
        <v>15.1457313713991-9.23227151350735i</v>
      </c>
      <c r="K2047" s="57" t="str">
        <f t="shared" si="598"/>
        <v>0.0393751004788641-0.052268622227143i</v>
      </c>
      <c r="L2047" s="57" t="str">
        <f t="shared" si="599"/>
        <v>0.000125-0.251862022718465i</v>
      </c>
      <c r="M2047" s="57" t="str">
        <f t="shared" si="600"/>
        <v>0.0015-0.121414336787686i</v>
      </c>
      <c r="N2047" s="57">
        <f t="shared" si="601"/>
        <v>62.955763072765251</v>
      </c>
      <c r="O2047" s="57">
        <f t="shared" si="602"/>
        <v>27.134624419171036</v>
      </c>
      <c r="P2047" s="371">
        <f t="shared" si="603"/>
        <v>27.134624419171036</v>
      </c>
      <c r="Q2047" s="371">
        <f t="shared" si="604"/>
        <v>-117.04423692723475</v>
      </c>
      <c r="R2047" s="12">
        <f t="shared" si="605"/>
        <v>62.955763072765251</v>
      </c>
      <c r="S2047" s="57">
        <f t="shared" si="606"/>
        <v>1.992160230900339</v>
      </c>
      <c r="T2047" s="12">
        <f t="shared" si="589"/>
        <v>27.134624419171036</v>
      </c>
    </row>
    <row r="2048" spans="1:20" x14ac:dyDescent="0.25">
      <c r="A2048" s="57">
        <f t="shared" si="590"/>
        <v>12564.676917531395</v>
      </c>
      <c r="B2048" s="12">
        <f t="shared" si="607"/>
        <v>1999.7304397777602</v>
      </c>
      <c r="C2048" s="57" t="str">
        <f t="shared" si="591"/>
        <v>-10.2832184007531-20.1370557870486i</v>
      </c>
      <c r="D2048" s="57" t="str">
        <f t="shared" si="592"/>
        <v>7.7987687997438-16.0156287007591i</v>
      </c>
      <c r="E2048" s="57" t="str">
        <f t="shared" si="593"/>
        <v>155.552206786616+0.25842058550127i</v>
      </c>
      <c r="F2048" s="57" t="str">
        <f t="shared" si="594"/>
        <v>3.83975045412846-33.2134704653515i</v>
      </c>
      <c r="G2048" s="57" t="str">
        <f t="shared" si="595"/>
        <v>0.999976721500089-0.00482472362138914i</v>
      </c>
      <c r="H2048" s="57" t="str">
        <f t="shared" si="596"/>
        <v>115.227912559516+148.355057352782i</v>
      </c>
      <c r="I2048" s="57" t="str">
        <f t="shared" si="597"/>
        <v>15.1485219176657-9.18946557078971i</v>
      </c>
      <c r="K2048" s="57" t="str">
        <f t="shared" si="598"/>
        <v>0.0391857314949321-0.0522103847822535i</v>
      </c>
      <c r="L2048" s="57" t="str">
        <f t="shared" si="599"/>
        <v>0.000125-0.250908570151888i</v>
      </c>
      <c r="M2048" s="57" t="str">
        <f t="shared" si="600"/>
        <v>0.0015-0.120954708893889i</v>
      </c>
      <c r="N2048" s="57">
        <f t="shared" si="601"/>
        <v>62.948350174221062</v>
      </c>
      <c r="O2048" s="57">
        <f t="shared" si="602"/>
        <v>27.0862958028886</v>
      </c>
      <c r="P2048" s="371">
        <f t="shared" si="603"/>
        <v>27.0862958028886</v>
      </c>
      <c r="Q2048" s="371">
        <f t="shared" si="604"/>
        <v>-117.05164982577894</v>
      </c>
      <c r="R2048" s="12">
        <f t="shared" si="605"/>
        <v>62.948350174221062</v>
      </c>
      <c r="S2048" s="57">
        <f t="shared" si="606"/>
        <v>1.9997304397777602</v>
      </c>
      <c r="T2048" s="12">
        <f t="shared" si="589"/>
        <v>27.0862958028886</v>
      </c>
    </row>
    <row r="2049" spans="1:20" x14ac:dyDescent="0.25">
      <c r="A2049" s="57">
        <f t="shared" si="590"/>
        <v>12612.422689818015</v>
      </c>
      <c r="B2049" s="12">
        <f t="shared" si="607"/>
        <v>2007.3294154489158</v>
      </c>
      <c r="C2049" s="57" t="str">
        <f t="shared" si="591"/>
        <v>-10.2286135210746-20.0240389830448i</v>
      </c>
      <c r="D2049" s="57" t="str">
        <f t="shared" si="592"/>
        <v>7.7987594263344-15.9557428905442i</v>
      </c>
      <c r="E2049" s="57" t="str">
        <f t="shared" si="593"/>
        <v>155.53985514584+0.286265665245163i</v>
      </c>
      <c r="F2049" s="57" t="str">
        <f t="shared" si="594"/>
        <v>3.83974977352231-33.0878775935665i</v>
      </c>
      <c r="G2049" s="57" t="str">
        <f t="shared" si="595"/>
        <v>0.999976544251505-0.00484305671270534i</v>
      </c>
      <c r="H2049" s="57" t="str">
        <f t="shared" si="596"/>
        <v>115.27628657959+148.942696822258i</v>
      </c>
      <c r="I2049" s="57" t="str">
        <f t="shared" si="597"/>
        <v>15.1513346960675-9.14679026765537i</v>
      </c>
      <c r="K2049" s="57" t="str">
        <f t="shared" si="598"/>
        <v>0.0389967868328061-0.0521515277079446i</v>
      </c>
      <c r="L2049" s="57" t="str">
        <f t="shared" si="599"/>
        <v>0.000125-0.249958726989329i</v>
      </c>
      <c r="M2049" s="57" t="str">
        <f t="shared" si="600"/>
        <v>0.0015-0.120496820974187i</v>
      </c>
      <c r="N2049" s="57">
        <f t="shared" si="601"/>
        <v>62.94129594655179</v>
      </c>
      <c r="O2049" s="57">
        <f t="shared" si="602"/>
        <v>27.037956165831769</v>
      </c>
      <c r="P2049" s="371">
        <f t="shared" si="603"/>
        <v>27.037956165831769</v>
      </c>
      <c r="Q2049" s="371">
        <f t="shared" si="604"/>
        <v>-117.05870405344821</v>
      </c>
      <c r="R2049" s="12">
        <f t="shared" si="605"/>
        <v>62.94129594655179</v>
      </c>
      <c r="S2049" s="57">
        <f t="shared" si="606"/>
        <v>2.0073294154489156</v>
      </c>
      <c r="T2049" s="12">
        <f t="shared" si="589"/>
        <v>27.037956165831769</v>
      </c>
    </row>
    <row r="2050" spans="1:20" x14ac:dyDescent="0.25">
      <c r="A2050" s="57">
        <f t="shared" si="590"/>
        <v>12660.349896039324</v>
      </c>
      <c r="B2050" s="12">
        <f t="shared" si="607"/>
        <v>2014.9572672276217</v>
      </c>
      <c r="C2050" s="57" t="str">
        <f t="shared" si="591"/>
        <v>-10.1741604517783-19.9116954603304i</v>
      </c>
      <c r="D2050" s="57" t="str">
        <f t="shared" si="592"/>
        <v>7.79874998157455-15.8960866072473i</v>
      </c>
      <c r="E2050" s="57" t="str">
        <f t="shared" si="593"/>
        <v>155.527603210376+0.314237176311748i</v>
      </c>
      <c r="F2050" s="57" t="str">
        <f t="shared" si="594"/>
        <v>3.83974908773396-32.9627607019588i</v>
      </c>
      <c r="G2050" s="57" t="str">
        <f t="shared" si="595"/>
        <v>0.999976365653337-0.00486145945994535i</v>
      </c>
      <c r="H2050" s="57" t="str">
        <f t="shared" si="596"/>
        <v>115.325054830426+149.53285023292i</v>
      </c>
      <c r="I2050" s="57" t="str">
        <f t="shared" si="597"/>
        <v>15.1541698914378-9.10424497220899i</v>
      </c>
      <c r="K2050" s="57" t="str">
        <f t="shared" si="598"/>
        <v>0.0388082704855859-0.0520920547888217i</v>
      </c>
      <c r="L2050" s="57" t="str">
        <f t="shared" si="599"/>
        <v>0.000125-0.249012479566974i</v>
      </c>
      <c r="M2050" s="57" t="str">
        <f t="shared" si="600"/>
        <v>0.0015-0.120040666441708i</v>
      </c>
      <c r="N2050" s="57">
        <f t="shared" si="601"/>
        <v>62.934601135775367</v>
      </c>
      <c r="O2050" s="57">
        <f t="shared" si="602"/>
        <v>26.989605861267776</v>
      </c>
      <c r="P2050" s="371">
        <f t="shared" si="603"/>
        <v>26.989605861267776</v>
      </c>
      <c r="Q2050" s="371">
        <f t="shared" si="604"/>
        <v>-117.06539886422463</v>
      </c>
      <c r="R2050" s="12">
        <f t="shared" si="605"/>
        <v>62.934601135775367</v>
      </c>
      <c r="S2050" s="57">
        <f t="shared" si="606"/>
        <v>2.0149572672276217</v>
      </c>
      <c r="T2050" s="12">
        <f t="shared" si="589"/>
        <v>26.989605861267776</v>
      </c>
    </row>
    <row r="2051" spans="1:20" x14ac:dyDescent="0.25">
      <c r="A2051" s="57">
        <f t="shared" si="590"/>
        <v>12708.459225644274</v>
      </c>
      <c r="B2051" s="12">
        <f t="shared" si="607"/>
        <v>2022.6141048430868</v>
      </c>
      <c r="C2051" s="57" t="str">
        <f t="shared" si="591"/>
        <v>-10.1198601282612-19.8000219943262i</v>
      </c>
      <c r="D2051" s="57" t="str">
        <f t="shared" si="592"/>
        <v>7.79874046492116-15.8366589926723i</v>
      </c>
      <c r="E2051" s="57" t="str">
        <f t="shared" si="593"/>
        <v>155.515451648947+0.342334858648916i</v>
      </c>
      <c r="F2051" s="57" t="str">
        <f t="shared" si="594"/>
        <v>3.83974839672392-32.8381179906793i</v>
      </c>
      <c r="G2051" s="57" t="str">
        <f t="shared" si="595"/>
        <v>0.999976185695308-0.00487993212768926i</v>
      </c>
      <c r="H2051" s="57" t="str">
        <f t="shared" si="596"/>
        <v>115.37422072751+150.12553049986i</v>
      </c>
      <c r="I2051" s="57" t="str">
        <f t="shared" si="597"/>
        <v>15.1570276902671-9.06182905421549i</v>
      </c>
      <c r="K2051" s="57" t="str">
        <f t="shared" si="598"/>
        <v>0.0386201864036987-0.0520319698384772i</v>
      </c>
      <c r="L2051" s="57" t="str">
        <f t="shared" si="599"/>
        <v>0.000125-0.248069814272738i</v>
      </c>
      <c r="M2051" s="57" t="str">
        <f t="shared" si="600"/>
        <v>0.0015-0.119586238734517i</v>
      </c>
      <c r="N2051" s="57">
        <f t="shared" si="601"/>
        <v>62.928266470978443</v>
      </c>
      <c r="O2051" s="57">
        <f t="shared" si="602"/>
        <v>26.941245243605991</v>
      </c>
      <c r="P2051" s="371">
        <f t="shared" si="603"/>
        <v>26.941245243605991</v>
      </c>
      <c r="Q2051" s="371">
        <f t="shared" si="604"/>
        <v>-117.07173352902156</v>
      </c>
      <c r="R2051" s="12">
        <f t="shared" si="605"/>
        <v>62.928266470978443</v>
      </c>
      <c r="S2051" s="57">
        <f t="shared" si="606"/>
        <v>2.022614104843087</v>
      </c>
      <c r="T2051" s="12">
        <f t="shared" si="589"/>
        <v>26.941245243605991</v>
      </c>
    </row>
    <row r="2052" spans="1:20" x14ac:dyDescent="0.25">
      <c r="A2052" s="57">
        <f t="shared" si="590"/>
        <v>12756.751370701722</v>
      </c>
      <c r="B2052" s="12">
        <f t="shared" si="607"/>
        <v>2030.3000384414906</v>
      </c>
      <c r="C2052" s="57" t="str">
        <f t="shared" si="591"/>
        <v>-10.0657134719858-19.689015362549i</v>
      </c>
      <c r="D2052" s="57" t="str">
        <f t="shared" si="592"/>
        <v>7.79873087582741-15.7774591919122i</v>
      </c>
      <c r="E2052" s="57" t="str">
        <f t="shared" si="593"/>
        <v>155.503401127927+0.370558450208224i</v>
      </c>
      <c r="F2052" s="57" t="str">
        <f t="shared" si="594"/>
        <v>3.83974770045253-32.7139476667005i</v>
      </c>
      <c r="G2052" s="57" t="str">
        <f t="shared" si="595"/>
        <v>0.999976004367065-0.0048984749815213i</v>
      </c>
      <c r="H2052" s="57" t="str">
        <f t="shared" si="596"/>
        <v>115.423787719087+150.720750628642i</v>
      </c>
      <c r="I2052" s="57" t="str">
        <f t="shared" si="597"/>
        <v>15.1599082807201-9.01954188508893i</v>
      </c>
      <c r="K2052" s="57" t="str">
        <f t="shared" si="598"/>
        <v>0.0384325384946601-0.0519712766989274i</v>
      </c>
      <c r="L2052" s="57" t="str">
        <f t="shared" si="599"/>
        <v>0.000125-0.247130717546062i</v>
      </c>
      <c r="M2052" s="57" t="str">
        <f t="shared" si="600"/>
        <v>0.0015-0.119133531315518i</v>
      </c>
      <c r="N2052" s="57">
        <f t="shared" si="601"/>
        <v>62.922292664243287</v>
      </c>
      <c r="O2052" s="57">
        <f t="shared" si="602"/>
        <v>26.892874668374972</v>
      </c>
      <c r="P2052" s="371">
        <f t="shared" si="603"/>
        <v>26.892874668374972</v>
      </c>
      <c r="Q2052" s="371">
        <f t="shared" si="604"/>
        <v>-117.07770733575671</v>
      </c>
      <c r="R2052" s="12">
        <f t="shared" si="605"/>
        <v>62.922292664243287</v>
      </c>
      <c r="S2052" s="57">
        <f t="shared" si="606"/>
        <v>2.0303000384414904</v>
      </c>
      <c r="T2052" s="12">
        <f t="shared" si="589"/>
        <v>26.892874668374972</v>
      </c>
    </row>
    <row r="2053" spans="1:20" x14ac:dyDescent="0.25">
      <c r="A2053" s="57">
        <f t="shared" si="590"/>
        <v>12805.227025910392</v>
      </c>
      <c r="B2053" s="12">
        <f t="shared" si="607"/>
        <v>2038.0151785875685</v>
      </c>
      <c r="C2053" s="57" t="str">
        <f t="shared" si="591"/>
        <v>-10.0117213904599-19.5786723447559i</v>
      </c>
      <c r="D2053" s="57" t="str">
        <f t="shared" si="592"/>
        <v>7.79872121374183-15.7184863533368i</v>
      </c>
      <c r="E2053" s="57" t="str">
        <f t="shared" si="593"/>
        <v>155.491452311339+0.398907686991171i</v>
      </c>
      <c r="F2053" s="57" t="str">
        <f t="shared" si="594"/>
        <v>3.83974699887964-32.5902479437896i</v>
      </c>
      <c r="G2053" s="57" t="str">
        <f t="shared" si="595"/>
        <v>0.999975821658176-0.00491708828803362i</v>
      </c>
      <c r="H2053" s="57" t="str">
        <f t="shared" si="596"/>
        <v>115.473759286524+151.318523716176i</v>
      </c>
      <c r="I2053" s="57" t="str">
        <f t="shared" si="597"/>
        <v>15.1628118526521-8.97738283788074i</v>
      </c>
      <c r="K2053" s="57" t="str">
        <f t="shared" si="598"/>
        <v>0.0382453306228453-0.0519099792400493i</v>
      </c>
      <c r="L2053" s="57" t="str">
        <f t="shared" si="599"/>
        <v>0.000125-0.246195175877727i</v>
      </c>
      <c r="M2053" s="57" t="str">
        <f t="shared" si="600"/>
        <v>0.0015-0.118682537672363i</v>
      </c>
      <c r="N2053" s="57">
        <f t="shared" si="601"/>
        <v>62.916680410574699</v>
      </c>
      <c r="O2053" s="57">
        <f t="shared" si="602"/>
        <v>26.844494492199075</v>
      </c>
      <c r="P2053" s="371">
        <f t="shared" si="603"/>
        <v>26.844494492199075</v>
      </c>
      <c r="Q2053" s="371">
        <f t="shared" si="604"/>
        <v>-117.0833195894253</v>
      </c>
      <c r="R2053" s="12">
        <f t="shared" si="605"/>
        <v>62.916680410574699</v>
      </c>
      <c r="S2053" s="57">
        <f t="shared" si="606"/>
        <v>2.0380151785875684</v>
      </c>
      <c r="T2053" s="12">
        <f t="shared" si="589"/>
        <v>26.844494492199075</v>
      </c>
    </row>
    <row r="2054" spans="1:20" x14ac:dyDescent="0.25">
      <c r="A2054" s="57">
        <f t="shared" si="590"/>
        <v>12853.886888608851</v>
      </c>
      <c r="B2054" s="12">
        <f t="shared" si="607"/>
        <v>2045.7596362662014</v>
      </c>
      <c r="C2054" s="57" t="str">
        <f t="shared" si="591"/>
        <v>-9.95788477721986-19.4689897230902i</v>
      </c>
      <c r="D2054" s="57" t="str">
        <f t="shared" si="592"/>
        <v>7.79871147810914-15.6597396285807i</v>
      </c>
      <c r="E2054" s="57" t="str">
        <f t="shared" si="593"/>
        <v>155.479605860874+0.427382303102375i</v>
      </c>
      <c r="F2054" s="57" t="str">
        <f t="shared" si="594"/>
        <v>3.83974629196492-32.4670170424842i</v>
      </c>
      <c r="G2054" s="57" t="str">
        <f t="shared" si="595"/>
        <v>0.999975637558127-0.00493577231483009i</v>
      </c>
      <c r="H2054" s="57" t="str">
        <f t="shared" si="596"/>
        <v>115.524138944671+151.918862951609i</v>
      </c>
      <c r="I2054" s="57" t="str">
        <f t="shared" si="597"/>
        <v>15.1657385976266-8.9353512872679i</v>
      </c>
      <c r="K2054" s="57" t="str">
        <f t="shared" si="598"/>
        <v>0.0380585666092647-0.0518480813590142i</v>
      </c>
      <c r="L2054" s="57" t="str">
        <f t="shared" si="599"/>
        <v>0.000125-0.24526317580965i</v>
      </c>
      <c r="M2054" s="57" t="str">
        <f t="shared" si="600"/>
        <v>0.0015-0.118233251317357i</v>
      </c>
      <c r="N2054" s="57">
        <f t="shared" si="601"/>
        <v>62.911430387828261</v>
      </c>
      <c r="O2054" s="57">
        <f t="shared" si="602"/>
        <v>26.796105072775603</v>
      </c>
      <c r="P2054" s="371">
        <f t="shared" si="603"/>
        <v>26.796105072775603</v>
      </c>
      <c r="Q2054" s="371">
        <f t="shared" si="604"/>
        <v>-117.08856961217174</v>
      </c>
      <c r="R2054" s="12">
        <f t="shared" si="605"/>
        <v>62.911430387828261</v>
      </c>
      <c r="S2054" s="57">
        <f t="shared" si="606"/>
        <v>2.0457596362662014</v>
      </c>
      <c r="T2054" s="12">
        <f t="shared" si="589"/>
        <v>26.796105072775603</v>
      </c>
    </row>
    <row r="2055" spans="1:20" x14ac:dyDescent="0.25">
      <c r="A2055" s="57">
        <f t="shared" si="590"/>
        <v>12902.731658785566</v>
      </c>
      <c r="B2055" s="12">
        <f t="shared" si="607"/>
        <v>2053.5335228840131</v>
      </c>
      <c r="C2055" s="57" t="str">
        <f t="shared" si="591"/>
        <v>-9.90420451181526-19.3599642822261i</v>
      </c>
      <c r="D2055" s="57" t="str">
        <f t="shared" si="592"/>
        <v>7.79870166836968-15.6012181725311i</v>
      </c>
      <c r="E2055" s="57" t="str">
        <f t="shared" si="593"/>
        <v>155.467862435895+0.455982030794179i</v>
      </c>
      <c r="F2055" s="57" t="str">
        <f t="shared" si="594"/>
        <v>3.83974557966773-32.3442531900659i</v>
      </c>
      <c r="G2055" s="57" t="str">
        <f t="shared" si="595"/>
        <v>0.999975452056329-0.00495452733053016i</v>
      </c>
      <c r="H2055" s="57" t="str">
        <f t="shared" si="596"/>
        <v>115.574930242241+152.521781617212i</v>
      </c>
      <c r="I2055" s="57" t="str">
        <f t="shared" si="597"/>
        <v>15.168688708932-8.89344660954193i</v>
      </c>
      <c r="K2055" s="57" t="str">
        <f t="shared" si="598"/>
        <v>0.0378722502313545-0.0517855869797217i</v>
      </c>
      <c r="L2055" s="57" t="str">
        <f t="shared" si="599"/>
        <v>0.000125-0.244334703934699i</v>
      </c>
      <c r="M2055" s="57" t="str">
        <f t="shared" si="600"/>
        <v>0.0015-0.117785665787365i</v>
      </c>
      <c r="N2055" s="57">
        <f t="shared" si="601"/>
        <v>62.906543256641527</v>
      </c>
      <c r="O2055" s="57">
        <f t="shared" si="602"/>
        <v>26.747706768851462</v>
      </c>
      <c r="P2055" s="371">
        <f t="shared" si="603"/>
        <v>26.747706768851462</v>
      </c>
      <c r="Q2055" s="371">
        <f t="shared" si="604"/>
        <v>-117.09345674335847</v>
      </c>
      <c r="R2055" s="12">
        <f t="shared" si="605"/>
        <v>62.906543256641527</v>
      </c>
      <c r="S2055" s="57">
        <f t="shared" si="606"/>
        <v>2.0535335228840133</v>
      </c>
      <c r="T2055" s="12">
        <f t="shared" si="589"/>
        <v>26.747706768851462</v>
      </c>
    </row>
    <row r="2056" spans="1:20" x14ac:dyDescent="0.25">
      <c r="A2056" s="57">
        <f t="shared" si="590"/>
        <v>12951.762039088951</v>
      </c>
      <c r="B2056" s="12">
        <f t="shared" si="607"/>
        <v>2061.3369502709725</v>
      </c>
      <c r="C2056" s="57" t="str">
        <f t="shared" si="591"/>
        <v>-9.8506814597964-19.2515928095126i</v>
      </c>
      <c r="D2056" s="57" t="str">
        <f t="shared" si="592"/>
        <v>7.79869178395945-15.5429211433154i</v>
      </c>
      <c r="E2056" s="57" t="str">
        <f t="shared" si="593"/>
        <v>155.456222693451+0.484706600516388i</v>
      </c>
      <c r="F2056" s="57" t="str">
        <f t="shared" si="594"/>
        <v>3.83974486194707-32.2219546205347i</v>
      </c>
      <c r="G2056" s="57" t="str">
        <f t="shared" si="595"/>
        <v>0.999975265142109-0.00497335360477266i</v>
      </c>
      <c r="H2056" s="57" t="str">
        <f t="shared" si="596"/>
        <v>115.626136762183+153.127293089302i</v>
      </c>
      <c r="I2056" s="57" t="str">
        <f t="shared" si="597"/>
        <v>15.1716623815998-8.8516681825968i</v>
      </c>
      <c r="K2056" s="57" t="str">
        <f t="shared" si="598"/>
        <v>0.0376863852227687-0.0517225000522308i</v>
      </c>
      <c r="L2056" s="57" t="str">
        <f t="shared" si="599"/>
        <v>0.000125-0.243409746896492i</v>
      </c>
      <c r="M2056" s="57" t="str">
        <f t="shared" si="600"/>
        <v>0.0015-0.117339774643719i</v>
      </c>
      <c r="N2056" s="57">
        <f t="shared" si="601"/>
        <v>62.902019660364957</v>
      </c>
      <c r="O2056" s="57">
        <f t="shared" si="602"/>
        <v>26.699299940199566</v>
      </c>
      <c r="P2056" s="371">
        <f t="shared" si="603"/>
        <v>26.699299940199566</v>
      </c>
      <c r="Q2056" s="371">
        <f t="shared" si="604"/>
        <v>-117.09798033963504</v>
      </c>
      <c r="R2056" s="12">
        <f t="shared" si="605"/>
        <v>62.902019660364957</v>
      </c>
      <c r="S2056" s="57">
        <f t="shared" si="606"/>
        <v>2.0613369502709724</v>
      </c>
      <c r="T2056" s="12">
        <f t="shared" si="589"/>
        <v>26.699299940199566</v>
      </c>
    </row>
    <row r="2057" spans="1:20" x14ac:dyDescent="0.25">
      <c r="A2057" s="57">
        <f t="shared" si="590"/>
        <v>13000.978734837488</v>
      </c>
      <c r="B2057" s="12">
        <f t="shared" si="607"/>
        <v>2069.1700306820021</v>
      </c>
      <c r="C2057" s="57" t="str">
        <f t="shared" si="591"/>
        <v>-9.79731647270391-19.1438720951178i</v>
      </c>
      <c r="D2057" s="57" t="str">
        <f t="shared" si="592"/>
        <v>7.79868182431034-15.4848477022893i</v>
      </c>
      <c r="E2057" s="57" t="str">
        <f t="shared" si="593"/>
        <v>155.444687288287+0.513555740963153i</v>
      </c>
      <c r="F2057" s="57" t="str">
        <f t="shared" si="594"/>
        <v>3.83974413876162-32.1001195745842i</v>
      </c>
      <c r="G2057" s="57" t="str">
        <f t="shared" si="595"/>
        <v>0.999975076804711-0.00499225140821973i</v>
      </c>
      <c r="H2057" s="57" t="str">
        <f t="shared" si="596"/>
        <v>115.677762122066+153.735410839154i</v>
      </c>
      <c r="I2057" s="57" t="str">
        <f t="shared" si="597"/>
        <v>15.1746598124223-8.81001538591777i</v>
      </c>
      <c r="K2057" s="57" t="str">
        <f t="shared" si="598"/>
        <v>0.0375009752731837-0.0516588245521904i</v>
      </c>
      <c r="L2057" s="57" t="str">
        <f t="shared" si="599"/>
        <v>0.000125-0.242488291389213i</v>
      </c>
      <c r="M2057" s="57" t="str">
        <f t="shared" si="600"/>
        <v>0.0015-0.116895571472125i</v>
      </c>
      <c r="N2057" s="57">
        <f t="shared" si="601"/>
        <v>62.897860224996236</v>
      </c>
      <c r="O2057" s="57">
        <f t="shared" si="602"/>
        <v>26.650884947595369</v>
      </c>
      <c r="P2057" s="371">
        <f t="shared" si="603"/>
        <v>26.650884947595369</v>
      </c>
      <c r="Q2057" s="371">
        <f t="shared" si="604"/>
        <v>-117.10213977500376</v>
      </c>
      <c r="R2057" s="12">
        <f t="shared" si="605"/>
        <v>62.897860224996236</v>
      </c>
      <c r="S2057" s="57">
        <f t="shared" si="606"/>
        <v>2.069170030682002</v>
      </c>
      <c r="T2057" s="12">
        <f t="shared" si="589"/>
        <v>26.650884947595369</v>
      </c>
    </row>
    <row r="2058" spans="1:20" x14ac:dyDescent="0.25">
      <c r="A2058" s="57">
        <f t="shared" si="590"/>
        <v>13050.382454029872</v>
      </c>
      <c r="B2058" s="12">
        <f t="shared" si="607"/>
        <v>2077.0328767985939</v>
      </c>
      <c r="C2058" s="57" t="str">
        <f t="shared" si="591"/>
        <v>-9.74411038806093-19.0367989321732i</v>
      </c>
      <c r="D2058" s="57" t="str">
        <f t="shared" si="592"/>
        <v>7.79867178884979-15.4269970140243i</v>
      </c>
      <c r="E2058" s="57" t="str">
        <f t="shared" si="593"/>
        <v>155.433256872861+0.542529179120425i</v>
      </c>
      <c r="F2058" s="57" t="str">
        <f t="shared" si="594"/>
        <v>3.8397434100698-31.9787462995754i</v>
      </c>
      <c r="G2058" s="57" t="str">
        <f t="shared" si="595"/>
        <v>0.999974887033302-0.00501122101256061i</v>
      </c>
      <c r="H2058" s="57" t="str">
        <f t="shared" si="596"/>
        <v>115.729809974466+154.34614843393i</v>
      </c>
      <c r="I2058" s="57" t="str">
        <f t="shared" si="597"/>
        <v>15.1776811999697-8.76848760056947i</v>
      </c>
      <c r="K2058" s="57" t="str">
        <f t="shared" si="598"/>
        <v>0.0373160240281121-0.0515945644802698i</v>
      </c>
      <c r="L2058" s="57" t="str">
        <f t="shared" si="599"/>
        <v>0.000125-0.241570324157415i</v>
      </c>
      <c r="M2058" s="57" t="str">
        <f t="shared" si="600"/>
        <v>0.0015-0.116453049882571i</v>
      </c>
      <c r="N2058" s="57">
        <f t="shared" si="601"/>
        <v>62.8940655591161</v>
      </c>
      <c r="O2058" s="57">
        <f t="shared" si="602"/>
        <v>26.602462152793443</v>
      </c>
      <c r="P2058" s="371">
        <f t="shared" si="603"/>
        <v>26.602462152793443</v>
      </c>
      <c r="Q2058" s="371">
        <f t="shared" si="604"/>
        <v>-117.1059344408839</v>
      </c>
      <c r="R2058" s="12">
        <f t="shared" si="605"/>
        <v>62.8940655591161</v>
      </c>
      <c r="S2058" s="57">
        <f t="shared" si="606"/>
        <v>2.0770328767985937</v>
      </c>
      <c r="T2058" s="12">
        <f t="shared" si="589"/>
        <v>26.602462152793443</v>
      </c>
    </row>
    <row r="2059" spans="1:20" x14ac:dyDescent="0.25">
      <c r="A2059" s="57">
        <f t="shared" si="590"/>
        <v>13099.973907355188</v>
      </c>
      <c r="B2059" s="12">
        <f t="shared" si="607"/>
        <v>2084.9256017304288</v>
      </c>
      <c r="C2059" s="57" t="str">
        <f t="shared" si="591"/>
        <v>-9.69106402936767-18.9303701169161i</v>
      </c>
      <c r="D2059" s="57" t="str">
        <f t="shared" si="592"/>
        <v>7.79866167700101-15.3693682462965i</v>
      </c>
      <c r="E2059" s="57" t="str">
        <f t="shared" si="593"/>
        <v>155.42193209735+0.571626640313638i</v>
      </c>
      <c r="F2059" s="57" t="str">
        <f t="shared" si="594"/>
        <v>3.83974267582969-31.8578330495126i</v>
      </c>
      <c r="G2059" s="57" t="str">
        <f t="shared" si="595"/>
        <v>0.999974695816963-0.00503026269051558i</v>
      </c>
      <c r="H2059" s="57" t="str">
        <f t="shared" si="596"/>
        <v>115.782284007358+154.959519537622i</v>
      </c>
      <c r="I2059" s="57" t="str">
        <f t="shared" si="597"/>
        <v>15.1807267446092-8.72708420918465i</v>
      </c>
      <c r="K2059" s="57" t="str">
        <f t="shared" si="598"/>
        <v>0.0371315350887223-0.0515297238615871i</v>
      </c>
      <c r="L2059" s="57" t="str">
        <f t="shared" si="599"/>
        <v>0.000125-0.240655831995831i</v>
      </c>
      <c r="M2059" s="57" t="str">
        <f t="shared" si="600"/>
        <v>0.0015-0.116012203509236i</v>
      </c>
      <c r="N2059" s="57">
        <f t="shared" si="601"/>
        <v>62.890636253823672</v>
      </c>
      <c r="O2059" s="57">
        <f t="shared" si="602"/>
        <v>26.554031918503497</v>
      </c>
      <c r="P2059" s="371">
        <f t="shared" si="603"/>
        <v>26.554031918503497</v>
      </c>
      <c r="Q2059" s="371">
        <f t="shared" si="604"/>
        <v>-117.10936374617633</v>
      </c>
      <c r="R2059" s="12">
        <f t="shared" si="605"/>
        <v>62.890636253823672</v>
      </c>
      <c r="S2059" s="57">
        <f t="shared" si="606"/>
        <v>2.0849256017304287</v>
      </c>
      <c r="T2059" s="12">
        <f t="shared" si="589"/>
        <v>26.554031918503497</v>
      </c>
    </row>
    <row r="2060" spans="1:20" x14ac:dyDescent="0.25">
      <c r="A2060" s="57">
        <f t="shared" si="590"/>
        <v>13149.753808203139</v>
      </c>
      <c r="B2060" s="12">
        <f t="shared" si="607"/>
        <v>2092.8483190170045</v>
      </c>
      <c r="C2060" s="57" t="str">
        <f t="shared" si="591"/>
        <v>-9.63817820609843-18.8245824488332i</v>
      </c>
      <c r="D2060" s="57" t="str">
        <f t="shared" si="592"/>
        <v>7.79865148818263-15.3119605700738i</v>
      </c>
      <c r="E2060" s="57" t="str">
        <f t="shared" si="593"/>
        <v>155.410713609674+0.600847848252534i</v>
      </c>
      <c r="F2060" s="57" t="str">
        <f t="shared" si="594"/>
        <v>3.83974193599904-31.7373780850175i</v>
      </c>
      <c r="G2060" s="57" t="str">
        <f t="shared" si="595"/>
        <v>0.999974503144692-0.00504937671583986i</v>
      </c>
      <c r="H2060" s="57" t="str">
        <f t="shared" si="596"/>
        <v>115.835187944516+155.57553791201i</v>
      </c>
      <c r="I2060" s="57" t="str">
        <f t="shared" si="597"/>
        <v>15.1837966485231-8.6858045959525i</v>
      </c>
      <c r="K2060" s="57" t="str">
        <f t="shared" si="598"/>
        <v>0.0369475120116669-0.0514643067451369i</v>
      </c>
      <c r="L2060" s="57" t="str">
        <f t="shared" si="599"/>
        <v>0.000125-0.239744801749183i</v>
      </c>
      <c r="M2060" s="57" t="str">
        <f t="shared" si="600"/>
        <v>0.0015-0.115573026010397i</v>
      </c>
      <c r="N2060" s="57">
        <f t="shared" si="601"/>
        <v>62.887572882675457</v>
      </c>
      <c r="O2060" s="57">
        <f t="shared" si="602"/>
        <v>26.505594608366824</v>
      </c>
      <c r="P2060" s="371">
        <f t="shared" si="603"/>
        <v>26.505594608366824</v>
      </c>
      <c r="Q2060" s="371">
        <f t="shared" si="604"/>
        <v>-117.11242711732454</v>
      </c>
      <c r="R2060" s="12">
        <f t="shared" si="605"/>
        <v>62.887572882675457</v>
      </c>
      <c r="S2060" s="57">
        <f t="shared" si="606"/>
        <v>2.0928483190170044</v>
      </c>
      <c r="T2060" s="12">
        <f t="shared" si="589"/>
        <v>26.505594608366824</v>
      </c>
    </row>
    <row r="2061" spans="1:20" x14ac:dyDescent="0.25">
      <c r="A2061" s="57">
        <f t="shared" si="590"/>
        <v>13199.722872674311</v>
      </c>
      <c r="B2061" s="12">
        <f t="shared" si="607"/>
        <v>2100.8011426292692</v>
      </c>
      <c r="C2061" s="57" t="str">
        <f t="shared" si="591"/>
        <v>-9.58545371370018-18.719432730802i</v>
      </c>
      <c r="D2061" s="57" t="str">
        <f t="shared" si="592"/>
        <v>7.79864122180908-15.2547731595045i</v>
      </c>
      <c r="E2061" s="57" t="str">
        <f t="shared" si="593"/>
        <v>155.399602055503+0.630192525079365i</v>
      </c>
      <c r="F2061" s="57" t="str">
        <f t="shared" si="594"/>
        <v>3.83974119053528-31.6173796733042i</v>
      </c>
      <c r="G2061" s="57" t="str">
        <f t="shared" si="595"/>
        <v>0.999974309005405-0.00506856336332749i</v>
      </c>
      <c r="H2061" s="57" t="str">
        <f t="shared" si="596"/>
        <v>115.888525545913+156.194217417624i</v>
      </c>
      <c r="I2061" s="57" t="str">
        <f t="shared" si="597"/>
        <v>15.1868911157275-8.64464814660679i</v>
      </c>
      <c r="K2061" s="57" t="str">
        <f t="shared" si="598"/>
        <v>0.036763958308921-0.0513983172032184i</v>
      </c>
      <c r="L2061" s="57" t="str">
        <f t="shared" si="599"/>
        <v>0.000125-0.238837220311998i</v>
      </c>
      <c r="M2061" s="57" t="str">
        <f t="shared" si="600"/>
        <v>0.0015-0.115135511068337i</v>
      </c>
      <c r="N2061" s="57">
        <f t="shared" si="601"/>
        <v>62.884876001625386</v>
      </c>
      <c r="O2061" s="57">
        <f t="shared" si="602"/>
        <v>26.457150586932016</v>
      </c>
      <c r="P2061" s="371">
        <f t="shared" si="603"/>
        <v>26.457150586932016</v>
      </c>
      <c r="Q2061" s="371">
        <f t="shared" si="604"/>
        <v>-117.11512399837461</v>
      </c>
      <c r="R2061" s="12">
        <f t="shared" si="605"/>
        <v>62.884876001625386</v>
      </c>
      <c r="S2061" s="57">
        <f t="shared" si="606"/>
        <v>2.100801142629269</v>
      </c>
      <c r="T2061" s="12">
        <f t="shared" si="589"/>
        <v>26.457150586932016</v>
      </c>
    </row>
    <row r="2062" spans="1:20" x14ac:dyDescent="0.25">
      <c r="A2062" s="57">
        <f t="shared" si="590"/>
        <v>13249.881819590475</v>
      </c>
      <c r="B2062" s="12">
        <f t="shared" si="607"/>
        <v>2108.7841869712606</v>
      </c>
      <c r="C2062" s="57" t="str">
        <f t="shared" si="591"/>
        <v>-9.53289133359423-18.6149177692341i</v>
      </c>
      <c r="D2062" s="57" t="str">
        <f t="shared" si="592"/>
        <v>7.7986308772901-15.197805191905i</v>
      </c>
      <c r="E2062" s="57" t="str">
        <f t="shared" si="593"/>
        <v>155.38859807828+0.659660391415366i</v>
      </c>
      <c r="F2062" s="57" t="str">
        <f t="shared" si="594"/>
        <v>3.83974043939548-31.4978360881545i</v>
      </c>
      <c r="G2062" s="57" t="str">
        <f t="shared" si="595"/>
        <v>0.999974113387932-0.00508782290881531i</v>
      </c>
      <c r="H2062" s="57" t="str">
        <f t="shared" si="596"/>
        <v>115.942300608131+156.815572014719i</v>
      </c>
      <c r="I2062" s="57" t="str">
        <f t="shared" si="597"/>
        <v>15.1900103520905-8.60361424841453i</v>
      </c>
      <c r="K2062" s="57" t="str">
        <f t="shared" si="598"/>
        <v>0.0365808774476289-0.0513317593308628i</v>
      </c>
      <c r="L2062" s="57" t="str">
        <f t="shared" si="599"/>
        <v>0.000125-0.23793307462841i</v>
      </c>
      <c r="M2062" s="57" t="str">
        <f t="shared" si="600"/>
        <v>0.0015-0.114699652389258i</v>
      </c>
      <c r="N2062" s="57">
        <f t="shared" si="601"/>
        <v>62.882546148967819</v>
      </c>
      <c r="O2062" s="57">
        <f t="shared" si="602"/>
        <v>26.408700219631513</v>
      </c>
      <c r="P2062" s="371">
        <f t="shared" si="603"/>
        <v>26.408700219631513</v>
      </c>
      <c r="Q2062" s="371">
        <f t="shared" si="604"/>
        <v>-117.11745385103218</v>
      </c>
      <c r="R2062" s="12">
        <f t="shared" si="605"/>
        <v>62.882546148967819</v>
      </c>
      <c r="S2062" s="57">
        <f t="shared" si="606"/>
        <v>2.1087841869712607</v>
      </c>
      <c r="T2062" s="12">
        <f t="shared" si="589"/>
        <v>26.408700219631513</v>
      </c>
    </row>
    <row r="2063" spans="1:20" x14ac:dyDescent="0.25">
      <c r="A2063" s="57">
        <f t="shared" si="590"/>
        <v>13300.23137050492</v>
      </c>
      <c r="B2063" s="12">
        <f t="shared" si="607"/>
        <v>2116.7975668817517</v>
      </c>
      <c r="C2063" s="57" t="str">
        <f t="shared" si="591"/>
        <v>-9.48049183318022-18.5110343742154i</v>
      </c>
      <c r="D2063" s="57" t="str">
        <f t="shared" si="592"/>
        <v>7.79862045403119-15.1410558477486i</v>
      </c>
      <c r="E2063" s="57" t="str">
        <f t="shared" si="593"/>
        <v>155.377702319234+0.68925116640296i</v>
      </c>
      <c r="F2063" s="57" t="str">
        <f t="shared" si="594"/>
        <v>3.83973968253652-31.3787456098936i</v>
      </c>
      <c r="G2063" s="57" t="str">
        <f t="shared" si="595"/>
        <v>0.999973916281019-0.00510715562918687i</v>
      </c>
      <c r="H2063" s="57" t="str">
        <f t="shared" si="596"/>
        <v>115.996516964775+157.439615764266i</v>
      </c>
      <c r="I2063" s="57" t="str">
        <f t="shared" si="597"/>
        <v>15.1931545653523-8.56270229016444i</v>
      </c>
      <c r="K2063" s="57" t="str">
        <f t="shared" si="598"/>
        <v>0.0363982728499574-0.0512646372452595i</v>
      </c>
      <c r="L2063" s="57" t="str">
        <f t="shared" si="599"/>
        <v>0.000125-0.237032351691981i</v>
      </c>
      <c r="M2063" s="57" t="str">
        <f t="shared" si="600"/>
        <v>0.0015-0.114265443703186i</v>
      </c>
      <c r="N2063" s="57">
        <f t="shared" si="601"/>
        <v>62.880583845278565</v>
      </c>
      <c r="O2063" s="57">
        <f t="shared" si="602"/>
        <v>26.360243872757209</v>
      </c>
      <c r="P2063" s="371">
        <f t="shared" si="603"/>
        <v>26.360243872757209</v>
      </c>
      <c r="Q2063" s="371">
        <f t="shared" si="604"/>
        <v>-117.11941615472143</v>
      </c>
      <c r="R2063" s="12">
        <f t="shared" si="605"/>
        <v>62.880583845278565</v>
      </c>
      <c r="S2063" s="57">
        <f t="shared" si="606"/>
        <v>2.1167975668817518</v>
      </c>
      <c r="T2063" s="12">
        <f t="shared" si="589"/>
        <v>26.360243872757209</v>
      </c>
    </row>
    <row r="2064" spans="1:20" x14ac:dyDescent="0.25">
      <c r="A2064" s="57">
        <f t="shared" si="590"/>
        <v>13350.77224971284</v>
      </c>
      <c r="B2064" s="12">
        <f t="shared" si="607"/>
        <v>2124.8413976359025</v>
      </c>
      <c r="C2064" s="57" t="str">
        <f t="shared" si="591"/>
        <v>-9.42825596584118-18.407779359647i</v>
      </c>
      <c r="D2064" s="57" t="str">
        <f t="shared" si="592"/>
        <v>7.79860995143326-15.084524310653i</v>
      </c>
      <c r="E2064" s="57" t="str">
        <f t="shared" si="593"/>
        <v>155.366915417397+0.718964567755182i</v>
      </c>
      <c r="F2064" s="57" t="str">
        <f t="shared" si="594"/>
        <v>3.8397389199148-31.260106525364i</v>
      </c>
      <c r="G2064" s="57" t="str">
        <f t="shared" si="595"/>
        <v>0.999973717673326-0.0051265618023764i</v>
      </c>
      <c r="H2064" s="57" t="str">
        <f t="shared" si="596"/>
        <v>116.051178486892+158.066362828955i</v>
      </c>
      <c r="I2064" s="57" t="str">
        <f t="shared" si="597"/>
        <v>15.1963239651437-8.52191166215492i</v>
      </c>
      <c r="K2064" s="57" t="str">
        <f t="shared" si="598"/>
        <v>0.0362161478929588-0.0511969550851835i</v>
      </c>
      <c r="L2064" s="57" t="str">
        <f t="shared" si="599"/>
        <v>0.000125-0.236135038545508i</v>
      </c>
      <c r="M2064" s="57" t="str">
        <f t="shared" si="600"/>
        <v>0.0015-0.113832878763883i</v>
      </c>
      <c r="N2064" s="57">
        <f t="shared" si="601"/>
        <v>62.878989593362263</v>
      </c>
      <c r="O2064" s="57">
        <f t="shared" si="602"/>
        <v>26.311781913436199</v>
      </c>
      <c r="P2064" s="371">
        <f t="shared" si="603"/>
        <v>26.311781913436199</v>
      </c>
      <c r="Q2064" s="371">
        <f t="shared" si="604"/>
        <v>-117.12101040663774</v>
      </c>
      <c r="R2064" s="12">
        <f t="shared" si="605"/>
        <v>62.878989593362263</v>
      </c>
      <c r="S2064" s="57">
        <f t="shared" si="606"/>
        <v>2.1248413976359024</v>
      </c>
      <c r="T2064" s="12">
        <f t="shared" si="589"/>
        <v>26.311781913436199</v>
      </c>
    </row>
    <row r="2065" spans="1:20" x14ac:dyDescent="0.25">
      <c r="A2065" s="57">
        <f t="shared" si="590"/>
        <v>13401.505184261749</v>
      </c>
      <c r="B2065" s="12">
        <f t="shared" si="607"/>
        <v>2132.915794946919</v>
      </c>
      <c r="C2065" s="57" t="str">
        <f t="shared" si="591"/>
        <v>-9.3761844709525-18.3051495433854i</v>
      </c>
      <c r="D2065" s="57" t="str">
        <f t="shared" si="592"/>
        <v>7.79859936889246-15.0282097673688i</v>
      </c>
      <c r="E2065" s="57" t="str">
        <f t="shared" si="593"/>
        <v>155.356238009629+0.748800311797167i</v>
      </c>
      <c r="F2065" s="57" t="str">
        <f t="shared" si="594"/>
        <v>3.83973815148644-31.1419171279019i</v>
      </c>
      <c r="G2065" s="57" t="str">
        <f t="shared" si="595"/>
        <v>0.999973517553426-0.00514604170737281i</v>
      </c>
      <c r="H2065" s="57" t="str">
        <f t="shared" si="596"/>
        <v>116.106289083396+158.695827474207i</v>
      </c>
      <c r="I2065" s="57" t="str">
        <f t="shared" si="597"/>
        <v>15.1995187630057-8.4812417561827i</v>
      </c>
      <c r="K2065" s="57" t="str">
        <f t="shared" si="598"/>
        <v>0.036034505908442-0.0511287170104214i</v>
      </c>
      <c r="L2065" s="57" t="str">
        <f t="shared" si="599"/>
        <v>0.000125-0.23524112228084i</v>
      </c>
      <c r="M2065" s="57" t="str">
        <f t="shared" si="600"/>
        <v>0.0015-0.113401951348758i</v>
      </c>
      <c r="N2065" s="57">
        <f t="shared" si="601"/>
        <v>62.877763878197129</v>
      </c>
      <c r="O2065" s="57">
        <f t="shared" si="602"/>
        <v>26.26331470960675</v>
      </c>
      <c r="P2065" s="371">
        <f t="shared" si="603"/>
        <v>26.26331470960675</v>
      </c>
      <c r="Q2065" s="371">
        <f t="shared" si="604"/>
        <v>-117.12223612180287</v>
      </c>
      <c r="R2065" s="12">
        <f t="shared" si="605"/>
        <v>62.877763878197129</v>
      </c>
      <c r="S2065" s="57">
        <f t="shared" si="606"/>
        <v>2.1329157949469191</v>
      </c>
      <c r="T2065" s="12">
        <f t="shared" si="589"/>
        <v>26.26331470960675</v>
      </c>
    </row>
    <row r="2066" spans="1:20" x14ac:dyDescent="0.25">
      <c r="A2066" s="57">
        <f t="shared" si="590"/>
        <v>13452.430903961942</v>
      </c>
      <c r="B2066" s="12">
        <f t="shared" si="607"/>
        <v>2141.0208749677172</v>
      </c>
      <c r="C2066" s="57" t="str">
        <f t="shared" si="591"/>
        <v>-9.32427807389164-18.2031417473819i</v>
      </c>
      <c r="D2066" s="57" t="str">
        <f t="shared" si="592"/>
        <v>7.79858870580064-14.972111407768i</v>
      </c>
      <c r="E2066" s="57" t="str">
        <f t="shared" si="593"/>
        <v>155.34567073063+0.778758113511908i</v>
      </c>
      <c r="F2066" s="57" t="str">
        <f t="shared" si="594"/>
        <v>3.83973737720725-31.0241757173126i</v>
      </c>
      <c r="G2066" s="57" t="str">
        <f t="shared" si="595"/>
        <v>0.999973315909806-0.00516559562422364i</v>
      </c>
      <c r="H2066" s="57" t="str">
        <f t="shared" si="596"/>
        <v>116.161852701498+159.328024069199i</v>
      </c>
      <c r="I2066" s="57" t="str">
        <f t="shared" si="597"/>
        <v>15.2027391724096-8.4406919655311i</v>
      </c>
      <c r="K2066" s="57" t="str">
        <f t="shared" si="598"/>
        <v>0.0358533501828519-0.0510599272011988i</v>
      </c>
      <c r="L2066" s="57" t="str">
        <f t="shared" si="599"/>
        <v>0.000125-0.234350590038693i</v>
      </c>
      <c r="M2066" s="57" t="str">
        <f t="shared" si="600"/>
        <v>0.0015-0.112972655258774i</v>
      </c>
      <c r="N2066" s="57">
        <f t="shared" si="601"/>
        <v>62.876907166884891</v>
      </c>
      <c r="O2066" s="57">
        <f t="shared" si="602"/>
        <v>26.21484262999385</v>
      </c>
      <c r="P2066" s="371">
        <f t="shared" si="603"/>
        <v>26.21484262999385</v>
      </c>
      <c r="Q2066" s="371">
        <f t="shared" si="604"/>
        <v>-117.12309283311511</v>
      </c>
      <c r="R2066" s="12">
        <f t="shared" si="605"/>
        <v>62.876907166884891</v>
      </c>
      <c r="S2066" s="57">
        <f t="shared" si="606"/>
        <v>2.1410208749677171</v>
      </c>
      <c r="T2066" s="12">
        <f t="shared" si="589"/>
        <v>26.21484262999385</v>
      </c>
    </row>
    <row r="2067" spans="1:20" x14ac:dyDescent="0.25">
      <c r="A2067" s="57">
        <f t="shared" si="590"/>
        <v>13503.550141396998</v>
      </c>
      <c r="B2067" s="12">
        <f t="shared" si="607"/>
        <v>2149.1567542925945</v>
      </c>
      <c r="C2067" s="57" t="str">
        <f t="shared" si="591"/>
        <v>-9.2725374860512-18.1017527978218i</v>
      </c>
      <c r="D2067" s="57" t="str">
        <f t="shared" si="592"/>
        <v>7.79857796154475-14.9162284248321i</v>
      </c>
      <c r="E2067" s="57" t="str">
        <f t="shared" si="593"/>
        <v>155.335214212968+0.808837686585113i</v>
      </c>
      <c r="F2067" s="57" t="str">
        <f t="shared" si="594"/>
        <v>3.83973659703264-30.9068805998455i</v>
      </c>
      <c r="G2067" s="57" t="str">
        <f t="shared" si="595"/>
        <v>0.999973112730866-0.00518522383403907i</v>
      </c>
      <c r="H2067" s="57" t="str">
        <f t="shared" si="596"/>
        <v>116.217873327145+159.962967087904i</v>
      </c>
      <c r="I2067" s="57" t="str">
        <f t="shared" si="597"/>
        <v>15.2059854087765-8.40026168495845i</v>
      </c>
      <c r="K2067" s="57" t="str">
        <f t="shared" si="598"/>
        <v>0.0356726839571566-0.0509905898576073i</v>
      </c>
      <c r="L2067" s="57" t="str">
        <f t="shared" si="599"/>
        <v>0.000125-0.233463429008461i</v>
      </c>
      <c r="M2067" s="57" t="str">
        <f t="shared" si="600"/>
        <v>0.0015-0.112544984318365i</v>
      </c>
      <c r="N2067" s="57">
        <f t="shared" si="601"/>
        <v>62.876419908599871</v>
      </c>
      <c r="O2067" s="57">
        <f t="shared" si="602"/>
        <v>26.166366044085095</v>
      </c>
      <c r="P2067" s="371">
        <f t="shared" si="603"/>
        <v>26.166366044085095</v>
      </c>
      <c r="Q2067" s="371">
        <f t="shared" si="604"/>
        <v>-117.12358009140013</v>
      </c>
      <c r="R2067" s="12">
        <f t="shared" si="605"/>
        <v>62.876419908599871</v>
      </c>
      <c r="S2067" s="57">
        <f t="shared" si="606"/>
        <v>2.1491567542925947</v>
      </c>
      <c r="T2067" s="12">
        <f t="shared" si="589"/>
        <v>26.166366044085095</v>
      </c>
    </row>
    <row r="2068" spans="1:20" x14ac:dyDescent="0.25">
      <c r="A2068" s="57">
        <f t="shared" si="590"/>
        <v>13554.863631934306</v>
      </c>
      <c r="B2068" s="12">
        <f t="shared" si="607"/>
        <v>2157.3235499589064</v>
      </c>
      <c r="C2068" s="57" t="str">
        <f t="shared" si="591"/>
        <v>-9.22096340485309-18.0009795252614i</v>
      </c>
      <c r="D2068" s="57" t="str">
        <f t="shared" si="592"/>
        <v>7.79856713550734-14.8605600146408i</v>
      </c>
      <c r="E2068" s="57" t="str">
        <f t="shared" si="593"/>
        <v>155.324869087092+0.839038743446919i</v>
      </c>
      <c r="F2068" s="57" t="str">
        <f t="shared" si="594"/>
        <v>3.83973581091778-30.7900300881706i</v>
      </c>
      <c r="G2068" s="57" t="str">
        <f t="shared" si="595"/>
        <v>0.999972908004915-0.00520492661899599i</v>
      </c>
      <c r="H2068" s="57" t="str">
        <f t="shared" si="596"/>
        <v>116.274354985459+160.600671110148i</v>
      </c>
      <c r="I2068" s="57" t="str">
        <f t="shared" si="597"/>
        <v>15.2092576894985-8.35995031068624i</v>
      </c>
      <c r="K2068" s="57" t="str">
        <f t="shared" si="598"/>
        <v>0.0354925104267429-0.0509207091990314i</v>
      </c>
      <c r="L2068" s="57" t="str">
        <f t="shared" si="599"/>
        <v>0.000125-0.232579626428035i</v>
      </c>
      <c r="M2068" s="57" t="str">
        <f t="shared" si="600"/>
        <v>0.0015-0.112118932375338i</v>
      </c>
      <c r="N2068" s="57">
        <f t="shared" si="601"/>
        <v>62.876302534540542</v>
      </c>
      <c r="O2068" s="57">
        <f t="shared" si="602"/>
        <v>26.117885322105721</v>
      </c>
      <c r="P2068" s="371">
        <f t="shared" si="603"/>
        <v>26.117885322105721</v>
      </c>
      <c r="Q2068" s="371">
        <f t="shared" si="604"/>
        <v>-117.12369746545946</v>
      </c>
      <c r="R2068" s="12">
        <f t="shared" si="605"/>
        <v>62.876302534540542</v>
      </c>
      <c r="S2068" s="57">
        <f t="shared" si="606"/>
        <v>2.1573235499589063</v>
      </c>
      <c r="T2068" s="12">
        <f t="shared" si="589"/>
        <v>26.117885322105721</v>
      </c>
    </row>
    <row r="2069" spans="1:20" x14ac:dyDescent="0.25">
      <c r="A2069" s="57">
        <f t="shared" si="590"/>
        <v>13606.372113735659</v>
      </c>
      <c r="B2069" s="12">
        <f t="shared" si="607"/>
        <v>2165.5213794487504</v>
      </c>
      <c r="C2069" s="57" t="str">
        <f t="shared" si="591"/>
        <v>-9.16955651376552-17.9008187647666i</v>
      </c>
      <c r="D2069" s="57" t="str">
        <f t="shared" si="592"/>
        <v>7.79855622706614-14.80510537636i</v>
      </c>
      <c r="E2069" s="57" t="str">
        <f t="shared" si="593"/>
        <v>155.31463598136+0.86936099531503i</v>
      </c>
      <c r="F2069" s="57" t="str">
        <f t="shared" si="594"/>
        <v>3.83973501881738-30.673622501353i</v>
      </c>
      <c r="G2069" s="57" t="str">
        <f t="shared" si="595"/>
        <v>0.999972701720175-0.005224704262342i</v>
      </c>
      <c r="H2069" s="57" t="str">
        <f t="shared" si="596"/>
        <v>116.331301741189+161.241150822664i</v>
      </c>
      <c r="I2069" s="57" t="str">
        <f t="shared" si="597"/>
        <v>15.2125562339577-8.31975724038754i</v>
      </c>
      <c r="K2069" s="57" t="str">
        <f t="shared" si="598"/>
        <v>0.0353128327413217-0.0508502894635772i</v>
      </c>
      <c r="L2069" s="57" t="str">
        <f t="shared" si="599"/>
        <v>0.000125-0.231699169583617i</v>
      </c>
      <c r="M2069" s="57" t="str">
        <f t="shared" si="600"/>
        <v>0.0015-0.111694493300795i</v>
      </c>
      <c r="N2069" s="57">
        <f t="shared" si="601"/>
        <v>62.87655545788428</v>
      </c>
      <c r="O2069" s="57">
        <f t="shared" si="602"/>
        <v>26.069400834994628</v>
      </c>
      <c r="P2069" s="371">
        <f t="shared" si="603"/>
        <v>26.069400834994628</v>
      </c>
      <c r="Q2069" s="371">
        <f t="shared" si="604"/>
        <v>-117.12344454211572</v>
      </c>
      <c r="R2069" s="12">
        <f t="shared" si="605"/>
        <v>62.87655545788428</v>
      </c>
      <c r="S2069" s="57">
        <f t="shared" si="606"/>
        <v>2.1655213794487502</v>
      </c>
      <c r="T2069" s="12">
        <f t="shared" si="589"/>
        <v>26.069400834994628</v>
      </c>
    </row>
    <row r="2070" spans="1:20" x14ac:dyDescent="0.25">
      <c r="A2070" s="57">
        <f t="shared" si="590"/>
        <v>13658.076327767854</v>
      </c>
      <c r="B2070" s="12">
        <f t="shared" si="607"/>
        <v>2173.7503606906557</v>
      </c>
      <c r="C2070" s="57" t="str">
        <f t="shared" si="591"/>
        <v>-9.11831748232194-17.8012673560485i</v>
      </c>
      <c r="D2070" s="57" t="str">
        <f t="shared" si="592"/>
        <v>7.79854523559417-14.7498637122305i</v>
      </c>
      <c r="E2070" s="57" t="str">
        <f t="shared" si="593"/>
        <v>155.304515522061+0.899804152239008i</v>
      </c>
      <c r="F2070" s="57" t="str">
        <f t="shared" si="594"/>
        <v>3.83973422068597-30.55765616483i</v>
      </c>
      <c r="G2070" s="57" t="str">
        <f t="shared" si="595"/>
        <v>0.999972493864779-0.00524455704839944i</v>
      </c>
      <c r="H2070" s="57" t="str">
        <f t="shared" si="596"/>
        <v>116.388717699162+161.88442102018i</v>
      </c>
      <c r="I2070" s="57" t="str">
        <f t="shared" si="597"/>
        <v>15.2158812635483-8.27968187317519i</v>
      </c>
      <c r="K2070" s="57" t="str">
        <f t="shared" si="598"/>
        <v>0.0351336540048388-0.0507793349075008i</v>
      </c>
      <c r="L2070" s="57" t="str">
        <f t="shared" si="599"/>
        <v>0.000125-0.230822045809541i</v>
      </c>
      <c r="M2070" s="57" t="str">
        <f t="shared" si="600"/>
        <v>0.0015-0.111271660989037i</v>
      </c>
      <c r="N2070" s="57">
        <f t="shared" si="601"/>
        <v>62.87717907374109</v>
      </c>
      <c r="O2070" s="57">
        <f t="shared" si="602"/>
        <v>26.020912954379412</v>
      </c>
      <c r="P2070" s="371">
        <f t="shared" si="603"/>
        <v>26.020912954379412</v>
      </c>
      <c r="Q2070" s="371">
        <f t="shared" si="604"/>
        <v>-117.12282092625891</v>
      </c>
      <c r="R2070" s="12">
        <f t="shared" si="605"/>
        <v>62.87717907374109</v>
      </c>
      <c r="S2070" s="57">
        <f t="shared" si="606"/>
        <v>2.1737503606906556</v>
      </c>
      <c r="T2070" s="12">
        <f t="shared" si="589"/>
        <v>26.020912954379412</v>
      </c>
    </row>
    <row r="2071" spans="1:20" x14ac:dyDescent="0.25">
      <c r="A2071" s="57">
        <f t="shared" si="590"/>
        <v>13709.977017813373</v>
      </c>
      <c r="B2071" s="12">
        <f t="shared" si="607"/>
        <v>2182.0106120612804</v>
      </c>
      <c r="C2071" s="57" t="str">
        <f t="shared" si="591"/>
        <v>-9.0672469661423-17.7023221435997i</v>
      </c>
      <c r="D2071" s="57" t="str">
        <f t="shared" si="592"/>
        <v>7.79853416045961-14.6948342275567i</v>
      </c>
      <c r="E2071" s="57" t="str">
        <f t="shared" si="593"/>
        <v>155.294508333439+0.930367923141729i</v>
      </c>
      <c r="F2071" s="57" t="str">
        <f t="shared" si="594"/>
        <v>3.83973341647754-30.4421294103863i</v>
      </c>
      <c r="G2071" s="57" t="str">
        <f t="shared" si="595"/>
        <v>0.999972284426767-0.00526448526256947i</v>
      </c>
      <c r="H2071" s="57" t="str">
        <f t="shared" si="596"/>
        <v>116.446607004748+162.530496606507i</v>
      </c>
      <c r="I2071" s="57" t="str">
        <f t="shared" si="597"/>
        <v>15.2192330016967-8.23972360959041i</v>
      </c>
      <c r="K2071" s="57" t="str">
        <f t="shared" si="598"/>
        <v>0.0349549772753949-0.0507078498046372i</v>
      </c>
      <c r="L2071" s="57" t="str">
        <f t="shared" si="599"/>
        <v>0.000125-0.229948242488086i</v>
      </c>
      <c r="M2071" s="57" t="str">
        <f t="shared" si="600"/>
        <v>0.0015-0.110850429357479i</v>
      </c>
      <c r="N2071" s="57">
        <f t="shared" si="601"/>
        <v>62.878173759110453</v>
      </c>
      <c r="O2071" s="57">
        <f t="shared" si="602"/>
        <v>25.972422052551998</v>
      </c>
      <c r="P2071" s="371">
        <f t="shared" si="603"/>
        <v>25.972422052551998</v>
      </c>
      <c r="Q2071" s="371">
        <f t="shared" si="604"/>
        <v>-117.12182624088955</v>
      </c>
      <c r="R2071" s="12">
        <f t="shared" si="605"/>
        <v>62.878173759110453</v>
      </c>
      <c r="S2071" s="57">
        <f t="shared" si="606"/>
        <v>2.1820106120612803</v>
      </c>
      <c r="T2071" s="12">
        <f t="shared" si="589"/>
        <v>25.972422052551998</v>
      </c>
    </row>
    <row r="2072" spans="1:20" x14ac:dyDescent="0.25">
      <c r="A2072" s="57">
        <f t="shared" si="590"/>
        <v>13762.074930481063</v>
      </c>
      <c r="B2072" s="12">
        <f t="shared" si="607"/>
        <v>2190.3022523871132</v>
      </c>
      <c r="C2072" s="57" t="str">
        <f t="shared" si="591"/>
        <v>-9.01634560695538-17.6039799768282i</v>
      </c>
      <c r="D2072" s="57" t="str">
        <f t="shared" si="592"/>
        <v>7.79852300102594-14.6400161306947i</v>
      </c>
      <c r="E2072" s="57" t="str">
        <f t="shared" si="593"/>
        <v>155.284615037711+0.961052015858706i</v>
      </c>
      <c r="F2072" s="57" t="str">
        <f t="shared" si="594"/>
        <v>3.83973260614588-30.3270405761297i</v>
      </c>
      <c r="G2072" s="57" t="str">
        <f t="shared" si="595"/>
        <v>0.999972073394091-0.00528448919133619i</v>
      </c>
      <c r="H2072" s="57" t="str">
        <f t="shared" si="596"/>
        <v>116.504973844321+163.179392595647i</v>
      </c>
      <c r="I2072" s="57" t="str">
        <f t="shared" si="597"/>
        <v>15.2226116738835-8.19988185159021i</v>
      </c>
      <c r="K2072" s="57" t="str">
        <f t="shared" si="598"/>
        <v>0.0347768055651744-0.0506358384458308i</v>
      </c>
      <c r="L2072" s="57" t="str">
        <f t="shared" si="599"/>
        <v>0.000125-0.229077747049299i</v>
      </c>
      <c r="M2072" s="57" t="str">
        <f t="shared" si="600"/>
        <v>0.0015-0.110430792346562i</v>
      </c>
      <c r="N2072" s="57">
        <f t="shared" si="601"/>
        <v>62.879539872840439</v>
      </c>
      <c r="O2072" s="57">
        <f t="shared" si="602"/>
        <v>25.92392850244336</v>
      </c>
      <c r="P2072" s="371">
        <f t="shared" si="603"/>
        <v>25.92392850244336</v>
      </c>
      <c r="Q2072" s="371">
        <f t="shared" si="604"/>
        <v>-117.12046012715956</v>
      </c>
      <c r="R2072" s="12">
        <f t="shared" si="605"/>
        <v>62.879539872840439</v>
      </c>
      <c r="S2072" s="57">
        <f t="shared" si="606"/>
        <v>2.1903022523871134</v>
      </c>
      <c r="T2072" s="12">
        <f t="shared" si="589"/>
        <v>25.92392850244336</v>
      </c>
    </row>
    <row r="2073" spans="1:20" x14ac:dyDescent="0.25">
      <c r="A2073" s="57">
        <f t="shared" si="590"/>
        <v>13814.370815216891</v>
      </c>
      <c r="B2073" s="12">
        <f t="shared" si="607"/>
        <v>2198.6254009461841</v>
      </c>
      <c r="C2073" s="57" t="str">
        <f t="shared" si="591"/>
        <v>-8.96561403262486-17.506237710193i</v>
      </c>
      <c r="D2073" s="57" t="str">
        <f t="shared" si="592"/>
        <v>7.79851175665169-14.5854086330414i</v>
      </c>
      <c r="E2073" s="57" t="str">
        <f t="shared" si="593"/>
        <v>155.274836255104+0.991856137183478i</v>
      </c>
      <c r="F2073" s="57" t="str">
        <f t="shared" si="594"/>
        <v>3.83973178964432-30.2123880064682i</v>
      </c>
      <c r="G2073" s="57" t="str">
        <f t="shared" si="595"/>
        <v>0.99997186075461-0.0053045691222707i</v>
      </c>
      <c r="H2073" s="57" t="str">
        <f t="shared" si="596"/>
        <v>116.563822445738+163.831124112907i</v>
      </c>
      <c r="I2073" s="57" t="str">
        <f t="shared" si="597"/>
        <v>15.2260175076641-8.16015600253667i</v>
      </c>
      <c r="K2073" s="57" t="str">
        <f t="shared" si="598"/>
        <v>0.0345991418403818-0.0505633051383669i</v>
      </c>
      <c r="L2073" s="57" t="str">
        <f t="shared" si="599"/>
        <v>0.000125-0.228210546970809i</v>
      </c>
      <c r="M2073" s="57" t="str">
        <f t="shared" si="600"/>
        <v>0.0015-0.110012743919667i</v>
      </c>
      <c r="N2073" s="57">
        <f t="shared" si="601"/>
        <v>62.881277755587419</v>
      </c>
      <c r="O2073" s="57">
        <f t="shared" si="602"/>
        <v>25.875432677599569</v>
      </c>
      <c r="P2073" s="371">
        <f t="shared" si="603"/>
        <v>25.875432677599569</v>
      </c>
      <c r="Q2073" s="371">
        <f t="shared" si="604"/>
        <v>-117.11872224441258</v>
      </c>
      <c r="R2073" s="12">
        <f t="shared" si="605"/>
        <v>62.881277755587419</v>
      </c>
      <c r="S2073" s="57">
        <f t="shared" si="606"/>
        <v>2.1986254009461841</v>
      </c>
      <c r="T2073" s="12">
        <f t="shared" si="589"/>
        <v>25.875432677599569</v>
      </c>
    </row>
    <row r="2074" spans="1:20" x14ac:dyDescent="0.25">
      <c r="A2074" s="57">
        <f t="shared" si="590"/>
        <v>13866.865424314716</v>
      </c>
      <c r="B2074" s="12">
        <f t="shared" si="607"/>
        <v>2206.9801774697798</v>
      </c>
      <c r="C2074" s="57" t="str">
        <f t="shared" si="591"/>
        <v>-8.91505285717561-17.409092203336i</v>
      </c>
      <c r="D2074" s="57" t="str">
        <f t="shared" si="592"/>
        <v>7.79850042669069-14.5310109490228i</v>
      </c>
      <c r="E2074" s="57" t="str">
        <f t="shared" si="593"/>
        <v>155.265172603869+1.02277999290389i</v>
      </c>
      <c r="F2074" s="57" t="str">
        <f t="shared" si="594"/>
        <v>3.83973096692593-30.0981700520852i</v>
      </c>
      <c r="G2074" s="57" t="str">
        <f t="shared" si="595"/>
        <v>0.999971646496089-0.0053247253440352i</v>
      </c>
      <c r="H2074" s="57" t="str">
        <f t="shared" si="596"/>
        <v>116.623157078818+164.485706396037i</v>
      </c>
      <c r="I2074" s="57" t="str">
        <f t="shared" si="597"/>
        <v>15.2294507326912-8.12054546718462i</v>
      </c>
      <c r="K2074" s="57" t="str">
        <f t="shared" si="598"/>
        <v>0.0344219890211858-0.0504902542054039i</v>
      </c>
      <c r="L2074" s="57" t="str">
        <f t="shared" si="599"/>
        <v>0.000125-0.227346629777654i</v>
      </c>
      <c r="M2074" s="57" t="str">
        <f t="shared" si="600"/>
        <v>0.0015-0.109596278063027i</v>
      </c>
      <c r="N2074" s="57">
        <f t="shared" si="601"/>
        <v>62.883387729778505</v>
      </c>
      <c r="O2074" s="57">
        <f t="shared" si="602"/>
        <v>25.826934952156286</v>
      </c>
      <c r="P2074" s="371">
        <f t="shared" si="603"/>
        <v>25.826934952156286</v>
      </c>
      <c r="Q2074" s="371">
        <f t="shared" si="604"/>
        <v>-117.11661227022149</v>
      </c>
      <c r="R2074" s="12">
        <f t="shared" si="605"/>
        <v>62.883387729778505</v>
      </c>
      <c r="S2074" s="57">
        <f t="shared" si="606"/>
        <v>2.2069801774697799</v>
      </c>
      <c r="T2074" s="12">
        <f t="shared" si="589"/>
        <v>25.826934952156286</v>
      </c>
    </row>
    <row r="2075" spans="1:20" x14ac:dyDescent="0.25">
      <c r="A2075" s="57">
        <f t="shared" si="590"/>
        <v>13919.559512927113</v>
      </c>
      <c r="B2075" s="12">
        <f t="shared" si="607"/>
        <v>2215.3667021441652</v>
      </c>
      <c r="C2075" s="57" t="str">
        <f t="shared" si="591"/>
        <v>-8.8646626808235-17.312540321215i</v>
      </c>
      <c r="D2075" s="57" t="str">
        <f t="shared" si="592"/>
        <v>7.79848901049162-14.4768222960829i</v>
      </c>
      <c r="E2075" s="57" t="str">
        <f t="shared" si="593"/>
        <v>155.255624700316+1.05382328784607i</v>
      </c>
      <c r="F2075" s="57" t="str">
        <f t="shared" si="594"/>
        <v>3.83973013794334-29.9843850699163i</v>
      </c>
      <c r="G2075" s="57" t="str">
        <f t="shared" si="595"/>
        <v>0.999971430606203-0.00534495814638716i</v>
      </c>
      <c r="H2075" s="57" t="str">
        <f t="shared" si="596"/>
        <v>116.682982055823+165.143154796376i</v>
      </c>
      <c r="I2075" s="57" t="str">
        <f t="shared" si="597"/>
        <v>15.2329115807364-8.08104965166962i</v>
      </c>
      <c r="K2075" s="57" t="str">
        <f t="shared" si="598"/>
        <v>0.0342453499816712-0.0504166899854071i</v>
      </c>
      <c r="L2075" s="57" t="str">
        <f t="shared" si="599"/>
        <v>0.000125-0.226485983042094i</v>
      </c>
      <c r="M2075" s="57" t="str">
        <f t="shared" si="600"/>
        <v>0.0015-0.109181388785642i</v>
      </c>
      <c r="N2075" s="57">
        <f t="shared" si="601"/>
        <v>62.885870099574262</v>
      </c>
      <c r="O2075" s="57">
        <f t="shared" si="602"/>
        <v>25.77843570081431</v>
      </c>
      <c r="P2075" s="371">
        <f t="shared" si="603"/>
        <v>25.77843570081431</v>
      </c>
      <c r="Q2075" s="371">
        <f t="shared" si="604"/>
        <v>-117.11412990042574</v>
      </c>
      <c r="R2075" s="12">
        <f t="shared" si="605"/>
        <v>62.885870099574262</v>
      </c>
      <c r="S2075" s="57">
        <f t="shared" si="606"/>
        <v>2.215366702144165</v>
      </c>
      <c r="T2075" s="12">
        <f t="shared" si="589"/>
        <v>25.77843570081431</v>
      </c>
    </row>
    <row r="2076" spans="1:20" x14ac:dyDescent="0.25">
      <c r="A2076" s="57">
        <f t="shared" si="590"/>
        <v>13972.453839076235</v>
      </c>
      <c r="B2076" s="12">
        <f t="shared" si="607"/>
        <v>2223.7850956123129</v>
      </c>
      <c r="C2076" s="57" t="str">
        <f t="shared" si="591"/>
        <v>-8.81444409000625-17.2165789342344i</v>
      </c>
      <c r="D2076" s="57" t="str">
        <f t="shared" si="592"/>
        <v>7.79847750739842-14.4228418946725i</v>
      </c>
      <c r="E2076" s="57" t="str">
        <f t="shared" si="593"/>
        <v>155.246193158837+1.08498572591018i</v>
      </c>
      <c r="F2076" s="57" t="str">
        <f t="shared" si="594"/>
        <v>3.83972930264889-29.8710314231258i</v>
      </c>
      <c r="G2076" s="57" t="str">
        <f t="shared" si="595"/>
        <v>0.99997121307253-0.00536526782018343i</v>
      </c>
      <c r="H2076" s="57" t="str">
        <f t="shared" si="596"/>
        <v>116.743301731959+165.803484780018i</v>
      </c>
      <c r="I2076" s="57" t="str">
        <f t="shared" si="597"/>
        <v>15.2364002857133-8.04166796349674i</v>
      </c>
      <c r="K2076" s="57" t="str">
        <f t="shared" si="598"/>
        <v>0.0340692275497984-0.0503426168315831i</v>
      </c>
      <c r="L2076" s="57" t="str">
        <f t="shared" si="599"/>
        <v>0.000125-0.225628594383438i</v>
      </c>
      <c r="M2076" s="57" t="str">
        <f t="shared" si="600"/>
        <v>0.0015-0.108768070119189i</v>
      </c>
      <c r="N2076" s="57">
        <f t="shared" si="601"/>
        <v>62.888725150833949</v>
      </c>
      <c r="O2076" s="57">
        <f t="shared" si="602"/>
        <v>25.7299352988144</v>
      </c>
      <c r="P2076" s="371">
        <f t="shared" si="603"/>
        <v>25.7299352988144</v>
      </c>
      <c r="Q2076" s="371">
        <f t="shared" si="604"/>
        <v>-117.11127484916605</v>
      </c>
      <c r="R2076" s="12">
        <f t="shared" si="605"/>
        <v>62.888725150833949</v>
      </c>
      <c r="S2076" s="57">
        <f t="shared" si="606"/>
        <v>2.2237850956123131</v>
      </c>
      <c r="T2076" s="12">
        <f t="shared" si="589"/>
        <v>25.7299352988144</v>
      </c>
    </row>
    <row r="2077" spans="1:20" x14ac:dyDescent="0.25">
      <c r="A2077" s="57">
        <f t="shared" si="590"/>
        <v>14025.549163664724</v>
      </c>
      <c r="B2077" s="12">
        <f t="shared" si="607"/>
        <v>2232.2354789756396</v>
      </c>
      <c r="C2077" s="57" t="str">
        <f t="shared" si="591"/>
        <v>-8.76439765741622-17.1212049183761i</v>
      </c>
      <c r="D2077" s="57" t="str">
        <f t="shared" si="592"/>
        <v>7.79846591674992-14.3690689682376i</v>
      </c>
      <c r="E2077" s="57" t="str">
        <f t="shared" si="593"/>
        <v>155.236878591936+1.11626701011254i</v>
      </c>
      <c r="F2077" s="57" t="str">
        <f t="shared" si="594"/>
        <v>3.83972846099448-29.7581074810823i</v>
      </c>
      <c r="G2077" s="57" t="str">
        <f t="shared" si="595"/>
        <v>0.999970993882557-0.00538565465738437i</v>
      </c>
      <c r="H2077" s="57" t="str">
        <f t="shared" si="596"/>
        <v>116.804120505872+166.46671192898i</v>
      </c>
      <c r="I2077" s="57" t="str">
        <f t="shared" si="597"/>
        <v>15.2399170836985-8.00239981152834i</v>
      </c>
      <c r="K2077" s="57" t="str">
        <f t="shared" si="598"/>
        <v>0.0338936245073727-0.0502680391113173i</v>
      </c>
      <c r="L2077" s="57" t="str">
        <f t="shared" si="599"/>
        <v>0.000125-0.22477445146786i</v>
      </c>
      <c r="M2077" s="57" t="str">
        <f t="shared" si="600"/>
        <v>0.0015-0.108356316117941i</v>
      </c>
      <c r="N2077" s="57">
        <f t="shared" si="601"/>
        <v>62.891953151083754</v>
      </c>
      <c r="O2077" s="57">
        <f t="shared" si="602"/>
        <v>25.681434121912424</v>
      </c>
      <c r="P2077" s="371">
        <f t="shared" si="603"/>
        <v>25.681434121912424</v>
      </c>
      <c r="Q2077" s="371">
        <f t="shared" si="604"/>
        <v>-117.10804684891625</v>
      </c>
      <c r="R2077" s="12">
        <f t="shared" si="605"/>
        <v>62.891953151083754</v>
      </c>
      <c r="S2077" s="57">
        <f t="shared" si="606"/>
        <v>2.2322354789756398</v>
      </c>
      <c r="T2077" s="12">
        <f t="shared" si="589"/>
        <v>25.681434121912424</v>
      </c>
    </row>
    <row r="2078" spans="1:20" x14ac:dyDescent="0.25">
      <c r="A2078" s="57">
        <f t="shared" si="590"/>
        <v>14078.846250486651</v>
      </c>
      <c r="B2078" s="12">
        <f t="shared" si="607"/>
        <v>2240.7179737957472</v>
      </c>
      <c r="C2078" s="57" t="str">
        <f t="shared" si="591"/>
        <v>-8.71452394203562-17.0264151553281i</v>
      </c>
      <c r="D2078" s="57" t="str">
        <f t="shared" si="592"/>
        <v>7.79845423787991-14.3155027432085i</v>
      </c>
      <c r="E2078" s="57" t="str">
        <f t="shared" si="593"/>
        <v>155.227681610256+1.14766684262312i</v>
      </c>
      <c r="F2078" s="57" t="str">
        <f t="shared" si="594"/>
        <v>3.83972761293171-29.6456116193363i</v>
      </c>
      <c r="G2078" s="57" t="str">
        <f t="shared" si="595"/>
        <v>0.999970773023671-0.00540611895105813i</v>
      </c>
      <c r="H2078" s="57" t="str">
        <f t="shared" si="596"/>
        <v>116.86544282015+167.132851942407i</v>
      </c>
      <c r="I2078" s="57" t="str">
        <f t="shared" si="597"/>
        <v>15.2434622129566-7.96324460597186i</v>
      </c>
      <c r="K2078" s="57" t="str">
        <f t="shared" si="598"/>
        <v>0.0337185435900175-0.0501929612056112i</v>
      </c>
      <c r="L2078" s="57" t="str">
        <f t="shared" si="599"/>
        <v>0.000125-0.223923542008228i</v>
      </c>
      <c r="M2078" s="57" t="str">
        <f t="shared" si="600"/>
        <v>0.0015-0.107946120858678i</v>
      </c>
      <c r="N2078" s="57">
        <f t="shared" si="601"/>
        <v>62.895554349483916</v>
      </c>
      <c r="O2078" s="57">
        <f t="shared" si="602"/>
        <v>25.632932546354134</v>
      </c>
      <c r="P2078" s="371">
        <f t="shared" si="603"/>
        <v>25.632932546354134</v>
      </c>
      <c r="Q2078" s="371">
        <f t="shared" si="604"/>
        <v>-117.10444565051608</v>
      </c>
      <c r="R2078" s="12">
        <f t="shared" si="605"/>
        <v>62.895554349483916</v>
      </c>
      <c r="S2078" s="57">
        <f t="shared" si="606"/>
        <v>2.2407179737957472</v>
      </c>
      <c r="T2078" s="12">
        <f t="shared" si="589"/>
        <v>25.632932546354134</v>
      </c>
    </row>
    <row r="2079" spans="1:20" x14ac:dyDescent="0.25">
      <c r="A2079" s="57">
        <f t="shared" si="590"/>
        <v>14132.345866238502</v>
      </c>
      <c r="B2079" s="12">
        <f t="shared" si="607"/>
        <v>2249.2327020961711</v>
      </c>
      <c r="C2079" s="57" t="str">
        <f t="shared" si="591"/>
        <v>-8.66482348917373-16.9322065326145i</v>
      </c>
      <c r="D2079" s="57" t="str">
        <f t="shared" si="592"/>
        <v>7.79844247011733-14.2621424489891i</v>
      </c>
      <c r="E2079" s="57" t="str">
        <f t="shared" si="593"/>
        <v>155.218602822613+1.17918492480305i</v>
      </c>
      <c r="F2079" s="57" t="str">
        <f t="shared" si="594"/>
        <v>3.83972675841185-29.5335422195967i</v>
      </c>
      <c r="G2079" s="57" t="str">
        <f t="shared" si="595"/>
        <v>0.999970550483167-0.00542666099538472i</v>
      </c>
      <c r="H2079" s="57" t="str">
        <f t="shared" si="596"/>
        <v>116.92727316185+167.801920637765i</v>
      </c>
      <c r="I2079" s="57" t="str">
        <f t="shared" si="597"/>
        <v>15.2470359139616-7.92420175836925i</v>
      </c>
      <c r="K2079" s="57" t="str">
        <f t="shared" si="598"/>
        <v>0.03354398748716-0.0501173875085227i</v>
      </c>
      <c r="L2079" s="57" t="str">
        <f t="shared" si="599"/>
        <v>0.000125-0.223075853763925i</v>
      </c>
      <c r="M2079" s="57" t="str">
        <f t="shared" si="600"/>
        <v>0.0015-0.107537478440604i</v>
      </c>
      <c r="N2079" s="57">
        <f t="shared" si="601"/>
        <v>62.899528976800468</v>
      </c>
      <c r="O2079" s="57">
        <f t="shared" si="602"/>
        <v>25.584430948850837</v>
      </c>
      <c r="P2079" s="371">
        <f t="shared" si="603"/>
        <v>25.584430948850837</v>
      </c>
      <c r="Q2079" s="371">
        <f t="shared" si="604"/>
        <v>-117.10047102319953</v>
      </c>
      <c r="R2079" s="12">
        <f t="shared" si="605"/>
        <v>62.899528976800468</v>
      </c>
      <c r="S2079" s="57">
        <f t="shared" si="606"/>
        <v>2.2492327020961711</v>
      </c>
      <c r="T2079" s="12">
        <f t="shared" si="589"/>
        <v>25.584430948850837</v>
      </c>
    </row>
    <row r="2080" spans="1:20" x14ac:dyDescent="0.25">
      <c r="A2080" s="57">
        <f t="shared" si="590"/>
        <v>14186.048780530209</v>
      </c>
      <c r="B2080" s="12">
        <f t="shared" si="607"/>
        <v>2257.7797863641367</v>
      </c>
      <c r="C2080" s="57" t="str">
        <f t="shared" si="591"/>
        <v>-8.61529683050481-16.8385759437202i</v>
      </c>
      <c r="D2080" s="57" t="str">
        <f t="shared" si="592"/>
        <v>7.79843061278573-14.2089873179447i</v>
      </c>
      <c r="E2080" s="57" t="str">
        <f t="shared" si="593"/>
        <v>155.209642836019+1.21082095724147i</v>
      </c>
      <c r="F2080" s="57" t="str">
        <f t="shared" si="594"/>
        <v>3.83972589738565-29.4218976697063i</v>
      </c>
      <c r="G2080" s="57" t="str">
        <f t="shared" si="595"/>
        <v>0.999970326248242-0.00544728108566026i</v>
      </c>
      <c r="H2080" s="57" t="str">
        <f t="shared" si="596"/>
        <v>116.989616063003+168.473933952073i</v>
      </c>
      <c r="I2080" s="57" t="str">
        <f t="shared" si="597"/>
        <v>15.250638429421-7.88527068158324i</v>
      </c>
      <c r="K2080" s="57" t="str">
        <f t="shared" si="598"/>
        <v>0.03336995884202-0.0500413224266078i</v>
      </c>
      <c r="L2080" s="57" t="str">
        <f t="shared" si="599"/>
        <v>0.000125-0.222231374540671i</v>
      </c>
      <c r="M2080" s="57" t="str">
        <f t="shared" si="600"/>
        <v>0.0015-0.107130382985259i</v>
      </c>
      <c r="N2080" s="57">
        <f t="shared" si="601"/>
        <v>62.903877245375824</v>
      </c>
      <c r="O2080" s="57">
        <f t="shared" si="602"/>
        <v>25.535929706553098</v>
      </c>
      <c r="P2080" s="371">
        <f t="shared" si="603"/>
        <v>25.535929706553098</v>
      </c>
      <c r="Q2080" s="371">
        <f t="shared" si="604"/>
        <v>-117.09612275462418</v>
      </c>
      <c r="R2080" s="12">
        <f t="shared" si="605"/>
        <v>62.903877245375824</v>
      </c>
      <c r="S2080" s="57">
        <f t="shared" si="606"/>
        <v>2.2577797863641367</v>
      </c>
      <c r="T2080" s="12">
        <f t="shared" si="589"/>
        <v>25.535929706553098</v>
      </c>
    </row>
    <row r="2081" spans="1:20" x14ac:dyDescent="0.25">
      <c r="A2081" s="57">
        <f t="shared" si="590"/>
        <v>14239.955765896224</v>
      </c>
      <c r="B2081" s="12">
        <f t="shared" si="607"/>
        <v>2266.3593495523205</v>
      </c>
      <c r="C2081" s="57" t="str">
        <f t="shared" si="591"/>
        <v>-8.56594448410939-16.7455202882198i</v>
      </c>
      <c r="D2081" s="57" t="str">
        <f t="shared" si="592"/>
        <v>7.79841866520364-14.1560365853921i</v>
      </c>
      <c r="E2081" s="57" t="str">
        <f t="shared" si="593"/>
        <v>155.200802255721+1.24257463979454i</v>
      </c>
      <c r="F2081" s="57" t="str">
        <f t="shared" si="594"/>
        <v>3.8397250298036-29.3106763636201i</v>
      </c>
      <c r="G2081" s="57" t="str">
        <f t="shared" si="595"/>
        <v>0.999970100305996-0.00546797951830126i</v>
      </c>
      <c r="H2081" s="57" t="str">
        <f t="shared" si="596"/>
        <v>117.052476101157+169.148907943137i</v>
      </c>
      <c r="I2081" s="57" t="str">
        <f t="shared" si="597"/>
        <v>15.2542700042995-7.84645078978711i</v>
      </c>
      <c r="K2081" s="57" t="str">
        <f t="shared" si="598"/>
        <v>0.0331964602516098-0.0499647703783639i</v>
      </c>
      <c r="L2081" s="57" t="str">
        <f t="shared" si="599"/>
        <v>0.000125-0.221390092190348i</v>
      </c>
      <c r="M2081" s="57" t="str">
        <f t="shared" si="600"/>
        <v>0.0015-0.106724828636441i</v>
      </c>
      <c r="N2081" s="57">
        <f t="shared" si="601"/>
        <v>62.908599349104307</v>
      </c>
      <c r="O2081" s="57">
        <f t="shared" si="602"/>
        <v>25.487429197026845</v>
      </c>
      <c r="P2081" s="371">
        <f t="shared" si="603"/>
        <v>25.487429197026845</v>
      </c>
      <c r="Q2081" s="371">
        <f t="shared" si="604"/>
        <v>-117.09140065089569</v>
      </c>
      <c r="R2081" s="12">
        <f t="shared" si="605"/>
        <v>62.908599349104307</v>
      </c>
      <c r="S2081" s="57">
        <f t="shared" si="606"/>
        <v>2.2663593495523204</v>
      </c>
      <c r="T2081" s="12">
        <f t="shared" si="589"/>
        <v>25.487429197026845</v>
      </c>
    </row>
    <row r="2082" spans="1:20" x14ac:dyDescent="0.25">
      <c r="A2082" s="57">
        <f t="shared" si="590"/>
        <v>14294.067597806632</v>
      </c>
      <c r="B2082" s="12">
        <f t="shared" si="607"/>
        <v>2274.9715150806196</v>
      </c>
      <c r="C2082" s="57" t="str">
        <f t="shared" si="591"/>
        <v>-8.5167669545164-16.6530364719007i</v>
      </c>
      <c r="D2082" s="57" t="str">
        <f t="shared" si="592"/>
        <v>7.79840662668441-14.1032894895879i</v>
      </c>
      <c r="E2082" s="57" t="str">
        <f t="shared" si="593"/>
        <v>155.192081685226+1.27444567161836i</v>
      </c>
      <c r="F2082" s="57" t="str">
        <f t="shared" si="594"/>
        <v>3.83972415561582-29.1998767013815i</v>
      </c>
      <c r="G2082" s="57" t="str">
        <f t="shared" si="595"/>
        <v>0.999969872643429-0.00548875659084874i</v>
      </c>
      <c r="H2082" s="57" t="str">
        <f t="shared" si="596"/>
        <v>117.115857899899+169.826858790804i</v>
      </c>
      <c r="I2082" s="57" t="str">
        <f t="shared" si="597"/>
        <v>15.2579308858432-7.80774149845144i</v>
      </c>
      <c r="K2082" s="57" t="str">
        <f t="shared" si="598"/>
        <v>0.0330234942667387-0.049887735793676i</v>
      </c>
      <c r="L2082" s="57" t="str">
        <f t="shared" si="599"/>
        <v>0.000125-0.220551994610826i</v>
      </c>
      <c r="M2082" s="57" t="str">
        <f t="shared" si="600"/>
        <v>0.0015-0.106320809560113i</v>
      </c>
      <c r="N2082" s="57">
        <f t="shared" si="601"/>
        <v>62.913695463405688</v>
      </c>
      <c r="O2082" s="57">
        <f t="shared" si="602"/>
        <v>25.438929798227331</v>
      </c>
      <c r="P2082" s="371">
        <f t="shared" si="603"/>
        <v>25.438929798227331</v>
      </c>
      <c r="Q2082" s="371">
        <f t="shared" si="604"/>
        <v>-117.08630453659431</v>
      </c>
      <c r="R2082" s="12">
        <f t="shared" si="605"/>
        <v>62.913695463405688</v>
      </c>
      <c r="S2082" s="57">
        <f t="shared" si="606"/>
        <v>2.2749715150806198</v>
      </c>
      <c r="T2082" s="12">
        <f t="shared" si="589"/>
        <v>25.438929798227331</v>
      </c>
    </row>
    <row r="2083" spans="1:20" x14ac:dyDescent="0.25">
      <c r="A2083" s="57">
        <f t="shared" si="590"/>
        <v>14348.385054678298</v>
      </c>
      <c r="B2083" s="12">
        <f t="shared" si="607"/>
        <v>2283.6164068379262</v>
      </c>
      <c r="C2083" s="57" t="str">
        <f t="shared" si="591"/>
        <v>-8.46776473274698-16.5611214068883i</v>
      </c>
      <c r="D2083" s="57" t="str">
        <f t="shared" si="592"/>
        <v>7.79839449653617-14.0507452717176i</v>
      </c>
      <c r="E2083" s="57" t="str">
        <f t="shared" si="593"/>
        <v>155.183481726337+1.30643375120754i</v>
      </c>
      <c r="F2083" s="57" t="str">
        <f t="shared" si="594"/>
        <v>3.83972327477197-29.0894970890992i</v>
      </c>
      <c r="G2083" s="57" t="str">
        <f t="shared" si="595"/>
        <v>0.999969643247444-0.00550961260197259i</v>
      </c>
      <c r="H2083" s="57" t="str">
        <f t="shared" si="596"/>
        <v>117.179766129409+170.507802798236i</v>
      </c>
      <c r="I2083" s="57" t="str">
        <f t="shared" si="597"/>
        <v>15.2616213236039-7.76914222433299i</v>
      </c>
      <c r="K2083" s="57" t="str">
        <f t="shared" si="598"/>
        <v>0.0328510633920271-0.049810223113264i</v>
      </c>
      <c r="L2083" s="57" t="str">
        <f t="shared" si="599"/>
        <v>0.000125-0.219717069745792i</v>
      </c>
      <c r="M2083" s="57" t="str">
        <f t="shared" si="600"/>
        <v>0.0015-0.105918319944324i</v>
      </c>
      <c r="N2083" s="57">
        <f t="shared" si="601"/>
        <v>62.919165745204836</v>
      </c>
      <c r="O2083" s="57">
        <f t="shared" si="602"/>
        <v>25.390431888474364</v>
      </c>
      <c r="P2083" s="371">
        <f t="shared" si="603"/>
        <v>25.390431888474364</v>
      </c>
      <c r="Q2083" s="371">
        <f t="shared" si="604"/>
        <v>-117.08083425479516</v>
      </c>
      <c r="R2083" s="12">
        <f t="shared" si="605"/>
        <v>62.919165745204836</v>
      </c>
      <c r="S2083" s="57">
        <f t="shared" si="606"/>
        <v>2.2836164068379263</v>
      </c>
      <c r="T2083" s="12">
        <f t="shared" si="589"/>
        <v>25.390431888474364</v>
      </c>
    </row>
    <row r="2084" spans="1:20" x14ac:dyDescent="0.25">
      <c r="A2084" s="57">
        <f t="shared" si="590"/>
        <v>14402.908917886078</v>
      </c>
      <c r="B2084" s="12">
        <f t="shared" si="607"/>
        <v>2292.2941491839106</v>
      </c>
      <c r="C2084" s="57" t="str">
        <f t="shared" si="591"/>
        <v>-8.41893829636117-16.4697720117691i</v>
      </c>
      <c r="D2084" s="57" t="str">
        <f t="shared" si="592"/>
        <v>7.79838227406189-13.9984031758853i</v>
      </c>
      <c r="E2084" s="57" t="str">
        <f t="shared" si="593"/>
        <v>155.175002979185+1.33853857642886i</v>
      </c>
      <c r="F2084" s="57" t="str">
        <f t="shared" si="594"/>
        <v>3.8397223872214-28.9795359389246i</v>
      </c>
      <c r="G2084" s="57" t="str">
        <f t="shared" si="595"/>
        <v>0.999969412104843-0.00553054785147576i</v>
      </c>
      <c r="H2084" s="57" t="str">
        <f t="shared" si="596"/>
        <v>117.244205507006+171.191756393187i</v>
      </c>
      <c r="I2084" s="57" t="str">
        <f t="shared" si="597"/>
        <v>15.2653415694634-7.73065238546247i</v>
      </c>
      <c r="K2084" s="57" t="str">
        <f t="shared" si="598"/>
        <v>0.0326791700859275-0.0497322367881336i</v>
      </c>
      <c r="L2084" s="57" t="str">
        <f t="shared" si="599"/>
        <v>0.000125-0.218885305584571i</v>
      </c>
      <c r="M2084" s="57" t="str">
        <f t="shared" si="600"/>
        <v>0.0015-0.105517353999127i</v>
      </c>
      <c r="N2084" s="57">
        <f t="shared" si="601"/>
        <v>62.92501033290894</v>
      </c>
      <c r="O2084" s="57">
        <f t="shared" si="602"/>
        <v>25.341935846427322</v>
      </c>
      <c r="P2084" s="371">
        <f t="shared" si="603"/>
        <v>25.341935846427322</v>
      </c>
      <c r="Q2084" s="371">
        <f t="shared" si="604"/>
        <v>-117.07498966709106</v>
      </c>
      <c r="R2084" s="12">
        <f t="shared" si="605"/>
        <v>62.92501033290894</v>
      </c>
      <c r="S2084" s="57">
        <f t="shared" si="606"/>
        <v>2.2922941491839106</v>
      </c>
      <c r="T2084" s="12">
        <f t="shared" si="589"/>
        <v>25.341935846427322</v>
      </c>
    </row>
    <row r="2085" spans="1:20" x14ac:dyDescent="0.25">
      <c r="A2085" s="57">
        <f t="shared" si="590"/>
        <v>14457.639971774046</v>
      </c>
      <c r="B2085" s="12">
        <f t="shared" si="607"/>
        <v>2301.0048669508096</v>
      </c>
      <c r="C2085" s="57" t="str">
        <f t="shared" si="591"/>
        <v>-8.37028810950503-16.3789852117112i</v>
      </c>
      <c r="D2085" s="57" t="str">
        <f t="shared" si="592"/>
        <v>7.79836995855901-13.946262449102i</v>
      </c>
      <c r="E2085" s="57" t="str">
        <f t="shared" si="593"/>
        <v>155.166646042262+1.37075984455483i</v>
      </c>
      <c r="F2085" s="57" t="str">
        <f t="shared" si="594"/>
        <v>3.83972149291306-28.8699916690291i</v>
      </c>
      <c r="G2085" s="57" t="str">
        <f t="shared" si="595"/>
        <v>0.999969179202329-0.00555156264029863i</v>
      </c>
      <c r="H2085" s="57" t="str">
        <f t="shared" si="596"/>
        <v>117.309180797707+171.878736129314i</v>
      </c>
      <c r="I2085" s="57" t="str">
        <f t="shared" si="597"/>
        <v>15.2690918776588-7.69227140113255i</v>
      </c>
      <c r="K2085" s="57" t="str">
        <f t="shared" si="598"/>
        <v>0.032507816760752-0.0496537812790284i</v>
      </c>
      <c r="L2085" s="57" t="str">
        <f t="shared" si="599"/>
        <v>0.000125-0.218056690161955i</v>
      </c>
      <c r="M2085" s="57" t="str">
        <f t="shared" si="600"/>
        <v>0.0015-0.105117905956493i</v>
      </c>
      <c r="N2085" s="57">
        <f t="shared" si="601"/>
        <v>62.931229346387738</v>
      </c>
      <c r="O2085" s="57">
        <f t="shared" si="602"/>
        <v>25.293442051059316</v>
      </c>
      <c r="P2085" s="371">
        <f t="shared" si="603"/>
        <v>25.293442051059316</v>
      </c>
      <c r="Q2085" s="371">
        <f t="shared" si="604"/>
        <v>-117.06877065361226</v>
      </c>
      <c r="R2085" s="12">
        <f t="shared" si="605"/>
        <v>62.931229346387738</v>
      </c>
      <c r="S2085" s="57">
        <f t="shared" si="606"/>
        <v>2.3010048669508096</v>
      </c>
      <c r="T2085" s="12">
        <f t="shared" si="589"/>
        <v>25.293442051059316</v>
      </c>
    </row>
    <row r="2086" spans="1:20" x14ac:dyDescent="0.25">
      <c r="A2086" s="57">
        <f t="shared" si="590"/>
        <v>14512.579003666788</v>
      </c>
      <c r="B2086" s="12">
        <f t="shared" si="607"/>
        <v>2309.7486854452227</v>
      </c>
      <c r="C2086" s="57" t="str">
        <f t="shared" si="591"/>
        <v>-8.32181462295991-16.2887579385863i</v>
      </c>
      <c r="D2086" s="57" t="str">
        <f t="shared" si="592"/>
        <v>7.7983575493198-13.8943223412751i</v>
      </c>
      <c r="E2086" s="57" t="str">
        <f t="shared" si="593"/>
        <v>155.158411512458+1.40309725230004i</v>
      </c>
      <c r="F2086" s="57" t="str">
        <f t="shared" si="594"/>
        <v>3.83972059179546-28.7608627035802i</v>
      </c>
      <c r="G2086" s="57" t="str">
        <f t="shared" si="595"/>
        <v>0.999968944526503-0.0055726572705232i</v>
      </c>
      <c r="H2086" s="57" t="str">
        <f t="shared" si="596"/>
        <v>117.374696814792+172.568758687494i</v>
      </c>
      <c r="I2086" s="57" t="str">
        <f t="shared" si="597"/>
        <v>15.2728725048075-7.65399869188542i</v>
      </c>
      <c r="K2086" s="57" t="str">
        <f t="shared" si="598"/>
        <v>0.0323370057827068-0.0495748610558845i</v>
      </c>
      <c r="L2086" s="57" t="str">
        <f t="shared" si="599"/>
        <v>0.000125-0.217231211558035i</v>
      </c>
      <c r="M2086" s="57" t="str">
        <f t="shared" si="600"/>
        <v>0.0015-0.104719970070226i</v>
      </c>
      <c r="N2086" s="57">
        <f t="shared" si="601"/>
        <v>62.937822886958429</v>
      </c>
      <c r="O2086" s="57">
        <f t="shared" si="602"/>
        <v>25.244950881632491</v>
      </c>
      <c r="P2086" s="371">
        <f t="shared" si="603"/>
        <v>25.244950881632491</v>
      </c>
      <c r="Q2086" s="371">
        <f t="shared" si="604"/>
        <v>-117.06217711304157</v>
      </c>
      <c r="R2086" s="12">
        <f t="shared" si="605"/>
        <v>62.937822886958429</v>
      </c>
      <c r="S2086" s="57">
        <f t="shared" si="606"/>
        <v>2.3097486854452227</v>
      </c>
      <c r="T2086" s="12">
        <f t="shared" si="589"/>
        <v>25.244950881632491</v>
      </c>
    </row>
    <row r="2087" spans="1:20" x14ac:dyDescent="0.25">
      <c r="A2087" s="57">
        <f t="shared" si="590"/>
        <v>14567.726803880721</v>
      </c>
      <c r="B2087" s="12">
        <f t="shared" si="607"/>
        <v>2318.5257304499146</v>
      </c>
      <c r="C2087" s="57" t="str">
        <f t="shared" si="591"/>
        <v>-8.27351827419389-16.1990871310883i</v>
      </c>
      <c r="D2087" s="57" t="str">
        <f t="shared" si="592"/>
        <v>7.79834504563122-13.8425821051977i</v>
      </c>
      <c r="E2087" s="57" t="str">
        <f t="shared" si="593"/>
        <v>155.150299985092+1.43555049584986i</v>
      </c>
      <c r="F2087" s="57" t="str">
        <f t="shared" si="594"/>
        <v>3.83971968381681-28.6521474727208i</v>
      </c>
      <c r="G2087" s="57" t="str">
        <f t="shared" si="595"/>
        <v>0.999968708063863-0.00559383204537751i</v>
      </c>
      <c r="H2087" s="57" t="str">
        <f t="shared" si="596"/>
        <v>117.440758420381+173.261840877159i</v>
      </c>
      <c r="I2087" s="57" t="str">
        <f t="shared" si="597"/>
        <v>15.2766837099336-7.61583367950153i</v>
      </c>
      <c r="K2087" s="57" t="str">
        <f t="shared" si="598"/>
        <v>0.0321667394719364-0.0494954805972892i</v>
      </c>
      <c r="L2087" s="57" t="str">
        <f t="shared" si="599"/>
        <v>0.000125-0.216408857898023i</v>
      </c>
      <c r="M2087" s="57" t="str">
        <f t="shared" si="600"/>
        <v>0.0015-0.104323540615886i</v>
      </c>
      <c r="N2087" s="57">
        <f t="shared" si="601"/>
        <v>62.944791037367239</v>
      </c>
      <c r="O2087" s="57">
        <f t="shared" si="602"/>
        <v>25.196462717672542</v>
      </c>
      <c r="P2087" s="371">
        <f t="shared" si="603"/>
        <v>25.196462717672542</v>
      </c>
      <c r="Q2087" s="371">
        <f t="shared" si="604"/>
        <v>-117.05520896263276</v>
      </c>
      <c r="R2087" s="12">
        <f t="shared" si="605"/>
        <v>62.944791037367239</v>
      </c>
      <c r="S2087" s="57">
        <f t="shared" si="606"/>
        <v>2.3185257304499145</v>
      </c>
      <c r="T2087" s="12">
        <f t="shared" si="589"/>
        <v>25.196462717672542</v>
      </c>
    </row>
    <row r="2088" spans="1:20" x14ac:dyDescent="0.25">
      <c r="A2088" s="57">
        <f t="shared" si="590"/>
        <v>14623.084165735467</v>
      </c>
      <c r="B2088" s="12">
        <f t="shared" si="607"/>
        <v>2327.3361282256242</v>
      </c>
      <c r="C2088" s="57" t="str">
        <f t="shared" si="591"/>
        <v>-8.22539948741406-16.1099697348514i</v>
      </c>
      <c r="D2088" s="57" t="str">
        <f t="shared" si="592"/>
        <v>7.79833244677452-13.7910409965378i</v>
      </c>
      <c r="E2088" s="57" t="str">
        <f t="shared" si="593"/>
        <v>155.142312053947+1.46811927089853i</v>
      </c>
      <c r="F2088" s="57" t="str">
        <f t="shared" si="594"/>
        <v>3.83971876892479-28.5438444125445i</v>
      </c>
      <c r="G2088" s="57" t="str">
        <f t="shared" si="595"/>
        <v>0.999968469800805-0.00561508726923989i</v>
      </c>
      <c r="H2088" s="57" t="str">
        <f t="shared" si="596"/>
        <v>117.507370526013+173.95799963765i</v>
      </c>
      <c r="I2088" s="57" t="str">
        <f t="shared" si="597"/>
        <v>15.2805257544924-7.57777578698659i</v>
      </c>
      <c r="K2088" s="57" t="str">
        <f t="shared" si="598"/>
        <v>0.0319970201025712-0.0494156443899403i</v>
      </c>
      <c r="L2088" s="57" t="str">
        <f t="shared" si="599"/>
        <v>0.000125-0.215589617352084i</v>
      </c>
      <c r="M2088" s="57" t="str">
        <f t="shared" si="600"/>
        <v>0.0015-0.103928611890701i</v>
      </c>
      <c r="N2088" s="57">
        <f t="shared" si="601"/>
        <v>62.952133861776417</v>
      </c>
      <c r="O2088" s="57">
        <f t="shared" si="602"/>
        <v>25.147977938943285</v>
      </c>
      <c r="P2088" s="371">
        <f t="shared" si="603"/>
        <v>25.147977938943285</v>
      </c>
      <c r="Q2088" s="371">
        <f t="shared" si="604"/>
        <v>-117.04786613822358</v>
      </c>
      <c r="R2088" s="12">
        <f t="shared" si="605"/>
        <v>62.952133861776417</v>
      </c>
      <c r="S2088" s="57">
        <f t="shared" si="606"/>
        <v>2.3273361282256242</v>
      </c>
      <c r="T2088" s="12">
        <f t="shared" si="589"/>
        <v>25.147977938943285</v>
      </c>
    </row>
    <row r="2089" spans="1:20" x14ac:dyDescent="0.25">
      <c r="A2089" s="57">
        <f t="shared" si="590"/>
        <v>14678.651885565261</v>
      </c>
      <c r="B2089" s="12">
        <f t="shared" si="607"/>
        <v>2336.1800055128815</v>
      </c>
      <c r="C2089" s="57" t="str">
        <f t="shared" si="591"/>
        <v>-8.17745867362139-16.0214027025681i</v>
      </c>
      <c r="D2089" s="57" t="str">
        <f t="shared" si="592"/>
        <v>7.79831975202576-13.7396982738275i</v>
      </c>
      <c r="E2089" s="57" t="str">
        <f t="shared" si="593"/>
        <v>155.134448311314+1.50080327267498i</v>
      </c>
      <c r="F2089" s="57" t="str">
        <f t="shared" si="594"/>
        <v>3.83971784706687-28.4359519650747i</v>
      </c>
      <c r="G2089" s="57" t="str">
        <f t="shared" si="595"/>
        <v>0.999968229723623-0.0056364232476434i</v>
      </c>
      <c r="H2089" s="57" t="str">
        <f t="shared" si="596"/>
        <v>117.574538093242+174.657252039589i</v>
      </c>
      <c r="I2089" s="57" t="str">
        <f t="shared" si="597"/>
        <v>15.2843989023981-7.5398244385603i</v>
      </c>
      <c r="K2089" s="57" t="str">
        <f t="shared" si="598"/>
        <v>0.0318278499027854-0.0493353569281098i</v>
      </c>
      <c r="L2089" s="57" t="str">
        <f t="shared" si="599"/>
        <v>0.000125-0.214773478135171i</v>
      </c>
      <c r="M2089" s="57" t="str">
        <f t="shared" si="600"/>
        <v>0.0015-0.10353517821349i</v>
      </c>
      <c r="N2089" s="57">
        <f t="shared" si="601"/>
        <v>62.95985140575165</v>
      </c>
      <c r="O2089" s="57">
        <f t="shared" si="602"/>
        <v>25.099496925421974</v>
      </c>
      <c r="P2089" s="371">
        <f t="shared" si="603"/>
        <v>25.099496925421974</v>
      </c>
      <c r="Q2089" s="371">
        <f t="shared" si="604"/>
        <v>-117.04014859424835</v>
      </c>
      <c r="R2089" s="12">
        <f t="shared" si="605"/>
        <v>62.95985140575165</v>
      </c>
      <c r="S2089" s="57">
        <f t="shared" si="606"/>
        <v>2.3361800055128814</v>
      </c>
      <c r="T2089" s="12">
        <f t="shared" si="589"/>
        <v>25.099496925421974</v>
      </c>
    </row>
    <row r="2090" spans="1:20" x14ac:dyDescent="0.25">
      <c r="A2090" s="57">
        <f t="shared" si="590"/>
        <v>14734.43076273041</v>
      </c>
      <c r="B2090" s="12">
        <f t="shared" si="607"/>
        <v>2345.0574895338304</v>
      </c>
      <c r="C2090" s="57" t="str">
        <f t="shared" si="591"/>
        <v>-8.12969623066594-15.9333829941038i</v>
      </c>
      <c r="D2090" s="57" t="str">
        <f t="shared" si="592"/>
        <v>7.79830696065544-13.6885531984525i</v>
      </c>
      <c r="E2090" s="57" t="str">
        <f t="shared" si="593"/>
        <v>155.126709348019+1.53360219597973i</v>
      </c>
      <c r="F2090" s="57" t="str">
        <f t="shared" si="594"/>
        <v>3.83971691818998-28.3284685782416i</v>
      </c>
      <c r="G2090" s="57" t="str">
        <f t="shared" si="595"/>
        <v>0.999967987818504-0.0056578402872801i</v>
      </c>
      <c r="H2090" s="57" t="str">
        <f t="shared" si="596"/>
        <v>117.642266134231+175.359615286267i</v>
      </c>
      <c r="I2090" s="57" t="str">
        <f t="shared" si="597"/>
        <v>15.2883034200493-7.50197905964374i</v>
      </c>
      <c r="K2090" s="57" t="str">
        <f t="shared" si="598"/>
        <v>0.0316592310548595-0.0492546227131097i</v>
      </c>
      <c r="L2090" s="57" t="str">
        <f t="shared" si="599"/>
        <v>0.000125-0.213960428506845i</v>
      </c>
      <c r="M2090" s="57" t="str">
        <f t="shared" si="600"/>
        <v>0.0015-0.103143233924576i</v>
      </c>
      <c r="N2090" s="57">
        <f t="shared" si="601"/>
        <v>62.967943696251652</v>
      </c>
      <c r="O2090" s="57">
        <f t="shared" si="602"/>
        <v>25.051020057273348</v>
      </c>
      <c r="P2090" s="371">
        <f t="shared" si="603"/>
        <v>25.051020057273348</v>
      </c>
      <c r="Q2090" s="371">
        <f t="shared" si="604"/>
        <v>-117.03205630374835</v>
      </c>
      <c r="R2090" s="12">
        <f t="shared" si="605"/>
        <v>62.967943696251652</v>
      </c>
      <c r="S2090" s="57">
        <f t="shared" si="606"/>
        <v>2.3450574895338305</v>
      </c>
      <c r="T2090" s="12">
        <f t="shared" si="589"/>
        <v>25.051020057273348</v>
      </c>
    </row>
    <row r="2091" spans="1:20" x14ac:dyDescent="0.25">
      <c r="A2091" s="57">
        <f t="shared" si="590"/>
        <v>14790.421599628786</v>
      </c>
      <c r="B2091" s="12">
        <f t="shared" si="607"/>
        <v>2353.9687079940591</v>
      </c>
      <c r="C2091" s="57" t="str">
        <f t="shared" si="591"/>
        <v>-8.08211254330491-15.8459075766121i</v>
      </c>
      <c r="D2091" s="57" t="str">
        <f t="shared" si="592"/>
        <v>7.79829407192841-13.6376050346412i</v>
      </c>
      <c r="E2091" s="57" t="str">
        <f t="shared" si="593"/>
        <v>155.119095753467+1.56651573521094i</v>
      </c>
      <c r="F2091" s="57" t="str">
        <f t="shared" si="594"/>
        <v>3.83971598224063-28.2213927058594i</v>
      </c>
      <c r="G2091" s="57" t="str">
        <f t="shared" si="595"/>
        <v>0.999967744071531-0.00567933869600549i</v>
      </c>
      <c r="H2091" s="57" t="str">
        <f t="shared" si="596"/>
        <v>117.710559712359+176.065106715051i</v>
      </c>
      <c r="I2091" s="57" t="str">
        <f t="shared" si="597"/>
        <v>15.2922395763563-7.46423907684694i</v>
      </c>
      <c r="K2091" s="57" t="str">
        <f t="shared" si="598"/>
        <v>0.0314911656952511-0.0491734462527612i</v>
      </c>
      <c r="L2091" s="57" t="str">
        <f t="shared" si="599"/>
        <v>0.000125-0.213150456771115i</v>
      </c>
      <c r="M2091" s="57" t="str">
        <f t="shared" si="600"/>
        <v>0.0015-0.102752773385711i</v>
      </c>
      <c r="N2091" s="57">
        <f t="shared" si="601"/>
        <v>62.976410741618736</v>
      </c>
      <c r="O2091" s="57">
        <f t="shared" si="602"/>
        <v>25.002547714824868</v>
      </c>
      <c r="P2091" s="371">
        <f t="shared" si="603"/>
        <v>25.002547714824868</v>
      </c>
      <c r="Q2091" s="371">
        <f t="shared" si="604"/>
        <v>-117.02358925838126</v>
      </c>
      <c r="R2091" s="12">
        <f t="shared" si="605"/>
        <v>62.976410741618736</v>
      </c>
      <c r="S2091" s="57">
        <f t="shared" si="606"/>
        <v>2.353968707994059</v>
      </c>
      <c r="T2091" s="12">
        <f t="shared" si="589"/>
        <v>25.002547714824868</v>
      </c>
    </row>
    <row r="2092" spans="1:20" x14ac:dyDescent="0.25">
      <c r="A2092" s="57">
        <f t="shared" si="590"/>
        <v>14846.625201707377</v>
      </c>
      <c r="B2092" s="12">
        <f t="shared" si="607"/>
        <v>2362.9137890844368</v>
      </c>
      <c r="C2092" s="57" t="str">
        <f t="shared" si="591"/>
        <v>-8.03470798326088-15.7589734246468i</v>
      </c>
      <c r="D2092" s="57" t="str">
        <f t="shared" si="592"/>
        <v>7.79828108510406-13.5868530494543i</v>
      </c>
      <c r="E2092" s="57" t="str">
        <f t="shared" si="593"/>
        <v>155.111608115673+1.59954358439649i</v>
      </c>
      <c r="F2092" s="57" t="str">
        <f t="shared" si="594"/>
        <v>3.83971503916501-28.1147228076049i</v>
      </c>
      <c r="G2092" s="57" t="str">
        <f t="shared" si="595"/>
        <v>0.999967498468682-0.00570091878284291i</v>
      </c>
      <c r="H2092" s="57" t="str">
        <f t="shared" si="596"/>
        <v>117.779423942845+176.773743798813i</v>
      </c>
      <c r="I2092" s="57" t="str">
        <f t="shared" si="597"/>
        <v>15.2962076427691-7.42660391795749i</v>
      </c>
      <c r="K2092" s="57" t="str">
        <f t="shared" si="598"/>
        <v>0.0313236559146714-0.0490918320608657i</v>
      </c>
      <c r="L2092" s="57" t="str">
        <f t="shared" si="599"/>
        <v>0.000125-0.212343551276265i</v>
      </c>
      <c r="M2092" s="57" t="str">
        <f t="shared" si="600"/>
        <v>0.0015-0.102363790979987i</v>
      </c>
      <c r="N2092" s="57">
        <f t="shared" si="601"/>
        <v>62.985252531571973</v>
      </c>
      <c r="O2092" s="57">
        <f t="shared" si="602"/>
        <v>24.954080278540722</v>
      </c>
      <c r="P2092" s="371">
        <f t="shared" si="603"/>
        <v>24.954080278540722</v>
      </c>
      <c r="Q2092" s="371">
        <f t="shared" si="604"/>
        <v>-117.01474746842803</v>
      </c>
      <c r="R2092" s="12">
        <f t="shared" si="605"/>
        <v>62.985252531571973</v>
      </c>
      <c r="S2092" s="57">
        <f t="shared" si="606"/>
        <v>2.3629137890844367</v>
      </c>
      <c r="T2092" s="12">
        <f t="shared" ref="T2092:T2155" si="608">P2092</f>
        <v>24.954080278540722</v>
      </c>
    </row>
    <row r="2093" spans="1:20" x14ac:dyDescent="0.25">
      <c r="A2093" s="57">
        <f t="shared" ref="A2093:A2156" si="609">2*PI()*B2093</f>
        <v>14903.042377473867</v>
      </c>
      <c r="B2093" s="12">
        <f t="shared" si="607"/>
        <v>2371.8928614829579</v>
      </c>
      <c r="C2093" s="57" t="str">
        <f t="shared" ref="C2093:C2156" si="610">IMPRODUCT(D2093,E2093,$C$40,,K2093,$C$41)</f>
        <v>-7.98748290928347-15.6725775202755i</v>
      </c>
      <c r="D2093" s="57" t="str">
        <f t="shared" ref="D2093:D2156" si="611">IMDIV(IMPRODUCT($C$37,$C$38,COMPLEX(1,A2093/$C$38)),IMSUM(-1*A2093*A2093/$C$39,COMPLEX(0,1*A2093)))</f>
        <v>7.79826799943606-13.5362965127743i</v>
      </c>
      <c r="E2093" s="57" t="str">
        <f t="shared" ref="E2093:E2156" si="612">IMDIV(IMPRODUCT(IMSUM(F2093,G2093),$C$29,H2093),IMSUM(1,I2093))</f>
        <v>155.104247021311+1.63268543722209i</v>
      </c>
      <c r="F2093" s="57" t="str">
        <f t="shared" ref="F2093:F2156" si="613">IMDIV(IMPRODUCT($C$14,$C$15,COMPLEX(1,A2093/$C$15)),IMSUM(-1*A2093*A2093/$C$16,COMPLEX(0,A2093)))</f>
        <v>3.83971408890888-28.0084573489949i</v>
      </c>
      <c r="G2093" s="57" t="str">
        <f t="shared" ref="G2093:G2156" si="614">IMDIV(1,COMPLEX(1,A2093*$C$9*$C$10))</f>
        <v>0.999967250995827-0.00572258085798792i</v>
      </c>
      <c r="H2093" s="57" t="str">
        <f t="shared" ref="H2093:H2156" si="615">IMDIV($C$3,IMSUM(K2093,COMPLEX(0,$C$28*A2093)))</f>
        <v>117.848863993363+177.485544147366i</v>
      </c>
      <c r="I2093" s="57" t="str">
        <f t="shared" ref="I2093:I2156" si="616">IMPRODUCT(F2093,$C$29,H2093,$C$31)</f>
        <v>15.3002078933036-7.38907301192746i</v>
      </c>
      <c r="K2093" s="57" t="str">
        <f t="shared" ref="K2093:K2156" si="617">IF($C$26&lt;=0,IMDIV(1,IMSUM(IMDIV(1,L2093),1/$C$18)),IMDIV(1,IMSUM(IMDIV(1,L2093),1/$C$18,IMDIV(1,M2093))))</f>
        <v>0.0311567037581696-0.0490097846566816i</v>
      </c>
      <c r="L2093" s="57" t="str">
        <f t="shared" ref="L2093:L2156" si="618">IMSUM($C$21/$C$22,IMDIV(1,COMPLEX(0,$C$20*$C$22*A2093)))</f>
        <v>0.000125-0.211539700414689i</v>
      </c>
      <c r="M2093" s="57" t="str">
        <f t="shared" ref="M2093:M2156" si="619">IMSUM($C$25/$C$26,IMDIV(1,COMPLEX(0,$C$24*$C$26*A2093)))</f>
        <v>0.0015-0.101976281111762i</v>
      </c>
      <c r="N2093" s="57">
        <f t="shared" ref="N2093:N2156" si="620">ABS(R2093)</f>
        <v>62.994469037200645</v>
      </c>
      <c r="O2093" s="57">
        <f t="shared" ref="O2093:O2156" si="621">ABS(P2093)</f>
        <v>24.905618128997556</v>
      </c>
      <c r="P2093" s="371">
        <f t="shared" ref="P2093:P2156" si="622">20*LOG10(IMABS(C2093))</f>
        <v>24.905618128997556</v>
      </c>
      <c r="Q2093" s="371">
        <f t="shared" ref="Q2093:Q2156" si="623">IMARGUMENT(C2093)*180/PI()</f>
        <v>-117.00553096279936</v>
      </c>
      <c r="R2093" s="12">
        <f t="shared" ref="R2093:R2156" si="624">IF(Q2093&lt;0,Q2093+180,Q2093-180)</f>
        <v>62.994469037200645</v>
      </c>
      <c r="S2093" s="57">
        <f t="shared" ref="S2093:S2156" si="625">B2093/1000</f>
        <v>2.3718928614829577</v>
      </c>
      <c r="T2093" s="12">
        <f t="shared" si="608"/>
        <v>24.905618128997556</v>
      </c>
    </row>
    <row r="2094" spans="1:20" x14ac:dyDescent="0.25">
      <c r="A2094" s="57">
        <f t="shared" si="609"/>
        <v>14959.673938508269</v>
      </c>
      <c r="B2094" s="12">
        <f t="shared" ref="B2094:B2157" si="626">B2093*(1+B$42)</f>
        <v>2380.9060543565934</v>
      </c>
      <c r="C2094" s="57" t="str">
        <f t="shared" si="610"/>
        <v>-7.94043766721031-15.586716853189i</v>
      </c>
      <c r="D2094" s="57" t="str">
        <f t="shared" si="611"/>
        <v>7.79825481417243-13.4859346972949i</v>
      </c>
      <c r="E2094" s="57" t="str">
        <f t="shared" si="612"/>
        <v>155.097013055743+1.66594098706022i</v>
      </c>
      <c r="F2094" s="57" t="str">
        <f t="shared" si="613"/>
        <v>3.83971313141758-27.9025948013642i</v>
      </c>
      <c r="G2094" s="57" t="str">
        <f t="shared" si="614"/>
        <v>0.999967001638728-0.00574432523281273i</v>
      </c>
      <c r="H2094" s="57" t="str">
        <f t="shared" si="615"/>
        <v>117.918885084684+178.200525508936i</v>
      </c>
      <c r="I2094" s="57" t="str">
        <f t="shared" si="616"/>
        <v>15.3042406045708-7.35164578886175i</v>
      </c>
      <c r="K2094" s="57" t="str">
        <f t="shared" si="617"/>
        <v>0.0309903112252229-0.0489273085644014i</v>
      </c>
      <c r="L2094" s="57" t="str">
        <f t="shared" si="618"/>
        <v>0.000125-0.210738892622723i</v>
      </c>
      <c r="M2094" s="57" t="str">
        <f t="shared" si="619"/>
        <v>0.0015-0.101590238206577i</v>
      </c>
      <c r="N2094" s="57">
        <f t="shared" si="620"/>
        <v>63.004060210961953</v>
      </c>
      <c r="O2094" s="57">
        <f t="shared" si="621"/>
        <v>24.857161646858454</v>
      </c>
      <c r="P2094" s="371">
        <f t="shared" si="622"/>
        <v>24.857161646858454</v>
      </c>
      <c r="Q2094" s="371">
        <f t="shared" si="623"/>
        <v>-116.99593978903805</v>
      </c>
      <c r="R2094" s="12">
        <f t="shared" si="624"/>
        <v>63.004060210961953</v>
      </c>
      <c r="S2094" s="57">
        <f t="shared" si="625"/>
        <v>2.3809060543565934</v>
      </c>
      <c r="T2094" s="12">
        <f t="shared" si="608"/>
        <v>24.857161646858454</v>
      </c>
    </row>
    <row r="2095" spans="1:20" x14ac:dyDescent="0.25">
      <c r="A2095" s="57">
        <f t="shared" si="609"/>
        <v>15016.5206994746</v>
      </c>
      <c r="B2095" s="12">
        <f t="shared" si="626"/>
        <v>2389.9534973631485</v>
      </c>
      <c r="C2095" s="57" t="str">
        <f t="shared" si="610"/>
        <v>-7.89357259003064-15.5013884208107i</v>
      </c>
      <c r="D2095" s="57" t="str">
        <f t="shared" si="611"/>
        <v>7.79824152855555-13.4357668785105i</v>
      </c>
      <c r="E2095" s="57" t="str">
        <f t="shared" si="612"/>
        <v>155.089906803061+1.69930992699824i</v>
      </c>
      <c r="F2095" s="57" t="str">
        <f t="shared" si="613"/>
        <v>3.83971216663597-27.7971336418436i</v>
      </c>
      <c r="G2095" s="57" t="str">
        <f t="shared" si="614"/>
        <v>0.99996675038304-0.0057661522198707i</v>
      </c>
      <c r="H2095" s="57" t="str">
        <f t="shared" si="615"/>
        <v>117.989492491314+178.918705771635i</v>
      </c>
      <c r="I2095" s="57" t="str">
        <f t="shared" si="616"/>
        <v>15.3083060558046-7.31432168000543i</v>
      </c>
      <c r="K2095" s="57" t="str">
        <f t="shared" si="617"/>
        <v>0.0308244802698338-0.0488444083126343i</v>
      </c>
      <c r="L2095" s="57" t="str">
        <f t="shared" si="618"/>
        <v>0.000125-0.209941116380477i</v>
      </c>
      <c r="M2095" s="57" t="str">
        <f t="shared" si="619"/>
        <v>0.0015-0.101205656711075i</v>
      </c>
      <c r="N2095" s="57">
        <f t="shared" si="620"/>
        <v>63.014025986678192</v>
      </c>
      <c r="O2095" s="57">
        <f t="shared" si="621"/>
        <v>24.808711212847776</v>
      </c>
      <c r="P2095" s="371">
        <f t="shared" si="622"/>
        <v>24.808711212847776</v>
      </c>
      <c r="Q2095" s="371">
        <f t="shared" si="623"/>
        <v>-116.98597401332181</v>
      </c>
      <c r="R2095" s="12">
        <f t="shared" si="624"/>
        <v>63.014025986678192</v>
      </c>
      <c r="S2095" s="57">
        <f t="shared" si="625"/>
        <v>2.3899534973631487</v>
      </c>
      <c r="T2095" s="12">
        <f t="shared" si="608"/>
        <v>24.808711212847776</v>
      </c>
    </row>
    <row r="2096" spans="1:20" x14ac:dyDescent="0.25">
      <c r="A2096" s="57">
        <f t="shared" si="609"/>
        <v>15073.583478132605</v>
      </c>
      <c r="B2096" s="12">
        <f t="shared" si="626"/>
        <v>2399.0353206531286</v>
      </c>
      <c r="C2096" s="57" t="str">
        <f t="shared" si="610"/>
        <v>-7.84688799795082-15.4165892284049i</v>
      </c>
      <c r="D2096" s="57" t="str">
        <f t="shared" si="611"/>
        <v>7.79822814182188-13.3857923347058i</v>
      </c>
      <c r="E2096" s="57" t="str">
        <f t="shared" si="612"/>
        <v>155.082928846135+1.7327919498637i</v>
      </c>
      <c r="F2096" s="57" t="str">
        <f t="shared" si="613"/>
        <v>3.8397111945086-27.6920723533379i</v>
      </c>
      <c r="G2096" s="57" t="str">
        <f t="shared" si="614"/>
        <v>0.999966497214309-0.00578806213290077i</v>
      </c>
      <c r="H2096" s="57" t="str">
        <f t="shared" si="615"/>
        <v>118.060691542151+179.64010296497i</v>
      </c>
      <c r="I2096" s="57" t="str">
        <f t="shared" si="616"/>
        <v>15.3124045288904-7.27710011773163i</v>
      </c>
      <c r="K2096" s="57" t="str">
        <f t="shared" si="617"/>
        <v>0.0306592128006328-0.0487610884338907i</v>
      </c>
      <c r="L2096" s="57" t="str">
        <f t="shared" si="618"/>
        <v>0.000125-0.209146360211672i</v>
      </c>
      <c r="M2096" s="57" t="str">
        <f t="shared" si="619"/>
        <v>0.0015-0.100822531092922i</v>
      </c>
      <c r="N2096" s="57">
        <f t="shared" si="620"/>
        <v>63.0243662795353</v>
      </c>
      <c r="O2096" s="57">
        <f t="shared" si="621"/>
        <v>24.760267207726191</v>
      </c>
      <c r="P2096" s="371">
        <f t="shared" si="622"/>
        <v>24.760267207726191</v>
      </c>
      <c r="Q2096" s="371">
        <f t="shared" si="623"/>
        <v>-116.9756337204647</v>
      </c>
      <c r="R2096" s="12">
        <f t="shared" si="624"/>
        <v>63.0243662795353</v>
      </c>
      <c r="S2096" s="57">
        <f t="shared" si="625"/>
        <v>2.3990353206531285</v>
      </c>
      <c r="T2096" s="12">
        <f t="shared" si="608"/>
        <v>24.760267207726191</v>
      </c>
    </row>
    <row r="2097" spans="1:20" x14ac:dyDescent="0.25">
      <c r="A2097" s="57">
        <f t="shared" si="609"/>
        <v>15130.863095349509</v>
      </c>
      <c r="B2097" s="12">
        <f t="shared" si="626"/>
        <v>2408.1516548716104</v>
      </c>
      <c r="C2097" s="57" t="str">
        <f t="shared" si="610"/>
        <v>-7.80038419845937-15.3323162891828i</v>
      </c>
      <c r="D2097" s="57" t="str">
        <f t="shared" si="611"/>
        <v>7.7982146532022-13.3360103469454i</v>
      </c>
      <c r="E2097" s="57" t="str">
        <f t="shared" si="612"/>
        <v>155.076079766639+1.76638674825404i</v>
      </c>
      <c r="F2097" s="57" t="str">
        <f t="shared" si="613"/>
        <v>3.83971021497951-27.5874094245041i</v>
      </c>
      <c r="G2097" s="57" t="str">
        <f t="shared" si="614"/>
        <v>0.999966242117969-0.00581005528683191i</v>
      </c>
      <c r="H2097" s="57" t="str">
        <f t="shared" si="615"/>
        <v>118.132487621143+180.36473526136i</v>
      </c>
      <c r="I2097" s="57" t="str">
        <f t="shared" si="616"/>
        <v>15.3165363083945-7.23998053552901i</v>
      </c>
      <c r="K2097" s="57" t="str">
        <f t="shared" si="617"/>
        <v>0.0304945106809887-0.0486773534640715i</v>
      </c>
      <c r="L2097" s="57" t="str">
        <f t="shared" si="618"/>
        <v>0.000125-0.208354612683475i</v>
      </c>
      <c r="M2097" s="57" t="str">
        <f t="shared" si="619"/>
        <v>0.0015-0.100440855840727i</v>
      </c>
      <c r="N2097" s="57">
        <f t="shared" si="620"/>
        <v>63.035080986086683</v>
      </c>
      <c r="O2097" s="57">
        <f t="shared" si="621"/>
        <v>24.711830012264954</v>
      </c>
      <c r="P2097" s="371">
        <f t="shared" si="622"/>
        <v>24.711830012264954</v>
      </c>
      <c r="Q2097" s="371">
        <f t="shared" si="623"/>
        <v>-116.96491901391332</v>
      </c>
      <c r="R2097" s="12">
        <f t="shared" si="624"/>
        <v>63.035080986086683</v>
      </c>
      <c r="S2097" s="57">
        <f t="shared" si="625"/>
        <v>2.4081516548716104</v>
      </c>
      <c r="T2097" s="12">
        <f t="shared" si="608"/>
        <v>24.711830012264954</v>
      </c>
    </row>
    <row r="2098" spans="1:20" x14ac:dyDescent="0.25">
      <c r="A2098" s="57">
        <f t="shared" si="609"/>
        <v>15188.360375111835</v>
      </c>
      <c r="B2098" s="12">
        <f t="shared" si="626"/>
        <v>2417.3026311601225</v>
      </c>
      <c r="C2098" s="57" t="str">
        <f t="shared" si="610"/>
        <v>-7.75406148639608-15.2485666244087i</v>
      </c>
      <c r="D2098" s="57" t="str">
        <f t="shared" si="611"/>
        <v>7.79820106192149-13.2864201990637i</v>
      </c>
      <c r="E2098" s="57" t="str">
        <f t="shared" si="612"/>
        <v>155.069360145109+1.80009401455806i</v>
      </c>
      <c r="F2098" s="57" t="str">
        <f t="shared" si="613"/>
        <v>3.83970922799238-27.4831433497301i</v>
      </c>
      <c r="G2098" s="57" t="str">
        <f t="shared" si="614"/>
        <v>0.999965985079346-0.00583213199778771i</v>
      </c>
      <c r="H2098" s="57" t="str">
        <f t="shared" si="615"/>
        <v>118.204886167962+181.09262097768i</v>
      </c>
      <c r="I2098" s="57" t="str">
        <f t="shared" si="616"/>
        <v>15.3207016815938-7.20296236798959i</v>
      </c>
      <c r="K2098" s="57" t="str">
        <f t="shared" si="617"/>
        <v>0.0303303757291243-0.0485932079419599i</v>
      </c>
      <c r="L2098" s="57" t="str">
        <f t="shared" si="618"/>
        <v>0.000125-0.207565862406331i</v>
      </c>
      <c r="M2098" s="57" t="str">
        <f t="shared" si="619"/>
        <v>0.0015-0.100060625463964i</v>
      </c>
      <c r="N2098" s="57">
        <f t="shared" si="620"/>
        <v>63.046169984253368</v>
      </c>
      <c r="O2098" s="57">
        <f t="shared" si="621"/>
        <v>24.663400007221444</v>
      </c>
      <c r="P2098" s="371">
        <f t="shared" si="622"/>
        <v>24.663400007221444</v>
      </c>
      <c r="Q2098" s="371">
        <f t="shared" si="623"/>
        <v>-116.95383001574663</v>
      </c>
      <c r="R2098" s="12">
        <f t="shared" si="624"/>
        <v>63.046169984253368</v>
      </c>
      <c r="S2098" s="57">
        <f t="shared" si="625"/>
        <v>2.4173026311601227</v>
      </c>
      <c r="T2098" s="12">
        <f t="shared" si="608"/>
        <v>24.663400007221444</v>
      </c>
    </row>
    <row r="2099" spans="1:20" x14ac:dyDescent="0.25">
      <c r="A2099" s="57">
        <f t="shared" si="609"/>
        <v>15246.076144537261</v>
      </c>
      <c r="B2099" s="12">
        <f t="shared" si="626"/>
        <v>2426.488381158531</v>
      </c>
      <c r="C2099" s="57" t="str">
        <f t="shared" si="610"/>
        <v>-7.70792014401944-15.1653372635024i</v>
      </c>
      <c r="D2099" s="57" t="str">
        <f t="shared" si="611"/>
        <v>7.79818736719861-13.2370211776541i</v>
      </c>
      <c r="E2099" s="57" t="str">
        <f t="shared" si="612"/>
        <v>155.062770560967+1.83391344098345i</v>
      </c>
      <c r="F2099" s="57" t="str">
        <f t="shared" si="613"/>
        <v>3.83970823349036-27.379272629112i</v>
      </c>
      <c r="G2099" s="57" t="str">
        <f t="shared" si="614"/>
        <v>0.99996572608365-0.00585429258309075i</v>
      </c>
      <c r="H2099" s="57" t="str">
        <f t="shared" si="615"/>
        <v>118.277892678682+181.823778576816i</v>
      </c>
      <c r="I2099" s="57" t="str">
        <f t="shared" si="616"/>
        <v>15.3249009385045-7.16604505079588i</v>
      </c>
      <c r="K2099" s="57" t="str">
        <f t="shared" si="617"/>
        <v>0.0301668097182396-0.0485086564087179i</v>
      </c>
      <c r="L2099" s="57" t="str">
        <f t="shared" si="618"/>
        <v>0.000125-0.206780098033803i</v>
      </c>
      <c r="M2099" s="57" t="str">
        <f t="shared" si="619"/>
        <v>0.0015-0.099681834492891i</v>
      </c>
      <c r="N2099" s="57">
        <f t="shared" si="620"/>
        <v>63.057633133330967</v>
      </c>
      <c r="O2099" s="57">
        <f t="shared" si="621"/>
        <v>24.614977573313009</v>
      </c>
      <c r="P2099" s="371">
        <f t="shared" si="622"/>
        <v>24.614977573313009</v>
      </c>
      <c r="Q2099" s="371">
        <f t="shared" si="623"/>
        <v>-116.94236686666903</v>
      </c>
      <c r="R2099" s="12">
        <f t="shared" si="624"/>
        <v>63.057633133330967</v>
      </c>
      <c r="S2099" s="57">
        <f t="shared" si="625"/>
        <v>2.4264883811585309</v>
      </c>
      <c r="T2099" s="12">
        <f t="shared" si="608"/>
        <v>24.614977573313009</v>
      </c>
    </row>
    <row r="2100" spans="1:20" x14ac:dyDescent="0.25">
      <c r="A2100" s="57">
        <f t="shared" si="609"/>
        <v>15304.011233886504</v>
      </c>
      <c r="B2100" s="12">
        <f t="shared" si="626"/>
        <v>2435.7090370069336</v>
      </c>
      <c r="C2100" s="57" t="str">
        <f t="shared" si="610"/>
        <v>-7.66196044107802-15.0826252441433i</v>
      </c>
      <c r="D2100" s="57" t="str">
        <f t="shared" si="611"/>
        <v>7.79817356824682-13.1878125720593i</v>
      </c>
      <c r="E2100" s="57" t="str">
        <f t="shared" si="612"/>
        <v>155.056311592581+1.86784471958095i</v>
      </c>
      <c r="F2100" s="57" t="str">
        <f t="shared" si="613"/>
        <v>3.83970723141633-27.2757957684342i</v>
      </c>
      <c r="G2100" s="57" t="str">
        <f t="shared" si="614"/>
        <v>0.999965465115983-0.00587653736126729i</v>
      </c>
      <c r="H2100" s="57" t="str">
        <f t="shared" si="615"/>
        <v>118.351512706476+182.558226669257i</v>
      </c>
      <c r="I2100" s="57" t="str">
        <f t="shared" si="616"/>
        <v>15.329134371914-7.12922802070922i</v>
      </c>
      <c r="K2100" s="57" t="str">
        <f t="shared" si="617"/>
        <v>0.0300038143766389-0.0484237034073853i</v>
      </c>
      <c r="L2100" s="57" t="str">
        <f t="shared" si="618"/>
        <v>0.000125-0.205997308262405i</v>
      </c>
      <c r="M2100" s="57" t="str">
        <f t="shared" si="619"/>
        <v>0.0015-0.0993044774784729i</v>
      </c>
      <c r="N2100" s="57">
        <f t="shared" si="620"/>
        <v>63.069470273995336</v>
      </c>
      <c r="O2100" s="57">
        <f t="shared" si="621"/>
        <v>24.56656309119278</v>
      </c>
      <c r="P2100" s="371">
        <f t="shared" si="622"/>
        <v>24.56656309119278</v>
      </c>
      <c r="Q2100" s="371">
        <f t="shared" si="623"/>
        <v>-116.93052972600466</v>
      </c>
      <c r="R2100" s="12">
        <f t="shared" si="624"/>
        <v>63.069470273995336</v>
      </c>
      <c r="S2100" s="57">
        <f t="shared" si="625"/>
        <v>2.4357090370069336</v>
      </c>
      <c r="T2100" s="12">
        <f t="shared" si="608"/>
        <v>24.56656309119278</v>
      </c>
    </row>
    <row r="2101" spans="1:20" x14ac:dyDescent="0.25">
      <c r="A2101" s="57">
        <f t="shared" si="609"/>
        <v>15362.166476575276</v>
      </c>
      <c r="B2101" s="12">
        <f t="shared" si="626"/>
        <v>2444.9647313475602</v>
      </c>
      <c r="C2101" s="57" t="str">
        <f t="shared" si="610"/>
        <v>-7.61618263488121-15.0004276123694i</v>
      </c>
      <c r="D2101" s="57" t="str">
        <f t="shared" si="611"/>
        <v>7.79815966427308-13.1387936743604i</v>
      </c>
      <c r="E2101" s="57" t="str">
        <f t="shared" si="612"/>
        <v>155.049983817292+1.90188754226585i</v>
      </c>
      <c r="F2101" s="57" t="str">
        <f t="shared" si="613"/>
        <v>3.83970622171259-27.1727112791458i</v>
      </c>
      <c r="G2101" s="57" t="str">
        <f t="shared" si="614"/>
        <v>0.999965202161332-0.0058988666520517i</v>
      </c>
      <c r="H2101" s="57" t="str">
        <f t="shared" si="615"/>
        <v>118.425751862311+183.295984014691i</v>
      </c>
      <c r="I2101" s="57" t="str">
        <f t="shared" si="616"/>
        <v>15.3334022774101-7.09251071555629i</v>
      </c>
      <c r="K2101" s="57" t="str">
        <f t="shared" si="617"/>
        <v>0.0298413913878655-0.0483383534823838i</v>
      </c>
      <c r="L2101" s="57" t="str">
        <f t="shared" si="618"/>
        <v>0.000125-0.205217481831446i</v>
      </c>
      <c r="M2101" s="57" t="str">
        <f t="shared" si="619"/>
        <v>0.0015-0.0989285489923022i</v>
      </c>
      <c r="N2101" s="57">
        <f t="shared" si="620"/>
        <v>63.081681228309932</v>
      </c>
      <c r="O2101" s="57">
        <f t="shared" si="621"/>
        <v>24.518156941423431</v>
      </c>
      <c r="P2101" s="371">
        <f t="shared" si="622"/>
        <v>24.518156941423431</v>
      </c>
      <c r="Q2101" s="371">
        <f t="shared" si="623"/>
        <v>-116.91831877169007</v>
      </c>
      <c r="R2101" s="12">
        <f t="shared" si="624"/>
        <v>63.081681228309932</v>
      </c>
      <c r="S2101" s="57">
        <f t="shared" si="625"/>
        <v>2.4449647313475604</v>
      </c>
      <c r="T2101" s="12">
        <f t="shared" si="608"/>
        <v>24.518156941423431</v>
      </c>
    </row>
    <row r="2102" spans="1:20" x14ac:dyDescent="0.25">
      <c r="A2102" s="57">
        <f t="shared" si="609"/>
        <v>15420.542709186262</v>
      </c>
      <c r="B2102" s="12">
        <f t="shared" si="626"/>
        <v>2454.2555973266813</v>
      </c>
      <c r="C2102" s="57" t="str">
        <f t="shared" si="610"/>
        <v>-7.57058697037243-14.918741422679i</v>
      </c>
      <c r="D2102" s="57" t="str">
        <f t="shared" si="611"/>
        <v>7.79814565447854-13.0899637793675i</v>
      </c>
      <c r="E2102" s="57" t="str">
        <f t="shared" si="612"/>
        <v>155.043787811468+1.93604160084378i</v>
      </c>
      <c r="F2102" s="57" t="str">
        <f t="shared" si="613"/>
        <v>3.83970520432104-27.0700176783411i</v>
      </c>
      <c r="G2102" s="57" t="str">
        <f t="shared" si="614"/>
        <v>0.999964937204568-0.00592128077639109i</v>
      </c>
      <c r="H2102" s="57" t="str">
        <f t="shared" si="615"/>
        <v>118.500615815665+184.037069523632i</v>
      </c>
      <c r="I2102" s="57" t="str">
        <f t="shared" si="616"/>
        <v>15.3377049534129-7.05589257421755i</v>
      </c>
      <c r="K2102" s="57" t="str">
        <f t="shared" si="617"/>
        <v>0.0296795423908428-0.0482526111790238i</v>
      </c>
      <c r="L2102" s="57" t="str">
        <f t="shared" si="618"/>
        <v>0.000125-0.204440607522859i</v>
      </c>
      <c r="M2102" s="57" t="str">
        <f t="shared" si="619"/>
        <v>0.0015-0.0985540436265207i</v>
      </c>
      <c r="N2102" s="57">
        <f t="shared" si="620"/>
        <v>63.094265799737485</v>
      </c>
      <c r="O2102" s="57">
        <f t="shared" si="621"/>
        <v>24.469759504453123</v>
      </c>
      <c r="P2102" s="371">
        <f t="shared" si="622"/>
        <v>24.469759504453123</v>
      </c>
      <c r="Q2102" s="371">
        <f t="shared" si="623"/>
        <v>-116.90573420026251</v>
      </c>
      <c r="R2102" s="12">
        <f t="shared" si="624"/>
        <v>63.094265799737485</v>
      </c>
      <c r="S2102" s="57">
        <f t="shared" si="625"/>
        <v>2.4542555973266813</v>
      </c>
      <c r="T2102" s="12">
        <f t="shared" si="608"/>
        <v>24.469759504453123</v>
      </c>
    </row>
    <row r="2103" spans="1:20" x14ac:dyDescent="0.25">
      <c r="A2103" s="57">
        <f t="shared" si="609"/>
        <v>15479.14077148117</v>
      </c>
      <c r="B2103" s="12">
        <f t="shared" si="626"/>
        <v>2463.5817685965226</v>
      </c>
      <c r="C2103" s="57" t="str">
        <f t="shared" si="610"/>
        <v>-7.525173680203-14.8375637381275i</v>
      </c>
      <c r="D2103" s="57" t="str">
        <f t="shared" si="611"/>
        <v>7.79813153805816-13.0413221846089i</v>
      </c>
      <c r="E2103" s="57" t="str">
        <f t="shared" si="612"/>
        <v>155.037724150542+1.97030658702849i</v>
      </c>
      <c r="F2103" s="57" t="str">
        <f t="shared" si="613"/>
        <v>3.83970417918318-26.967713488737i</v>
      </c>
      <c r="G2103" s="57" t="str">
        <f t="shared" si="614"/>
        <v>0.999964670230448-0.00594378005644986i</v>
      </c>
      <c r="H2103" s="57" t="str">
        <f t="shared" si="615"/>
        <v>118.576110295243+184.781502259063i</v>
      </c>
      <c r="I2103" s="57" t="str">
        <f t="shared" si="616"/>
        <v>15.3420427012056-7.01937303661383i</v>
      </c>
      <c r="K2103" s="57" t="str">
        <f t="shared" si="617"/>
        <v>0.02951826898002-0.0481664810430164i</v>
      </c>
      <c r="L2103" s="57" t="str">
        <f t="shared" si="618"/>
        <v>0.000125-0.203666674161047i</v>
      </c>
      <c r="M2103" s="57" t="str">
        <f t="shared" si="619"/>
        <v>0.0015-0.098180955993745i</v>
      </c>
      <c r="N2103" s="57">
        <f t="shared" si="620"/>
        <v>63.107223773149698</v>
      </c>
      <c r="O2103" s="57">
        <f t="shared" si="621"/>
        <v>24.421371160589757</v>
      </c>
      <c r="P2103" s="371">
        <f t="shared" si="622"/>
        <v>24.421371160589757</v>
      </c>
      <c r="Q2103" s="371">
        <f t="shared" si="623"/>
        <v>-116.8927762268503</v>
      </c>
      <c r="R2103" s="12">
        <f t="shared" si="624"/>
        <v>63.107223773149698</v>
      </c>
      <c r="S2103" s="57">
        <f t="shared" si="625"/>
        <v>2.4635817685965224</v>
      </c>
      <c r="T2103" s="12">
        <f t="shared" si="608"/>
        <v>24.421371160589757</v>
      </c>
    </row>
    <row r="2104" spans="1:20" x14ac:dyDescent="0.25">
      <c r="A2104" s="57">
        <f t="shared" si="609"/>
        <v>15537.961506412797</v>
      </c>
      <c r="B2104" s="12">
        <f t="shared" si="626"/>
        <v>2472.9433793171893</v>
      </c>
      <c r="C2104" s="57" t="str">
        <f t="shared" si="610"/>
        <v>-7.47994298480719-14.7568916304247i</v>
      </c>
      <c r="D2104" s="57" t="str">
        <f t="shared" si="611"/>
        <v>7.79811731420086-12.9928681903214i</v>
      </c>
      <c r="E2104" s="57" t="str">
        <f t="shared" si="612"/>
        <v>155.031793409059+2.00468219246767i</v>
      </c>
      <c r="F2104" s="57" t="str">
        <f t="shared" si="613"/>
        <v>3.83970314624002-26.8657972386524i</v>
      </c>
      <c r="G2104" s="57" t="str">
        <f t="shared" si="614"/>
        <v>0.999964401223614-0.00596636481561433i</v>
      </c>
      <c r="H2104" s="57" t="str">
        <f t="shared" si="615"/>
        <v>118.652241089715+185.529301438108i</v>
      </c>
      <c r="I2104" s="57" t="str">
        <f t="shared" si="616"/>
        <v>15.3464158249669-6.98295154369429i</v>
      </c>
      <c r="K2104" s="57" t="str">
        <f t="shared" si="617"/>
        <v>0.0293575727055241-0.0480799676199884i</v>
      </c>
      <c r="L2104" s="57" t="str">
        <f t="shared" si="618"/>
        <v>0.000125-0.202895670612719i</v>
      </c>
      <c r="M2104" s="57" t="str">
        <f t="shared" si="619"/>
        <v>0.0015-0.0978092807269826i</v>
      </c>
      <c r="N2104" s="57">
        <f t="shared" si="620"/>
        <v>63.120554914841762</v>
      </c>
      <c r="O2104" s="57">
        <f t="shared" si="621"/>
        <v>24.372992289976139</v>
      </c>
      <c r="P2104" s="371">
        <f t="shared" si="622"/>
        <v>24.372992289976139</v>
      </c>
      <c r="Q2104" s="371">
        <f t="shared" si="623"/>
        <v>-116.87944508515824</v>
      </c>
      <c r="R2104" s="12">
        <f t="shared" si="624"/>
        <v>63.120554914841762</v>
      </c>
      <c r="S2104" s="57">
        <f t="shared" si="625"/>
        <v>2.4729433793171891</v>
      </c>
      <c r="T2104" s="12">
        <f t="shared" si="608"/>
        <v>24.372992289976139</v>
      </c>
    </row>
    <row r="2105" spans="1:20" x14ac:dyDescent="0.25">
      <c r="A2105" s="57">
        <f t="shared" si="609"/>
        <v>15597.005760137166</v>
      </c>
      <c r="B2105" s="12">
        <f t="shared" si="626"/>
        <v>2482.3405641585946</v>
      </c>
      <c r="C2105" s="57" t="str">
        <f t="shared" si="610"/>
        <v>-7.43489509247851-14.6767221800295i</v>
      </c>
      <c r="D2105" s="57" t="str">
        <f t="shared" si="611"/>
        <v>7.79810298208932-12.9446010994399i</v>
      </c>
      <c r="E2105" s="57" t="str">
        <f t="shared" si="612"/>
        <v>155.025996160716+2.03916810875941i</v>
      </c>
      <c r="F2105" s="57" t="str">
        <f t="shared" si="613"/>
        <v>3.83970210543213-26.7642674619866i</v>
      </c>
      <c r="G2105" s="57" t="str">
        <f t="shared" si="614"/>
        <v>0.99996413016859-0.0059890353784973i</v>
      </c>
      <c r="H2105" s="57" t="str">
        <f t="shared" si="615"/>
        <v>118.729014048457+186.280486433725i</v>
      </c>
      <c r="I2105" s="57" t="str">
        <f t="shared" si="616"/>
        <v>15.3508246318033-6.94662753742349i</v>
      </c>
      <c r="K2105" s="57" t="str">
        <f t="shared" si="617"/>
        <v>0.0291974550733165-0.0479930754550014i</v>
      </c>
      <c r="L2105" s="57" t="str">
        <f t="shared" si="618"/>
        <v>0.000125-0.202127585786729i</v>
      </c>
      <c r="M2105" s="57" t="str">
        <f t="shared" si="619"/>
        <v>0.0015-0.0974390124795596i</v>
      </c>
      <c r="N2105" s="57">
        <f t="shared" si="620"/>
        <v>63.134258972546391</v>
      </c>
      <c r="O2105" s="57">
        <f t="shared" si="621"/>
        <v>24.324623272564697</v>
      </c>
      <c r="P2105" s="371">
        <f t="shared" si="622"/>
        <v>24.324623272564697</v>
      </c>
      <c r="Q2105" s="371">
        <f t="shared" si="623"/>
        <v>-116.86574102745361</v>
      </c>
      <c r="R2105" s="12">
        <f t="shared" si="624"/>
        <v>63.134258972546391</v>
      </c>
      <c r="S2105" s="57">
        <f t="shared" si="625"/>
        <v>2.4823405641585947</v>
      </c>
      <c r="T2105" s="12">
        <f t="shared" si="608"/>
        <v>24.324623272564697</v>
      </c>
    </row>
    <row r="2106" spans="1:20" x14ac:dyDescent="0.25">
      <c r="A2106" s="57">
        <f t="shared" si="609"/>
        <v>15656.274382025687</v>
      </c>
      <c r="B2106" s="12">
        <f t="shared" si="626"/>
        <v>2491.7734583023971</v>
      </c>
      <c r="C2106" s="57" t="str">
        <f t="shared" si="610"/>
        <v>-7.39003019944719-14.5970524762452i</v>
      </c>
      <c r="D2106" s="57" t="str">
        <f t="shared" si="611"/>
        <v>7.79808854090013-12.8965202175876i</v>
      </c>
      <c r="E2106" s="57" t="str">
        <f t="shared" si="612"/>
        <v>155.020332978415+2.07376402747549i</v>
      </c>
      <c r="F2106" s="57" t="str">
        <f t="shared" si="613"/>
        <v>3.83970105669966-26.6631226981988i</v>
      </c>
      <c r="G2106" s="57" t="str">
        <f t="shared" si="614"/>
        <v>0.999963857049783-0.00601179207094276i</v>
      </c>
      <c r="H2106" s="57" t="str">
        <f t="shared" si="615"/>
        <v>118.806435082305+187.035076776406i</v>
      </c>
      <c r="I2106" s="57" t="str">
        <f t="shared" si="616"/>
        <v>15.355269431781-6.91040046076895i</v>
      </c>
      <c r="K2106" s="57" t="str">
        <f t="shared" si="617"/>
        <v>0.0290379175453593-0.0479058090920766i</v>
      </c>
      <c r="L2106" s="57" t="str">
        <f t="shared" si="618"/>
        <v>0.000125-0.20136240863392i</v>
      </c>
      <c r="M2106" s="57" t="str">
        <f t="shared" si="619"/>
        <v>0.0015-0.0970701459250449i</v>
      </c>
      <c r="N2106" s="57">
        <f t="shared" si="620"/>
        <v>63.1483356754525</v>
      </c>
      <c r="O2106" s="57">
        <f t="shared" si="621"/>
        <v>24.276264488093162</v>
      </c>
      <c r="P2106" s="371">
        <f t="shared" si="622"/>
        <v>24.276264488093162</v>
      </c>
      <c r="Q2106" s="371">
        <f t="shared" si="623"/>
        <v>-116.8516643245475</v>
      </c>
      <c r="R2106" s="12">
        <f t="shared" si="624"/>
        <v>63.1483356754525</v>
      </c>
      <c r="S2106" s="57">
        <f t="shared" si="625"/>
        <v>2.4917734583023972</v>
      </c>
      <c r="T2106" s="12">
        <f t="shared" si="608"/>
        <v>24.276264488093162</v>
      </c>
    </row>
    <row r="2107" spans="1:20" x14ac:dyDescent="0.25">
      <c r="A2107" s="57">
        <f t="shared" si="609"/>
        <v>15715.768224677384</v>
      </c>
      <c r="B2107" s="12">
        <f t="shared" si="626"/>
        <v>2501.2421974439462</v>
      </c>
      <c r="C2107" s="57" t="str">
        <f t="shared" si="610"/>
        <v>-7.34534848995892-14.5178796173096i</v>
      </c>
      <c r="D2107" s="57" t="str">
        <f t="shared" si="611"/>
        <v>7.79807398980337-12.8486248530659i</v>
      </c>
      <c r="E2107" s="57" t="str">
        <f t="shared" si="612"/>
        <v>155.014804434299+2.10846964017656i</v>
      </c>
      <c r="F2107" s="57" t="str">
        <f t="shared" si="613"/>
        <v>3.83969999998225-26.5623614922864i</v>
      </c>
      <c r="G2107" s="57" t="str">
        <f t="shared" si="614"/>
        <v>0.99996358185148-0.00603463522003049i</v>
      </c>
      <c r="H2107" s="57" t="str">
        <f t="shared" si="615"/>
        <v>118.88451016432+187.793092155931i</v>
      </c>
      <c r="I2107" s="57" t="str">
        <f t="shared" si="616"/>
        <v>15.3597505379603-6.87426975768798i</v>
      </c>
      <c r="K2107" s="57" t="str">
        <f t="shared" si="617"/>
        <v>0.0288789615397799-0.0478181730737211i</v>
      </c>
      <c r="L2107" s="57" t="str">
        <f t="shared" si="618"/>
        <v>0.000125-0.200600128146962i</v>
      </c>
      <c r="M2107" s="57" t="str">
        <f t="shared" si="619"/>
        <v>0.0015-0.0967026757571678i</v>
      </c>
      <c r="N2107" s="57">
        <f t="shared" si="620"/>
        <v>63.162784734219542</v>
      </c>
      <c r="O2107" s="57">
        <f t="shared" si="621"/>
        <v>24.227916316058629</v>
      </c>
      <c r="P2107" s="371">
        <f t="shared" si="622"/>
        <v>24.227916316058629</v>
      </c>
      <c r="Q2107" s="371">
        <f t="shared" si="623"/>
        <v>-116.83721526578046</v>
      </c>
      <c r="R2107" s="12">
        <f t="shared" si="624"/>
        <v>63.162784734219542</v>
      </c>
      <c r="S2107" s="57">
        <f t="shared" si="625"/>
        <v>2.501242197443946</v>
      </c>
      <c r="T2107" s="12">
        <f t="shared" si="608"/>
        <v>24.227916316058629</v>
      </c>
    </row>
    <row r="2108" spans="1:20" x14ac:dyDescent="0.25">
      <c r="A2108" s="57">
        <f t="shared" si="609"/>
        <v>15775.488143931159</v>
      </c>
      <c r="B2108" s="12">
        <f t="shared" si="626"/>
        <v>2510.7469177942335</v>
      </c>
      <c r="C2108" s="57" t="str">
        <f t="shared" si="610"/>
        <v>-7.30085013635427-14.4392007104884i</v>
      </c>
      <c r="D2108" s="57" t="str">
        <f t="shared" si="611"/>
        <v>7.7980593279631-12.8009143168446i</v>
      </c>
      <c r="E2108" s="57" t="str">
        <f t="shared" si="612"/>
        <v>155.009411099805+2.14328463843249i</v>
      </c>
      <c r="F2108" s="57" t="str">
        <f t="shared" si="613"/>
        <v>3.83969893521911-26.4619823947646i</v>
      </c>
      <c r="G2108" s="57" t="str">
        <f t="shared" si="614"/>
        <v>0.999963304557849-0.00605756515408073i</v>
      </c>
      <c r="H2108" s="57" t="str">
        <f t="shared" si="615"/>
        <v>118.963245330569+188.554552423111i</v>
      </c>
      <c r="I2108" s="57" t="str">
        <f t="shared" si="616"/>
        <v>15.364268266428-6.83823487311561i</v>
      </c>
      <c r="K2108" s="57" t="str">
        <f t="shared" si="617"/>
        <v>0.0287205884310482-0.0477301719404613i</v>
      </c>
      <c r="L2108" s="57" t="str">
        <f t="shared" si="618"/>
        <v>0.000125-0.199840733360193i</v>
      </c>
      <c r="M2108" s="57" t="str">
        <f t="shared" si="619"/>
        <v>0.0015-0.0963365966897466i</v>
      </c>
      <c r="N2108" s="57">
        <f t="shared" si="620"/>
        <v>63.177605841001935</v>
      </c>
      <c r="O2108" s="57">
        <f t="shared" si="621"/>
        <v>24.17957913569381</v>
      </c>
      <c r="P2108" s="371">
        <f t="shared" si="622"/>
        <v>24.17957913569381</v>
      </c>
      <c r="Q2108" s="371">
        <f t="shared" si="623"/>
        <v>-116.82239415899807</v>
      </c>
      <c r="R2108" s="12">
        <f t="shared" si="624"/>
        <v>63.177605841001935</v>
      </c>
      <c r="S2108" s="57">
        <f t="shared" si="625"/>
        <v>2.5107469177942336</v>
      </c>
      <c r="T2108" s="12">
        <f t="shared" si="608"/>
        <v>24.17957913569381</v>
      </c>
    </row>
    <row r="2109" spans="1:20" x14ac:dyDescent="0.25">
      <c r="A2109" s="57">
        <f t="shared" si="609"/>
        <v>15835.434998878098</v>
      </c>
      <c r="B2109" s="12">
        <f t="shared" si="626"/>
        <v>2520.2877560818515</v>
      </c>
      <c r="C2109" s="57" t="str">
        <f t="shared" si="610"/>
        <v>-7.2565352991492-14.3610128721628i</v>
      </c>
      <c r="D2109" s="57" t="str">
        <f t="shared" si="611"/>
        <v>7.79804455453697-12.7533879225518i</v>
      </c>
      <c r="E2109" s="57" t="str">
        <f t="shared" si="612"/>
        <v>155.004153545705+2.17820871384016i</v>
      </c>
      <c r="F2109" s="57" t="str">
        <f t="shared" si="613"/>
        <v>3.83969786234903-26.3619839616454i</v>
      </c>
      <c r="G2109" s="57" t="str">
        <f t="shared" si="614"/>
        <v>0.999963025152937-0.00608058220265888i</v>
      </c>
      <c r="H2109" s="57" t="str">
        <f t="shared" si="615"/>
        <v>119.042646680906+189.31947759158i</v>
      </c>
      <c r="I2109" s="57" t="str">
        <f t="shared" si="616"/>
        <v>15.3688229363324-6.80229525295101i</v>
      </c>
      <c r="K2109" s="57" t="str">
        <f t="shared" si="617"/>
        <v>0.0285627995501552-0.0476418102303791i</v>
      </c>
      <c r="L2109" s="57" t="str">
        <f t="shared" si="618"/>
        <v>0.000125-0.199084213349465i</v>
      </c>
      <c r="M2109" s="57" t="str">
        <f t="shared" si="619"/>
        <v>0.0015-0.0959719034566114i</v>
      </c>
      <c r="N2109" s="57">
        <f t="shared" si="620"/>
        <v>63.192798669467976</v>
      </c>
      <c r="O2109" s="57">
        <f t="shared" si="621"/>
        <v>24.131253325941255</v>
      </c>
      <c r="P2109" s="371">
        <f t="shared" si="622"/>
        <v>24.131253325941255</v>
      </c>
      <c r="Q2109" s="371">
        <f t="shared" si="623"/>
        <v>-116.80720133053202</v>
      </c>
      <c r="R2109" s="12">
        <f t="shared" si="624"/>
        <v>63.192798669467976</v>
      </c>
      <c r="S2109" s="57">
        <f t="shared" si="625"/>
        <v>2.5202877560818515</v>
      </c>
      <c r="T2109" s="12">
        <f t="shared" si="608"/>
        <v>24.131253325941255</v>
      </c>
    </row>
    <row r="2110" spans="1:20" x14ac:dyDescent="0.25">
      <c r="A2110" s="57">
        <f t="shared" si="609"/>
        <v>15895.609651873836</v>
      </c>
      <c r="B2110" s="12">
        <f t="shared" si="626"/>
        <v>2529.8648495549628</v>
      </c>
      <c r="C2110" s="57" t="str">
        <f t="shared" si="610"/>
        <v>-7.21240412711704-14.283313227918i</v>
      </c>
      <c r="D2110" s="57" t="str">
        <f t="shared" si="611"/>
        <v>7.79802966867606-12.7060449864641i</v>
      </c>
      <c r="E2110" s="57" t="str">
        <f t="shared" si="612"/>
        <v>154.999032342154+2.21324155803807i</v>
      </c>
      <c r="F2110" s="57" t="str">
        <f t="shared" si="613"/>
        <v>3.83969678131022-26.2623647544164i</v>
      </c>
      <c r="G2110" s="57" t="str">
        <f t="shared" si="614"/>
        <v>0.999962743620672-0.00610368669658022i</v>
      </c>
      <c r="H2110" s="57" t="str">
        <f t="shared" si="615"/>
        <v>119.122720379779+190.0878878396i</v>
      </c>
      <c r="I2110" s="57" t="str">
        <f t="shared" si="616"/>
        <v>15.3734148699169-6.76645034404511i</v>
      </c>
      <c r="K2110" s="57" t="str">
        <f t="shared" si="617"/>
        <v>0.0284055961847966-0.0475530924786522i</v>
      </c>
      <c r="L2110" s="57" t="str">
        <f t="shared" si="618"/>
        <v>0.000125-0.198330557231984i</v>
      </c>
      <c r="M2110" s="57" t="str">
        <f t="shared" si="619"/>
        <v>0.0015-0.0956085908115275i</v>
      </c>
      <c r="N2110" s="57">
        <f t="shared" si="620"/>
        <v>63.208362874823692</v>
      </c>
      <c r="O2110" s="57">
        <f t="shared" si="621"/>
        <v>24.082939265428944</v>
      </c>
      <c r="P2110" s="371">
        <f t="shared" si="622"/>
        <v>24.082939265428944</v>
      </c>
      <c r="Q2110" s="371">
        <f t="shared" si="623"/>
        <v>-116.79163712517631</v>
      </c>
      <c r="R2110" s="12">
        <f t="shared" si="624"/>
        <v>63.208362874823692</v>
      </c>
      <c r="S2110" s="57">
        <f t="shared" si="625"/>
        <v>2.5298648495549627</v>
      </c>
      <c r="T2110" s="12">
        <f t="shared" si="608"/>
        <v>24.082939265428944</v>
      </c>
    </row>
    <row r="2111" spans="1:20" x14ac:dyDescent="0.25">
      <c r="A2111" s="57">
        <f t="shared" si="609"/>
        <v>15956.012968550958</v>
      </c>
      <c r="B2111" s="12">
        <f t="shared" si="626"/>
        <v>2539.4783359832718</v>
      </c>
      <c r="C2111" s="57" t="str">
        <f t="shared" si="610"/>
        <v>-7.16845675737094-14.2060989126302i</v>
      </c>
      <c r="D2111" s="57" t="str">
        <f t="shared" si="611"/>
        <v>7.79801466952507-12.6588848274966i</v>
      </c>
      <c r="E2111" s="57" t="str">
        <f t="shared" si="612"/>
        <v>154.994048058742+2.24838286272425i</v>
      </c>
      <c r="F2111" s="57" t="str">
        <f t="shared" si="613"/>
        <v>3.8396956920405-26.1631233400207i</v>
      </c>
      <c r="G2111" s="57" t="str">
        <f t="shared" si="614"/>
        <v>0.999962459944857-0.0061268789679146i</v>
      </c>
      <c r="H2111" s="57" t="str">
        <f t="shared" si="615"/>
        <v>119.203472657041+190.859803511893i</v>
      </c>
      <c r="I2111" s="57" t="str">
        <f t="shared" si="616"/>
        <v>15.3780443925557-6.73069959418775i</v>
      </c>
      <c r="K2111" s="57" t="str">
        <f t="shared" si="617"/>
        <v>0.0282489795795639-0.0474640232171001i</v>
      </c>
      <c r="L2111" s="57" t="str">
        <f t="shared" si="618"/>
        <v>0.000125-0.197579754166152i</v>
      </c>
      <c r="M2111" s="57" t="str">
        <f t="shared" si="619"/>
        <v>0.0015-0.095246653528121i</v>
      </c>
      <c r="N2111" s="57">
        <f t="shared" si="620"/>
        <v>63.22429809383874</v>
      </c>
      <c r="O2111" s="57">
        <f t="shared" si="621"/>
        <v>24.034637332445719</v>
      </c>
      <c r="P2111" s="371">
        <f t="shared" si="622"/>
        <v>24.034637332445719</v>
      </c>
      <c r="Q2111" s="371">
        <f t="shared" si="623"/>
        <v>-116.77570190616126</v>
      </c>
      <c r="R2111" s="12">
        <f t="shared" si="624"/>
        <v>63.22429809383874</v>
      </c>
      <c r="S2111" s="57">
        <f t="shared" si="625"/>
        <v>2.5394783359832718</v>
      </c>
      <c r="T2111" s="12">
        <f t="shared" si="608"/>
        <v>24.034637332445719</v>
      </c>
    </row>
    <row r="2112" spans="1:20" x14ac:dyDescent="0.25">
      <c r="A2112" s="57">
        <f t="shared" si="609"/>
        <v>16016.645817831451</v>
      </c>
      <c r="B2112" s="12">
        <f t="shared" si="626"/>
        <v>2549.1283536600081</v>
      </c>
      <c r="C2112" s="57" t="str">
        <f t="shared" si="610"/>
        <v>-7.1246933154475-14.1293670705509i</v>
      </c>
      <c r="D2112" s="57" t="str">
        <f t="shared" si="611"/>
        <v>7.79799955622235-12.6119067671935i</v>
      </c>
      <c r="E2112" s="57" t="str">
        <f t="shared" si="612"/>
        <v>154.989201264532+2.28363231966943i</v>
      </c>
      <c r="F2112" s="57" t="str">
        <f t="shared" si="613"/>
        <v>3.83969459447725-26.0642582908363i</v>
      </c>
      <c r="G2112" s="57" t="str">
        <f t="shared" si="614"/>
        <v>0.999962174109172-0.00615015934999116i</v>
      </c>
      <c r="H2112" s="57" t="str">
        <f t="shared" si="615"/>
        <v>119.284909808769+191.635245121495i</v>
      </c>
      <c r="I2112" s="57" t="str">
        <f t="shared" si="616"/>
        <v>15.382711832789-6.69504245209437i</v>
      </c>
      <c r="K2112" s="57" t="str">
        <f t="shared" si="617"/>
        <v>0.0280929509361386-0.0473746069737338i</v>
      </c>
      <c r="L2112" s="57" t="str">
        <f t="shared" si="618"/>
        <v>0.000125-0.196831793351417i</v>
      </c>
      <c r="M2112" s="57" t="str">
        <f t="shared" si="619"/>
        <v>0.0015-0.0948860863998015i</v>
      </c>
      <c r="N2112" s="57">
        <f t="shared" si="620"/>
        <v>63.240603944872205</v>
      </c>
      <c r="O2112" s="57">
        <f t="shared" si="621"/>
        <v>23.986347904916343</v>
      </c>
      <c r="P2112" s="371">
        <f t="shared" si="622"/>
        <v>23.986347904916343</v>
      </c>
      <c r="Q2112" s="371">
        <f t="shared" si="623"/>
        <v>-116.75939605512779</v>
      </c>
      <c r="R2112" s="12">
        <f t="shared" si="624"/>
        <v>63.240603944872205</v>
      </c>
      <c r="S2112" s="57">
        <f t="shared" si="625"/>
        <v>2.549128353660008</v>
      </c>
      <c r="T2112" s="12">
        <f t="shared" si="608"/>
        <v>23.986347904916343</v>
      </c>
    </row>
    <row r="2113" spans="1:20" x14ac:dyDescent="0.25">
      <c r="A2113" s="57">
        <f t="shared" si="609"/>
        <v>16077.50907193921</v>
      </c>
      <c r="B2113" s="12">
        <f t="shared" si="626"/>
        <v>2558.815041403916</v>
      </c>
      <c r="C2113" s="57" t="str">
        <f t="shared" si="610"/>
        <v>-7.08111391539131-14.053114855391i</v>
      </c>
      <c r="D2113" s="57" t="str">
        <f t="shared" si="611"/>
        <v>7.79798432789957-12.565110129718i</v>
      </c>
      <c r="E2113" s="57" t="str">
        <f t="shared" si="612"/>
        <v>154.984492528116+2.31898962073436i</v>
      </c>
      <c r="F2113" s="57" t="str">
        <f t="shared" si="613"/>
        <v>3.83969348855732-25.9657681846551i</v>
      </c>
      <c r="G2113" s="57" t="str">
        <f t="shared" si="614"/>
        <v>0.999961886097173-0.00617352817740317i</v>
      </c>
      <c r="H2113" s="57" t="str">
        <f t="shared" si="615"/>
        <v>119.367038198107+192.414233351635i</v>
      </c>
      <c r="I2113" s="57" t="str">
        <f t="shared" si="616"/>
        <v>15.3874175223582-6.6594783673934i</v>
      </c>
      <c r="K2113" s="57" t="str">
        <f t="shared" si="617"/>
        <v>0.0279375114134923-0.0472848482723104i</v>
      </c>
      <c r="L2113" s="57" t="str">
        <f t="shared" si="618"/>
        <v>0.000125-0.19608666402811i</v>
      </c>
      <c r="M2113" s="57" t="str">
        <f t="shared" si="619"/>
        <v>0.0015-0.0945268842396907i</v>
      </c>
      <c r="N2113" s="57">
        <f t="shared" si="620"/>
        <v>63.257280027901899</v>
      </c>
      <c r="O2113" s="57">
        <f t="shared" si="621"/>
        <v>23.938071360377172</v>
      </c>
      <c r="P2113" s="371">
        <f t="shared" si="622"/>
        <v>23.938071360377172</v>
      </c>
      <c r="Q2113" s="371">
        <f t="shared" si="623"/>
        <v>-116.7427199720981</v>
      </c>
      <c r="R2113" s="12">
        <f t="shared" si="624"/>
        <v>63.257280027901899</v>
      </c>
      <c r="S2113" s="57">
        <f t="shared" si="625"/>
        <v>2.5588150414039159</v>
      </c>
      <c r="T2113" s="12">
        <f t="shared" si="608"/>
        <v>23.938071360377172</v>
      </c>
    </row>
    <row r="2114" spans="1:20" x14ac:dyDescent="0.25">
      <c r="A2114" s="57">
        <f t="shared" si="609"/>
        <v>16138.603606412578</v>
      </c>
      <c r="B2114" s="12">
        <f t="shared" si="626"/>
        <v>2568.5385385612508</v>
      </c>
      <c r="C2114" s="57" t="str">
        <f t="shared" si="610"/>
        <v>-7.03771865984035-13.9773394304015i</v>
      </c>
      <c r="D2114" s="57" t="str">
        <f t="shared" si="611"/>
        <v>7.79796898368176-12.5184942418424i</v>
      </c>
      <c r="E2114" s="57" t="str">
        <f t="shared" si="612"/>
        <v>154.979922417657+2.35445445787777i</v>
      </c>
      <c r="F2114" s="57" t="str">
        <f t="shared" si="613"/>
        <v>3.83969237421704-25.8676516046624i</v>
      </c>
      <c r="G2114" s="57" t="str">
        <f t="shared" si="614"/>
        <v>0.999961595892292-0.00619698578601271i</v>
      </c>
      <c r="H2114" s="57" t="str">
        <f t="shared" si="615"/>
        <v>119.449864256112+193.196789057655i</v>
      </c>
      <c r="I2114" s="57" t="str">
        <f t="shared" si="616"/>
        <v>15.3921617962439-6.62400679061285i</v>
      </c>
      <c r="K2114" s="57" t="str">
        <f t="shared" si="617"/>
        <v>0.0277826621280897-0.0471947516318912i</v>
      </c>
      <c r="L2114" s="57" t="str">
        <f t="shared" si="618"/>
        <v>0.000125-0.195344355477296i</v>
      </c>
      <c r="M2114" s="57" t="str">
        <f t="shared" si="619"/>
        <v>0.0015-0.0941690418805445i</v>
      </c>
      <c r="N2114" s="57">
        <f t="shared" si="620"/>
        <v>63.274325924552429</v>
      </c>
      <c r="O2114" s="57">
        <f t="shared" si="621"/>
        <v>23.889808075950985</v>
      </c>
      <c r="P2114" s="371">
        <f t="shared" si="622"/>
        <v>23.889808075950985</v>
      </c>
      <c r="Q2114" s="371">
        <f t="shared" si="623"/>
        <v>-116.72567407544757</v>
      </c>
      <c r="R2114" s="12">
        <f t="shared" si="624"/>
        <v>63.274325924552429</v>
      </c>
      <c r="S2114" s="57">
        <f t="shared" si="625"/>
        <v>2.5685385385612509</v>
      </c>
      <c r="T2114" s="12">
        <f t="shared" si="608"/>
        <v>23.889808075950985</v>
      </c>
    </row>
    <row r="2115" spans="1:20" x14ac:dyDescent="0.25">
      <c r="A2115" s="57">
        <f t="shared" si="609"/>
        <v>16199.930300116948</v>
      </c>
      <c r="B2115" s="12">
        <f t="shared" si="626"/>
        <v>2578.2989850077838</v>
      </c>
      <c r="C2115" s="57" t="str">
        <f t="shared" si="610"/>
        <v>-6.99450764011255-13.9020379684561i</v>
      </c>
      <c r="D2115" s="57" t="str">
        <f t="shared" si="611"/>
        <v>7.79795352268745-12.4720584329391i</v>
      </c>
      <c r="E2115" s="57" t="str">
        <f t="shared" si="612"/>
        <v>154.975491500942+2.39002652317496i</v>
      </c>
      <c r="F2115" s="57" t="str">
        <f t="shared" si="613"/>
        <v>3.83969125139239-25.7699071394175i</v>
      </c>
      <c r="G2115" s="57" t="str">
        <f t="shared" si="614"/>
        <v>0.999961303477835-0.00622053251295553i</v>
      </c>
      <c r="H2115" s="57" t="str">
        <f t="shared" si="615"/>
        <v>119.533394482618+193.982933268924i</v>
      </c>
      <c r="I2115" s="57" t="str">
        <f t="shared" si="616"/>
        <v>15.3969449927009-6.58862717316783i</v>
      </c>
      <c r="K2115" s="57" t="str">
        <f t="shared" si="617"/>
        <v>0.0276284041541006-0.0471043215664072i</v>
      </c>
      <c r="L2115" s="57" t="str">
        <f t="shared" si="618"/>
        <v>0.000125-0.194604857020618i</v>
      </c>
      <c r="M2115" s="57" t="str">
        <f t="shared" si="619"/>
        <v>0.0015-0.0938125541746804i</v>
      </c>
      <c r="N2115" s="57">
        <f t="shared" si="620"/>
        <v>63.291741198129372</v>
      </c>
      <c r="O2115" s="57">
        <f t="shared" si="621"/>
        <v>23.84155842832363</v>
      </c>
      <c r="P2115" s="371">
        <f t="shared" si="622"/>
        <v>23.84155842832363</v>
      </c>
      <c r="Q2115" s="371">
        <f t="shared" si="623"/>
        <v>-116.70825880187063</v>
      </c>
      <c r="R2115" s="12">
        <f t="shared" si="624"/>
        <v>63.291741198129372</v>
      </c>
      <c r="S2115" s="57">
        <f t="shared" si="625"/>
        <v>2.578298985007784</v>
      </c>
      <c r="T2115" s="12">
        <f t="shared" si="608"/>
        <v>23.84155842832363</v>
      </c>
    </row>
    <row r="2116" spans="1:20" x14ac:dyDescent="0.25">
      <c r="A2116" s="57">
        <f t="shared" si="609"/>
        <v>16261.490035257391</v>
      </c>
      <c r="B2116" s="12">
        <f t="shared" si="626"/>
        <v>2588.0965211508133</v>
      </c>
      <c r="C2116" s="57" t="str">
        <f t="shared" si="610"/>
        <v>-6.95148093629241-13.8272076521277i</v>
      </c>
      <c r="D2116" s="57" t="str">
        <f t="shared" si="611"/>
        <v>7.79793794402824-12.4258020349701i</v>
      </c>
      <c r="E2116" s="57" t="str">
        <f t="shared" si="612"/>
        <v>154.971200345426+2.42570550882532i</v>
      </c>
      <c r="F2116" s="57" t="str">
        <f t="shared" si="613"/>
        <v>3.83969012001864-25.6725333828319i</v>
      </c>
      <c r="G2116" s="57" t="str">
        <f t="shared" si="614"/>
        <v>0.999961008836977-0.0062441686966458i</v>
      </c>
      <c r="H2116" s="57" t="str">
        <f t="shared" si="615"/>
        <v>119.617635447109+194.772687190812i</v>
      </c>
      <c r="I2116" s="57" t="str">
        <f t="shared" si="616"/>
        <v>15.401767453297-6.55333896734671i</v>
      </c>
      <c r="K2116" s="57" t="str">
        <f t="shared" si="617"/>
        <v>0.0274747385236117-0.0470135625842259i</v>
      </c>
      <c r="L2116" s="57" t="str">
        <f t="shared" si="618"/>
        <v>0.000125-0.193868158020142i</v>
      </c>
      <c r="M2116" s="57" t="str">
        <f t="shared" si="619"/>
        <v>0.0015-0.0934574159939037i</v>
      </c>
      <c r="N2116" s="57">
        <f t="shared" si="620"/>
        <v>63.309525393650333</v>
      </c>
      <c r="O2116" s="57">
        <f t="shared" si="621"/>
        <v>23.793322793718268</v>
      </c>
      <c r="P2116" s="371">
        <f t="shared" si="622"/>
        <v>23.793322793718268</v>
      </c>
      <c r="Q2116" s="371">
        <f t="shared" si="623"/>
        <v>-116.69047460634967</v>
      </c>
      <c r="R2116" s="12">
        <f t="shared" si="624"/>
        <v>63.309525393650333</v>
      </c>
      <c r="S2116" s="57">
        <f t="shared" si="625"/>
        <v>2.5880965211508133</v>
      </c>
      <c r="T2116" s="12">
        <f t="shared" si="608"/>
        <v>23.793322793718268</v>
      </c>
    </row>
    <row r="2117" spans="1:20" x14ac:dyDescent="0.25">
      <c r="A2117" s="57">
        <f t="shared" si="609"/>
        <v>16323.283697391371</v>
      </c>
      <c r="B2117" s="12">
        <f t="shared" si="626"/>
        <v>2597.9312879311865</v>
      </c>
      <c r="C2117" s="57" t="str">
        <f t="shared" si="610"/>
        <v>-6.90863861731944-13.7528456737679i</v>
      </c>
      <c r="D2117" s="57" t="str">
        <f t="shared" si="611"/>
        <v>7.79792224680928-12.3797243824781i</v>
      </c>
      <c r="E2117" s="57" t="str">
        <f t="shared" si="612"/>
        <v>154.967049518285+2.46149110716594i</v>
      </c>
      <c r="F2117" s="57" t="str">
        <f t="shared" si="613"/>
        <v>3.83968898003085-25.5755289341502i</v>
      </c>
      <c r="G2117" s="57" t="str">
        <f t="shared" si="614"/>
        <v>0.99996071195277-0.006267894676781i</v>
      </c>
      <c r="H2117" s="57" t="str">
        <f t="shared" si="615"/>
        <v>119.702593789608+195.566072206669i</v>
      </c>
      <c r="I2117" s="57" t="str">
        <f t="shared" si="616"/>
        <v>15.4066295229499-6.5181416262983i</v>
      </c>
      <c r="K2117" s="57" t="str">
        <f t="shared" si="617"/>
        <v>0.0273216662268456-0.0469224791877252i</v>
      </c>
      <c r="L2117" s="57" t="str">
        <f t="shared" si="618"/>
        <v>0.000125-0.193134247878204i</v>
      </c>
      <c r="M2117" s="57" t="str">
        <f t="shared" si="619"/>
        <v>0.0015-0.0931036222294324i</v>
      </c>
      <c r="N2117" s="57">
        <f t="shared" si="620"/>
        <v>63.327678037881697</v>
      </c>
      <c r="O2117" s="57">
        <f t="shared" si="621"/>
        <v>23.745101547872203</v>
      </c>
      <c r="P2117" s="371">
        <f t="shared" si="622"/>
        <v>23.745101547872203</v>
      </c>
      <c r="Q2117" s="371">
        <f t="shared" si="623"/>
        <v>-116.6723219621183</v>
      </c>
      <c r="R2117" s="12">
        <f t="shared" si="624"/>
        <v>63.327678037881697</v>
      </c>
      <c r="S2117" s="57">
        <f t="shared" si="625"/>
        <v>2.5979312879311864</v>
      </c>
      <c r="T2117" s="12">
        <f t="shared" si="608"/>
        <v>23.745101547872203</v>
      </c>
    </row>
    <row r="2118" spans="1:20" x14ac:dyDescent="0.25">
      <c r="A2118" s="57">
        <f t="shared" si="609"/>
        <v>16385.312175441457</v>
      </c>
      <c r="B2118" s="12">
        <f t="shared" si="626"/>
        <v>2607.803426825325</v>
      </c>
      <c r="C2118" s="57" t="str">
        <f t="shared" si="610"/>
        <v>-6.86598074107661-13.6789492355819i</v>
      </c>
      <c r="D2118" s="57" t="str">
        <f t="shared" si="611"/>
        <v>7.79790643012873-12.3338248125764i</v>
      </c>
      <c r="E2118" s="57" t="str">
        <f t="shared" si="612"/>
        <v>154.963039586464+2.49738301068097i</v>
      </c>
      <c r="F2118" s="57" t="str">
        <f t="shared" si="613"/>
        <v>3.83968783136336-25.4788923979299i</v>
      </c>
      <c r="G2118" s="57" t="str">
        <f t="shared" si="614"/>
        <v>0.999960412808135-0.00629171079434672i</v>
      </c>
      <c r="H2118" s="57" t="str">
        <f t="shared" si="615"/>
        <v>119.788276221581+196.363109879844i</v>
      </c>
      <c r="I2118" s="57" t="str">
        <f t="shared" si="616"/>
        <v>15.4115315499667-6.48303460401885i</v>
      </c>
      <c r="K2118" s="57" t="str">
        <f t="shared" si="617"/>
        <v>0.0271691882123838-0.0468310758728711i</v>
      </c>
      <c r="L2118" s="57" t="str">
        <f t="shared" si="618"/>
        <v>0.000125-0.192403116037263i</v>
      </c>
      <c r="M2118" s="57" t="str">
        <f t="shared" si="619"/>
        <v>0.0015-0.0927511677918231i</v>
      </c>
      <c r="N2118" s="57">
        <f t="shared" si="620"/>
        <v>63.346198639374293</v>
      </c>
      <c r="O2118" s="57">
        <f t="shared" si="621"/>
        <v>23.696895066012029</v>
      </c>
      <c r="P2118" s="371">
        <f t="shared" si="622"/>
        <v>23.696895066012029</v>
      </c>
      <c r="Q2118" s="371">
        <f t="shared" si="623"/>
        <v>-116.65380136062571</v>
      </c>
      <c r="R2118" s="12">
        <f t="shared" si="624"/>
        <v>63.346198639374293</v>
      </c>
      <c r="S2118" s="57">
        <f t="shared" si="625"/>
        <v>2.607803426825325</v>
      </c>
      <c r="T2118" s="12">
        <f t="shared" si="608"/>
        <v>23.696895066012029</v>
      </c>
    </row>
    <row r="2119" spans="1:20" x14ac:dyDescent="0.25">
      <c r="A2119" s="57">
        <f t="shared" si="609"/>
        <v>16447.576361708136</v>
      </c>
      <c r="B2119" s="12">
        <f t="shared" si="626"/>
        <v>2617.7130798472613</v>
      </c>
      <c r="C2119" s="57" t="str">
        <f t="shared" si="610"/>
        <v>-6.82350735448011-13.6055155497024i</v>
      </c>
      <c r="D2119" s="57" t="str">
        <f t="shared" si="611"/>
        <v>7.79789049307791-12.2881026649398i</v>
      </c>
      <c r="E2119" s="57" t="str">
        <f t="shared" si="612"/>
        <v>154.959171116722+2.53338091200956i</v>
      </c>
      <c r="F2119" s="57" t="str">
        <f t="shared" si="613"/>
        <v>3.83968667395013-25.3826223840206i</v>
      </c>
      <c r="G2119" s="57" t="str">
        <f t="shared" si="614"/>
        <v>0.999960111385861-0.00631561739162155i</v>
      </c>
      <c r="H2119" s="57" t="str">
        <f t="shared" si="615"/>
        <v>119.874689526849+197.163821955718i</v>
      </c>
      <c r="I2119" s="57" t="str">
        <f t="shared" si="616"/>
        <v>15.4164738860818-6.44801735533825i</v>
      </c>
      <c r="K2119" s="57" t="str">
        <f t="shared" si="617"/>
        <v>0.0270173053873943-0.0467393571288009i</v>
      </c>
      <c r="L2119" s="57" t="str">
        <f t="shared" si="618"/>
        <v>0.000125-0.19167475197974i</v>
      </c>
      <c r="M2119" s="57" t="str">
        <f t="shared" si="619"/>
        <v>0.0015-0.0924000476109014i</v>
      </c>
      <c r="N2119" s="57">
        <f t="shared" si="620"/>
        <v>63.365086688500142</v>
      </c>
      <c r="O2119" s="57">
        <f t="shared" si="621"/>
        <v>23.648703722829264</v>
      </c>
      <c r="P2119" s="371">
        <f t="shared" si="622"/>
        <v>23.648703722829264</v>
      </c>
      <c r="Q2119" s="371">
        <f t="shared" si="623"/>
        <v>-116.63491331149986</v>
      </c>
      <c r="R2119" s="12">
        <f t="shared" si="624"/>
        <v>63.365086688500142</v>
      </c>
      <c r="S2119" s="57">
        <f t="shared" si="625"/>
        <v>2.6177130798472614</v>
      </c>
      <c r="T2119" s="12">
        <f t="shared" si="608"/>
        <v>23.648703722829264</v>
      </c>
    </row>
    <row r="2120" spans="1:20" x14ac:dyDescent="0.25">
      <c r="A2120" s="57">
        <f t="shared" si="609"/>
        <v>16510.077151882626</v>
      </c>
      <c r="B2120" s="12">
        <f t="shared" si="626"/>
        <v>2627.660389550681</v>
      </c>
      <c r="C2120" s="57" t="str">
        <f t="shared" si="610"/>
        <v>-6.78121849356917-13.5325418382638i</v>
      </c>
      <c r="D2120" s="57" t="str">
        <f t="shared" si="611"/>
        <v>7.79787443474124-12.2425572817946i</v>
      </c>
      <c r="E2120" s="57" t="str">
        <f t="shared" si="612"/>
        <v>154.95544467569+2.5694845039578i</v>
      </c>
      <c r="F2120" s="57" t="str">
        <f t="shared" si="613"/>
        <v>3.83968550772451-25.2867175075444i</v>
      </c>
      <c r="G2120" s="57" t="str">
        <f t="shared" si="614"/>
        <v>0.99995980766861-0.00633961481218194i</v>
      </c>
      <c r="H2120" s="57" t="str">
        <f t="shared" si="615"/>
        <v>119.961840562522+197.968230363783i</v>
      </c>
      <c r="I2120" s="57" t="str">
        <f t="shared" si="616"/>
        <v>15.4214568864966-6.41308933590714i</v>
      </c>
      <c r="K2120" s="57" t="str">
        <f t="shared" si="617"/>
        <v>0.0268660186178628-0.0466473274374105i</v>
      </c>
      <c r="L2120" s="57" t="str">
        <f t="shared" si="618"/>
        <v>0.000125-0.190949145227874i</v>
      </c>
      <c r="M2120" s="57" t="str">
        <f t="shared" si="619"/>
        <v>0.0015-0.0920502566356859i</v>
      </c>
      <c r="N2120" s="57">
        <f t="shared" si="620"/>
        <v>63.384341657495582</v>
      </c>
      <c r="O2120" s="57">
        <f t="shared" si="621"/>
        <v>23.600527892456824</v>
      </c>
      <c r="P2120" s="371">
        <f t="shared" si="622"/>
        <v>23.600527892456824</v>
      </c>
      <c r="Q2120" s="371">
        <f t="shared" si="623"/>
        <v>-116.61565834250442</v>
      </c>
      <c r="R2120" s="12">
        <f t="shared" si="624"/>
        <v>63.384341657495582</v>
      </c>
      <c r="S2120" s="57">
        <f t="shared" si="625"/>
        <v>2.6276603895506812</v>
      </c>
      <c r="T2120" s="12">
        <f t="shared" si="608"/>
        <v>23.600527892456824</v>
      </c>
    </row>
    <row r="2121" spans="1:20" x14ac:dyDescent="0.25">
      <c r="A2121" s="57">
        <f t="shared" si="609"/>
        <v>16572.815445059779</v>
      </c>
      <c r="B2121" s="12">
        <f t="shared" si="626"/>
        <v>2637.6454990309735</v>
      </c>
      <c r="C2121" s="57" t="str">
        <f t="shared" si="610"/>
        <v>-6.7391141835974-13.4600253334726i</v>
      </c>
      <c r="D2121" s="57" t="str">
        <f t="shared" si="611"/>
        <v>7.7978582541962-12.1971880079095i</v>
      </c>
      <c r="E2121" s="57" t="str">
        <f t="shared" si="612"/>
        <v>154.951860829915+2.60569347950286i</v>
      </c>
      <c r="F2121" s="57" t="str">
        <f t="shared" si="613"/>
        <v>3.83968433261946-25.1911763888763i</v>
      </c>
      <c r="G2121" s="57" t="str">
        <f t="shared" si="614"/>
        <v>0.999959501638908-0.00636370340090711i</v>
      </c>
      <c r="H2121" s="57" t="str">
        <f t="shared" si="615"/>
        <v>120.049736259939+198.776357219729i</v>
      </c>
      <c r="I2121" s="57" t="str">
        <f t="shared" si="616"/>
        <v>15.4264809099201-6.37825000218333i</v>
      </c>
      <c r="K2121" s="57" t="str">
        <f t="shared" si="617"/>
        <v>0.0267153287288285-0.0465549912729471i</v>
      </c>
      <c r="L2121" s="57" t="str">
        <f t="shared" si="618"/>
        <v>0.000125-0.190226285343568i</v>
      </c>
      <c r="M2121" s="57" t="str">
        <f t="shared" si="619"/>
        <v>0.0015-0.0917017898343161i</v>
      </c>
      <c r="N2121" s="57">
        <f t="shared" si="620"/>
        <v>63.403963000499829</v>
      </c>
      <c r="O2121" s="57">
        <f t="shared" si="621"/>
        <v>23.552367948444637</v>
      </c>
      <c r="P2121" s="371">
        <f t="shared" si="622"/>
        <v>23.552367948444637</v>
      </c>
      <c r="Q2121" s="371">
        <f t="shared" si="623"/>
        <v>-116.59603699950017</v>
      </c>
      <c r="R2121" s="12">
        <f t="shared" si="624"/>
        <v>63.403963000499829</v>
      </c>
      <c r="S2121" s="57">
        <f t="shared" si="625"/>
        <v>2.6376454990309735</v>
      </c>
      <c r="T2121" s="12">
        <f t="shared" si="608"/>
        <v>23.552367948444637</v>
      </c>
    </row>
    <row r="2122" spans="1:20" x14ac:dyDescent="0.25">
      <c r="A2122" s="57">
        <f t="shared" si="609"/>
        <v>16635.792143751009</v>
      </c>
      <c r="B2122" s="12">
        <f t="shared" si="626"/>
        <v>2647.6685519272914</v>
      </c>
      <c r="C2122" s="57" t="str">
        <f t="shared" si="610"/>
        <v>-6.69719443912425-13.3879632776778i</v>
      </c>
      <c r="D2122" s="57" t="str">
        <f t="shared" si="611"/>
        <v>7.79784195051334-12.1519941905862i</v>
      </c>
      <c r="E2122" s="57" t="str">
        <f t="shared" si="612"/>
        <v>154.948420145914+2.64200753180294i</v>
      </c>
      <c r="F2122" s="57" t="str">
        <f t="shared" si="613"/>
        <v>3.8396831485674-25.0959976536241i</v>
      </c>
      <c r="G2122" s="57" t="str">
        <f t="shared" si="614"/>
        <v>0.999959193279151-0.00638788350398396i</v>
      </c>
      <c r="H2122" s="57" t="str">
        <f t="shared" si="615"/>
        <v>120.13838362563+199.588224827582i</v>
      </c>
      <c r="I2122" s="57" t="str">
        <f t="shared" si="616"/>
        <v>15.4315463186088-6.34349881141855i</v>
      </c>
      <c r="K2122" s="57" t="str">
        <f t="shared" si="617"/>
        <v>0.026565236504624-0.0464623531016066i</v>
      </c>
      <c r="L2122" s="57" t="str">
        <f t="shared" si="618"/>
        <v>0.000125-0.189506161928241i</v>
      </c>
      <c r="M2122" s="57" t="str">
        <f t="shared" si="619"/>
        <v>0.0015-0.0913546421939784i</v>
      </c>
      <c r="N2122" s="57">
        <f t="shared" si="620"/>
        <v>63.423950153599336</v>
      </c>
      <c r="O2122" s="57">
        <f t="shared" si="621"/>
        <v>23.504224263735939</v>
      </c>
      <c r="P2122" s="371">
        <f t="shared" si="622"/>
        <v>23.504224263735939</v>
      </c>
      <c r="Q2122" s="371">
        <f t="shared" si="623"/>
        <v>-116.57604984640066</v>
      </c>
      <c r="R2122" s="12">
        <f t="shared" si="624"/>
        <v>63.423950153599336</v>
      </c>
      <c r="S2122" s="57">
        <f t="shared" si="625"/>
        <v>2.6476685519272913</v>
      </c>
      <c r="T2122" s="12">
        <f t="shared" si="608"/>
        <v>23.504224263735939</v>
      </c>
    </row>
    <row r="2123" spans="1:20" x14ac:dyDescent="0.25">
      <c r="A2123" s="57">
        <f t="shared" si="609"/>
        <v>16699.008153897263</v>
      </c>
      <c r="B2123" s="12">
        <f t="shared" si="626"/>
        <v>2657.7296924246152</v>
      </c>
      <c r="C2123" s="57" t="str">
        <f t="shared" si="610"/>
        <v>-6.65545926410708-13.3163529234382i</v>
      </c>
      <c r="D2123" s="57" t="str">
        <f t="shared" si="611"/>
        <v>7.79782552275598-12.1069751796496i</v>
      </c>
      <c r="E2123" s="57" t="str">
        <f t="shared" si="612"/>
        <v>154.945123190218+2.67842635420092i</v>
      </c>
      <c r="F2123" s="57" t="str">
        <f t="shared" si="613"/>
        <v>3.83968195550014-25.0011799326081i</v>
      </c>
      <c r="G2123" s="57" t="str">
        <f t="shared" si="614"/>
        <v>0.9999588825716-0.00641215546891205i</v>
      </c>
      <c r="H2123" s="57" t="str">
        <f t="shared" si="615"/>
        <v>120.227789742284+200.403855681849i</v>
      </c>
      <c r="I2123" s="57" t="str">
        <f t="shared" si="616"/>
        <v>15.4366534784079-6.3088352216445i</v>
      </c>
      <c r="K2123" s="57" t="str">
        <f t="shared" si="617"/>
        <v>0.0264157426891193-0.0463694173811369i</v>
      </c>
      <c r="L2123" s="57" t="str">
        <f t="shared" si="618"/>
        <v>0.000125-0.188788764622675i</v>
      </c>
      <c r="M2123" s="57" t="str">
        <f t="shared" si="619"/>
        <v>0.0015-0.0910088087208395i</v>
      </c>
      <c r="N2123" s="57">
        <f t="shared" si="620"/>
        <v>63.444302534871568</v>
      </c>
      <c r="O2123" s="57">
        <f t="shared" si="621"/>
        <v>23.456097210642906</v>
      </c>
      <c r="P2123" s="371">
        <f t="shared" si="622"/>
        <v>23.456097210642906</v>
      </c>
      <c r="Q2123" s="371">
        <f t="shared" si="623"/>
        <v>-116.55569746512843</v>
      </c>
      <c r="R2123" s="12">
        <f t="shared" si="624"/>
        <v>63.444302534871568</v>
      </c>
      <c r="S2123" s="57">
        <f t="shared" si="625"/>
        <v>2.6577296924246152</v>
      </c>
      <c r="T2123" s="12">
        <f t="shared" si="608"/>
        <v>23.456097210642906</v>
      </c>
    </row>
    <row r="2124" spans="1:20" x14ac:dyDescent="0.25">
      <c r="A2124" s="57">
        <f t="shared" si="609"/>
        <v>16762.464384882074</v>
      </c>
      <c r="B2124" s="12">
        <f t="shared" si="626"/>
        <v>2667.8290652558289</v>
      </c>
      <c r="C2124" s="57" t="str">
        <f t="shared" si="610"/>
        <v>-6.61390865199453-13.2451915335907i</v>
      </c>
      <c r="D2124" s="57" t="str">
        <f t="shared" si="611"/>
        <v>7.79780896998051-12.0621303274391i</v>
      </c>
      <c r="E2124" s="57" t="str">
        <f t="shared" si="612"/>
        <v>154.941970529433+2.71494964023205i</v>
      </c>
      <c r="F2124" s="57" t="str">
        <f t="shared" si="613"/>
        <v>3.83968075334913-24.9067218618426i</v>
      </c>
      <c r="G2124" s="57" t="str">
        <f t="shared" si="614"/>
        <v>0.999958569498379-0.0064365196445085i</v>
      </c>
      <c r="H2124" s="57" t="str">
        <f t="shared" si="615"/>
        <v>120.317961769744+201.223272469717i</v>
      </c>
      <c r="I2124" s="57" t="str">
        <f t="shared" si="616"/>
        <v>15.4418027587938-6.27425869166001i</v>
      </c>
      <c r="K2124" s="57" t="str">
        <f t="shared" si="617"/>
        <v>0.0262668479859684-0.0462761885604439i</v>
      </c>
      <c r="L2124" s="57" t="str">
        <f t="shared" si="618"/>
        <v>0.000125-0.188074083106869i</v>
      </c>
      <c r="M2124" s="57" t="str">
        <f t="shared" si="619"/>
        <v>0.0015-0.0906642844399676i</v>
      </c>
      <c r="N2124" s="57">
        <f t="shared" si="620"/>
        <v>63.46501954443174</v>
      </c>
      <c r="O2124" s="57">
        <f t="shared" si="621"/>
        <v>23.407987160823787</v>
      </c>
      <c r="P2124" s="371">
        <f t="shared" si="622"/>
        <v>23.407987160823787</v>
      </c>
      <c r="Q2124" s="371">
        <f t="shared" si="623"/>
        <v>-116.53498045556826</v>
      </c>
      <c r="R2124" s="12">
        <f t="shared" si="624"/>
        <v>63.46501954443174</v>
      </c>
      <c r="S2124" s="57">
        <f t="shared" si="625"/>
        <v>2.667829065255829</v>
      </c>
      <c r="T2124" s="12">
        <f t="shared" si="608"/>
        <v>23.407987160823787</v>
      </c>
    </row>
    <row r="2125" spans="1:20" x14ac:dyDescent="0.25">
      <c r="A2125" s="57">
        <f t="shared" si="609"/>
        <v>16826.161749544626</v>
      </c>
      <c r="B2125" s="12">
        <f t="shared" si="626"/>
        <v>2677.9668157038013</v>
      </c>
      <c r="C2125" s="57" t="str">
        <f t="shared" si="610"/>
        <v>-6.57254258581953-13.1744763813142i</v>
      </c>
      <c r="D2125" s="57" t="str">
        <f t="shared" si="611"/>
        <v>7.79779229123597-12.0174589887987i</v>
      </c>
      <c r="E2125" s="57" t="str">
        <f t="shared" si="612"/>
        <v>154.938962730281+2.75157708362631i</v>
      </c>
      <c r="F2125" s="57" t="str">
        <f t="shared" si="613"/>
        <v>3.83967954204517-24.8126220825151i</v>
      </c>
      <c r="G2125" s="57" t="str">
        <f t="shared" si="614"/>
        <v>0.99995825404148-0.00646097638091297i</v>
      </c>
      <c r="H2125" s="57" t="str">
        <f t="shared" si="615"/>
        <v>120.408906946003+202.046498073257i</v>
      </c>
      <c r="I2125" s="57" t="str">
        <f t="shared" si="616"/>
        <v>15.446994532915-6.23976868101672i</v>
      </c>
      <c r="K2125" s="57" t="str">
        <f t="shared" si="617"/>
        <v>0.0261185530588622-0.0461826710792056i</v>
      </c>
      <c r="L2125" s="57" t="str">
        <f t="shared" si="618"/>
        <v>0.000125-0.187362107099889i</v>
      </c>
      <c r="M2125" s="57" t="str">
        <f t="shared" si="619"/>
        <v>0.0015-0.0903210643952653i</v>
      </c>
      <c r="N2125" s="57">
        <f t="shared" si="620"/>
        <v>63.486100564480139</v>
      </c>
      <c r="O2125" s="57">
        <f t="shared" si="621"/>
        <v>23.359894485258458</v>
      </c>
      <c r="P2125" s="371">
        <f t="shared" si="622"/>
        <v>23.359894485258458</v>
      </c>
      <c r="Q2125" s="371">
        <f t="shared" si="623"/>
        <v>-116.51389943551986</v>
      </c>
      <c r="R2125" s="12">
        <f t="shared" si="624"/>
        <v>63.486100564480139</v>
      </c>
      <c r="S2125" s="57">
        <f t="shared" si="625"/>
        <v>2.6779668157038015</v>
      </c>
      <c r="T2125" s="12">
        <f t="shared" si="608"/>
        <v>23.359894485258458</v>
      </c>
    </row>
    <row r="2126" spans="1:20" x14ac:dyDescent="0.25">
      <c r="A2126" s="57">
        <f t="shared" si="609"/>
        <v>16890.101164192896</v>
      </c>
      <c r="B2126" s="12">
        <f t="shared" si="626"/>
        <v>2688.1430896034758</v>
      </c>
      <c r="C2126" s="57" t="str">
        <f t="shared" si="610"/>
        <v>-6.53136103829328-13.1042047501938i</v>
      </c>
      <c r="D2126" s="57" t="str">
        <f t="shared" si="611"/>
        <v>7.79777548556427-11.9729605210676i</v>
      </c>
      <c r="E2126" s="57" t="str">
        <f t="shared" si="612"/>
        <v>154.936100359658+2.78830837831291i</v>
      </c>
      <c r="F2126" s="57" t="str">
        <f t="shared" si="613"/>
        <v>3.83967832151858-24.7188792409671i</v>
      </c>
      <c r="G2126" s="57" t="str">
        <f t="shared" si="614"/>
        <v>0.999957936182755-0.00648552602959268i</v>
      </c>
      <c r="H2126" s="57" t="str">
        <f t="shared" si="615"/>
        <v>120.500632588233+202.873555571676i</v>
      </c>
      <c r="I2126" s="57" t="str">
        <f t="shared" si="616"/>
        <v>15.4522291776359-6.20536465000616i</v>
      </c>
      <c r="K2126" s="57" t="str">
        <f t="shared" si="617"/>
        <v>0.0259708585317829-0.0460888693674889i</v>
      </c>
      <c r="L2126" s="57" t="str">
        <f t="shared" si="618"/>
        <v>0.000125-0.186652826359722i</v>
      </c>
      <c r="M2126" s="57" t="str">
        <f t="shared" si="619"/>
        <v>0.0015-0.0899791436493981i</v>
      </c>
      <c r="N2126" s="57">
        <f t="shared" si="620"/>
        <v>63.507544959352302</v>
      </c>
      <c r="O2126" s="57">
        <f t="shared" si="621"/>
        <v>23.311819554225067</v>
      </c>
      <c r="P2126" s="371">
        <f t="shared" si="622"/>
        <v>23.311819554225067</v>
      </c>
      <c r="Q2126" s="371">
        <f t="shared" si="623"/>
        <v>-116.4924550406477</v>
      </c>
      <c r="R2126" s="12">
        <f t="shared" si="624"/>
        <v>63.507544959352302</v>
      </c>
      <c r="S2126" s="57">
        <f t="shared" si="625"/>
        <v>2.6881430896034759</v>
      </c>
      <c r="T2126" s="12">
        <f t="shared" si="608"/>
        <v>23.311819554225067</v>
      </c>
    </row>
    <row r="2127" spans="1:20" x14ac:dyDescent="0.25">
      <c r="A2127" s="57">
        <f t="shared" si="609"/>
        <v>16954.28354861683</v>
      </c>
      <c r="B2127" s="12">
        <f t="shared" si="626"/>
        <v>2698.3580333439691</v>
      </c>
      <c r="C2127" s="57" t="str">
        <f t="shared" si="610"/>
        <v>-6.49036397190033-13.0343739342836i</v>
      </c>
      <c r="D2127" s="57" t="str">
        <f t="shared" si="611"/>
        <v>7.79775855200013-11.9286342840718i</v>
      </c>
      <c r="E2127" s="57" t="str">
        <f t="shared" si="612"/>
        <v>154.933383984683+2.82514321842467i</v>
      </c>
      <c r="F2127" s="57" t="str">
        <f t="shared" si="613"/>
        <v>3.83967709169914-24.6254919886752i</v>
      </c>
      <c r="G2127" s="57" t="str">
        <f t="shared" si="614"/>
        <v>0.999957615903918-0.00651016894334741i</v>
      </c>
      <c r="H2127" s="57" t="str">
        <f t="shared" si="615"/>
        <v>120.593146093807+203.704468243602i</v>
      </c>
      <c r="I2127" s="57" t="str">
        <f t="shared" si="616"/>
        <v>15.4575070735803-6.17104605964529i</v>
      </c>
      <c r="K2127" s="57" t="str">
        <f t="shared" si="617"/>
        <v>0.0258237649892625-0.0459947878453723i</v>
      </c>
      <c r="L2127" s="57" t="str">
        <f t="shared" si="618"/>
        <v>0.000125-0.185946230683126i</v>
      </c>
      <c r="M2127" s="57" t="str">
        <f t="shared" si="619"/>
        <v>0.0015-0.0896385172837195i</v>
      </c>
      <c r="N2127" s="57">
        <f t="shared" si="620"/>
        <v>63.529352075569264</v>
      </c>
      <c r="O2127" s="57">
        <f t="shared" si="621"/>
        <v>23.263762737277037</v>
      </c>
      <c r="P2127" s="371">
        <f t="shared" si="622"/>
        <v>23.263762737277037</v>
      </c>
      <c r="Q2127" s="371">
        <f t="shared" si="623"/>
        <v>-116.47064792443074</v>
      </c>
      <c r="R2127" s="12">
        <f t="shared" si="624"/>
        <v>63.529352075569264</v>
      </c>
      <c r="S2127" s="57">
        <f t="shared" si="625"/>
        <v>2.6983580333439692</v>
      </c>
      <c r="T2127" s="12">
        <f t="shared" si="608"/>
        <v>23.263762737277037</v>
      </c>
    </row>
    <row r="2128" spans="1:20" x14ac:dyDescent="0.25">
      <c r="A2128" s="57">
        <f t="shared" si="609"/>
        <v>17018.709826101574</v>
      </c>
      <c r="B2128" s="12">
        <f t="shared" si="626"/>
        <v>2708.6117938706761</v>
      </c>
      <c r="C2128" s="57" t="str">
        <f t="shared" si="610"/>
        <v>-6.44955133899329-12.9649812381664i</v>
      </c>
      <c r="D2128" s="57" t="str">
        <f t="shared" si="611"/>
        <v>7.7977414895707-11.8844796401139i</v>
      </c>
      <c r="E2128" s="57" t="str">
        <f t="shared" si="612"/>
        <v>154.930814172748+2.86208129829658i</v>
      </c>
      <c r="F2128" s="57" t="str">
        <f t="shared" si="613"/>
        <v>3.8396758525161-24.532458982231i</v>
      </c>
      <c r="G2128" s="57" t="str">
        <f t="shared" si="614"/>
        <v>0.999957293186544-0.00653490547631453i</v>
      </c>
      <c r="H2128" s="57" t="str">
        <f t="shared" si="615"/>
        <v>120.686454941361+204.539259569382i</v>
      </c>
      <c r="I2128" s="57" t="str">
        <f t="shared" si="616"/>
        <v>15.4628286051746-6.13681237166334i</v>
      </c>
      <c r="K2128" s="57" t="str">
        <f t="shared" si="617"/>
        <v>0.0256772729766459-0.0459004309225745i</v>
      </c>
      <c r="L2128" s="57" t="str">
        <f t="shared" si="618"/>
        <v>0.000125-0.185242309905485i</v>
      </c>
      <c r="M2128" s="57" t="str">
        <f t="shared" si="619"/>
        <v>0.0015-0.0892991803982068i</v>
      </c>
      <c r="N2128" s="57">
        <f t="shared" si="620"/>
        <v>63.551521241889745</v>
      </c>
      <c r="O2128" s="57">
        <f t="shared" si="621"/>
        <v>23.21572440321907</v>
      </c>
      <c r="P2128" s="371">
        <f t="shared" si="622"/>
        <v>23.21572440321907</v>
      </c>
      <c r="Q2128" s="371">
        <f t="shared" si="623"/>
        <v>-116.44847875811026</v>
      </c>
      <c r="R2128" s="12">
        <f t="shared" si="624"/>
        <v>63.551521241889745</v>
      </c>
      <c r="S2128" s="57">
        <f t="shared" si="625"/>
        <v>2.7086117938706762</v>
      </c>
      <c r="T2128" s="12">
        <f t="shared" si="608"/>
        <v>23.21572440321907</v>
      </c>
    </row>
    <row r="2129" spans="1:20" x14ac:dyDescent="0.25">
      <c r="A2129" s="57">
        <f t="shared" si="609"/>
        <v>17083.38092344076</v>
      </c>
      <c r="B2129" s="12">
        <f t="shared" si="626"/>
        <v>2718.9045186873846</v>
      </c>
      <c r="C2129" s="57" t="str">
        <f t="shared" si="610"/>
        <v>-6.40892308188867-12.8960239770136i</v>
      </c>
      <c r="D2129" s="57" t="str">
        <f t="shared" si="611"/>
        <v>7.79772429729594-11.8404959539647i</v>
      </c>
      <c r="E2129" s="57" t="str">
        <f t="shared" si="612"/>
        <v>154.928391491574+2.89912231247066i</v>
      </c>
      <c r="F2129" s="57" t="str">
        <f t="shared" si="613"/>
        <v>3.83967460389818-24.4397788833221i</v>
      </c>
      <c r="G2129" s="57" t="str">
        <f t="shared" si="614"/>
        <v>0.999956968012069-0.00655973598397403i</v>
      </c>
      <c r="H2129" s="57" t="str">
        <f t="shared" si="615"/>
        <v>120.780566691858+205.377953233443i</v>
      </c>
      <c r="I2129" s="57" t="str">
        <f t="shared" si="616"/>
        <v>15.468194160694-6.10266304848773i</v>
      </c>
      <c r="K2129" s="57" t="str">
        <f t="shared" si="617"/>
        <v>0.0255313830003547-0.0458058029980858i</v>
      </c>
      <c r="L2129" s="57" t="str">
        <f t="shared" si="618"/>
        <v>0.000125-0.184541053900663i</v>
      </c>
      <c r="M2129" s="57" t="str">
        <f t="shared" si="619"/>
        <v>0.0015-0.0889611281113835i</v>
      </c>
      <c r="N2129" s="57">
        <f t="shared" si="620"/>
        <v>63.574051769364232</v>
      </c>
      <c r="O2129" s="57">
        <f t="shared" si="621"/>
        <v>23.167704920084368</v>
      </c>
      <c r="P2129" s="371">
        <f t="shared" si="622"/>
        <v>23.167704920084368</v>
      </c>
      <c r="Q2129" s="371">
        <f t="shared" si="623"/>
        <v>-116.42594823063577</v>
      </c>
      <c r="R2129" s="12">
        <f t="shared" si="624"/>
        <v>63.574051769364232</v>
      </c>
      <c r="S2129" s="57">
        <f t="shared" si="625"/>
        <v>2.7189045186873844</v>
      </c>
      <c r="T2129" s="12">
        <f t="shared" si="608"/>
        <v>23.167704920084368</v>
      </c>
    </row>
    <row r="2130" spans="1:20" x14ac:dyDescent="0.25">
      <c r="A2130" s="57">
        <f t="shared" si="609"/>
        <v>17148.297770949834</v>
      </c>
      <c r="B2130" s="12">
        <f t="shared" si="626"/>
        <v>2729.2363558583966</v>
      </c>
      <c r="C2130" s="57" t="str">
        <f t="shared" si="610"/>
        <v>-6.36847913296256-12.8274994766425i</v>
      </c>
      <c r="D2130" s="57" t="str">
        <f t="shared" si="611"/>
        <v>7.7977069741884-11.7966825928535i</v>
      </c>
      <c r="E2130" s="57" t="str">
        <f t="shared" si="612"/>
        <v>154.926116509258+2.93626595569387i</v>
      </c>
      <c r="F2130" s="57" t="str">
        <f t="shared" si="613"/>
        <v>3.83967334577358-24.3474503587128i</v>
      </c>
      <c r="G2130" s="57" t="str">
        <f t="shared" si="614"/>
        <v>0.999956640361786-0.0065846608231536i</v>
      </c>
      <c r="H2130" s="57" t="str">
        <f t="shared" si="615"/>
        <v>120.875488989669+206.220573126649i</v>
      </c>
      <c r="I2130" s="57" t="str">
        <f t="shared" si="616"/>
        <v>15.4736041323062-6.06859755323007i</v>
      </c>
      <c r="K2130" s="57" t="str">
        <f t="shared" si="617"/>
        <v>0.0253860955281586-0.0457109084598081i</v>
      </c>
      <c r="L2130" s="57" t="str">
        <f t="shared" si="618"/>
        <v>0.000125-0.183842452580855i</v>
      </c>
      <c r="M2130" s="57" t="str">
        <f t="shared" si="619"/>
        <v>0.0015-0.0886243555602543i</v>
      </c>
      <c r="N2130" s="57">
        <f t="shared" si="620"/>
        <v>63.596942951391568</v>
      </c>
      <c r="O2130" s="57">
        <f t="shared" si="621"/>
        <v>23.119704655111178</v>
      </c>
      <c r="P2130" s="371">
        <f t="shared" si="622"/>
        <v>23.119704655111178</v>
      </c>
      <c r="Q2130" s="371">
        <f t="shared" si="623"/>
        <v>-116.40305704860843</v>
      </c>
      <c r="R2130" s="12">
        <f t="shared" si="624"/>
        <v>63.596942951391568</v>
      </c>
      <c r="S2130" s="57">
        <f t="shared" si="625"/>
        <v>2.7292363558583967</v>
      </c>
      <c r="T2130" s="12">
        <f t="shared" si="608"/>
        <v>23.119704655111178</v>
      </c>
    </row>
    <row r="2131" spans="1:20" x14ac:dyDescent="0.25">
      <c r="A2131" s="57">
        <f t="shared" si="609"/>
        <v>17213.461302479442</v>
      </c>
      <c r="B2131" s="12">
        <f t="shared" si="626"/>
        <v>2739.6074540106583</v>
      </c>
      <c r="C2131" s="57" t="str">
        <f t="shared" si="610"/>
        <v>-6.32821941474746-12.7594050735724i</v>
      </c>
      <c r="D2131" s="57" t="str">
        <f t="shared" si="611"/>
        <v>7.79768951925291-11.7530389264592i</v>
      </c>
      <c r="E2131" s="57" t="str">
        <f t="shared" si="612"/>
        <v>154.923989794327+2.97351192291827i</v>
      </c>
      <c r="F2131" s="57" t="str">
        <f t="shared" si="613"/>
        <v>3.8396720780699-24.2554720802247i</v>
      </c>
      <c r="G2131" s="57" t="str">
        <f t="shared" si="614"/>
        <v>0.999956310216847-0.00660968035203373i</v>
      </c>
      <c r="H2131" s="57" t="str">
        <f t="shared" si="615"/>
        <v>120.971229563677+207.067143348723i</v>
      </c>
      <c r="I2131" s="57" t="str">
        <f t="shared" si="616"/>
        <v>15.4790589161182-6.0346153496723i</v>
      </c>
      <c r="K2131" s="57" t="str">
        <f t="shared" si="617"/>
        <v>0.0252414109894459-0.045615751684197i</v>
      </c>
      <c r="L2131" s="57" t="str">
        <f t="shared" si="618"/>
        <v>0.000125-0.183146495896449i</v>
      </c>
      <c r="M2131" s="57" t="str">
        <f t="shared" si="619"/>
        <v>0.0015-0.0882888579002332i</v>
      </c>
      <c r="N2131" s="57">
        <f t="shared" si="620"/>
        <v>63.620194063774591</v>
      </c>
      <c r="O2131" s="57">
        <f t="shared" si="621"/>
        <v>23.071723974719855</v>
      </c>
      <c r="P2131" s="371">
        <f t="shared" si="622"/>
        <v>23.071723974719855</v>
      </c>
      <c r="Q2131" s="371">
        <f t="shared" si="623"/>
        <v>-116.37980593622541</v>
      </c>
      <c r="R2131" s="12">
        <f t="shared" si="624"/>
        <v>63.620194063774591</v>
      </c>
      <c r="S2131" s="57">
        <f t="shared" si="625"/>
        <v>2.7396074540106583</v>
      </c>
      <c r="T2131" s="12">
        <f t="shared" si="608"/>
        <v>23.071723974719855</v>
      </c>
    </row>
    <row r="2132" spans="1:20" x14ac:dyDescent="0.25">
      <c r="A2132" s="57">
        <f t="shared" si="609"/>
        <v>17278.872455428864</v>
      </c>
      <c r="B2132" s="12">
        <f t="shared" si="626"/>
        <v>2750.017962335899</v>
      </c>
      <c r="C2132" s="57" t="str">
        <f t="shared" si="610"/>
        <v>-6.28814384002927-12.6917381150799i</v>
      </c>
      <c r="D2132" s="57" t="str">
        <f t="shared" si="611"/>
        <v>7.79767193148682-11.7095643269012i</v>
      </c>
      <c r="E2132" s="57" t="str">
        <f t="shared" si="612"/>
        <v>154.922011915796+3.01085990929984i</v>
      </c>
      <c r="F2132" s="57" t="str">
        <f t="shared" si="613"/>
        <v>3.83967080071419-24.1638427247179i</v>
      </c>
      <c r="G2132" s="57" t="str">
        <f t="shared" si="614"/>
        <v>0.999955977558259-0.00663479493015277i</v>
      </c>
      <c r="H2132" s="57" t="str">
        <f t="shared" si="615"/>
        <v>121.067796228398+207.917688210685i</v>
      </c>
      <c r="I2132" s="57" t="str">
        <f t="shared" si="616"/>
        <v>15.4845589122227-6.00071590225292i</v>
      </c>
      <c r="K2132" s="57" t="str">
        <f t="shared" si="617"/>
        <v>0.0250973297754992-0.0455203370359106i</v>
      </c>
      <c r="L2132" s="57" t="str">
        <f t="shared" si="618"/>
        <v>0.000125-0.182453173835873i</v>
      </c>
      <c r="M2132" s="57" t="str">
        <f t="shared" si="619"/>
        <v>0.0015-0.0879546303050741i</v>
      </c>
      <c r="N2132" s="57">
        <f t="shared" si="620"/>
        <v>63.643804364779427</v>
      </c>
      <c r="O2132" s="57">
        <f t="shared" si="621"/>
        <v>23.023763244490311</v>
      </c>
      <c r="P2132" s="371">
        <f t="shared" si="622"/>
        <v>23.023763244490311</v>
      </c>
      <c r="Q2132" s="371">
        <f t="shared" si="623"/>
        <v>-116.35619563522057</v>
      </c>
      <c r="R2132" s="12">
        <f t="shared" si="624"/>
        <v>63.643804364779427</v>
      </c>
      <c r="S2132" s="57">
        <f t="shared" si="625"/>
        <v>2.7500179623358991</v>
      </c>
      <c r="T2132" s="12">
        <f t="shared" si="608"/>
        <v>23.023763244490311</v>
      </c>
    </row>
    <row r="2133" spans="1:20" x14ac:dyDescent="0.25">
      <c r="A2133" s="57">
        <f t="shared" si="609"/>
        <v>17344.532170759496</v>
      </c>
      <c r="B2133" s="12">
        <f t="shared" si="626"/>
        <v>2760.4680305927754</v>
      </c>
      <c r="C2133" s="57" t="str">
        <f t="shared" si="610"/>
        <v>-6.24825231194414-12.6244959592512i</v>
      </c>
      <c r="D2133" s="57" t="str">
        <f t="shared" si="611"/>
        <v>7.79765420988007-11.6662581687306i</v>
      </c>
      <c r="E2133" s="57" t="str">
        <f t="shared" si="612"/>
        <v>154.920183443207+3.04830961019688i</v>
      </c>
      <c r="F2133" s="57" t="str">
        <f t="shared" si="613"/>
        <v>3.83966951363301-24.0725609740722i</v>
      </c>
      <c r="G2133" s="57" t="str">
        <f t="shared" si="614"/>
        <v>0.999955642366887-0.00666000491841215i</v>
      </c>
      <c r="H2133" s="57" t="str">
        <f t="shared" si="615"/>
        <v>121.165196885111+208.772232237335i</v>
      </c>
      <c r="I2133" s="57" t="str">
        <f t="shared" si="616"/>
        <v>15.4901045247456-5.96689867605254i</v>
      </c>
      <c r="K2133" s="57" t="str">
        <f t="shared" si="617"/>
        <v>0.0249538522397736-0.0454246688674634i</v>
      </c>
      <c r="L2133" s="57" t="str">
        <f t="shared" si="618"/>
        <v>0.000125-0.181762476425456i</v>
      </c>
      <c r="M2133" s="57" t="str">
        <f t="shared" si="619"/>
        <v>0.0015-0.0876216679668007i</v>
      </c>
      <c r="N2133" s="57">
        <f t="shared" si="620"/>
        <v>63.66777309519594</v>
      </c>
      <c r="O2133" s="57">
        <f t="shared" si="621"/>
        <v>22.975822829138632</v>
      </c>
      <c r="P2133" s="371">
        <f t="shared" si="622"/>
        <v>22.975822829138632</v>
      </c>
      <c r="Q2133" s="371">
        <f t="shared" si="623"/>
        <v>-116.33222690480406</v>
      </c>
      <c r="R2133" s="12">
        <f t="shared" si="624"/>
        <v>63.66777309519594</v>
      </c>
      <c r="S2133" s="57">
        <f t="shared" si="625"/>
        <v>2.7604680305927753</v>
      </c>
      <c r="T2133" s="12">
        <f t="shared" si="608"/>
        <v>22.975822829138632</v>
      </c>
    </row>
    <row r="2134" spans="1:20" x14ac:dyDescent="0.25">
      <c r="A2134" s="57">
        <f t="shared" si="609"/>
        <v>17410.441393008379</v>
      </c>
      <c r="B2134" s="12">
        <f t="shared" si="626"/>
        <v>2770.9578091090279</v>
      </c>
      <c r="C2134" s="57" t="str">
        <f t="shared" si="610"/>
        <v>-6.20854472407677-12.557675975034i</v>
      </c>
      <c r="D2134" s="57" t="str">
        <f t="shared" si="611"/>
        <v>7.79763635341465-11.6231198289209i</v>
      </c>
      <c r="E2134" s="57" t="str">
        <f t="shared" si="612"/>
        <v>154.918504946698+3.08586072116567i</v>
      </c>
      <c r="F2134" s="57" t="str">
        <f t="shared" si="613"/>
        <v>3.8396682167523-23.9816255151672i</v>
      </c>
      <c r="G2134" s="57" t="str">
        <f t="shared" si="614"/>
        <v>0.999955304623448-0.00668531067908136i</v>
      </c>
      <c r="H2134" s="57" t="str">
        <f t="shared" si="615"/>
        <v>121.26343952302+209.630800169765i</v>
      </c>
      <c r="I2134" s="57" t="str">
        <f t="shared" si="616"/>
        <v>15.4956961618938-5.93316313677997i</v>
      </c>
      <c r="K2134" s="57" t="str">
        <f t="shared" si="617"/>
        <v>0.0248109786981777-0.0453287515188842i</v>
      </c>
      <c r="L2134" s="57" t="str">
        <f t="shared" si="618"/>
        <v>0.000125-0.181074393729285i</v>
      </c>
      <c r="M2134" s="57" t="str">
        <f t="shared" si="619"/>
        <v>0.0015-0.087289966095637i</v>
      </c>
      <c r="N2134" s="57">
        <f t="shared" si="620"/>
        <v>63.692099478397338</v>
      </c>
      <c r="O2134" s="57">
        <f t="shared" si="621"/>
        <v>22.927903092494731</v>
      </c>
      <c r="P2134" s="371">
        <f t="shared" si="622"/>
        <v>22.927903092494731</v>
      </c>
      <c r="Q2134" s="371">
        <f t="shared" si="623"/>
        <v>-116.30790052160266</v>
      </c>
      <c r="R2134" s="12">
        <f t="shared" si="624"/>
        <v>63.692099478397338</v>
      </c>
      <c r="S2134" s="57">
        <f t="shared" si="625"/>
        <v>2.7709578091090279</v>
      </c>
      <c r="T2134" s="12">
        <f t="shared" si="608"/>
        <v>22.927903092494731</v>
      </c>
    </row>
    <row r="2135" spans="1:20" x14ac:dyDescent="0.25">
      <c r="A2135" s="57">
        <f t="shared" si="609"/>
        <v>17476.601070301815</v>
      </c>
      <c r="B2135" s="12">
        <f t="shared" si="626"/>
        <v>2781.4874487836423</v>
      </c>
      <c r="C2135" s="57" t="str">
        <f t="shared" si="610"/>
        <v>-6.16902096055783-12.4912755422883i</v>
      </c>
      <c r="D2135" s="57" t="str">
        <f t="shared" si="611"/>
        <v>7.79761836106502-11.5801486868591i</v>
      </c>
      <c r="E2135" s="57" t="str">
        <f t="shared" si="612"/>
        <v>154.916976997042+3.12351293795759i</v>
      </c>
      <c r="F2135" s="57" t="str">
        <f t="shared" si="613"/>
        <v>3.83966690999746-23.8910350398645i</v>
      </c>
      <c r="G2135" s="57" t="str">
        <f t="shared" si="614"/>
        <v>0.999954964308511-0.0067107125758033i</v>
      </c>
      <c r="H2135" s="57" t="str">
        <f t="shared" si="615"/>
        <v>121.362532220417+210.493416967899i</v>
      </c>
      <c r="I2135" s="57" t="str">
        <f t="shared" si="616"/>
        <v>15.5013342360032-5.89950875075786i</v>
      </c>
      <c r="K2135" s="57" t="str">
        <f t="shared" si="617"/>
        <v>0.0246687094293589-0.0452325893173823i</v>
      </c>
      <c r="L2135" s="57" t="str">
        <f t="shared" si="618"/>
        <v>0.000125-0.180388915849058i</v>
      </c>
      <c r="M2135" s="57" t="str">
        <f t="shared" si="619"/>
        <v>0.0015-0.0869595199199411i</v>
      </c>
      <c r="N2135" s="57">
        <f t="shared" si="620"/>
        <v>63.716782720406613</v>
      </c>
      <c r="O2135" s="57">
        <f t="shared" si="621"/>
        <v>22.880004397479986</v>
      </c>
      <c r="P2135" s="371">
        <f t="shared" si="622"/>
        <v>22.880004397479986</v>
      </c>
      <c r="Q2135" s="371">
        <f t="shared" si="623"/>
        <v>-116.28321727959339</v>
      </c>
      <c r="R2135" s="12">
        <f t="shared" si="624"/>
        <v>63.716782720406613</v>
      </c>
      <c r="S2135" s="57">
        <f t="shared" si="625"/>
        <v>2.7814874487836425</v>
      </c>
      <c r="T2135" s="12">
        <f t="shared" si="608"/>
        <v>22.880004397479986</v>
      </c>
    </row>
    <row r="2136" spans="1:20" x14ac:dyDescent="0.25">
      <c r="A2136" s="57">
        <f t="shared" si="609"/>
        <v>17543.01215436896</v>
      </c>
      <c r="B2136" s="12">
        <f t="shared" si="626"/>
        <v>2792.0571010890203</v>
      </c>
      <c r="C2136" s="57" t="str">
        <f t="shared" si="610"/>
        <v>-6.12968089616236-12.4252920518337i</v>
      </c>
      <c r="D2136" s="57" t="str">
        <f t="shared" si="611"/>
        <v>7.79760023179763-11.5373441243365i</v>
      </c>
      <c r="E2136" s="57" t="str">
        <f t="shared" si="612"/>
        <v>154.915600165706+3.16126595651433i</v>
      </c>
      <c r="F2136" s="57" t="str">
        <f t="shared" si="613"/>
        <v>3.83966559329328-23.800788244988i</v>
      </c>
      <c r="G2136" s="57" t="str">
        <f t="shared" si="614"/>
        <v>0.999954621402502-0.0067362109735993i</v>
      </c>
      <c r="H2136" s="57" t="str">
        <f t="shared" si="615"/>
        <v>121.462483145883+211.360107813096i</v>
      </c>
      <c r="I2136" s="57" t="str">
        <f t="shared" si="616"/>
        <v>15.5070191635893-5.86593498490859i</v>
      </c>
      <c r="K2136" s="57" t="str">
        <f t="shared" si="617"/>
        <v>0.0245270446749884-0.0451361865770148i</v>
      </c>
      <c r="L2136" s="57" t="str">
        <f t="shared" si="618"/>
        <v>0.000125-0.179706032923947i</v>
      </c>
      <c r="M2136" s="57" t="str">
        <f t="shared" si="619"/>
        <v>0.0015-0.0866303246861336i</v>
      </c>
      <c r="N2136" s="57">
        <f t="shared" si="620"/>
        <v>63.741822009958327</v>
      </c>
      <c r="O2136" s="57">
        <f t="shared" si="621"/>
        <v>22.832127106084084</v>
      </c>
      <c r="P2136" s="371">
        <f t="shared" si="622"/>
        <v>22.832127106084084</v>
      </c>
      <c r="Q2136" s="371">
        <f t="shared" si="623"/>
        <v>-116.25817799004167</v>
      </c>
      <c r="R2136" s="12">
        <f t="shared" si="624"/>
        <v>63.741822009958327</v>
      </c>
      <c r="S2136" s="57">
        <f t="shared" si="625"/>
        <v>2.7920571010890205</v>
      </c>
      <c r="T2136" s="12">
        <f t="shared" si="608"/>
        <v>22.832127106084084</v>
      </c>
    </row>
    <row r="2137" spans="1:20" x14ac:dyDescent="0.25">
      <c r="A2137" s="57">
        <f t="shared" si="609"/>
        <v>17609.675600555565</v>
      </c>
      <c r="B2137" s="12">
        <f t="shared" si="626"/>
        <v>2802.6669180731587</v>
      </c>
      <c r="C2137" s="57" t="str">
        <f t="shared" si="610"/>
        <v>-6.09052439640912-12.3597229054983i</v>
      </c>
      <c r="D2137" s="57" t="str">
        <f t="shared" si="611"/>
        <v>7.79758196457133-11.4947055255407i</v>
      </c>
      <c r="E2137" s="57" t="str">
        <f t="shared" si="612"/>
        <v>154.914375024907+3.19911947296241i</v>
      </c>
      <c r="F2137" s="57" t="str">
        <f t="shared" si="613"/>
        <v>3.83966426656407-23.7108838323059i</v>
      </c>
      <c r="G2137" s="57" t="str">
        <f t="shared" si="614"/>
        <v>0.999954275885693-0.00676180623887444i</v>
      </c>
      <c r="H2137" s="57" t="str">
        <f t="shared" si="615"/>
        <v>121.563300559492+212.230898110755i</v>
      </c>
      <c r="I2137" s="57" t="str">
        <f t="shared" si="616"/>
        <v>15.512751365396-5.83244130673989i</v>
      </c>
      <c r="K2137" s="57" t="str">
        <f t="shared" si="617"/>
        <v>0.0243859846400519-0.0450395475983623i</v>
      </c>
      <c r="L2137" s="57" t="str">
        <f t="shared" si="618"/>
        <v>0.000125-0.179025735130452i</v>
      </c>
      <c r="M2137" s="57" t="str">
        <f t="shared" si="619"/>
        <v>0.0015-0.0863023756586307i</v>
      </c>
      <c r="N2137" s="57">
        <f t="shared" si="620"/>
        <v>63.767216518565007</v>
      </c>
      <c r="O2137" s="57">
        <f t="shared" si="621"/>
        <v>22.784271579343862</v>
      </c>
      <c r="P2137" s="371">
        <f t="shared" si="622"/>
        <v>22.784271579343862</v>
      </c>
      <c r="Q2137" s="371">
        <f t="shared" si="623"/>
        <v>-116.23278348143499</v>
      </c>
      <c r="R2137" s="12">
        <f t="shared" si="624"/>
        <v>63.767216518565007</v>
      </c>
      <c r="S2137" s="57">
        <f t="shared" si="625"/>
        <v>2.8026669180731587</v>
      </c>
      <c r="T2137" s="12">
        <f t="shared" si="608"/>
        <v>22.784271579343862</v>
      </c>
    </row>
    <row r="2138" spans="1:20" x14ac:dyDescent="0.25">
      <c r="A2138" s="57">
        <f t="shared" si="609"/>
        <v>17676.592367837675</v>
      </c>
      <c r="B2138" s="12">
        <f t="shared" si="626"/>
        <v>2813.3170523618369</v>
      </c>
      <c r="C2138" s="57" t="str">
        <f t="shared" si="610"/>
        <v>-6.05155131765822-12.2945655161627i</v>
      </c>
      <c r="D2138" s="57" t="str">
        <f t="shared" si="611"/>
        <v>7.79756355833684-11.4522322770455i</v>
      </c>
      <c r="E2138" s="57" t="str">
        <f t="shared" si="612"/>
        <v>154.913302147655+3.2370731836063i</v>
      </c>
      <c r="F2138" s="57" t="str">
        <f t="shared" si="613"/>
        <v>3.83966292973349-23.6213205085115i</v>
      </c>
      <c r="G2138" s="57" t="str">
        <f t="shared" si="614"/>
        <v>0.999953927738209-0.00678749873942267i</v>
      </c>
      <c r="H2138" s="57" t="str">
        <f t="shared" si="615"/>
        <v>121.664992814042+213.105813492982i</v>
      </c>
      <c r="I2138" s="57" t="str">
        <f t="shared" si="616"/>
        <v>15.5185312664467-5.79902718433037i</v>
      </c>
      <c r="K2138" s="57" t="str">
        <f t="shared" si="617"/>
        <v>0.0242455294931418-0.0449426766682089i</v>
      </c>
      <c r="L2138" s="57" t="str">
        <f t="shared" si="618"/>
        <v>0.000125-0.178348012682259i</v>
      </c>
      <c r="M2138" s="57" t="str">
        <f t="shared" si="619"/>
        <v>0.0015-0.0859756681197758i</v>
      </c>
      <c r="N2138" s="57">
        <f t="shared" si="620"/>
        <v>63.792965400586382</v>
      </c>
      <c r="O2138" s="57">
        <f t="shared" si="621"/>
        <v>22.736438177319886</v>
      </c>
      <c r="P2138" s="371">
        <f t="shared" si="622"/>
        <v>22.736438177319886</v>
      </c>
      <c r="Q2138" s="371">
        <f t="shared" si="623"/>
        <v>-116.20703459941362</v>
      </c>
      <c r="R2138" s="12">
        <f t="shared" si="624"/>
        <v>63.792965400586382</v>
      </c>
      <c r="S2138" s="57">
        <f t="shared" si="625"/>
        <v>2.8133170523618367</v>
      </c>
      <c r="T2138" s="12">
        <f t="shared" si="608"/>
        <v>22.736438177319886</v>
      </c>
    </row>
    <row r="2139" spans="1:20" x14ac:dyDescent="0.25">
      <c r="A2139" s="57">
        <f t="shared" si="609"/>
        <v>17743.76341883546</v>
      </c>
      <c r="B2139" s="12">
        <f t="shared" si="626"/>
        <v>2824.007657160812</v>
      </c>
      <c r="C2139" s="57" t="str">
        <f t="shared" si="610"/>
        <v>-6.01276150721148-12.2298173078055i</v>
      </c>
      <c r="D2139" s="57" t="str">
        <f t="shared" si="611"/>
        <v>7.79754501203715-11.4099237678031i</v>
      </c>
      <c r="E2139" s="57" t="str">
        <f t="shared" si="612"/>
        <v>154.912382107817+3.27512678492151i</v>
      </c>
      <c r="F2139" s="57" t="str">
        <f t="shared" si="613"/>
        <v>3.83966158272465-23.5320969852046i</v>
      </c>
      <c r="G2139" s="57" t="str">
        <f t="shared" si="614"/>
        <v>0.999953576940022-0.00681328884443214i</v>
      </c>
      <c r="H2139" s="57" t="str">
        <f t="shared" si="615"/>
        <v>121.767568356304+213.984879821295i</v>
      </c>
      <c r="I2139" s="57" t="str">
        <f t="shared" si="616"/>
        <v>15.5243592960965-5.76569208631491i</v>
      </c>
      <c r="K2139" s="57" t="str">
        <f t="shared" si="617"/>
        <v>0.0241056793667501-0.0448455780592266i</v>
      </c>
      <c r="L2139" s="57" t="str">
        <f t="shared" si="618"/>
        <v>0.000125-0.177672855830104i</v>
      </c>
      <c r="M2139" s="57" t="str">
        <f t="shared" si="619"/>
        <v>0.0015-0.085650197369771i</v>
      </c>
      <c r="N2139" s="57">
        <f t="shared" si="620"/>
        <v>63.819067793295829</v>
      </c>
      <c r="O2139" s="57">
        <f t="shared" si="621"/>
        <v>22.68862725907541</v>
      </c>
      <c r="P2139" s="371">
        <f t="shared" si="622"/>
        <v>22.68862725907541</v>
      </c>
      <c r="Q2139" s="371">
        <f t="shared" si="623"/>
        <v>-116.18093220670417</v>
      </c>
      <c r="R2139" s="12">
        <f t="shared" si="624"/>
        <v>63.819067793295829</v>
      </c>
      <c r="S2139" s="57">
        <f t="shared" si="625"/>
        <v>2.8240076571608119</v>
      </c>
      <c r="T2139" s="12">
        <f t="shared" si="608"/>
        <v>22.68862725907541</v>
      </c>
    </row>
    <row r="2140" spans="1:20" x14ac:dyDescent="0.25">
      <c r="A2140" s="57">
        <f t="shared" si="609"/>
        <v>17811.189719827034</v>
      </c>
      <c r="B2140" s="12">
        <f t="shared" si="626"/>
        <v>2834.7388862580233</v>
      </c>
      <c r="C2140" s="57" t="str">
        <f t="shared" si="610"/>
        <v>-5.97415480341108-12.1654757155456i</v>
      </c>
      <c r="D2140" s="57" t="str">
        <f t="shared" si="611"/>
        <v>7.79752632460698-11.3677793891348i</v>
      </c>
      <c r="E2140" s="57" t="str">
        <f t="shared" si="612"/>
        <v>154.911615480164+3.31327997354718i</v>
      </c>
      <c r="F2140" s="57" t="str">
        <f t="shared" si="613"/>
        <v>3.83966022546004-23.4432119788734i</v>
      </c>
      <c r="G2140" s="57" t="str">
        <f t="shared" si="614"/>
        <v>0.999953223470952-0.00683917692449039i</v>
      </c>
      <c r="H2140" s="57" t="str">
        <f t="shared" si="615"/>
        <v>121.871035728293+214.868123189343i</v>
      </c>
      <c r="I2140" s="57" t="str">
        <f t="shared" si="616"/>
        <v>15.5302358880829-5.73243548187058i</v>
      </c>
      <c r="K2140" s="57" t="str">
        <f t="shared" si="617"/>
        <v>0.0239664343575676-0.0447482560296667i</v>
      </c>
      <c r="L2140" s="57" t="str">
        <f t="shared" si="618"/>
        <v>0.000125-0.17700025486163i</v>
      </c>
      <c r="M2140" s="57" t="str">
        <f t="shared" si="619"/>
        <v>0.0015-0.0853259587266095i</v>
      </c>
      <c r="N2140" s="57">
        <f t="shared" si="620"/>
        <v>63.845522816952595</v>
      </c>
      <c r="O2140" s="57">
        <f t="shared" si="621"/>
        <v>22.640839182654076</v>
      </c>
      <c r="P2140" s="371">
        <f t="shared" si="622"/>
        <v>22.640839182654076</v>
      </c>
      <c r="Q2140" s="371">
        <f t="shared" si="623"/>
        <v>-116.1544771830474</v>
      </c>
      <c r="R2140" s="12">
        <f t="shared" si="624"/>
        <v>63.845522816952595</v>
      </c>
      <c r="S2140" s="57">
        <f t="shared" si="625"/>
        <v>2.8347388862580232</v>
      </c>
      <c r="T2140" s="12">
        <f t="shared" si="608"/>
        <v>22.640839182654076</v>
      </c>
    </row>
    <row r="2141" spans="1:20" x14ac:dyDescent="0.25">
      <c r="A2141" s="57">
        <f t="shared" si="609"/>
        <v>17878.872240762379</v>
      </c>
      <c r="B2141" s="12">
        <f t="shared" si="626"/>
        <v>2845.5108940258037</v>
      </c>
      <c r="C2141" s="57" t="str">
        <f t="shared" si="610"/>
        <v>-5.93573103573891-12.1015381856828i</v>
      </c>
      <c r="D2141" s="57" t="str">
        <f t="shared" si="611"/>
        <v>7.79750749497308-11.325798534722i</v>
      </c>
      <c r="E2141" s="57" t="str">
        <f t="shared" si="612"/>
        <v>154.911002840422+3.35153244627607i</v>
      </c>
      <c r="F2141" s="57" t="str">
        <f t="shared" si="613"/>
        <v>3.83965885786158-23.3546642108755i</v>
      </c>
      <c r="G2141" s="57" t="str">
        <f t="shared" si="614"/>
        <v>0.999952867310666-0.00686516335158966i</v>
      </c>
      <c r="H2141" s="57" t="str">
        <f t="shared" si="615"/>
        <v>121.975403568556+215.755569925699i</v>
      </c>
      <c r="I2141" s="57" t="str">
        <f t="shared" si="616"/>
        <v>15.5361614805802-5.6992568407015i</v>
      </c>
      <c r="K2141" s="57" t="str">
        <f t="shared" si="617"/>
        <v>0.0238277945267813-0.0446507148230548i</v>
      </c>
      <c r="L2141" s="57" t="str">
        <f t="shared" si="618"/>
        <v>0.000125-0.176330200101245i</v>
      </c>
      <c r="M2141" s="57" t="str">
        <f t="shared" si="619"/>
        <v>0.0015-0.0850029475260111i</v>
      </c>
      <c r="N2141" s="57">
        <f t="shared" si="620"/>
        <v>63.872329574873191</v>
      </c>
      <c r="O2141" s="57">
        <f t="shared" si="621"/>
        <v>22.593074305057648</v>
      </c>
      <c r="P2141" s="371">
        <f t="shared" si="622"/>
        <v>22.593074305057648</v>
      </c>
      <c r="Q2141" s="371">
        <f t="shared" si="623"/>
        <v>-116.12767042512681</v>
      </c>
      <c r="R2141" s="12">
        <f t="shared" si="624"/>
        <v>63.872329574873191</v>
      </c>
      <c r="S2141" s="57">
        <f t="shared" si="625"/>
        <v>2.8455108940258036</v>
      </c>
      <c r="T2141" s="12">
        <f t="shared" si="608"/>
        <v>22.593074305057648</v>
      </c>
    </row>
    <row r="2142" spans="1:20" x14ac:dyDescent="0.25">
      <c r="A2142" s="57">
        <f t="shared" si="609"/>
        <v>17946.811955277277</v>
      </c>
      <c r="B2142" s="12">
        <f t="shared" si="626"/>
        <v>2856.3238354231021</v>
      </c>
      <c r="C2142" s="57" t="str">
        <f t="shared" si="610"/>
        <v>-5.89749002491723-12.0380021757391i</v>
      </c>
      <c r="D2142" s="57" t="str">
        <f t="shared" si="611"/>
        <v>7.79748852205404-11.2839806005983i</v>
      </c>
      <c r="E2142" s="57" t="str">
        <f t="shared" si="612"/>
        <v>154.910544765333+3.38988390004555i</v>
      </c>
      <c r="F2142" s="57" t="str">
        <f t="shared" si="613"/>
        <v>3.8396574798506-23.2664524074201i</v>
      </c>
      <c r="G2142" s="57" t="str">
        <f t="shared" si="614"/>
        <v>0.999952508438675-0.00689124849913218i</v>
      </c>
      <c r="H2142" s="57" t="str">
        <f t="shared" si="615"/>
        <v>122.080680613483+216.647246596666i</v>
      </c>
      <c r="I2142" s="57" t="str">
        <f t="shared" si="616"/>
        <v>15.5421365162525-5.66615563302453i</v>
      </c>
      <c r="K2142" s="57" t="str">
        <f t="shared" si="617"/>
        <v>0.0236897599003765-0.0445529586678921i</v>
      </c>
      <c r="L2142" s="57" t="str">
        <f t="shared" si="618"/>
        <v>0.000125-0.175662681909988i</v>
      </c>
      <c r="M2142" s="57" t="str">
        <f t="shared" si="619"/>
        <v>0.0015-0.08468115912135i</v>
      </c>
      <c r="N2142" s="57">
        <f t="shared" si="620"/>
        <v>63.8994871535036</v>
      </c>
      <c r="O2142" s="57">
        <f t="shared" si="621"/>
        <v>22.545332982225514</v>
      </c>
      <c r="P2142" s="371">
        <f t="shared" si="622"/>
        <v>22.545332982225514</v>
      </c>
      <c r="Q2142" s="371">
        <f t="shared" si="623"/>
        <v>-116.1005128464964</v>
      </c>
      <c r="R2142" s="12">
        <f t="shared" si="624"/>
        <v>63.8994871535036</v>
      </c>
      <c r="S2142" s="57">
        <f t="shared" si="625"/>
        <v>2.856323835423102</v>
      </c>
      <c r="T2142" s="12">
        <f t="shared" si="608"/>
        <v>22.545332982225514</v>
      </c>
    </row>
    <row r="2143" spans="1:20" x14ac:dyDescent="0.25">
      <c r="A2143" s="57">
        <f t="shared" si="609"/>
        <v>18015.009840707331</v>
      </c>
      <c r="B2143" s="12">
        <f t="shared" si="626"/>
        <v>2867.1778659977099</v>
      </c>
      <c r="C2143" s="57" t="str">
        <f t="shared" si="610"/>
        <v>-5.85943158300778-11.9748651544961i</v>
      </c>
      <c r="D2143" s="57" t="str">
        <f t="shared" si="611"/>
        <v>7.7974694047603-11.2423249851401i</v>
      </c>
      <c r="E2143" s="57" t="str">
        <f t="shared" si="612"/>
        <v>154.910241832704+3.42833403192744i</v>
      </c>
      <c r="F2143" s="57" t="str">
        <f t="shared" si="613"/>
        <v>3.83965609134787-23.1785752995491i</v>
      </c>
      <c r="G2143" s="57" t="str">
        <f t="shared" si="614"/>
        <v>0.999952146834335-0.00691743274193548i</v>
      </c>
      <c r="H2143" s="57" t="str">
        <f t="shared" si="615"/>
        <v>122.186875698638+217.543180009141i</v>
      </c>
      <c r="I2143" s="57" t="str">
        <f t="shared" si="616"/>
        <v>15.5481614423084-5.63313132955412i</v>
      </c>
      <c r="K2143" s="57" t="str">
        <f t="shared" si="617"/>
        <v>0.0235523304694399-0.0444549917773613i</v>
      </c>
      <c r="L2143" s="57" t="str">
        <f t="shared" si="618"/>
        <v>0.000125-0.174997690685383i</v>
      </c>
      <c r="M2143" s="57" t="str">
        <f t="shared" si="619"/>
        <v>0.0015-0.0843605888835922i</v>
      </c>
      <c r="N2143" s="57">
        <f t="shared" si="620"/>
        <v>63.92699462249503</v>
      </c>
      <c r="O2143" s="57">
        <f t="shared" si="621"/>
        <v>22.497615569012382</v>
      </c>
      <c r="P2143" s="371">
        <f t="shared" si="622"/>
        <v>22.497615569012382</v>
      </c>
      <c r="Q2143" s="371">
        <f t="shared" si="623"/>
        <v>-116.07300537750497</v>
      </c>
      <c r="R2143" s="12">
        <f t="shared" si="624"/>
        <v>63.92699462249503</v>
      </c>
      <c r="S2143" s="57">
        <f t="shared" si="625"/>
        <v>2.8671778659977099</v>
      </c>
      <c r="T2143" s="12">
        <f t="shared" si="608"/>
        <v>22.497615569012382</v>
      </c>
    </row>
    <row r="2144" spans="1:20" x14ac:dyDescent="0.25">
      <c r="A2144" s="57">
        <f t="shared" si="609"/>
        <v>18083.466878102019</v>
      </c>
      <c r="B2144" s="12">
        <f t="shared" si="626"/>
        <v>2878.0731418885011</v>
      </c>
      <c r="C2144" s="57" t="str">
        <f t="shared" si="610"/>
        <v>-5.8215555135118-11.9121246020319i</v>
      </c>
      <c r="D2144" s="57" t="str">
        <f t="shared" si="611"/>
        <v>7.79745014199381-11.2008310890579i</v>
      </c>
      <c r="E2144" s="57" t="str">
        <f t="shared" si="612"/>
        <v>154.910094621456+3.46688253911541i</v>
      </c>
      <c r="F2144" s="57" t="str">
        <f t="shared" si="613"/>
        <v>3.83965469227346-23.0910316231191i</v>
      </c>
      <c r="G2144" s="57" t="str">
        <f t="shared" si="614"/>
        <v>0.999951782476846-0.00694371645623774i</v>
      </c>
      <c r="H2144" s="57" t="str">
        <f t="shared" si="615"/>
        <v>122.293997760114+218.443397213503i</v>
      </c>
      <c r="I2144" s="57" t="str">
        <f t="shared" si="616"/>
        <v>15.554236710556-5.60018340148789i</v>
      </c>
      <c r="K2144" s="57" t="str">
        <f t="shared" si="617"/>
        <v>0.0234155061904658-0.0443568183490389i</v>
      </c>
      <c r="L2144" s="57" t="str">
        <f t="shared" si="618"/>
        <v>0.000125-0.17433521686131i</v>
      </c>
      <c r="M2144" s="57" t="str">
        <f t="shared" si="619"/>
        <v>0.0015-0.0840412322012275i</v>
      </c>
      <c r="N2144" s="57">
        <f t="shared" si="620"/>
        <v>63.954851034779807</v>
      </c>
      <c r="O2144" s="57">
        <f t="shared" si="621"/>
        <v>22.449922419166938</v>
      </c>
      <c r="P2144" s="371">
        <f t="shared" si="622"/>
        <v>22.449922419166938</v>
      </c>
      <c r="Q2144" s="371">
        <f t="shared" si="623"/>
        <v>-116.04514896522019</v>
      </c>
      <c r="R2144" s="12">
        <f t="shared" si="624"/>
        <v>63.954851034779807</v>
      </c>
      <c r="S2144" s="57">
        <f t="shared" si="625"/>
        <v>2.8780731418885011</v>
      </c>
      <c r="T2144" s="12">
        <f t="shared" si="608"/>
        <v>22.449922419166938</v>
      </c>
    </row>
    <row r="2145" spans="1:20" x14ac:dyDescent="0.25">
      <c r="A2145" s="57">
        <f t="shared" si="609"/>
        <v>18152.184052238805</v>
      </c>
      <c r="B2145" s="12">
        <f t="shared" si="626"/>
        <v>2889.0098198276773</v>
      </c>
      <c r="C2145" s="57" t="str">
        <f t="shared" si="610"/>
        <v>-5.78386161147075-11.8497780097571i</v>
      </c>
      <c r="D2145" s="57" t="str">
        <f t="shared" si="611"/>
        <v>7.7974307326484-11.1594983153883i</v>
      </c>
      <c r="E2145" s="57" t="str">
        <f t="shared" si="612"/>
        <v>154.910103711687+3.50552911891371i</v>
      </c>
      <c r="F2145" s="57" t="str">
        <f t="shared" si="613"/>
        <v>3.83965328254691-23.0038201187832i</v>
      </c>
      <c r="G2145" s="57" t="str">
        <f t="shared" si="614"/>
        <v>0.999951415345247-0.00697010001970315i</v>
      </c>
      <c r="H2145" s="57" t="str">
        <f t="shared" si="615"/>
        <v>122.402055835909+219.347925506563i</v>
      </c>
      <c r="I2145" s="57" t="str">
        <f t="shared" si="616"/>
        <v>15.5603627774595-5.56731132049149i</v>
      </c>
      <c r="K2145" s="57" t="str">
        <f t="shared" si="617"/>
        <v>0.0232792869856629-0.044258442564611i</v>
      </c>
      <c r="L2145" s="57" t="str">
        <f t="shared" si="618"/>
        <v>0.000125-0.17367525090786i</v>
      </c>
      <c r="M2145" s="57" t="str">
        <f t="shared" si="619"/>
        <v>0.0015-0.0837230844802028i</v>
      </c>
      <c r="N2145" s="57">
        <f t="shared" si="620"/>
        <v>63.983055426647368</v>
      </c>
      <c r="O2145" s="57">
        <f t="shared" si="621"/>
        <v>22.402253885311051</v>
      </c>
      <c r="P2145" s="371">
        <f t="shared" si="622"/>
        <v>22.402253885311051</v>
      </c>
      <c r="Q2145" s="371">
        <f t="shared" si="623"/>
        <v>-116.01694457335263</v>
      </c>
      <c r="R2145" s="12">
        <f t="shared" si="624"/>
        <v>63.983055426647368</v>
      </c>
      <c r="S2145" s="57">
        <f t="shared" si="625"/>
        <v>2.8890098198276775</v>
      </c>
      <c r="T2145" s="12">
        <f t="shared" si="608"/>
        <v>22.402253885311051</v>
      </c>
    </row>
    <row r="2146" spans="1:20" x14ac:dyDescent="0.25">
      <c r="A2146" s="57">
        <f t="shared" si="609"/>
        <v>18221.162351637315</v>
      </c>
      <c r="B2146" s="12">
        <f t="shared" si="626"/>
        <v>2899.9880571430226</v>
      </c>
      <c r="C2146" s="57" t="str">
        <f t="shared" si="610"/>
        <v>-5.74634966356569-11.7878228804487i</v>
      </c>
      <c r="D2146" s="57" t="str">
        <f t="shared" si="611"/>
        <v>7.79741117560951-11.1183260694847i</v>
      </c>
      <c r="E2146" s="57" t="str">
        <f t="shared" si="612"/>
        <v>154.910269684713+3.5442734687233i</v>
      </c>
      <c r="F2146" s="57" t="str">
        <f t="shared" si="613"/>
        <v>3.83965186208715-22.9169395319731i</v>
      </c>
      <c r="G2146" s="57" t="str">
        <f t="shared" si="614"/>
        <v>0.999951045418419-0.00699658381142725i</v>
      </c>
      <c r="H2146" s="57" t="str">
        <f t="shared" si="615"/>
        <v>122.511059067322+220.256792434541i</v>
      </c>
      <c r="I2146" s="57" t="str">
        <f t="shared" si="616"/>
        <v>15.5665401041959-5.53451455868369i</v>
      </c>
      <c r="K2146" s="57" t="str">
        <f t="shared" si="617"/>
        <v>0.0231436727432641-0.0441598685895962i</v>
      </c>
      <c r="L2146" s="57" t="str">
        <f t="shared" si="618"/>
        <v>0.000125-0.173017783331202i</v>
      </c>
      <c r="M2146" s="57" t="str">
        <f t="shared" si="619"/>
        <v>0.0015-0.0834061411438556i</v>
      </c>
      <c r="N2146" s="57">
        <f t="shared" si="620"/>
        <v>64.011606817825779</v>
      </c>
      <c r="O2146" s="57">
        <f t="shared" si="621"/>
        <v>22.354610318918429</v>
      </c>
      <c r="P2146" s="371">
        <f t="shared" si="622"/>
        <v>22.354610318918429</v>
      </c>
      <c r="Q2146" s="371">
        <f t="shared" si="623"/>
        <v>-115.98839318217422</v>
      </c>
      <c r="R2146" s="12">
        <f t="shared" si="624"/>
        <v>64.011606817825779</v>
      </c>
      <c r="S2146" s="57">
        <f t="shared" si="625"/>
        <v>2.8999880571430228</v>
      </c>
      <c r="T2146" s="12">
        <f t="shared" si="608"/>
        <v>22.354610318918429</v>
      </c>
    </row>
    <row r="2147" spans="1:20" x14ac:dyDescent="0.25">
      <c r="A2147" s="57">
        <f t="shared" si="609"/>
        <v>18290.402768573535</v>
      </c>
      <c r="B2147" s="12">
        <f t="shared" si="626"/>
        <v>2911.008011760166</v>
      </c>
      <c r="C2147" s="57" t="str">
        <f t="shared" si="610"/>
        <v>-5.70901944821849-11.726256728283i</v>
      </c>
      <c r="D2147" s="57" t="str">
        <f t="shared" si="611"/>
        <v>7.79739146975386-11.0773137590093i</v>
      </c>
      <c r="E2147" s="57" t="str">
        <f t="shared" si="612"/>
        <v>154.910593123135+3.5831152860291i</v>
      </c>
      <c r="F2147" s="57" t="str">
        <f t="shared" si="613"/>
        <v>3.83965043081244-22.8303886128806i</v>
      </c>
      <c r="G2147" s="57" t="str">
        <f t="shared" si="614"/>
        <v>0.999950672675082-0.00702316821194238i</v>
      </c>
      <c r="H2147" s="57" t="str">
        <f t="shared" si="615"/>
        <v>122.621016700374+221.17002579609i</v>
      </c>
      <c r="I2147" s="57" t="str">
        <f t="shared" si="616"/>
        <v>15.5727691567122-5.50179258862124i</v>
      </c>
      <c r="K2147" s="57" t="str">
        <f t="shared" si="617"/>
        <v>0.0230086633178379-0.0440611005730727i</v>
      </c>
      <c r="L2147" s="57" t="str">
        <f t="shared" si="618"/>
        <v>0.000125-0.172362804673443i</v>
      </c>
      <c r="M2147" s="57" t="str">
        <f t="shared" si="619"/>
        <v>0.0015-0.083090397632851i</v>
      </c>
      <c r="N2147" s="57">
        <f t="shared" si="620"/>
        <v>64.040504211558641</v>
      </c>
      <c r="O2147" s="57">
        <f t="shared" si="621"/>
        <v>22.306992070294061</v>
      </c>
      <c r="P2147" s="371">
        <f t="shared" si="622"/>
        <v>22.306992070294061</v>
      </c>
      <c r="Q2147" s="371">
        <f t="shared" si="623"/>
        <v>-115.95949578844136</v>
      </c>
      <c r="R2147" s="12">
        <f t="shared" si="624"/>
        <v>64.040504211558641</v>
      </c>
      <c r="S2147" s="57">
        <f t="shared" si="625"/>
        <v>2.911008011760166</v>
      </c>
      <c r="T2147" s="12">
        <f t="shared" si="608"/>
        <v>22.306992070294061</v>
      </c>
    </row>
    <row r="2148" spans="1:20" x14ac:dyDescent="0.25">
      <c r="A2148" s="57">
        <f t="shared" si="609"/>
        <v>18359.906299094117</v>
      </c>
      <c r="B2148" s="12">
        <f t="shared" si="626"/>
        <v>2922.0698422048549</v>
      </c>
      <c r="C2148" s="57" t="str">
        <f t="shared" si="610"/>
        <v>-5.67187073569125-11.6650770788663i</v>
      </c>
      <c r="D2148" s="57" t="str">
        <f t="shared" si="611"/>
        <v>7.79737161394994-11.036460793924i</v>
      </c>
      <c r="E2148" s="57" t="str">
        <f t="shared" si="612"/>
        <v>154.911074610883+3.62205426838451i</v>
      </c>
      <c r="F2148" s="57" t="str">
        <f t="shared" si="613"/>
        <v>3.83964898864043-22.7441661164399i</v>
      </c>
      <c r="G2148" s="57" t="str">
        <f t="shared" si="614"/>
        <v>0.999950297093794-0.00704985360322306i</v>
      </c>
      <c r="H2148" s="57" t="str">
        <f t="shared" si="615"/>
        <v>122.731938087254+222.087653645379i</v>
      </c>
      <c r="I2148" s="57" t="str">
        <f t="shared" si="616"/>
        <v>15.5790504057851-5.46914488328377i</v>
      </c>
      <c r="K2148" s="57" t="str">
        <f t="shared" si="617"/>
        <v>0.0228742585305993-0.0439621426474099i</v>
      </c>
      <c r="L2148" s="57" t="str">
        <f t="shared" si="618"/>
        <v>0.000125-0.171710305512495i</v>
      </c>
      <c r="M2148" s="57" t="str">
        <f t="shared" si="619"/>
        <v>0.0015-0.0827758494051118i</v>
      </c>
      <c r="N2148" s="57">
        <f t="shared" si="620"/>
        <v>64.069746594689093</v>
      </c>
      <c r="O2148" s="57">
        <f t="shared" si="621"/>
        <v>22.259399488552916</v>
      </c>
      <c r="P2148" s="371">
        <f t="shared" si="622"/>
        <v>22.259399488552916</v>
      </c>
      <c r="Q2148" s="371">
        <f t="shared" si="623"/>
        <v>-115.93025340531091</v>
      </c>
      <c r="R2148" s="12">
        <f t="shared" si="624"/>
        <v>64.069746594689093</v>
      </c>
      <c r="S2148" s="57">
        <f t="shared" si="625"/>
        <v>2.9220698422048548</v>
      </c>
      <c r="T2148" s="12">
        <f t="shared" si="608"/>
        <v>22.259399488552916</v>
      </c>
    </row>
    <row r="2149" spans="1:20" x14ac:dyDescent="0.25">
      <c r="A2149" s="57">
        <f t="shared" si="609"/>
        <v>18429.673943030677</v>
      </c>
      <c r="B2149" s="12">
        <f t="shared" si="626"/>
        <v>2933.1737076052336</v>
      </c>
      <c r="C2149" s="57" t="str">
        <f t="shared" si="610"/>
        <v>-5.63490328818762-11.6042814692652i</v>
      </c>
      <c r="D2149" s="57" t="str">
        <f t="shared" si="611"/>
        <v>7.79735160705742-10.9957665864827i</v>
      </c>
      <c r="E2149" s="57" t="str">
        <f t="shared" si="612"/>
        <v>154.91171473327+3.66109011339532i</v>
      </c>
      <c r="F2149" s="57" t="str">
        <f t="shared" si="613"/>
        <v>3.83964753548819-22.6582708023096i</v>
      </c>
      <c r="G2149" s="57" t="str">
        <f t="shared" si="614"/>
        <v>0.999949918652951-0.00707664036869143i</v>
      </c>
      <c r="H2149" s="57" t="str">
        <f t="shared" si="615"/>
        <v>122.843832687784+223.009704295196i</v>
      </c>
      <c r="I2149" s="57" t="str">
        <f t="shared" si="616"/>
        <v>15.5853843270799-5.43657091605844i</v>
      </c>
      <c r="K2149" s="57" t="str">
        <f t="shared" si="617"/>
        <v>0.0227404581697261-0.0438629989280077i</v>
      </c>
      <c r="L2149" s="57" t="str">
        <f t="shared" si="618"/>
        <v>0.000125-0.17106027646194i</v>
      </c>
      <c r="M2149" s="57" t="str">
        <f t="shared" si="619"/>
        <v>0.0015-0.0824624919357557i</v>
      </c>
      <c r="N2149" s="57">
        <f t="shared" si="620"/>
        <v>64.099332937739419</v>
      </c>
      <c r="O2149" s="57">
        <f t="shared" si="621"/>
        <v>22.211832921599846</v>
      </c>
      <c r="P2149" s="371">
        <f t="shared" si="622"/>
        <v>22.211832921599846</v>
      </c>
      <c r="Q2149" s="371">
        <f t="shared" si="623"/>
        <v>-115.90066706226058</v>
      </c>
      <c r="R2149" s="12">
        <f t="shared" si="624"/>
        <v>64.099332937739419</v>
      </c>
      <c r="S2149" s="57">
        <f t="shared" si="625"/>
        <v>2.9331737076052335</v>
      </c>
      <c r="T2149" s="12">
        <f t="shared" si="608"/>
        <v>22.211832921599846</v>
      </c>
    </row>
    <row r="2150" spans="1:20" x14ac:dyDescent="0.25">
      <c r="A2150" s="57">
        <f t="shared" si="609"/>
        <v>18499.706704014192</v>
      </c>
      <c r="B2150" s="12">
        <f t="shared" si="626"/>
        <v>2944.3197676941336</v>
      </c>
      <c r="C2150" s="57" t="str">
        <f t="shared" si="610"/>
        <v>-5.59811685995215-11.5438674480357i</v>
      </c>
      <c r="D2150" s="57" t="str">
        <f t="shared" si="611"/>
        <v>7.79733144792756-10.9552305512219i</v>
      </c>
      <c r="E2150" s="57" t="str">
        <f t="shared" si="612"/>
        <v>154.912514077049+3.70022251870381i</v>
      </c>
      <c r="F2150" s="57" t="str">
        <f t="shared" si="613"/>
        <v>3.83964607127216-22.5727014348553i</v>
      </c>
      <c r="G2150" s="57" t="str">
        <f t="shared" si="614"/>
        <v>0.999949537330782-0.00710352889322272i</v>
      </c>
      <c r="H2150" s="57" t="str">
        <f t="shared" si="615"/>
        <v>122.956710070915+223.936206320111i</v>
      </c>
      <c r="I2150" s="57" t="str">
        <f t="shared" si="616"/>
        <v>15.5917714012107-5.40407016072506i</v>
      </c>
      <c r="K2150" s="57" t="str">
        <f t="shared" si="617"/>
        <v>0.0226072619906747-0.0437636735130388i</v>
      </c>
      <c r="L2150" s="57" t="str">
        <f t="shared" si="618"/>
        <v>0.000125-0.17041270817089i</v>
      </c>
      <c r="M2150" s="57" t="str">
        <f t="shared" si="619"/>
        <v>0.0015-0.0821503207170313i</v>
      </c>
      <c r="N2150" s="57">
        <f t="shared" si="620"/>
        <v>64.129262195000379</v>
      </c>
      <c r="O2150" s="57">
        <f t="shared" si="621"/>
        <v>22.164292716109259</v>
      </c>
      <c r="P2150" s="371">
        <f t="shared" si="622"/>
        <v>22.164292716109259</v>
      </c>
      <c r="Q2150" s="371">
        <f t="shared" si="623"/>
        <v>-115.87073780499962</v>
      </c>
      <c r="R2150" s="12">
        <f t="shared" si="624"/>
        <v>64.129262195000379</v>
      </c>
      <c r="S2150" s="57">
        <f t="shared" si="625"/>
        <v>2.9443197676941337</v>
      </c>
      <c r="T2150" s="12">
        <f t="shared" si="608"/>
        <v>22.164292716109259</v>
      </c>
    </row>
    <row r="2151" spans="1:20" x14ac:dyDescent="0.25">
      <c r="A2151" s="57">
        <f t="shared" si="609"/>
        <v>18570.005589489447</v>
      </c>
      <c r="B2151" s="12">
        <f t="shared" si="626"/>
        <v>2955.5081828113712</v>
      </c>
      <c r="C2151" s="57" t="str">
        <f t="shared" si="610"/>
        <v>-5.5615111973716-11.4838325752489i</v>
      </c>
      <c r="D2151" s="57" t="str">
        <f t="shared" si="611"/>
        <v>7.79731113540261-10.9148521049531i</v>
      </c>
      <c r="E2151" s="57" t="str">
        <f t="shared" si="612"/>
        <v>154.913473230464+3.73945118197185i</v>
      </c>
      <c r="F2151" s="57" t="str">
        <f t="shared" si="613"/>
        <v>3.83964459590806-22.4874567831309i</v>
      </c>
      <c r="G2151" s="57" t="str">
        <f t="shared" si="614"/>
        <v>0.999949153105353-0.00713051956315071i</v>
      </c>
      <c r="H2151" s="57" t="str">
        <f t="shared" si="615"/>
        <v>123.070579916239+224.867188559689i</v>
      </c>
      <c r="I2151" s="57" t="str">
        <f t="shared" si="616"/>
        <v>15.5982121138018-5.37164209144008i</v>
      </c>
      <c r="K2151" s="57" t="str">
        <f t="shared" si="617"/>
        <v>0.022474669716496-0.0436641704831965i</v>
      </c>
      <c r="L2151" s="57" t="str">
        <f t="shared" si="618"/>
        <v>0.000125-0.16976759132386i</v>
      </c>
      <c r="M2151" s="57" t="str">
        <f t="shared" si="619"/>
        <v>0.0015-0.0818393312582494i</v>
      </c>
      <c r="N2151" s="57">
        <f t="shared" si="620"/>
        <v>64.159533304610008</v>
      </c>
      <c r="O2151" s="57">
        <f t="shared" si="621"/>
        <v>22.11677921750427</v>
      </c>
      <c r="P2151" s="371">
        <f t="shared" si="622"/>
        <v>22.11677921750427</v>
      </c>
      <c r="Q2151" s="371">
        <f t="shared" si="623"/>
        <v>-115.84046669538999</v>
      </c>
      <c r="R2151" s="12">
        <f t="shared" si="624"/>
        <v>64.159533304610008</v>
      </c>
      <c r="S2151" s="57">
        <f t="shared" si="625"/>
        <v>2.955508182811371</v>
      </c>
      <c r="T2151" s="12">
        <f t="shared" si="608"/>
        <v>22.11677921750427</v>
      </c>
    </row>
    <row r="2152" spans="1:20" x14ac:dyDescent="0.25">
      <c r="A2152" s="57">
        <f t="shared" si="609"/>
        <v>18640.571610729508</v>
      </c>
      <c r="B2152" s="12">
        <f t="shared" si="626"/>
        <v>2966.7391139060546</v>
      </c>
      <c r="C2152" s="57" t="str">
        <f t="shared" si="610"/>
        <v>-5.52508603907451-11.4241744225179i</v>
      </c>
      <c r="D2152" s="57" t="str">
        <f t="shared" si="611"/>
        <v>7.79729066831614-10.8746306667537i</v>
      </c>
      <c r="E2152" s="57" t="str">
        <f t="shared" si="612"/>
        <v>154.914592783304+3.77877580086225i</v>
      </c>
      <c r="F2152" s="57" t="str">
        <f t="shared" si="613"/>
        <v>3.839643109311-22.4025356208616i</v>
      </c>
      <c r="G2152" s="57" t="str">
        <f t="shared" si="614"/>
        <v>0.999948765954561-0.00715761276627325i</v>
      </c>
      <c r="H2152" s="57" t="str">
        <f t="shared" si="615"/>
        <v>123.185452015536+225.802680121742i</v>
      </c>
      <c r="I2152" s="57" t="str">
        <f t="shared" si="616"/>
        <v>15.6047069555499-5.33928618272168i</v>
      </c>
      <c r="K2152" s="57" t="str">
        <f t="shared" si="617"/>
        <v>0.0223426810381552-0.043564493901449i</v>
      </c>
      <c r="L2152" s="57" t="str">
        <f t="shared" si="618"/>
        <v>0.000125-0.169124916640625i</v>
      </c>
      <c r="M2152" s="57" t="str">
        <f t="shared" si="619"/>
        <v>0.0015-0.081529519085724i</v>
      </c>
      <c r="N2152" s="57">
        <f t="shared" si="620"/>
        <v>64.190145188645545</v>
      </c>
      <c r="O2152" s="57">
        <f t="shared" si="621"/>
        <v>22.069292769937078</v>
      </c>
      <c r="P2152" s="371">
        <f t="shared" si="622"/>
        <v>22.069292769937078</v>
      </c>
      <c r="Q2152" s="371">
        <f t="shared" si="623"/>
        <v>-115.80985481135446</v>
      </c>
      <c r="R2152" s="12">
        <f t="shared" si="624"/>
        <v>64.190145188645545</v>
      </c>
      <c r="S2152" s="57">
        <f t="shared" si="625"/>
        <v>2.9667391139060548</v>
      </c>
      <c r="T2152" s="12">
        <f t="shared" si="608"/>
        <v>22.069292769937078</v>
      </c>
    </row>
    <row r="2153" spans="1:20" x14ac:dyDescent="0.25">
      <c r="A2153" s="57">
        <f t="shared" si="609"/>
        <v>18711.405782850281</v>
      </c>
      <c r="B2153" s="12">
        <f t="shared" si="626"/>
        <v>2978.0127225388978</v>
      </c>
      <c r="C2153" s="57" t="str">
        <f t="shared" si="610"/>
        <v>-5.48884111603192-11.3648905730223i</v>
      </c>
      <c r="D2153" s="57" t="str">
        <f t="shared" si="611"/>
        <v>7.79727004549297-10.8345656579592i</v>
      </c>
      <c r="E2153" s="57" t="str">
        <f t="shared" si="612"/>
        <v>154.915873326956+3.8181960730202i</v>
      </c>
      <c r="F2153" s="57" t="str">
        <f t="shared" si="613"/>
        <v>3.83964161139552-22.3179367264263i</v>
      </c>
      <c r="G2153" s="57" t="str">
        <f t="shared" si="614"/>
        <v>0.999948375856135-0.00718480889185776i</v>
      </c>
      <c r="H2153" s="57" t="str">
        <f t="shared" si="615"/>
        <v>123.301336274338+226.742710385629i</v>
      </c>
      <c r="I2153" s="57" t="str">
        <f t="shared" si="616"/>
        <v>15.6112564222871-5.30700190943395i</v>
      </c>
      <c r="K2153" s="57" t="str">
        <f t="shared" si="617"/>
        <v>0.0222112956148515-0.0434646478127975i</v>
      </c>
      <c r="L2153" s="57" t="str">
        <f t="shared" si="618"/>
        <v>0.000125-0.168484674876096i</v>
      </c>
      <c r="M2153" s="57" t="str">
        <f t="shared" si="619"/>
        <v>0.0015-0.0812208797427016i</v>
      </c>
      <c r="N2153" s="57">
        <f t="shared" si="620"/>
        <v>64.221096753209721</v>
      </c>
      <c r="O2153" s="57">
        <f t="shared" si="621"/>
        <v>22.021833716269235</v>
      </c>
      <c r="P2153" s="371">
        <f t="shared" si="622"/>
        <v>22.021833716269235</v>
      </c>
      <c r="Q2153" s="371">
        <f t="shared" si="623"/>
        <v>-115.77890324679028</v>
      </c>
      <c r="R2153" s="12">
        <f t="shared" si="624"/>
        <v>64.221096753209721</v>
      </c>
      <c r="S2153" s="57">
        <f t="shared" si="625"/>
        <v>2.9780127225388977</v>
      </c>
      <c r="T2153" s="12">
        <f t="shared" si="608"/>
        <v>22.021833716269235</v>
      </c>
    </row>
    <row r="2154" spans="1:20" x14ac:dyDescent="0.25">
      <c r="A2154" s="57">
        <f t="shared" si="609"/>
        <v>18782.509124825112</v>
      </c>
      <c r="B2154" s="12">
        <f t="shared" si="626"/>
        <v>2989.3291708845459</v>
      </c>
      <c r="C2154" s="57" t="str">
        <f t="shared" si="610"/>
        <v>-5.45277615165745-11.3059786215301i</v>
      </c>
      <c r="D2154" s="57" t="str">
        <f t="shared" si="611"/>
        <v>7.79724926574894-10.7946565021547i</v>
      </c>
      <c r="E2154" s="57" t="str">
        <f t="shared" si="612"/>
        <v>154.917315454454+3.85771169605249i</v>
      </c>
      <c r="F2154" s="57" t="str">
        <f t="shared" si="613"/>
        <v>3.83964010207546-22.2336588828396i</v>
      </c>
      <c r="G2154" s="57" t="str">
        <f t="shared" si="614"/>
        <v>0.999947982787637-0.00721210833064675i</v>
      </c>
      <c r="H2154" s="57" t="str">
        <f t="shared" si="615"/>
        <v>123.418242713523+227.687309005612i</v>
      </c>
      <c r="I2154" s="57" t="str">
        <f t="shared" si="616"/>
        <v>15.6178610150452-5.27478874677124i</v>
      </c>
      <c r="K2154" s="57" t="str">
        <f t="shared" si="617"/>
        <v>0.022080513074339-0.0433646362440403i</v>
      </c>
      <c r="L2154" s="57" t="str">
        <f t="shared" si="618"/>
        <v>0.000125-0.167846856820179i</v>
      </c>
      <c r="M2154" s="57" t="str">
        <f t="shared" si="619"/>
        <v>0.0015-0.0809134087893025i</v>
      </c>
      <c r="N2154" s="57">
        <f t="shared" si="620"/>
        <v>64.252386888518245</v>
      </c>
      <c r="O2154" s="57">
        <f t="shared" si="621"/>
        <v>21.974402398051161</v>
      </c>
      <c r="P2154" s="371">
        <f t="shared" si="622"/>
        <v>21.974402398051161</v>
      </c>
      <c r="Q2154" s="371">
        <f t="shared" si="623"/>
        <v>-115.74761311148175</v>
      </c>
      <c r="R2154" s="12">
        <f t="shared" si="624"/>
        <v>64.252386888518245</v>
      </c>
      <c r="S2154" s="57">
        <f t="shared" si="625"/>
        <v>2.9893291708845457</v>
      </c>
      <c r="T2154" s="12">
        <f t="shared" si="608"/>
        <v>21.974402398051161</v>
      </c>
    </row>
    <row r="2155" spans="1:20" x14ac:dyDescent="0.25">
      <c r="A2155" s="57">
        <f t="shared" si="609"/>
        <v>18853.88265949945</v>
      </c>
      <c r="B2155" s="12">
        <f t="shared" si="626"/>
        <v>3000.6886217339074</v>
      </c>
      <c r="C2155" s="57" t="str">
        <f t="shared" si="610"/>
        <v>-5.41689086190739-11.2474361744205i</v>
      </c>
      <c r="D2155" s="57" t="str">
        <f t="shared" si="611"/>
        <v>7.79722832789082-10.7549026251662i</v>
      </c>
      <c r="E2155" s="57" t="str">
        <f t="shared" si="612"/>
        <v>154.918919760543+3.89732236750792i</v>
      </c>
      <c r="F2155" s="57" t="str">
        <f t="shared" si="613"/>
        <v>3.83963858126396-22.1497008777346i</v>
      </c>
      <c r="G2155" s="57" t="str">
        <f t="shared" si="614"/>
        <v>0.999947586726454-0.00723951147486344i</v>
      </c>
      <c r="H2155" s="57" t="str">
        <f t="shared" si="615"/>
        <v>123.536181470938+228.636505914261i</v>
      </c>
      <c r="I2155" s="57" t="str">
        <f t="shared" si="616"/>
        <v>15.6245212401206-5.24264617024261i</v>
      </c>
      <c r="K2155" s="57" t="str">
        <f t="shared" si="617"/>
        <v>0.0219503330132484-0.0432644632035412i</v>
      </c>
      <c r="L2155" s="57" t="str">
        <f t="shared" si="618"/>
        <v>0.000125-0.167211453297649i</v>
      </c>
      <c r="M2155" s="57" t="str">
        <f t="shared" si="619"/>
        <v>0.0015-0.0806071018024532i</v>
      </c>
      <c r="N2155" s="57">
        <f t="shared" si="620"/>
        <v>64.284014468992382</v>
      </c>
      <c r="O2155" s="57">
        <f t="shared" si="621"/>
        <v>21.926999155503189</v>
      </c>
      <c r="P2155" s="371">
        <f t="shared" si="622"/>
        <v>21.926999155503189</v>
      </c>
      <c r="Q2155" s="371">
        <f t="shared" si="623"/>
        <v>-115.71598553100762</v>
      </c>
      <c r="R2155" s="12">
        <f t="shared" si="624"/>
        <v>64.284014468992382</v>
      </c>
      <c r="S2155" s="57">
        <f t="shared" si="625"/>
        <v>3.0006886217339073</v>
      </c>
      <c r="T2155" s="12">
        <f t="shared" si="608"/>
        <v>21.926999155503189</v>
      </c>
    </row>
    <row r="2156" spans="1:20" x14ac:dyDescent="0.25">
      <c r="A2156" s="57">
        <f t="shared" si="609"/>
        <v>18925.527413605549</v>
      </c>
      <c r="B2156" s="12">
        <f t="shared" si="626"/>
        <v>3012.0912384964963</v>
      </c>
      <c r="C2156" s="57" t="str">
        <f t="shared" si="610"/>
        <v>-5.38118495538084-11.1892608497039i</v>
      </c>
      <c r="D2156" s="57" t="str">
        <f t="shared" si="611"/>
        <v>7.79720723071629-10.7153034550531i</v>
      </c>
      <c r="E2156" s="57" t="str">
        <f t="shared" si="612"/>
        <v>154.920686841719+3.93702778485632i</v>
      </c>
      <c r="F2156" s="57" t="str">
        <f t="shared" si="613"/>
        <v>3.83963704887354-22.0660615033451i</v>
      </c>
      <c r="G2156" s="57" t="str">
        <f t="shared" si="614"/>
        <v>0.999947187649805-0.00726701871821727i</v>
      </c>
      <c r="H2156" s="57" t="str">
        <f t="shared" si="615"/>
        <v>123.655162803042+229.590331325899i</v>
      </c>
      <c r="I2156" s="57" t="str">
        <f t="shared" si="616"/>
        <v>15.6312376091398-5.21057365565568i</v>
      </c>
      <c r="K2156" s="57" t="str">
        <f t="shared" si="617"/>
        <v>0.0218207549974111-0.0431641326810043i</v>
      </c>
      <c r="L2156" s="57" t="str">
        <f t="shared" si="618"/>
        <v>0.000125-0.16657845516801i</v>
      </c>
      <c r="M2156" s="57" t="str">
        <f t="shared" si="619"/>
        <v>0.0015-0.0803019543758252i</v>
      </c>
      <c r="N2156" s="57">
        <f t="shared" si="620"/>
        <v>64.315978353349337</v>
      </c>
      <c r="O2156" s="57">
        <f t="shared" si="621"/>
        <v>21.879624327495996</v>
      </c>
      <c r="P2156" s="371">
        <f t="shared" si="622"/>
        <v>21.879624327495996</v>
      </c>
      <c r="Q2156" s="371">
        <f t="shared" si="623"/>
        <v>-115.68402164665066</v>
      </c>
      <c r="R2156" s="12">
        <f t="shared" si="624"/>
        <v>64.315978353349337</v>
      </c>
      <c r="S2156" s="57">
        <f t="shared" si="625"/>
        <v>3.0120912384964962</v>
      </c>
      <c r="T2156" s="12">
        <f t="shared" ref="T2156:T2219" si="627">P2156</f>
        <v>21.879624327495996</v>
      </c>
    </row>
    <row r="2157" spans="1:20" x14ac:dyDescent="0.25">
      <c r="A2157" s="57">
        <f t="shared" ref="A2157:A2220" si="628">2*PI()*B2157</f>
        <v>18997.444417777249</v>
      </c>
      <c r="B2157" s="12">
        <f t="shared" si="626"/>
        <v>3023.5371852027829</v>
      </c>
      <c r="C2157" s="57" t="str">
        <f t="shared" ref="C2157:C2220" si="629">IMPRODUCT(D2157,E2157,$C$40,,K2157,$C$41)</f>
        <v>-5.34565813341915-11.131450277041i</v>
      </c>
      <c r="D2157" s="57" t="str">
        <f t="shared" ref="D2157:D2220" si="630">IMDIV(IMPRODUCT($C$37,$C$38,COMPLEX(1,A2157/$C$38)),IMSUM(-1*A2157*A2157/$C$39,COMPLEX(0,1*A2157)))</f>
        <v>7.79718597301413-10.6758584220991i</v>
      </c>
      <c r="E2157" s="57" t="str">
        <f t="shared" ref="E2157:E2220" si="631">IMDIV(IMPRODUCT(IMSUM(F2157,G2157),$C$29,H2157),IMSUM(1,I2157))</f>
        <v>154.92261729629+3.97682764546463i</v>
      </c>
      <c r="F2157" s="57" t="str">
        <f t="shared" ref="F2157:F2220" si="632">IMDIV(IMPRODUCT($C$14,$C$15,COMPLEX(1,A2157/$C$15)),IMSUM(-1*A2157*A2157/$C$16,COMPLEX(0,A2157)))</f>
        <v>3.83963550481606-21.982739556489i</v>
      </c>
      <c r="G2157" s="57" t="str">
        <f t="shared" ref="G2157:G2220" si="633">IMDIV(1,COMPLEX(1,A2157*$C$9*$C$10))</f>
        <v>0.999946785534732-0.00729463045590954i</v>
      </c>
      <c r="H2157" s="57" t="str">
        <f t="shared" ref="H2157:H2220" si="634">IMDIV($C$3,IMSUM(K2157,COMPLEX(0,$C$28*A2157)))</f>
        <v>123.775197086585+230.548815740105i</v>
      </c>
      <c r="I2157" s="57" t="str">
        <f t="shared" ref="I2157:I2220" si="635">IMPRODUCT(F2157,$C$29,H2157,$C$31)</f>
        <v>15.6380106391268-5.17857067910129i</v>
      </c>
      <c r="K2157" s="57" t="str">
        <f t="shared" ref="K2157:K2220" si="636">IF($C$26&lt;=0,IMDIV(1,IMSUM(IMDIV(1,L2157),1/$C$18)),IMDIV(1,IMSUM(IMDIV(1,L2157),1/$C$18,IMDIV(1,M2157))))</f>
        <v>0.0216917785621833-0.0430636486472532i</v>
      </c>
      <c r="L2157" s="57" t="str">
        <f t="shared" ref="L2157:L2220" si="637">IMSUM($C$21/$C$22,IMDIV(1,COMPLEX(0,$C$20*$C$22*A2157)))</f>
        <v>0.000125-0.165947853325374i</v>
      </c>
      <c r="M2157" s="57" t="str">
        <f t="shared" ref="M2157:M2220" si="638">IMSUM($C$25/$C$26,IMDIV(1,COMPLEX(0,$C$24*$C$26*A2157)))</f>
        <v>0.0015-0.0799979621197699i</v>
      </c>
      <c r="N2157" s="57">
        <f t="shared" ref="N2157:N2220" si="639">ABS(R2157)</f>
        <v>64.348277384697099</v>
      </c>
      <c r="O2157" s="57">
        <f t="shared" ref="O2157:O2220" si="640">ABS(P2157)</f>
        <v>21.832278251531221</v>
      </c>
      <c r="P2157" s="371">
        <f t="shared" ref="P2157:P2220" si="641">20*LOG10(IMABS(C2157))</f>
        <v>21.832278251531221</v>
      </c>
      <c r="Q2157" s="371">
        <f t="shared" ref="Q2157:Q2220" si="642">IMARGUMENT(C2157)*180/PI()</f>
        <v>-115.6517226153029</v>
      </c>
      <c r="R2157" s="12">
        <f t="shared" ref="R2157:R2220" si="643">IF(Q2157&lt;0,Q2157+180,Q2157-180)</f>
        <v>64.348277384697099</v>
      </c>
      <c r="S2157" s="57">
        <f t="shared" ref="S2157:S2220" si="644">B2157/1000</f>
        <v>3.023537185202783</v>
      </c>
      <c r="T2157" s="12">
        <f t="shared" si="627"/>
        <v>21.832278251531221</v>
      </c>
    </row>
    <row r="2158" spans="1:20" x14ac:dyDescent="0.25">
      <c r="A2158" s="57">
        <f t="shared" si="628"/>
        <v>19069.634706564801</v>
      </c>
      <c r="B2158" s="12">
        <f t="shared" ref="B2158:B2221" si="645">B2157*(1+B$42)</f>
        <v>3035.0266265065534</v>
      </c>
      <c r="C2158" s="57" t="str">
        <f t="shared" si="629"/>
        <v>-5.31031009020638-11.0740020977603i</v>
      </c>
      <c r="D2158" s="57" t="str">
        <f t="shared" si="630"/>
        <v>7.79716455356365-10.6365669588048i</v>
      </c>
      <c r="E2158" s="57" t="str">
        <f t="shared" si="631"/>
        <v>154.924711724426+4.01672164657536i</v>
      </c>
      <c r="F2158" s="57" t="str">
        <f t="shared" si="632"/>
        <v>3.8396339490027-21.8997338385499i</v>
      </c>
      <c r="G2158" s="57" t="str">
        <f t="shared" si="633"/>
        <v>0.999946380358106-0.00732234708463902i</v>
      </c>
      <c r="H2158" s="57" t="str">
        <f t="shared" si="634"/>
        <v>123.89629482031+231.51198994528i</v>
      </c>
      <c r="I2158" s="57" t="str">
        <f t="shared" si="635"/>
        <v>15.6448408525711-5.1466367169369i</v>
      </c>
      <c r="K2158" s="57" t="str">
        <f t="shared" si="636"/>
        <v>0.0215634032127699-0.0429630150540146i</v>
      </c>
      <c r="L2158" s="57" t="str">
        <f t="shared" si="637"/>
        <v>0.000125-0.16531963869832i</v>
      </c>
      <c r="M2158" s="57" t="str">
        <f t="shared" si="638"/>
        <v>0.0015-0.0796951206612572i</v>
      </c>
      <c r="N2158" s="57">
        <f t="shared" si="639"/>
        <v>64.380910390624834</v>
      </c>
      <c r="O2158" s="57">
        <f t="shared" si="640"/>
        <v>21.784961263722469</v>
      </c>
      <c r="P2158" s="371">
        <f t="shared" si="641"/>
        <v>21.784961263722469</v>
      </c>
      <c r="Q2158" s="371">
        <f t="shared" si="642"/>
        <v>-115.61908960937517</v>
      </c>
      <c r="R2158" s="12">
        <f t="shared" si="643"/>
        <v>64.380910390624834</v>
      </c>
      <c r="S2158" s="57">
        <f t="shared" si="644"/>
        <v>3.0350266265065535</v>
      </c>
      <c r="T2158" s="12">
        <f t="shared" si="627"/>
        <v>21.784961263722469</v>
      </c>
    </row>
    <row r="2159" spans="1:20" x14ac:dyDescent="0.25">
      <c r="A2159" s="57">
        <f t="shared" si="628"/>
        <v>19142.099318449746</v>
      </c>
      <c r="B2159" s="12">
        <f t="shared" si="645"/>
        <v>3046.5597276872782</v>
      </c>
      <c r="C2159" s="57" t="str">
        <f t="shared" si="629"/>
        <v>-5.27514051286825-11.0169139648753i</v>
      </c>
      <c r="D2159" s="57" t="str">
        <f t="shared" si="630"/>
        <v>7.79714297113517-10.5974284998791i</v>
      </c>
      <c r="E2159" s="57" t="str">
        <f t="shared" si="631"/>
        <v>154.92697072821+4.05670948528084i</v>
      </c>
      <c r="F2159" s="57" t="str">
        <f t="shared" si="632"/>
        <v>3.83963238134397-21.8170431554609i</v>
      </c>
      <c r="G2159" s="57" t="str">
        <f t="shared" si="633"/>
        <v>0.999945972096619-0.00735016900260758i</v>
      </c>
      <c r="H2159" s="57" t="str">
        <f t="shared" si="634"/>
        <v>124.018466626686+232.479885022245i</v>
      </c>
      <c r="I2159" s="57" t="str">
        <f t="shared" si="635"/>
        <v>15.6517287774967-5.11477124577113i</v>
      </c>
      <c r="K2159" s="57" t="str">
        <f t="shared" si="636"/>
        <v>0.0214356284245519-0.0428622358337087i</v>
      </c>
      <c r="L2159" s="57" t="str">
        <f t="shared" si="637"/>
        <v>0.000125-0.164693802249771i</v>
      </c>
      <c r="M2159" s="57" t="str">
        <f t="shared" si="638"/>
        <v>0.0015-0.0793934256438107i</v>
      </c>
      <c r="N2159" s="57">
        <f t="shared" si="639"/>
        <v>64.413876183302307</v>
      </c>
      <c r="O2159" s="57">
        <f t="shared" si="640"/>
        <v>21.737673698776714</v>
      </c>
      <c r="P2159" s="371">
        <f t="shared" si="641"/>
        <v>21.737673698776714</v>
      </c>
      <c r="Q2159" s="371">
        <f t="shared" si="642"/>
        <v>-115.58612381669769</v>
      </c>
      <c r="R2159" s="12">
        <f t="shared" si="643"/>
        <v>64.413876183302307</v>
      </c>
      <c r="S2159" s="57">
        <f t="shared" si="644"/>
        <v>3.0465597276872782</v>
      </c>
      <c r="T2159" s="12">
        <f t="shared" si="627"/>
        <v>21.737673698776714</v>
      </c>
    </row>
    <row r="2160" spans="1:20" x14ac:dyDescent="0.25">
      <c r="A2160" s="57">
        <f t="shared" si="628"/>
        <v>19214.83929585986</v>
      </c>
      <c r="B2160" s="12">
        <f t="shared" si="645"/>
        <v>3058.1366546524901</v>
      </c>
      <c r="C2160" s="57" t="str">
        <f t="shared" si="629"/>
        <v>-5.24014908157177-10.9601835430984i</v>
      </c>
      <c r="D2160" s="57" t="str">
        <f t="shared" si="630"/>
        <v>7.79712122448935-10.5584424822308i</v>
      </c>
      <c r="E2160" s="57" t="str">
        <f t="shared" si="631"/>
        <v>154.929394911698+4.09679085850138i</v>
      </c>
      <c r="F2160" s="57" t="str">
        <f t="shared" si="632"/>
        <v>3.83963080174968-21.7346663176866i</v>
      </c>
      <c r="G2160" s="57" t="str">
        <f t="shared" si="633"/>
        <v>0.999945560726786-0.00737809660952589i</v>
      </c>
      <c r="H2160" s="57" t="str">
        <f t="shared" si="634"/>
        <v>124.141723253668+233.452532347916i</v>
      </c>
      <c r="I2160" s="57" t="str">
        <f t="shared" si="635"/>
        <v>15.6586749475319-5.08297374244705i</v>
      </c>
      <c r="K2160" s="57" t="str">
        <f t="shared" si="636"/>
        <v>0.021308453643411-0.0427613148992424i</v>
      </c>
      <c r="L2160" s="57" t="str">
        <f t="shared" si="637"/>
        <v>0.000125-0.164070334976859i</v>
      </c>
      <c r="M2160" s="57" t="str">
        <f t="shared" si="638"/>
        <v>0.0015-0.0790928727274461i</v>
      </c>
      <c r="N2160" s="57">
        <f t="shared" si="639"/>
        <v>64.447173559572818</v>
      </c>
      <c r="O2160" s="57">
        <f t="shared" si="640"/>
        <v>21.690415889974844</v>
      </c>
      <c r="P2160" s="371">
        <f t="shared" si="641"/>
        <v>21.690415889974844</v>
      </c>
      <c r="Q2160" s="371">
        <f t="shared" si="642"/>
        <v>-115.55282644042718</v>
      </c>
      <c r="R2160" s="12">
        <f t="shared" si="643"/>
        <v>64.447173559572818</v>
      </c>
      <c r="S2160" s="57">
        <f t="shared" si="644"/>
        <v>3.0581366546524902</v>
      </c>
      <c r="T2160" s="12">
        <f t="shared" si="627"/>
        <v>21.690415889974844</v>
      </c>
    </row>
    <row r="2161" spans="1:20" x14ac:dyDescent="0.25">
      <c r="A2161" s="57">
        <f t="shared" si="628"/>
        <v>19287.855685184124</v>
      </c>
      <c r="B2161" s="12">
        <f t="shared" si="645"/>
        <v>3069.7575739401696</v>
      </c>
      <c r="C2161" s="57" t="str">
        <f t="shared" si="629"/>
        <v>-5.20533546962458-10.9038085088566i</v>
      </c>
      <c r="D2161" s="57" t="str">
        <f t="shared" si="630"/>
        <v>7.79709931237774-10.5196083449612i</v>
      </c>
      <c r="E2161" s="57" t="str">
        <f t="shared" si="631"/>
        <v>154.931984880961+4.13696546295621i</v>
      </c>
      <c r="F2161" s="57" t="str">
        <f t="shared" si="632"/>
        <v>3.83962921012903-21.6526021402069i</v>
      </c>
      <c r="G2161" s="57" t="str">
        <f t="shared" si="633"/>
        <v>0.999945146224945-0.00740613030661903i</v>
      </c>
      <c r="H2161" s="57" t="str">
        <f t="shared" si="634"/>
        <v>124.266075576488+234.429963599007i</v>
      </c>
      <c r="I2161" s="57" t="str">
        <f t="shared" si="635"/>
        <v>15.6656799019806-5.05124368402633i</v>
      </c>
      <c r="K2161" s="57" t="str">
        <f t="shared" si="636"/>
        <v>0.0211818782860592-0.0426602561438109i</v>
      </c>
      <c r="L2161" s="57" t="str">
        <f t="shared" si="637"/>
        <v>0.000125-0.163449227910798i</v>
      </c>
      <c r="M2161" s="57" t="str">
        <f t="shared" si="638"/>
        <v>0.0015-0.0787934575886092i</v>
      </c>
      <c r="N2161" s="57">
        <f t="shared" si="639"/>
        <v>64.480801301053731</v>
      </c>
      <c r="O2161" s="57">
        <f t="shared" si="640"/>
        <v>21.643188169154335</v>
      </c>
      <c r="P2161" s="371">
        <f t="shared" si="641"/>
        <v>21.643188169154335</v>
      </c>
      <c r="Q2161" s="371">
        <f t="shared" si="642"/>
        <v>-115.51919869894627</v>
      </c>
      <c r="R2161" s="12">
        <f t="shared" si="643"/>
        <v>64.480801301053731</v>
      </c>
      <c r="S2161" s="57">
        <f t="shared" si="644"/>
        <v>3.0697575739401697</v>
      </c>
      <c r="T2161" s="12">
        <f t="shared" si="627"/>
        <v>21.643188169154335</v>
      </c>
    </row>
    <row r="2162" spans="1:20" x14ac:dyDescent="0.25">
      <c r="A2162" s="57">
        <f t="shared" si="628"/>
        <v>19361.149536787827</v>
      </c>
      <c r="B2162" s="12">
        <f t="shared" si="645"/>
        <v>3081.4226527211422</v>
      </c>
      <c r="C2162" s="57" t="str">
        <f t="shared" si="629"/>
        <v>-5.17069934357359-10.8477865503024i</v>
      </c>
      <c r="D2162" s="57" t="str">
        <f t="shared" si="630"/>
        <v>7.79707723354224-10.4809255293554i</v>
      </c>
      <c r="E2162" s="57" t="str">
        <f t="shared" si="631"/>
        <v>154.934741244144+4.17723299513965i</v>
      </c>
      <c r="F2162" s="57" t="str">
        <f t="shared" si="632"/>
        <v>3.83962760639037-21.5708494424986i</v>
      </c>
      <c r="G2162" s="57" t="str">
        <f t="shared" si="633"/>
        <v>0.999944728567252-0.0074342704966323i</v>
      </c>
      <c r="H2162" s="57" t="str">
        <f t="shared" si="634"/>
        <v>124.391534599479+235.41221075582i</v>
      </c>
      <c r="I2162" s="57" t="str">
        <f t="shared" si="635"/>
        <v>15.6727441858942-5.0195805477726i</v>
      </c>
      <c r="K2162" s="57" t="str">
        <f t="shared" si="636"/>
        <v>0.0210559017403643-0.0425590634406998i</v>
      </c>
      <c r="L2162" s="57" t="str">
        <f t="shared" si="637"/>
        <v>0.000125-0.162830472116754i</v>
      </c>
      <c r="M2162" s="57" t="str">
        <f t="shared" si="638"/>
        <v>0.0015-0.078495175920113i</v>
      </c>
      <c r="N2162" s="57">
        <f t="shared" si="639"/>
        <v>64.514758174233123</v>
      </c>
      <c r="O2162" s="57">
        <f t="shared" si="640"/>
        <v>21.595990866689696</v>
      </c>
      <c r="P2162" s="371">
        <f t="shared" si="641"/>
        <v>21.595990866689696</v>
      </c>
      <c r="Q2162" s="371">
        <f t="shared" si="642"/>
        <v>-115.48524182576688</v>
      </c>
      <c r="R2162" s="12">
        <f t="shared" si="643"/>
        <v>64.514758174233123</v>
      </c>
      <c r="S2162" s="57">
        <f t="shared" si="644"/>
        <v>3.0814226527211424</v>
      </c>
      <c r="T2162" s="12">
        <f t="shared" si="627"/>
        <v>21.595990866689696</v>
      </c>
    </row>
    <row r="2163" spans="1:20" x14ac:dyDescent="0.25">
      <c r="A2163" s="57">
        <f t="shared" si="628"/>
        <v>19434.721905027622</v>
      </c>
      <c r="B2163" s="12">
        <f t="shared" si="645"/>
        <v>3093.1320588014828</v>
      </c>
      <c r="C2163" s="57" t="str">
        <f t="shared" si="629"/>
        <v>-5.13624036330411-10.792115367326i</v>
      </c>
      <c r="D2163" s="57" t="str">
        <f t="shared" si="630"/>
        <v>7.79705498671521-10.4423934788745i</v>
      </c>
      <c r="E2163" s="57" t="str">
        <f t="shared" si="631"/>
        <v>154.937664611517+4.21759315129281i</v>
      </c>
      <c r="F2163" s="57" t="str">
        <f t="shared" si="632"/>
        <v>3.83962599044151-21.4894070485199i</v>
      </c>
      <c r="G2163" s="57" t="str">
        <f t="shared" si="633"/>
        <v>0.999944307729682-0.00746251758383683i</v>
      </c>
      <c r="H2163" s="57" t="str">
        <f t="shared" si="634"/>
        <v>124.518111457927+236.399306106071i</v>
      </c>
      <c r="I2163" s="57" t="str">
        <f t="shared" si="635"/>
        <v>15.6798683501457-4.98798381113525i</v>
      </c>
      <c r="K2163" s="57" t="str">
        <f t="shared" si="636"/>
        <v>0.020930523365679-0.0424577406430962i</v>
      </c>
      <c r="L2163" s="57" t="str">
        <f t="shared" si="637"/>
        <v>0.000125-0.162214058693718i</v>
      </c>
      <c r="M2163" s="57" t="str">
        <f t="shared" si="638"/>
        <v>0.0015-0.0781980234310748i</v>
      </c>
      <c r="N2163" s="57">
        <f t="shared" si="639"/>
        <v>64.549042930569826</v>
      </c>
      <c r="O2163" s="57">
        <f t="shared" si="640"/>
        <v>21.548824311474949</v>
      </c>
      <c r="P2163" s="371">
        <f t="shared" si="641"/>
        <v>21.548824311474949</v>
      </c>
      <c r="Q2163" s="371">
        <f t="shared" si="642"/>
        <v>-115.45095706943017</v>
      </c>
      <c r="R2163" s="12">
        <f t="shared" si="643"/>
        <v>64.549042930569826</v>
      </c>
      <c r="S2163" s="57">
        <f t="shared" si="644"/>
        <v>3.093132058801483</v>
      </c>
      <c r="T2163" s="12">
        <f t="shared" si="627"/>
        <v>21.548824311474949</v>
      </c>
    </row>
    <row r="2164" spans="1:20" x14ac:dyDescent="0.25">
      <c r="A2164" s="57">
        <f t="shared" si="628"/>
        <v>19508.573848266726</v>
      </c>
      <c r="B2164" s="12">
        <f t="shared" si="645"/>
        <v>3104.8859606249284</v>
      </c>
      <c r="C2164" s="57" t="str">
        <f t="shared" si="629"/>
        <v>-5.10195818213808-10.7367926715657i</v>
      </c>
      <c r="D2164" s="57" t="str">
        <f t="shared" si="630"/>
        <v>7.79703257061948-10.4040116391476i</v>
      </c>
      <c r="E2164" s="57" t="str">
        <f t="shared" si="631"/>
        <v>154.940755595525+4.25804562737549i</v>
      </c>
      <c r="F2164" s="57" t="str">
        <f t="shared" si="632"/>
        <v>3.83962436218947-21.4082737866924i</v>
      </c>
      <c r="G2164" s="57" t="str">
        <f t="shared" si="633"/>
        <v>0.999943883688028-0.0074908719740354i</v>
      </c>
      <c r="H2164" s="57" t="str">
        <f t="shared" si="634"/>
        <v>124.645817419954+237.391282248773i</v>
      </c>
      <c r="I2164" s="57" t="str">
        <f t="shared" si="635"/>
        <v>15.6870529515031-4.95645295173269i</v>
      </c>
      <c r="K2164" s="57" t="str">
        <f t="shared" si="636"/>
        <v>0.02080574249317-0.0423562915839029i</v>
      </c>
      <c r="L2164" s="57" t="str">
        <f t="shared" si="637"/>
        <v>0.000125-0.161599978774375i</v>
      </c>
      <c r="M2164" s="57" t="str">
        <f t="shared" si="638"/>
        <v>0.0015-0.0779019958468569i</v>
      </c>
      <c r="N2164" s="57">
        <f t="shared" si="639"/>
        <v>64.583654306595946</v>
      </c>
      <c r="O2164" s="57">
        <f t="shared" si="640"/>
        <v>21.501688830905756</v>
      </c>
      <c r="P2164" s="371">
        <f t="shared" si="641"/>
        <v>21.501688830905756</v>
      </c>
      <c r="Q2164" s="371">
        <f t="shared" si="642"/>
        <v>-115.41634569340405</v>
      </c>
      <c r="R2164" s="12">
        <f t="shared" si="643"/>
        <v>64.583654306595946</v>
      </c>
      <c r="S2164" s="57">
        <f t="shared" si="644"/>
        <v>3.1048859606249284</v>
      </c>
      <c r="T2164" s="12">
        <f t="shared" si="627"/>
        <v>21.501688830905756</v>
      </c>
    </row>
    <row r="2165" spans="1:20" x14ac:dyDescent="0.25">
      <c r="A2165" s="57">
        <f t="shared" si="628"/>
        <v>19582.706428890138</v>
      </c>
      <c r="B2165" s="12">
        <f t="shared" si="645"/>
        <v>3116.684527275303</v>
      </c>
      <c r="C2165" s="57" t="str">
        <f t="shared" si="629"/>
        <v>-5.0678524469327-10.6818161864163i</v>
      </c>
      <c r="D2165" s="57" t="str">
        <f t="shared" si="630"/>
        <v>7.79700998396808-10.3657794579639i</v>
      </c>
      <c r="E2165" s="57" t="str">
        <f t="shared" si="631"/>
        <v>154.944014810842+4.29859011903726i</v>
      </c>
      <c r="F2165" s="57" t="str">
        <f t="shared" si="632"/>
        <v>3.83962272154061-21.3274484898849i</v>
      </c>
      <c r="G2165" s="57" t="str">
        <f t="shared" si="633"/>
        <v>0.999943456417898-0.00751933407456822i</v>
      </c>
      <c r="H2165" s="57" t="str">
        <f t="shared" si="634"/>
        <v>124.774663888438+238.388172098198i</v>
      </c>
      <c r="I2165" s="57" t="str">
        <f t="shared" si="635"/>
        <v>15.6942985527059-4.92498744733589i</v>
      </c>
      <c r="K2165" s="57" t="str">
        <f t="shared" si="636"/>
        <v>0.020681558426146-0.0422547200755574i</v>
      </c>
      <c r="L2165" s="57" t="str">
        <f t="shared" si="637"/>
        <v>0.000125-0.16098822352498i</v>
      </c>
      <c r="M2165" s="57" t="str">
        <f t="shared" si="638"/>
        <v>0.0015-0.0776070889090027i</v>
      </c>
      <c r="N2165" s="57">
        <f t="shared" si="639"/>
        <v>64.618591024016325</v>
      </c>
      <c r="O2165" s="57">
        <f t="shared" si="640"/>
        <v>21.4545847508614</v>
      </c>
      <c r="P2165" s="371">
        <f t="shared" si="641"/>
        <v>21.4545847508614</v>
      </c>
      <c r="Q2165" s="371">
        <f t="shared" si="642"/>
        <v>-115.38140897598367</v>
      </c>
      <c r="R2165" s="12">
        <f t="shared" si="643"/>
        <v>64.618591024016325</v>
      </c>
      <c r="S2165" s="57">
        <f t="shared" si="644"/>
        <v>3.1166845272753032</v>
      </c>
      <c r="T2165" s="12">
        <f t="shared" si="627"/>
        <v>21.4545847508614</v>
      </c>
    </row>
    <row r="2166" spans="1:20" x14ac:dyDescent="0.25">
      <c r="A2166" s="57">
        <f t="shared" si="628"/>
        <v>19657.120713319924</v>
      </c>
      <c r="B2166" s="12">
        <f t="shared" si="645"/>
        <v>3128.5279284789494</v>
      </c>
      <c r="C2166" s="57" t="str">
        <f t="shared" si="629"/>
        <v>-5.03392279817798-10.6271836470373i</v>
      </c>
      <c r="D2166" s="57" t="str">
        <f t="shared" si="630"/>
        <v>7.79698722546433-10.3276963852645i</v>
      </c>
      <c r="E2166" s="57" t="str">
        <f t="shared" si="631"/>
        <v>154.947442874423+4.3392263215887i</v>
      </c>
      <c r="F2166" s="57" t="str">
        <f t="shared" si="632"/>
        <v>3.83962106840052-21.2469299953961i</v>
      </c>
      <c r="G2166" s="57" t="str">
        <f t="shared" si="633"/>
        <v>0.999943025894715-0.00754790429431865i</v>
      </c>
      <c r="H2166" s="57" t="str">
        <f t="shared" si="634"/>
        <v>124.904662402963+239.39000888787i</v>
      </c>
      <c r="I2166" s="57" t="str">
        <f t="shared" si="635"/>
        <v>15.7016057225409-4.89358677585173i</v>
      </c>
      <c r="K2166" s="57" t="str">
        <f t="shared" si="636"/>
        <v>0.0205579704403879-0.0421530299098568i</v>
      </c>
      <c r="L2166" s="57" t="str">
        <f t="shared" si="637"/>
        <v>0.000125-0.160378784145228i</v>
      </c>
      <c r="M2166" s="57" t="str">
        <f t="shared" si="638"/>
        <v>0.0015-0.077313298375177i</v>
      </c>
      <c r="N2166" s="57">
        <f t="shared" si="639"/>
        <v>64.653851789814453</v>
      </c>
      <c r="O2166" s="57">
        <f t="shared" si="640"/>
        <v>21.407512395687419</v>
      </c>
      <c r="P2166" s="371">
        <f t="shared" si="641"/>
        <v>21.407512395687419</v>
      </c>
      <c r="Q2166" s="371">
        <f t="shared" si="642"/>
        <v>-115.34614821018555</v>
      </c>
      <c r="R2166" s="12">
        <f t="shared" si="643"/>
        <v>64.653851789814453</v>
      </c>
      <c r="S2166" s="57">
        <f t="shared" si="644"/>
        <v>3.1285279284789493</v>
      </c>
      <c r="T2166" s="12">
        <f t="shared" si="627"/>
        <v>21.407512395687419</v>
      </c>
    </row>
    <row r="2167" spans="1:20" x14ac:dyDescent="0.25">
      <c r="A2167" s="57">
        <f t="shared" si="628"/>
        <v>19731.817772030539</v>
      </c>
      <c r="B2167" s="12">
        <f t="shared" si="645"/>
        <v>3140.4163346071696</v>
      </c>
      <c r="C2167" s="57" t="str">
        <f t="shared" si="629"/>
        <v>-5.00016887009457-10.5728928003588i</v>
      </c>
      <c r="D2167" s="57" t="str">
        <f t="shared" si="630"/>
        <v>7.79696429380172-10.2897618731345i</v>
      </c>
      <c r="E2167" s="57" t="str">
        <f t="shared" si="631"/>
        <v>154.951040405553+4.37995392996988i</v>
      </c>
      <c r="F2167" s="57" t="str">
        <f t="shared" si="632"/>
        <v>3.83961940267418-21.1667171449385i</v>
      </c>
      <c r="G2167" s="57" t="str">
        <f t="shared" si="633"/>
        <v>0.999942592093714-0.00757658304371905i</v>
      </c>
      <c r="H2167" s="57" t="str">
        <f t="shared" si="634"/>
        <v>125.035824641797+240.396826174651i</v>
      </c>
      <c r="I2167" s="57" t="str">
        <f t="shared" si="635"/>
        <v>15.7089750359212-4.86225041530571i</v>
      </c>
      <c r="K2167" s="57" t="str">
        <f t="shared" si="636"/>
        <v>0.0204349777844775-0.0420512248577864i</v>
      </c>
      <c r="L2167" s="57" t="str">
        <f t="shared" si="637"/>
        <v>0.000125-0.159771651868129i</v>
      </c>
      <c r="M2167" s="57" t="str">
        <f t="shared" si="638"/>
        <v>0.0015-0.0770206200191044i</v>
      </c>
      <c r="N2167" s="57">
        <f t="shared" si="639"/>
        <v>64.689435296354802</v>
      </c>
      <c r="O2167" s="57">
        <f t="shared" si="640"/>
        <v>21.360472088177865</v>
      </c>
      <c r="P2167" s="371">
        <f t="shared" si="641"/>
        <v>21.360472088177865</v>
      </c>
      <c r="Q2167" s="371">
        <f t="shared" si="642"/>
        <v>-115.3105647036452</v>
      </c>
      <c r="R2167" s="12">
        <f t="shared" si="643"/>
        <v>64.689435296354802</v>
      </c>
      <c r="S2167" s="57">
        <f t="shared" si="644"/>
        <v>3.1404163346071696</v>
      </c>
      <c r="T2167" s="12">
        <f t="shared" si="627"/>
        <v>21.360472088177865</v>
      </c>
    </row>
    <row r="2168" spans="1:20" x14ac:dyDescent="0.25">
      <c r="A2168" s="57">
        <f t="shared" si="628"/>
        <v>19806.798679564257</v>
      </c>
      <c r="B2168" s="12">
        <f t="shared" si="645"/>
        <v>3152.3499166786769</v>
      </c>
      <c r="C2168" s="57" t="str">
        <f t="shared" si="629"/>
        <v>-4.96659029073134-10.5189414050874i</v>
      </c>
      <c r="D2168" s="57" t="str">
        <f t="shared" si="630"/>
        <v>7.79694118766375-10.2519753757953i</v>
      </c>
      <c r="E2168" s="57" t="str">
        <f t="shared" si="631"/>
        <v>154.9548080259+4.42077263871852i</v>
      </c>
      <c r="F2168" s="57" t="str">
        <f t="shared" si="632"/>
        <v>3.83961772426567-21.0868087846208i</v>
      </c>
      <c r="G2168" s="57" t="str">
        <f t="shared" si="633"/>
        <v>0.999942154989942-0.00760537073475665i</v>
      </c>
      <c r="H2168" s="57" t="str">
        <f t="shared" si="634"/>
        <v>125.168162423918+241.408657842861i</v>
      </c>
      <c r="I2168" s="57" t="str">
        <f t="shared" si="635"/>
        <v>15.7164070739644-4.83097784382559i</v>
      </c>
      <c r="K2168" s="57" t="str">
        <f t="shared" si="636"/>
        <v>0.0203125796801275-0.0419493086693541i</v>
      </c>
      <c r="L2168" s="57" t="str">
        <f t="shared" si="637"/>
        <v>0.000125-0.159166817959882i</v>
      </c>
      <c r="M2168" s="57" t="str">
        <f t="shared" si="638"/>
        <v>0.0015-0.0767290496305083i</v>
      </c>
      <c r="N2168" s="57">
        <f t="shared" si="639"/>
        <v>64.725340221488423</v>
      </c>
      <c r="O2168" s="57">
        <f t="shared" si="640"/>
        <v>21.313464149558541</v>
      </c>
      <c r="P2168" s="371">
        <f t="shared" si="641"/>
        <v>21.313464149558541</v>
      </c>
      <c r="Q2168" s="371">
        <f t="shared" si="642"/>
        <v>-115.27465977851158</v>
      </c>
      <c r="R2168" s="12">
        <f t="shared" si="643"/>
        <v>64.725340221488423</v>
      </c>
      <c r="S2168" s="57">
        <f t="shared" si="644"/>
        <v>3.152349916678677</v>
      </c>
      <c r="T2168" s="12">
        <f t="shared" si="627"/>
        <v>21.313464149558541</v>
      </c>
    </row>
    <row r="2169" spans="1:20" x14ac:dyDescent="0.25">
      <c r="A2169" s="57">
        <f t="shared" si="628"/>
        <v>19882.064514546601</v>
      </c>
      <c r="B2169" s="12">
        <f t="shared" si="645"/>
        <v>3164.3288463620561</v>
      </c>
      <c r="C2169" s="57" t="str">
        <f t="shared" si="629"/>
        <v>-4.93318668206247-10.4653272317105i</v>
      </c>
      <c r="D2169" s="57" t="str">
        <f t="shared" si="630"/>
        <v>7.79691790572404-10.214336349597i</v>
      </c>
      <c r="E2169" s="57" t="str">
        <f t="shared" si="631"/>
        <v>154.958746359567+4.46168214194019i</v>
      </c>
      <c r="F2169" s="57" t="str">
        <f t="shared" si="632"/>
        <v>3.83961603307855-21.0072037649327i</v>
      </c>
      <c r="G2169" s="57" t="str">
        <f t="shared" si="633"/>
        <v>0.999941714558256-0.0076342677809793i</v>
      </c>
      <c r="H2169" s="57" t="str">
        <f t="shared" si="634"/>
        <v>125.301687711062+242.425538108475i</v>
      </c>
      <c r="I2169" s="57" t="str">
        <f t="shared" si="635"/>
        <v>15.7239024240735-4.79976853962421i</v>
      </c>
      <c r="K2169" s="57" t="str">
        <f t="shared" si="636"/>
        <v>0.0201907753225117-0.0418472850734295i</v>
      </c>
      <c r="L2169" s="57" t="str">
        <f t="shared" si="637"/>
        <v>0.000125-0.158564273719747i</v>
      </c>
      <c r="M2169" s="57" t="str">
        <f t="shared" si="638"/>
        <v>0.0015-0.076438583015051i</v>
      </c>
      <c r="N2169" s="57">
        <f t="shared" si="639"/>
        <v>64.761565228659336</v>
      </c>
      <c r="O2169" s="57">
        <f t="shared" si="640"/>
        <v>21.266488899470165</v>
      </c>
      <c r="P2169" s="371">
        <f t="shared" si="641"/>
        <v>21.266488899470165</v>
      </c>
      <c r="Q2169" s="371">
        <f t="shared" si="642"/>
        <v>-115.23843477134066</v>
      </c>
      <c r="R2169" s="12">
        <f t="shared" si="643"/>
        <v>64.761565228659336</v>
      </c>
      <c r="S2169" s="57">
        <f t="shared" si="644"/>
        <v>3.1643288463620562</v>
      </c>
      <c r="T2169" s="12">
        <f t="shared" si="627"/>
        <v>21.266488899470165</v>
      </c>
    </row>
    <row r="2170" spans="1:20" x14ac:dyDescent="0.25">
      <c r="A2170" s="57">
        <f t="shared" si="628"/>
        <v>19957.616359701879</v>
      </c>
      <c r="B2170" s="12">
        <f t="shared" si="645"/>
        <v>3176.3532959782319</v>
      </c>
      <c r="C2170" s="57" t="str">
        <f t="shared" si="629"/>
        <v>-4.89995766008374-10.4120480624983i</v>
      </c>
      <c r="D2170" s="57" t="str">
        <f t="shared" si="630"/>
        <v>7.79689444664599-10.1768442530096i</v>
      </c>
      <c r="E2170" s="57" t="str">
        <f t="shared" si="631"/>
        <v>154.96285603314+4.50268213327249i</v>
      </c>
      <c r="F2170" s="57" t="str">
        <f t="shared" si="632"/>
        <v>3.83961432901547-20.9279009407266i</v>
      </c>
      <c r="G2170" s="57" t="str">
        <f t="shared" si="633"/>
        <v>0.999941270773321-0.00766327459750146i</v>
      </c>
      <c r="H2170" s="57" t="str">
        <f t="shared" si="634"/>
        <v>125.436412609812+243.44750152339i</v>
      </c>
      <c r="I2170" s="57" t="str">
        <f t="shared" si="635"/>
        <v>15.7314616800182-4.76862198098198i</v>
      </c>
      <c r="K2170" s="57" t="str">
        <f t="shared" si="636"/>
        <v>0.0200695638805936-0.0417451577775873i</v>
      </c>
      <c r="L2170" s="57" t="str">
        <f t="shared" si="637"/>
        <v>0.000125-0.157964010479923i</v>
      </c>
      <c r="M2170" s="57" t="str">
        <f t="shared" si="638"/>
        <v>0.0015-0.0761492159942732i</v>
      </c>
      <c r="N2170" s="57">
        <f t="shared" si="639"/>
        <v>64.798108967011714</v>
      </c>
      <c r="O2170" s="57">
        <f t="shared" si="640"/>
        <v>21.219546655950737</v>
      </c>
      <c r="P2170" s="371">
        <f t="shared" si="641"/>
        <v>21.219546655950737</v>
      </c>
      <c r="Q2170" s="371">
        <f t="shared" si="642"/>
        <v>-115.20189103298829</v>
      </c>
      <c r="R2170" s="12">
        <f t="shared" si="643"/>
        <v>64.798108967011714</v>
      </c>
      <c r="S2170" s="57">
        <f t="shared" si="644"/>
        <v>3.1763532959782319</v>
      </c>
      <c r="T2170" s="12">
        <f t="shared" si="627"/>
        <v>21.219546655950737</v>
      </c>
    </row>
    <row r="2171" spans="1:20" x14ac:dyDescent="0.25">
      <c r="A2171" s="57">
        <f t="shared" si="628"/>
        <v>20033.455301868747</v>
      </c>
      <c r="B2171" s="12">
        <f t="shared" si="645"/>
        <v>3188.4234385029495</v>
      </c>
      <c r="C2171" s="57" t="str">
        <f t="shared" si="629"/>
        <v>-4.86690283490937-10.3591016915068i</v>
      </c>
      <c r="D2171" s="57" t="str">
        <f t="shared" si="630"/>
        <v>7.79687080908302-10.1394985466162i</v>
      </c>
      <c r="E2171" s="57" t="str">
        <f t="shared" si="631"/>
        <v>154.967137675741+4.54377230585248i</v>
      </c>
      <c r="F2171" s="57" t="str">
        <f t="shared" si="632"/>
        <v>3.83961261197846-20.8488991712028i</v>
      </c>
      <c r="G2171" s="57" t="str">
        <f t="shared" si="633"/>
        <v>0.999940823609611-0.00769239160101004i</v>
      </c>
      <c r="H2171" s="57" t="str">
        <f t="shared" si="634"/>
        <v>125.572349373725+244.474582979741i</v>
      </c>
      <c r="I2171" s="57" t="str">
        <f t="shared" si="635"/>
        <v>15.7390854420183-4.73753764623025i</v>
      </c>
      <c r="K2171" s="57" t="str">
        <f t="shared" si="636"/>
        <v>0.0199489444974569-0.0416429304679555i</v>
      </c>
      <c r="L2171" s="57" t="str">
        <f t="shared" si="637"/>
        <v>0.000125-0.157366019605423i</v>
      </c>
      <c r="M2171" s="57" t="str">
        <f t="shared" si="638"/>
        <v>0.0015-0.0758609444055322i</v>
      </c>
      <c r="N2171" s="57">
        <f t="shared" si="639"/>
        <v>64.834970071498518</v>
      </c>
      <c r="O2171" s="57">
        <f t="shared" si="640"/>
        <v>21.172637735419944</v>
      </c>
      <c r="P2171" s="371">
        <f t="shared" si="641"/>
        <v>21.172637735419944</v>
      </c>
      <c r="Q2171" s="371">
        <f t="shared" si="642"/>
        <v>-115.16502992850148</v>
      </c>
      <c r="R2171" s="12">
        <f t="shared" si="643"/>
        <v>64.834970071498518</v>
      </c>
      <c r="S2171" s="57">
        <f t="shared" si="644"/>
        <v>3.1884234385029493</v>
      </c>
      <c r="T2171" s="12">
        <f t="shared" si="627"/>
        <v>21.172637735419944</v>
      </c>
    </row>
    <row r="2172" spans="1:20" x14ac:dyDescent="0.25">
      <c r="A2172" s="57">
        <f t="shared" si="628"/>
        <v>20109.582432015846</v>
      </c>
      <c r="B2172" s="12">
        <f t="shared" si="645"/>
        <v>3200.5394475692606</v>
      </c>
      <c r="C2172" s="57" t="str">
        <f t="shared" si="629"/>
        <v>-4.83402181086818-10.3064859245779i</v>
      </c>
      <c r="D2172" s="57" t="str">
        <f t="shared" si="630"/>
        <v>7.79684699167823-10.102298693105i</v>
      </c>
      <c r="E2172" s="57" t="str">
        <f t="shared" si="631"/>
        <v>154.97159191908+4.58495235228321i</v>
      </c>
      <c r="F2172" s="57" t="str">
        <f t="shared" si="632"/>
        <v>3.83961088186873-20.7701973198919i</v>
      </c>
      <c r="G2172" s="57" t="str">
        <f t="shared" si="633"/>
        <v>0.999940373041405-0.0077216192097703i</v>
      </c>
      <c r="H2172" s="57" t="str">
        <f t="shared" si="634"/>
        <v>125.709510405494+245.506817714301i</v>
      </c>
      <c r="I2172" s="57" t="str">
        <f t="shared" si="635"/>
        <v>15.7467743168273-4.70651501373358i</v>
      </c>
      <c r="K2172" s="57" t="str">
        <f t="shared" si="636"/>
        <v>0.0198289162906344-0.0415406068090688i</v>
      </c>
      <c r="L2172" s="57" t="str">
        <f t="shared" si="637"/>
        <v>0.000125-0.156770292493946i</v>
      </c>
      <c r="M2172" s="57" t="str">
        <f t="shared" si="638"/>
        <v>0.0015-0.0755737641019448i</v>
      </c>
      <c r="N2172" s="57">
        <f t="shared" si="639"/>
        <v>64.872147162988924</v>
      </c>
      <c r="O2172" s="57">
        <f t="shared" si="640"/>
        <v>21.125762452662382</v>
      </c>
      <c r="P2172" s="371">
        <f t="shared" si="641"/>
        <v>21.125762452662382</v>
      </c>
      <c r="Q2172" s="371">
        <f t="shared" si="642"/>
        <v>-115.12785283701108</v>
      </c>
      <c r="R2172" s="12">
        <f t="shared" si="643"/>
        <v>64.872147162988924</v>
      </c>
      <c r="S2172" s="57">
        <f t="shared" si="644"/>
        <v>3.2005394475692608</v>
      </c>
      <c r="T2172" s="12">
        <f t="shared" si="627"/>
        <v>21.125762452662382</v>
      </c>
    </row>
    <row r="2173" spans="1:20" x14ac:dyDescent="0.25">
      <c r="A2173" s="57">
        <f t="shared" si="628"/>
        <v>20185.998845257509</v>
      </c>
      <c r="B2173" s="12">
        <f t="shared" si="645"/>
        <v>3212.7014974700237</v>
      </c>
      <c r="C2173" s="57" t="str">
        <f t="shared" si="629"/>
        <v>-4.80131418659831-10.2541985793387i</v>
      </c>
      <c r="D2173" s="57" t="str">
        <f t="shared" si="630"/>
        <v>7.7968229930643-10.0652441572607i</v>
      </c>
      <c r="E2173" s="57" t="str">
        <f t="shared" si="631"/>
        <v>154.9762193975+4.62622196459683i</v>
      </c>
      <c r="F2173" s="57" t="str">
        <f t="shared" si="632"/>
        <v>3.83960913858672-20.6917942546388i</v>
      </c>
      <c r="G2173" s="57" t="str">
        <f t="shared" si="633"/>
        <v>0.999939919042785-0.00775095784363182i</v>
      </c>
      <c r="H2173" s="57" t="str">
        <f t="shared" si="634"/>
        <v>125.847908259147+246.544241312931i</v>
      </c>
      <c r="I2173" s="57" t="str">
        <f t="shared" si="635"/>
        <v>15.7545289178179-4.67555356187247i</v>
      </c>
      <c r="K2173" s="57" t="str">
        <f t="shared" si="636"/>
        <v>0.0197094783524385-0.0414381904437268i</v>
      </c>
      <c r="L2173" s="57" t="str">
        <f t="shared" si="637"/>
        <v>0.000125-0.156176820575758i</v>
      </c>
      <c r="M2173" s="57" t="str">
        <f t="shared" si="638"/>
        <v>0.0015-0.075287670952326i</v>
      </c>
      <c r="N2173" s="57">
        <f t="shared" si="639"/>
        <v>64.909638848382158</v>
      </c>
      <c r="O2173" s="57">
        <f t="shared" si="640"/>
        <v>21.078921120810925</v>
      </c>
      <c r="P2173" s="371">
        <f t="shared" si="641"/>
        <v>21.078921120810925</v>
      </c>
      <c r="Q2173" s="371">
        <f t="shared" si="642"/>
        <v>-115.09036115161784</v>
      </c>
      <c r="R2173" s="12">
        <f t="shared" si="643"/>
        <v>64.909638848382158</v>
      </c>
      <c r="S2173" s="57">
        <f t="shared" si="644"/>
        <v>3.2127014974700239</v>
      </c>
      <c r="T2173" s="12">
        <f t="shared" si="627"/>
        <v>21.078921120810925</v>
      </c>
    </row>
    <row r="2174" spans="1:20" x14ac:dyDescent="0.25">
      <c r="A2174" s="57">
        <f t="shared" si="628"/>
        <v>20262.705640869488</v>
      </c>
      <c r="B2174" s="12">
        <f t="shared" si="645"/>
        <v>3224.90976316041</v>
      </c>
      <c r="C2174" s="57" t="str">
        <f t="shared" si="629"/>
        <v>-4.76877955514405-10.2022374852011i</v>
      </c>
      <c r="D2174" s="57" t="str">
        <f t="shared" si="630"/>
        <v>7.79679881186386-10.0283344059585i</v>
      </c>
      <c r="E2174" s="57" t="str">
        <f t="shared" si="631"/>
        <v>154.981020748034+4.66758083421858i</v>
      </c>
      <c r="F2174" s="57" t="str">
        <f t="shared" si="632"/>
        <v>3.83960738203221-20.6136888475872i</v>
      </c>
      <c r="G2174" s="57" t="str">
        <f t="shared" si="633"/>
        <v>0.999939461587636-0.00778040792403449i</v>
      </c>
      <c r="H2174" s="57" t="str">
        <f t="shared" si="634"/>
        <v>125.987555642285+247.586889715121i</v>
      </c>
      <c r="I2174" s="57" t="str">
        <f t="shared" si="635"/>
        <v>15.7623498650699-4.64465276902578i</v>
      </c>
      <c r="K2174" s="57" t="str">
        <f t="shared" si="636"/>
        <v>0.0195906297502885-0.0413356849928556i</v>
      </c>
      <c r="L2174" s="57" t="str">
        <f t="shared" si="637"/>
        <v>0.000125-0.155585595313566i</v>
      </c>
      <c r="M2174" s="57" t="str">
        <f t="shared" si="638"/>
        <v>0.0015-0.0750026608411296i</v>
      </c>
      <c r="N2174" s="57">
        <f t="shared" si="639"/>
        <v>64.947443720713721</v>
      </c>
      <c r="O2174" s="57">
        <f t="shared" si="640"/>
        <v>21.032114051332037</v>
      </c>
      <c r="P2174" s="371">
        <f t="shared" si="641"/>
        <v>21.032114051332037</v>
      </c>
      <c r="Q2174" s="371">
        <f t="shared" si="642"/>
        <v>-115.05255627928628</v>
      </c>
      <c r="R2174" s="12">
        <f t="shared" si="643"/>
        <v>64.947443720713721</v>
      </c>
      <c r="S2174" s="57">
        <f t="shared" si="644"/>
        <v>3.2249097631604098</v>
      </c>
      <c r="T2174" s="12">
        <f t="shared" si="627"/>
        <v>21.032114051332037</v>
      </c>
    </row>
    <row r="2175" spans="1:20" x14ac:dyDescent="0.25">
      <c r="A2175" s="57">
        <f t="shared" si="628"/>
        <v>20339.703922304794</v>
      </c>
      <c r="B2175" s="12">
        <f t="shared" si="645"/>
        <v>3237.1644202604198</v>
      </c>
      <c r="C2175" s="57" t="str">
        <f t="shared" si="629"/>
        <v>-4.73641750404919-10.1506004833576i</v>
      </c>
      <c r="D2175" s="57" t="str">
        <f t="shared" si="630"/>
        <v>7.79677444668881-9.99156890815471i</v>
      </c>
      <c r="E2175" s="57" t="str">
        <f t="shared" si="631"/>
        <v>154.985996610447+4.70902865193047i</v>
      </c>
      <c r="F2175" s="57" t="str">
        <f t="shared" si="632"/>
        <v>3.83960561210415-20.535879975162i</v>
      </c>
      <c r="G2175" s="57" t="str">
        <f t="shared" si="633"/>
        <v>0.999939000649646-0.00780996987401439i</v>
      </c>
      <c r="H2175" s="57" t="str">
        <f t="shared" si="634"/>
        <v>126.128465418365+248.634799218583i</v>
      </c>
      <c r="I2175" s="57" t="str">
        <f t="shared" si="635"/>
        <v>15.7702377854574-4.61381211355311i</v>
      </c>
      <c r="K2175" s="57" t="str">
        <f t="shared" si="636"/>
        <v>0.0194723695270409-0.0412330940553757i</v>
      </c>
      <c r="L2175" s="57" t="str">
        <f t="shared" si="637"/>
        <v>0.000125-0.154996608202397i</v>
      </c>
      <c r="M2175" s="57" t="str">
        <f t="shared" si="638"/>
        <v>0.0015-0.0747187296683893i</v>
      </c>
      <c r="N2175" s="57">
        <f t="shared" si="639"/>
        <v>64.985560359271204</v>
      </c>
      <c r="O2175" s="57">
        <f t="shared" si="640"/>
        <v>20.985341554008453</v>
      </c>
      <c r="P2175" s="371">
        <f t="shared" si="641"/>
        <v>20.985341554008453</v>
      </c>
      <c r="Q2175" s="371">
        <f t="shared" si="642"/>
        <v>-115.0144396407288</v>
      </c>
      <c r="R2175" s="12">
        <f t="shared" si="643"/>
        <v>64.985560359271204</v>
      </c>
      <c r="S2175" s="57">
        <f t="shared" si="644"/>
        <v>3.2371644202604197</v>
      </c>
      <c r="T2175" s="12">
        <f t="shared" si="627"/>
        <v>20.985341554008453</v>
      </c>
    </row>
    <row r="2176" spans="1:20" x14ac:dyDescent="0.25">
      <c r="A2176" s="57">
        <f t="shared" si="628"/>
        <v>20416.994797209551</v>
      </c>
      <c r="B2176" s="12">
        <f t="shared" si="645"/>
        <v>3249.4656450574093</v>
      </c>
      <c r="C2176" s="57" t="str">
        <f t="shared" si="629"/>
        <v>-4.70422761545242-10.0992854267792i</v>
      </c>
      <c r="D2176" s="57" t="str">
        <f t="shared" si="630"/>
        <v>7.79674989614062-9.95494713487999i</v>
      </c>
      <c r="E2176" s="57" t="str">
        <f t="shared" si="631"/>
        <v>154.991147627293+4.75056510783307i</v>
      </c>
      <c r="F2176" s="57" t="str">
        <f t="shared" si="632"/>
        <v>3.83960382870071-20.4583665180542i</v>
      </c>
      <c r="G2176" s="57" t="str">
        <f t="shared" si="633"/>
        <v>0.999938536202301-0.00783964411820994i</v>
      </c>
      <c r="H2176" s="57" t="str">
        <f t="shared" si="634"/>
        <v>126.270650609011+249.688006483912i</v>
      </c>
      <c r="I2176" s="57" t="str">
        <f t="shared" si="635"/>
        <v>15.7781933127382-4.58303107377701i</v>
      </c>
      <c r="K2176" s="57" t="str">
        <f t="shared" si="636"/>
        <v>0.0193546967013177-0.041130421208074i</v>
      </c>
      <c r="L2176" s="57" t="str">
        <f t="shared" si="637"/>
        <v>0.000125-0.154409850769473i</v>
      </c>
      <c r="M2176" s="57" t="str">
        <f t="shared" si="638"/>
        <v>0.0015-0.0744358733496608i</v>
      </c>
      <c r="N2176" s="57">
        <f t="shared" si="639"/>
        <v>65.023987329706429</v>
      </c>
      <c r="O2176" s="57">
        <f t="shared" si="640"/>
        <v>20.938603936925084</v>
      </c>
      <c r="P2176" s="371">
        <f t="shared" si="641"/>
        <v>20.938603936925084</v>
      </c>
      <c r="Q2176" s="371">
        <f t="shared" si="642"/>
        <v>-114.97601267029357</v>
      </c>
      <c r="R2176" s="12">
        <f t="shared" si="643"/>
        <v>65.023987329706429</v>
      </c>
      <c r="S2176" s="57">
        <f t="shared" si="644"/>
        <v>3.2494656450574095</v>
      </c>
      <c r="T2176" s="12">
        <f t="shared" si="627"/>
        <v>20.938603936925084</v>
      </c>
    </row>
    <row r="2177" spans="1:20" x14ac:dyDescent="0.25">
      <c r="A2177" s="57">
        <f t="shared" si="628"/>
        <v>20494.579377438949</v>
      </c>
      <c r="B2177" s="12">
        <f t="shared" si="645"/>
        <v>3261.8136145086278</v>
      </c>
      <c r="C2177" s="57" t="str">
        <f t="shared" si="629"/>
        <v>-4.67220946618103-10.0482901802093i</v>
      </c>
      <c r="D2177" s="57" t="str">
        <f t="shared" si="630"/>
        <v>7.79672515881023-9.9184685592317i</v>
      </c>
      <c r="E2177" s="57" t="str">
        <f t="shared" si="631"/>
        <v>154.99647444396+4.79218989130715i</v>
      </c>
      <c r="F2177" s="57" t="str">
        <f t="shared" si="632"/>
        <v>3.83960203171939-20.3811473612042i</v>
      </c>
      <c r="G2177" s="57" t="str">
        <f t="shared" si="633"/>
        <v>0.999938068218887-0.00786943108286782i</v>
      </c>
      <c r="H2177" s="57" t="str">
        <f t="shared" si="634"/>
        <v>126.414124396384+250.746548539352i</v>
      </c>
      <c r="I2177" s="57" t="str">
        <f t="shared" si="635"/>
        <v>15.786217087646-4.55230912796522i</v>
      </c>
      <c r="K2177" s="57" t="str">
        <f t="shared" si="636"/>
        <v>0.0192376102678332-0.0410276700054784i</v>
      </c>
      <c r="L2177" s="57" t="str">
        <f t="shared" si="637"/>
        <v>0.000125-0.153825314574092i</v>
      </c>
      <c r="M2177" s="57" t="str">
        <f t="shared" si="638"/>
        <v>0.0015-0.0741540878159604i</v>
      </c>
      <c r="N2177" s="57">
        <f t="shared" si="639"/>
        <v>65.062723184147643</v>
      </c>
      <c r="O2177" s="57">
        <f t="shared" si="640"/>
        <v>20.891901506452641</v>
      </c>
      <c r="P2177" s="371">
        <f t="shared" si="641"/>
        <v>20.891901506452641</v>
      </c>
      <c r="Q2177" s="371">
        <f t="shared" si="642"/>
        <v>-114.93727681585236</v>
      </c>
      <c r="R2177" s="12">
        <f t="shared" si="643"/>
        <v>65.062723184147643</v>
      </c>
      <c r="S2177" s="57">
        <f t="shared" si="644"/>
        <v>3.2618136145086276</v>
      </c>
      <c r="T2177" s="12">
        <f t="shared" si="627"/>
        <v>20.891901506452641</v>
      </c>
    </row>
    <row r="2178" spans="1:20" x14ac:dyDescent="0.25">
      <c r="A2178" s="57">
        <f t="shared" si="628"/>
        <v>20572.458779073215</v>
      </c>
      <c r="B2178" s="12">
        <f t="shared" si="645"/>
        <v>3274.2085062437604</v>
      </c>
      <c r="C2178" s="57" t="str">
        <f t="shared" si="629"/>
        <v>-4.64036262784452-9.99761262015807i</v>
      </c>
      <c r="D2178" s="57" t="str">
        <f t="shared" si="630"/>
        <v>7.7967002332776-9.88213265636589i</v>
      </c>
      <c r="E2178" s="57" t="str">
        <f t="shared" si="631"/>
        <v>155.001977708718+4.83390269097337i</v>
      </c>
      <c r="F2178" s="57" t="str">
        <f t="shared" si="632"/>
        <v>3.83960022105671-20.3042213937861i</v>
      </c>
      <c r="G2178" s="57" t="str">
        <f t="shared" si="633"/>
        <v>0.999937596672483-0.00789933119584904i</v>
      </c>
      <c r="H2178" s="57" t="str">
        <f t="shared" si="634"/>
        <v>126.558900125573+251.810462785597i</v>
      </c>
      <c r="I2178" s="57" t="str">
        <f t="shared" si="635"/>
        <v>15.7943097579824-4.52164575431257i</v>
      </c>
      <c r="K2178" s="57" t="str">
        <f t="shared" si="636"/>
        <v>0.0191211091977225-0.0409248439797401i</v>
      </c>
      <c r="L2178" s="57" t="str">
        <f t="shared" si="637"/>
        <v>0.000125-0.153242991207503i</v>
      </c>
      <c r="M2178" s="57" t="str">
        <f t="shared" si="638"/>
        <v>0.0015-0.073873369013708i</v>
      </c>
      <c r="N2178" s="57">
        <f t="shared" si="639"/>
        <v>65.101766461315009</v>
      </c>
      <c r="O2178" s="57">
        <f t="shared" si="640"/>
        <v>20.845234567232716</v>
      </c>
      <c r="P2178" s="371">
        <f t="shared" si="641"/>
        <v>20.845234567232716</v>
      </c>
      <c r="Q2178" s="371">
        <f t="shared" si="642"/>
        <v>-114.89823353868499</v>
      </c>
      <c r="R2178" s="12">
        <f t="shared" si="643"/>
        <v>65.101766461315009</v>
      </c>
      <c r="S2178" s="57">
        <f t="shared" si="644"/>
        <v>3.2742085062437605</v>
      </c>
      <c r="T2178" s="12">
        <f t="shared" si="627"/>
        <v>20.845234567232716</v>
      </c>
    </row>
    <row r="2179" spans="1:20" x14ac:dyDescent="0.25">
      <c r="A2179" s="57">
        <f t="shared" si="628"/>
        <v>20650.634122433694</v>
      </c>
      <c r="B2179" s="12">
        <f t="shared" si="645"/>
        <v>3286.6504985674869</v>
      </c>
      <c r="C2179" s="57" t="str">
        <f t="shared" si="629"/>
        <v>-4.60868666692798-9.94725063489667i</v>
      </c>
      <c r="D2179" s="57" t="str">
        <f t="shared" si="630"/>
        <v>7.79667511811221-9.84593890349024i</v>
      </c>
      <c r="E2179" s="57" t="str">
        <f t="shared" si="631"/>
        <v>155.007658072774+4.87570319465401i</v>
      </c>
      <c r="F2179" s="57" t="str">
        <f t="shared" si="632"/>
        <v>3.83959839660858-20.2275875091915i</v>
      </c>
      <c r="G2179" s="57" t="str">
        <f t="shared" si="633"/>
        <v>0.999937121535968-0.00792934488663505i</v>
      </c>
      <c r="H2179" s="57" t="str">
        <f t="shared" si="634"/>
        <v>126.704991307048+252.879787000687i</v>
      </c>
      <c r="I2179" s="57" t="str">
        <f t="shared" si="635"/>
        <v>15.8024719787103-4.49104043092307i</v>
      </c>
      <c r="K2179" s="57" t="str">
        <f t="shared" si="636"/>
        <v>0.0190051924388687-0.0408219466405187i</v>
      </c>
      <c r="L2179" s="57" t="str">
        <f t="shared" si="637"/>
        <v>0.000125-0.15266287229279i</v>
      </c>
      <c r="M2179" s="57" t="str">
        <f t="shared" si="638"/>
        <v>0.0015-0.0735937129046702i</v>
      </c>
      <c r="N2179" s="57">
        <f t="shared" si="639"/>
        <v>65.141115686637306</v>
      </c>
      <c r="O2179" s="57">
        <f t="shared" si="640"/>
        <v>20.798603422163701</v>
      </c>
      <c r="P2179" s="371">
        <f t="shared" si="641"/>
        <v>20.798603422163701</v>
      </c>
      <c r="Q2179" s="371">
        <f t="shared" si="642"/>
        <v>-114.85888431336269</v>
      </c>
      <c r="R2179" s="12">
        <f t="shared" si="643"/>
        <v>65.141115686637306</v>
      </c>
      <c r="S2179" s="57">
        <f t="shared" si="644"/>
        <v>3.2866504985674867</v>
      </c>
      <c r="T2179" s="12">
        <f t="shared" si="627"/>
        <v>20.798603422163701</v>
      </c>
    </row>
    <row r="2180" spans="1:20" x14ac:dyDescent="0.25">
      <c r="A2180" s="57">
        <f t="shared" si="628"/>
        <v>20729.106532098944</v>
      </c>
      <c r="B2180" s="12">
        <f t="shared" si="645"/>
        <v>3299.1397704620435</v>
      </c>
      <c r="C2180" s="57" t="str">
        <f t="shared" si="629"/>
        <v>-4.57718114488462-9.89720212444825i</v>
      </c>
      <c r="D2180" s="57" t="str">
        <f t="shared" si="630"/>
        <v>7.79664981187257-9.80988677985623i</v>
      </c>
      <c r="E2180" s="57" t="str">
        <f t="shared" si="631"/>
        <v>155.013516190315+4.91759108932996i</v>
      </c>
      <c r="F2180" s="57" t="str">
        <f t="shared" si="632"/>
        <v>3.83959655827008-20.1512446050138i</v>
      </c>
      <c r="G2180" s="57" t="str">
        <f t="shared" si="633"/>
        <v>0.99993664278201-0.00795947258633382i</v>
      </c>
      <c r="H2180" s="57" t="str">
        <f t="shared" si="634"/>
        <v>126.852411619144+253.954559344978i</v>
      </c>
      <c r="I2180" s="57" t="str">
        <f t="shared" si="635"/>
        <v>15.81070441205-4.46049263579165i</v>
      </c>
      <c r="K2180" s="57" t="str">
        <f t="shared" si="636"/>
        <v>0.018889858916229-0.0407189814748717i</v>
      </c>
      <c r="L2180" s="57" t="str">
        <f t="shared" si="637"/>
        <v>0.000125-0.152084949484748i</v>
      </c>
      <c r="M2180" s="57" t="str">
        <f t="shared" si="638"/>
        <v>0.0015-0.0733151154659i</v>
      </c>
      <c r="N2180" s="57">
        <f t="shared" si="639"/>
        <v>65.18076937236674</v>
      </c>
      <c r="O2180" s="57">
        <f t="shared" si="640"/>
        <v>20.752008372385362</v>
      </c>
      <c r="P2180" s="371">
        <f t="shared" si="641"/>
        <v>20.752008372385362</v>
      </c>
      <c r="Q2180" s="371">
        <f t="shared" si="642"/>
        <v>-114.81923062763326</v>
      </c>
      <c r="R2180" s="12">
        <f t="shared" si="643"/>
        <v>65.18076937236674</v>
      </c>
      <c r="S2180" s="57">
        <f t="shared" si="644"/>
        <v>3.2991397704620438</v>
      </c>
      <c r="T2180" s="12">
        <f t="shared" si="627"/>
        <v>20.752008372385362</v>
      </c>
    </row>
    <row r="2181" spans="1:20" x14ac:dyDescent="0.25">
      <c r="A2181" s="57">
        <f t="shared" si="628"/>
        <v>20807.877136920921</v>
      </c>
      <c r="B2181" s="12">
        <f t="shared" si="645"/>
        <v>3311.6765015897995</v>
      </c>
      <c r="C2181" s="57" t="str">
        <f t="shared" si="629"/>
        <v>-4.54584561822791-9.84746500057876i</v>
      </c>
      <c r="D2181" s="57" t="str">
        <f t="shared" si="630"/>
        <v>7.79662431310618-9.77397576675163i</v>
      </c>
      <c r="E2181" s="57" t="str">
        <f t="shared" si="631"/>
        <v>155.019552718554+4.95956606110011i</v>
      </c>
      <c r="F2181" s="57" t="str">
        <f t="shared" si="632"/>
        <v>3.8395947059354-20.0751915830322i</v>
      </c>
      <c r="G2181" s="57" t="str">
        <f t="shared" si="633"/>
        <v>0.999936160383073-0.00798971472768593i</v>
      </c>
      <c r="H2181" s="57" t="str">
        <f t="shared" si="634"/>
        <v>127.001174910593+255.0348183662i</v>
      </c>
      <c r="I2181" s="57" t="str">
        <f t="shared" si="635"/>
        <v>15.8190077275765-4.4300018467858i</v>
      </c>
      <c r="K2181" s="57" t="str">
        <f t="shared" si="636"/>
        <v>0.0187751075321595-0.0406159519471478i</v>
      </c>
      <c r="L2181" s="57" t="str">
        <f t="shared" si="637"/>
        <v>0.000125-0.151509214469763i</v>
      </c>
      <c r="M2181" s="57" t="str">
        <f t="shared" si="638"/>
        <v>0.0015-0.073037572689679i</v>
      </c>
      <c r="N2181" s="57">
        <f t="shared" si="639"/>
        <v>65.220726017695938</v>
      </c>
      <c r="O2181" s="57">
        <f t="shared" si="640"/>
        <v>20.705449717264081</v>
      </c>
      <c r="P2181" s="371">
        <f t="shared" si="641"/>
        <v>20.705449717264081</v>
      </c>
      <c r="Q2181" s="371">
        <f t="shared" si="642"/>
        <v>-114.77927398230406</v>
      </c>
      <c r="R2181" s="12">
        <f t="shared" si="643"/>
        <v>65.220726017695938</v>
      </c>
      <c r="S2181" s="57">
        <f t="shared" si="644"/>
        <v>3.3116765015897993</v>
      </c>
      <c r="T2181" s="12">
        <f t="shared" si="627"/>
        <v>20.705449717264081</v>
      </c>
    </row>
    <row r="2182" spans="1:20" x14ac:dyDescent="0.25">
      <c r="A2182" s="57">
        <f t="shared" si="628"/>
        <v>20886.94707004122</v>
      </c>
      <c r="B2182" s="12">
        <f t="shared" si="645"/>
        <v>3324.2608722958407</v>
      </c>
      <c r="C2182" s="57" t="str">
        <f t="shared" si="629"/>
        <v>-4.51467963862356-9.79803718678819i</v>
      </c>
      <c r="D2182" s="57" t="str">
        <f t="shared" si="630"/>
        <v>7.79659862034974-9.73820534749321i</v>
      </c>
      <c r="E2182" s="57" t="str">
        <f t="shared" si="631"/>
        <v>155.025768317786+5.00162779513847i</v>
      </c>
      <c r="F2182" s="57" t="str">
        <f t="shared" si="632"/>
        <v>3.83959283949806-19.9994273491958i</v>
      </c>
      <c r="G2182" s="57" t="str">
        <f t="shared" si="633"/>
        <v>0.99993567431141-0.00802007174507074i</v>
      </c>
      <c r="H2182" s="57" t="str">
        <f t="shared" si="634"/>
        <v>127.151295203108+256.120603004572i</v>
      </c>
      <c r="I2182" s="57" t="str">
        <f t="shared" si="635"/>
        <v>15.8273826023175-4.39956754162734i</v>
      </c>
      <c r="K2182" s="57" t="str">
        <f t="shared" si="636"/>
        <v>0.0186609371667416-0.0405128614988864i</v>
      </c>
      <c r="L2182" s="57" t="str">
        <f t="shared" si="637"/>
        <v>0.000125-0.150935658965694i</v>
      </c>
      <c r="M2182" s="57" t="str">
        <f t="shared" si="638"/>
        <v>0.0015-0.0727610805834621i</v>
      </c>
      <c r="N2182" s="57">
        <f t="shared" si="639"/>
        <v>65.260984108877551</v>
      </c>
      <c r="O2182" s="57">
        <f t="shared" si="640"/>
        <v>20.658927754379647</v>
      </c>
      <c r="P2182" s="371">
        <f t="shared" si="641"/>
        <v>20.658927754379647</v>
      </c>
      <c r="Q2182" s="371">
        <f t="shared" si="642"/>
        <v>-114.73901589112245</v>
      </c>
      <c r="R2182" s="12">
        <f t="shared" si="643"/>
        <v>65.260984108877551</v>
      </c>
      <c r="S2182" s="57">
        <f t="shared" si="644"/>
        <v>3.3242608722958407</v>
      </c>
      <c r="T2182" s="12">
        <f t="shared" si="627"/>
        <v>20.658927754379647</v>
      </c>
    </row>
    <row r="2183" spans="1:20" x14ac:dyDescent="0.25">
      <c r="A2183" s="57">
        <f t="shared" si="628"/>
        <v>20966.317468907378</v>
      </c>
      <c r="B2183" s="12">
        <f t="shared" si="645"/>
        <v>3336.8930636105652</v>
      </c>
      <c r="C2183" s="57" t="str">
        <f t="shared" si="629"/>
        <v>-4.48368275298067-9.74891661829839i</v>
      </c>
      <c r="D2183" s="57" t="str">
        <f t="shared" si="630"/>
        <v>7.79657273212856-9.7025750074191i</v>
      </c>
      <c r="E2183" s="57" t="str">
        <f t="shared" si="631"/>
        <v>155.032163651428+5.04377597565111i</v>
      </c>
      <c r="F2183" s="57" t="str">
        <f t="shared" si="632"/>
        <v>3.83959095885068-19.9239508136082i</v>
      </c>
      <c r="G2183" s="57" t="str">
        <f t="shared" si="633"/>
        <v>0.99993518453906-0.00805054407451254i</v>
      </c>
      <c r="H2183" s="57" t="str">
        <f t="shared" si="634"/>
        <v>127.302786694001+257.211952598022i</v>
      </c>
      <c r="I2183" s="57" t="str">
        <f t="shared" si="635"/>
        <v>15.835829720854-4.36918919787376i</v>
      </c>
      <c r="K2183" s="57" t="str">
        <f t="shared" si="636"/>
        <v>0.0185473466781054-0.0404097135487197i</v>
      </c>
      <c r="L2183" s="57" t="str">
        <f t="shared" si="637"/>
        <v>0.000125-0.150364274721751i</v>
      </c>
      <c r="M2183" s="57" t="str">
        <f t="shared" si="638"/>
        <v>0.0015-0.0724856351698165i</v>
      </c>
      <c r="N2183" s="57">
        <f t="shared" si="639"/>
        <v>65.301542119340596</v>
      </c>
      <c r="O2183" s="57">
        <f t="shared" si="640"/>
        <v>20.612442779510221</v>
      </c>
      <c r="P2183" s="371">
        <f t="shared" si="641"/>
        <v>20.612442779510221</v>
      </c>
      <c r="Q2183" s="371">
        <f t="shared" si="642"/>
        <v>-114.6984578806594</v>
      </c>
      <c r="R2183" s="12">
        <f t="shared" si="643"/>
        <v>65.301542119340596</v>
      </c>
      <c r="S2183" s="57">
        <f t="shared" si="644"/>
        <v>3.3368930636105651</v>
      </c>
      <c r="T2183" s="12">
        <f t="shared" si="627"/>
        <v>20.612442779510221</v>
      </c>
    </row>
    <row r="2184" spans="1:20" x14ac:dyDescent="0.25">
      <c r="A2184" s="57">
        <f t="shared" si="628"/>
        <v>21045.989475289225</v>
      </c>
      <c r="B2184" s="12">
        <f t="shared" si="645"/>
        <v>3349.5732572522852</v>
      </c>
      <c r="C2184" s="57" t="str">
        <f t="shared" si="629"/>
        <v>-4.45285450354272-9.70010124204228i</v>
      </c>
      <c r="D2184" s="57" t="str">
        <f t="shared" si="630"/>
        <v>7.79654664695701-9.66708423388157i</v>
      </c>
      <c r="E2184" s="57" t="str">
        <f t="shared" si="631"/>
        <v>155.038739386073+5.08601028583159i</v>
      </c>
      <c r="F2184" s="57" t="str">
        <f t="shared" si="632"/>
        <v>3.8395890638851-19.8487608905115i</v>
      </c>
      <c r="G2184" s="57" t="str">
        <f t="shared" si="633"/>
        <v>0.999934691037854-0.00808113215368675i</v>
      </c>
      <c r="H2184" s="57" t="str">
        <f t="shared" si="634"/>
        <v>127.455663758859+258.308906887472i</v>
      </c>
      <c r="I2184" s="57" t="str">
        <f t="shared" si="635"/>
        <v>15.8443497754217-4.3388662928996i</v>
      </c>
      <c r="K2184" s="57" t="str">
        <f t="shared" si="636"/>
        <v>0.0184343349027534-0.0403065114922804i</v>
      </c>
      <c r="L2184" s="57" t="str">
        <f t="shared" si="637"/>
        <v>0.000125-0.149795053518381i</v>
      </c>
      <c r="M2184" s="57" t="str">
        <f t="shared" si="638"/>
        <v>0.0015-0.0722112324863686i</v>
      </c>
      <c r="N2184" s="57">
        <f t="shared" si="639"/>
        <v>65.342398509811517</v>
      </c>
      <c r="O2184" s="57">
        <f t="shared" si="640"/>
        <v>20.565995086619463</v>
      </c>
      <c r="P2184" s="371">
        <f t="shared" si="641"/>
        <v>20.565995086619463</v>
      </c>
      <c r="Q2184" s="371">
        <f t="shared" si="642"/>
        <v>-114.65760149018848</v>
      </c>
      <c r="R2184" s="12">
        <f t="shared" si="643"/>
        <v>65.342398509811517</v>
      </c>
      <c r="S2184" s="57">
        <f t="shared" si="644"/>
        <v>3.3495732572522852</v>
      </c>
      <c r="T2184" s="12">
        <f t="shared" si="627"/>
        <v>20.565995086619463</v>
      </c>
    </row>
    <row r="2185" spans="1:20" x14ac:dyDescent="0.25">
      <c r="A2185" s="57">
        <f t="shared" si="628"/>
        <v>21125.964235295327</v>
      </c>
      <c r="B2185" s="12">
        <f t="shared" si="645"/>
        <v>3362.301635629844</v>
      </c>
      <c r="C2185" s="57" t="str">
        <f t="shared" si="629"/>
        <v>-4.42219442797731-9.65158901664975i</v>
      </c>
      <c r="D2185" s="57" t="str">
        <f t="shared" si="630"/>
        <v>7.79652036333802-9.63173251623938i</v>
      </c>
      <c r="E2185" s="57" t="str">
        <f t="shared" si="631"/>
        <v>155.045496191527+5.128330407816i</v>
      </c>
      <c r="F2185" s="57" t="str">
        <f t="shared" si="632"/>
        <v>3.83958715449229-19.7738564982706i</v>
      </c>
      <c r="G2185" s="57" t="str">
        <f t="shared" si="633"/>
        <v>0.999934193779405-0.00811183642192612i</v>
      </c>
      <c r="H2185" s="57" t="str">
        <f t="shared" si="634"/>
        <v>127.609940954267+259.411506022217i</v>
      </c>
      <c r="I2185" s="57" t="str">
        <f t="shared" si="635"/>
        <v>15.8529434660149-4.30859830387791i</v>
      </c>
      <c r="K2185" s="57" t="str">
        <f t="shared" si="636"/>
        <v>0.0183219006558833-0.0402032587021121i</v>
      </c>
      <c r="L2185" s="57" t="str">
        <f t="shared" si="637"/>
        <v>0.000125-0.149227987167146i</v>
      </c>
      <c r="M2185" s="57" t="str">
        <f t="shared" si="638"/>
        <v>0.0015-0.0719378685857428i</v>
      </c>
      <c r="N2185" s="57">
        <f t="shared" si="639"/>
        <v>65.383551728433972</v>
      </c>
      <c r="O2185" s="57">
        <f t="shared" si="640"/>
        <v>20.519584967841912</v>
      </c>
      <c r="P2185" s="371">
        <f t="shared" si="641"/>
        <v>20.519584967841912</v>
      </c>
      <c r="Q2185" s="371">
        <f t="shared" si="642"/>
        <v>-114.61644827156603</v>
      </c>
      <c r="R2185" s="12">
        <f t="shared" si="643"/>
        <v>65.383551728433972</v>
      </c>
      <c r="S2185" s="57">
        <f t="shared" si="644"/>
        <v>3.3623016356298439</v>
      </c>
      <c r="T2185" s="12">
        <f t="shared" si="627"/>
        <v>20.519584967841912</v>
      </c>
    </row>
    <row r="2186" spans="1:20" x14ac:dyDescent="0.25">
      <c r="A2186" s="57">
        <f t="shared" si="628"/>
        <v>21206.24289938945</v>
      </c>
      <c r="B2186" s="12">
        <f t="shared" si="645"/>
        <v>3375.0783818452373</v>
      </c>
      <c r="C2186" s="57" t="str">
        <f t="shared" si="629"/>
        <v>-4.39170205946656-9.60337791243508i</v>
      </c>
      <c r="D2186" s="57" t="str">
        <f t="shared" si="630"/>
        <v>7.7964938797632-9.59651934585066i</v>
      </c>
      <c r="E2186" s="57" t="str">
        <f t="shared" si="631"/>
        <v>155.05243474087+5.17073602263848i</v>
      </c>
      <c r="F2186" s="57" t="str">
        <f t="shared" si="632"/>
        <v>3.83958523056245-19.6992365593581i</v>
      </c>
      <c r="G2186" s="57" t="str">
        <f t="shared" si="633"/>
        <v>0.999933692735112-0.00814265732022691i</v>
      </c>
      <c r="H2186" s="57" t="str">
        <f t="shared" si="634"/>
        <v>127.765633020573+260.51979056539i</v>
      </c>
      <c r="I2186" s="57" t="str">
        <f t="shared" si="635"/>
        <v>15.8616115004913-4.27838470776109i</v>
      </c>
      <c r="K2186" s="57" t="str">
        <f t="shared" si="636"/>
        <v>0.0182100427317092-0.0400999585275854i</v>
      </c>
      <c r="L2186" s="57" t="str">
        <f t="shared" si="637"/>
        <v>0.000125-0.148663067510606i</v>
      </c>
      <c r="M2186" s="57" t="str">
        <f t="shared" si="638"/>
        <v>0.0015-0.0716655395355075i</v>
      </c>
      <c r="N2186" s="57">
        <f t="shared" si="639"/>
        <v>65.425000210889465</v>
      </c>
      <c r="O2186" s="57">
        <f t="shared" si="640"/>
        <v>20.473212713470744</v>
      </c>
      <c r="P2186" s="371">
        <f t="shared" si="641"/>
        <v>20.473212713470744</v>
      </c>
      <c r="Q2186" s="371">
        <f t="shared" si="642"/>
        <v>-114.57499978911054</v>
      </c>
      <c r="R2186" s="12">
        <f t="shared" si="643"/>
        <v>65.425000210889465</v>
      </c>
      <c r="S2186" s="57">
        <f t="shared" si="644"/>
        <v>3.3750783818452375</v>
      </c>
      <c r="T2186" s="12">
        <f t="shared" si="627"/>
        <v>20.473212713470744</v>
      </c>
    </row>
    <row r="2187" spans="1:20" x14ac:dyDescent="0.25">
      <c r="A2187" s="57">
        <f t="shared" si="628"/>
        <v>21286.826622407127</v>
      </c>
      <c r="B2187" s="12">
        <f t="shared" si="645"/>
        <v>3387.9036796962491</v>
      </c>
      <c r="C2187" s="57" t="str">
        <f t="shared" si="629"/>
        <v>-4.36137692679607-9.55546591138136i</v>
      </c>
      <c r="D2187" s="57" t="str">
        <f t="shared" si="630"/>
        <v>7.7964671947128-9.5614442160656i</v>
      </c>
      <c r="E2187" s="57" t="str">
        <f t="shared" si="631"/>
        <v>155.05955571049+5.21322681018259i</v>
      </c>
      <c r="F2187" s="57" t="str">
        <f t="shared" si="632"/>
        <v>3.83958329198491-19.6249000003386i</v>
      </c>
      <c r="G2187" s="57" t="str">
        <f t="shared" si="633"/>
        <v>0.999933187876155-0.00817359529125526i</v>
      </c>
      <c r="H2187" s="57" t="str">
        <f t="shared" si="634"/>
        <v>127.922754884711+261.633801499506i</v>
      </c>
      <c r="I2187" s="57" t="str">
        <f t="shared" si="635"/>
        <v>15.8703545946794-4.24822498126214i</v>
      </c>
      <c r="K2187" s="57" t="str">
        <f t="shared" si="636"/>
        <v>0.0180987599037825-0.0399966142948175i</v>
      </c>
      <c r="L2187" s="57" t="str">
        <f t="shared" si="637"/>
        <v>0.000125-0.148100286422201i</v>
      </c>
      <c r="M2187" s="57" t="str">
        <f t="shared" si="638"/>
        <v>0.0015-0.0713942414181188i</v>
      </c>
      <c r="N2187" s="57">
        <f t="shared" si="639"/>
        <v>65.466742380518184</v>
      </c>
      <c r="O2187" s="57">
        <f t="shared" si="640"/>
        <v>20.426878611943998</v>
      </c>
      <c r="P2187" s="371">
        <f t="shared" si="641"/>
        <v>20.426878611943998</v>
      </c>
      <c r="Q2187" s="371">
        <f t="shared" si="642"/>
        <v>-114.53325761948182</v>
      </c>
      <c r="R2187" s="12">
        <f t="shared" si="643"/>
        <v>65.466742380518184</v>
      </c>
      <c r="S2187" s="57">
        <f t="shared" si="644"/>
        <v>3.3879036796962492</v>
      </c>
      <c r="T2187" s="12">
        <f t="shared" si="627"/>
        <v>20.426878611943998</v>
      </c>
    </row>
    <row r="2188" spans="1:20" x14ac:dyDescent="0.25">
      <c r="A2188" s="57">
        <f t="shared" si="628"/>
        <v>21367.716563572278</v>
      </c>
      <c r="B2188" s="12">
        <f t="shared" si="645"/>
        <v>3400.7777136790951</v>
      </c>
      <c r="C2188" s="57" t="str">
        <f t="shared" si="629"/>
        <v>-4.33121855444335-9.50785100712484i</v>
      </c>
      <c r="D2188" s="57" t="str">
        <f t="shared" si="630"/>
        <v>7.79644030665541-9.5265066222188i</v>
      </c>
      <c r="E2188" s="57" t="str">
        <f t="shared" si="631"/>
        <v>155.066859780133+5.25580244913636i</v>
      </c>
      <c r="F2188" s="57" t="str">
        <f t="shared" si="632"/>
        <v>3.83958133864818-19.5508457518527i</v>
      </c>
      <c r="G2188" s="57" t="str">
        <f t="shared" si="633"/>
        <v>0.999932679173495-0.00820465077935336i</v>
      </c>
      <c r="H2188" s="57" t="str">
        <f t="shared" si="634"/>
        <v>128.081321663074+262.753580232103i</v>
      </c>
      <c r="I2188" s="57" t="str">
        <f t="shared" si="635"/>
        <v>15.8791734724863-4.21811860083533i</v>
      </c>
      <c r="K2188" s="57" t="str">
        <f t="shared" si="636"/>
        <v>0.0179880509253117-0.0398932293065957i</v>
      </c>
      <c r="L2188" s="57" t="str">
        <f t="shared" si="637"/>
        <v>0.000125-0.147539635806138i</v>
      </c>
      <c r="M2188" s="57" t="str">
        <f t="shared" si="638"/>
        <v>0.0015-0.0711239703308614i</v>
      </c>
      <c r="N2188" s="57">
        <f t="shared" si="639"/>
        <v>65.508776648442776</v>
      </c>
      <c r="O2188" s="57">
        <f t="shared" si="640"/>
        <v>20.380582949831595</v>
      </c>
      <c r="P2188" s="371">
        <f t="shared" si="641"/>
        <v>20.380582949831595</v>
      </c>
      <c r="Q2188" s="371">
        <f t="shared" si="642"/>
        <v>-114.49122335155722</v>
      </c>
      <c r="R2188" s="12">
        <f t="shared" si="643"/>
        <v>65.508776648442776</v>
      </c>
      <c r="S2188" s="57">
        <f t="shared" si="644"/>
        <v>3.4007777136790951</v>
      </c>
      <c r="T2188" s="12">
        <f t="shared" si="627"/>
        <v>20.380582949831595</v>
      </c>
    </row>
    <row r="2189" spans="1:20" x14ac:dyDescent="0.25">
      <c r="A2189" s="57">
        <f t="shared" si="628"/>
        <v>21448.913886513852</v>
      </c>
      <c r="B2189" s="12">
        <f t="shared" si="645"/>
        <v>3413.7006689910759</v>
      </c>
      <c r="C2189" s="57" t="str">
        <f t="shared" si="629"/>
        <v>-4.30122646266636-9.46053120493889i</v>
      </c>
      <c r="D2189" s="57" t="str">
        <f t="shared" si="630"/>
        <v>7.79641321404815-9.49170606162248i</v>
      </c>
      <c r="E2189" s="57" t="str">
        <f t="shared" si="631"/>
        <v>155.074347632952+5.29846261694298i</v>
      </c>
      <c r="F2189" s="57" t="str">
        <f t="shared" si="632"/>
        <v>3.83957937043986-19.4770727486026i</v>
      </c>
      <c r="G2189" s="57" t="str">
        <f t="shared" si="633"/>
        <v>0.999932166597873-0.00823582423054579i</v>
      </c>
      <c r="H2189" s="57" t="str">
        <f t="shared" si="634"/>
        <v>128.24134866444+263.879168601472i</v>
      </c>
      <c r="I2189" s="57" t="str">
        <f t="shared" si="635"/>
        <v>15.8880688660089-4.18806504265744i</v>
      </c>
      <c r="K2189" s="57" t="str">
        <f t="shared" si="636"/>
        <v>0.0178779145294811-0.0397898068423052i</v>
      </c>
      <c r="L2189" s="57" t="str">
        <f t="shared" si="637"/>
        <v>0.000125-0.146981107597268i</v>
      </c>
      <c r="M2189" s="57" t="str">
        <f t="shared" si="638"/>
        <v>0.0015-0.0708547223857957i</v>
      </c>
      <c r="N2189" s="57">
        <f t="shared" si="639"/>
        <v>65.551101413690319</v>
      </c>
      <c r="O2189" s="57">
        <f t="shared" si="640"/>
        <v>20.334326011823261</v>
      </c>
      <c r="P2189" s="371">
        <f t="shared" si="641"/>
        <v>20.334326011823261</v>
      </c>
      <c r="Q2189" s="371">
        <f t="shared" si="642"/>
        <v>-114.44889858630968</v>
      </c>
      <c r="R2189" s="12">
        <f t="shared" si="643"/>
        <v>65.551101413690319</v>
      </c>
      <c r="S2189" s="57">
        <f t="shared" si="644"/>
        <v>3.4137006689910758</v>
      </c>
      <c r="T2189" s="12">
        <f t="shared" si="627"/>
        <v>20.334326011823261</v>
      </c>
    </row>
    <row r="2190" spans="1:20" x14ac:dyDescent="0.25">
      <c r="A2190" s="57">
        <f t="shared" si="628"/>
        <v>21530.419759282606</v>
      </c>
      <c r="B2190" s="12">
        <f t="shared" si="645"/>
        <v>3426.6727315332419</v>
      </c>
      <c r="C2190" s="57" t="str">
        <f t="shared" si="629"/>
        <v>-4.27140016759094-9.4135045217158i</v>
      </c>
      <c r="D2190" s="57" t="str">
        <f t="shared" si="630"/>
        <v>7.79638591533631-9.45704203355891i</v>
      </c>
      <c r="E2190" s="57" t="str">
        <f t="shared" si="631"/>
        <v>155.082019955547+5.34120698975202i</v>
      </c>
      <c r="F2190" s="57" t="str">
        <f t="shared" si="632"/>
        <v>3.83957738724683-19.4035799293361i</v>
      </c>
      <c r="G2190" s="57" t="str">
        <f t="shared" si="633"/>
        <v>0.999931650119806-0.00826711609254587i</v>
      </c>
      <c r="H2190" s="57" t="str">
        <f t="shared" si="634"/>
        <v>128.402851392951+265.010608882475i</v>
      </c>
      <c r="I2190" s="57" t="str">
        <f t="shared" si="635"/>
        <v>15.8970415156457-4.15806378260814i</v>
      </c>
      <c r="K2190" s="57" t="str">
        <f t="shared" si="636"/>
        <v>0.017768349429768-0.0396863501578611i</v>
      </c>
      <c r="L2190" s="57" t="str">
        <f t="shared" si="637"/>
        <v>0.000125-0.146424693760977i</v>
      </c>
      <c r="M2190" s="57" t="str">
        <f t="shared" si="638"/>
        <v>0.0015-0.0705864937096985i</v>
      </c>
      <c r="N2190" s="57">
        <f t="shared" si="639"/>
        <v>65.593715063315102</v>
      </c>
      <c r="O2190" s="57">
        <f t="shared" si="640"/>
        <v>20.288108080715471</v>
      </c>
      <c r="P2190" s="371">
        <f t="shared" si="641"/>
        <v>20.288108080715471</v>
      </c>
      <c r="Q2190" s="371">
        <f t="shared" si="642"/>
        <v>-114.4062849366849</v>
      </c>
      <c r="R2190" s="12">
        <f t="shared" si="643"/>
        <v>65.593715063315102</v>
      </c>
      <c r="S2190" s="57">
        <f t="shared" si="644"/>
        <v>3.4266727315332419</v>
      </c>
      <c r="T2190" s="12">
        <f t="shared" si="627"/>
        <v>20.288108080715471</v>
      </c>
    </row>
    <row r="2191" spans="1:20" x14ac:dyDescent="0.25">
      <c r="A2191" s="57">
        <f t="shared" si="628"/>
        <v>21612.23535436788</v>
      </c>
      <c r="B2191" s="12">
        <f t="shared" si="645"/>
        <v>3439.6940879130684</v>
      </c>
      <c r="C2191" s="57" t="str">
        <f t="shared" si="629"/>
        <v>-4.24173918129787-9.36676898594884i</v>
      </c>
      <c r="D2191" s="57" t="str">
        <f t="shared" si="630"/>
        <v>7.79635840895338-9.42251403927321i</v>
      </c>
      <c r="E2191" s="57" t="str">
        <f t="shared" si="631"/>
        <v>155.089877438014+5.38403524237019i</v>
      </c>
      <c r="F2191" s="57" t="str">
        <f t="shared" si="632"/>
        <v>3.83957538895493-19.3303662368314i</v>
      </c>
      <c r="G2191" s="57" t="str">
        <f t="shared" si="633"/>
        <v>0.999931129709588-0.00829852681476195i</v>
      </c>
      <c r="H2191" s="57" t="str">
        <f t="shared" si="634"/>
        <v>128.56584555114+266.147943792461i</v>
      </c>
      <c r="I2191" s="57" t="str">
        <f t="shared" si="635"/>
        <v>15.9060921702109-4.12811429625037i</v>
      </c>
      <c r="K2191" s="57" t="str">
        <f t="shared" si="636"/>
        <v>0.0176593543202593-0.0395828624856444i</v>
      </c>
      <c r="L2191" s="57" t="str">
        <f t="shared" si="637"/>
        <v>0.000125-0.145870386293063i</v>
      </c>
      <c r="M2191" s="57" t="str">
        <f t="shared" si="638"/>
        <v>0.0015-0.0703192804440113i</v>
      </c>
      <c r="N2191" s="57">
        <f t="shared" si="639"/>
        <v>65.636615972523586</v>
      </c>
      <c r="O2191" s="57">
        <f t="shared" si="640"/>
        <v>20.241929437399587</v>
      </c>
      <c r="P2191" s="371">
        <f t="shared" si="641"/>
        <v>20.241929437399587</v>
      </c>
      <c r="Q2191" s="371">
        <f t="shared" si="642"/>
        <v>-114.36338402747641</v>
      </c>
      <c r="R2191" s="12">
        <f t="shared" si="643"/>
        <v>65.636615972523586</v>
      </c>
      <c r="S2191" s="57">
        <f t="shared" si="644"/>
        <v>3.4396940879130686</v>
      </c>
      <c r="T2191" s="12">
        <f t="shared" si="627"/>
        <v>20.241929437399587</v>
      </c>
    </row>
    <row r="2192" spans="1:20" x14ac:dyDescent="0.25">
      <c r="A2192" s="57">
        <f t="shared" si="628"/>
        <v>21694.361848714478</v>
      </c>
      <c r="B2192" s="12">
        <f t="shared" si="645"/>
        <v>3452.764925447138</v>
      </c>
      <c r="C2192" s="57" t="str">
        <f t="shared" si="629"/>
        <v>-4.21224301190923-9.32032263771293i</v>
      </c>
      <c r="D2192" s="57" t="str">
        <f t="shared" si="630"/>
        <v>7.7963306933211-9.38812158196636i</v>
      </c>
      <c r="E2192" s="57" t="str">
        <f t="shared" si="631"/>
        <v>155.097920773986+5.42694704821145i</v>
      </c>
      <c r="F2192" s="57" t="str">
        <f t="shared" si="632"/>
        <v>3.83957337544926-19.2574306178822i</v>
      </c>
      <c r="G2192" s="57" t="str">
        <f t="shared" si="633"/>
        <v>0.999930605337285-0.00833005684830381i</v>
      </c>
      <c r="H2192" s="57" t="str">
        <f t="shared" si="634"/>
        <v>128.73034704303+267.291216497279i</v>
      </c>
      <c r="I2192" s="57" t="str">
        <f t="shared" si="635"/>
        <v>15.9152215870506-4.0982160588112i</v>
      </c>
      <c r="K2192" s="57" t="str">
        <f t="shared" si="636"/>
        <v>0.0175509278759668-0.0394793470344414i</v>
      </c>
      <c r="L2192" s="57" t="str">
        <f t="shared" si="637"/>
        <v>0.000125-0.145318177219628i</v>
      </c>
      <c r="M2192" s="57" t="str">
        <f t="shared" si="638"/>
        <v>0.0015-0.0700530787447814i</v>
      </c>
      <c r="N2192" s="57">
        <f t="shared" si="639"/>
        <v>65.679802504799312</v>
      </c>
      <c r="O2192" s="57">
        <f t="shared" si="640"/>
        <v>20.19579036084982</v>
      </c>
      <c r="P2192" s="371">
        <f t="shared" si="641"/>
        <v>20.19579036084982</v>
      </c>
      <c r="Q2192" s="371">
        <f t="shared" si="642"/>
        <v>-114.32019749520069</v>
      </c>
      <c r="R2192" s="12">
        <f t="shared" si="643"/>
        <v>65.679802504799312</v>
      </c>
      <c r="S2192" s="57">
        <f t="shared" si="644"/>
        <v>3.4527649254471382</v>
      </c>
      <c r="T2192" s="12">
        <f t="shared" si="627"/>
        <v>20.19579036084982</v>
      </c>
    </row>
    <row r="2193" spans="1:20" x14ac:dyDescent="0.25">
      <c r="A2193" s="57">
        <f t="shared" si="628"/>
        <v>21776.800423739594</v>
      </c>
      <c r="B2193" s="12">
        <f t="shared" si="645"/>
        <v>3465.8854321638373</v>
      </c>
      <c r="C2193" s="57" t="str">
        <f t="shared" si="629"/>
        <v>-4.18291116367454-9.27416352864451i</v>
      </c>
      <c r="D2193" s="57" t="str">
        <f t="shared" si="630"/>
        <v>7.7963027668491-9.35386416678785i</v>
      </c>
      <c r="E2193" s="57" t="str">
        <f t="shared" si="631"/>
        <v>155.106150660682+5.46994207924503i</v>
      </c>
      <c r="F2193" s="57" t="str">
        <f t="shared" si="632"/>
        <v>3.83957134661403-19.1847720232822i</v>
      </c>
      <c r="G2193" s="57" t="str">
        <f t="shared" si="633"/>
        <v>0.999930076972737-0.00836170664598907i</v>
      </c>
      <c r="H2193" s="57" t="str">
        <f t="shared" si="634"/>
        <v>128.896371977277+268.440470617384i</v>
      </c>
      <c r="I2193" s="57" t="str">
        <f t="shared" si="635"/>
        <v>15.9244305321606-4.06836854516189i</v>
      </c>
      <c r="K2193" s="57" t="str">
        <f t="shared" si="636"/>
        <v>0.0174430687531409-0.0393758069893875i</v>
      </c>
      <c r="L2193" s="57" t="str">
        <f t="shared" si="637"/>
        <v>0.000125-0.14476805859696i</v>
      </c>
      <c r="M2193" s="57" t="str">
        <f t="shared" si="638"/>
        <v>0.0015-0.0697878847826072i</v>
      </c>
      <c r="N2193" s="57">
        <f t="shared" si="639"/>
        <v>65.723273012026951</v>
      </c>
      <c r="O2193" s="57">
        <f t="shared" si="640"/>
        <v>20.149691128111495</v>
      </c>
      <c r="P2193" s="371">
        <f t="shared" si="641"/>
        <v>20.149691128111495</v>
      </c>
      <c r="Q2193" s="371">
        <f t="shared" si="642"/>
        <v>-114.27672698797305</v>
      </c>
      <c r="R2193" s="12">
        <f t="shared" si="643"/>
        <v>65.723273012026951</v>
      </c>
      <c r="S2193" s="57">
        <f t="shared" si="644"/>
        <v>3.4658854321638373</v>
      </c>
      <c r="T2193" s="12">
        <f t="shared" si="627"/>
        <v>20.149691128111495</v>
      </c>
    </row>
    <row r="2194" spans="1:20" x14ac:dyDescent="0.25">
      <c r="A2194" s="57">
        <f t="shared" si="628"/>
        <v>21859.552265349805</v>
      </c>
      <c r="B2194" s="12">
        <f t="shared" si="645"/>
        <v>3479.0557968060598</v>
      </c>
      <c r="C2194" s="57" t="str">
        <f t="shared" si="629"/>
        <v>-4.15374313705593-9.22828972192063i</v>
      </c>
      <c r="D2194" s="57" t="str">
        <f t="shared" si="630"/>
        <v>7.79627462793498-9.31974130082863i</v>
      </c>
      <c r="E2194" s="57" t="str">
        <f t="shared" si="631"/>
        <v>155.114567798947+5.51302000594441i</v>
      </c>
      <c r="F2194" s="57" t="str">
        <f t="shared" si="632"/>
        <v>3.83956930233252-19.1123894078101i</v>
      </c>
      <c r="G2194" s="57" t="str">
        <f t="shared" si="633"/>
        <v>0.999929544585553-0.00839347666234957i</v>
      </c>
      <c r="H2194" s="57" t="str">
        <f t="shared" si="634"/>
        <v>129.063936670374+269.595750234042i</v>
      </c>
      <c r="I2194" s="57" t="str">
        <f t="shared" si="635"/>
        <v>15.9337197803058-4.03857122979815i</v>
      </c>
      <c r="K2194" s="57" t="str">
        <f t="shared" si="636"/>
        <v>0.0173357755895833-0.0392722455119151i</v>
      </c>
      <c r="L2194" s="57" t="str">
        <f t="shared" si="637"/>
        <v>0.000125-0.144220022511416i</v>
      </c>
      <c r="M2194" s="57" t="str">
        <f t="shared" si="638"/>
        <v>0.0015-0.0695236947425854i</v>
      </c>
      <c r="N2194" s="57">
        <f t="shared" si="639"/>
        <v>65.76702583461875</v>
      </c>
      <c r="O2194" s="57">
        <f t="shared" si="640"/>
        <v>20.103632014289552</v>
      </c>
      <c r="P2194" s="371">
        <f t="shared" si="641"/>
        <v>20.103632014289552</v>
      </c>
      <c r="Q2194" s="371">
        <f t="shared" si="642"/>
        <v>-114.23297416538125</v>
      </c>
      <c r="R2194" s="12">
        <f t="shared" si="643"/>
        <v>65.76702583461875</v>
      </c>
      <c r="S2194" s="57">
        <f t="shared" si="644"/>
        <v>3.4790557968060596</v>
      </c>
      <c r="T2194" s="12">
        <f t="shared" si="627"/>
        <v>20.103632014289552</v>
      </c>
    </row>
    <row r="2195" spans="1:20" x14ac:dyDescent="0.25">
      <c r="A2195" s="57">
        <f t="shared" si="628"/>
        <v>21942.618563958131</v>
      </c>
      <c r="B2195" s="12">
        <f t="shared" si="645"/>
        <v>3492.2762088339227</v>
      </c>
      <c r="C2195" s="57" t="str">
        <f t="shared" si="629"/>
        <v>-4.12473842881269-9.18269929223706i</v>
      </c>
      <c r="D2195" s="57" t="str">
        <f t="shared" si="630"/>
        <v>7.79624627496428-9.28575249311399i</v>
      </c>
      <c r="E2195" s="57" t="str">
        <f t="shared" si="631"/>
        <v>155.123172893294+5.55618049723344i</v>
      </c>
      <c r="F2195" s="57" t="str">
        <f t="shared" si="632"/>
        <v>3.83956724248714-19.040281730215i</v>
      </c>
      <c r="G2195" s="57" t="str">
        <f t="shared" si="633"/>
        <v>0.999929008145113-0.00842536735363783i</v>
      </c>
      <c r="H2195" s="57" t="str">
        <f t="shared" si="634"/>
        <v>129.233057649919+270.757099895641i</v>
      </c>
      <c r="I2195" s="57" t="str">
        <f t="shared" si="635"/>
        <v>15.9430901151431-4.00882358682041i</v>
      </c>
      <c r="K2195" s="57" t="str">
        <f t="shared" si="636"/>
        <v>0.0172290470049589-0.0391686657397043i</v>
      </c>
      <c r="L2195" s="57" t="str">
        <f t="shared" si="637"/>
        <v>0.000125-0.143674061079315i</v>
      </c>
      <c r="M2195" s="57" t="str">
        <f t="shared" si="638"/>
        <v>0.0015-0.0692605048242537i</v>
      </c>
      <c r="N2195" s="57">
        <f t="shared" si="639"/>
        <v>65.811059301641464</v>
      </c>
      <c r="O2195" s="57">
        <f t="shared" si="640"/>
        <v>20.057613292537106</v>
      </c>
      <c r="P2195" s="371">
        <f t="shared" si="641"/>
        <v>20.057613292537106</v>
      </c>
      <c r="Q2195" s="371">
        <f t="shared" si="642"/>
        <v>-114.18894069835854</v>
      </c>
      <c r="R2195" s="12">
        <f t="shared" si="643"/>
        <v>65.811059301641464</v>
      </c>
      <c r="S2195" s="57">
        <f t="shared" si="644"/>
        <v>3.4922762088339225</v>
      </c>
      <c r="T2195" s="12">
        <f t="shared" si="627"/>
        <v>20.057613292537106</v>
      </c>
    </row>
    <row r="2196" spans="1:20" x14ac:dyDescent="0.25">
      <c r="A2196" s="57">
        <f t="shared" si="628"/>
        <v>22026.000514501175</v>
      </c>
      <c r="B2196" s="12">
        <f t="shared" si="645"/>
        <v>3505.5468584274918</v>
      </c>
      <c r="C2196" s="57" t="str">
        <f t="shared" si="629"/>
        <v>-4.09589653208581-9.13739032578588i</v>
      </c>
      <c r="D2196" s="57" t="str">
        <f t="shared" si="630"/>
        <v>7.79621770631012-9.25189725459642i</v>
      </c>
      <c r="E2196" s="57" t="str">
        <f t="shared" si="631"/>
        <v>155.131966651955+5.59942322043547i</v>
      </c>
      <c r="F2196" s="57" t="str">
        <f t="shared" si="632"/>
        <v>3.83956516695943-18.9684479532004i</v>
      </c>
      <c r="G2196" s="57" t="str">
        <f t="shared" si="633"/>
        <v>0.999928467620561-0.00845737917783354i</v>
      </c>
      <c r="H2196" s="57" t="str">
        <f t="shared" si="634"/>
        <v>129.40375165794+271.924564624109i</v>
      </c>
      <c r="I2196" s="57" t="str">
        <f t="shared" si="635"/>
        <v>15.9525423293441-3.97912508991327i</v>
      </c>
      <c r="K2196" s="57" t="str">
        <f t="shared" si="636"/>
        <v>0.0171228816011046-0.0390650707866383i</v>
      </c>
      <c r="L2196" s="57" t="str">
        <f t="shared" si="637"/>
        <v>0.000125-0.143130166446817i</v>
      </c>
      <c r="M2196" s="57" t="str">
        <f t="shared" si="638"/>
        <v>0.0015-0.0689983112415355i</v>
      </c>
      <c r="N2196" s="57">
        <f t="shared" si="639"/>
        <v>65.855371730941428</v>
      </c>
      <c r="O2196" s="57">
        <f t="shared" si="640"/>
        <v>20.011635234044668</v>
      </c>
      <c r="P2196" s="371">
        <f t="shared" si="641"/>
        <v>20.011635234044668</v>
      </c>
      <c r="Q2196" s="371">
        <f t="shared" si="642"/>
        <v>-114.14462826905857</v>
      </c>
      <c r="R2196" s="12">
        <f t="shared" si="643"/>
        <v>65.855371730941428</v>
      </c>
      <c r="S2196" s="57">
        <f t="shared" si="644"/>
        <v>3.5055468584274916</v>
      </c>
      <c r="T2196" s="12">
        <f t="shared" si="627"/>
        <v>20.011635234044668</v>
      </c>
    </row>
    <row r="2197" spans="1:20" x14ac:dyDescent="0.25">
      <c r="A2197" s="57">
        <f t="shared" si="628"/>
        <v>22109.699316456281</v>
      </c>
      <c r="B2197" s="12">
        <f t="shared" si="645"/>
        <v>3518.8679364895165</v>
      </c>
      <c r="C2197" s="57" t="str">
        <f t="shared" si="629"/>
        <v>-4.06721693648117-9.09236092023236i</v>
      </c>
      <c r="D2197" s="57" t="str">
        <f t="shared" si="630"/>
        <v>7.79618892033347-9.21817509814877i</v>
      </c>
      <c r="E2197" s="57" t="str">
        <f t="shared" si="631"/>
        <v>155.140949786916+5.64274784121671i</v>
      </c>
      <c r="F2197" s="57" t="str">
        <f t="shared" si="632"/>
        <v>3.83956307563-18.8968870434105i</v>
      </c>
      <c r="G2197" s="57" t="str">
        <f t="shared" si="633"/>
        <v>0.999927922980809-0.00848951259464998i</v>
      </c>
      <c r="H2197" s="57" t="str">
        <f t="shared" si="634"/>
        <v>129.576035654286+273.098189921413i</v>
      </c>
      <c r="I2197" s="57" t="str">
        <f t="shared" si="635"/>
        <v>15.9620772247218-3.94947521232617i</v>
      </c>
      <c r="K2197" s="57" t="str">
        <f t="shared" si="636"/>
        <v>0.0170172779623398-0.0389614637427628i</v>
      </c>
      <c r="L2197" s="57" t="str">
        <f t="shared" si="637"/>
        <v>0.000125-0.142588330789816i</v>
      </c>
      <c r="M2197" s="57" t="str">
        <f t="shared" si="638"/>
        <v>0.0015-0.0687371102226895i</v>
      </c>
      <c r="N2197" s="57">
        <f t="shared" si="639"/>
        <v>65.899961429274157</v>
      </c>
      <c r="O2197" s="57">
        <f t="shared" si="640"/>
        <v>19.965698108029443</v>
      </c>
      <c r="P2197" s="371">
        <f t="shared" si="641"/>
        <v>19.965698108029443</v>
      </c>
      <c r="Q2197" s="371">
        <f t="shared" si="642"/>
        <v>-114.10003857072584</v>
      </c>
      <c r="R2197" s="12">
        <f t="shared" si="643"/>
        <v>65.899961429274157</v>
      </c>
      <c r="S2197" s="57">
        <f t="shared" si="644"/>
        <v>3.5188679364895163</v>
      </c>
      <c r="T2197" s="12">
        <f t="shared" si="627"/>
        <v>19.965698108029443</v>
      </c>
    </row>
    <row r="2198" spans="1:20" x14ac:dyDescent="0.25">
      <c r="A2198" s="57">
        <f t="shared" si="628"/>
        <v>22193.716173858815</v>
      </c>
      <c r="B2198" s="12">
        <f t="shared" si="645"/>
        <v>3532.2396346481769</v>
      </c>
      <c r="C2198" s="57" t="str">
        <f t="shared" si="629"/>
        <v>-4.03869912815254-9.04760918468972i</v>
      </c>
      <c r="D2198" s="57" t="str">
        <f t="shared" si="630"/>
        <v>7.79615991538276-9.18458553855698i</v>
      </c>
      <c r="E2198" s="57" t="str">
        <f t="shared" si="631"/>
        <v>155.150123013956+5.68615402353234i</v>
      </c>
      <c r="F2198" s="57" t="str">
        <f t="shared" si="632"/>
        <v>3.8395609683786-18.8255979714145i</v>
      </c>
      <c r="G2198" s="57" t="str">
        <f t="shared" si="633"/>
        <v>0.99992737419453-0.0085217680655406i</v>
      </c>
      <c r="H2198" s="57" t="str">
        <f t="shared" si="634"/>
        <v>129.749926820075+274.278021776205i</v>
      </c>
      <c r="I2198" s="57" t="str">
        <f t="shared" si="635"/>
        <v>15.9716956123591-3.91987342685221i</v>
      </c>
      <c r="K2198" s="57" t="str">
        <f t="shared" si="636"/>
        <v>0.0169122346557713-0.0388578476742475i</v>
      </c>
      <c r="L2198" s="57" t="str">
        <f t="shared" si="637"/>
        <v>0.000125-0.142048546313823i</v>
      </c>
      <c r="M2198" s="57" t="str">
        <f t="shared" si="638"/>
        <v>0.0015-0.0684768980102504i</v>
      </c>
      <c r="N2198" s="57">
        <f t="shared" si="639"/>
        <v>65.944826692429174</v>
      </c>
      <c r="O2198" s="57">
        <f t="shared" si="640"/>
        <v>19.919802181723924</v>
      </c>
      <c r="P2198" s="371">
        <f t="shared" si="641"/>
        <v>19.919802181723924</v>
      </c>
      <c r="Q2198" s="371">
        <f t="shared" si="642"/>
        <v>-114.05517330757083</v>
      </c>
      <c r="R2198" s="12">
        <f t="shared" si="643"/>
        <v>65.944826692429174</v>
      </c>
      <c r="S2198" s="57">
        <f t="shared" si="644"/>
        <v>3.5322396346481768</v>
      </c>
      <c r="T2198" s="12">
        <f t="shared" si="627"/>
        <v>19.919802181723924</v>
      </c>
    </row>
    <row r="2199" spans="1:20" x14ac:dyDescent="0.25">
      <c r="A2199" s="57">
        <f t="shared" si="628"/>
        <v>22278.052295319478</v>
      </c>
      <c r="B2199" s="12">
        <f t="shared" si="645"/>
        <v>3545.6621452598401</v>
      </c>
      <c r="C2199" s="57" t="str">
        <f t="shared" si="629"/>
        <v>-4.01034258988407-9.00313323969557i</v>
      </c>
      <c r="D2199" s="57" t="str">
        <f t="shared" si="630"/>
        <v>7.79613068979382-9.15112809251316i</v>
      </c>
      <c r="E2199" s="57" t="str">
        <f t="shared" si="631"/>
        <v>155.159487052704+5.72964142957115i</v>
      </c>
      <c r="F2199" s="57" t="str">
        <f t="shared" si="632"/>
        <v>3.83955884508397-18.754579711692i</v>
      </c>
      <c r="G2199" s="57" t="str">
        <f t="shared" si="633"/>
        <v>0.99992682123016-0.0085541460537055i</v>
      </c>
      <c r="H2199" s="57" t="str">
        <f t="shared" si="634"/>
        <v>129.925442561219+275.46410667054i</v>
      </c>
      <c r="I2199" s="57" t="str">
        <f t="shared" si="635"/>
        <v>15.9813983127379-3.89031920580856i</v>
      </c>
      <c r="K2199" s="57" t="str">
        <f t="shared" si="636"/>
        <v>0.0168077502316007-0.0387542256233528i</v>
      </c>
      <c r="L2199" s="57" t="str">
        <f t="shared" si="637"/>
        <v>0.000125-0.141510805253859i</v>
      </c>
      <c r="M2199" s="57" t="str">
        <f t="shared" si="638"/>
        <v>0.0015-0.0682176708609788i</v>
      </c>
      <c r="N2199" s="57">
        <f t="shared" si="639"/>
        <v>65.98996580536037</v>
      </c>
      <c r="O2199" s="57">
        <f t="shared" si="640"/>
        <v>19.873947720366722</v>
      </c>
      <c r="P2199" s="371">
        <f t="shared" si="641"/>
        <v>19.873947720366722</v>
      </c>
      <c r="Q2199" s="371">
        <f t="shared" si="642"/>
        <v>-114.01003419463963</v>
      </c>
      <c r="R2199" s="12">
        <f t="shared" si="643"/>
        <v>65.98996580536037</v>
      </c>
      <c r="S2199" s="57">
        <f t="shared" si="644"/>
        <v>3.5456621452598402</v>
      </c>
      <c r="T2199" s="12">
        <f t="shared" si="627"/>
        <v>19.873947720366722</v>
      </c>
    </row>
    <row r="2200" spans="1:20" x14ac:dyDescent="0.25">
      <c r="A2200" s="57">
        <f t="shared" si="628"/>
        <v>22362.708894041694</v>
      </c>
      <c r="B2200" s="12">
        <f t="shared" si="645"/>
        <v>3559.1356614118276</v>
      </c>
      <c r="C2200" s="57" t="str">
        <f t="shared" si="629"/>
        <v>-3.9821468011717-8.95893121718554i</v>
      </c>
      <c r="D2200" s="57" t="str">
        <f t="shared" si="630"/>
        <v>7.79610124189006-9.11780227860875i</v>
      </c>
      <c r="E2200" s="57" t="str">
        <f t="shared" si="631"/>
        <v>155.169042626665+5.77320971969884i</v>
      </c>
      <c r="F2200" s="57" t="str">
        <f t="shared" si="632"/>
        <v>3.83955670562402-18.6838312426185i</v>
      </c>
      <c r="G2200" s="57" t="str">
        <f t="shared" si="633"/>
        <v>0.999926264055894-0.00858664702409803i</v>
      </c>
      <c r="H2200" s="57" t="str">
        <f t="shared" si="634"/>
        <v>130.102600511999+276.656491586716i</v>
      </c>
      <c r="I2200" s="57" t="str">
        <f t="shared" si="635"/>
        <v>15.9911861558725-3.86081202101538i</v>
      </c>
      <c r="K2200" s="57" t="str">
        <f t="shared" si="636"/>
        <v>0.0167038232234284-0.0386506006083999i</v>
      </c>
      <c r="L2200" s="57" t="str">
        <f t="shared" si="637"/>
        <v>0.000125-0.140975099874336i</v>
      </c>
      <c r="M2200" s="57" t="str">
        <f t="shared" si="638"/>
        <v>0.0015-0.0679594250458048i</v>
      </c>
      <c r="N2200" s="57">
        <f t="shared" si="639"/>
        <v>66.035377042314508</v>
      </c>
      <c r="O2200" s="57">
        <f t="shared" si="640"/>
        <v>19.828134987191831</v>
      </c>
      <c r="P2200" s="371">
        <f t="shared" si="641"/>
        <v>19.828134987191831</v>
      </c>
      <c r="Q2200" s="371">
        <f t="shared" si="642"/>
        <v>-113.96462295768549</v>
      </c>
      <c r="R2200" s="12">
        <f t="shared" si="643"/>
        <v>66.035377042314508</v>
      </c>
      <c r="S2200" s="57">
        <f t="shared" si="644"/>
        <v>3.5591356614118275</v>
      </c>
      <c r="T2200" s="12">
        <f t="shared" si="627"/>
        <v>19.828134987191831</v>
      </c>
    </row>
    <row r="2201" spans="1:20" x14ac:dyDescent="0.25">
      <c r="A2201" s="57">
        <f t="shared" si="628"/>
        <v>22447.687187839056</v>
      </c>
      <c r="B2201" s="12">
        <f t="shared" si="645"/>
        <v>3572.6603769251928</v>
      </c>
      <c r="C2201" s="57" t="str">
        <f t="shared" si="629"/>
        <v>-3.95411123830437-8.91500126046645i</v>
      </c>
      <c r="D2201" s="57" t="str">
        <f t="shared" si="630"/>
        <v>7.79607156998194-9.08460761732739i</v>
      </c>
      <c r="E2201" s="57" t="str">
        <f t="shared" si="631"/>
        <v>155.178790463266+5.81685855240152i</v>
      </c>
      <c r="F2201" s="57" t="str">
        <f t="shared" si="632"/>
        <v>3.83955454987571-18.6133515464502i</v>
      </c>
      <c r="G2201" s="57" t="str">
        <f t="shared" si="633"/>
        <v>0.999925702639687-0.00861927144343137i</v>
      </c>
      <c r="H2201" s="57" t="str">
        <f t="shared" si="634"/>
        <v>130.281418538726+277.855224014251i</v>
      </c>
      <c r="I2201" s="57" t="str">
        <f t="shared" si="635"/>
        <v>16.0010599814442-3.83135134377538i</v>
      </c>
      <c r="K2201" s="57" t="str">
        <f t="shared" si="636"/>
        <v>0.0166004521485551-0.0385469756237432i</v>
      </c>
      <c r="L2201" s="57" t="str">
        <f t="shared" si="637"/>
        <v>0.000125-0.140441422468954i</v>
      </c>
      <c r="M2201" s="57" t="str">
        <f t="shared" si="638"/>
        <v>0.0015-0.0677021568497755i</v>
      </c>
      <c r="N2201" s="57">
        <f t="shared" si="639"/>
        <v>66.081058666958512</v>
      </c>
      <c r="O2201" s="57">
        <f t="shared" si="640"/>
        <v>19.782364243418506</v>
      </c>
      <c r="P2201" s="371">
        <f t="shared" si="641"/>
        <v>19.782364243418506</v>
      </c>
      <c r="Q2201" s="371">
        <f t="shared" si="642"/>
        <v>-113.91894133304149</v>
      </c>
      <c r="R2201" s="12">
        <f t="shared" si="643"/>
        <v>66.081058666958512</v>
      </c>
      <c r="S2201" s="57">
        <f t="shared" si="644"/>
        <v>3.5726603769251928</v>
      </c>
      <c r="T2201" s="12">
        <f t="shared" si="627"/>
        <v>19.782364243418506</v>
      </c>
    </row>
    <row r="2202" spans="1:20" x14ac:dyDescent="0.25">
      <c r="A2202" s="57">
        <f t="shared" si="628"/>
        <v>22532.98839915284</v>
      </c>
      <c r="B2202" s="12">
        <f t="shared" si="645"/>
        <v>3586.2364863575085</v>
      </c>
      <c r="C2202" s="57" t="str">
        <f t="shared" si="629"/>
        <v>-3.92623537444455-8.87134152419017i</v>
      </c>
      <c r="D2202" s="57" t="str">
        <f t="shared" si="630"/>
        <v>7.79604167236742-9.05154363103823i</v>
      </c>
      <c r="E2202" s="57" t="str">
        <f t="shared" si="631"/>
        <v>155.188731293901+5.86058758422657i</v>
      </c>
      <c r="F2202" s="57" t="str">
        <f t="shared" si="632"/>
        <v>3.83955237771503-18.54313960931i</v>
      </c>
      <c r="G2202" s="57" t="str">
        <f t="shared" si="633"/>
        <v>0.999925136949247-0.0086520197801851i</v>
      </c>
      <c r="H2202" s="57" t="str">
        <f t="shared" si="634"/>
        <v>130.461914743458+279.060351956932i</v>
      </c>
      <c r="I2202" s="57" t="str">
        <f t="shared" si="635"/>
        <v>16.0110206389381-3.80193664485329i</v>
      </c>
      <c r="K2202" s="57" t="str">
        <f t="shared" si="636"/>
        <v>0.0164976355082843-0.0384433536397478i</v>
      </c>
      <c r="L2202" s="57" t="str">
        <f t="shared" si="637"/>
        <v>0.000125-0.139909765360584i</v>
      </c>
      <c r="M2202" s="57" t="str">
        <f t="shared" si="638"/>
        <v>0.0015-0.0674458625720017i</v>
      </c>
      <c r="N2202" s="57">
        <f t="shared" si="639"/>
        <v>66.127008932510677</v>
      </c>
      <c r="O2202" s="57">
        <f t="shared" si="640"/>
        <v>19.736635748242517</v>
      </c>
      <c r="P2202" s="371">
        <f t="shared" si="641"/>
        <v>19.736635748242517</v>
      </c>
      <c r="Q2202" s="371">
        <f t="shared" si="642"/>
        <v>-113.87299106748932</v>
      </c>
      <c r="R2202" s="12">
        <f t="shared" si="643"/>
        <v>66.127008932510677</v>
      </c>
      <c r="S2202" s="57">
        <f t="shared" si="644"/>
        <v>3.5862364863575085</v>
      </c>
      <c r="T2202" s="12">
        <f t="shared" si="627"/>
        <v>19.736635748242517</v>
      </c>
    </row>
    <row r="2203" spans="1:20" x14ac:dyDescent="0.25">
      <c r="A2203" s="57">
        <f t="shared" si="628"/>
        <v>22618.613755069622</v>
      </c>
      <c r="B2203" s="12">
        <f t="shared" si="645"/>
        <v>3599.864185005667</v>
      </c>
      <c r="C2203" s="57" t="str">
        <f t="shared" si="629"/>
        <v>-3.89851867970781-8.82795017432473i</v>
      </c>
      <c r="D2203" s="57" t="str">
        <f t="shared" si="630"/>
        <v>7.79601154733116-9.01860984398872i</v>
      </c>
      <c r="E2203" s="57" t="str">
        <f t="shared" si="631"/>
        <v>155.198865853966+5.90439646972565i</v>
      </c>
      <c r="F2203" s="57" t="str">
        <f t="shared" si="632"/>
        <v>3.83955018901705-18.4731944211722i</v>
      </c>
      <c r="G2203" s="57" t="str">
        <f t="shared" si="633"/>
        <v>0.999924566952039-0.00868489250461188i</v>
      </c>
      <c r="H2203" s="57" t="str">
        <f t="shared" si="634"/>
        <v>130.644107467794+280.27192394002i</v>
      </c>
      <c r="I2203" s="57" t="str">
        <f t="shared" si="635"/>
        <v>16.0210689877824-3.77256739445456i</v>
      </c>
      <c r="K2203" s="57" t="str">
        <f t="shared" si="636"/>
        <v>0.0163953717882211-0.0383397376027695i</v>
      </c>
      <c r="L2203" s="57" t="str">
        <f t="shared" si="637"/>
        <v>0.000125-0.13938012090116i</v>
      </c>
      <c r="M2203" s="57" t="str">
        <f t="shared" si="638"/>
        <v>0.0015-0.0671905385256046i</v>
      </c>
      <c r="N2203" s="57">
        <f t="shared" si="639"/>
        <v>66.173226081869274</v>
      </c>
      <c r="O2203" s="57">
        <f t="shared" si="640"/>
        <v>19.690949758825859</v>
      </c>
      <c r="P2203" s="371">
        <f t="shared" si="641"/>
        <v>19.690949758825859</v>
      </c>
      <c r="Q2203" s="371">
        <f t="shared" si="642"/>
        <v>-113.82677391813073</v>
      </c>
      <c r="R2203" s="12">
        <f t="shared" si="643"/>
        <v>66.173226081869274</v>
      </c>
      <c r="S2203" s="57">
        <f t="shared" si="644"/>
        <v>3.599864185005667</v>
      </c>
      <c r="T2203" s="12">
        <f t="shared" si="627"/>
        <v>19.690949758825859</v>
      </c>
    </row>
    <row r="2204" spans="1:20" x14ac:dyDescent="0.25">
      <c r="A2204" s="57">
        <f t="shared" si="628"/>
        <v>22704.564487338888</v>
      </c>
      <c r="B2204" s="12">
        <f t="shared" si="645"/>
        <v>3613.5436689086887</v>
      </c>
      <c r="C2204" s="57" t="str">
        <f t="shared" si="629"/>
        <v>-3.87096062124215-8.7848253881262i</v>
      </c>
      <c r="D2204" s="57" t="str">
        <f t="shared" si="630"/>
        <v>7.7959811931451-8.98580578229809i</v>
      </c>
      <c r="E2204" s="57" t="str">
        <f t="shared" si="631"/>
        <v>155.209194882899+5.94828486139441i</v>
      </c>
      <c r="F2204" s="57" t="str">
        <f t="shared" si="632"/>
        <v>3.83954798365586-18.4035149758485i</v>
      </c>
      <c r="G2204" s="57" t="str">
        <f t="shared" si="633"/>
        <v>0.999923992615278-0.00871789008874404i</v>
      </c>
      <c r="H2204" s="57" t="str">
        <f t="shared" si="634"/>
        <v>130.828015296739+281.489989017556i</v>
      </c>
      <c r="I2204" s="57" t="str">
        <f t="shared" si="635"/>
        <v>16.0312058974906-3.74324306220467i</v>
      </c>
      <c r="K2204" s="57" t="str">
        <f t="shared" si="636"/>
        <v>0.0162936594585698-0.0382361304351382i</v>
      </c>
      <c r="L2204" s="57" t="str">
        <f t="shared" si="637"/>
        <v>0.000125-0.138852481471568i</v>
      </c>
      <c r="M2204" s="57" t="str">
        <f t="shared" si="638"/>
        <v>0.0015-0.0669361810376614i</v>
      </c>
      <c r="N2204" s="57">
        <f t="shared" si="639"/>
        <v>66.219708347742753</v>
      </c>
      <c r="O2204" s="57">
        <f t="shared" si="640"/>
        <v>19.645306530288078</v>
      </c>
      <c r="P2204" s="371">
        <f t="shared" si="641"/>
        <v>19.645306530288078</v>
      </c>
      <c r="Q2204" s="371">
        <f t="shared" si="642"/>
        <v>-113.78029165225725</v>
      </c>
      <c r="R2204" s="12">
        <f t="shared" si="643"/>
        <v>66.219708347742753</v>
      </c>
      <c r="S2204" s="57">
        <f t="shared" si="644"/>
        <v>3.6135436689086888</v>
      </c>
      <c r="T2204" s="12">
        <f t="shared" si="627"/>
        <v>19.645306530288078</v>
      </c>
    </row>
    <row r="2205" spans="1:20" x14ac:dyDescent="0.25">
      <c r="A2205" s="57">
        <f t="shared" si="628"/>
        <v>22790.841832390775</v>
      </c>
      <c r="B2205" s="12">
        <f t="shared" si="645"/>
        <v>3627.2751348505417</v>
      </c>
      <c r="C2205" s="57" t="str">
        <f t="shared" si="629"/>
        <v>-3.84356066330654-8.74196535410949i</v>
      </c>
      <c r="D2205" s="57" t="str">
        <f t="shared" si="630"/>
        <v>7.795950608068-8.95313097395035i</v>
      </c>
      <c r="E2205" s="57" t="str">
        <f t="shared" si="631"/>
        <v>155.219719124222+5.9922524096121i</v>
      </c>
      <c r="F2205" s="57" t="str">
        <f t="shared" si="632"/>
        <v>3.83954576150466-18.3341002709734i</v>
      </c>
      <c r="G2205" s="57" t="str">
        <f t="shared" si="633"/>
        <v>0.999923413905932-0.00875101300640038i</v>
      </c>
      <c r="H2205" s="57" t="str">
        <f t="shared" si="634"/>
        <v>131.013657062643+282.71459677979i</v>
      </c>
      <c r="I2205" s="57" t="str">
        <f t="shared" si="635"/>
        <v>16.0414322478054-3.71396311712783i</v>
      </c>
      <c r="K2205" s="57" t="str">
        <f t="shared" si="636"/>
        <v>0.0161924969744305-0.0381325350351455i</v>
      </c>
      <c r="L2205" s="57" t="str">
        <f t="shared" si="637"/>
        <v>0.000125-0.138326839481538i</v>
      </c>
      <c r="M2205" s="57" t="str">
        <f t="shared" si="638"/>
        <v>0.0015-0.0666827864491548i</v>
      </c>
      <c r="N2205" s="57">
        <f t="shared" si="639"/>
        <v>66.266453952780125</v>
      </c>
      <c r="O2205" s="57">
        <f t="shared" si="640"/>
        <v>19.599706315697421</v>
      </c>
      <c r="P2205" s="371">
        <f t="shared" si="641"/>
        <v>19.599706315697421</v>
      </c>
      <c r="Q2205" s="371">
        <f t="shared" si="642"/>
        <v>-113.73354604721987</v>
      </c>
      <c r="R2205" s="12">
        <f t="shared" si="643"/>
        <v>66.266453952780125</v>
      </c>
      <c r="S2205" s="57">
        <f t="shared" si="644"/>
        <v>3.6272751348505419</v>
      </c>
      <c r="T2205" s="12">
        <f t="shared" si="627"/>
        <v>19.599706315697421</v>
      </c>
    </row>
    <row r="2206" spans="1:20" x14ac:dyDescent="0.25">
      <c r="A2206" s="57">
        <f t="shared" si="628"/>
        <v>22877.447031353862</v>
      </c>
      <c r="B2206" s="12">
        <f t="shared" si="645"/>
        <v>3641.0587803629737</v>
      </c>
      <c r="C2206" s="57" t="str">
        <f t="shared" si="629"/>
        <v>-3.81631826734862-8.69936827201805i</v>
      </c>
      <c r="D2206" s="57" t="str">
        <f t="shared" si="630"/>
        <v>7.79591979034541-8.9205849487875i</v>
      </c>
      <c r="E2206" s="57" t="str">
        <f t="shared" si="631"/>
        <v>155.230439325577+6.03629876258226i</v>
      </c>
      <c r="F2206" s="57" t="str">
        <f t="shared" si="632"/>
        <v>3.83954352243561-18.2649493079898i</v>
      </c>
      <c r="G2206" s="57" t="str">
        <f t="shared" si="633"/>
        <v>0.999922830790716-0.00878426173319271i</v>
      </c>
      <c r="H2206" s="57" t="str">
        <f t="shared" si="634"/>
        <v>131.20105184922+283.945797360741i</v>
      </c>
      <c r="I2206" s="57" t="str">
        <f t="shared" si="635"/>
        <v>16.0517489288455-3.68472702762608i</v>
      </c>
      <c r="K2206" s="57" t="str">
        <f t="shared" si="636"/>
        <v>0.0160918827760933-0.0380289542770341i</v>
      </c>
      <c r="L2206" s="57" t="str">
        <f t="shared" si="637"/>
        <v>0.000125-0.137803187369534i</v>
      </c>
      <c r="M2206" s="57" t="str">
        <f t="shared" si="638"/>
        <v>0.0015-0.0664303511149182i</v>
      </c>
      <c r="N2206" s="57">
        <f t="shared" si="639"/>
        <v>66.313461109701805</v>
      </c>
      <c r="O2206" s="57">
        <f t="shared" si="640"/>
        <v>19.554149366061843</v>
      </c>
      <c r="P2206" s="371">
        <f t="shared" si="641"/>
        <v>19.554149366061843</v>
      </c>
      <c r="Q2206" s="371">
        <f t="shared" si="642"/>
        <v>-113.68653889029819</v>
      </c>
      <c r="R2206" s="12">
        <f t="shared" si="643"/>
        <v>66.313461109701805</v>
      </c>
      <c r="S2206" s="57">
        <f t="shared" si="644"/>
        <v>3.6410587803629739</v>
      </c>
      <c r="T2206" s="12">
        <f t="shared" si="627"/>
        <v>19.554149366061843</v>
      </c>
    </row>
    <row r="2207" spans="1:20" x14ac:dyDescent="0.25">
      <c r="A2207" s="57">
        <f t="shared" si="628"/>
        <v>22964.381330073007</v>
      </c>
      <c r="B2207" s="12">
        <f t="shared" si="645"/>
        <v>3654.8948037283531</v>
      </c>
      <c r="C2207" s="57" t="str">
        <f t="shared" si="629"/>
        <v>-3.78923289208203-8.65703235279338i</v>
      </c>
      <c r="D2207" s="57" t="str">
        <f t="shared" si="630"/>
        <v>7.79588873820956-8.88816723850277i</v>
      </c>
      <c r="E2207" s="57" t="str">
        <f t="shared" si="631"/>
        <v>155.241356238764+6.08042356626978i</v>
      </c>
      <c r="F2207" s="57" t="str">
        <f t="shared" si="632"/>
        <v>3.83954126631996-18.1960610921346i</v>
      </c>
      <c r="G2207" s="57" t="str">
        <f t="shared" si="633"/>
        <v>0.999922243236092-0.00881763674653273i</v>
      </c>
      <c r="H2207" s="57" t="str">
        <f t="shared" si="634"/>
        <v>131.390218995637+285.183641445883i</v>
      </c>
      <c r="I2207" s="57" t="str">
        <f t="shared" si="635"/>
        <v>16.062156841255-3.6555342614575i</v>
      </c>
      <c r="K2207" s="57" t="str">
        <f t="shared" si="636"/>
        <v>0.015991815289331-0.0379253910109922i</v>
      </c>
      <c r="L2207" s="57" t="str">
        <f t="shared" si="637"/>
        <v>0.000125-0.137281517602643i</v>
      </c>
      <c r="M2207" s="57" t="str">
        <f t="shared" si="638"/>
        <v>0.0015-0.0661788714035845i</v>
      </c>
      <c r="N2207" s="57">
        <f t="shared" si="639"/>
        <v>66.360728021430006</v>
      </c>
      <c r="O2207" s="57">
        <f t="shared" si="640"/>
        <v>19.508635930320747</v>
      </c>
      <c r="P2207" s="371">
        <f t="shared" si="641"/>
        <v>19.508635930320747</v>
      </c>
      <c r="Q2207" s="371">
        <f t="shared" si="642"/>
        <v>-113.63927197856999</v>
      </c>
      <c r="R2207" s="12">
        <f t="shared" si="643"/>
        <v>66.360728021430006</v>
      </c>
      <c r="S2207" s="57">
        <f t="shared" si="644"/>
        <v>3.6548948037283528</v>
      </c>
      <c r="T2207" s="12">
        <f t="shared" si="627"/>
        <v>19.508635930320747</v>
      </c>
    </row>
    <row r="2208" spans="1:20" x14ac:dyDescent="0.25">
      <c r="A2208" s="57">
        <f t="shared" si="628"/>
        <v>23051.645979127283</v>
      </c>
      <c r="B2208" s="12">
        <f t="shared" si="645"/>
        <v>3668.7834039825207</v>
      </c>
      <c r="C2208" s="57" t="str">
        <f t="shared" si="629"/>
        <v>-3.76230399356302-8.61495581854396i</v>
      </c>
      <c r="D2208" s="57" t="str">
        <f t="shared" si="630"/>
        <v>7.79585744987926-8.85587737663379i</v>
      </c>
      <c r="E2208" s="57" t="str">
        <f t="shared" si="631"/>
        <v>155.252470619784+6.1246264643393i</v>
      </c>
      <c r="F2208" s="57" t="str">
        <f t="shared" si="632"/>
        <v>3.83953899302793-18.1274346324239i</v>
      </c>
      <c r="G2208" s="57" t="str">
        <f t="shared" si="633"/>
        <v>0.999921651208267-0.00885113852563867i</v>
      </c>
      <c r="H2208" s="57" t="str">
        <f t="shared" si="634"/>
        <v>131.581178100687+286.428180279948i</v>
      </c>
      <c r="I2208" s="57" t="str">
        <f t="shared" si="635"/>
        <v>16.0726568963543-3.62638428571484i</v>
      </c>
      <c r="K2208" s="57" t="str">
        <f t="shared" si="636"/>
        <v>0.0158922929256903-0.03782184806315i</v>
      </c>
      <c r="L2208" s="57" t="str">
        <f t="shared" si="637"/>
        <v>0.000125-0.136761822676473i</v>
      </c>
      <c r="M2208" s="57" t="str">
        <f t="shared" si="638"/>
        <v>0.0015-0.0659283436975335i</v>
      </c>
      <c r="N2208" s="57">
        <f t="shared" si="639"/>
        <v>66.408252881220292</v>
      </c>
      <c r="O2208" s="57">
        <f t="shared" si="640"/>
        <v>19.463166255336979</v>
      </c>
      <c r="P2208" s="371">
        <f t="shared" si="641"/>
        <v>19.463166255336979</v>
      </c>
      <c r="Q2208" s="371">
        <f t="shared" si="642"/>
        <v>-113.59174711877971</v>
      </c>
      <c r="R2208" s="12">
        <f t="shared" si="643"/>
        <v>66.408252881220292</v>
      </c>
      <c r="S2208" s="57">
        <f t="shared" si="644"/>
        <v>3.6687834039825207</v>
      </c>
      <c r="T2208" s="12">
        <f t="shared" si="627"/>
        <v>19.463166255336979</v>
      </c>
    </row>
    <row r="2209" spans="1:20" x14ac:dyDescent="0.25">
      <c r="A2209" s="57">
        <f t="shared" si="628"/>
        <v>23139.242233847966</v>
      </c>
      <c r="B2209" s="12">
        <f t="shared" si="645"/>
        <v>3682.7247809176542</v>
      </c>
      <c r="C2209" s="57" t="str">
        <f t="shared" si="629"/>
        <v>-3.73553102526627-8.57313690251322i</v>
      </c>
      <c r="D2209" s="57" t="str">
        <f t="shared" si="630"/>
        <v>7.7958259235599-8.82371489855602i</v>
      </c>
      <c r="E2209" s="57" t="str">
        <f t="shared" si="631"/>
        <v>155.26378322887+6.16890709809178i</v>
      </c>
      <c r="F2209" s="57" t="str">
        <f t="shared" si="632"/>
        <v>3.83953670242879-18.0590689416399i</v>
      </c>
      <c r="G2209" s="57" t="str">
        <f t="shared" si="633"/>
        <v>0.99992105467319-0.00888476755154215i</v>
      </c>
      <c r="H2209" s="57" t="str">
        <f t="shared" si="634"/>
        <v>131.773949027042+287.679465674876i</v>
      </c>
      <c r="I2209" s="57" t="str">
        <f t="shared" si="635"/>
        <v>16.0832500162958-3.59727656680419i</v>
      </c>
      <c r="K2209" s="57" t="str">
        <f t="shared" si="636"/>
        <v>0.015793314082781-0.03771832823558i</v>
      </c>
      <c r="L2209" s="57" t="str">
        <f t="shared" si="637"/>
        <v>0.000125-0.136244095115036i</v>
      </c>
      <c r="M2209" s="57" t="str">
        <f t="shared" si="638"/>
        <v>0.0015-0.0656787643928408i</v>
      </c>
      <c r="N2209" s="57">
        <f t="shared" si="639"/>
        <v>66.456033872793</v>
      </c>
      <c r="O2209" s="57">
        <f t="shared" si="640"/>
        <v>19.417740585888779</v>
      </c>
      <c r="P2209" s="371">
        <f t="shared" si="641"/>
        <v>19.417740585888779</v>
      </c>
      <c r="Q2209" s="371">
        <f t="shared" si="642"/>
        <v>-113.543966127207</v>
      </c>
      <c r="R2209" s="12">
        <f t="shared" si="643"/>
        <v>66.456033872793</v>
      </c>
      <c r="S2209" s="57">
        <f t="shared" si="644"/>
        <v>3.6827247809176544</v>
      </c>
      <c r="T2209" s="12">
        <f t="shared" si="627"/>
        <v>19.417740585888779</v>
      </c>
    </row>
    <row r="2210" spans="1:20" x14ac:dyDescent="0.25">
      <c r="A2210" s="57">
        <f t="shared" si="628"/>
        <v>23227.171354336588</v>
      </c>
      <c r="B2210" s="12">
        <f t="shared" si="645"/>
        <v>3696.7191350851413</v>
      </c>
      <c r="C2210" s="57" t="str">
        <f t="shared" si="629"/>
        <v>-3.70891343816008-8.53157384904661i</v>
      </c>
      <c r="D2210" s="57" t="str">
        <f t="shared" si="630"/>
        <v>7.79579415744317-8.79167934147593i</v>
      </c>
      <c r="E2210" s="57" t="str">
        <f t="shared" si="631"/>
        <v>155.275294830526+6.21326510640149i</v>
      </c>
      <c r="F2210" s="57" t="str">
        <f t="shared" si="632"/>
        <v>3.83953439439077-17.9909630363156i</v>
      </c>
      <c r="G2210" s="57" t="str">
        <f t="shared" si="633"/>
        <v>0.999920453596553-0.00891852430709496i</v>
      </c>
      <c r="H2210" s="57" t="str">
        <f t="shared" si="634"/>
        <v>131.968551905595+288.937550017902i</v>
      </c>
      <c r="I2210" s="57" t="str">
        <f t="shared" si="635"/>
        <v>16.0939371342205-3.56821057042316i</v>
      </c>
      <c r="K2210" s="57" t="str">
        <f t="shared" si="636"/>
        <v>0.0156948771445627-0.037614834306299i</v>
      </c>
      <c r="L2210" s="57" t="str">
        <f t="shared" si="637"/>
        <v>0.000125-0.135728327470647i</v>
      </c>
      <c r="M2210" s="57" t="str">
        <f t="shared" si="638"/>
        <v>0.0015-0.0654301298992238i</v>
      </c>
      <c r="N2210" s="57">
        <f t="shared" si="639"/>
        <v>66.504069170464092</v>
      </c>
      <c r="O2210" s="57">
        <f t="shared" si="640"/>
        <v>19.372359164661706</v>
      </c>
      <c r="P2210" s="371">
        <f t="shared" si="641"/>
        <v>19.372359164661706</v>
      </c>
      <c r="Q2210" s="371">
        <f t="shared" si="642"/>
        <v>-113.49593082953591</v>
      </c>
      <c r="R2210" s="12">
        <f t="shared" si="643"/>
        <v>66.504069170464092</v>
      </c>
      <c r="S2210" s="57">
        <f t="shared" si="644"/>
        <v>3.6967191350851412</v>
      </c>
      <c r="T2210" s="12">
        <f t="shared" si="627"/>
        <v>19.372359164661706</v>
      </c>
    </row>
    <row r="2211" spans="1:20" x14ac:dyDescent="0.25">
      <c r="A2211" s="57">
        <f t="shared" si="628"/>
        <v>23315.434605483068</v>
      </c>
      <c r="B2211" s="12">
        <f t="shared" si="645"/>
        <v>3710.7666677984648</v>
      </c>
      <c r="C2211" s="57" t="str">
        <f t="shared" si="629"/>
        <v>-3.68245068078102-8.49026491355885i</v>
      </c>
      <c r="D2211" s="57" t="str">
        <f t="shared" si="630"/>
        <v>7.79576214970708-8.75977024442432i</v>
      </c>
      <c r="E2211" s="57" t="str">
        <f t="shared" si="631"/>
        <v>155.287006193563+6.2577001256516i</v>
      </c>
      <c r="F2211" s="57" t="str">
        <f t="shared" si="632"/>
        <v>3.83953206878114-17.923115936721i</v>
      </c>
      <c r="G2211" s="57" t="str">
        <f t="shared" si="633"/>
        <v>0.999919847943785-0.00895240927697584i</v>
      </c>
      <c r="H2211" s="57" t="str">
        <f t="shared" si="634"/>
        <v>132.165007139872+290.202486279762i</v>
      </c>
      <c r="I2211" s="57" t="str">
        <f t="shared" si="635"/>
        <v>16.1047191944176-3.53918576153873i</v>
      </c>
      <c r="K2211" s="57" t="str">
        <f t="shared" si="636"/>
        <v>0.0155969804816308-0.0375113690292756i</v>
      </c>
      <c r="L2211" s="57" t="str">
        <f t="shared" si="637"/>
        <v>0.000125-0.135214512323817i</v>
      </c>
      <c r="M2211" s="57" t="str">
        <f t="shared" si="638"/>
        <v>0.0015-0.0651824366399918i</v>
      </c>
      <c r="N2211" s="57">
        <f t="shared" si="639"/>
        <v>66.552356939277516</v>
      </c>
      <c r="O2211" s="57">
        <f t="shared" si="640"/>
        <v>19.327022232241561</v>
      </c>
      <c r="P2211" s="371">
        <f t="shared" si="641"/>
        <v>19.327022232241561</v>
      </c>
      <c r="Q2211" s="371">
        <f t="shared" si="642"/>
        <v>-113.44764306072248</v>
      </c>
      <c r="R2211" s="12">
        <f t="shared" si="643"/>
        <v>66.552356939277516</v>
      </c>
      <c r="S2211" s="57">
        <f t="shared" si="644"/>
        <v>3.710766667798465</v>
      </c>
      <c r="T2211" s="12">
        <f t="shared" si="627"/>
        <v>19.327022232241561</v>
      </c>
    </row>
    <row r="2212" spans="1:20" x14ac:dyDescent="0.25">
      <c r="A2212" s="57">
        <f t="shared" si="628"/>
        <v>23404.033256983901</v>
      </c>
      <c r="B2212" s="12">
        <f t="shared" si="645"/>
        <v>3724.867581136099</v>
      </c>
      <c r="C2212" s="57" t="str">
        <f t="shared" si="629"/>
        <v>-3.65614219930788-8.44920836250014i</v>
      </c>
      <c r="D2212" s="57" t="str">
        <f t="shared" si="630"/>
        <v>7.79572989851583-8.72798714824978i</v>
      </c>
      <c r="E2212" s="57" t="str">
        <f t="shared" si="631"/>
        <v>155.298918091136+6.30221178966779i</v>
      </c>
      <c r="F2212" s="57" t="str">
        <f t="shared" si="632"/>
        <v>3.83952972546614-17.8555266668493i</v>
      </c>
      <c r="G2212" s="57" t="str">
        <f t="shared" si="633"/>
        <v>0.999919237680053-0.00898642294769739i</v>
      </c>
      <c r="H2212" s="57" t="str">
        <f t="shared" si="634"/>
        <v>132.363335410543+291.474328023051i</v>
      </c>
      <c r="I2212" s="57" t="str">
        <f t="shared" si="635"/>
        <v>16.1155971524879-3.51020160436567i</v>
      </c>
      <c r="K2212" s="57" t="str">
        <f t="shared" si="636"/>
        <v>0.0154996224515003-0.0374079351344389i</v>
      </c>
      <c r="L2212" s="57" t="str">
        <f t="shared" si="637"/>
        <v>0.000125-0.134702642283141i</v>
      </c>
      <c r="M2212" s="57" t="str">
        <f t="shared" si="638"/>
        <v>0.0015-0.0649356810519944i</v>
      </c>
      <c r="N2212" s="57">
        <f t="shared" si="639"/>
        <v>66.60089533513667</v>
      </c>
      <c r="O2212" s="57">
        <f t="shared" si="640"/>
        <v>19.281730027107162</v>
      </c>
      <c r="P2212" s="371">
        <f t="shared" si="641"/>
        <v>19.281730027107162</v>
      </c>
      <c r="Q2212" s="371">
        <f t="shared" si="642"/>
        <v>-113.39910466486333</v>
      </c>
      <c r="R2212" s="12">
        <f t="shared" si="643"/>
        <v>66.60089533513667</v>
      </c>
      <c r="S2212" s="57">
        <f t="shared" si="644"/>
        <v>3.7248675811360989</v>
      </c>
      <c r="T2212" s="12">
        <f t="shared" si="627"/>
        <v>19.281730027107162</v>
      </c>
    </row>
    <row r="2213" spans="1:20" x14ac:dyDescent="0.25">
      <c r="A2213" s="57">
        <f t="shared" si="628"/>
        <v>23492.968583360442</v>
      </c>
      <c r="B2213" s="12">
        <f t="shared" si="645"/>
        <v>3739.0220779444162</v>
      </c>
      <c r="C2213" s="57" t="str">
        <f t="shared" si="629"/>
        <v>-3.62998743763478-8.40840247332181i</v>
      </c>
      <c r="D2213" s="57" t="str">
        <f t="shared" si="630"/>
        <v>7.79569740201977-8.69632959561195i</v>
      </c>
      <c r="E2213" s="57" t="str">
        <f t="shared" si="631"/>
        <v>155.31103130078+6.34679972965441i</v>
      </c>
      <c r="F2213" s="57" t="str">
        <f t="shared" si="632"/>
        <v>3.83952736431102-17.7881942544027i</v>
      </c>
      <c r="G2213" s="57" t="str">
        <f t="shared" si="633"/>
        <v>0.999918622770257-0.00902056580761294i</v>
      </c>
      <c r="H2213" s="57" t="str">
        <f t="shared" si="634"/>
        <v>132.56355768002+292.753129410729i</v>
      </c>
      <c r="I2213" s="57" t="str">
        <f t="shared" si="635"/>
        <v>16.1265719755089-3.48125756234435i</v>
      </c>
      <c r="K2213" s="57" t="str">
        <f t="shared" si="636"/>
        <v>0.015402801398887-0.0373045353276906i</v>
      </c>
      <c r="L2213" s="57" t="str">
        <f t="shared" si="637"/>
        <v>0.000125-0.134192709985197i</v>
      </c>
      <c r="M2213" s="57" t="str">
        <f t="shared" si="638"/>
        <v>0.0015-0.0646898595855691i</v>
      </c>
      <c r="N2213" s="57">
        <f t="shared" si="639"/>
        <v>66.649682504937147</v>
      </c>
      <c r="O2213" s="57">
        <f t="shared" si="640"/>
        <v>19.236482785623291</v>
      </c>
      <c r="P2213" s="371">
        <f t="shared" si="641"/>
        <v>19.236482785623291</v>
      </c>
      <c r="Q2213" s="371">
        <f t="shared" si="642"/>
        <v>-113.35031749506285</v>
      </c>
      <c r="R2213" s="12">
        <f t="shared" si="643"/>
        <v>66.649682504937147</v>
      </c>
      <c r="S2213" s="57">
        <f t="shared" si="644"/>
        <v>3.7390220779444161</v>
      </c>
      <c r="T2213" s="12">
        <f t="shared" si="627"/>
        <v>19.236482785623291</v>
      </c>
    </row>
    <row r="2214" spans="1:20" x14ac:dyDescent="0.25">
      <c r="A2214" s="57">
        <f t="shared" si="628"/>
        <v>23582.241863977211</v>
      </c>
      <c r="B2214" s="12">
        <f t="shared" si="645"/>
        <v>3753.2303618406049</v>
      </c>
      <c r="C2214" s="57" t="str">
        <f t="shared" si="629"/>
        <v>-3.6039858374438-8.36784553444122i</v>
      </c>
      <c r="D2214" s="57" t="str">
        <f t="shared" si="630"/>
        <v>7.79566465835507-8.66479713097496i</v>
      </c>
      <c r="E2214" s="57" t="str">
        <f t="shared" si="631"/>
        <v>155.323346604443+6.39146357412595i</v>
      </c>
      <c r="F2214" s="57" t="str">
        <f t="shared" si="632"/>
        <v>3.83952498517995-17.7211177307778i</v>
      </c>
      <c r="G2214" s="57" t="str">
        <f t="shared" si="633"/>
        <v>0.999918003179032-0.00905483834692342i</v>
      </c>
      <c r="H2214" s="57" t="str">
        <f t="shared" si="634"/>
        <v>132.765695197144+294.03894521475i</v>
      </c>
      <c r="I2214" s="57" t="str">
        <f t="shared" si="635"/>
        <v>16.1376446422028-3.45235309811859i</v>
      </c>
      <c r="K2214" s="57" t="str">
        <f t="shared" si="636"/>
        <v>0.0153065156559882-0.0372011722909203i</v>
      </c>
      <c r="L2214" s="57" t="str">
        <f t="shared" si="637"/>
        <v>0.000125-0.133684708094438i</v>
      </c>
      <c r="M2214" s="57" t="str">
        <f t="shared" si="638"/>
        <v>0.0015-0.0644449687044921i</v>
      </c>
      <c r="N2214" s="57">
        <f t="shared" si="639"/>
        <v>66.69871658669787</v>
      </c>
      <c r="O2214" s="57">
        <f t="shared" si="640"/>
        <v>19.191280742033832</v>
      </c>
      <c r="P2214" s="371">
        <f t="shared" si="641"/>
        <v>19.191280742033832</v>
      </c>
      <c r="Q2214" s="371">
        <f t="shared" si="642"/>
        <v>-113.30128341330213</v>
      </c>
      <c r="R2214" s="12">
        <f t="shared" si="643"/>
        <v>66.69871658669787</v>
      </c>
      <c r="S2214" s="57">
        <f t="shared" si="644"/>
        <v>3.7532303618406049</v>
      </c>
      <c r="T2214" s="12">
        <f t="shared" si="627"/>
        <v>19.191280742033832</v>
      </c>
    </row>
    <row r="2215" spans="1:20" x14ac:dyDescent="0.25">
      <c r="A2215" s="57">
        <f t="shared" si="628"/>
        <v>23671.854383060323</v>
      </c>
      <c r="B2215" s="12">
        <f t="shared" si="645"/>
        <v>3767.4926372155992</v>
      </c>
      <c r="C2215" s="57" t="str">
        <f t="shared" si="629"/>
        <v>-3.57813683827687-8.32753584520643i</v>
      </c>
      <c r="D2215" s="57" t="str">
        <f t="shared" si="630"/>
        <v>7.79563166564393-8.63338930060091i</v>
      </c>
      <c r="E2215" s="57" t="str">
        <f t="shared" si="631"/>
        <v>155.335864788519+6.43620294884098i</v>
      </c>
      <c r="F2215" s="57" t="str">
        <f t="shared" si="632"/>
        <v>3.83952258793612-17.654296131053i</v>
      </c>
      <c r="G2215" s="57" t="str">
        <f t="shared" si="633"/>
        <v>0.999917378870744-0.00908924105768434i</v>
      </c>
      <c r="H2215" s="57" t="str">
        <f t="shared" si="634"/>
        <v>132.969769501959+295.33183082487i</v>
      </c>
      <c r="I2215" s="57" t="str">
        <f t="shared" si="635"/>
        <v>16.1488161431094-3.42348767351336i</v>
      </c>
      <c r="K2215" s="57" t="str">
        <f t="shared" si="636"/>
        <v>0.0152107635427595-0.0370978486820239i</v>
      </c>
      <c r="L2215" s="57" t="str">
        <f t="shared" si="637"/>
        <v>0.000125-0.133178629303087i</v>
      </c>
      <c r="M2215" s="57" t="str">
        <f t="shared" si="638"/>
        <v>0.0015-0.0642010048859256i</v>
      </c>
      <c r="N2215" s="57">
        <f t="shared" si="639"/>
        <v>66.747995709693797</v>
      </c>
      <c r="O2215" s="57">
        <f t="shared" si="640"/>
        <v>19.146124128455394</v>
      </c>
      <c r="P2215" s="371">
        <f t="shared" si="641"/>
        <v>19.146124128455394</v>
      </c>
      <c r="Q2215" s="371">
        <f t="shared" si="642"/>
        <v>-113.2520042903062</v>
      </c>
      <c r="R2215" s="12">
        <f t="shared" si="643"/>
        <v>66.747995709693797</v>
      </c>
      <c r="S2215" s="57">
        <f t="shared" si="644"/>
        <v>3.7674926372155992</v>
      </c>
      <c r="T2215" s="12">
        <f t="shared" si="627"/>
        <v>19.146124128455394</v>
      </c>
    </row>
    <row r="2216" spans="1:20" x14ac:dyDescent="0.25">
      <c r="A2216" s="57">
        <f t="shared" si="628"/>
        <v>23761.807429715955</v>
      </c>
      <c r="B2216" s="12">
        <f t="shared" si="645"/>
        <v>3781.8091092370187</v>
      </c>
      <c r="C2216" s="57" t="str">
        <f t="shared" si="629"/>
        <v>-3.55243987760681-8.28747171585996i</v>
      </c>
      <c r="D2216" s="57" t="str">
        <f t="shared" si="630"/>
        <v>7.7955984219942-8.60210565254326i</v>
      </c>
      <c r="E2216" s="57" t="str">
        <f t="shared" si="631"/>
        <v>155.348586643884+6.48101747673408i</v>
      </c>
      <c r="F2216" s="57" t="str">
        <f t="shared" si="632"/>
        <v>3.83952017244163-17.587728493973i</v>
      </c>
      <c r="G2216" s="57" t="str">
        <f t="shared" si="633"/>
        <v>0.999916749809487-0.00912377443381267i</v>
      </c>
      <c r="H2216" s="57" t="str">
        <f t="shared" si="634"/>
        <v>133.175802430595+296.631842257587i</v>
      </c>
      <c r="I2216" s="57" t="str">
        <f t="shared" si="635"/>
        <v>16.1600874807593-3.39466074951229i</v>
      </c>
      <c r="K2216" s="57" t="str">
        <f t="shared" si="636"/>
        <v>0.0151155433671915-0.0369945671349235i</v>
      </c>
      <c r="L2216" s="57" t="str">
        <f t="shared" si="637"/>
        <v>0.000125-0.132674466331029i</v>
      </c>
      <c r="M2216" s="57" t="str">
        <f t="shared" si="638"/>
        <v>0.0015-0.0639579646203682i</v>
      </c>
      <c r="N2216" s="57">
        <f t="shared" si="639"/>
        <v>66.797517994588446</v>
      </c>
      <c r="O2216" s="57">
        <f t="shared" si="640"/>
        <v>19.101013174870786</v>
      </c>
      <c r="P2216" s="371">
        <f t="shared" si="641"/>
        <v>19.101013174870786</v>
      </c>
      <c r="Q2216" s="371">
        <f t="shared" si="642"/>
        <v>-113.20248200541155</v>
      </c>
      <c r="R2216" s="12">
        <f t="shared" si="643"/>
        <v>66.797517994588446</v>
      </c>
      <c r="S2216" s="57">
        <f t="shared" si="644"/>
        <v>3.7818091092370185</v>
      </c>
      <c r="T2216" s="12">
        <f t="shared" si="627"/>
        <v>19.101013174870786</v>
      </c>
    </row>
    <row r="2217" spans="1:20" x14ac:dyDescent="0.25">
      <c r="A2217" s="57">
        <f t="shared" si="628"/>
        <v>23852.102297948873</v>
      </c>
      <c r="B2217" s="12">
        <f t="shared" si="645"/>
        <v>3796.1799838521192</v>
      </c>
      <c r="C2217" s="57" t="str">
        <f t="shared" si="629"/>
        <v>-3.52689439090816-8.24765146750253i</v>
      </c>
      <c r="D2217" s="57" t="str">
        <f t="shared" si="630"/>
        <v>7.79556492549947-8.57094573664041i</v>
      </c>
      <c r="E2217" s="57" t="str">
        <f t="shared" si="631"/>
        <v>155.361512965928+6.52590677784631i</v>
      </c>
      <c r="F2217" s="57" t="str">
        <f t="shared" si="632"/>
        <v>3.83951773855759-17.5214138619365i</v>
      </c>
      <c r="G2217" s="57" t="str">
        <f t="shared" si="633"/>
        <v>0.99991611595908-0.0091584389710939i</v>
      </c>
      <c r="H2217" s="57" t="str">
        <f t="shared" si="634"/>
        <v>133.383816120231+297.93903616523i</v>
      </c>
      <c r="I2217" s="57" t="str">
        <f t="shared" si="635"/>
        <v>16.1714596698523-3.36587178623538i</v>
      </c>
      <c r="K2217" s="57" t="str">
        <f t="shared" si="636"/>
        <v>0.0150208534255834-0.0368913302595925i</v>
      </c>
      <c r="L2217" s="57" t="str">
        <f t="shared" si="637"/>
        <v>0.000125-0.132172211925711i</v>
      </c>
      <c r="M2217" s="57" t="str">
        <f t="shared" si="638"/>
        <v>0.0015-0.0637158444116039i</v>
      </c>
      <c r="N2217" s="57">
        <f t="shared" si="639"/>
        <v>66.84728155356531</v>
      </c>
      <c r="O2217" s="57">
        <f t="shared" si="640"/>
        <v>19.055948109123403</v>
      </c>
      <c r="P2217" s="371">
        <f t="shared" si="641"/>
        <v>19.055948109123403</v>
      </c>
      <c r="Q2217" s="371">
        <f t="shared" si="642"/>
        <v>-113.15271844643469</v>
      </c>
      <c r="R2217" s="12">
        <f t="shared" si="643"/>
        <v>66.84728155356531</v>
      </c>
      <c r="S2217" s="57">
        <f t="shared" si="644"/>
        <v>3.7961799838521193</v>
      </c>
      <c r="T2217" s="12">
        <f t="shared" si="627"/>
        <v>19.055948109123403</v>
      </c>
    </row>
    <row r="2218" spans="1:20" x14ac:dyDescent="0.25">
      <c r="A2218" s="57">
        <f t="shared" si="628"/>
        <v>23942.740286681081</v>
      </c>
      <c r="B2218" s="12">
        <f t="shared" si="645"/>
        <v>3810.6054677907573</v>
      </c>
      <c r="C2218" s="57" t="str">
        <f t="shared" si="629"/>
        <v>-3.50149981172667-8.20807343205589i</v>
      </c>
      <c r="D2218" s="57" t="str">
        <f t="shared" si="630"/>
        <v>7.79553117423889-8.53990910450903i</v>
      </c>
      <c r="E2218" s="57" t="str">
        <f t="shared" si="631"/>
        <v>155.37464455459+6.57087046925737i</v>
      </c>
      <c r="F2218" s="57" t="str">
        <f t="shared" si="632"/>
        <v>3.839515286144-17.4553512809813i</v>
      </c>
      <c r="G2218" s="57" t="str">
        <f t="shared" si="633"/>
        <v>0.999915477283071-0.00919323516718899i</v>
      </c>
      <c r="H2218" s="57" t="str">
        <f t="shared" si="634"/>
        <v>133.593833014168+299.253469845224i</v>
      </c>
      <c r="I2218" s="57" t="str">
        <f t="shared" si="635"/>
        <v>16.1829337374377-3.33712024291603i</v>
      </c>
      <c r="K2218" s="57" t="str">
        <f t="shared" si="636"/>
        <v>0.0149266920028154-0.0367881406420811i</v>
      </c>
      <c r="L2218" s="57" t="str">
        <f t="shared" si="637"/>
        <v>0.000125-0.131671858862035i</v>
      </c>
      <c r="M2218" s="57" t="str">
        <f t="shared" si="638"/>
        <v>0.0015-0.0634746407766526i</v>
      </c>
      <c r="N2218" s="57">
        <f t="shared" si="639"/>
        <v>66.897284490461971</v>
      </c>
      <c r="O2218" s="57">
        <f t="shared" si="640"/>
        <v>19.010929156911203</v>
      </c>
      <c r="P2218" s="371">
        <f t="shared" si="641"/>
        <v>19.010929156911203</v>
      </c>
      <c r="Q2218" s="371">
        <f t="shared" si="642"/>
        <v>-113.10271550953803</v>
      </c>
      <c r="R2218" s="12">
        <f t="shared" si="643"/>
        <v>66.897284490461971</v>
      </c>
      <c r="S2218" s="57">
        <f t="shared" si="644"/>
        <v>3.8106054677907575</v>
      </c>
      <c r="T2218" s="12">
        <f t="shared" si="627"/>
        <v>19.010929156911203</v>
      </c>
    </row>
    <row r="2219" spans="1:20" x14ac:dyDescent="0.25">
      <c r="A2219" s="57">
        <f t="shared" si="628"/>
        <v>24033.722699770467</v>
      </c>
      <c r="B2219" s="12">
        <f t="shared" si="645"/>
        <v>3825.0857685683623</v>
      </c>
      <c r="C2219" s="57" t="str">
        <f t="shared" si="629"/>
        <v>-3.47625557174876-8.16873595222498i</v>
      </c>
      <c r="D2219" s="57" t="str">
        <f t="shared" si="630"/>
        <v>7.79549716627692-8.50899530953777i</v>
      </c>
      <c r="E2219" s="57" t="str">
        <f t="shared" si="631"/>
        <v>155.387982214388+6.61590816501413i</v>
      </c>
      <c r="F2219" s="57" t="str">
        <f t="shared" si="632"/>
        <v>3.83951281505983-17.3895398007711i</v>
      </c>
      <c r="G2219" s="57" t="str">
        <f t="shared" si="633"/>
        <v>0.999914833744727-0.00922816352164142i</v>
      </c>
      <c r="H2219" s="57" t="str">
        <f t="shared" si="634"/>
        <v>133.805875867004+300.5752012495i</v>
      </c>
      <c r="I2219" s="57" t="str">
        <f t="shared" si="635"/>
        <v>16.1945107230985-3.30840557787864i</v>
      </c>
      <c r="K2219" s="57" t="str">
        <f t="shared" si="636"/>
        <v>0.0148330573726179-0.036685000844546i</v>
      </c>
      <c r="L2219" s="57" t="str">
        <f t="shared" si="637"/>
        <v>0.000125-0.131173399942255i</v>
      </c>
      <c r="M2219" s="57" t="str">
        <f t="shared" si="638"/>
        <v>0.0015-0.063234350245719i</v>
      </c>
      <c r="N2219" s="57">
        <f t="shared" si="639"/>
        <v>66.947524900900021</v>
      </c>
      <c r="O2219" s="57">
        <f t="shared" si="640"/>
        <v>18.965956541781097</v>
      </c>
      <c r="P2219" s="371">
        <f t="shared" si="641"/>
        <v>18.965956541781097</v>
      </c>
      <c r="Q2219" s="371">
        <f t="shared" si="642"/>
        <v>-113.05247509909998</v>
      </c>
      <c r="R2219" s="12">
        <f t="shared" si="643"/>
        <v>66.947524900900021</v>
      </c>
      <c r="S2219" s="57">
        <f t="shared" si="644"/>
        <v>3.8250857685683624</v>
      </c>
      <c r="T2219" s="12">
        <f t="shared" si="627"/>
        <v>18.965956541781097</v>
      </c>
    </row>
    <row r="2220" spans="1:20" x14ac:dyDescent="0.25">
      <c r="A2220" s="57">
        <f t="shared" si="628"/>
        <v>24125.050846029597</v>
      </c>
      <c r="B2220" s="12">
        <f t="shared" si="645"/>
        <v>3839.6210944889222</v>
      </c>
      <c r="C2220" s="57" t="str">
        <f t="shared" si="629"/>
        <v>-3.45116110086974-8.12963738145998i</v>
      </c>
      <c r="D2220" s="57" t="str">
        <f t="shared" si="630"/>
        <v>7.7954628996635-8.47820390688073i</v>
      </c>
      <c r="E2220" s="57" t="str">
        <f t="shared" si="631"/>
        <v>155.401526754449+6.66101947605989i</v>
      </c>
      <c r="F2220" s="57" t="str">
        <f t="shared" si="632"/>
        <v>3.83951032516295-17.3239784745818i</v>
      </c>
      <c r="G2220" s="57" t="str">
        <f t="shared" si="633"/>
        <v>0.999914185307036-0.00926322453588423i</v>
      </c>
      <c r="H2220" s="57" t="str">
        <f t="shared" si="634"/>
        <v>134.019967749904+301.904288994077i</v>
      </c>
      <c r="I2220" s="57" t="str">
        <f t="shared" si="635"/>
        <v>16.2061916791392-3.27972724851555i</v>
      </c>
      <c r="K2220" s="57" t="str">
        <f t="shared" si="636"/>
        <v>0.01473994779784-0.0365819134052818i</v>
      </c>
      <c r="L2220" s="57" t="str">
        <f t="shared" si="637"/>
        <v>0.000125-0.13067682799587i</v>
      </c>
      <c r="M2220" s="57" t="str">
        <f t="shared" si="638"/>
        <v>0.0015-0.0629949693621428i</v>
      </c>
      <c r="N2220" s="57">
        <f t="shared" si="639"/>
        <v>66.998000872419453</v>
      </c>
      <c r="O2220" s="57">
        <f t="shared" si="640"/>
        <v>18.921030485123641</v>
      </c>
      <c r="P2220" s="371">
        <f t="shared" si="641"/>
        <v>18.921030485123641</v>
      </c>
      <c r="Q2220" s="371">
        <f t="shared" si="642"/>
        <v>-113.00199912758055</v>
      </c>
      <c r="R2220" s="12">
        <f t="shared" si="643"/>
        <v>66.998000872419453</v>
      </c>
      <c r="S2220" s="57">
        <f t="shared" si="644"/>
        <v>3.8396210944889222</v>
      </c>
      <c r="T2220" s="12">
        <f t="shared" ref="T2220:T2283" si="646">P2220</f>
        <v>18.921030485123641</v>
      </c>
    </row>
    <row r="2221" spans="1:20" x14ac:dyDescent="0.25">
      <c r="A2221" s="57">
        <f t="shared" ref="A2221:A2284" si="647">2*PI()*B2221</f>
        <v>24216.72603924451</v>
      </c>
      <c r="B2221" s="12">
        <f t="shared" si="645"/>
        <v>3854.2116546479801</v>
      </c>
      <c r="C2221" s="57" t="str">
        <f t="shared" ref="C2221:C2284" si="648">IMPRODUCT(D2221,E2221,$C$40,,K2221,$C$41)</f>
        <v>-3.42621582726168-8.09077608391778i</v>
      </c>
      <c r="D2221" s="57" t="str">
        <f t="shared" ref="D2221:D2284" si="649">IMDIV(IMPRODUCT($C$37,$C$38,COMPLEX(1,A2221/$C$38)),IMSUM(-1*A2221*A2221/$C$39,COMPLEX(0,1*A2221)))</f>
        <v>7.7954283724337-8.44753445345105i</v>
      </c>
      <c r="E2221" s="57" t="str">
        <f t="shared" ref="E2221:E2284" si="650">IMDIV(IMPRODUCT(IMSUM(F2221,G2221),$C$29,H2221),IMSUM(1,I2221))</f>
        <v>155.415278988541+6.70620401016421i</v>
      </c>
      <c r="F2221" s="57" t="str">
        <f t="shared" ref="F2221:F2284" si="651">IMDIV(IMPRODUCT($C$14,$C$15,COMPLEX(1,A2221/$C$15)),IMSUM(-1*A2221*A2221/$C$16,COMPLEX(0,A2221)))</f>
        <v>3.83950781631018-17.2586663592876i</v>
      </c>
      <c r="G2221" s="57" t="str">
        <f t="shared" ref="G2221:G2284" si="652">IMDIV(1,COMPLEX(1,A2221*$C$9*$C$10))</f>
        <v>0.999913531932706-0.00929841871324712i</v>
      </c>
      <c r="H2221" s="57" t="str">
        <f t="shared" ref="H2221:H2284" si="653">IMDIV($C$3,IMSUM(K2221,COMPLEX(0,$C$28*A2221)))</f>
        <v>134.236132055988+303.240792368803i</v>
      </c>
      <c r="I2221" s="57" t="str">
        <f t="shared" ref="I2221:I2284" si="654">IMPRODUCT(F2221,$C$29,H2221,$C$31)</f>
        <v>16.2179776707757-3.25108471126423i</v>
      </c>
      <c r="K2221" s="57" t="str">
        <f t="shared" ref="K2221:K2284" si="655">IF($C$26&lt;=0,IMDIV(1,IMSUM(IMDIV(1,L2221),1/$C$18)),IMDIV(1,IMSUM(IMDIV(1,L2221),1/$C$18,IMDIV(1,M2221))))</f>
        <v>0.0146473615307155-0.0364788808387566i</v>
      </c>
      <c r="L2221" s="57" t="str">
        <f t="shared" ref="L2221:L2284" si="656">IMSUM($C$21/$C$22,IMDIV(1,COMPLEX(0,$C$20*$C$22*A2221)))</f>
        <v>0.000125-0.130182135879528i</v>
      </c>
      <c r="M2221" s="57" t="str">
        <f t="shared" ref="M2221:M2284" si="657">IMSUM($C$25/$C$26,IMDIV(1,COMPLEX(0,$C$24*$C$26*A2221)))</f>
        <v>0.0015-0.06275649468235i</v>
      </c>
      <c r="N2221" s="57">
        <f t="shared" ref="N2221:N2284" si="658">ABS(R2221)</f>
        <v>67.04871048461024</v>
      </c>
      <c r="O2221" s="57">
        <f t="shared" ref="O2221:O2284" si="659">ABS(P2221)</f>
        <v>18.876151206168061</v>
      </c>
      <c r="P2221" s="371">
        <f t="shared" ref="P2221:P2284" si="660">20*LOG10(IMABS(C2221))</f>
        <v>18.876151206168061</v>
      </c>
      <c r="Q2221" s="371">
        <f t="shared" ref="Q2221:Q2284" si="661">IMARGUMENT(C2221)*180/PI()</f>
        <v>-112.95128951538976</v>
      </c>
      <c r="R2221" s="12">
        <f t="shared" ref="R2221:R2284" si="662">IF(Q2221&lt;0,Q2221+180,Q2221-180)</f>
        <v>67.04871048461024</v>
      </c>
      <c r="S2221" s="57">
        <f t="shared" ref="S2221:S2284" si="663">B2221/1000</f>
        <v>3.8542116546479801</v>
      </c>
      <c r="T2221" s="12">
        <f t="shared" si="646"/>
        <v>18.876151206168061</v>
      </c>
    </row>
    <row r="2222" spans="1:20" x14ac:dyDescent="0.25">
      <c r="A2222" s="57">
        <f t="shared" si="647"/>
        <v>24308.749598193641</v>
      </c>
      <c r="B2222" s="12">
        <f t="shared" ref="B2222:B2285" si="664">B2221*(1+B$42)</f>
        <v>3868.8576589356426</v>
      </c>
      <c r="C2222" s="57" t="str">
        <f t="shared" si="648"/>
        <v>-3.40141917744062-8.05215043442285i</v>
      </c>
      <c r="D2222" s="57" t="str">
        <f t="shared" si="649"/>
        <v>7.79539358260774-8.41698650791453i</v>
      </c>
      <c r="E2222" s="57" t="str">
        <f t="shared" si="650"/>
        <v>155.429239735109+6.75146137184916i</v>
      </c>
      <c r="F2222" s="57" t="str">
        <f t="shared" si="651"/>
        <v>3.8395052883572-17.1936025153479i</v>
      </c>
      <c r="G2222" s="57" t="str">
        <f t="shared" si="652"/>
        <v>0.999912873584161-0.00933374655896357i</v>
      </c>
      <c r="H2222" s="57" t="str">
        <f t="shared" si="653"/>
        <v>134.454392505816+304.584771347282i</v>
      </c>
      <c r="I2222" s="57" t="str">
        <f t="shared" si="654"/>
        <v>16.2298697763303-3.22247742158417i</v>
      </c>
      <c r="K2222" s="57" t="str">
        <f t="shared" si="655"/>
        <v>0.0145552968131256-0.0363759056356473i</v>
      </c>
      <c r="L2222" s="57" t="str">
        <f t="shared" si="656"/>
        <v>0.000125-0.129689316476916i</v>
      </c>
      <c r="M2222" s="57" t="str">
        <f t="shared" si="657"/>
        <v>0.0015-0.062518922775802i</v>
      </c>
      <c r="N2222" s="57">
        <f t="shared" si="658"/>
        <v>67.099651809244023</v>
      </c>
      <c r="O2222" s="57">
        <f t="shared" si="659"/>
        <v>18.831318921977406</v>
      </c>
      <c r="P2222" s="371">
        <f t="shared" si="660"/>
        <v>18.831318921977406</v>
      </c>
      <c r="Q2222" s="371">
        <f t="shared" si="661"/>
        <v>-112.90034819075598</v>
      </c>
      <c r="R2222" s="12">
        <f t="shared" si="662"/>
        <v>67.099651809244023</v>
      </c>
      <c r="S2222" s="57">
        <f t="shared" si="663"/>
        <v>3.8688576589356427</v>
      </c>
      <c r="T2222" s="12">
        <f t="shared" si="646"/>
        <v>18.831318921977406</v>
      </c>
    </row>
    <row r="2223" spans="1:20" x14ac:dyDescent="0.25">
      <c r="A2223" s="57">
        <f t="shared" si="647"/>
        <v>24401.122846666778</v>
      </c>
      <c r="B2223" s="12">
        <f t="shared" si="664"/>
        <v>3883.5593180395981</v>
      </c>
      <c r="C2223" s="57" t="str">
        <f t="shared" si="648"/>
        <v>-3.3767705763327-8.01375881842753i</v>
      </c>
      <c r="D2223" s="57" t="str">
        <f t="shared" si="649"/>
        <v>7.79535852819079-8.38655963068323i</v>
      </c>
      <c r="E2223" s="57" t="str">
        <f t="shared" si="650"/>
        <v>155.443409817293+6.79679116231768i</v>
      </c>
      <c r="F2223" s="57" t="str">
        <f t="shared" si="651"/>
        <v>3.83950274115864-17.1287860067934i</v>
      </c>
      <c r="G2223" s="57" t="str">
        <f t="shared" si="652"/>
        <v>0.999912210223536-0.00936920858017789i</v>
      </c>
      <c r="H2223" s="57" t="str">
        <f t="shared" si="653"/>
        <v>134.674773152993+305.93628659695i</v>
      </c>
      <c r="I2223" s="57" t="str">
        <f t="shared" si="654"/>
        <v>16.241869087429-3.19390483393373i</v>
      </c>
      <c r="K2223" s="57" t="str">
        <f t="shared" si="655"/>
        <v>0.0144637518768619-0.0362729902628812i</v>
      </c>
      <c r="L2223" s="57" t="str">
        <f t="shared" si="656"/>
        <v>0.000125-0.129198362698661i</v>
      </c>
      <c r="M2223" s="57" t="str">
        <f t="shared" si="657"/>
        <v>0.0015-0.0622822502249473i</v>
      </c>
      <c r="N2223" s="57">
        <f t="shared" si="658"/>
        <v>67.150822910407314</v>
      </c>
      <c r="O2223" s="57">
        <f t="shared" si="659"/>
        <v>18.786533847443668</v>
      </c>
      <c r="P2223" s="371">
        <f t="shared" si="660"/>
        <v>18.786533847443668</v>
      </c>
      <c r="Q2223" s="371">
        <f t="shared" si="661"/>
        <v>-112.84917708959269</v>
      </c>
      <c r="R2223" s="12">
        <f t="shared" si="662"/>
        <v>67.150822910407314</v>
      </c>
      <c r="S2223" s="57">
        <f t="shared" si="663"/>
        <v>3.8835593180395982</v>
      </c>
      <c r="T2223" s="12">
        <f t="shared" si="646"/>
        <v>18.786533847443668</v>
      </c>
    </row>
    <row r="2224" spans="1:20" x14ac:dyDescent="0.25">
      <c r="A2224" s="57">
        <f t="shared" si="647"/>
        <v>24493.847113484109</v>
      </c>
      <c r="B2224" s="12">
        <f t="shared" si="664"/>
        <v>3898.3168434481486</v>
      </c>
      <c r="C2224" s="57" t="str">
        <f t="shared" si="648"/>
        <v>-3.35226944734019-7.9755996319724i</v>
      </c>
      <c r="D2224" s="57" t="str">
        <f t="shared" si="649"/>
        <v>7.795323207173-8.35625338390926i</v>
      </c>
      <c r="E2224" s="57" t="str">
        <f t="shared" si="650"/>
        <v>155.457790062968+6.84219297937927i</v>
      </c>
      <c r="F2224" s="57" t="str">
        <f t="shared" si="651"/>
        <v>3.83950017456802-17.0642159012127i</v>
      </c>
      <c r="G2224" s="57" t="str">
        <f t="shared" si="652"/>
        <v>0.999911541812682-0.00940480528595252i</v>
      </c>
      <c r="H2224" s="57" t="str">
        <f t="shared" si="653"/>
        <v>134.897298389883+307.295399489353i</v>
      </c>
      <c r="I2224" s="57" t="str">
        <f t="shared" si="654"/>
        <v>16.2539767092027-3.16536640174686i</v>
      </c>
      <c r="K2224" s="57" t="str">
        <f t="shared" si="655"/>
        <v>0.0143727249438851-0.0361701371636767i</v>
      </c>
      <c r="L2224" s="57" t="str">
        <f t="shared" si="656"/>
        <v>0.000125-0.128709267482228i</v>
      </c>
      <c r="M2224" s="57" t="str">
        <f t="shared" si="657"/>
        <v>0.0015-0.0620464736251717i</v>
      </c>
      <c r="N2224" s="57">
        <f t="shared" si="658"/>
        <v>67.20222184463249</v>
      </c>
      <c r="O2224" s="57">
        <f t="shared" si="659"/>
        <v>18.74179619528385</v>
      </c>
      <c r="P2224" s="371">
        <f t="shared" si="660"/>
        <v>18.74179619528385</v>
      </c>
      <c r="Q2224" s="371">
        <f t="shared" si="661"/>
        <v>-112.79777815536751</v>
      </c>
      <c r="R2224" s="12">
        <f t="shared" si="662"/>
        <v>67.20222184463249</v>
      </c>
      <c r="S2224" s="57">
        <f t="shared" si="663"/>
        <v>3.8983168434481485</v>
      </c>
      <c r="T2224" s="12">
        <f t="shared" si="646"/>
        <v>18.74179619528385</v>
      </c>
    </row>
    <row r="2225" spans="1:20" x14ac:dyDescent="0.25">
      <c r="A2225" s="57">
        <f t="shared" si="647"/>
        <v>24586.923732515352</v>
      </c>
      <c r="B2225" s="12">
        <f t="shared" si="664"/>
        <v>3913.1304474532517</v>
      </c>
      <c r="C2225" s="57" t="str">
        <f t="shared" si="648"/>
        <v>-3.32791521240623-7.93767128164554i</v>
      </c>
      <c r="D2225" s="57" t="str">
        <f t="shared" si="649"/>
        <v>7.79528761752915-8.32606733147822i</v>
      </c>
      <c r="E2225" s="57" t="str">
        <f t="shared" si="650"/>
        <v>155.472381304768+6.88766641737601i</v>
      </c>
      <c r="F2225" s="57" t="str">
        <f t="shared" si="651"/>
        <v>3.8394975884377-16.9998912697389i</v>
      </c>
      <c r="G2225" s="57" t="str">
        <f t="shared" si="652"/>
        <v>0.999910868313158-0.00944053718727507i</v>
      </c>
      <c r="H2225" s="57" t="str">
        <f t="shared" si="653"/>
        <v>135.121992953445+308.662172110588i</v>
      </c>
      <c r="I2225" s="57" t="str">
        <f t="shared" si="654"/>
        <v>16.2661937604922-3.13686157740997i</v>
      </c>
      <c r="K2225" s="57" t="str">
        <f t="shared" si="655"/>
        <v>0.0142822142265831-0.0360673487575886i</v>
      </c>
      <c r="L2225" s="57" t="str">
        <f t="shared" si="656"/>
        <v>0.000125-0.128222023791819i</v>
      </c>
      <c r="M2225" s="57" t="str">
        <f t="shared" si="657"/>
        <v>0.0015-0.0618115895847495i</v>
      </c>
      <c r="N2225" s="57">
        <f t="shared" si="658"/>
        <v>67.253846661030707</v>
      </c>
      <c r="O2225" s="57">
        <f t="shared" si="659"/>
        <v>18.697106176035444</v>
      </c>
      <c r="P2225" s="371">
        <f t="shared" si="660"/>
        <v>18.697106176035444</v>
      </c>
      <c r="Q2225" s="371">
        <f t="shared" si="661"/>
        <v>-112.74615333896929</v>
      </c>
      <c r="R2225" s="12">
        <f t="shared" si="662"/>
        <v>67.253846661030707</v>
      </c>
      <c r="S2225" s="57">
        <f t="shared" si="663"/>
        <v>3.9131304474532516</v>
      </c>
      <c r="T2225" s="12">
        <f t="shared" si="646"/>
        <v>18.697106176035444</v>
      </c>
    </row>
    <row r="2226" spans="1:20" x14ac:dyDescent="0.25">
      <c r="A2226" s="57">
        <f t="shared" si="647"/>
        <v>24680.354042698909</v>
      </c>
      <c r="B2226" s="12">
        <f t="shared" si="664"/>
        <v>3928.0003431535742</v>
      </c>
      <c r="C2226" s="57" t="str">
        <f t="shared" si="648"/>
        <v>-3.30370729207942-7.89997218454192i</v>
      </c>
      <c r="D2226" s="57" t="str">
        <f t="shared" si="649"/>
        <v>7.7952517572188-8.29600103900319i</v>
      </c>
      <c r="E2226" s="57" t="str">
        <f t="shared" si="650"/>
        <v>155.487184380114+6.93321106710739i</v>
      </c>
      <c r="F2226" s="57" t="str">
        <f t="shared" si="651"/>
        <v>3.839494982619-16.9358111870366i</v>
      </c>
      <c r="G2226" s="57" t="str">
        <f t="shared" si="652"/>
        <v>0.99991018968623-0.00947640479706561i</v>
      </c>
      <c r="H2226" s="57" t="str">
        <f t="shared" si="653"/>
        <v>135.348881931178+310.036667271941i</v>
      </c>
      <c r="I2226" s="57" t="str">
        <f t="shared" si="654"/>
        <v>16.2785213740575-3.10838981223825i</v>
      </c>
      <c r="K2226" s="57" t="str">
        <f t="shared" si="655"/>
        <v>0.0141922179280258-0.035964627440555i</v>
      </c>
      <c r="L2226" s="57" t="str">
        <f t="shared" si="656"/>
        <v>0.000125-0.12773662461827i</v>
      </c>
      <c r="M2226" s="57" t="str">
        <f t="shared" si="657"/>
        <v>0.0015-0.0615775947247952i</v>
      </c>
      <c r="N2226" s="57">
        <f t="shared" si="658"/>
        <v>67.305695401422696</v>
      </c>
      <c r="O2226" s="57">
        <f t="shared" si="659"/>
        <v>18.652463998052827</v>
      </c>
      <c r="P2226" s="371">
        <f t="shared" si="660"/>
        <v>18.652463998052827</v>
      </c>
      <c r="Q2226" s="371">
        <f t="shared" si="661"/>
        <v>-112.6943045985773</v>
      </c>
      <c r="R2226" s="12">
        <f t="shared" si="662"/>
        <v>67.305695401422696</v>
      </c>
      <c r="S2226" s="57">
        <f t="shared" si="663"/>
        <v>3.9280003431535744</v>
      </c>
      <c r="T2226" s="12">
        <f t="shared" si="646"/>
        <v>18.652463998052827</v>
      </c>
    </row>
    <row r="2227" spans="1:20" x14ac:dyDescent="0.25">
      <c r="A2227" s="57">
        <f t="shared" si="647"/>
        <v>24774.139388061169</v>
      </c>
      <c r="B2227" s="12">
        <f t="shared" si="664"/>
        <v>3942.926744457558</v>
      </c>
      <c r="C2227" s="57" t="str">
        <f t="shared" si="648"/>
        <v>-3.27964510557714-7.86250076822189i</v>
      </c>
      <c r="D2227" s="57" t="str">
        <f t="shared" si="649"/>
        <v>7.79521562418595-8.26605407381815i</v>
      </c>
      <c r="E2227" s="57" t="str">
        <f t="shared" si="650"/>
        <v>155.502200131242+6.97882651575566i</v>
      </c>
      <c r="F2227" s="57" t="str">
        <f t="shared" si="651"/>
        <v>3.839492356962-16.8719747312879i</v>
      </c>
      <c r="G2227" s="57" t="str">
        <f t="shared" si="652"/>
        <v>0.999909505892869-0.00951240863018393i</v>
      </c>
      <c r="H2227" s="57" t="str">
        <f t="shared" si="653"/>
        <v>135.577990767202+311.418948520703i</v>
      </c>
      <c r="I2227" s="57" t="str">
        <f t="shared" si="654"/>
        <v>16.2909606967893-3.07995055645242i</v>
      </c>
      <c r="K2227" s="57" t="str">
        <f t="shared" si="655"/>
        <v>0.0141027342422188-0.0358619755849464i</v>
      </c>
      <c r="L2227" s="57" t="str">
        <f t="shared" si="656"/>
        <v>0.000125-0.12725306297895i</v>
      </c>
      <c r="M2227" s="57" t="str">
        <f t="shared" si="657"/>
        <v>0.0015-0.0613444856792144i</v>
      </c>
      <c r="N2227" s="57">
        <f t="shared" si="658"/>
        <v>67.357766100471679</v>
      </c>
      <c r="O2227" s="57">
        <f t="shared" si="659"/>
        <v>18.607869867503261</v>
      </c>
      <c r="P2227" s="371">
        <f t="shared" si="660"/>
        <v>18.607869867503261</v>
      </c>
      <c r="Q2227" s="371">
        <f t="shared" si="661"/>
        <v>-112.64223389952832</v>
      </c>
      <c r="R2227" s="12">
        <f t="shared" si="662"/>
        <v>67.357766100471679</v>
      </c>
      <c r="S2227" s="57">
        <f t="shared" si="663"/>
        <v>3.9429267444575582</v>
      </c>
      <c r="T2227" s="12">
        <f t="shared" si="646"/>
        <v>18.607869867503261</v>
      </c>
    </row>
    <row r="2228" spans="1:20" x14ac:dyDescent="0.25">
      <c r="A2228" s="57">
        <f t="shared" si="647"/>
        <v>24868.281117735802</v>
      </c>
      <c r="B2228" s="12">
        <f t="shared" si="664"/>
        <v>3957.909866086497</v>
      </c>
      <c r="C2228" s="57" t="str">
        <f t="shared" si="648"/>
        <v>-3.25572807084891-7.82525547066966i</v>
      </c>
      <c r="D2228" s="57" t="str">
        <f t="shared" si="649"/>
        <v>7.79517921635913-8.23622600497209i</v>
      </c>
      <c r="E2228" s="57" t="str">
        <f t="shared" si="650"/>
        <v>155.517429405231+7.02451234680859i</v>
      </c>
      <c r="F2228" s="57" t="str">
        <f t="shared" si="651"/>
        <v>3.83948971131574-16.8083809841797i</v>
      </c>
      <c r="G2228" s="57" t="str">
        <f t="shared" si="652"/>
        <v>0.999908816893751-0.0095485492034367i</v>
      </c>
      <c r="H2228" s="57" t="str">
        <f t="shared" si="653"/>
        <v>135.809345268445+312.809080151192i</v>
      </c>
      <c r="I2228" s="57" t="str">
        <f t="shared" si="654"/>
        <v>16.3035128899266-3.05154325915455i</v>
      </c>
      <c r="K2228" s="57" t="str">
        <f t="shared" si="655"/>
        <v>0.0140137613543533-0.0357593955396171i</v>
      </c>
      <c r="L2228" s="57" t="str">
        <f t="shared" si="656"/>
        <v>0.000125-0.126771331917663i</v>
      </c>
      <c r="M2228" s="57" t="str">
        <f t="shared" si="657"/>
        <v>0.0015-0.0611122590946544i</v>
      </c>
      <c r="N2228" s="57">
        <f t="shared" si="658"/>
        <v>67.410056785812785</v>
      </c>
      <c r="O2228" s="57">
        <f t="shared" si="659"/>
        <v>18.563323988363752</v>
      </c>
      <c r="P2228" s="371">
        <f t="shared" si="660"/>
        <v>18.563323988363752</v>
      </c>
      <c r="Q2228" s="371">
        <f t="shared" si="661"/>
        <v>-112.58994321418722</v>
      </c>
      <c r="R2228" s="12">
        <f t="shared" si="662"/>
        <v>67.410056785812785</v>
      </c>
      <c r="S2228" s="57">
        <f t="shared" si="663"/>
        <v>3.9579098660864971</v>
      </c>
      <c r="T2228" s="12">
        <f t="shared" si="646"/>
        <v>18.563323988363752</v>
      </c>
    </row>
    <row r="2229" spans="1:20" x14ac:dyDescent="0.25">
      <c r="A2229" s="57">
        <f t="shared" si="647"/>
        <v>24962.780585983197</v>
      </c>
      <c r="B2229" s="12">
        <f t="shared" si="664"/>
        <v>3972.9499235776257</v>
      </c>
      <c r="C2229" s="57" t="str">
        <f t="shared" si="648"/>
        <v>-3.23195560463825-7.78823474025119i</v>
      </c>
      <c r="D2229" s="57" t="str">
        <f t="shared" si="649"/>
        <v>7.7951425316511-8.20651640322245i</v>
      </c>
      <c r="E2229" s="57" t="str">
        <f t="shared" si="650"/>
        <v>155.532873054025+7.07026813998192i</v>
      </c>
      <c r="F2229" s="57" t="str">
        <f t="shared" si="651"/>
        <v>3.83948704552805-16.7450290308902i</v>
      </c>
      <c r="G2229" s="57" t="str">
        <f t="shared" si="652"/>
        <v>0.99990812264925-0.00958482703558488i</v>
      </c>
      <c r="H2229" s="57" t="str">
        <f t="shared" si="653"/>
        <v>136.042971610984+314.207127215947i</v>
      </c>
      <c r="I2229" s="57" t="str">
        <f t="shared" si="654"/>
        <v>16.3161791292762-3.02316736830521i</v>
      </c>
      <c r="K2229" s="57" t="str">
        <f t="shared" si="655"/>
        <v>0.0139252974410569-0.0356568896299603i</v>
      </c>
      <c r="L2229" s="57" t="str">
        <f t="shared" si="656"/>
        <v>0.000125-0.126291424504546i</v>
      </c>
      <c r="M2229" s="57" t="str">
        <f t="shared" si="657"/>
        <v>0.0015-0.0608809116304589i</v>
      </c>
      <c r="N2229" s="57">
        <f t="shared" si="658"/>
        <v>67.462565478186505</v>
      </c>
      <c r="O2229" s="57">
        <f t="shared" si="659"/>
        <v>18.518826562417644</v>
      </c>
      <c r="P2229" s="371">
        <f t="shared" si="660"/>
        <v>18.518826562417644</v>
      </c>
      <c r="Q2229" s="371">
        <f t="shared" si="661"/>
        <v>-112.53743452181349</v>
      </c>
      <c r="R2229" s="12">
        <f t="shared" si="662"/>
        <v>67.462565478186505</v>
      </c>
      <c r="S2229" s="57">
        <f t="shared" si="663"/>
        <v>3.9729499235776258</v>
      </c>
      <c r="T2229" s="12">
        <f t="shared" si="646"/>
        <v>18.518826562417644</v>
      </c>
    </row>
    <row r="2230" spans="1:20" x14ac:dyDescent="0.25">
      <c r="A2230" s="57">
        <f t="shared" si="647"/>
        <v>25057.639152209933</v>
      </c>
      <c r="B2230" s="12">
        <f t="shared" si="664"/>
        <v>3988.0471332872207</v>
      </c>
      <c r="C2230" s="57" t="str">
        <f t="shared" si="648"/>
        <v>-3.2083271225445-7.75143703567157i</v>
      </c>
      <c r="D2230" s="57" t="str">
        <f t="shared" si="649"/>
        <v>7.79510556795878-8.17692484102917i</v>
      </c>
      <c r="E2230" s="57" t="str">
        <f t="shared" si="650"/>
        <v>155.548531934462+7.11609347114388i</v>
      </c>
      <c r="F2230" s="57" t="str">
        <f t="shared" si="651"/>
        <v>3.83948435944564-16.6819179600759i</v>
      </c>
      <c r="G2230" s="57" t="str">
        <f t="shared" si="652"/>
        <v>0.999907423119442-0.00962124264735095i</v>
      </c>
      <c r="H2230" s="57" t="str">
        <f t="shared" si="653"/>
        <v>136.278896346491+315.613155537153i</v>
      </c>
      <c r="I2230" s="57" t="str">
        <f t="shared" si="654"/>
        <v>16.3289606054381-2.99482233069908i</v>
      </c>
      <c r="K2230" s="57" t="str">
        <f t="shared" si="655"/>
        <v>0.0138373406706385-0.0355544601579628i</v>
      </c>
      <c r="L2230" s="57" t="str">
        <f t="shared" si="656"/>
        <v>0.000125-0.125813333835969i</v>
      </c>
      <c r="M2230" s="57" t="str">
        <f t="shared" si="657"/>
        <v>0.0015-0.0606504399586162i</v>
      </c>
      <c r="N2230" s="57">
        <f t="shared" si="658"/>
        <v>67.515290191567644</v>
      </c>
      <c r="O2230" s="57">
        <f t="shared" si="659"/>
        <v>18.474377789251587</v>
      </c>
      <c r="P2230" s="371">
        <f t="shared" si="660"/>
        <v>18.474377789251587</v>
      </c>
      <c r="Q2230" s="371">
        <f t="shared" si="661"/>
        <v>-112.48470980843236</v>
      </c>
      <c r="R2230" s="12">
        <f t="shared" si="662"/>
        <v>67.515290191567644</v>
      </c>
      <c r="S2230" s="57">
        <f t="shared" si="663"/>
        <v>3.9880471332872207</v>
      </c>
      <c r="T2230" s="12">
        <f t="shared" si="646"/>
        <v>18.474377789251587</v>
      </c>
    </row>
    <row r="2231" spans="1:20" x14ac:dyDescent="0.25">
      <c r="A2231" s="57">
        <f t="shared" si="647"/>
        <v>25152.858180988333</v>
      </c>
      <c r="B2231" s="12">
        <f t="shared" si="664"/>
        <v>4003.2017123937121</v>
      </c>
      <c r="C2231" s="57" t="str">
        <f t="shared" si="648"/>
        <v>-3.18484203908364-7.71486082593264i</v>
      </c>
      <c r="D2231" s="57" t="str">
        <f t="shared" si="649"/>
        <v>7.79506832316315-8.1474508925484i</v>
      </c>
      <c r="E2231" s="57" t="str">
        <f t="shared" si="650"/>
        <v>155.564406908302+7.16198791223585i</v>
      </c>
      <c r="F2231" s="57" t="str">
        <f t="shared" si="651"/>
        <v>3.83948165291402-16.6190468638584i</v>
      </c>
      <c r="G2231" s="57" t="str">
        <f t="shared" si="652"/>
        <v>0.999906718264096-0.00965779656142628i</v>
      </c>
      <c r="H2231" s="57" t="str">
        <f t="shared" si="653"/>
        <v>136.517146408828+317.027231718245i</v>
      </c>
      <c r="I2231" s="57" t="str">
        <f t="shared" si="654"/>
        <v>16.3418585240334-2.96650759194132i</v>
      </c>
      <c r="K2231" s="57" t="str">
        <f t="shared" si="655"/>
        <v>0.0137498892033337-0.0354521094022642i</v>
      </c>
      <c r="L2231" s="57" t="str">
        <f t="shared" si="656"/>
        <v>0.000125-0.125337053034438i</v>
      </c>
      <c r="M2231" s="57" t="str">
        <f t="shared" si="657"/>
        <v>0.0015-0.060420840763714i</v>
      </c>
      <c r="N2231" s="57">
        <f t="shared" si="658"/>
        <v>67.568228933297704</v>
      </c>
      <c r="O2231" s="57">
        <f t="shared" si="659"/>
        <v>18.429977866253168</v>
      </c>
      <c r="P2231" s="371">
        <f t="shared" si="660"/>
        <v>18.429977866253168</v>
      </c>
      <c r="Q2231" s="371">
        <f t="shared" si="661"/>
        <v>-112.4317710667023</v>
      </c>
      <c r="R2231" s="12">
        <f t="shared" si="662"/>
        <v>67.568228933297704</v>
      </c>
      <c r="S2231" s="57">
        <f t="shared" si="663"/>
        <v>4.0032017123937118</v>
      </c>
      <c r="T2231" s="12">
        <f t="shared" si="646"/>
        <v>18.429977866253168</v>
      </c>
    </row>
    <row r="2232" spans="1:20" x14ac:dyDescent="0.25">
      <c r="A2232" s="57">
        <f t="shared" si="647"/>
        <v>25248.43904207609</v>
      </c>
      <c r="B2232" s="12">
        <f t="shared" si="664"/>
        <v>4018.4138789008084</v>
      </c>
      <c r="C2232" s="57" t="str">
        <f t="shared" si="648"/>
        <v>-3.16149976774843-7.6785045902893i</v>
      </c>
      <c r="D2232" s="57" t="str">
        <f t="shared" si="649"/>
        <v>7.79503079512927-8.11809413362637i</v>
      </c>
      <c r="E2232" s="57" t="str">
        <f t="shared" si="650"/>
        <v>155.580498842241+7.2079510311912i</v>
      </c>
      <c r="F2232" s="57" t="str">
        <f t="shared" si="651"/>
        <v>3.83947892577751-16.5564148378114i</v>
      </c>
      <c r="G2232" s="57" t="str">
        <f t="shared" si="652"/>
        <v>0.999906008042676-0.00969448930247852i</v>
      </c>
      <c r="H2232" s="57" t="str">
        <f t="shared" si="653"/>
        <v>136.757749120777+318.449423155729i</v>
      </c>
      <c r="I2232" s="57" t="str">
        <f t="shared" si="654"/>
        <v>16.3548741059378-2.93822259642378i</v>
      </c>
      <c r="K2232" s="57" t="str">
        <f t="shared" si="655"/>
        <v>0.0136629411915472-0.0353498396182176i</v>
      </c>
      <c r="L2232" s="57" t="str">
        <f t="shared" si="656"/>
        <v>0.000125-0.124862575248494i</v>
      </c>
      <c r="M2232" s="57" t="str">
        <f t="shared" si="657"/>
        <v>0.0015-0.0601921107428908i</v>
      </c>
      <c r="N2232" s="57">
        <f t="shared" si="658"/>
        <v>67.621379704214235</v>
      </c>
      <c r="O2232" s="57">
        <f t="shared" si="659"/>
        <v>18.385626988607903</v>
      </c>
      <c r="P2232" s="371">
        <f t="shared" si="660"/>
        <v>18.385626988607903</v>
      </c>
      <c r="Q2232" s="371">
        <f t="shared" si="661"/>
        <v>-112.37862029578577</v>
      </c>
      <c r="R2232" s="12">
        <f t="shared" si="662"/>
        <v>67.621379704214235</v>
      </c>
      <c r="S2232" s="57">
        <f t="shared" si="663"/>
        <v>4.0184138789008088</v>
      </c>
      <c r="T2232" s="12">
        <f t="shared" si="646"/>
        <v>18.385626988607903</v>
      </c>
    </row>
    <row r="2233" spans="1:20" x14ac:dyDescent="0.25">
      <c r="A2233" s="57">
        <f t="shared" si="647"/>
        <v>25344.383110435978</v>
      </c>
      <c r="B2233" s="12">
        <f t="shared" si="664"/>
        <v>4033.6838516406315</v>
      </c>
      <c r="C2233" s="57" t="str">
        <f t="shared" si="648"/>
        <v>-3.1382997210679-7.64236681820626i</v>
      </c>
      <c r="D2233" s="57" t="str">
        <f t="shared" si="649"/>
        <v>7.79499298170595-8.08885414179333i</v>
      </c>
      <c r="E2233" s="57" t="str">
        <f t="shared" si="650"/>
        <v>155.596808607944+7.25398239185931i</v>
      </c>
      <c r="F2233" s="57" t="str">
        <f t="shared" si="651"/>
        <v>3.83947617787928-16.4940209809476i</v>
      </c>
      <c r="G2233" s="57" t="str">
        <f t="shared" si="652"/>
        <v>0.999905292414338-0.00973132139715898i</v>
      </c>
      <c r="H2233" s="57" t="str">
        <f t="shared" si="653"/>
        <v>137.000732200907+319.879798051223i</v>
      </c>
      <c r="I2233" s="57" t="str">
        <f t="shared" si="654"/>
        <v>16.368008587519-2.90996678730079i</v>
      </c>
      <c r="K2233" s="57" t="str">
        <f t="shared" si="655"/>
        <v>0.0135764947800924-0.0352476530379512i</v>
      </c>
      <c r="L2233" s="57" t="str">
        <f t="shared" si="656"/>
        <v>0.000125-0.124389893652614i</v>
      </c>
      <c r="M2233" s="57" t="str">
        <f t="shared" si="657"/>
        <v>0.0015-0.0599642466057888i</v>
      </c>
      <c r="N2233" s="57">
        <f t="shared" si="658"/>
        <v>67.674740498781787</v>
      </c>
      <c r="O2233" s="57">
        <f t="shared" si="659"/>
        <v>18.341325349297225</v>
      </c>
      <c r="P2233" s="371">
        <f t="shared" si="660"/>
        <v>18.341325349297225</v>
      </c>
      <c r="Q2233" s="371">
        <f t="shared" si="661"/>
        <v>-112.32525950121821</v>
      </c>
      <c r="R2233" s="12">
        <f t="shared" si="662"/>
        <v>67.674740498781787</v>
      </c>
      <c r="S2233" s="57">
        <f t="shared" si="663"/>
        <v>4.0336838516406317</v>
      </c>
      <c r="T2233" s="12">
        <f t="shared" si="646"/>
        <v>18.341325349297225</v>
      </c>
    </row>
    <row r="2234" spans="1:20" x14ac:dyDescent="0.25">
      <c r="A2234" s="57">
        <f t="shared" si="647"/>
        <v>25440.691766255633</v>
      </c>
      <c r="B2234" s="12">
        <f t="shared" si="664"/>
        <v>4049.011850276866</v>
      </c>
      <c r="C2234" s="57" t="str">
        <f t="shared" si="648"/>
        <v>-3.11524131066629-7.60644600931413i</v>
      </c>
      <c r="D2234" s="57" t="str">
        <f t="shared" si="649"/>
        <v>7.79495488072567-8.05973049625739i</v>
      </c>
      <c r="E2234" s="57" t="str">
        <f t="shared" si="650"/>
        <v>155.613337082066+7.30008155392412i</v>
      </c>
      <c r="F2234" s="57" t="str">
        <f t="shared" si="651"/>
        <v>3.83947340906138-16.4318643957058i</v>
      </c>
      <c r="G2234" s="57" t="str">
        <f t="shared" si="652"/>
        <v>0.999904571337928-0.00976829337411002i</v>
      </c>
      <c r="H2234" s="57" t="str">
        <f t="shared" si="653"/>
        <v>137.24612377059+321.318425423711i</v>
      </c>
      <c r="I2234" s="57" t="str">
        <f t="shared" si="654"/>
        <v>16.3812632208782-2.88173960646522i</v>
      </c>
      <c r="K2234" s="57" t="str">
        <f t="shared" si="655"/>
        <v>0.0134905481064294-0.0351455518704338i</v>
      </c>
      <c r="L2234" s="57" t="str">
        <f t="shared" si="656"/>
        <v>0.000125-0.123919001447115i</v>
      </c>
      <c r="M2234" s="57" t="str">
        <f t="shared" si="657"/>
        <v>0.0015-0.0597372450745058i</v>
      </c>
      <c r="N2234" s="57">
        <f t="shared" si="658"/>
        <v>67.728309305220904</v>
      </c>
      <c r="O2234" s="57">
        <f t="shared" si="659"/>
        <v>18.297073139096391</v>
      </c>
      <c r="P2234" s="371">
        <f t="shared" si="660"/>
        <v>18.297073139096391</v>
      </c>
      <c r="Q2234" s="371">
        <f t="shared" si="661"/>
        <v>-112.2716906947791</v>
      </c>
      <c r="R2234" s="12">
        <f t="shared" si="662"/>
        <v>67.728309305220904</v>
      </c>
      <c r="S2234" s="57">
        <f t="shared" si="663"/>
        <v>4.0490118502768659</v>
      </c>
      <c r="T2234" s="12">
        <f t="shared" si="646"/>
        <v>18.297073139096391</v>
      </c>
    </row>
    <row r="2235" spans="1:20" x14ac:dyDescent="0.25">
      <c r="A2235" s="57">
        <f t="shared" si="647"/>
        <v>25537.366394967408</v>
      </c>
      <c r="B2235" s="12">
        <f t="shared" si="664"/>
        <v>4064.3980953079181</v>
      </c>
      <c r="C2235" s="57" t="str">
        <f t="shared" si="648"/>
        <v>-3.09232394732101-7.57074067336492i</v>
      </c>
      <c r="D2235" s="57" t="str">
        <f t="shared" si="649"/>
        <v>7.79491649000443-8.03072277789838i</v>
      </c>
      <c r="E2235" s="57" t="str">
        <f t="shared" si="650"/>
        <v>155.630085146269+7.34624807282074i</v>
      </c>
      <c r="F2235" s="57" t="str">
        <f t="shared" si="651"/>
        <v>3.83947061916444-16.369944187938i</v>
      </c>
      <c r="G2235" s="57" t="str">
        <f t="shared" si="652"/>
        <v>0.999903844771976-0.00980540576397256i</v>
      </c>
      <c r="H2235" s="57" t="str">
        <f t="shared" si="653"/>
        <v>137.493952361159+322.765375122005i</v>
      </c>
      <c r="I2235" s="57" t="str">
        <f t="shared" si="654"/>
        <v>16.3946392740967-2.85354049452461i</v>
      </c>
      <c r="K2235" s="57" t="str">
        <f t="shared" si="655"/>
        <v>0.0134050993009011-0.0350435383015411i</v>
      </c>
      <c r="L2235" s="57" t="str">
        <f t="shared" si="656"/>
        <v>0.000125-0.123449891858054i</v>
      </c>
      <c r="M2235" s="57" t="str">
        <f t="shared" si="657"/>
        <v>0.0015-0.0595111028835482i</v>
      </c>
      <c r="N2235" s="57">
        <f t="shared" si="658"/>
        <v>67.782084105637821</v>
      </c>
      <c r="O2235" s="57">
        <f t="shared" si="659"/>
        <v>18.252870546572314</v>
      </c>
      <c r="P2235" s="371">
        <f t="shared" si="660"/>
        <v>18.252870546572314</v>
      </c>
      <c r="Q2235" s="371">
        <f t="shared" si="661"/>
        <v>-112.21791589436218</v>
      </c>
      <c r="R2235" s="12">
        <f t="shared" si="662"/>
        <v>67.782084105637821</v>
      </c>
      <c r="S2235" s="57">
        <f t="shared" si="663"/>
        <v>4.0643980953079177</v>
      </c>
      <c r="T2235" s="12">
        <f t="shared" si="646"/>
        <v>18.252870546572314</v>
      </c>
    </row>
    <row r="2236" spans="1:20" x14ac:dyDescent="0.25">
      <c r="A2236" s="57">
        <f t="shared" si="647"/>
        <v>25634.408387268282</v>
      </c>
      <c r="B2236" s="12">
        <f t="shared" si="664"/>
        <v>4079.8428080700883</v>
      </c>
      <c r="C2236" s="57" t="str">
        <f t="shared" si="648"/>
        <v>-3.06954704102029-7.53524933018822i</v>
      </c>
      <c r="D2236" s="57" t="str">
        <f t="shared" si="649"/>
        <v>7.7948778073418-8.00183056926197i</v>
      </c>
      <c r="E2236" s="57" t="str">
        <f t="shared" si="650"/>
        <v>155.647053687253+7.39248149965792i</v>
      </c>
      <c r="F2236" s="57" t="str">
        <f t="shared" si="651"/>
        <v>3.83946780802817-16.3082594668966i</v>
      </c>
      <c r="G2236" s="57" t="str">
        <f t="shared" si="652"/>
        <v>0.999903112674699-0.00984265909939352i</v>
      </c>
      <c r="H2236" s="57" t="str">
        <f t="shared" si="653"/>
        <v>137.744246921218+324.220717837455i</v>
      </c>
      <c r="I2236" s="57" t="str">
        <f t="shared" si="654"/>
        <v>16.4081380314865-2.82536889077648i</v>
      </c>
      <c r="K2236" s="57" t="str">
        <f t="shared" si="655"/>
        <v>0.0133201464869661-0.0349416144941248i</v>
      </c>
      <c r="L2236" s="57" t="str">
        <f t="shared" si="656"/>
        <v>0.000125-0.122982558137133i</v>
      </c>
      <c r="M2236" s="57" t="str">
        <f t="shared" si="657"/>
        <v>0.0015-0.0592858167797852i</v>
      </c>
      <c r="N2236" s="57">
        <f t="shared" si="658"/>
        <v>67.836062876154188</v>
      </c>
      <c r="O2236" s="57">
        <f t="shared" si="659"/>
        <v>18.208717758082699</v>
      </c>
      <c r="P2236" s="371">
        <f t="shared" si="660"/>
        <v>18.208717758082699</v>
      </c>
      <c r="Q2236" s="371">
        <f t="shared" si="661"/>
        <v>-112.16393712384581</v>
      </c>
      <c r="R2236" s="12">
        <f t="shared" si="662"/>
        <v>67.836062876154188</v>
      </c>
      <c r="S2236" s="57">
        <f t="shared" si="663"/>
        <v>4.0798428080700884</v>
      </c>
      <c r="T2236" s="12">
        <f t="shared" si="646"/>
        <v>18.208717758082699</v>
      </c>
    </row>
    <row r="2237" spans="1:20" x14ac:dyDescent="0.25">
      <c r="A2237" s="57">
        <f t="shared" si="647"/>
        <v>25731.819139139901</v>
      </c>
      <c r="B2237" s="12">
        <f t="shared" si="664"/>
        <v>4095.3462107407545</v>
      </c>
      <c r="C2237" s="57" t="str">
        <f t="shared" si="648"/>
        <v>-3.04691000101963-7.49997050964555i</v>
      </c>
      <c r="D2237" s="57" t="str">
        <f t="shared" si="649"/>
        <v>7.79483883052076-7.97305345455355i</v>
      </c>
      <c r="E2237" s="57" t="str">
        <f t="shared" si="650"/>
        <v>155.664243596766+7.43878138113263i</v>
      </c>
      <c r="F2237" s="57" t="str">
        <f t="shared" si="651"/>
        <v>3.8394649754908-16.2468093452213i</v>
      </c>
      <c r="G2237" s="57" t="str">
        <f t="shared" si="652"/>
        <v>0.999902375003996-0.00988005391503332i</v>
      </c>
      <c r="H2237" s="57" t="str">
        <f t="shared" si="653"/>
        <v>137.997036824116+325.684525116883i</v>
      </c>
      <c r="I2237" s="57" t="str">
        <f t="shared" si="654"/>
        <v>16.4217607938467-2.7972242331848i</v>
      </c>
      <c r="K2237" s="57" t="str">
        <f t="shared" si="655"/>
        <v>0.01323568778143-0.0348397825880819i</v>
      </c>
      <c r="L2237" s="57" t="str">
        <f t="shared" si="656"/>
        <v>0.000125-0.122516993561599i</v>
      </c>
      <c r="M2237" s="57" t="str">
        <f t="shared" si="657"/>
        <v>0.0015-0.0590613835223999i</v>
      </c>
      <c r="N2237" s="57">
        <f t="shared" si="658"/>
        <v>67.890243587035499</v>
      </c>
      <c r="O2237" s="57">
        <f t="shared" si="659"/>
        <v>18.164614957773704</v>
      </c>
      <c r="P2237" s="371">
        <f t="shared" si="660"/>
        <v>18.164614957773704</v>
      </c>
      <c r="Q2237" s="371">
        <f t="shared" si="661"/>
        <v>-112.1097564129645</v>
      </c>
      <c r="R2237" s="12">
        <f t="shared" si="662"/>
        <v>67.890243587035499</v>
      </c>
      <c r="S2237" s="57">
        <f t="shared" si="663"/>
        <v>4.0953462107407548</v>
      </c>
      <c r="T2237" s="12">
        <f t="shared" si="646"/>
        <v>18.164614957773704</v>
      </c>
    </row>
    <row r="2238" spans="1:20" x14ac:dyDescent="0.25">
      <c r="A2238" s="57">
        <f t="shared" si="647"/>
        <v>25829.600051868631</v>
      </c>
      <c r="B2238" s="12">
        <f t="shared" si="664"/>
        <v>4110.9085263415691</v>
      </c>
      <c r="C2238" s="57" t="str">
        <f t="shared" si="648"/>
        <v>-3.02441223589811-7.4649027515857i</v>
      </c>
      <c r="D2238" s="57" t="str">
        <f t="shared" si="649"/>
        <v>7.79479955730729-7.94439101963217i</v>
      </c>
      <c r="E2238" s="57" t="str">
        <f t="shared" si="650"/>
        <v>155.68165577163+7.48514725944765i</v>
      </c>
      <c r="F2238" s="57" t="str">
        <f t="shared" si="651"/>
        <v>3.83946212138953-16.1855929389267i</v>
      </c>
      <c r="G2238" s="57" t="str">
        <f t="shared" si="652"/>
        <v>0.999901631717445-0.00991759074757341i</v>
      </c>
      <c r="H2238" s="57" t="str">
        <f t="shared" si="653"/>
        <v>138.252351875564+327.156869375737i</v>
      </c>
      <c r="I2238" s="57" t="str">
        <f t="shared" si="654"/>
        <v>16.4355088787235-2.76910595835528i</v>
      </c>
      <c r="K2238" s="57" t="str">
        <f t="shared" si="655"/>
        <v>0.0131517212946751-0.034738044700429i</v>
      </c>
      <c r="L2238" s="57" t="str">
        <f t="shared" si="656"/>
        <v>0.000125-0.122053191434149i</v>
      </c>
      <c r="M2238" s="57" t="str">
        <f t="shared" si="657"/>
        <v>0.0015-0.0588377998828451i</v>
      </c>
      <c r="N2238" s="57">
        <f t="shared" si="658"/>
        <v>67.944624202819284</v>
      </c>
      <c r="O2238" s="57">
        <f t="shared" si="659"/>
        <v>18.120562327579325</v>
      </c>
      <c r="P2238" s="371">
        <f t="shared" si="660"/>
        <v>18.120562327579325</v>
      </c>
      <c r="Q2238" s="371">
        <f t="shared" si="661"/>
        <v>-112.05537579718072</v>
      </c>
      <c r="R2238" s="12">
        <f t="shared" si="662"/>
        <v>67.944624202819284</v>
      </c>
      <c r="S2238" s="57">
        <f t="shared" si="663"/>
        <v>4.1109085263415688</v>
      </c>
      <c r="T2238" s="12">
        <f t="shared" si="646"/>
        <v>18.120562327579325</v>
      </c>
    </row>
    <row r="2239" spans="1:20" x14ac:dyDescent="0.25">
      <c r="A2239" s="57">
        <f t="shared" si="647"/>
        <v>25927.752532065733</v>
      </c>
      <c r="B2239" s="12">
        <f t="shared" si="664"/>
        <v>4126.529978741667</v>
      </c>
      <c r="C2239" s="57" t="str">
        <f t="shared" si="648"/>
        <v>-3.00205315361375-7.43004460579935i</v>
      </c>
      <c r="D2239" s="57" t="str">
        <f t="shared" si="649"/>
        <v>7.79475998545052-7.91584285200464i</v>
      </c>
      <c r="E2239" s="57" t="str">
        <f t="shared" si="650"/>
        <v>155.699291113764+7.53157867223069i</v>
      </c>
      <c r="F2239" s="57" t="str">
        <f t="shared" si="651"/>
        <v>3.83945924556011-16.1246093673894i</v>
      </c>
      <c r="G2239" s="57" t="str">
        <f t="shared" si="652"/>
        <v>0.9999008827723-0.00995527013572388i</v>
      </c>
      <c r="H2239" s="57" t="str">
        <f t="shared" si="653"/>
        <v>138.510222321427+328.637823911515i</v>
      </c>
      <c r="I2239" s="57" t="str">
        <f t="shared" si="654"/>
        <v>16.4493836206759-2.74101350151147i</v>
      </c>
      <c r="K2239" s="57" t="str">
        <f t="shared" si="655"/>
        <v>0.013068245130886-0.034636402925375i</v>
      </c>
      <c r="L2239" s="57" t="str">
        <f t="shared" si="656"/>
        <v>0.000125-0.121591145082835i</v>
      </c>
      <c r="M2239" s="57" t="str">
        <f t="shared" si="657"/>
        <v>0.0015-0.0586150626447948i</v>
      </c>
      <c r="N2239" s="57">
        <f t="shared" si="658"/>
        <v>67.999202682443254</v>
      </c>
      <c r="O2239" s="57">
        <f t="shared" si="659"/>
        <v>18.076560047220454</v>
      </c>
      <c r="P2239" s="371">
        <f t="shared" si="660"/>
        <v>18.076560047220454</v>
      </c>
      <c r="Q2239" s="371">
        <f t="shared" si="661"/>
        <v>-112.00079731755675</v>
      </c>
      <c r="R2239" s="12">
        <f t="shared" si="662"/>
        <v>67.999202682443254</v>
      </c>
      <c r="S2239" s="57">
        <f t="shared" si="663"/>
        <v>4.1265299787416669</v>
      </c>
      <c r="T2239" s="12">
        <f t="shared" si="646"/>
        <v>18.076560047220454</v>
      </c>
    </row>
    <row r="2240" spans="1:20" x14ac:dyDescent="0.25">
      <c r="A2240" s="57">
        <f t="shared" si="647"/>
        <v>26026.277991687581</v>
      </c>
      <c r="B2240" s="12">
        <f t="shared" si="664"/>
        <v>4142.2107926608851</v>
      </c>
      <c r="C2240" s="57" t="str">
        <f t="shared" si="648"/>
        <v>-2.97983216155815-7.39539463197315i</v>
      </c>
      <c r="D2240" s="57" t="str">
        <f t="shared" si="649"/>
        <v>7.79472011268259-7.88740854081955i</v>
      </c>
      <c r="E2240" s="57" t="str">
        <f t="shared" si="650"/>
        <v>155.717150530195+7.57807515244597i</v>
      </c>
      <c r="F2240" s="57" t="str">
        <f t="shared" si="651"/>
        <v>3.83945634783721-16.0638577533351i</v>
      </c>
      <c r="G2240" s="57" t="str">
        <f t="shared" si="652"/>
        <v>0.999900128125492-0.00999309262023095i</v>
      </c>
      <c r="H2240" s="57" t="str">
        <f t="shared" si="653"/>
        <v>138.770678855677+330.127462917411i</v>
      </c>
      <c r="I2240" s="57" t="str">
        <f t="shared" si="654"/>
        <v>16.4633863715466-2.71294629647008i</v>
      </c>
      <c r="K2240" s="57" t="str">
        <f t="shared" si="655"/>
        <v>0.0129852573882747-0.0345348593343981i</v>
      </c>
      <c r="L2240" s="57" t="str">
        <f t="shared" si="656"/>
        <v>0.000125-0.121130847860963i</v>
      </c>
      <c r="M2240" s="57" t="str">
        <f t="shared" si="657"/>
        <v>0.0015-0.0583931686040995i</v>
      </c>
      <c r="N2240" s="57">
        <f t="shared" si="658"/>
        <v>68.053976979372663</v>
      </c>
      <c r="O2240" s="57">
        <f t="shared" si="659"/>
        <v>18.032608294203868</v>
      </c>
      <c r="P2240" s="371">
        <f t="shared" si="660"/>
        <v>18.032608294203868</v>
      </c>
      <c r="Q2240" s="371">
        <f t="shared" si="661"/>
        <v>-111.94602302062734</v>
      </c>
      <c r="R2240" s="12">
        <f t="shared" si="662"/>
        <v>68.053976979372663</v>
      </c>
      <c r="S2240" s="57">
        <f t="shared" si="663"/>
        <v>4.1422107926608849</v>
      </c>
      <c r="T2240" s="12">
        <f t="shared" si="646"/>
        <v>18.032608294203868</v>
      </c>
    </row>
    <row r="2241" spans="1:20" x14ac:dyDescent="0.25">
      <c r="A2241" s="57">
        <f t="shared" si="647"/>
        <v>26125.177848055995</v>
      </c>
      <c r="B2241" s="12">
        <f t="shared" si="664"/>
        <v>4157.9511936729969</v>
      </c>
      <c r="C2241" s="57" t="str">
        <f t="shared" si="648"/>
        <v>-2.95774866661052-7.36095139964391i</v>
      </c>
      <c r="D2241" s="57" t="str">
        <f t="shared" si="649"/>
        <v>7.79467993671853-7.85908767686139i</v>
      </c>
      <c r="E2241" s="57" t="str">
        <f t="shared" si="650"/>
        <v>155.735234933081+7.62463622831276i</v>
      </c>
      <c r="F2241" s="57" t="str">
        <f t="shared" si="651"/>
        <v>3.83945342805423-16.0033372228268i</v>
      </c>
      <c r="G2241" s="57" t="str">
        <f t="shared" si="652"/>
        <v>0.999899367733624-0.0100310587438847i</v>
      </c>
      <c r="H2241" s="57" t="str">
        <f t="shared" si="653"/>
        <v>139.033752628514+331.625861496226i</v>
      </c>
      <c r="I2241" s="57" t="str">
        <f t="shared" si="654"/>
        <v>16.4775185007379-2.68490377561698i</v>
      </c>
      <c r="K2241" s="57" t="str">
        <f t="shared" si="655"/>
        <v>0.0129027561593026-0.0344334159763229i</v>
      </c>
      <c r="L2241" s="57" t="str">
        <f t="shared" si="656"/>
        <v>0.000125-0.120672293147004i</v>
      </c>
      <c r="M2241" s="57" t="str">
        <f t="shared" si="657"/>
        <v>0.0015-0.0581721145687384i</v>
      </c>
      <c r="N2241" s="57">
        <f t="shared" si="658"/>
        <v>68.10894504172775</v>
      </c>
      <c r="O2241" s="57">
        <f t="shared" si="659"/>
        <v>17.98870724382185</v>
      </c>
      <c r="P2241" s="371">
        <f t="shared" si="660"/>
        <v>17.98870724382185</v>
      </c>
      <c r="Q2241" s="371">
        <f t="shared" si="661"/>
        <v>-111.89105495827225</v>
      </c>
      <c r="R2241" s="12">
        <f t="shared" si="662"/>
        <v>68.10894504172775</v>
      </c>
      <c r="S2241" s="57">
        <f t="shared" si="663"/>
        <v>4.1579511936729965</v>
      </c>
      <c r="T2241" s="12">
        <f t="shared" si="646"/>
        <v>17.98870724382185</v>
      </c>
    </row>
    <row r="2242" spans="1:20" x14ac:dyDescent="0.25">
      <c r="A2242" s="57">
        <f t="shared" si="647"/>
        <v>26224.453523878612</v>
      </c>
      <c r="B2242" s="12">
        <f t="shared" si="664"/>
        <v>4173.7514082089547</v>
      </c>
      <c r="C2242" s="57" t="str">
        <f t="shared" si="648"/>
        <v>-2.93580207519103-7.32671348815219i</v>
      </c>
      <c r="D2242" s="57" t="str">
        <f t="shared" si="649"/>
        <v>7.79463945525584-7.83087985254452i</v>
      </c>
      <c r="E2242" s="57" t="str">
        <f t="shared" si="650"/>
        <v>155.753545239724+7.67126142321864i</v>
      </c>
      <c r="F2242" s="57" t="str">
        <f t="shared" si="651"/>
        <v>3.83945048604321-15.943046905251i</v>
      </c>
      <c r="G2242" s="57" t="str">
        <f t="shared" si="652"/>
        <v>0.999898601552967-0.0100691690515265i</v>
      </c>
      <c r="H2242" s="57" t="str">
        <f t="shared" si="653"/>
        <v>139.299475254674+333.133095674525i</v>
      </c>
      <c r="I2242" s="57" t="str">
        <f t="shared" si="654"/>
        <v>16.4917813954922-2.65688536988294i</v>
      </c>
      <c r="K2242" s="57" t="str">
        <f t="shared" si="655"/>
        <v>0.0128207395309009-0.034332074877401i</v>
      </c>
      <c r="L2242" s="57" t="str">
        <f t="shared" si="656"/>
        <v>0.000125-0.120215474344495i</v>
      </c>
      <c r="M2242" s="57" t="str">
        <f t="shared" si="657"/>
        <v>0.0015-0.057951897358775i</v>
      </c>
      <c r="N2242" s="57">
        <f t="shared" si="658"/>
        <v>68.164104812409832</v>
      </c>
      <c r="O2242" s="57">
        <f t="shared" si="659"/>
        <v>17.94485706915167</v>
      </c>
      <c r="P2242" s="371">
        <f t="shared" si="660"/>
        <v>17.94485706915167</v>
      </c>
      <c r="Q2242" s="371">
        <f t="shared" si="661"/>
        <v>-111.83589518759017</v>
      </c>
      <c r="R2242" s="12">
        <f t="shared" si="662"/>
        <v>68.164104812409832</v>
      </c>
      <c r="S2242" s="57">
        <f t="shared" si="663"/>
        <v>4.1737514082089548</v>
      </c>
      <c r="T2242" s="12">
        <f t="shared" si="646"/>
        <v>17.94485706915167</v>
      </c>
    </row>
    <row r="2243" spans="1:20" x14ac:dyDescent="0.25">
      <c r="A2243" s="57">
        <f t="shared" si="647"/>
        <v>26324.106447269347</v>
      </c>
      <c r="B2243" s="12">
        <f t="shared" si="664"/>
        <v>4189.6116635601484</v>
      </c>
      <c r="C2243" s="57" t="str">
        <f t="shared" si="648"/>
        <v>-2.91399179331363-7.29267948659633i</v>
      </c>
      <c r="D2243" s="57" t="str">
        <f t="shared" si="649"/>
        <v>7.79459866597481-7.80278466190739i</v>
      </c>
      <c r="E2243" s="57" t="str">
        <f t="shared" si="650"/>
        <v>155.772082372594+7.7179502556327i</v>
      </c>
      <c r="F2243" s="57" t="str">
        <f t="shared" si="651"/>
        <v>3.839447521635-15.8829859333064i</v>
      </c>
      <c r="G2243" s="57" t="str">
        <f t="shared" si="652"/>
        <v>0.999897829539461-0.0101074240900571i</v>
      </c>
      <c r="H2243" s="57" t="str">
        <f t="shared" si="653"/>
        <v>139.567878821892+334.649242417064i</v>
      </c>
      <c r="I2243" s="57" t="str">
        <f t="shared" si="654"/>
        <v>16.5061764611792-2.62889050871892i</v>
      </c>
      <c r="K2243" s="57" t="str">
        <f t="shared" si="655"/>
        <v>0.0127392055846878-0.0342308380413918i</v>
      </c>
      <c r="L2243" s="57" t="str">
        <f t="shared" si="656"/>
        <v>0.000125-0.119760384881944i</v>
      </c>
      <c r="M2243" s="57" t="str">
        <f t="shared" si="657"/>
        <v>0.0015-0.057732513806311i</v>
      </c>
      <c r="N2243" s="57">
        <f t="shared" si="658"/>
        <v>68.219454229227708</v>
      </c>
      <c r="O2243" s="57">
        <f t="shared" si="659"/>
        <v>17.901057941056038</v>
      </c>
      <c r="P2243" s="371">
        <f t="shared" si="660"/>
        <v>17.901057941056038</v>
      </c>
      <c r="Q2243" s="371">
        <f t="shared" si="661"/>
        <v>-111.78054577077229</v>
      </c>
      <c r="R2243" s="12">
        <f t="shared" si="662"/>
        <v>68.219454229227708</v>
      </c>
      <c r="S2243" s="57">
        <f t="shared" si="663"/>
        <v>4.1896116635601484</v>
      </c>
      <c r="T2243" s="12">
        <f t="shared" si="646"/>
        <v>17.901057941056038</v>
      </c>
    </row>
    <row r="2244" spans="1:20" x14ac:dyDescent="0.25">
      <c r="A2244" s="57">
        <f t="shared" si="647"/>
        <v>26424.138051768969</v>
      </c>
      <c r="B2244" s="12">
        <f t="shared" si="664"/>
        <v>4205.5321878816767</v>
      </c>
      <c r="C2244" s="57" t="str">
        <f t="shared" si="648"/>
        <v>-2.89231722663775-7.25884799378507i</v>
      </c>
      <c r="D2244" s="57" t="str">
        <f t="shared" si="649"/>
        <v>7.79455756653804-7.77480170060659i</v>
      </c>
      <c r="E2244" s="57" t="str">
        <f t="shared" si="650"/>
        <v>155.790847259336+7.76470223902117i</v>
      </c>
      <c r="F2244" s="57" t="str">
        <f t="shared" si="651"/>
        <v>3.83944453465911-15.8231534429903i</v>
      </c>
      <c r="G2244" s="57" t="str">
        <f t="shared" si="652"/>
        <v>0.99989705164871-0.0101458244084438i</v>
      </c>
      <c r="H2244" s="57" t="str">
        <f t="shared" si="653"/>
        <v>139.83899589958+336.174379641493i</v>
      </c>
      <c r="I2244" s="57" t="str">
        <f t="shared" si="654"/>
        <v>16.5207051215878-2.60091862007211i</v>
      </c>
      <c r="K2244" s="57" t="str">
        <f t="shared" si="655"/>
        <v>0.0126581523971839-0.0341297074496449i</v>
      </c>
      <c r="L2244" s="57" t="str">
        <f t="shared" si="656"/>
        <v>0.000125-0.119307018212735i</v>
      </c>
      <c r="M2244" s="57" t="str">
        <f t="shared" si="657"/>
        <v>0.0015-0.0575139607554402i</v>
      </c>
      <c r="N2244" s="57">
        <f t="shared" si="658"/>
        <v>68.274991225023541</v>
      </c>
      <c r="O2244" s="57">
        <f t="shared" si="659"/>
        <v>17.85731002818239</v>
      </c>
      <c r="P2244" s="371">
        <f t="shared" si="660"/>
        <v>17.85731002818239</v>
      </c>
      <c r="Q2244" s="371">
        <f t="shared" si="661"/>
        <v>-111.72500877497646</v>
      </c>
      <c r="R2244" s="12">
        <f t="shared" si="662"/>
        <v>68.274991225023541</v>
      </c>
      <c r="S2244" s="57">
        <f t="shared" si="663"/>
        <v>4.2055321878816763</v>
      </c>
      <c r="T2244" s="12">
        <f t="shared" si="646"/>
        <v>17.85731002818239</v>
      </c>
    </row>
    <row r="2245" spans="1:20" x14ac:dyDescent="0.25">
      <c r="A2245" s="57">
        <f t="shared" si="647"/>
        <v>26524.549776365693</v>
      </c>
      <c r="B2245" s="12">
        <f t="shared" si="664"/>
        <v>4221.5132101956269</v>
      </c>
      <c r="C2245" s="57" t="str">
        <f t="shared" si="648"/>
        <v>-2.87077778052003-7.22521761819128i</v>
      </c>
      <c r="D2245" s="57" t="str">
        <f t="shared" si="649"/>
        <v>7.79451615459046-7.74693056591114i</v>
      </c>
      <c r="E2245" s="57" t="str">
        <f t="shared" si="650"/>
        <v>155.809840832794+7.81151688175661i</v>
      </c>
      <c r="F2245" s="57" t="str">
        <f t="shared" si="651"/>
        <v>3.83944152494377-15.7635485735873i</v>
      </c>
      <c r="G2245" s="57" t="str">
        <f t="shared" si="652"/>
        <v>0.999896267835981-0.0101843705577284i</v>
      </c>
      <c r="H2245" s="57" t="str">
        <f t="shared" si="653"/>
        <v>140.112859547664+337.708586233303i</v>
      </c>
      <c r="I2245" s="57" t="str">
        <f t="shared" si="654"/>
        <v>16.5353688192238-2.57296913036162i</v>
      </c>
      <c r="K2245" s="57" t="str">
        <f t="shared" si="655"/>
        <v>0.012577578040026-0.0340286850611854i</v>
      </c>
      <c r="L2245" s="57" t="str">
        <f t="shared" si="656"/>
        <v>0.000125-0.118855367815038i</v>
      </c>
      <c r="M2245" s="57" t="str">
        <f t="shared" si="657"/>
        <v>0.0015-0.0572962350622039i</v>
      </c>
      <c r="N2245" s="57">
        <f t="shared" si="658"/>
        <v>68.330713727796848</v>
      </c>
      <c r="O2245" s="57">
        <f t="shared" si="659"/>
        <v>17.813613496964045</v>
      </c>
      <c r="P2245" s="371">
        <f t="shared" si="660"/>
        <v>17.813613496964045</v>
      </c>
      <c r="Q2245" s="371">
        <f t="shared" si="661"/>
        <v>-111.66928627220315</v>
      </c>
      <c r="R2245" s="12">
        <f t="shared" si="662"/>
        <v>68.330713727796848</v>
      </c>
      <c r="S2245" s="57">
        <f t="shared" si="663"/>
        <v>4.221513210195627</v>
      </c>
      <c r="T2245" s="12">
        <f t="shared" si="646"/>
        <v>17.813613496964045</v>
      </c>
    </row>
    <row r="2246" spans="1:20" x14ac:dyDescent="0.25">
      <c r="A2246" s="57">
        <f t="shared" si="647"/>
        <v>26625.343065515881</v>
      </c>
      <c r="B2246" s="12">
        <f t="shared" si="664"/>
        <v>4237.55496039437</v>
      </c>
      <c r="C2246" s="57" t="str">
        <f t="shared" si="648"/>
        <v>-2.84937286006459-7.1917869779042i</v>
      </c>
      <c r="D2246" s="57" t="str">
        <f t="shared" si="649"/>
        <v>7.79447442775915-7.71917085669654i</v>
      </c>
      <c r="E2246" s="57" t="str">
        <f t="shared" si="650"/>
        <v>155.829064031015+7.85839368703318i</v>
      </c>
      <c r="F2246" s="57" t="str">
        <f t="shared" si="651"/>
        <v>3.83943849231588-15.7041704676558i</v>
      </c>
      <c r="G2246" s="57" t="str">
        <f t="shared" si="652"/>
        <v>0.9998954780562-0.0102230630910353i</v>
      </c>
      <c r="H2246" s="57" t="str">
        <f t="shared" si="653"/>
        <v>140.389503325633+339.251942061094i</v>
      </c>
      <c r="I2246" s="57" t="str">
        <f t="shared" si="654"/>
        <v>16.5501690156137-2.54504146445389i</v>
      </c>
      <c r="K2246" s="57" t="str">
        <f t="shared" si="655"/>
        <v>0.0124974805801772-0.0339277728127996i</v>
      </c>
      <c r="L2246" s="57" t="str">
        <f t="shared" si="656"/>
        <v>0.000125-0.11840542719171i</v>
      </c>
      <c r="M2246" s="57" t="str">
        <f t="shared" si="657"/>
        <v>0.0015-0.0570793335945447i</v>
      </c>
      <c r="N2246" s="57">
        <f t="shared" si="658"/>
        <v>68.386619660830107</v>
      </c>
      <c r="O2246" s="57">
        <f t="shared" si="659"/>
        <v>17.769968511619908</v>
      </c>
      <c r="P2246" s="371">
        <f t="shared" si="660"/>
        <v>17.769968511619908</v>
      </c>
      <c r="Q2246" s="371">
        <f t="shared" si="661"/>
        <v>-111.61338033916989</v>
      </c>
      <c r="R2246" s="12">
        <f t="shared" si="662"/>
        <v>68.386619660830107</v>
      </c>
      <c r="S2246" s="57">
        <f t="shared" si="663"/>
        <v>4.2375549603943696</v>
      </c>
      <c r="T2246" s="12">
        <f t="shared" si="646"/>
        <v>17.769968511619908</v>
      </c>
    </row>
    <row r="2247" spans="1:20" x14ac:dyDescent="0.25">
      <c r="A2247" s="57">
        <f t="shared" si="647"/>
        <v>26726.519369164838</v>
      </c>
      <c r="B2247" s="12">
        <f t="shared" si="664"/>
        <v>4253.6576692438684</v>
      </c>
      <c r="C2247" s="57" t="str">
        <f t="shared" si="648"/>
        <v>-2.82810187017338-7.15855470058268i</v>
      </c>
      <c r="D2247" s="57" t="str">
        <f t="shared" si="649"/>
        <v>7.79443238365321-7.69152217343904i</v>
      </c>
      <c r="E2247" s="57" t="str">
        <f t="shared" si="650"/>
        <v>155.848517797273+7.90533215277538i</v>
      </c>
      <c r="F2247" s="57" t="str">
        <f t="shared" si="651"/>
        <v>3.83943543660114-15.6450182710168i</v>
      </c>
      <c r="G2247" s="57" t="str">
        <f t="shared" si="652"/>
        <v>0.99989468226395-0.0102619025635785i</v>
      </c>
      <c r="H2247" s="57" t="str">
        <f t="shared" si="653"/>
        <v>140.668961301778+340.804527992089i</v>
      </c>
      <c r="I2247" s="57" t="str">
        <f t="shared" si="654"/>
        <v>16.5651071916143-2.51713504563885i</v>
      </c>
      <c r="K2247" s="57" t="str">
        <f t="shared" si="655"/>
        <v>0.0124178580801362-0.0338269726191229i</v>
      </c>
      <c r="L2247" s="57" t="str">
        <f t="shared" si="656"/>
        <v>0.000125-0.117957189870203i</v>
      </c>
      <c r="M2247" s="57" t="str">
        <f t="shared" si="657"/>
        <v>0.0015-0.0568632532322619i</v>
      </c>
      <c r="N2247" s="57">
        <f t="shared" si="658"/>
        <v>68.442706942811881</v>
      </c>
      <c r="O2247" s="57">
        <f t="shared" si="659"/>
        <v>17.726375234155981</v>
      </c>
      <c r="P2247" s="371">
        <f t="shared" si="660"/>
        <v>17.726375234155981</v>
      </c>
      <c r="Q2247" s="371">
        <f t="shared" si="661"/>
        <v>-111.55729305718812</v>
      </c>
      <c r="R2247" s="12">
        <f t="shared" si="662"/>
        <v>68.442706942811881</v>
      </c>
      <c r="S2247" s="57">
        <f t="shared" si="663"/>
        <v>4.2536576692438688</v>
      </c>
      <c r="T2247" s="12">
        <f t="shared" si="646"/>
        <v>17.726375234155981</v>
      </c>
    </row>
    <row r="2248" spans="1:20" x14ac:dyDescent="0.25">
      <c r="A2248" s="57">
        <f t="shared" si="647"/>
        <v>26828.080142767663</v>
      </c>
      <c r="B2248" s="12">
        <f t="shared" si="664"/>
        <v>4269.8215683869948</v>
      </c>
      <c r="C2248" s="57" t="str">
        <f t="shared" si="648"/>
        <v>-2.8069642155951-7.12551942340738i</v>
      </c>
      <c r="D2248" s="57" t="str">
        <f t="shared" si="649"/>
        <v>7.79439001986378-7.66398411820981i</v>
      </c>
      <c r="E2248" s="57" t="str">
        <f t="shared" si="650"/>
        <v>155.868203080075+7.95233177155192i</v>
      </c>
      <c r="F2248" s="57" t="str">
        <f t="shared" si="651"/>
        <v>3.8394323576237-15.5860911327403i</v>
      </c>
      <c r="G2248" s="57" t="str">
        <f t="shared" si="652"/>
        <v>0.999893880413469-0.0103008895326703i</v>
      </c>
      <c r="H2248" s="57" t="str">
        <f t="shared" si="653"/>
        <v>140.951268062631+342.366425907964i</v>
      </c>
      <c r="I2248" s="57" t="str">
        <f t="shared" si="654"/>
        <v>16.5801848477271-2.48924929560539i</v>
      </c>
      <c r="K2248" s="57" t="str">
        <f t="shared" si="655"/>
        <v>0.0123387085981436-0.0337262863727288i</v>
      </c>
      <c r="L2248" s="57" t="str">
        <f t="shared" si="656"/>
        <v>0.000125-0.117510649402474i</v>
      </c>
      <c r="M2248" s="57" t="str">
        <f t="shared" si="657"/>
        <v>0.0015-0.0566479908669676i</v>
      </c>
      <c r="N2248" s="57">
        <f t="shared" si="658"/>
        <v>68.49897348796226</v>
      </c>
      <c r="O2248" s="57">
        <f t="shared" si="659"/>
        <v>17.682833824365861</v>
      </c>
      <c r="P2248" s="371">
        <f t="shared" si="660"/>
        <v>17.682833824365861</v>
      </c>
      <c r="Q2248" s="371">
        <f t="shared" si="661"/>
        <v>-111.50102651203774</v>
      </c>
      <c r="R2248" s="12">
        <f t="shared" si="662"/>
        <v>68.49897348796226</v>
      </c>
      <c r="S2248" s="57">
        <f t="shared" si="663"/>
        <v>4.2698215683869947</v>
      </c>
      <c r="T2248" s="12">
        <f t="shared" si="646"/>
        <v>17.682833824365861</v>
      </c>
    </row>
    <row r="2249" spans="1:20" x14ac:dyDescent="0.25">
      <c r="A2249" s="57">
        <f t="shared" si="647"/>
        <v>26930.026847310179</v>
      </c>
      <c r="B2249" s="12">
        <f t="shared" si="664"/>
        <v>4286.0468903468654</v>
      </c>
      <c r="C2249" s="57" t="str">
        <f t="shared" si="648"/>
        <v>-2.78595930097435-7.09267979303261i</v>
      </c>
      <c r="D2249" s="57" t="str">
        <f t="shared" si="649"/>
        <v>7.79434733396357-7.63655629466933i</v>
      </c>
      <c r="E2249" s="57" t="str">
        <f t="shared" si="650"/>
        <v>155.888120833173+7.99939203048232i</v>
      </c>
      <c r="F2249" s="57" t="str">
        <f t="shared" si="651"/>
        <v>3.83942925520658-15.5273882051345i</v>
      </c>
      <c r="G2249" s="57" t="str">
        <f t="shared" si="652"/>
        <v>0.999893072458647-0.0103400245577283i</v>
      </c>
      <c r="H2249" s="57" t="str">
        <f t="shared" si="653"/>
        <v>141.236458722619+343.937718720978i</v>
      </c>
      <c r="I2249" s="57" t="str">
        <f t="shared" si="654"/>
        <v>16.5954035044226-2.46138363441734i</v>
      </c>
      <c r="K2249" s="57" t="str">
        <f t="shared" si="655"/>
        <v>0.0122600301883851-0.0336257159442189i</v>
      </c>
      <c r="L2249" s="57" t="str">
        <f t="shared" si="656"/>
        <v>0.000125-0.117065799364887i</v>
      </c>
      <c r="M2249" s="57" t="str">
        <f t="shared" si="657"/>
        <v>0.0015-0.0564335434020398i</v>
      </c>
      <c r="N2249" s="57">
        <f t="shared" si="658"/>
        <v>68.555417206151276</v>
      </c>
      <c r="O2249" s="57">
        <f t="shared" si="659"/>
        <v>17.639344439831611</v>
      </c>
      <c r="P2249" s="371">
        <f t="shared" si="660"/>
        <v>17.639344439831611</v>
      </c>
      <c r="Q2249" s="371">
        <f t="shared" si="661"/>
        <v>-111.44458279384872</v>
      </c>
      <c r="R2249" s="12">
        <f t="shared" si="662"/>
        <v>68.555417206151276</v>
      </c>
      <c r="S2249" s="57">
        <f t="shared" si="663"/>
        <v>4.2860468903468654</v>
      </c>
      <c r="T2249" s="12">
        <f t="shared" si="646"/>
        <v>17.639344439831611</v>
      </c>
    </row>
    <row r="2250" spans="1:20" x14ac:dyDescent="0.25">
      <c r="A2250" s="57">
        <f t="shared" si="647"/>
        <v>27032.360949329955</v>
      </c>
      <c r="B2250" s="12">
        <f t="shared" si="664"/>
        <v>4302.3338685301833</v>
      </c>
      <c r="C2250" s="57" t="str">
        <f t="shared" si="648"/>
        <v>-2.76508653089932-7.06003446553941i</v>
      </c>
      <c r="D2250" s="57" t="str">
        <f t="shared" si="649"/>
        <v>7.79430432350701-7.60923830806148i</v>
      </c>
      <c r="E2250" s="57" t="str">
        <f t="shared" si="650"/>
        <v>155.908272015583+8.04651241114874i</v>
      </c>
      <c r="F2250" s="57" t="str">
        <f t="shared" si="651"/>
        <v>3.83942612917136-15.4689086437323i</v>
      </c>
      <c r="G2250" s="57" t="str">
        <f t="shared" si="652"/>
        <v>0.999892258353021-0.010379308200284i</v>
      </c>
      <c r="H2250" s="57" t="str">
        <f t="shared" si="653"/>
        <v>141.524568933928+345.51849039038i</v>
      </c>
      <c r="I2250" s="57" t="str">
        <f t="shared" si="654"/>
        <v>16.6107647024654-2.43353748048943i</v>
      </c>
      <c r="K2250" s="57" t="str">
        <f t="shared" si="655"/>
        <v>0.0121818209011952-0.0335252631823162i</v>
      </c>
      <c r="L2250" s="57" t="str">
        <f t="shared" si="656"/>
        <v>0.000125-0.116622633358126i</v>
      </c>
      <c r="M2250" s="57" t="str">
        <f t="shared" si="657"/>
        <v>0.0015-0.05621990775258i</v>
      </c>
      <c r="N2250" s="57">
        <f t="shared" si="658"/>
        <v>68.61203600302585</v>
      </c>
      <c r="O2250" s="57">
        <f t="shared" si="659"/>
        <v>17.595907235926056</v>
      </c>
      <c r="P2250" s="371">
        <f t="shared" si="660"/>
        <v>17.595907235926056</v>
      </c>
      <c r="Q2250" s="371">
        <f t="shared" si="661"/>
        <v>-111.38796399697415</v>
      </c>
      <c r="R2250" s="12">
        <f t="shared" si="662"/>
        <v>68.61203600302585</v>
      </c>
      <c r="S2250" s="57">
        <f t="shared" si="663"/>
        <v>4.3023338685301828</v>
      </c>
      <c r="T2250" s="12">
        <f t="shared" si="646"/>
        <v>17.595907235926056</v>
      </c>
    </row>
    <row r="2251" spans="1:20" x14ac:dyDescent="0.25">
      <c r="A2251" s="57">
        <f t="shared" si="647"/>
        <v>27135.08392093741</v>
      </c>
      <c r="B2251" s="12">
        <f t="shared" si="664"/>
        <v>4318.6827372305979</v>
      </c>
      <c r="C2251" s="57" t="str">
        <f t="shared" si="648"/>
        <v>-2.74434530994919-7.02758210638636i</v>
      </c>
      <c r="D2251" s="57" t="str">
        <f t="shared" si="649"/>
        <v>7.79426098603007-7.58202976520799i</v>
      </c>
      <c r="E2251" s="57" t="str">
        <f t="shared" si="650"/>
        <v>155.928657591583+8.09369238950472i</v>
      </c>
      <c r="F2251" s="57" t="str">
        <f t="shared" si="651"/>
        <v>3.8394229793383-15.4106516072803i</v>
      </c>
      <c r="G2251" s="57" t="str">
        <f t="shared" si="652"/>
        <v>0.999891438049778-0.0104187410239901i</v>
      </c>
      <c r="H2251" s="57" t="str">
        <f t="shared" si="653"/>
        <v>141.815634896579+347.108825939165i</v>
      </c>
      <c r="I2251" s="57" t="str">
        <f t="shared" si="654"/>
        <v>16.6262700032516-2.40571025056316i</v>
      </c>
      <c r="K2251" s="57" t="str">
        <f t="shared" si="655"/>
        <v>0.0121040787832548-0.0334249299139571i</v>
      </c>
      <c r="L2251" s="57" t="str">
        <f t="shared" si="656"/>
        <v>0.000125-0.116181145007099i</v>
      </c>
      <c r="M2251" s="57" t="str">
        <f t="shared" si="657"/>
        <v>0.0015-0.0560070808453676i</v>
      </c>
      <c r="N2251" s="57">
        <f t="shared" si="658"/>
        <v>68.66882778012814</v>
      </c>
      <c r="O2251" s="57">
        <f t="shared" si="659"/>
        <v>17.552522365813136</v>
      </c>
      <c r="P2251" s="371">
        <f t="shared" si="660"/>
        <v>17.552522365813136</v>
      </c>
      <c r="Q2251" s="371">
        <f t="shared" si="661"/>
        <v>-111.33117221987186</v>
      </c>
      <c r="R2251" s="12">
        <f t="shared" si="662"/>
        <v>68.66882778012814</v>
      </c>
      <c r="S2251" s="57">
        <f t="shared" si="663"/>
        <v>4.3186827372305983</v>
      </c>
      <c r="T2251" s="12">
        <f t="shared" si="646"/>
        <v>17.552522365813136</v>
      </c>
    </row>
    <row r="2252" spans="1:20" x14ac:dyDescent="0.25">
      <c r="A2252" s="57">
        <f t="shared" si="647"/>
        <v>27238.197239836973</v>
      </c>
      <c r="B2252" s="12">
        <f t="shared" si="664"/>
        <v>4335.0937316320742</v>
      </c>
      <c r="C2252" s="57" t="str">
        <f t="shared" si="648"/>
        <v>-2.72373504274091-6.99532139036207i</v>
      </c>
      <c r="D2252" s="57" t="str">
        <f t="shared" si="649"/>
        <v>7.79421731904988-7.55493027450262i</v>
      </c>
      <c r="E2252" s="57" t="str">
        <f t="shared" si="650"/>
        <v>155.949278530733+8.14093143578274i</v>
      </c>
      <c r="F2252" s="57" t="str">
        <f t="shared" si="651"/>
        <v>3.83941980552623-15.3526162577255i</v>
      </c>
      <c r="G2252" s="57" t="str">
        <f t="shared" si="652"/>
        <v>0.999890611501747-0.0104583235946288i</v>
      </c>
      <c r="H2252" s="57" t="str">
        <f t="shared" si="653"/>
        <v>142.109693368741+348.708811471113i</v>
      </c>
      <c r="I2252" s="57" t="str">
        <f t="shared" si="654"/>
        <v>16.6419209891477-2.37790135968297i</v>
      </c>
      <c r="K2252" s="57" t="str">
        <f t="shared" si="655"/>
        <v>0.0120268018777902-0.0333247179443872i</v>
      </c>
      <c r="L2252" s="57" t="str">
        <f t="shared" si="656"/>
        <v>0.000125-0.115741327960848i</v>
      </c>
      <c r="M2252" s="57" t="str">
        <f t="shared" si="657"/>
        <v>0.0015-0.0557950596188162i</v>
      </c>
      <c r="N2252" s="57">
        <f t="shared" si="658"/>
        <v>68.725790435017799</v>
      </c>
      <c r="O2252" s="57">
        <f t="shared" si="659"/>
        <v>17.509189980450486</v>
      </c>
      <c r="P2252" s="371">
        <f t="shared" si="660"/>
        <v>17.509189980450486</v>
      </c>
      <c r="Q2252" s="371">
        <f t="shared" si="661"/>
        <v>-111.2742095649822</v>
      </c>
      <c r="R2252" s="12">
        <f t="shared" si="662"/>
        <v>68.725790435017799</v>
      </c>
      <c r="S2252" s="57">
        <f t="shared" si="663"/>
        <v>4.3350937316320746</v>
      </c>
      <c r="T2252" s="12">
        <f t="shared" si="646"/>
        <v>17.509189980450486</v>
      </c>
    </row>
    <row r="2253" spans="1:20" x14ac:dyDescent="0.25">
      <c r="A2253" s="57">
        <f t="shared" si="647"/>
        <v>27341.702389348357</v>
      </c>
      <c r="B2253" s="12">
        <f t="shared" si="664"/>
        <v>4351.5670878122764</v>
      </c>
      <c r="C2253" s="57" t="str">
        <f t="shared" si="648"/>
        <v>-2.70325513397524-6.96325100153643i</v>
      </c>
      <c r="D2253" s="57" t="str">
        <f t="shared" si="649"/>
        <v>7.79417332006497-7.52793944590565i</v>
      </c>
      <c r="E2253" s="57" t="str">
        <f t="shared" si="650"/>
        <v>155.970135807879+8.18822901440226i</v>
      </c>
      <c r="F2253" s="57" t="str">
        <f t="shared" si="651"/>
        <v>3.83941660755269-15.2948017602043i</v>
      </c>
      <c r="G2253" s="57" t="str">
        <f t="shared" si="652"/>
        <v>0.999889778661397-0.0104980564801196i</v>
      </c>
      <c r="H2253" s="57" t="str">
        <f t="shared" si="653"/>
        <v>142.40678167726+350.318534188186i</v>
      </c>
      <c r="I2253" s="57" t="str">
        <f t="shared" si="654"/>
        <v>16.6577192638406-2.35011022117224i</v>
      </c>
      <c r="K2253" s="57" t="str">
        <f t="shared" si="655"/>
        <v>0.0119499882247669-0.0332246290572564i</v>
      </c>
      <c r="L2253" s="57" t="str">
        <f t="shared" si="656"/>
        <v>0.000125-0.115303175892457i</v>
      </c>
      <c r="M2253" s="57" t="str">
        <f t="shared" si="657"/>
        <v>0.0015-0.055583841022929i</v>
      </c>
      <c r="N2253" s="57">
        <f t="shared" si="658"/>
        <v>68.782921861391273</v>
      </c>
      <c r="O2253" s="57">
        <f t="shared" si="659"/>
        <v>17.465910228590978</v>
      </c>
      <c r="P2253" s="371">
        <f t="shared" si="660"/>
        <v>17.465910228590978</v>
      </c>
      <c r="Q2253" s="371">
        <f t="shared" si="661"/>
        <v>-111.21707813860873</v>
      </c>
      <c r="R2253" s="12">
        <f t="shared" si="662"/>
        <v>68.782921861391273</v>
      </c>
      <c r="S2253" s="57">
        <f t="shared" si="663"/>
        <v>4.3515670878122767</v>
      </c>
      <c r="T2253" s="12">
        <f t="shared" si="646"/>
        <v>17.465910228590978</v>
      </c>
    </row>
    <row r="2254" spans="1:20" x14ac:dyDescent="0.25">
      <c r="A2254" s="57">
        <f t="shared" si="647"/>
        <v>27445.600858427882</v>
      </c>
      <c r="B2254" s="12">
        <f t="shared" si="664"/>
        <v>4368.1030427459636</v>
      </c>
      <c r="C2254" s="57" t="str">
        <f t="shared" si="648"/>
        <v>-2.6829049884821-6.93136963321222i</v>
      </c>
      <c r="D2254" s="57" t="str">
        <f t="shared" si="649"/>
        <v>7.79412898655498-7.50105689093814i</v>
      </c>
      <c r="E2254" s="57" t="str">
        <f t="shared" si="650"/>
        <v>155.991230403162+8.23558458387706i</v>
      </c>
      <c r="F2254" s="57" t="str">
        <f t="shared" si="651"/>
        <v>3.83941338523374-15.23720728303i</v>
      </c>
      <c r="G2254" s="57" t="str">
        <f t="shared" si="652"/>
        <v>0.999888939480837-0.0105379402505272i</v>
      </c>
      <c r="H2254" s="57" t="str">
        <f t="shared" si="653"/>
        <v>142.706937728434+351.938082408227i</v>
      </c>
      <c r="I2254" s="57" t="str">
        <f t="shared" si="654"/>
        <v>16.6736664526917-2.32233624660988i</v>
      </c>
      <c r="K2254" s="57" t="str">
        <f t="shared" si="655"/>
        <v>0.0118736358610831-0.0331246650147166i</v>
      </c>
      <c r="L2254" s="57" t="str">
        <f t="shared" si="656"/>
        <v>0.000125-0.114866682498961i</v>
      </c>
      <c r="M2254" s="57" t="str">
        <f t="shared" si="657"/>
        <v>0.0015-0.0553734220192559i</v>
      </c>
      <c r="N2254" s="57">
        <f t="shared" si="658"/>
        <v>68.840219949202208</v>
      </c>
      <c r="O2254" s="57">
        <f t="shared" si="659"/>
        <v>17.422683256785014</v>
      </c>
      <c r="P2254" s="371">
        <f t="shared" si="660"/>
        <v>17.422683256785014</v>
      </c>
      <c r="Q2254" s="371">
        <f t="shared" si="661"/>
        <v>-111.15978005079779</v>
      </c>
      <c r="R2254" s="12">
        <f t="shared" si="662"/>
        <v>68.840219949202208</v>
      </c>
      <c r="S2254" s="57">
        <f t="shared" si="663"/>
        <v>4.3681030427459637</v>
      </c>
      <c r="T2254" s="12">
        <f t="shared" si="646"/>
        <v>17.422683256785014</v>
      </c>
    </row>
    <row r="2255" spans="1:20" x14ac:dyDescent="0.25">
      <c r="A2255" s="57">
        <f t="shared" si="647"/>
        <v>27549.894141689907</v>
      </c>
      <c r="B2255" s="12">
        <f t="shared" si="664"/>
        <v>4384.7018343083982</v>
      </c>
      <c r="C2255" s="57" t="str">
        <f t="shared" si="648"/>
        <v>-2.66268401126542-6.89967598787616i</v>
      </c>
      <c r="D2255" s="57" t="str">
        <f t="shared" si="649"/>
        <v>7.79408431598018-7.47428222267633i</v>
      </c>
      <c r="E2255" s="57" t="str">
        <f t="shared" si="650"/>
        <v>156.012563302026+8.28299759672154i</v>
      </c>
      <c r="F2255" s="57" t="str">
        <f t="shared" si="651"/>
        <v>3.83941013838411-15.1798319976809i</v>
      </c>
      <c r="G2255" s="57" t="str">
        <f t="shared" si="652"/>
        <v>0.999888093911813-0.0105779754780697i</v>
      </c>
      <c r="H2255" s="57" t="str">
        <f t="shared" si="653"/>
        <v>143.010200019024+353.567545583022i</v>
      </c>
      <c r="I2255" s="57" t="str">
        <f t="shared" si="654"/>
        <v>16.6897642030994-2.29457884580642i</v>
      </c>
      <c r="K2255" s="57" t="str">
        <f t="shared" si="655"/>
        <v>0.0117977428207602-0.0330248275575203i</v>
      </c>
      <c r="L2255" s="57" t="str">
        <f t="shared" si="656"/>
        <v>0.000125-0.114431841501256i</v>
      </c>
      <c r="M2255" s="57" t="str">
        <f t="shared" si="657"/>
        <v>0.0015-0.0551637995808484i</v>
      </c>
      <c r="N2255" s="57">
        <f t="shared" si="658"/>
        <v>68.897682584778849</v>
      </c>
      <c r="O2255" s="57">
        <f t="shared" si="659"/>
        <v>17.379509209382576</v>
      </c>
      <c r="P2255" s="371">
        <f t="shared" si="660"/>
        <v>17.379509209382576</v>
      </c>
      <c r="Q2255" s="371">
        <f t="shared" si="661"/>
        <v>-111.10231741522115</v>
      </c>
      <c r="R2255" s="12">
        <f t="shared" si="662"/>
        <v>68.897682584778849</v>
      </c>
      <c r="S2255" s="57">
        <f t="shared" si="663"/>
        <v>4.3847018343083981</v>
      </c>
      <c r="T2255" s="12">
        <f t="shared" si="646"/>
        <v>17.379509209382576</v>
      </c>
    </row>
    <row r="2256" spans="1:20" x14ac:dyDescent="0.25">
      <c r="A2256" s="57">
        <f t="shared" si="647"/>
        <v>27654.58373942833</v>
      </c>
      <c r="B2256" s="12">
        <f t="shared" si="664"/>
        <v>4401.3637012787703</v>
      </c>
      <c r="C2256" s="57" t="str">
        <f t="shared" si="648"/>
        <v>-2.64259160754711-6.86816877715042i</v>
      </c>
      <c r="D2256" s="57" t="str">
        <f t="shared" si="649"/>
        <v>7.79403930578183-7.44761505574605i</v>
      </c>
      <c r="E2256" s="57" t="str">
        <f t="shared" si="650"/>
        <v>156.03413549522+8.33046749935718i</v>
      </c>
      <c r="F2256" s="57" t="str">
        <f t="shared" si="651"/>
        <v>3.83940686681707-15.1226750787882i</v>
      </c>
      <c r="G2256" s="57" t="str">
        <f t="shared" si="652"/>
        <v>0.9998872419057-0.0106181627371266i</v>
      </c>
      <c r="H2256" s="57" t="str">
        <f t="shared" si="653"/>
        <v>143.316607647514+355.20701431668i</v>
      </c>
      <c r="I2256" s="57" t="str">
        <f t="shared" si="654"/>
        <v>16.7060141848676-2.26683742678081i</v>
      </c>
      <c r="K2256" s="57" t="str">
        <f t="shared" si="655"/>
        <v>0.0117223071351315-0.0329251184051208i</v>
      </c>
      <c r="L2256" s="57" t="str">
        <f t="shared" si="656"/>
        <v>0.000125-0.113998646644009i</v>
      </c>
      <c r="M2256" s="57" t="str">
        <f t="shared" si="657"/>
        <v>0.0015-0.0549549706922182i</v>
      </c>
      <c r="N2256" s="57">
        <f t="shared" si="658"/>
        <v>68.955307650944064</v>
      </c>
      <c r="O2256" s="57">
        <f t="shared" si="659"/>
        <v>17.33638822853603</v>
      </c>
      <c r="P2256" s="371">
        <f t="shared" si="660"/>
        <v>17.33638822853603</v>
      </c>
      <c r="Q2256" s="371">
        <f t="shared" si="661"/>
        <v>-111.04469234905594</v>
      </c>
      <c r="R2256" s="12">
        <f t="shared" si="662"/>
        <v>68.955307650944064</v>
      </c>
      <c r="S2256" s="57">
        <f t="shared" si="663"/>
        <v>4.4013637012787701</v>
      </c>
      <c r="T2256" s="12">
        <f t="shared" si="646"/>
        <v>17.33638822853603</v>
      </c>
    </row>
    <row r="2257" spans="1:20" x14ac:dyDescent="0.25">
      <c r="A2257" s="57">
        <f t="shared" si="647"/>
        <v>27759.67115763816</v>
      </c>
      <c r="B2257" s="12">
        <f t="shared" si="664"/>
        <v>4418.0888833436302</v>
      </c>
      <c r="C2257" s="57" t="str">
        <f t="shared" si="648"/>
        <v>-2.62262718281074-6.83684672174354i</v>
      </c>
      <c r="D2257" s="57" t="str">
        <f t="shared" si="649"/>
        <v>7.79399395338191-7.42105500631716i</v>
      </c>
      <c r="E2257" s="57" t="str">
        <f t="shared" si="650"/>
        <v>156.055947978813+8.37799373201709i</v>
      </c>
      <c r="F2257" s="57" t="str">
        <f t="shared" si="651"/>
        <v>3.83940357034456-15.0657357041246i</v>
      </c>
      <c r="G2257" s="57" t="str">
        <f t="shared" si="652"/>
        <v>0.999886383413507-0.0106585026042467i</v>
      </c>
      <c r="H2257" s="57" t="str">
        <f t="shared" si="653"/>
        <v>143.626200325627+356.856580384418i</v>
      </c>
      <c r="I2257" s="57" t="str">
        <f t="shared" si="654"/>
        <v>16.7224180905842-2.23911139573688i</v>
      </c>
      <c r="K2257" s="57" t="str">
        <f t="shared" si="655"/>
        <v>0.0116473268330271-0.0328255392557715i</v>
      </c>
      <c r="L2257" s="57" t="str">
        <f t="shared" si="656"/>
        <v>0.000125-0.113567091695565i</v>
      </c>
      <c r="M2257" s="57" t="str">
        <f t="shared" si="657"/>
        <v>0.0015-0.0547469323492908i</v>
      </c>
      <c r="N2257" s="57">
        <f t="shared" si="658"/>
        <v>69.013093027130907</v>
      </c>
      <c r="O2257" s="57">
        <f t="shared" si="659"/>
        <v>17.293320454202735</v>
      </c>
      <c r="P2257" s="371">
        <f t="shared" si="660"/>
        <v>17.293320454202735</v>
      </c>
      <c r="Q2257" s="371">
        <f t="shared" si="661"/>
        <v>-110.98690697286909</v>
      </c>
      <c r="R2257" s="12">
        <f t="shared" si="662"/>
        <v>69.013093027130907</v>
      </c>
      <c r="S2257" s="57">
        <f t="shared" si="663"/>
        <v>4.4180888833436303</v>
      </c>
      <c r="T2257" s="12">
        <f t="shared" si="646"/>
        <v>17.293320454202735</v>
      </c>
    </row>
    <row r="2258" spans="1:20" x14ac:dyDescent="0.25">
      <c r="A2258" s="57">
        <f t="shared" si="647"/>
        <v>27865.157908037188</v>
      </c>
      <c r="B2258" s="12">
        <f t="shared" si="664"/>
        <v>4434.877621100336</v>
      </c>
      <c r="C2258" s="57" t="str">
        <f t="shared" si="648"/>
        <v>-2.60279014284431-6.80570855140126i</v>
      </c>
      <c r="D2258" s="57" t="str">
        <f t="shared" si="649"/>
        <v>7.79394825618266-7.39460169209806i</v>
      </c>
      <c r="E2258" s="57" t="str">
        <f t="shared" si="650"/>
        <v>156.078001754188+8.42557572865044i</v>
      </c>
      <c r="F2258" s="57" t="str">
        <f t="shared" si="651"/>
        <v>3.83940024877697-15.0090130545919i</v>
      </c>
      <c r="G2258" s="57" t="str">
        <f t="shared" si="652"/>
        <v>0.999885518385867-0.0106989956581562i</v>
      </c>
      <c r="H2258" s="57" t="str">
        <f t="shared" si="653"/>
        <v>143.939018390104+358.516336751646i</v>
      </c>
      <c r="I2258" s="57" t="str">
        <f t="shared" si="654"/>
        <v>16.7389776360045-2.21140015704069i</v>
      </c>
      <c r="K2258" s="57" t="str">
        <f t="shared" si="655"/>
        <v>0.0115727999409593-0.0327260917866298i</v>
      </c>
      <c r="L2258" s="57" t="str">
        <f t="shared" si="656"/>
        <v>0.000125-0.113137170447864i</v>
      </c>
      <c r="M2258" s="57" t="str">
        <f t="shared" si="657"/>
        <v>0.0015-0.0545396815593651i</v>
      </c>
      <c r="N2258" s="57">
        <f t="shared" si="658"/>
        <v>69.071036589499343</v>
      </c>
      <c r="O2258" s="57">
        <f t="shared" si="659"/>
        <v>17.250306024147775</v>
      </c>
      <c r="P2258" s="371">
        <f t="shared" si="660"/>
        <v>17.250306024147775</v>
      </c>
      <c r="Q2258" s="371">
        <f t="shared" si="661"/>
        <v>-110.92896341050066</v>
      </c>
      <c r="R2258" s="12">
        <f t="shared" si="662"/>
        <v>69.071036589499343</v>
      </c>
      <c r="S2258" s="57">
        <f t="shared" si="663"/>
        <v>4.4348776211003358</v>
      </c>
      <c r="T2258" s="12">
        <f t="shared" si="646"/>
        <v>17.250306024147775</v>
      </c>
    </row>
    <row r="2259" spans="1:20" x14ac:dyDescent="0.25">
      <c r="A2259" s="57">
        <f t="shared" si="647"/>
        <v>27971.045508087729</v>
      </c>
      <c r="B2259" s="12">
        <f t="shared" si="664"/>
        <v>4451.7301560605174</v>
      </c>
      <c r="C2259" s="57" t="str">
        <f t="shared" si="648"/>
        <v>-2.58307989378229-6.77475300485729i</v>
      </c>
      <c r="D2259" s="57" t="str">
        <f t="shared" si="649"/>
        <v>7.79390221156683-7.36825473233003i</v>
      </c>
      <c r="E2259" s="57" t="str">
        <f t="shared" si="650"/>
        <v>156.100297828049+8.47321291682903i</v>
      </c>
      <c r="F2259" s="57" t="str">
        <f t="shared" si="651"/>
        <v>3.83939690192331-14.9525063142097i</v>
      </c>
      <c r="G2259" s="57" t="str">
        <f t="shared" si="652"/>
        <v>0.99988464677304-0.0107396424797671i</v>
      </c>
      <c r="H2259" s="57" t="str">
        <f t="shared" si="653"/>
        <v>144.255102814739+360.18637759348i</v>
      </c>
      <c r="I2259" s="57" t="str">
        <f t="shared" si="654"/>
        <v>16.7556945604439-2.18370311319696i</v>
      </c>
      <c r="K2259" s="57" t="str">
        <f t="shared" si="655"/>
        <v>0.0114987244833029-0.0326267776538587i</v>
      </c>
      <c r="L2259" s="57" t="str">
        <f t="shared" si="656"/>
        <v>0.000125-0.112708876716341i</v>
      </c>
      <c r="M2259" s="57" t="str">
        <f t="shared" si="657"/>
        <v>0.0015-0.0543332153410692i</v>
      </c>
      <c r="N2259" s="57">
        <f t="shared" si="658"/>
        <v>69.129136211053208</v>
      </c>
      <c r="O2259" s="57">
        <f t="shared" si="659"/>
        <v>17.207345073946826</v>
      </c>
      <c r="P2259" s="371">
        <f t="shared" si="660"/>
        <v>17.207345073946826</v>
      </c>
      <c r="Q2259" s="371">
        <f t="shared" si="661"/>
        <v>-110.87086378894679</v>
      </c>
      <c r="R2259" s="12">
        <f t="shared" si="662"/>
        <v>69.129136211053208</v>
      </c>
      <c r="S2259" s="57">
        <f t="shared" si="663"/>
        <v>4.4517301560605178</v>
      </c>
      <c r="T2259" s="12">
        <f t="shared" si="646"/>
        <v>17.207345073946826</v>
      </c>
    </row>
    <row r="2260" spans="1:20" x14ac:dyDescent="0.25">
      <c r="A2260" s="57">
        <f t="shared" si="647"/>
        <v>28077.335481018465</v>
      </c>
      <c r="B2260" s="12">
        <f t="shared" si="664"/>
        <v>4468.6467306535478</v>
      </c>
      <c r="C2260" s="57" t="str">
        <f t="shared" si="648"/>
        <v>-2.56349584214749-6.74397882978449i</v>
      </c>
      <c r="D2260" s="57" t="str">
        <f t="shared" si="649"/>
        <v>7.79385581689728-7.34201374778178i</v>
      </c>
      <c r="E2260" s="57" t="str">
        <f t="shared" si="650"/>
        <v>156.12283721243+8.52090471764776i</v>
      </c>
      <c r="F2260" s="57" t="str">
        <f t="shared" si="651"/>
        <v>3.83939352959113-14.8962146701034i</v>
      </c>
      <c r="G2260" s="57" t="str">
        <f t="shared" si="652"/>
        <v>0.999883768524906-0.0107804436521852i</v>
      </c>
      <c r="H2260" s="57" t="str">
        <f t="shared" si="653"/>
        <v>144.574495222709+361.866798314585i</v>
      </c>
      <c r="I2260" s="57" t="str">
        <f t="shared" si="654"/>
        <v>16.7725706271782-2.15601966482708i</v>
      </c>
      <c r="K2260" s="57" t="str">
        <f t="shared" si="655"/>
        <v>0.0114250984824757-0.032527598492732i</v>
      </c>
      <c r="L2260" s="57" t="str">
        <f t="shared" si="656"/>
        <v>0.000125-0.11228220433985i</v>
      </c>
      <c r="M2260" s="57" t="str">
        <f t="shared" si="657"/>
        <v>0.0015-0.0541275307243169i</v>
      </c>
      <c r="N2260" s="57">
        <f t="shared" si="658"/>
        <v>69.187389761754389</v>
      </c>
      <c r="O2260" s="57">
        <f t="shared" si="659"/>
        <v>17.16443773699001</v>
      </c>
      <c r="P2260" s="371">
        <f t="shared" si="660"/>
        <v>17.16443773699001</v>
      </c>
      <c r="Q2260" s="371">
        <f t="shared" si="661"/>
        <v>-110.81261023824561</v>
      </c>
      <c r="R2260" s="12">
        <f t="shared" si="662"/>
        <v>69.187389761754389</v>
      </c>
      <c r="S2260" s="57">
        <f t="shared" si="663"/>
        <v>4.468646730653548</v>
      </c>
      <c r="T2260" s="12">
        <f t="shared" si="646"/>
        <v>17.16443773699001</v>
      </c>
    </row>
    <row r="2261" spans="1:20" x14ac:dyDescent="0.25">
      <c r="A2261" s="57">
        <f t="shared" si="647"/>
        <v>28184.029355846338</v>
      </c>
      <c r="B2261" s="12">
        <f t="shared" si="664"/>
        <v>4485.6275882300315</v>
      </c>
      <c r="C2261" s="57" t="str">
        <f t="shared" si="648"/>
        <v>-2.54403739489188-6.71338478274484i</v>
      </c>
      <c r="D2261" s="57" t="str">
        <f t="shared" si="649"/>
        <v>7.79380906951697-7.3158783607441i</v>
      </c>
      <c r="E2261" s="57" t="str">
        <f t="shared" si="650"/>
        <v>156.145620924687+8.56865054562962i</v>
      </c>
      <c r="F2261" s="57" t="str">
        <f t="shared" si="651"/>
        <v>3.83939013158652-14.8401373124925i</v>
      </c>
      <c r="G2261" s="57" t="str">
        <f t="shared" si="652"/>
        <v>0.999882883590966-0.0108213997607179i</v>
      </c>
      <c r="H2261" s="57" t="str">
        <f t="shared" si="653"/>
        <v>144.897237899164+363.557695569456i</v>
      </c>
      <c r="I2261" s="57" t="str">
        <f t="shared" si="654"/>
        <v>16.7896076238525-2.12834921064588i</v>
      </c>
      <c r="K2261" s="57" t="str">
        <f t="shared" si="655"/>
        <v>0.0113519199591144-0.0324285559177384i</v>
      </c>
      <c r="L2261" s="57" t="str">
        <f t="shared" si="656"/>
        <v>0.000125-0.111857147180564i</v>
      </c>
      <c r="M2261" s="57" t="str">
        <f t="shared" si="657"/>
        <v>0.0015-0.0539226247502657i</v>
      </c>
      <c r="N2261" s="57">
        <f t="shared" si="658"/>
        <v>69.245795108636116</v>
      </c>
      <c r="O2261" s="57">
        <f t="shared" si="659"/>
        <v>17.121584144484469</v>
      </c>
      <c r="P2261" s="371">
        <f t="shared" si="660"/>
        <v>17.121584144484469</v>
      </c>
      <c r="Q2261" s="371">
        <f t="shared" si="661"/>
        <v>-110.75420489136388</v>
      </c>
      <c r="R2261" s="12">
        <f t="shared" si="662"/>
        <v>69.245795108636116</v>
      </c>
      <c r="S2261" s="57">
        <f t="shared" si="663"/>
        <v>4.4856275882300318</v>
      </c>
      <c r="T2261" s="12">
        <f t="shared" si="646"/>
        <v>17.121584144484469</v>
      </c>
    </row>
    <row r="2262" spans="1:20" x14ac:dyDescent="0.25">
      <c r="A2262" s="57">
        <f t="shared" si="647"/>
        <v>28291.128667398556</v>
      </c>
      <c r="B2262" s="12">
        <f t="shared" si="664"/>
        <v>4502.672973065306</v>
      </c>
      <c r="C2262" s="57" t="str">
        <f t="shared" si="648"/>
        <v>-2.5247039594369-6.68296962914074i</v>
      </c>
      <c r="D2262" s="57" t="str">
        <f t="shared" si="649"/>
        <v>7.79376196674874-7.28984819502413i</v>
      </c>
      <c r="E2262" s="57" t="str">
        <f t="shared" si="650"/>
        <v>156.168649987508+8.61644980862759i</v>
      </c>
      <c r="F2262" s="57" t="str">
        <f t="shared" si="651"/>
        <v>3.8393867077141-14.784273434679i</v>
      </c>
      <c r="G2262" s="57" t="str">
        <f t="shared" si="652"/>
        <v>0.999881991920333-0.010862511392883i</v>
      </c>
      <c r="H2262" s="57" t="str">
        <f t="shared" si="653"/>
        <v>145.223373804127+365.259167283037i</v>
      </c>
      <c r="I2262" s="57" t="str">
        <f t="shared" si="654"/>
        <v>16.8068073628972-2.10069114744018i</v>
      </c>
      <c r="K2262" s="57" t="str">
        <f t="shared" si="655"/>
        <v>0.0112791869322512-0.0323296515226892i</v>
      </c>
      <c r="L2262" s="57" t="str">
        <f t="shared" si="656"/>
        <v>0.000125-0.111433699123893i</v>
      </c>
      <c r="M2262" s="57" t="str">
        <f t="shared" si="657"/>
        <v>0.0015-0.053718494471275i</v>
      </c>
      <c r="N2262" s="57">
        <f t="shared" si="658"/>
        <v>69.304350115918666</v>
      </c>
      <c r="O2262" s="57">
        <f t="shared" si="659"/>
        <v>17.07878442545875</v>
      </c>
      <c r="P2262" s="371">
        <f t="shared" si="660"/>
        <v>17.07878442545875</v>
      </c>
      <c r="Q2262" s="371">
        <f t="shared" si="661"/>
        <v>-110.69564988408133</v>
      </c>
      <c r="R2262" s="12">
        <f t="shared" si="662"/>
        <v>69.304350115918666</v>
      </c>
      <c r="S2262" s="57">
        <f t="shared" si="663"/>
        <v>4.5026729730653061</v>
      </c>
      <c r="T2262" s="12">
        <f t="shared" si="646"/>
        <v>17.07878442545875</v>
      </c>
    </row>
    <row r="2263" spans="1:20" x14ac:dyDescent="0.25">
      <c r="A2263" s="57">
        <f t="shared" si="647"/>
        <v>28398.634956334674</v>
      </c>
      <c r="B2263" s="12">
        <f t="shared" si="664"/>
        <v>4519.7831303629546</v>
      </c>
      <c r="C2263" s="57" t="str">
        <f t="shared" si="648"/>
        <v>-2.50549494371326-6.65273214316496i</v>
      </c>
      <c r="D2263" s="57" t="str">
        <f t="shared" si="649"/>
        <v>7.79371450589522-7.26392287594019i</v>
      </c>
      <c r="E2263" s="57" t="str">
        <f t="shared" si="650"/>
        <v>156.191925428907+8.66430190772705i</v>
      </c>
      <c r="F2263" s="57" t="str">
        <f t="shared" si="651"/>
        <v>3.839383257777-14.7286222330359i</v>
      </c>
      <c r="G2263" s="57" t="str">
        <f t="shared" si="652"/>
        <v>0.999881093461736-0.0109037791384168i</v>
      </c>
      <c r="H2263" s="57" t="str">
        <f t="shared" si="653"/>
        <v>145.552946585674+366.971312671806i</v>
      </c>
      <c r="I2263" s="57" t="str">
        <f t="shared" si="654"/>
        <v>16.8241716819547-2.07304487004624i</v>
      </c>
      <c r="K2263" s="57" t="str">
        <f t="shared" si="655"/>
        <v>0.0112068974194851-0.032230886880824i</v>
      </c>
      <c r="L2263" s="57" t="str">
        <f t="shared" si="656"/>
        <v>0.000125-0.111011854078395i</v>
      </c>
      <c r="M2263" s="57" t="str">
        <f t="shared" si="657"/>
        <v>0.0015-0.0535151369508616i</v>
      </c>
      <c r="N2263" s="57">
        <f t="shared" si="658"/>
        <v>69.363052645119922</v>
      </c>
      <c r="O2263" s="57">
        <f t="shared" si="659"/>
        <v>17.036038706765972</v>
      </c>
      <c r="P2263" s="371">
        <f t="shared" si="660"/>
        <v>17.036038706765972</v>
      </c>
      <c r="Q2263" s="371">
        <f t="shared" si="661"/>
        <v>-110.63694735488008</v>
      </c>
      <c r="R2263" s="12">
        <f t="shared" si="662"/>
        <v>69.363052645119922</v>
      </c>
      <c r="S2263" s="57">
        <f t="shared" si="663"/>
        <v>4.5197831303629545</v>
      </c>
      <c r="T2263" s="12">
        <f t="shared" si="646"/>
        <v>17.036038706765972</v>
      </c>
    </row>
    <row r="2264" spans="1:20" x14ac:dyDescent="0.25">
      <c r="A2264" s="57">
        <f t="shared" si="647"/>
        <v>28506.549769168749</v>
      </c>
      <c r="B2264" s="12">
        <f t="shared" si="664"/>
        <v>4536.9583062583342</v>
      </c>
      <c r="C2264" s="57" t="str">
        <f t="shared" si="648"/>
        <v>-2.48640975620008-6.62267110775113i</v>
      </c>
      <c r="D2264" s="57" t="str">
        <f t="shared" si="649"/>
        <v>7.79366668423848-7.23810203031618i</v>
      </c>
      <c r="E2264" s="57" t="str">
        <f t="shared" si="650"/>
        <v>156.215448282227+8.71220623714565i</v>
      </c>
      <c r="F2264" s="57" t="str">
        <f t="shared" si="651"/>
        <v>3.83937978157682-14.6731829069955i</v>
      </c>
      <c r="G2264" s="57" t="str">
        <f t="shared" si="652"/>
        <v>0.999880188163513-0.0109452035892822i</v>
      </c>
      <c r="H2264" s="57" t="str">
        <f t="shared" si="653"/>
        <v>145.88600059343+368.694232265228i</v>
      </c>
      <c r="I2264" s="57" t="str">
        <f t="shared" si="654"/>
        <v>16.8417024443129-2.04540977132842i</v>
      </c>
      <c r="K2264" s="57" t="str">
        <f t="shared" si="655"/>
        <v>0.0111350494371531-0.0321322635449193i</v>
      </c>
      <c r="L2264" s="57" t="str">
        <f t="shared" si="656"/>
        <v>0.000125-0.110591605975687i</v>
      </c>
      <c r="M2264" s="57" t="str">
        <f t="shared" si="657"/>
        <v>0.0015-0.0533125492636598i</v>
      </c>
      <c r="N2264" s="57">
        <f t="shared" si="658"/>
        <v>69.421900555166957</v>
      </c>
      <c r="O2264" s="57">
        <f t="shared" si="659"/>
        <v>16.993347113087822</v>
      </c>
      <c r="P2264" s="371">
        <f t="shared" si="660"/>
        <v>16.993347113087822</v>
      </c>
      <c r="Q2264" s="371">
        <f t="shared" si="661"/>
        <v>-110.57809944483304</v>
      </c>
      <c r="R2264" s="12">
        <f t="shared" si="662"/>
        <v>69.421900555166957</v>
      </c>
      <c r="S2264" s="57">
        <f t="shared" si="663"/>
        <v>4.5369583062583345</v>
      </c>
      <c r="T2264" s="12">
        <f t="shared" si="646"/>
        <v>16.993347113087822</v>
      </c>
    </row>
    <row r="2265" spans="1:20" x14ac:dyDescent="0.25">
      <c r="A2265" s="57">
        <f t="shared" si="647"/>
        <v>28614.874658291592</v>
      </c>
      <c r="B2265" s="12">
        <f t="shared" si="664"/>
        <v>4554.1987478221163</v>
      </c>
      <c r="C2265" s="57" t="str">
        <f t="shared" si="648"/>
        <v>-2.46744780596324-6.5927853145244i</v>
      </c>
      <c r="D2265" s="57" t="str">
        <f t="shared" si="649"/>
        <v>7.79361849904015-7.21238528647622i</v>
      </c>
      <c r="E2265" s="57" t="str">
        <f t="shared" si="650"/>
        <v>156.239219586137+8.76016218413634i</v>
      </c>
      <c r="F2265" s="57" t="str">
        <f t="shared" si="651"/>
        <v>3.83937627891366-14.617954659038i</v>
      </c>
      <c r="G2265" s="57" t="str">
        <f t="shared" si="652"/>
        <v>0.999879275973609-0.0109867853396768i</v>
      </c>
      <c r="H2265" s="57" t="str">
        <f t="shared" si="653"/>
        <v>146.222580892374+370.428027927655i</v>
      </c>
      <c r="I2265" s="57" t="str">
        <f t="shared" si="654"/>
        <v>16.8594015393488-2.01778524215777i</v>
      </c>
      <c r="K2265" s="57" t="str">
        <f t="shared" si="655"/>
        <v>0.0110636410004987-0.0320337830473978i</v>
      </c>
      <c r="L2265" s="57" t="str">
        <f t="shared" si="656"/>
        <v>0.000125-0.11017294877036i</v>
      </c>
      <c r="M2265" s="57" t="str">
        <f t="shared" si="657"/>
        <v>0.0015-0.0531107284953771i</v>
      </c>
      <c r="N2265" s="57">
        <f t="shared" si="658"/>
        <v>69.480891702508913</v>
      </c>
      <c r="O2265" s="57">
        <f t="shared" si="659"/>
        <v>16.95070976693891</v>
      </c>
      <c r="P2265" s="371">
        <f t="shared" si="660"/>
        <v>16.95070976693891</v>
      </c>
      <c r="Q2265" s="371">
        <f t="shared" si="661"/>
        <v>-110.51910829749109</v>
      </c>
      <c r="R2265" s="12">
        <f t="shared" si="662"/>
        <v>69.480891702508913</v>
      </c>
      <c r="S2265" s="57">
        <f t="shared" si="663"/>
        <v>4.5541987478221166</v>
      </c>
      <c r="T2265" s="12">
        <f t="shared" si="646"/>
        <v>16.95070976693891</v>
      </c>
    </row>
    <row r="2266" spans="1:20" x14ac:dyDescent="0.25">
      <c r="A2266" s="57">
        <f t="shared" si="647"/>
        <v>28723.611181993099</v>
      </c>
      <c r="B2266" s="12">
        <f t="shared" si="664"/>
        <v>4571.5047030638407</v>
      </c>
      <c r="C2266" s="57" t="str">
        <f t="shared" si="648"/>
        <v>-2.44860850269339-6.5630735637513i</v>
      </c>
      <c r="D2266" s="57" t="str">
        <f t="shared" si="649"/>
        <v>7.79356994754119-7.18677227423937i</v>
      </c>
      <c r="E2266" s="57" t="str">
        <f t="shared" si="650"/>
        <v>156.263240384626+8.80816912888563i</v>
      </c>
      <c r="F2266" s="57" t="str">
        <f t="shared" si="651"/>
        <v>3.83937274958621-14.5629366946797i</v>
      </c>
      <c r="G2266" s="57" t="str">
        <f t="shared" si="652"/>
        <v>0.999878356839574-0.0110285249860417i</v>
      </c>
      <c r="H2266" s="57" t="str">
        <f t="shared" si="653"/>
        <v>146.562733276966+372.172802880658i</v>
      </c>
      <c r="I2266" s="57" t="str">
        <f t="shared" si="654"/>
        <v>16.877270882981-1.9901706713907i</v>
      </c>
      <c r="K2266" s="57" t="str">
        <f t="shared" si="655"/>
        <v>0.0109926701238375-0.0319354469004375i</v>
      </c>
      <c r="L2266" s="57" t="str">
        <f t="shared" si="656"/>
        <v>0.000125-0.109755876439889i</v>
      </c>
      <c r="M2266" s="57" t="str">
        <f t="shared" si="657"/>
        <v>0.0015-0.0529096717427546i</v>
      </c>
      <c r="N2266" s="57">
        <f t="shared" si="658"/>
        <v>69.540023941224916</v>
      </c>
      <c r="O2266" s="57">
        <f t="shared" si="659"/>
        <v>16.908126788670547</v>
      </c>
      <c r="P2266" s="371">
        <f t="shared" si="660"/>
        <v>16.908126788670547</v>
      </c>
      <c r="Q2266" s="371">
        <f t="shared" si="661"/>
        <v>-110.45997605877508</v>
      </c>
      <c r="R2266" s="12">
        <f t="shared" si="662"/>
        <v>69.540023941224916</v>
      </c>
      <c r="S2266" s="57">
        <f t="shared" si="663"/>
        <v>4.5715047030638409</v>
      </c>
      <c r="T2266" s="12">
        <f t="shared" si="646"/>
        <v>16.908126788670547</v>
      </c>
    </row>
    <row r="2267" spans="1:20" x14ac:dyDescent="0.25">
      <c r="A2267" s="57">
        <f t="shared" si="647"/>
        <v>28832.760904484672</v>
      </c>
      <c r="B2267" s="12">
        <f t="shared" si="664"/>
        <v>4588.8764209354831</v>
      </c>
      <c r="C2267" s="57" t="str">
        <f t="shared" si="648"/>
        <v>-2.4298912567433-6.5335346642906i</v>
      </c>
      <c r="D2267" s="57" t="str">
        <f t="shared" si="649"/>
        <v>7.79352102696164-7.16126262491413i</v>
      </c>
      <c r="E2267" s="57" t="str">
        <f t="shared" si="650"/>
        <v>156.28751172701+8.85622644441433i</v>
      </c>
      <c r="F2267" s="57" t="str">
        <f t="shared" si="651"/>
        <v>3.83936919339142-14.5081282224622i</v>
      </c>
      <c r="G2267" s="57" t="str">
        <f t="shared" si="652"/>
        <v>0.999877430708556-0.0110704231270695i</v>
      </c>
      <c r="H2267" s="57" t="str">
        <f t="shared" si="653"/>
        <v>146.906504285606+373.928661725791i</v>
      </c>
      <c r="I2267" s="57" t="str">
        <f t="shared" si="654"/>
        <v>16.8953124181316-1.96256544584913i</v>
      </c>
      <c r="K2267" s="57" t="str">
        <f t="shared" si="655"/>
        <v>0.0109221348207218-0.0318372565960831i</v>
      </c>
      <c r="L2267" s="57" t="str">
        <f t="shared" si="656"/>
        <v>0.000125-0.109340382984547i</v>
      </c>
      <c r="M2267" s="57" t="str">
        <f t="shared" si="657"/>
        <v>0.0015-0.0527093761135234i</v>
      </c>
      <c r="N2267" s="57">
        <f t="shared" si="658"/>
        <v>69.599295123134326</v>
      </c>
      <c r="O2267" s="57">
        <f t="shared" si="659"/>
        <v>16.865598296475852</v>
      </c>
      <c r="P2267" s="371">
        <f t="shared" si="660"/>
        <v>16.865598296475852</v>
      </c>
      <c r="Q2267" s="371">
        <f t="shared" si="661"/>
        <v>-110.40070487686567</v>
      </c>
      <c r="R2267" s="12">
        <f t="shared" si="662"/>
        <v>69.599295123134326</v>
      </c>
      <c r="S2267" s="57">
        <f t="shared" si="663"/>
        <v>4.5888764209354829</v>
      </c>
      <c r="T2267" s="12">
        <f t="shared" si="646"/>
        <v>16.865598296475852</v>
      </c>
    </row>
    <row r="2268" spans="1:20" x14ac:dyDescent="0.25">
      <c r="A2268" s="57">
        <f t="shared" si="647"/>
        <v>28942.325395921718</v>
      </c>
      <c r="B2268" s="12">
        <f t="shared" si="664"/>
        <v>4606.3141513350383</v>
      </c>
      <c r="C2268" s="57" t="str">
        <f t="shared" si="648"/>
        <v>-2.41129547916441-6.50416743354276i</v>
      </c>
      <c r="D2268" s="57" t="str">
        <f t="shared" si="649"/>
        <v>7.79347173450041-7.13585597129323i</v>
      </c>
      <c r="E2268" s="57" t="str">
        <f t="shared" si="650"/>
        <v>156.312034667913+8.90433349647621i</v>
      </c>
      <c r="F2268" s="57" t="str">
        <f t="shared" si="651"/>
        <v>3.83936561012488-14.4535284539404i</v>
      </c>
      <c r="G2268" s="57" t="str">
        <f t="shared" si="652"/>
        <v>0.999876497527305-0.0111124803637132i</v>
      </c>
      <c r="H2268" s="57" t="str">
        <f t="shared" si="653"/>
        <v>147.25394121543+375.695710467823i</v>
      </c>
      <c r="I2268" s="57" t="str">
        <f t="shared" si="654"/>
        <v>16.9135281151981-1.9349689502994i</v>
      </c>
      <c r="K2268" s="57" t="str">
        <f t="shared" si="655"/>
        <v>0.0108520331041022-0.0317392136063569i</v>
      </c>
      <c r="L2268" s="57" t="str">
        <f t="shared" si="656"/>
        <v>0.000125-0.108926462427323i</v>
      </c>
      <c r="M2268" s="57" t="str">
        <f t="shared" si="657"/>
        <v>0.0015-0.0525098387263632i</v>
      </c>
      <c r="N2268" s="57">
        <f t="shared" si="658"/>
        <v>69.658703097903896</v>
      </c>
      <c r="O2268" s="57">
        <f t="shared" si="659"/>
        <v>16.823124406393362</v>
      </c>
      <c r="P2268" s="371">
        <f t="shared" si="660"/>
        <v>16.823124406393362</v>
      </c>
      <c r="Q2268" s="371">
        <f t="shared" si="661"/>
        <v>-110.3412969020961</v>
      </c>
      <c r="R2268" s="12">
        <f t="shared" si="662"/>
        <v>69.658703097903896</v>
      </c>
      <c r="S2268" s="57">
        <f t="shared" si="663"/>
        <v>4.6063141513350381</v>
      </c>
      <c r="T2268" s="12">
        <f t="shared" si="646"/>
        <v>16.823124406393362</v>
      </c>
    </row>
    <row r="2269" spans="1:20" x14ac:dyDescent="0.25">
      <c r="A2269" s="57">
        <f t="shared" si="647"/>
        <v>29052.306232426221</v>
      </c>
      <c r="B2269" s="12">
        <f t="shared" si="664"/>
        <v>4623.8181451101118</v>
      </c>
      <c r="C2269" s="57" t="str">
        <f t="shared" si="648"/>
        <v>-2.39282058174302-6.47497069740076i</v>
      </c>
      <c r="D2269" s="57" t="str">
        <f t="shared" si="649"/>
        <v>7.79342206733536-7.11055194764821i</v>
      </c>
      <c r="E2269" s="57" t="str">
        <f t="shared" si="650"/>
        <v>156.336810267274+8.95248964345701i</v>
      </c>
      <c r="F2269" s="57" t="str">
        <f t="shared" si="651"/>
        <v>3.83936199958053-14.3991366036714i</v>
      </c>
      <c r="G2269" s="57" t="str">
        <f t="shared" si="652"/>
        <v>0.999875557242163-0.0111546972991938i</v>
      </c>
      <c r="H2269" s="57" t="str">
        <f t="shared" si="653"/>
        <v>147.605092137453+377.474056538434i</v>
      </c>
      <c r="I2269" s="57" t="str">
        <f t="shared" si="654"/>
        <v>16.9319199725349-1.90738056743278i</v>
      </c>
      <c r="K2269" s="57" t="str">
        <f t="shared" si="655"/>
        <v>0.0107823629864869-0.0316413193833711i</v>
      </c>
      <c r="L2269" s="57" t="str">
        <f t="shared" si="656"/>
        <v>0.000125-0.108514108813831i</v>
      </c>
      <c r="M2269" s="57" t="str">
        <f t="shared" si="657"/>
        <v>0.0015-0.0523110567108618i</v>
      </c>
      <c r="N2269" s="57">
        <f t="shared" si="658"/>
        <v>69.718245713156278</v>
      </c>
      <c r="O2269" s="57">
        <f t="shared" si="659"/>
        <v>16.780705232312528</v>
      </c>
      <c r="P2269" s="371">
        <f t="shared" si="660"/>
        <v>16.780705232312528</v>
      </c>
      <c r="Q2269" s="371">
        <f t="shared" si="661"/>
        <v>-110.28175428684372</v>
      </c>
      <c r="R2269" s="12">
        <f t="shared" si="662"/>
        <v>69.718245713156278</v>
      </c>
      <c r="S2269" s="57">
        <f t="shared" si="663"/>
        <v>4.6238181451101115</v>
      </c>
      <c r="T2269" s="12">
        <f t="shared" si="646"/>
        <v>16.780705232312528</v>
      </c>
    </row>
    <row r="2270" spans="1:20" x14ac:dyDescent="0.25">
      <c r="A2270" s="57">
        <f t="shared" si="647"/>
        <v>29162.704996109442</v>
      </c>
      <c r="B2270" s="12">
        <f t="shared" si="664"/>
        <v>4641.3886540615304</v>
      </c>
      <c r="C2270" s="57" t="str">
        <f t="shared" si="648"/>
        <v>-2.37446597703571-6.44594329020002i</v>
      </c>
      <c r="D2270" s="57" t="str">
        <f t="shared" si="649"/>
        <v>7.79337202262297-7.08535018972421i</v>
      </c>
      <c r="E2270" s="57" t="str">
        <f t="shared" si="650"/>
        <v>156.361839590332+9.00069423627221i</v>
      </c>
      <c r="F2270" s="57" t="str">
        <f t="shared" si="651"/>
        <v>3.83935836155078-14.3449518892032i</v>
      </c>
      <c r="G2270" s="57" t="str">
        <f t="shared" si="652"/>
        <v>0.999874609799065-0.0111970745390093i</v>
      </c>
      <c r="H2270" s="57" t="str">
        <f t="shared" si="653"/>
        <v>147.960005912074+379.263808820356i</v>
      </c>
      <c r="I2270" s="57" t="str">
        <f t="shared" si="654"/>
        <v>16.9504900169444-1.87979967784626i</v>
      </c>
      <c r="K2270" s="57" t="str">
        <f t="shared" si="655"/>
        <v>0.0107131224801002-0.0315435753594413i</v>
      </c>
      <c r="L2270" s="57" t="str">
        <f t="shared" si="656"/>
        <v>0.000125-0.108103316212224i</v>
      </c>
      <c r="M2270" s="57" t="str">
        <f t="shared" si="657"/>
        <v>0.0015-0.0521130272074736i</v>
      </c>
      <c r="N2270" s="57">
        <f t="shared" si="658"/>
        <v>69.777920814576234</v>
      </c>
      <c r="O2270" s="57">
        <f t="shared" si="659"/>
        <v>16.73834088597825</v>
      </c>
      <c r="P2270" s="371">
        <f t="shared" si="660"/>
        <v>16.73834088597825</v>
      </c>
      <c r="Q2270" s="371">
        <f t="shared" si="661"/>
        <v>-110.22207918542377</v>
      </c>
      <c r="R2270" s="12">
        <f t="shared" si="662"/>
        <v>69.777920814576234</v>
      </c>
      <c r="S2270" s="57">
        <f t="shared" si="663"/>
        <v>4.6413886540615303</v>
      </c>
      <c r="T2270" s="12">
        <f t="shared" si="646"/>
        <v>16.73834088597825</v>
      </c>
    </row>
    <row r="2271" spans="1:20" x14ac:dyDescent="0.25">
      <c r="A2271" s="57">
        <f t="shared" si="647"/>
        <v>29273.523275094656</v>
      </c>
      <c r="B2271" s="12">
        <f t="shared" si="664"/>
        <v>4659.0259309469639</v>
      </c>
      <c r="C2271" s="57" t="str">
        <f t="shared" si="648"/>
        <v>-2.35623107840446-6.41708405466846i</v>
      </c>
      <c r="D2271" s="57" t="str">
        <f t="shared" si="649"/>
        <v>7.79332159749816-7.06025033473464i</v>
      </c>
      <c r="E2271" s="57" t="str">
        <f t="shared" si="650"/>
        <v>156.387123707626+9.0489466182649i</v>
      </c>
      <c r="F2271" s="57" t="str">
        <f t="shared" si="651"/>
        <v>3.83935469582643-14.2909735310635i</v>
      </c>
      <c r="G2271" s="57" t="str">
        <f t="shared" si="652"/>
        <v>0.999873655143535-0.0112396126909434i</v>
      </c>
      <c r="H2271" s="57" t="str">
        <f t="shared" si="653"/>
        <v>148.318732204944+381.065077672062i</v>
      </c>
      <c r="I2271" s="57" t="str">
        <f t="shared" si="654"/>
        <v>16.9692403041801-1.85222566002323i</v>
      </c>
      <c r="K2271" s="57" t="str">
        <f t="shared" si="655"/>
        <v>0.0106443095970364-0.0314459829471994i</v>
      </c>
      <c r="L2271" s="57" t="str">
        <f t="shared" si="656"/>
        <v>0.000125-0.107694078713115i</v>
      </c>
      <c r="M2271" s="57" t="str">
        <f t="shared" si="657"/>
        <v>0.0015-0.0519157473674771i</v>
      </c>
      <c r="N2271" s="57">
        <f t="shared" si="658"/>
        <v>69.837726246014455</v>
      </c>
      <c r="O2271" s="57">
        <f t="shared" si="659"/>
        <v>16.696031476995884</v>
      </c>
      <c r="P2271" s="371">
        <f t="shared" si="660"/>
        <v>16.696031476995884</v>
      </c>
      <c r="Q2271" s="371">
        <f t="shared" si="661"/>
        <v>-110.16227375398554</v>
      </c>
      <c r="R2271" s="12">
        <f t="shared" si="662"/>
        <v>69.837726246014455</v>
      </c>
      <c r="S2271" s="57">
        <f t="shared" si="663"/>
        <v>4.6590259309469637</v>
      </c>
      <c r="T2271" s="12">
        <f t="shared" si="646"/>
        <v>16.696031476995884</v>
      </c>
    </row>
    <row r="2272" spans="1:20" x14ac:dyDescent="0.25">
      <c r="A2272" s="57">
        <f t="shared" si="647"/>
        <v>29384.762663540016</v>
      </c>
      <c r="B2272" s="12">
        <f t="shared" si="664"/>
        <v>4676.7302294845622</v>
      </c>
      <c r="C2272" s="57" t="str">
        <f t="shared" si="648"/>
        <v>-2.33811530005076-6.38839184187682i</v>
      </c>
      <c r="D2272" s="57" t="str">
        <f t="shared" si="649"/>
        <v>7.79327078907426-7.03525202135602i</v>
      </c>
      <c r="E2272" s="57" t="str">
        <f t="shared" si="650"/>
        <v>156.412663694981+9.09724612510179i</v>
      </c>
      <c r="F2272" s="57" t="str">
        <f t="shared" si="651"/>
        <v>3.83935100219673-14.2372007527485i</v>
      </c>
      <c r="G2272" s="57" t="str">
        <f t="shared" si="652"/>
        <v>0.999872693220681-0.011282312365073i</v>
      </c>
      <c r="H2272" s="57" t="str">
        <f t="shared" si="653"/>
        <v>148.681321503221+382.877974952882i</v>
      </c>
      <c r="I2272" s="57" t="str">
        <f t="shared" si="654"/>
        <v>16.9881729194592-1.82465789031573i</v>
      </c>
      <c r="K2272" s="57" t="str">
        <f t="shared" si="655"/>
        <v>0.0105759223494146-0.0313485435397084i</v>
      </c>
      <c r="L2272" s="57" t="str">
        <f t="shared" si="656"/>
        <v>0.000125-0.107286390429483i</v>
      </c>
      <c r="M2272" s="57" t="str">
        <f t="shared" si="657"/>
        <v>0.0015-0.051719214352936i</v>
      </c>
      <c r="N2272" s="57">
        <f t="shared" si="658"/>
        <v>69.897659849594291</v>
      </c>
      <c r="O2272" s="57">
        <f t="shared" si="659"/>
        <v>16.653777112836543</v>
      </c>
      <c r="P2272" s="371">
        <f t="shared" si="660"/>
        <v>16.653777112836543</v>
      </c>
      <c r="Q2272" s="371">
        <f t="shared" si="661"/>
        <v>-110.10234015040571</v>
      </c>
      <c r="R2272" s="12">
        <f t="shared" si="662"/>
        <v>69.897659849594291</v>
      </c>
      <c r="S2272" s="57">
        <f t="shared" si="663"/>
        <v>4.6767302294845621</v>
      </c>
      <c r="T2272" s="12">
        <f t="shared" si="646"/>
        <v>16.653777112836543</v>
      </c>
    </row>
    <row r="2273" spans="1:20" x14ac:dyDescent="0.25">
      <c r="A2273" s="57">
        <f t="shared" si="647"/>
        <v>29496.424761661467</v>
      </c>
      <c r="B2273" s="12">
        <f t="shared" si="664"/>
        <v>4694.5018043566033</v>
      </c>
      <c r="C2273" s="57" t="str">
        <f t="shared" si="648"/>
        <v>-2.32011805704947-6.35986551118866i</v>
      </c>
      <c r="D2273" s="57" t="str">
        <f t="shared" si="649"/>
        <v>7.79321959444275-7.01035488972259i</v>
      </c>
      <c r="E2273" s="57" t="str">
        <f t="shared" si="650"/>
        <v>156.438460633501+9.14559208467183i</v>
      </c>
      <c r="F2273" s="57" t="str">
        <f t="shared" si="651"/>
        <v>3.8393472804493-14.1836327807113i</v>
      </c>
      <c r="G2273" s="57" t="str">
        <f t="shared" si="652"/>
        <v>0.999871723975195-0.0113251741737781i</v>
      </c>
      <c r="H2273" s="57" t="str">
        <f t="shared" si="653"/>
        <v>149.047825132191+384.702614048678i</v>
      </c>
      <c r="I2273" s="57" t="str">
        <f t="shared" si="654"/>
        <v>17.0072899779852-1.79709574292566i</v>
      </c>
      <c r="K2273" s="57" t="str">
        <f t="shared" si="655"/>
        <v>0.0105079587495286-0.0312512585105775i</v>
      </c>
      <c r="L2273" s="57" t="str">
        <f t="shared" si="656"/>
        <v>0.000125-0.106880245496595i</v>
      </c>
      <c r="M2273" s="57" t="str">
        <f t="shared" si="657"/>
        <v>0.0015-0.0515234253366568i</v>
      </c>
      <c r="N2273" s="57">
        <f t="shared" si="658"/>
        <v>69.957719465814193</v>
      </c>
      <c r="O2273" s="57">
        <f t="shared" si="659"/>
        <v>16.611577898842278</v>
      </c>
      <c r="P2273" s="371">
        <f t="shared" si="660"/>
        <v>16.611577898842278</v>
      </c>
      <c r="Q2273" s="371">
        <f t="shared" si="661"/>
        <v>-110.04228053418581</v>
      </c>
      <c r="R2273" s="12">
        <f t="shared" si="662"/>
        <v>69.957719465814193</v>
      </c>
      <c r="S2273" s="57">
        <f t="shared" si="663"/>
        <v>4.6945018043566034</v>
      </c>
      <c r="T2273" s="12">
        <f t="shared" si="646"/>
        <v>16.611577898842278</v>
      </c>
    </row>
    <row r="2274" spans="1:20" x14ac:dyDescent="0.25">
      <c r="A2274" s="57">
        <f t="shared" si="647"/>
        <v>29608.511175755779</v>
      </c>
      <c r="B2274" s="12">
        <f t="shared" si="664"/>
        <v>4712.3409112131585</v>
      </c>
      <c r="C2274" s="57" t="str">
        <f t="shared" si="648"/>
        <v>-2.30223876538202-6.33150393021041i</v>
      </c>
      <c r="D2274" s="57" t="str">
        <f t="shared" si="649"/>
        <v>7.79316801067308-6.98555858142129i</v>
      </c>
      <c r="E2274" s="57" t="str">
        <f t="shared" si="650"/>
        <v>156.464515609558+9.19398381698018i</v>
      </c>
      <c r="F2274" s="57" t="str">
        <f t="shared" si="651"/>
        <v>3.83934353037014-14.1302688443517i</v>
      </c>
      <c r="G2274" s="57" t="str">
        <f t="shared" si="652"/>
        <v>0.999870747351348-0.0113681987317492i</v>
      </c>
      <c r="H2274" s="57" t="str">
        <f t="shared" si="653"/>
        <v>149.418295272319+386.539109898021i</v>
      </c>
      <c r="I2274" s="57" t="str">
        <f t="shared" si="654"/>
        <v>17.0265936254847-1.7695385898886i</v>
      </c>
      <c r="K2274" s="57" t="str">
        <f t="shared" si="655"/>
        <v>0.0104404168099965-0.0311541292140773i</v>
      </c>
      <c r="L2274" s="57" t="str">
        <f t="shared" si="656"/>
        <v>0.000125-0.106475638071922i</v>
      </c>
      <c r="M2274" s="57" t="str">
        <f t="shared" si="657"/>
        <v>0.0015-0.0513283775021485i</v>
      </c>
      <c r="N2274" s="57">
        <f t="shared" si="658"/>
        <v>70.017902933650035</v>
      </c>
      <c r="O2274" s="57">
        <f t="shared" si="659"/>
        <v>16.569433938231441</v>
      </c>
      <c r="P2274" s="371">
        <f t="shared" si="660"/>
        <v>16.569433938231441</v>
      </c>
      <c r="Q2274" s="371">
        <f t="shared" si="661"/>
        <v>-109.98209706634997</v>
      </c>
      <c r="R2274" s="12">
        <f t="shared" si="662"/>
        <v>70.017902933650035</v>
      </c>
      <c r="S2274" s="57">
        <f t="shared" si="663"/>
        <v>4.7123409112131585</v>
      </c>
      <c r="T2274" s="12">
        <f t="shared" si="646"/>
        <v>16.569433938231441</v>
      </c>
    </row>
    <row r="2275" spans="1:20" x14ac:dyDescent="0.25">
      <c r="A2275" s="57">
        <f t="shared" si="647"/>
        <v>29721.023518223654</v>
      </c>
      <c r="B2275" s="12">
        <f t="shared" si="664"/>
        <v>4730.2478066757685</v>
      </c>
      <c r="C2275" s="57" t="str">
        <f t="shared" si="648"/>
        <v>-2.2844768419691-6.30330597474178i</v>
      </c>
      <c r="D2275" s="57" t="str">
        <f t="shared" si="649"/>
        <v>7.79311603481261-6.96086273948641i</v>
      </c>
      <c r="E2275" s="57" t="str">
        <f t="shared" si="650"/>
        <v>156.490829714783+9.24242063404341i</v>
      </c>
      <c r="F2275" s="57" t="str">
        <f t="shared" si="651"/>
        <v>3.83933975174365-14.077108176004i</v>
      </c>
      <c r="G2275" s="57" t="str">
        <f t="shared" si="652"/>
        <v>0.999869763292987-0.0114113866559968i</v>
      </c>
      <c r="H2275" s="57" t="str">
        <f t="shared" si="653"/>
        <v>149.792784976676+388.387579018896i</v>
      </c>
      <c r="I2275" s="57" t="str">
        <f t="shared" si="654"/>
        <v>17.046086038752-1.74198580105604i</v>
      </c>
      <c r="K2275" s="57" t="str">
        <f t="shared" si="655"/>
        <v>0.0103732945439075-0.0310571569852567i</v>
      </c>
      <c r="L2275" s="57" t="str">
        <f t="shared" si="656"/>
        <v>0.000125-0.106072562335049i</v>
      </c>
      <c r="M2275" s="57" t="str">
        <f t="shared" si="657"/>
        <v>0.0015-0.0511340680435828i</v>
      </c>
      <c r="N2275" s="57">
        <f t="shared" si="658"/>
        <v>70.078208090656787</v>
      </c>
      <c r="O2275" s="57">
        <f t="shared" si="659"/>
        <v>16.527345332104666</v>
      </c>
      <c r="P2275" s="371">
        <f t="shared" si="660"/>
        <v>16.527345332104666</v>
      </c>
      <c r="Q2275" s="371">
        <f t="shared" si="661"/>
        <v>-109.92179190934321</v>
      </c>
      <c r="R2275" s="12">
        <f t="shared" si="662"/>
        <v>70.078208090656787</v>
      </c>
      <c r="S2275" s="57">
        <f t="shared" si="663"/>
        <v>4.7302478066757683</v>
      </c>
      <c r="T2275" s="12">
        <f t="shared" si="646"/>
        <v>16.527345332104666</v>
      </c>
    </row>
    <row r="2276" spans="1:20" x14ac:dyDescent="0.25">
      <c r="A2276" s="57">
        <f t="shared" si="647"/>
        <v>29833.963407592899</v>
      </c>
      <c r="B2276" s="12">
        <f t="shared" si="664"/>
        <v>4748.2227483411361</v>
      </c>
      <c r="C2276" s="57" t="str">
        <f t="shared" si="648"/>
        <v>-2.26683170470247-6.27527052872552i</v>
      </c>
      <c r="D2276" s="57" t="str">
        <f t="shared" si="649"/>
        <v>7.79306366388629-6.93626700839452i</v>
      </c>
      <c r="E2276" s="57" t="str">
        <f t="shared" si="650"/>
        <v>156.517404046049+9.29090183978697i</v>
      </c>
      <c r="F2276" s="57" t="str">
        <f t="shared" si="651"/>
        <v>3.83933594435256-14.0241500109269i</v>
      </c>
      <c r="G2276" s="57" t="str">
        <f t="shared" si="652"/>
        <v>0.999868771743533-0.0114547385658591i</v>
      </c>
      <c r="H2276" s="57" t="str">
        <f t="shared" si="653"/>
        <v>150.171348188819+390.248139535969i</v>
      </c>
      <c r="I2276" s="57" t="str">
        <f t="shared" si="654"/>
        <v>17.0657694262085-1.7144367440804i</v>
      </c>
      <c r="K2276" s="57" t="str">
        <f t="shared" si="655"/>
        <v>0.0103065899649667-0.030960343140059i</v>
      </c>
      <c r="L2276" s="57" t="str">
        <f t="shared" si="656"/>
        <v>0.000125-0.105671012487596i</v>
      </c>
      <c r="M2276" s="57" t="str">
        <f t="shared" si="657"/>
        <v>0.0015-0.0509404941657531i</v>
      </c>
      <c r="N2276" s="57">
        <f t="shared" si="658"/>
        <v>70.138632773070142</v>
      </c>
      <c r="O2276" s="57">
        <f t="shared" si="659"/>
        <v>16.485312179450013</v>
      </c>
      <c r="P2276" s="371">
        <f t="shared" si="660"/>
        <v>16.485312179450013</v>
      </c>
      <c r="Q2276" s="371">
        <f t="shared" si="661"/>
        <v>-109.86136722692986</v>
      </c>
      <c r="R2276" s="12">
        <f t="shared" si="662"/>
        <v>70.138632773070142</v>
      </c>
      <c r="S2276" s="57">
        <f t="shared" si="663"/>
        <v>4.7482227483411359</v>
      </c>
      <c r="T2276" s="12">
        <f t="shared" si="646"/>
        <v>16.485312179450013</v>
      </c>
    </row>
    <row r="2277" spans="1:20" x14ac:dyDescent="0.25">
      <c r="A2277" s="57">
        <f t="shared" si="647"/>
        <v>29947.332468541754</v>
      </c>
      <c r="B2277" s="12">
        <f t="shared" si="664"/>
        <v>4766.2659947848324</v>
      </c>
      <c r="C2277" s="57" t="str">
        <f t="shared" si="648"/>
        <v>-2.24930277247666-6.24739648419778i</v>
      </c>
      <c r="D2277" s="57" t="str">
        <f t="shared" si="649"/>
        <v>7.79301089489658-6.91177103405926i</v>
      </c>
      <c r="E2277" s="57" t="str">
        <f t="shared" si="650"/>
        <v>156.544239705461+9.3394267299378i</v>
      </c>
      <c r="F2277" s="57" t="str">
        <f t="shared" si="651"/>
        <v>3.83933210797792-13.9713935872916i</v>
      </c>
      <c r="G2277" s="57" t="str">
        <f t="shared" si="652"/>
        <v>0.999867772645973-0.0114982550830115i</v>
      </c>
      <c r="H2277" s="57" t="str">
        <f t="shared" si="653"/>
        <v>150.554039761078+392.1209112084i</v>
      </c>
      <c r="I2277" s="57" t="str">
        <f t="shared" si="654"/>
        <v>17.0856460284719-1.6868907843989i</v>
      </c>
      <c r="K2277" s="57" t="str">
        <f t="shared" si="655"/>
        <v>0.0102403010876377-0.0308636889754395i</v>
      </c>
      <c r="L2277" s="57" t="str">
        <f t="shared" si="656"/>
        <v>0.000125-0.105270982753134i</v>
      </c>
      <c r="M2277" s="57" t="str">
        <f t="shared" si="657"/>
        <v>0.0015-0.0507476530840336i</v>
      </c>
      <c r="N2277" s="57">
        <f t="shared" si="658"/>
        <v>70.199174815904811</v>
      </c>
      <c r="O2277" s="57">
        <f t="shared" si="659"/>
        <v>16.443334577149137</v>
      </c>
      <c r="P2277" s="371">
        <f t="shared" si="660"/>
        <v>16.443334577149137</v>
      </c>
      <c r="Q2277" s="371">
        <f t="shared" si="661"/>
        <v>-109.80082518409519</v>
      </c>
      <c r="R2277" s="12">
        <f t="shared" si="662"/>
        <v>70.199174815904811</v>
      </c>
      <c r="S2277" s="57">
        <f t="shared" si="663"/>
        <v>4.766265994784832</v>
      </c>
      <c r="T2277" s="12">
        <f t="shared" si="646"/>
        <v>16.443334577149137</v>
      </c>
    </row>
    <row r="2278" spans="1:20" x14ac:dyDescent="0.25">
      <c r="A2278" s="57">
        <f t="shared" si="647"/>
        <v>30061.13233192221</v>
      </c>
      <c r="B2278" s="12">
        <f t="shared" si="664"/>
        <v>4784.3778055650146</v>
      </c>
      <c r="C2278" s="57" t="str">
        <f t="shared" si="648"/>
        <v>-2.23188946521989-6.21968274123854i</v>
      </c>
      <c r="D2278" s="57" t="str">
        <f t="shared" si="649"/>
        <v>7.79295772482343-6.8873744638263i</v>
      </c>
      <c r="E2278" s="57" t="str">
        <f t="shared" si="650"/>
        <v>156.571337800343+9.38799459191788i</v>
      </c>
      <c r="F2278" s="57" t="str">
        <f t="shared" si="651"/>
        <v>3.83932824239923-13.9188381461719i</v>
      </c>
      <c r="G2278" s="57" t="str">
        <f t="shared" si="652"/>
        <v>0.999866765942864-0.011541936831475i</v>
      </c>
      <c r="H2278" s="57" t="str">
        <f t="shared" si="653"/>
        <v>150.940915473295+394.006015458222i</v>
      </c>
      <c r="I2278" s="57" t="str">
        <f t="shared" si="654"/>
        <v>17.1057181189396-1.65934728521934i</v>
      </c>
      <c r="K2278" s="57" t="str">
        <f t="shared" si="655"/>
        <v>0.0101744259272835-0.0307671957694839i</v>
      </c>
      <c r="L2278" s="57" t="str">
        <f t="shared" si="656"/>
        <v>0.000125-0.104872467377101i</v>
      </c>
      <c r="M2278" s="57" t="str">
        <f t="shared" si="657"/>
        <v>0.0015-0.0505555420243412i</v>
      </c>
      <c r="N2278" s="57">
        <f t="shared" si="658"/>
        <v>70.259832053054112</v>
      </c>
      <c r="O2278" s="57">
        <f t="shared" si="659"/>
        <v>16.40141261998361</v>
      </c>
      <c r="P2278" s="371">
        <f t="shared" si="660"/>
        <v>16.40141261998361</v>
      </c>
      <c r="Q2278" s="371">
        <f t="shared" si="661"/>
        <v>-109.74016794694589</v>
      </c>
      <c r="R2278" s="12">
        <f t="shared" si="662"/>
        <v>70.259832053054112</v>
      </c>
      <c r="S2278" s="57">
        <f t="shared" si="663"/>
        <v>4.7843778055650148</v>
      </c>
      <c r="T2278" s="12">
        <f t="shared" si="646"/>
        <v>16.40141261998361</v>
      </c>
    </row>
    <row r="2279" spans="1:20" x14ac:dyDescent="0.25">
      <c r="A2279" s="57">
        <f t="shared" si="647"/>
        <v>30175.364634783513</v>
      </c>
      <c r="B2279" s="12">
        <f t="shared" si="664"/>
        <v>4802.5584412261614</v>
      </c>
      <c r="C2279" s="57" t="str">
        <f t="shared" si="648"/>
        <v>-2.2145912039243-6.19212820792121i</v>
      </c>
      <c r="D2279" s="57" t="str">
        <f t="shared" si="649"/>
        <v>7.79290415062375-6.86307694646809i</v>
      </c>
      <c r="E2279" s="57" t="str">
        <f t="shared" si="650"/>
        <v>156.598699443218+9.43660470473998i</v>
      </c>
      <c r="F2279" s="57" t="str">
        <f t="shared" si="651"/>
        <v>3.83932434739418-13.8664829315324i</v>
      </c>
      <c r="G2279" s="57" t="str">
        <f t="shared" si="652"/>
        <v>0.999865751576326-0.0115857844376247i</v>
      </c>
      <c r="H2279" s="57" t="str">
        <f t="shared" si="653"/>
        <v>151.332032052035+395.90357539934i</v>
      </c>
      <c r="I2279" s="57" t="str">
        <f t="shared" si="654"/>
        <v>17.1259880043837-1.63180560750636i</v>
      </c>
      <c r="K2279" s="57" t="str">
        <f t="shared" si="655"/>
        <v>0.0101089625003046-0.0306708647815255i</v>
      </c>
      <c r="L2279" s="57" t="str">
        <f t="shared" si="656"/>
        <v>0.000125-0.10447546062672i</v>
      </c>
      <c r="M2279" s="57" t="str">
        <f t="shared" si="657"/>
        <v>0.0015-0.0503641582230933i</v>
      </c>
      <c r="N2279" s="57">
        <f t="shared" si="658"/>
        <v>70.3206023173869</v>
      </c>
      <c r="O2279" s="57">
        <f t="shared" si="659"/>
        <v>16.359546400640181</v>
      </c>
      <c r="P2279" s="371">
        <f t="shared" si="660"/>
        <v>16.359546400640181</v>
      </c>
      <c r="Q2279" s="371">
        <f t="shared" si="661"/>
        <v>-109.6793976826131</v>
      </c>
      <c r="R2279" s="12">
        <f t="shared" si="662"/>
        <v>70.3206023173869</v>
      </c>
      <c r="S2279" s="57">
        <f t="shared" si="663"/>
        <v>4.8025584412261617</v>
      </c>
      <c r="T2279" s="12">
        <f t="shared" si="646"/>
        <v>16.359546400640181</v>
      </c>
    </row>
    <row r="2280" spans="1:20" x14ac:dyDescent="0.25">
      <c r="A2280" s="57">
        <f t="shared" si="647"/>
        <v>30290.031020395694</v>
      </c>
      <c r="B2280" s="12">
        <f t="shared" si="664"/>
        <v>4820.8081633028214</v>
      </c>
      <c r="C2280" s="57" t="str">
        <f t="shared" si="648"/>
        <v>-2.19740741067599-6.16473180026343i</v>
      </c>
      <c r="D2280" s="57" t="str">
        <f t="shared" si="649"/>
        <v>7.79285016923161-6.83887813217892i</v>
      </c>
      <c r="E2280" s="57" t="str">
        <f t="shared" si="650"/>
        <v>156.626325751795+9.48525633889711i</v>
      </c>
      <c r="F2280" s="57" t="str">
        <f t="shared" si="651"/>
        <v>3.83932042273885-13.8143271902179i</v>
      </c>
      <c r="G2280" s="57" t="str">
        <f t="shared" si="652"/>
        <v>0.999864729488036-0.0116297985301985i</v>
      </c>
      <c r="H2280" s="57" t="str">
        <f t="shared" si="653"/>
        <v>151.727447190242+397.813715867075i</v>
      </c>
      <c r="I2280" s="57" t="str">
        <f t="shared" si="654"/>
        <v>17.146458025559-1.60426510996813i</v>
      </c>
      <c r="K2280" s="57" t="str">
        <f t="shared" si="655"/>
        <v>0.0100439088242761-0.030574697252265i</v>
      </c>
      <c r="L2280" s="57" t="str">
        <f t="shared" si="656"/>
        <v>0.000125-0.104079956790914i</v>
      </c>
      <c r="M2280" s="57" t="str">
        <f t="shared" si="657"/>
        <v>0.0015-0.0501734989271701i</v>
      </c>
      <c r="N2280" s="57">
        <f t="shared" si="658"/>
        <v>70.381483440844022</v>
      </c>
      <c r="O2280" s="57">
        <f t="shared" si="659"/>
        <v>16.317736009717816</v>
      </c>
      <c r="P2280" s="371">
        <f t="shared" si="660"/>
        <v>16.317736009717816</v>
      </c>
      <c r="Q2280" s="371">
        <f t="shared" si="661"/>
        <v>-109.61851655915598</v>
      </c>
      <c r="R2280" s="12">
        <f t="shared" si="662"/>
        <v>70.381483440844022</v>
      </c>
      <c r="S2280" s="57">
        <f t="shared" si="663"/>
        <v>4.8208081633028215</v>
      </c>
      <c r="T2280" s="12">
        <f t="shared" si="646"/>
        <v>16.317736009717816</v>
      </c>
    </row>
    <row r="2281" spans="1:20" x14ac:dyDescent="0.25">
      <c r="A2281" s="57">
        <f t="shared" si="647"/>
        <v>30405.133138273199</v>
      </c>
      <c r="B2281" s="12">
        <f t="shared" si="664"/>
        <v>4839.1272343233722</v>
      </c>
      <c r="C2281" s="57" t="str">
        <f t="shared" si="648"/>
        <v>-2.18033750868412-6.13749244217719i</v>
      </c>
      <c r="D2281" s="57" t="str">
        <f t="shared" si="649"/>
        <v>7.7927957775578-6.81477767256977i</v>
      </c>
      <c r="E2281" s="57" t="str">
        <f t="shared" si="650"/>
        <v>156.654217848951+9.53394875625924i</v>
      </c>
      <c r="F2281" s="57" t="str">
        <f t="shared" si="651"/>
        <v>3.83931646820758-13.7623701719427i</v>
      </c>
      <c r="G2281" s="57" t="str">
        <f t="shared" si="652"/>
        <v>0.999863699619229-0.0116739797403068i</v>
      </c>
      <c r="H2281" s="57" t="str">
        <f t="shared" si="653"/>
        <v>152.127219567399+399.736563448368i</v>
      </c>
      <c r="I2281" s="57" t="str">
        <f t="shared" si="654"/>
        <v>17.1671305578246-1.57672514904466i</v>
      </c>
      <c r="K2281" s="57" t="str">
        <f t="shared" si="655"/>
        <v>0.00997926291808208-0.0304786944038896i</v>
      </c>
      <c r="L2281" s="57" t="str">
        <f t="shared" si="656"/>
        <v>0.000125-0.103685950180229i</v>
      </c>
      <c r="M2281" s="57" t="str">
        <f t="shared" si="657"/>
        <v>0.0015-0.0499835613938734i</v>
      </c>
      <c r="N2281" s="57">
        <f t="shared" si="658"/>
        <v>70.442473254534946</v>
      </c>
      <c r="O2281" s="57">
        <f t="shared" si="659"/>
        <v>16.275981535733742</v>
      </c>
      <c r="P2281" s="371">
        <f t="shared" si="660"/>
        <v>16.275981535733742</v>
      </c>
      <c r="Q2281" s="371">
        <f t="shared" si="661"/>
        <v>-109.55752674546505</v>
      </c>
      <c r="R2281" s="12">
        <f t="shared" si="662"/>
        <v>70.442473254534946</v>
      </c>
      <c r="S2281" s="57">
        <f t="shared" si="663"/>
        <v>4.8391272343233727</v>
      </c>
      <c r="T2281" s="12">
        <f t="shared" si="646"/>
        <v>16.275981535733742</v>
      </c>
    </row>
    <row r="2282" spans="1:20" x14ac:dyDescent="0.25">
      <c r="A2282" s="57">
        <f t="shared" si="647"/>
        <v>30520.672644198636</v>
      </c>
      <c r="B2282" s="12">
        <f t="shared" si="664"/>
        <v>4857.515917813801</v>
      </c>
      <c r="C2282" s="57" t="str">
        <f t="shared" si="648"/>
        <v>-2.1633809223097-6.1104090654189i</v>
      </c>
      <c r="D2282" s="57" t="str">
        <f t="shared" si="649"/>
        <v>7.79274097248984-6.79077522066328i</v>
      </c>
      <c r="E2282" s="57" t="str">
        <f t="shared" si="650"/>
        <v>156.682376862708+9.58268120996209i</v>
      </c>
      <c r="F2282" s="57" t="str">
        <f t="shared" si="651"/>
        <v>3.83931248357302-13.7106111292798i</v>
      </c>
      <c r="G2282" s="57" t="str">
        <f t="shared" si="652"/>
        <v>0.999862661910694-0.01171832870144i</v>
      </c>
      <c r="H2282" s="57" t="str">
        <f t="shared" si="653"/>
        <v>152.531408870168+401.672246512591i</v>
      </c>
      <c r="I2282" s="57" t="str">
        <f t="shared" si="654"/>
        <v>17.1880080117794-1.54918507889611i</v>
      </c>
      <c r="K2282" s="57" t="str">
        <f t="shared" si="655"/>
        <v>0.00991502280204774-0.030382857440192i</v>
      </c>
      <c r="L2282" s="57" t="str">
        <f t="shared" si="656"/>
        <v>0.000125-0.103293435126748i</v>
      </c>
      <c r="M2282" s="57" t="str">
        <f t="shared" si="657"/>
        <v>0.0015-0.0497943428908881i</v>
      </c>
      <c r="N2282" s="57">
        <f t="shared" si="658"/>
        <v>70.503569588831013</v>
      </c>
      <c r="O2282" s="57">
        <f t="shared" si="659"/>
        <v>16.234283065129635</v>
      </c>
      <c r="P2282" s="371">
        <f t="shared" si="660"/>
        <v>16.234283065129635</v>
      </c>
      <c r="Q2282" s="371">
        <f t="shared" si="661"/>
        <v>-109.49643041116899</v>
      </c>
      <c r="R2282" s="12">
        <f t="shared" si="662"/>
        <v>70.503569588831013</v>
      </c>
      <c r="S2282" s="57">
        <f t="shared" si="663"/>
        <v>4.8575159178138012</v>
      </c>
      <c r="T2282" s="12">
        <f t="shared" si="646"/>
        <v>16.234283065129635</v>
      </c>
    </row>
    <row r="2283" spans="1:20" x14ac:dyDescent="0.25">
      <c r="A2283" s="57">
        <f t="shared" si="647"/>
        <v>30636.651200246593</v>
      </c>
      <c r="B2283" s="12">
        <f t="shared" si="664"/>
        <v>4875.9744783014939</v>
      </c>
      <c r="C2283" s="57" t="str">
        <f t="shared" si="648"/>
        <v>-2.14653707709391-6.08348060954024i</v>
      </c>
      <c r="D2283" s="57" t="str">
        <f t="shared" si="649"/>
        <v>7.79268575089157-6.76687043088869i</v>
      </c>
      <c r="E2283" s="57" t="str">
        <f t="shared" si="650"/>
        <v>156.710803926223+9.63145294430035i</v>
      </c>
      <c r="F2283" s="57" t="str">
        <f t="shared" si="651"/>
        <v>3.83930846860601-13.6590493176499i</v>
      </c>
      <c r="G2283" s="57" t="str">
        <f t="shared" si="652"/>
        <v>0.999861616302769-0.0117628460494782i</v>
      </c>
      <c r="H2283" s="57" t="str">
        <f t="shared" si="653"/>
        <v>152.940075813559+403.620895243009i</v>
      </c>
      <c r="I2283" s="57" t="str">
        <f t="shared" si="654"/>
        <v>17.209092833911-1.52164425139305i</v>
      </c>
      <c r="K2283" s="57" t="str">
        <f t="shared" si="655"/>
        <v>0.00985118649807017-0.0302871875466912i</v>
      </c>
      <c r="L2283" s="57" t="str">
        <f t="shared" si="656"/>
        <v>0.000125-0.102902405984008i</v>
      </c>
      <c r="M2283" s="57" t="str">
        <f t="shared" si="657"/>
        <v>0.0015-0.0496058406962423i</v>
      </c>
      <c r="N2283" s="57">
        <f t="shared" si="658"/>
        <v>70.564770273459359</v>
      </c>
      <c r="O2283" s="57">
        <f t="shared" si="659"/>
        <v>16.192640682278828</v>
      </c>
      <c r="P2283" s="371">
        <f t="shared" si="660"/>
        <v>16.192640682278828</v>
      </c>
      <c r="Q2283" s="371">
        <f t="shared" si="661"/>
        <v>-109.43522972654064</v>
      </c>
      <c r="R2283" s="12">
        <f t="shared" si="662"/>
        <v>70.564770273459359</v>
      </c>
      <c r="S2283" s="57">
        <f t="shared" si="663"/>
        <v>4.8759744783014938</v>
      </c>
      <c r="T2283" s="12">
        <f t="shared" si="646"/>
        <v>16.192640682278828</v>
      </c>
    </row>
    <row r="2284" spans="1:20" x14ac:dyDescent="0.25">
      <c r="A2284" s="57">
        <f t="shared" si="647"/>
        <v>30753.070474807533</v>
      </c>
      <c r="B2284" s="12">
        <f t="shared" si="664"/>
        <v>4894.5031813190399</v>
      </c>
      <c r="C2284" s="57" t="str">
        <f t="shared" si="648"/>
        <v>-2.12980539978558-6.05670602183831i</v>
      </c>
      <c r="D2284" s="57" t="str">
        <f t="shared" si="649"/>
        <v>7.79263010960344-6.74306295907694i</v>
      </c>
      <c r="E2284" s="57" t="str">
        <f t="shared" si="650"/>
        <v>156.739500177755+9.68026319461865i</v>
      </c>
      <c r="F2284" s="57" t="str">
        <f t="shared" si="651"/>
        <v>3.83930442307582-13.6076839953109i</v>
      </c>
      <c r="G2284" s="57" t="str">
        <f t="shared" si="652"/>
        <v>0.999860562735336-0.0118075324226997i</v>
      </c>
      <c r="H2284" s="57" t="str">
        <f t="shared" si="653"/>
        <v>153.353282162607+405.582641668894i</v>
      </c>
      <c r="I2284" s="57" t="str">
        <f t="shared" si="654"/>
        <v>17.2303875072595-1.49410201610668i</v>
      </c>
      <c r="K2284" s="57" t="str">
        <f t="shared" si="655"/>
        <v>0.00978775202974688-0.0301916858907526i</v>
      </c>
      <c r="L2284" s="57" t="str">
        <f t="shared" si="656"/>
        <v>0.000125-0.102512857126926i</v>
      </c>
      <c r="M2284" s="57" t="str">
        <f t="shared" si="657"/>
        <v>0.0015-0.0494180520982688i</v>
      </c>
      <c r="N2284" s="57">
        <f t="shared" si="658"/>
        <v>70.626073137596222</v>
      </c>
      <c r="O2284" s="57">
        <f t="shared" si="659"/>
        <v>16.151054469492568</v>
      </c>
      <c r="P2284" s="371">
        <f t="shared" si="660"/>
        <v>16.151054469492568</v>
      </c>
      <c r="Q2284" s="371">
        <f t="shared" si="661"/>
        <v>-109.37392686240378</v>
      </c>
      <c r="R2284" s="12">
        <f t="shared" si="662"/>
        <v>70.626073137596222</v>
      </c>
      <c r="S2284" s="57">
        <f t="shared" si="663"/>
        <v>4.8945031813190401</v>
      </c>
      <c r="T2284" s="12">
        <f t="shared" ref="T2284:T2347" si="665">P2284</f>
        <v>16.151054469492568</v>
      </c>
    </row>
    <row r="2285" spans="1:20" x14ac:dyDescent="0.25">
      <c r="A2285" s="57">
        <f t="shared" ref="A2285:A2348" si="666">2*PI()*B2285</f>
        <v>30869.9321426118</v>
      </c>
      <c r="B2285" s="12">
        <f t="shared" si="664"/>
        <v>4913.102293408052</v>
      </c>
      <c r="C2285" s="57" t="str">
        <f t="shared" ref="C2285:C2348" si="667">IMPRODUCT(D2285,E2285,$C$40,,K2285,$C$41)</f>
        <v>-2.11318531836855-6.0300842573061i</v>
      </c>
      <c r="D2285" s="57" t="str">
        <f t="shared" ref="D2285:D2348" si="668">IMDIV(IMPRODUCT($C$37,$C$38,COMPLEX(1,A2285/$C$38)),IMSUM(-1*A2285*A2285/$C$39,COMPLEX(0,1*A2285)))</f>
        <v>7.79257404544169-6.71935246245552i</v>
      </c>
      <c r="E2285" s="57" t="str">
        <f t="shared" ref="E2285:E2348" si="669">IMDIV(IMPRODUCT(IMSUM(F2285,G2285),$C$29,H2285),IMSUM(1,I2285))</f>
        <v>156.768466760653+9.72911118720182i</v>
      </c>
      <c r="F2285" s="57" t="str">
        <f t="shared" ref="F2285:F2348" si="670">IMDIV(IMPRODUCT($C$14,$C$15,COMPLEX(1,A2285/$C$15)),IMSUM(-1*A2285*A2285/$C$16,COMPLEX(0,A2285)))</f>
        <v>3.83930034674979-13.5565144233471i</v>
      </c>
      <c r="G2285" s="57" t="str">
        <f t="shared" ref="G2285:G2348" si="671">IMDIV(1,COMPLEX(1,A2285*$C$9*$C$10))</f>
        <v>0.999859501147823-0.0118523884617903i</v>
      </c>
      <c r="H2285" s="57" t="str">
        <f t="shared" ref="H2285:H2348" si="672">IMDIV($C$3,IMSUM(K2285,COMPLEX(0,$C$28*A2285)))</f>
        <v>153.771090754599+407.557619698319i</v>
      </c>
      <c r="I2285" s="57" t="str">
        <f t="shared" ref="I2285:I2348" si="673">IMPRODUCT(F2285,$C$29,H2285,$C$31)</f>
        <v>17.2518945520955-1.46655772030121i</v>
      </c>
      <c r="K2285" s="57" t="str">
        <f t="shared" ref="K2285:K2348" si="674">IF($C$26&lt;=0,IMDIV(1,IMSUM(IMDIV(1,L2285),1/$C$18)),IMDIV(1,IMSUM(IMDIV(1,L2285),1/$C$18,IMDIV(1,M2285))))</f>
        <v>0.00972471742250198-0.0300963536217086i</v>
      </c>
      <c r="L2285" s="57" t="str">
        <f t="shared" ref="L2285:L2348" si="675">IMSUM($C$21/$C$22,IMDIV(1,COMPLEX(0,$C$20*$C$22*A2285)))</f>
        <v>0.000125-0.10212478295171i</v>
      </c>
      <c r="M2285" s="57" t="str">
        <f t="shared" ref="M2285:M2348" si="676">IMSUM($C$25/$C$26,IMDIV(1,COMPLEX(0,$C$24*$C$26*A2285)))</f>
        <v>0.0015-0.0492309743955657i</v>
      </c>
      <c r="N2285" s="57">
        <f t="shared" ref="N2285:N2348" si="677">ABS(R2285)</f>
        <v>70.687476009956185</v>
      </c>
      <c r="O2285" s="57">
        <f t="shared" ref="O2285:O2348" si="678">ABS(P2285)</f>
        <v>16.109524507026876</v>
      </c>
      <c r="P2285" s="371">
        <f t="shared" ref="P2285:P2348" si="679">20*LOG10(IMABS(C2285))</f>
        <v>16.109524507026876</v>
      </c>
      <c r="Q2285" s="371">
        <f t="shared" ref="Q2285:Q2348" si="680">IMARGUMENT(C2285)*180/PI()</f>
        <v>-109.31252399004381</v>
      </c>
      <c r="R2285" s="12">
        <f t="shared" ref="R2285:R2348" si="681">IF(Q2285&lt;0,Q2285+180,Q2285-180)</f>
        <v>70.687476009956185</v>
      </c>
      <c r="S2285" s="57">
        <f t="shared" ref="S2285:S2348" si="682">B2285/1000</f>
        <v>4.9131022934080519</v>
      </c>
      <c r="T2285" s="12">
        <f t="shared" si="665"/>
        <v>16.109524507026876</v>
      </c>
    </row>
    <row r="2286" spans="1:20" x14ac:dyDescent="0.25">
      <c r="A2286" s="57">
        <f t="shared" si="666"/>
        <v>30987.237884753722</v>
      </c>
      <c r="B2286" s="12">
        <f t="shared" ref="B2286:B2349" si="683">B2285*(1+B$42)</f>
        <v>4931.7720821230023</v>
      </c>
      <c r="C2286" s="57" t="str">
        <f t="shared" si="667"/>
        <v>-2.0966762620881-6.00361427858318i</v>
      </c>
      <c r="D2286" s="57" t="str">
        <f t="shared" si="668"/>
        <v>7.79251755519873-6.69573859964366i</v>
      </c>
      <c r="E2286" s="57" t="str">
        <f t="shared" si="669"/>
        <v>156.797704823326+9.77799613916526i</v>
      </c>
      <c r="F2286" s="57" t="str">
        <f t="shared" si="670"/>
        <v>3.8392962393936-13.5055398656587i</v>
      </c>
      <c r="G2286" s="57" t="str">
        <f t="shared" si="671"/>
        <v>0.999858431479196-0.0118974148098518i</v>
      </c>
      <c r="H2286" s="57" t="str">
        <f t="shared" si="672"/>
        <v>154.19356552186+409.545965151646i</v>
      </c>
      <c r="I2286" s="57" t="str">
        <f t="shared" si="673"/>
        <v>17.2736165266144-1.43901070892667i</v>
      </c>
      <c r="K2286" s="57" t="str">
        <f t="shared" si="674"/>
        <v>0.00966208070371106-0.0300011918709798i</v>
      </c>
      <c r="L2286" s="57" t="str">
        <f t="shared" si="675"/>
        <v>0.000125-0.101738177875782i</v>
      </c>
      <c r="M2286" s="57" t="str">
        <f t="shared" si="676"/>
        <v>0.0015-0.0490446048969575i</v>
      </c>
      <c r="N2286" s="57">
        <f t="shared" si="677"/>
        <v>70.748976718884663</v>
      </c>
      <c r="O2286" s="57">
        <f t="shared" si="678"/>
        <v>16.068050873089543</v>
      </c>
      <c r="P2286" s="371">
        <f t="shared" si="679"/>
        <v>16.068050873089543</v>
      </c>
      <c r="Q2286" s="371">
        <f t="shared" si="680"/>
        <v>-109.25102328111534</v>
      </c>
      <c r="R2286" s="12">
        <f t="shared" si="681"/>
        <v>70.748976718884663</v>
      </c>
      <c r="S2286" s="57">
        <f t="shared" si="682"/>
        <v>4.9317720821230022</v>
      </c>
      <c r="T2286" s="12">
        <f t="shared" si="665"/>
        <v>16.068050873089543</v>
      </c>
    </row>
    <row r="2287" spans="1:20" x14ac:dyDescent="0.25">
      <c r="A2287" s="57">
        <f t="shared" si="666"/>
        <v>31104.989388715789</v>
      </c>
      <c r="B2287" s="12">
        <f t="shared" si="683"/>
        <v>4950.5128160350696</v>
      </c>
      <c r="C2287" s="57" t="str">
        <f t="shared" si="667"/>
        <v>-2.08027766147714-5.97729505590605i</v>
      </c>
      <c r="D2287" s="57" t="str">
        <f t="shared" si="668"/>
        <v>7.79246063564254-6.67222103064723i</v>
      </c>
      <c r="E2287" s="57" t="str">
        <f t="shared" si="669"/>
        <v>156.82721551922+9.82691725834553i</v>
      </c>
      <c r="F2287" s="57" t="str">
        <f t="shared" si="670"/>
        <v>3.83929210077105-13.4547595889513i</v>
      </c>
      <c r="G2287" s="57" t="str">
        <f t="shared" si="671"/>
        <v>0.999857353667956-0.0119426121124114i</v>
      </c>
      <c r="H2287" s="57" t="str">
        <f t="shared" si="672"/>
        <v>154.620771515101+411.547815795726i</v>
      </c>
      <c r="I2287" s="57" t="str">
        <f t="shared" si="673"/>
        <v>17.2955560276449-1.41146032461318i</v>
      </c>
      <c r="K2287" s="57" t="str">
        <f t="shared" si="674"/>
        <v>0.00959983990282306-0.029906201752196i</v>
      </c>
      <c r="L2287" s="57" t="str">
        <f t="shared" si="675"/>
        <v>0.000125-0.101353036337698i</v>
      </c>
      <c r="M2287" s="57" t="str">
        <f t="shared" si="676"/>
        <v>0.0015-0.0488589409214558i</v>
      </c>
      <c r="N2287" s="57">
        <f t="shared" si="677"/>
        <v>70.810573092445466</v>
      </c>
      <c r="O2287" s="57">
        <f t="shared" si="678"/>
        <v>16.02663364384679</v>
      </c>
      <c r="P2287" s="371">
        <f t="shared" si="679"/>
        <v>16.02663364384679</v>
      </c>
      <c r="Q2287" s="371">
        <f t="shared" si="680"/>
        <v>-109.18942690755453</v>
      </c>
      <c r="R2287" s="12">
        <f t="shared" si="681"/>
        <v>70.810573092445466</v>
      </c>
      <c r="S2287" s="57">
        <f t="shared" si="682"/>
        <v>4.9505128160350695</v>
      </c>
      <c r="T2287" s="12">
        <f t="shared" si="665"/>
        <v>16.02663364384679</v>
      </c>
    </row>
    <row r="2288" spans="1:20" x14ac:dyDescent="0.25">
      <c r="A2288" s="57">
        <f t="shared" si="666"/>
        <v>31223.188348392909</v>
      </c>
      <c r="B2288" s="12">
        <f t="shared" si="683"/>
        <v>4969.3247647360031</v>
      </c>
      <c r="C2288" s="57" t="str">
        <f t="shared" si="667"/>
        <v>-2.063988948382-5.95112556705973i</v>
      </c>
      <c r="D2288" s="57" t="str">
        <f t="shared" si="668"/>
        <v>7.79240328351691-6.64879941685398i</v>
      </c>
      <c r="E2288" s="57" t="str">
        <f t="shared" si="669"/>
        <v>156.857000006802+9.87587374318823i</v>
      </c>
      <c r="F2288" s="57" t="str">
        <f t="shared" si="670"/>
        <v>3.83928793064423-13.404172862725i</v>
      </c>
      <c r="G2288" s="57" t="str">
        <f t="shared" si="671"/>
        <v>0.999856267652138-0.01198798101743i</v>
      </c>
      <c r="H2288" s="57" t="str">
        <f t="shared" si="672"/>
        <v>155.052774927356+413.56331137879i</v>
      </c>
      <c r="I2288" s="57" t="str">
        <f t="shared" si="673"/>
        <v>17.317715691373-1.38390590766614i</v>
      </c>
      <c r="K2288" s="57" t="str">
        <f t="shared" si="674"/>
        <v>0.00953799305148205-0.029811384361319i</v>
      </c>
      <c r="L2288" s="57" t="str">
        <f t="shared" si="675"/>
        <v>0.000125-0.10096935279707i</v>
      </c>
      <c r="M2288" s="57" t="str">
        <f t="shared" si="676"/>
        <v>0.0015-0.0486739797982227i</v>
      </c>
      <c r="N2288" s="57">
        <f t="shared" si="677"/>
        <v>70.872262958509836</v>
      </c>
      <c r="O2288" s="57">
        <f t="shared" si="678"/>
        <v>15.985272893431631</v>
      </c>
      <c r="P2288" s="371">
        <f t="shared" si="679"/>
        <v>15.985272893431631</v>
      </c>
      <c r="Q2288" s="371">
        <f t="shared" si="680"/>
        <v>-109.12773704149016</v>
      </c>
      <c r="R2288" s="12">
        <f t="shared" si="681"/>
        <v>70.872262958509836</v>
      </c>
      <c r="S2288" s="57">
        <f t="shared" si="682"/>
        <v>4.9693247647360028</v>
      </c>
      <c r="T2288" s="12">
        <f t="shared" si="665"/>
        <v>15.985272893431631</v>
      </c>
    </row>
    <row r="2289" spans="1:20" x14ac:dyDescent="0.25">
      <c r="A2289" s="57">
        <f t="shared" si="666"/>
        <v>31341.836464116805</v>
      </c>
      <c r="B2289" s="12">
        <f t="shared" si="683"/>
        <v>4988.2081988420005</v>
      </c>
      <c r="C2289" s="57" t="str">
        <f t="shared" si="667"/>
        <v>-2.04780955598711-5.92510479732719i</v>
      </c>
      <c r="D2289" s="57" t="str">
        <f t="shared" si="668"/>
        <v>7.79234549554076-6.62547342102845i</v>
      </c>
      <c r="E2289" s="57" t="str">
        <f t="shared" si="669"/>
        <v>156.887059449517+9.92486478263848i</v>
      </c>
      <c r="F2289" s="57" t="str">
        <f t="shared" si="670"/>
        <v>3.83928372877341-13.353778959264i</v>
      </c>
      <c r="G2289" s="57" t="str">
        <f t="shared" si="671"/>
        <v>0.999855173369303-0.0120335221753121i</v>
      </c>
      <c r="H2289" s="57" t="str">
        <f t="shared" si="672"/>
        <v>155.489643118545+415.592593666152i</v>
      </c>
      <c r="I2289" s="57" t="str">
        <f t="shared" si="673"/>
        <v>17.3400981940849-1.35634679606341i</v>
      </c>
      <c r="K2289" s="57" t="str">
        <f t="shared" si="674"/>
        <v>0.00947653818364455-0.0297167407767624i</v>
      </c>
      <c r="L2289" s="57" t="str">
        <f t="shared" si="675"/>
        <v>0.000125-0.100587121734479i</v>
      </c>
      <c r="M2289" s="57" t="str">
        <f t="shared" si="676"/>
        <v>0.0015-0.0484897188665297i</v>
      </c>
      <c r="N2289" s="57">
        <f t="shared" si="677"/>
        <v>70.9340441448429</v>
      </c>
      <c r="O2289" s="57">
        <f t="shared" si="678"/>
        <v>15.943968693949117</v>
      </c>
      <c r="P2289" s="371">
        <f t="shared" si="679"/>
        <v>15.943968693949117</v>
      </c>
      <c r="Q2289" s="371">
        <f t="shared" si="680"/>
        <v>-109.0659558551571</v>
      </c>
      <c r="R2289" s="12">
        <f t="shared" si="681"/>
        <v>70.9340441448429</v>
      </c>
      <c r="S2289" s="57">
        <f t="shared" si="682"/>
        <v>4.9882081988420008</v>
      </c>
      <c r="T2289" s="12">
        <f t="shared" si="665"/>
        <v>15.943968693949117</v>
      </c>
    </row>
    <row r="2290" spans="1:20" x14ac:dyDescent="0.25">
      <c r="A2290" s="57">
        <f t="shared" si="666"/>
        <v>31460.935442680453</v>
      </c>
      <c r="B2290" s="12">
        <f t="shared" si="683"/>
        <v>5007.1633899976005</v>
      </c>
      <c r="C2290" s="57" t="str">
        <f t="shared" si="667"/>
        <v>-2.03173891883988-5.89923173944145i</v>
      </c>
      <c r="D2290" s="57" t="str">
        <f t="shared" si="668"/>
        <v>7.7922872684085-6.60224270730723i</v>
      </c>
      <c r="E2290" s="57" t="str">
        <f t="shared" si="669"/>
        <v>156.917395015773+9.97388955602889i</v>
      </c>
      <c r="F2290" s="57" t="str">
        <f t="shared" si="670"/>
        <v>3.83927949491701-13.3035771536265i</v>
      </c>
      <c r="G2290" s="57" t="str">
        <f t="shared" si="671"/>
        <v>0.99985407075654-0.0120792362389144i</v>
      </c>
      <c r="H2290" s="57" t="str">
        <f t="shared" si="672"/>
        <v>155.931444640631+417.635806476604i</v>
      </c>
      <c r="I2290" s="57" t="str">
        <f t="shared" si="673"/>
        <v>17.3627062529243-1.3287823254535i</v>
      </c>
      <c r="K2290" s="57" t="str">
        <f t="shared" si="674"/>
        <v>0.00941547333569721-0.0296222720595155i</v>
      </c>
      <c r="L2290" s="57" t="str">
        <f t="shared" si="675"/>
        <v>0.000125-0.100206337651403i</v>
      </c>
      <c r="M2290" s="57" t="str">
        <f t="shared" si="676"/>
        <v>0.0015-0.0483061554757221i</v>
      </c>
      <c r="N2290" s="57">
        <f t="shared" si="677"/>
        <v>70.995914479190702</v>
      </c>
      <c r="O2290" s="57">
        <f t="shared" si="678"/>
        <v>15.902721115485379</v>
      </c>
      <c r="P2290" s="371">
        <f t="shared" si="679"/>
        <v>15.902721115485379</v>
      </c>
      <c r="Q2290" s="371">
        <f t="shared" si="680"/>
        <v>-109.0040855208093</v>
      </c>
      <c r="R2290" s="12">
        <f t="shared" si="681"/>
        <v>70.995914479190702</v>
      </c>
      <c r="S2290" s="57">
        <f t="shared" si="682"/>
        <v>5.0071633899976007</v>
      </c>
      <c r="T2290" s="12">
        <f t="shared" si="665"/>
        <v>15.902721115485379</v>
      </c>
    </row>
    <row r="2291" spans="1:20" x14ac:dyDescent="0.25">
      <c r="A2291" s="57">
        <f t="shared" si="666"/>
        <v>31580.486997362637</v>
      </c>
      <c r="B2291" s="12">
        <f t="shared" si="683"/>
        <v>5026.1906108795911</v>
      </c>
      <c r="C2291" s="57" t="str">
        <f t="shared" si="667"/>
        <v>-2.01577647287474-5.87350539353587i</v>
      </c>
      <c r="D2291" s="57" t="str">
        <f t="shared" si="668"/>
        <v>7.7922285987894-6.57910694119402i</v>
      </c>
      <c r="E2291" s="57" t="str">
        <f t="shared" si="669"/>
        <v>156.948007878907+10.022947232967i</v>
      </c>
      <c r="F2291" s="57" t="str">
        <f t="shared" si="670"/>
        <v>3.83927522883161-13.253566723634i</v>
      </c>
      <c r="G2291" s="57" t="str">
        <f t="shared" si="671"/>
        <v>0.999852959750458-0.0121251238635548i</v>
      </c>
      <c r="H2291" s="57" t="str">
        <f t="shared" si="672"/>
        <v>156.378249263434+419.693095719623i</v>
      </c>
      <c r="I2291" s="57" t="str">
        <f t="shared" si="673"/>
        <v>17.3855426266673-1.30121182915514i</v>
      </c>
      <c r="K2291" s="57" t="str">
        <f t="shared" si="674"/>
        <v>0.00935479654657128-0.0295279792532647i</v>
      </c>
      <c r="L2291" s="57" t="str">
        <f t="shared" si="675"/>
        <v>0.000125-0.0998269950701369i</v>
      </c>
      <c r="M2291" s="57" t="str">
        <f t="shared" si="676"/>
        <v>0.0015-0.0481232869851784i</v>
      </c>
      <c r="N2291" s="57">
        <f t="shared" si="677"/>
        <v>71.057871789363318</v>
      </c>
      <c r="O2291" s="57">
        <f t="shared" si="678"/>
        <v>15.861530226114105</v>
      </c>
      <c r="P2291" s="371">
        <f t="shared" si="679"/>
        <v>15.861530226114105</v>
      </c>
      <c r="Q2291" s="371">
        <f t="shared" si="680"/>
        <v>-108.94212821063668</v>
      </c>
      <c r="R2291" s="12">
        <f t="shared" si="681"/>
        <v>71.057871789363318</v>
      </c>
      <c r="S2291" s="57">
        <f t="shared" si="682"/>
        <v>5.0261906108795911</v>
      </c>
      <c r="T2291" s="12">
        <f t="shared" si="665"/>
        <v>15.861530226114105</v>
      </c>
    </row>
    <row r="2292" spans="1:20" x14ac:dyDescent="0.25">
      <c r="A2292" s="57">
        <f t="shared" si="666"/>
        <v>31700.492847952617</v>
      </c>
      <c r="B2292" s="12">
        <f t="shared" si="683"/>
        <v>5045.2901352009339</v>
      </c>
      <c r="C2292" s="57" t="str">
        <f t="shared" si="667"/>
        <v>-1.99992165543665-5.8479247670954i</v>
      </c>
      <c r="D2292" s="57" t="str">
        <f t="shared" si="668"/>
        <v>7.79216948332749-6.55606578955473i</v>
      </c>
      <c r="E2292" s="57" t="str">
        <f t="shared" si="669"/>
        <v>156.978899217156+10.0720369732252i</v>
      </c>
      <c r="F2292" s="57" t="str">
        <f t="shared" si="670"/>
        <v>3.83927093027193-13.2037469498605i</v>
      </c>
      <c r="G2292" s="57" t="str">
        <f t="shared" si="671"/>
        <v>0.999851840287185-0.0121711857070219i</v>
      </c>
      <c r="H2292" s="57" t="str">
        <f t="shared" si="672"/>
        <v>156.830128001106+421.764609433392i</v>
      </c>
      <c r="I2292" s="57" t="str">
        <f t="shared" si="673"/>
        <v>17.4086101165153-1.27363463815835i</v>
      </c>
      <c r="K2292" s="57" t="str">
        <f t="shared" si="674"/>
        <v>0.00929450585785548-0.0294338633845162i</v>
      </c>
      <c r="L2292" s="57" t="str">
        <f t="shared" si="675"/>
        <v>0.000125-0.0994490885337082i</v>
      </c>
      <c r="M2292" s="57" t="str">
        <f t="shared" si="676"/>
        <v>0.0015-0.0479411107642741i</v>
      </c>
      <c r="N2292" s="57">
        <f t="shared" si="677"/>
        <v>71.119913903319727</v>
      </c>
      <c r="O2292" s="57">
        <f t="shared" si="678"/>
        <v>15.82039609190425</v>
      </c>
      <c r="P2292" s="371">
        <f t="shared" si="679"/>
        <v>15.82039609190425</v>
      </c>
      <c r="Q2292" s="371">
        <f t="shared" si="680"/>
        <v>-108.88008609668027</v>
      </c>
      <c r="R2292" s="12">
        <f t="shared" si="681"/>
        <v>71.119913903319727</v>
      </c>
      <c r="S2292" s="57">
        <f t="shared" si="682"/>
        <v>5.0452901352009336</v>
      </c>
      <c r="T2292" s="12">
        <f t="shared" si="665"/>
        <v>15.82039609190425</v>
      </c>
    </row>
    <row r="2293" spans="1:20" x14ac:dyDescent="0.25">
      <c r="A2293" s="57">
        <f t="shared" si="666"/>
        <v>31820.95472077484</v>
      </c>
      <c r="B2293" s="12">
        <f t="shared" si="683"/>
        <v>5064.4622377146979</v>
      </c>
      <c r="C2293" s="57" t="str">
        <f t="shared" si="667"/>
        <v>-1.98417390530424-5.82248887490794i</v>
      </c>
      <c r="D2293" s="57" t="str">
        <f t="shared" si="668"/>
        <v>7.79210991864173-6.53311892061277i</v>
      </c>
      <c r="E2293" s="57" t="str">
        <f t="shared" si="669"/>
        <v>157.010070213627+10.1211579266248i</v>
      </c>
      <c r="F2293" s="57" t="str">
        <f t="shared" si="670"/>
        <v>3.83926659899084-13.154117115623i</v>
      </c>
      <c r="G2293" s="57" t="str">
        <f t="shared" si="671"/>
        <v>0.99985071230236-0.0122174224295838i</v>
      </c>
      <c r="H2293" s="57" t="str">
        <f t="shared" si="672"/>
        <v>157.287153139286+423.850497823607i</v>
      </c>
      <c r="I2293" s="57" t="str">
        <f t="shared" si="673"/>
        <v>17.4319115669067-1.2460500811279i</v>
      </c>
      <c r="K2293" s="57" t="str">
        <f t="shared" si="674"/>
        <v>0.0092345993139073-0.0293399254627184i</v>
      </c>
      <c r="L2293" s="57" t="str">
        <f t="shared" si="675"/>
        <v>0.000125-0.0990726126058063i</v>
      </c>
      <c r="M2293" s="57" t="str">
        <f t="shared" si="676"/>
        <v>0.0015-0.0477596241923433i</v>
      </c>
      <c r="N2293" s="57">
        <f t="shared" si="677"/>
        <v>71.182038649250828</v>
      </c>
      <c r="O2293" s="57">
        <f t="shared" si="678"/>
        <v>15.779318776927875</v>
      </c>
      <c r="P2293" s="371">
        <f t="shared" si="679"/>
        <v>15.779318776927875</v>
      </c>
      <c r="Q2293" s="371">
        <f t="shared" si="680"/>
        <v>-108.81796135074917</v>
      </c>
      <c r="R2293" s="12">
        <f t="shared" si="681"/>
        <v>71.182038649250828</v>
      </c>
      <c r="S2293" s="57">
        <f t="shared" si="682"/>
        <v>5.0644622377146984</v>
      </c>
      <c r="T2293" s="12">
        <f t="shared" si="665"/>
        <v>15.779318776927875</v>
      </c>
    </row>
    <row r="2294" spans="1:20" x14ac:dyDescent="0.25">
      <c r="A2294" s="57">
        <f t="shared" si="666"/>
        <v>31941.874348713784</v>
      </c>
      <c r="B2294" s="12">
        <f t="shared" si="683"/>
        <v>5083.7071942180137</v>
      </c>
      <c r="C2294" s="57" t="str">
        <f t="shared" si="667"/>
        <v>-1.96853266271233-5.79719673901504i</v>
      </c>
      <c r="D2294" s="57" t="str">
        <f t="shared" si="668"/>
        <v>7.7920499013253-6.51026600394411i</v>
      </c>
      <c r="E2294" s="57" t="str">
        <f t="shared" si="669"/>
        <v>157.041522056258+10.170309232926i</v>
      </c>
      <c r="F2294" s="57" t="str">
        <f t="shared" si="670"/>
        <v>3.83926223473938-13.1046765069704i</v>
      </c>
      <c r="G2294" s="57" t="str">
        <f t="shared" si="671"/>
        <v>0.999849575731138-0.0122638346939976i</v>
      </c>
      <c r="H2294" s="57" t="str">
        <f t="shared" si="672"/>
        <v>157.749398262947+425.95091330316i</v>
      </c>
      <c r="I2294" s="57" t="str">
        <f t="shared" si="673"/>
        <v>17.4554498663464-1.21845748440726i</v>
      </c>
      <c r="K2294" s="57" t="str">
        <f t="shared" si="674"/>
        <v>0.00917507496196175-0.0292461664803844i</v>
      </c>
      <c r="L2294" s="57" t="str">
        <f t="shared" si="675"/>
        <v>0.000125-0.0986975618706979i</v>
      </c>
      <c r="M2294" s="57" t="str">
        <f t="shared" si="676"/>
        <v>0.0015-0.0475788246586403i</v>
      </c>
      <c r="N2294" s="57">
        <f t="shared" si="677"/>
        <v>71.244243855659874</v>
      </c>
      <c r="O2294" s="57">
        <f t="shared" si="678"/>
        <v>15.73829834326702</v>
      </c>
      <c r="P2294" s="371">
        <f t="shared" si="679"/>
        <v>15.73829834326702</v>
      </c>
      <c r="Q2294" s="371">
        <f t="shared" si="680"/>
        <v>-108.75575614434013</v>
      </c>
      <c r="R2294" s="12">
        <f t="shared" si="681"/>
        <v>71.244243855659874</v>
      </c>
      <c r="S2294" s="57">
        <f t="shared" si="682"/>
        <v>5.0837071942180136</v>
      </c>
      <c r="T2294" s="12">
        <f t="shared" si="665"/>
        <v>15.73829834326702</v>
      </c>
    </row>
    <row r="2295" spans="1:20" x14ac:dyDescent="0.25">
      <c r="A2295" s="57">
        <f t="shared" si="666"/>
        <v>32063.253471238899</v>
      </c>
      <c r="B2295" s="12">
        <f t="shared" si="683"/>
        <v>5103.0252815560425</v>
      </c>
      <c r="C2295" s="57" t="str">
        <f t="shared" si="667"/>
        <v>-1.95299736937428-5.77204738866414i</v>
      </c>
      <c r="D2295" s="57" t="str">
        <f t="shared" si="668"/>
        <v>7.79198942794578-6.48750671047259i</v>
      </c>
      <c r="E2295" s="57" t="str">
        <f t="shared" si="669"/>
        <v>157.073255937797+10.2194900217129i</v>
      </c>
      <c r="F2295" s="57" t="str">
        <f t="shared" si="670"/>
        <v>3.83925783726664-13.0554244126738i</v>
      </c>
      <c r="G2295" s="57" t="str">
        <f t="shared" si="671"/>
        <v>0.999848430508175-0.0123104231655183i</v>
      </c>
      <c r="H2295" s="57" t="str">
        <f t="shared" si="672"/>
        <v>158.216938284968+428.06601053264i</v>
      </c>
      <c r="I2295" s="57" t="str">
        <f t="shared" si="673"/>
        <v>17.4792279482536-1.19085617202558i</v>
      </c>
      <c r="K2295" s="57" t="str">
        <f t="shared" si="674"/>
        <v>0.00911593085223937-0.0291525874132159i</v>
      </c>
      <c r="L2295" s="57" t="str">
        <f t="shared" si="675"/>
        <v>0.000125-0.0983239309331516i</v>
      </c>
      <c r="M2295" s="57" t="str">
        <f t="shared" si="676"/>
        <v>0.0015-0.0473987095623036i</v>
      </c>
      <c r="N2295" s="57">
        <f t="shared" si="677"/>
        <v>71.306527351443577</v>
      </c>
      <c r="O2295" s="57">
        <f t="shared" si="678"/>
        <v>15.697334851022674</v>
      </c>
      <c r="P2295" s="371">
        <f t="shared" si="679"/>
        <v>15.697334851022674</v>
      </c>
      <c r="Q2295" s="371">
        <f t="shared" si="680"/>
        <v>-108.69347264855642</v>
      </c>
      <c r="R2295" s="12">
        <f t="shared" si="681"/>
        <v>71.306527351443577</v>
      </c>
      <c r="S2295" s="57">
        <f t="shared" si="682"/>
        <v>5.1030252815560422</v>
      </c>
      <c r="T2295" s="12">
        <f t="shared" si="665"/>
        <v>15.697334851022674</v>
      </c>
    </row>
    <row r="2296" spans="1:20" x14ac:dyDescent="0.25">
      <c r="A2296" s="57">
        <f t="shared" si="666"/>
        <v>32185.093834429605</v>
      </c>
      <c r="B2296" s="12">
        <f t="shared" si="683"/>
        <v>5122.4167776259555</v>
      </c>
      <c r="C2296" s="57" t="str">
        <f t="shared" si="667"/>
        <v>-1.93756746850341-5.74703986025909i</v>
      </c>
      <c r="D2296" s="57" t="str">
        <f t="shared" si="668"/>
        <v>7.79192849504464-6.46484071246507i</v>
      </c>
      <c r="E2296" s="57" t="str">
        <f t="shared" si="669"/>
        <v>157.105273055754+10.2686994122798i</v>
      </c>
      <c r="F2296" s="57" t="str">
        <f t="shared" si="670"/>
        <v>3.83925340631978-13.0063601242161i</v>
      </c>
      <c r="G2296" s="57" t="str">
        <f t="shared" si="671"/>
        <v>0.999847276567634-0.0123571885119085i</v>
      </c>
      <c r="H2296" s="57" t="str">
        <f t="shared" si="672"/>
        <v>158.689849475456+430.19594646177i</v>
      </c>
      <c r="I2296" s="57" t="str">
        <f t="shared" si="673"/>
        <v>17.5032487918318-1.16324546570592i</v>
      </c>
      <c r="K2296" s="57" t="str">
        <f t="shared" si="674"/>
        <v>0.00905716503805093-0.0290591892202246i</v>
      </c>
      <c r="L2296" s="57" t="str">
        <f t="shared" si="675"/>
        <v>0.000125-0.0979517144183618i</v>
      </c>
      <c r="M2296" s="57" t="str">
        <f t="shared" si="676"/>
        <v>0.0015-0.0472192763123167i</v>
      </c>
      <c r="N2296" s="57">
        <f t="shared" si="677"/>
        <v>71.368886965970503</v>
      </c>
      <c r="O2296" s="57">
        <f t="shared" si="678"/>
        <v>15.656428358321202</v>
      </c>
      <c r="P2296" s="371">
        <f t="shared" si="679"/>
        <v>15.656428358321202</v>
      </c>
      <c r="Q2296" s="371">
        <f t="shared" si="680"/>
        <v>-108.6311130340295</v>
      </c>
      <c r="R2296" s="12">
        <f t="shared" si="681"/>
        <v>71.368886965970503</v>
      </c>
      <c r="S2296" s="57">
        <f t="shared" si="682"/>
        <v>5.1224167776259559</v>
      </c>
      <c r="T2296" s="12">
        <f t="shared" si="665"/>
        <v>15.656428358321202</v>
      </c>
    </row>
    <row r="2297" spans="1:20" x14ac:dyDescent="0.25">
      <c r="A2297" s="57">
        <f t="shared" si="666"/>
        <v>32307.39719100044</v>
      </c>
      <c r="B2297" s="12">
        <f t="shared" si="683"/>
        <v>5141.8819613809346</v>
      </c>
      <c r="C2297" s="57" t="str">
        <f t="shared" si="667"/>
        <v>-1.92224240483418-5.72217319731258i</v>
      </c>
      <c r="D2297" s="57" t="str">
        <f t="shared" si="668"/>
        <v>7.79186709913758-6.4422676835267i</v>
      </c>
      <c r="E2297" s="57" t="str">
        <f t="shared" si="669"/>
        <v>157.137574612371+10.317936513518i</v>
      </c>
      <c r="F2297" s="57" t="str">
        <f t="shared" si="670"/>
        <v>3.83924894164408-12.9574829357814i</v>
      </c>
      <c r="G2297" s="57" t="str">
        <f t="shared" si="671"/>
        <v>0.999846113843177-0.012404131403447i</v>
      </c>
      <c r="H2297" s="57" t="str">
        <f t="shared" si="672"/>
        <v>159.168209491817+432.340880371696i</v>
      </c>
      <c r="I2297" s="57" t="str">
        <f t="shared" si="673"/>
        <v>17.5275154229556-1.13562468487532i</v>
      </c>
      <c r="K2297" s="57" t="str">
        <f t="shared" si="674"/>
        <v>0.00899877557590175-0.0289659728438565i</v>
      </c>
      <c r="L2297" s="57" t="str">
        <f t="shared" si="675"/>
        <v>0.000125-0.0975809069718693i</v>
      </c>
      <c r="M2297" s="57" t="str">
        <f t="shared" si="676"/>
        <v>0.0015-0.0470405223274724i</v>
      </c>
      <c r="N2297" s="57">
        <f t="shared" si="677"/>
        <v>71.431320529161724</v>
      </c>
      <c r="O2297" s="57">
        <f t="shared" si="678"/>
        <v>15.615578921323328</v>
      </c>
      <c r="P2297" s="371">
        <f t="shared" si="679"/>
        <v>15.615578921323328</v>
      </c>
      <c r="Q2297" s="371">
        <f t="shared" si="680"/>
        <v>-108.56867947083828</v>
      </c>
      <c r="R2297" s="12">
        <f t="shared" si="681"/>
        <v>71.431320529161724</v>
      </c>
      <c r="S2297" s="57">
        <f t="shared" si="682"/>
        <v>5.1418819613809346</v>
      </c>
      <c r="T2297" s="12">
        <f t="shared" si="665"/>
        <v>15.615578921323328</v>
      </c>
    </row>
    <row r="2298" spans="1:20" x14ac:dyDescent="0.25">
      <c r="A2298" s="57">
        <f t="shared" si="666"/>
        <v>32430.165300326244</v>
      </c>
      <c r="B2298" s="12">
        <f t="shared" si="683"/>
        <v>5161.4211128341822</v>
      </c>
      <c r="C2298" s="57" t="str">
        <f t="shared" si="667"/>
        <v>-1.9070216246431-5.69744645039728i</v>
      </c>
      <c r="D2298" s="57" t="str">
        <f t="shared" si="668"/>
        <v>7.7918052367136-6.41978729859617i</v>
      </c>
      <c r="E2298" s="57" t="str">
        <f t="shared" si="669"/>
        <v>157.170161814587+10.3672004237997i</v>
      </c>
      <c r="F2298" s="57" t="str">
        <f t="shared" si="670"/>
        <v>3.83924444298288-12.9087921442456i</v>
      </c>
      <c r="G2298" s="57" t="str">
        <f t="shared" si="671"/>
        <v>0.999844942267959-0.0124512525129389i</v>
      </c>
      <c r="H2298" s="57" t="str">
        <f t="shared" si="672"/>
        <v>159.652097409626+434.500973918248i</v>
      </c>
      <c r="I2298" s="57" t="str">
        <f t="shared" si="673"/>
        <v>17.5520309150814-1.10799314667756i</v>
      </c>
      <c r="K2298" s="57" t="str">
        <f t="shared" si="674"/>
        <v>0.00894076052559303-0.028872939210114i</v>
      </c>
      <c r="L2298" s="57" t="str">
        <f t="shared" si="675"/>
        <v>0.000125-0.0972115032594828i</v>
      </c>
      <c r="M2298" s="57" t="str">
        <f t="shared" si="676"/>
        <v>0.0015-0.0468624450363343i</v>
      </c>
      <c r="N2298" s="57">
        <f t="shared" si="677"/>
        <v>71.493825871564326</v>
      </c>
      <c r="O2298" s="57">
        <f t="shared" si="678"/>
        <v>15.574786594231398</v>
      </c>
      <c r="P2298" s="371">
        <f t="shared" si="679"/>
        <v>15.574786594231398</v>
      </c>
      <c r="Q2298" s="371">
        <f t="shared" si="680"/>
        <v>-108.50617412843567</v>
      </c>
      <c r="R2298" s="12">
        <f t="shared" si="681"/>
        <v>71.493825871564326</v>
      </c>
      <c r="S2298" s="57">
        <f t="shared" si="682"/>
        <v>5.1614211128341818</v>
      </c>
      <c r="T2298" s="12">
        <f t="shared" si="665"/>
        <v>15.574786594231398</v>
      </c>
    </row>
    <row r="2299" spans="1:20" x14ac:dyDescent="0.25">
      <c r="A2299" s="57">
        <f t="shared" si="666"/>
        <v>32553.399928467483</v>
      </c>
      <c r="B2299" s="12">
        <f t="shared" si="683"/>
        <v>5181.0345130629521</v>
      </c>
      <c r="C2299" s="57" t="str">
        <f t="shared" si="667"/>
        <v>-1.89190457576877-5.67285867709808i</v>
      </c>
      <c r="D2299" s="57" t="str">
        <f t="shared" si="668"/>
        <v>7.79174290423545-6.39739923394102i</v>
      </c>
      <c r="E2299" s="57" t="str">
        <f t="shared" si="669"/>
        <v>157.203035873993+10.416490230865i</v>
      </c>
      <c r="F2299" s="57" t="str">
        <f t="shared" si="670"/>
        <v>3.83923991007755-12.8602870491654i</v>
      </c>
      <c r="G2299" s="57" t="str">
        <f t="shared" si="671"/>
        <v>0.999843761774629-0.0124985525157246i</v>
      </c>
      <c r="H2299" s="57" t="str">
        <f t="shared" si="672"/>
        <v>160.141593754298+436.676391176112i</v>
      </c>
      <c r="I2299" s="57" t="str">
        <f t="shared" si="673"/>
        <v>17.5767983901764-1.08035016598745i</v>
      </c>
      <c r="K2299" s="57" t="str">
        <f t="shared" si="674"/>
        <v>0.00888311795032243-0.0287800892286802i</v>
      </c>
      <c r="L2299" s="57" t="str">
        <f t="shared" si="675"/>
        <v>0.000125-0.0968434979672074i</v>
      </c>
      <c r="M2299" s="57" t="str">
        <f t="shared" si="676"/>
        <v>0.0015-0.046685041877201i</v>
      </c>
      <c r="N2299" s="57">
        <f t="shared" si="677"/>
        <v>71.556400824430398</v>
      </c>
      <c r="O2299" s="57">
        <f t="shared" si="678"/>
        <v>15.534051429297834</v>
      </c>
      <c r="P2299" s="371">
        <f t="shared" si="679"/>
        <v>15.534051429297834</v>
      </c>
      <c r="Q2299" s="371">
        <f t="shared" si="680"/>
        <v>-108.4435991755696</v>
      </c>
      <c r="R2299" s="12">
        <f t="shared" si="681"/>
        <v>71.556400824430398</v>
      </c>
      <c r="S2299" s="57">
        <f t="shared" si="682"/>
        <v>5.1810345130629525</v>
      </c>
      <c r="T2299" s="12">
        <f t="shared" si="665"/>
        <v>15.534051429297834</v>
      </c>
    </row>
    <row r="2300" spans="1:20" x14ac:dyDescent="0.25">
      <c r="A2300" s="57">
        <f t="shared" si="666"/>
        <v>32677.10284819566</v>
      </c>
      <c r="B2300" s="12">
        <f t="shared" si="683"/>
        <v>5200.7224442125917</v>
      </c>
      <c r="C2300" s="57" t="str">
        <f t="shared" si="667"/>
        <v>-1.87689070763172-5.64840894196369i</v>
      </c>
      <c r="D2300" s="57" t="str">
        <f t="shared" si="668"/>
        <v>7.7916800981391-6.37510316715291i</v>
      </c>
      <c r="E2300" s="57" t="str">
        <f t="shared" si="669"/>
        <v>157.236198006796+10.4658050117052i</v>
      </c>
      <c r="F2300" s="57" t="str">
        <f t="shared" si="670"/>
        <v>3.83923534266753-12.8119669527692i</v>
      </c>
      <c r="G2300" s="57" t="str">
        <f t="shared" si="671"/>
        <v>0.999842572295322-0.0125460320896891i</v>
      </c>
      <c r="H2300" s="57" t="str">
        <f t="shared" si="672"/>
        <v>160.636780533618+438.867298684027i</v>
      </c>
      <c r="I2300" s="57" t="str">
        <f t="shared" si="673"/>
        <v>17.601821019673-1.05269505542853i</v>
      </c>
      <c r="K2300" s="57" t="str">
        <f t="shared" si="674"/>
        <v>0.00882584591678182-0.0286874237930403i</v>
      </c>
      <c r="L2300" s="57" t="str">
        <f t="shared" si="675"/>
        <v>0.000125-0.0964768858011628i</v>
      </c>
      <c r="M2300" s="57" t="str">
        <f t="shared" si="676"/>
        <v>0.0015-0.0465083102980684i</v>
      </c>
      <c r="N2300" s="57">
        <f t="shared" si="677"/>
        <v>71.619043219790228</v>
      </c>
      <c r="O2300" s="57">
        <f t="shared" si="678"/>
        <v>15.49337347683274</v>
      </c>
      <c r="P2300" s="371">
        <f t="shared" si="679"/>
        <v>15.49337347683274</v>
      </c>
      <c r="Q2300" s="371">
        <f t="shared" si="680"/>
        <v>-108.38095678020977</v>
      </c>
      <c r="R2300" s="12">
        <f t="shared" si="681"/>
        <v>71.619043219790228</v>
      </c>
      <c r="S2300" s="57">
        <f t="shared" si="682"/>
        <v>5.2007224442125919</v>
      </c>
      <c r="T2300" s="12">
        <f t="shared" si="665"/>
        <v>15.49337347683274</v>
      </c>
    </row>
    <row r="2301" spans="1:20" x14ac:dyDescent="0.25">
      <c r="A2301" s="57">
        <f t="shared" si="666"/>
        <v>32801.275839018803</v>
      </c>
      <c r="B2301" s="12">
        <f t="shared" si="683"/>
        <v>5220.4851895005995</v>
      </c>
      <c r="C2301" s="57" t="str">
        <f t="shared" si="667"/>
        <v>-1.86197947125378-5.62409631645903i</v>
      </c>
      <c r="D2301" s="57" t="str">
        <f t="shared" si="668"/>
        <v>7.79161681483356-6.35289877714296i</v>
      </c>
      <c r="E2301" s="57" t="str">
        <f t="shared" si="669"/>
        <v>157.269649433777+10.5151438324484i</v>
      </c>
      <c r="F2301" s="57" t="str">
        <f t="shared" si="670"/>
        <v>3.83923074049021-12.7638311599462i</v>
      </c>
      <c r="G2301" s="57" t="str">
        <f t="shared" si="671"/>
        <v>0.99984137376166-0.0125936919152715i</v>
      </c>
      <c r="H2301" s="57" t="str">
        <f t="shared" si="672"/>
        <v>161.137741271089+441.073865490924i</v>
      </c>
      <c r="I2301" s="57" t="str">
        <f t="shared" si="673"/>
        <v>17.6271020254414-1.02502712539164i</v>
      </c>
      <c r="K2301" s="57" t="str">
        <f t="shared" si="674"/>
        <v>0.00876894249525412-0.0285949437806063i</v>
      </c>
      <c r="L2301" s="57" t="str">
        <f t="shared" si="675"/>
        <v>0.000125-0.0961116614875102i</v>
      </c>
      <c r="M2301" s="57" t="str">
        <f t="shared" si="676"/>
        <v>0.0015-0.0463322477565932i</v>
      </c>
      <c r="N2301" s="57">
        <f t="shared" si="677"/>
        <v>71.681750890526487</v>
      </c>
      <c r="O2301" s="57">
        <f t="shared" si="678"/>
        <v>15.452752785212439</v>
      </c>
      <c r="P2301" s="371">
        <f t="shared" si="679"/>
        <v>15.452752785212439</v>
      </c>
      <c r="Q2301" s="371">
        <f t="shared" si="680"/>
        <v>-108.31824910947351</v>
      </c>
      <c r="R2301" s="12">
        <f t="shared" si="681"/>
        <v>71.681750890526487</v>
      </c>
      <c r="S2301" s="57">
        <f t="shared" si="682"/>
        <v>5.2204851895005993</v>
      </c>
      <c r="T2301" s="12">
        <f t="shared" si="665"/>
        <v>15.452752785212439</v>
      </c>
    </row>
    <row r="2302" spans="1:20" x14ac:dyDescent="0.25">
      <c r="A2302" s="57">
        <f t="shared" si="666"/>
        <v>32925.920687207079</v>
      </c>
      <c r="B2302" s="12">
        <f t="shared" si="683"/>
        <v>5240.3230332207022</v>
      </c>
      <c r="C2302" s="57" t="str">
        <f t="shared" si="667"/>
        <v>-1.84717031927693-5.59991987891742i</v>
      </c>
      <c r="D2302" s="57" t="str">
        <f t="shared" si="668"/>
        <v>7.79155305070082-6.33078574413704i</v>
      </c>
      <c r="E2302" s="57" t="str">
        <f t="shared" si="669"/>
        <v>157.303391380249+10.5645057482427i</v>
      </c>
      <c r="F2302" s="57" t="str">
        <f t="shared" si="670"/>
        <v>3.83922610328105-12.715878978237i</v>
      </c>
      <c r="G2302" s="57" t="str">
        <f t="shared" si="671"/>
        <v>0.999840166104741-0.0126415326754747i</v>
      </c>
      <c r="H2302" s="57" t="str">
        <f t="shared" si="672"/>
        <v>161.644561040212+443.296263203136i</v>
      </c>
      <c r="I2302" s="57" t="str">
        <f t="shared" si="673"/>
        <v>17.6526446807887-0.997345684057524i</v>
      </c>
      <c r="K2302" s="57" t="str">
        <f t="shared" si="674"/>
        <v>0.00871240575970802-0.0285026500528395i</v>
      </c>
      <c r="L2302" s="57" t="str">
        <f t="shared" si="675"/>
        <v>0.000125-0.0957478197723754i</v>
      </c>
      <c r="M2302" s="57" t="str">
        <f t="shared" si="676"/>
        <v>0.0015-0.0461568517200569i</v>
      </c>
      <c r="N2302" s="57">
        <f t="shared" si="677"/>
        <v>71.744521670447057</v>
      </c>
      <c r="O2302" s="57">
        <f t="shared" si="678"/>
        <v>15.412189400887611</v>
      </c>
      <c r="P2302" s="371">
        <f t="shared" si="679"/>
        <v>15.412189400887611</v>
      </c>
      <c r="Q2302" s="371">
        <f t="shared" si="680"/>
        <v>-108.25547832955294</v>
      </c>
      <c r="R2302" s="12">
        <f t="shared" si="681"/>
        <v>71.744521670447057</v>
      </c>
      <c r="S2302" s="57">
        <f t="shared" si="682"/>
        <v>5.2403230332207018</v>
      </c>
      <c r="T2302" s="12">
        <f t="shared" si="665"/>
        <v>15.412189400887611</v>
      </c>
    </row>
    <row r="2303" spans="1:20" x14ac:dyDescent="0.25">
      <c r="A2303" s="57">
        <f t="shared" si="666"/>
        <v>33051.039185818467</v>
      </c>
      <c r="B2303" s="12">
        <f t="shared" si="683"/>
        <v>5260.2362607469413</v>
      </c>
      <c r="C2303" s="57" t="str">
        <f t="shared" si="667"/>
        <v>-1.83246270598167-5.57587871449281i</v>
      </c>
      <c r="D2303" s="57" t="str">
        <f t="shared" si="668"/>
        <v>7.79148880209555-6.30876374967119i</v>
      </c>
      <c r="E2303" s="57" t="str">
        <f t="shared" si="669"/>
        <v>157.337425076012+10.6138898031407i</v>
      </c>
      <c r="F2303" s="57" t="str">
        <f t="shared" si="670"/>
        <v>3.8392214307735-12.6681097178231i</v>
      </c>
      <c r="G2303" s="57" t="str">
        <f t="shared" si="671"/>
        <v>0.999838949255141-0.0126895550558743i</v>
      </c>
      <c r="H2303" s="57" t="str">
        <f t="shared" si="672"/>
        <v>162.157326499654+445.534666032643i</v>
      </c>
      <c r="I2303" s="57" t="str">
        <f t="shared" si="673"/>
        <v>17.6784523114798-0.969650037421167i</v>
      </c>
      <c r="K2303" s="57" t="str">
        <f t="shared" si="674"/>
        <v>0.00865623378789096-0.0284105434553732i</v>
      </c>
      <c r="L2303" s="57" t="str">
        <f t="shared" si="675"/>
        <v>0.000125-0.095385355421773i</v>
      </c>
      <c r="M2303" s="57" t="str">
        <f t="shared" si="676"/>
        <v>0.0015-0.0459821196653289i</v>
      </c>
      <c r="N2303" s="57">
        <f t="shared" si="677"/>
        <v>71.807353394356539</v>
      </c>
      <c r="O2303" s="57">
        <f t="shared" si="678"/>
        <v>15.371683368391295</v>
      </c>
      <c r="P2303" s="371">
        <f t="shared" si="679"/>
        <v>15.371683368391295</v>
      </c>
      <c r="Q2303" s="371">
        <f t="shared" si="680"/>
        <v>-108.19264660564346</v>
      </c>
      <c r="R2303" s="12">
        <f t="shared" si="681"/>
        <v>71.807353394356539</v>
      </c>
      <c r="S2303" s="57">
        <f t="shared" si="682"/>
        <v>5.2602362607469413</v>
      </c>
      <c r="T2303" s="12">
        <f t="shared" si="665"/>
        <v>15.371683368391295</v>
      </c>
    </row>
    <row r="2304" spans="1:20" x14ac:dyDescent="0.25">
      <c r="A2304" s="57">
        <f t="shared" si="666"/>
        <v>33176.63313472458</v>
      </c>
      <c r="B2304" s="12">
        <f t="shared" si="683"/>
        <v>5280.2251585377799</v>
      </c>
      <c r="C2304" s="57" t="str">
        <f t="shared" si="667"/>
        <v>-1.81785608730513-5.55197191511223i</v>
      </c>
      <c r="D2304" s="57" t="str">
        <f t="shared" si="668"/>
        <v>7.79142406534478-6.28683247658693i</v>
      </c>
      <c r="E2304" s="57" t="str">
        <f t="shared" si="669"/>
        <v>157.371751755308+10.6632950299831i</v>
      </c>
      <c r="F2304" s="57" t="str">
        <f t="shared" si="670"/>
        <v>3.83921672269889-12.6205226915176i</v>
      </c>
      <c r="G2304" s="57" t="str">
        <f t="shared" si="671"/>
        <v>0.99983772314291-0.0127377597446287i</v>
      </c>
      <c r="H2304" s="57" t="str">
        <f t="shared" si="672"/>
        <v>162.67612592936+447.789250846405i</v>
      </c>
      <c r="I2304" s="57" t="str">
        <f t="shared" si="673"/>
        <v>17.704528296784-0.941939489319421i</v>
      </c>
      <c r="K2304" s="57" t="str">
        <f t="shared" si="674"/>
        <v>0.00860042466142006-0.0283186248181358i</v>
      </c>
      <c r="L2304" s="57" t="str">
        <f t="shared" si="675"/>
        <v>0.000125-0.0950242632215313i</v>
      </c>
      <c r="M2304" s="57" t="str">
        <f t="shared" si="676"/>
        <v>0.0015-0.0458080490788292i</v>
      </c>
      <c r="N2304" s="57">
        <f t="shared" si="677"/>
        <v>71.870243898125352</v>
      </c>
      <c r="O2304" s="57">
        <f t="shared" si="678"/>
        <v>15.331234730347173</v>
      </c>
      <c r="P2304" s="371">
        <f t="shared" si="679"/>
        <v>15.331234730347173</v>
      </c>
      <c r="Q2304" s="371">
        <f t="shared" si="680"/>
        <v>-108.12975610187465</v>
      </c>
      <c r="R2304" s="12">
        <f t="shared" si="681"/>
        <v>71.870243898125352</v>
      </c>
      <c r="S2304" s="57">
        <f t="shared" si="682"/>
        <v>5.28022515853778</v>
      </c>
      <c r="T2304" s="12">
        <f t="shared" si="665"/>
        <v>15.331234730347173</v>
      </c>
    </row>
    <row r="2305" spans="1:20" x14ac:dyDescent="0.25">
      <c r="A2305" s="57">
        <f t="shared" si="666"/>
        <v>33302.704340636534</v>
      </c>
      <c r="B2305" s="12">
        <f t="shared" si="683"/>
        <v>5300.2900141402233</v>
      </c>
      <c r="C2305" s="57" t="str">
        <f t="shared" si="667"/>
        <v>-1.80334992085858-5.52819857942891i</v>
      </c>
      <c r="D2305" s="57" t="str">
        <f t="shared" si="668"/>
        <v>7.79135883674804-6.26499160902673i</v>
      </c>
      <c r="E2305" s="57" t="str">
        <f t="shared" si="669"/>
        <v>157.406372656777+10.7127204502808i</v>
      </c>
      <c r="F2305" s="57" t="str">
        <f t="shared" si="670"/>
        <v>3.83921197878664-12.5731172147548i</v>
      </c>
      <c r="G2305" s="57" t="str">
        <f t="shared" si="671"/>
        <v>0.999836487697562-0.0127861474324886i</v>
      </c>
      <c r="H2305" s="57" t="str">
        <f t="shared" si="672"/>
        <v>163.201049267649+450.060197216775i</v>
      </c>
      <c r="I2305" s="57" t="str">
        <f t="shared" si="673"/>
        <v>17.7308760705448-0.914213341461452i</v>
      </c>
      <c r="K2305" s="57" t="str">
        <f t="shared" si="674"/>
        <v>0.00854497646587246-0.0282268949554746i</v>
      </c>
      <c r="L2305" s="57" t="str">
        <f t="shared" si="675"/>
        <v>0.000125-0.0946645379772176i</v>
      </c>
      <c r="M2305" s="57" t="str">
        <f t="shared" si="676"/>
        <v>0.0015-0.0456346374564946i</v>
      </c>
      <c r="N2305" s="57">
        <f t="shared" si="677"/>
        <v>71.933191018760809</v>
      </c>
      <c r="O2305" s="57">
        <f t="shared" si="678"/>
        <v>15.290843527478513</v>
      </c>
      <c r="P2305" s="371">
        <f t="shared" si="679"/>
        <v>15.290843527478513</v>
      </c>
      <c r="Q2305" s="371">
        <f t="shared" si="680"/>
        <v>-108.06680898123919</v>
      </c>
      <c r="R2305" s="12">
        <f t="shared" si="681"/>
        <v>71.933191018760809</v>
      </c>
      <c r="S2305" s="57">
        <f t="shared" si="682"/>
        <v>5.3002900141402236</v>
      </c>
      <c r="T2305" s="12">
        <f t="shared" si="665"/>
        <v>15.290843527478513</v>
      </c>
    </row>
    <row r="2306" spans="1:20" x14ac:dyDescent="0.25">
      <c r="A2306" s="57">
        <f t="shared" si="666"/>
        <v>33429.254617130951</v>
      </c>
      <c r="B2306" s="12">
        <f t="shared" si="683"/>
        <v>5320.4311161939559</v>
      </c>
      <c r="C2306" s="57" t="str">
        <f t="shared" si="667"/>
        <v>-1.78894366594441-5.50455781277434i</v>
      </c>
      <c r="D2306" s="57" t="str">
        <f t="shared" si="668"/>
        <v>7.79129311257666-6.24324083242924i</v>
      </c>
      <c r="E2306" s="57" t="str">
        <f t="shared" si="669"/>
        <v>157.441289023404+10.7621650741006i</v>
      </c>
      <c r="F2306" s="57" t="str">
        <f t="shared" si="670"/>
        <v>3.83920719876399-12.5258926055803i</v>
      </c>
      <c r="G2306" s="57" t="str">
        <f t="shared" si="671"/>
        <v>0.999835242848077-0.0128347188128062i</v>
      </c>
      <c r="H2306" s="57" t="str">
        <f t="shared" si="672"/>
        <v>163.732188149297+452.347687473088i</v>
      </c>
      <c r="I2306" s="57" t="str">
        <f t="shared" si="673"/>
        <v>17.7574991222767-0.886470893462149i</v>
      </c>
      <c r="K2306" s="57" t="str">
        <f t="shared" si="674"/>
        <v>0.00848988729087246-0.0281353546662773i</v>
      </c>
      <c r="L2306" s="57" t="str">
        <f t="shared" si="675"/>
        <v>0.000125-0.0943061745140644i</v>
      </c>
      <c r="M2306" s="57" t="str">
        <f t="shared" si="676"/>
        <v>0.0015-0.0454618823037403i</v>
      </c>
      <c r="N2306" s="57">
        <f t="shared" si="677"/>
        <v>71.996192594474351</v>
      </c>
      <c r="O2306" s="57">
        <f t="shared" si="678"/>
        <v>15.250509798615479</v>
      </c>
      <c r="P2306" s="371">
        <f t="shared" si="679"/>
        <v>15.250509798615479</v>
      </c>
      <c r="Q2306" s="371">
        <f t="shared" si="680"/>
        <v>-108.00380740552565</v>
      </c>
      <c r="R2306" s="12">
        <f t="shared" si="681"/>
        <v>71.996192594474351</v>
      </c>
      <c r="S2306" s="57">
        <f t="shared" si="682"/>
        <v>5.3204311161939559</v>
      </c>
      <c r="T2306" s="12">
        <f t="shared" si="665"/>
        <v>15.250509798615479</v>
      </c>
    </row>
    <row r="2307" spans="1:20" x14ac:dyDescent="0.25">
      <c r="A2307" s="57">
        <f t="shared" si="666"/>
        <v>33556.285784676045</v>
      </c>
      <c r="B2307" s="12">
        <f t="shared" si="683"/>
        <v>5340.6487544354932</v>
      </c>
      <c r="C2307" s="57" t="str">
        <f t="shared" si="667"/>
        <v>-1.77463678357308-5.48104872711187i</v>
      </c>
      <c r="D2307" s="57" t="str">
        <f t="shared" si="668"/>
        <v>7.79122688907406-6.22157983352505i</v>
      </c>
      <c r="E2307" s="57" t="str">
        <f t="shared" si="669"/>
        <v>157.476502102474+10.8116278999445i</v>
      </c>
      <c r="F2307" s="57" t="str">
        <f t="shared" si="670"/>
        <v>3.83920238235619-12.478848184642i</v>
      </c>
      <c r="G2307" s="57" t="str">
        <f t="shared" si="671"/>
        <v>0.999833988522896-0.012883474581545i</v>
      </c>
      <c r="H2307" s="57" t="str">
        <f t="shared" si="672"/>
        <v>164.269635944663+454.651906754387i</v>
      </c>
      <c r="I2307" s="57" t="str">
        <f t="shared" si="673"/>
        <v>17.7844009982892-0.858711442879296i</v>
      </c>
      <c r="K2307" s="57" t="str">
        <f t="shared" si="674"/>
        <v>0.0084351552301782-0.0280440047340956i</v>
      </c>
      <c r="L2307" s="57" t="str">
        <f t="shared" si="675"/>
        <v>0.000125-0.0939491676768923i</v>
      </c>
      <c r="M2307" s="57" t="str">
        <f t="shared" si="676"/>
        <v>0.0015-0.0452897811354258i</v>
      </c>
      <c r="N2307" s="57">
        <f t="shared" si="677"/>
        <v>72.059246464748071</v>
      </c>
      <c r="O2307" s="57">
        <f t="shared" si="678"/>
        <v>15.210233580704566</v>
      </c>
      <c r="P2307" s="371">
        <f t="shared" si="679"/>
        <v>15.210233580704566</v>
      </c>
      <c r="Q2307" s="371">
        <f t="shared" si="680"/>
        <v>-107.94075353525193</v>
      </c>
      <c r="R2307" s="12">
        <f t="shared" si="681"/>
        <v>72.059246464748071</v>
      </c>
      <c r="S2307" s="57">
        <f t="shared" si="682"/>
        <v>5.3406487544354935</v>
      </c>
      <c r="T2307" s="12">
        <f t="shared" si="665"/>
        <v>15.210233580704566</v>
      </c>
    </row>
    <row r="2308" spans="1:20" x14ac:dyDescent="0.25">
      <c r="A2308" s="57">
        <f t="shared" si="666"/>
        <v>33683.79967065782</v>
      </c>
      <c r="B2308" s="12">
        <f t="shared" si="683"/>
        <v>5360.943219702348</v>
      </c>
      <c r="C2308" s="57" t="str">
        <f t="shared" si="667"/>
        <v>-1.76042873647921-5.45767044098953i</v>
      </c>
      <c r="D2308" s="57" t="str">
        <f t="shared" si="668"/>
        <v>7.7911601624552-6.20000830033175i</v>
      </c>
      <c r="E2308" s="57" t="str">
        <f t="shared" si="669"/>
        <v>157.512013145523+10.8611079146342i</v>
      </c>
      <c r="F2308" s="57" t="str">
        <f t="shared" si="670"/>
        <v>3.83919752928635-12.4319832751793i</v>
      </c>
      <c r="G2308" s="57" t="str">
        <f t="shared" si="671"/>
        <v>0.999832724649915-0.0129324154372899i</v>
      </c>
      <c r="H2308" s="57" t="str">
        <f t="shared" si="672"/>
        <v>164.813487799871+456.973043063354i</v>
      </c>
      <c r="I2308" s="57" t="str">
        <f t="shared" si="673"/>
        <v>17.8115853028355-0.83093428525332i</v>
      </c>
      <c r="K2308" s="57" t="str">
        <f t="shared" si="674"/>
        <v>0.00838077838176591-0.0279528459272676i</v>
      </c>
      <c r="L2308" s="57" t="str">
        <f t="shared" si="675"/>
        <v>0.000125-0.0935935123300374i</v>
      </c>
      <c r="M2308" s="57" t="str">
        <f t="shared" si="676"/>
        <v>0.0015-0.0451183314758177i</v>
      </c>
      <c r="N2308" s="57">
        <f t="shared" si="677"/>
        <v>72.1223504704014</v>
      </c>
      <c r="O2308" s="57">
        <f t="shared" si="678"/>
        <v>15.170014908816585</v>
      </c>
      <c r="P2308" s="371">
        <f t="shared" si="679"/>
        <v>15.170014908816585</v>
      </c>
      <c r="Q2308" s="371">
        <f t="shared" si="680"/>
        <v>-107.8776495295986</v>
      </c>
      <c r="R2308" s="12">
        <f t="shared" si="681"/>
        <v>72.1223504704014</v>
      </c>
      <c r="S2308" s="57">
        <f t="shared" si="682"/>
        <v>5.3609432197023477</v>
      </c>
      <c r="T2308" s="12">
        <f t="shared" si="665"/>
        <v>15.170014908816585</v>
      </c>
    </row>
    <row r="2309" spans="1:20" x14ac:dyDescent="0.25">
      <c r="A2309" s="57">
        <f t="shared" si="666"/>
        <v>33811.798109406322</v>
      </c>
      <c r="B2309" s="12">
        <f t="shared" si="683"/>
        <v>5381.3148039372172</v>
      </c>
      <c r="C2309" s="57" t="str">
        <f t="shared" si="667"/>
        <v>-1.74631898913747-5.43442207949334i</v>
      </c>
      <c r="D2309" s="57" t="str">
        <f t="shared" si="668"/>
        <v>7.79109292890653-6.17852592214966i</v>
      </c>
      <c r="E2309" s="57" t="str">
        <f t="shared" si="669"/>
        <v>157.547823408282+10.9106040931936i</v>
      </c>
      <c r="F2309" s="57" t="str">
        <f t="shared" si="670"/>
        <v>3.83919263927553-12.3852972030139i</v>
      </c>
      <c r="G2309" s="57" t="str">
        <f t="shared" si="671"/>
        <v>0.99983145115648-0.012981542081256i</v>
      </c>
      <c r="H2309" s="57" t="str">
        <f t="shared" si="672"/>
        <v>165.363840678098+459.311287321464i</v>
      </c>
      <c r="I2309" s="57" t="str">
        <f t="shared" si="673"/>
        <v>17.839055699291-0.803138714151378i</v>
      </c>
      <c r="K2309" s="57" t="str">
        <f t="shared" si="674"/>
        <v>0.00832675484791303-0.0278618789990402i</v>
      </c>
      <c r="L2309" s="57" t="str">
        <f t="shared" si="675"/>
        <v>0.000125-0.09323920335728i</v>
      </c>
      <c r="M2309" s="57" t="str">
        <f t="shared" si="676"/>
        <v>0.0015-0.044947530858555i</v>
      </c>
      <c r="N2309" s="57">
        <f t="shared" si="677"/>
        <v>72.185502453655758</v>
      </c>
      <c r="O2309" s="57">
        <f t="shared" si="678"/>
        <v>15.129853816155252</v>
      </c>
      <c r="P2309" s="371">
        <f t="shared" si="679"/>
        <v>15.129853816155252</v>
      </c>
      <c r="Q2309" s="371">
        <f t="shared" si="680"/>
        <v>-107.81449754634424</v>
      </c>
      <c r="R2309" s="12">
        <f t="shared" si="681"/>
        <v>72.185502453655758</v>
      </c>
      <c r="S2309" s="57">
        <f t="shared" si="682"/>
        <v>5.381314803937217</v>
      </c>
      <c r="T2309" s="12">
        <f t="shared" si="665"/>
        <v>15.129853816155252</v>
      </c>
    </row>
    <row r="2310" spans="1:20" x14ac:dyDescent="0.25">
      <c r="A2310" s="57">
        <f t="shared" si="666"/>
        <v>33940.28294222206</v>
      </c>
      <c r="B2310" s="12">
        <f t="shared" si="683"/>
        <v>5401.7638001921787</v>
      </c>
      <c r="C2310" s="57" t="str">
        <f t="shared" si="667"/>
        <v>-1.73230700777794-5.41130277420048i</v>
      </c>
      <c r="D2310" s="57" t="str">
        <f t="shared" si="668"/>
        <v>7.79102518458569-6.15713238955721i</v>
      </c>
      <c r="E2310" s="57" t="str">
        <f t="shared" si="669"/>
        <v>157.583934150619+10.9601153987298i</v>
      </c>
      <c r="F2310" s="57" t="str">
        <f t="shared" si="670"/>
        <v>3.8391877120426-12.3387892965401i</v>
      </c>
      <c r="G2310" s="57" t="str">
        <f t="shared" si="671"/>
        <v>0.999830167969387-0.0130308552172994i</v>
      </c>
      <c r="H2310" s="57" t="str">
        <f t="shared" si="672"/>
        <v>165.920793401986+461.6668334254i</v>
      </c>
      <c r="I2310" s="57" t="str">
        <f t="shared" si="673"/>
        <v>17.8668159113605-0.775324021214929i</v>
      </c>
      <c r="K2310" s="57" t="str">
        <f t="shared" si="674"/>
        <v>0.00827308273527943-0.0277711046876916i</v>
      </c>
      <c r="L2310" s="57" t="str">
        <f t="shared" si="675"/>
        <v>0.000125-0.0928862356617657i</v>
      </c>
      <c r="M2310" s="57" t="str">
        <f t="shared" si="676"/>
        <v>0.0015-0.044777376826614i</v>
      </c>
      <c r="N2310" s="57">
        <f t="shared" si="677"/>
        <v>72.248700258198127</v>
      </c>
      <c r="O2310" s="57">
        <f t="shared" si="678"/>
        <v>15.089750334065302</v>
      </c>
      <c r="P2310" s="371">
        <f t="shared" si="679"/>
        <v>15.089750334065302</v>
      </c>
      <c r="Q2310" s="371">
        <f t="shared" si="680"/>
        <v>-107.75129974180187</v>
      </c>
      <c r="R2310" s="12">
        <f t="shared" si="681"/>
        <v>72.248700258198127</v>
      </c>
      <c r="S2310" s="57">
        <f t="shared" si="682"/>
        <v>5.4017638001921791</v>
      </c>
      <c r="T2310" s="12">
        <f t="shared" si="665"/>
        <v>15.089750334065302</v>
      </c>
    </row>
    <row r="2311" spans="1:20" x14ac:dyDescent="0.25">
      <c r="A2311" s="57">
        <f t="shared" si="666"/>
        <v>34069.256017402506</v>
      </c>
      <c r="B2311" s="12">
        <f t="shared" si="683"/>
        <v>5422.290502632909</v>
      </c>
      <c r="C2311" s="57" t="str">
        <f t="shared" si="667"/>
        <v>-1.71839226040137-5.38831166313337i</v>
      </c>
      <c r="D2311" s="57" t="str">
        <f t="shared" si="668"/>
        <v>7.79095692562138-6.13582739440646i</v>
      </c>
      <c r="E2311" s="57" t="str">
        <f t="shared" si="669"/>
        <v>157.6203466365+11.0096407823145i</v>
      </c>
      <c r="F2311" s="57" t="str">
        <f t="shared" si="670"/>
        <v>3.83918274730436-12.292458886715i</v>
      </c>
      <c r="G2311" s="57" t="str">
        <f t="shared" si="671"/>
        <v>0.999828875014875-0.0130803555519258i</v>
      </c>
      <c r="H2311" s="57" t="str">
        <f t="shared" si="672"/>
        <v>166.484446697234+464.039878304775i</v>
      </c>
      <c r="I2311" s="57" t="str">
        <f t="shared" si="673"/>
        <v>17.8948697243143-0.747489496211079i</v>
      </c>
      <c r="K2311" s="57" t="str">
        <f t="shared" si="674"/>
        <v>0.00821976015498676-0.0276805237166529i</v>
      </c>
      <c r="L2311" s="57" t="str">
        <f t="shared" si="675"/>
        <v>0.000125-0.0925346041659346i</v>
      </c>
      <c r="M2311" s="57" t="str">
        <f t="shared" si="676"/>
        <v>0.0015-0.0446078669322714i</v>
      </c>
      <c r="N2311" s="57">
        <f t="shared" si="677"/>
        <v>72.311941729243003</v>
      </c>
      <c r="O2311" s="57">
        <f t="shared" si="678"/>
        <v>15.049704492041906</v>
      </c>
      <c r="P2311" s="371">
        <f t="shared" si="679"/>
        <v>15.049704492041906</v>
      </c>
      <c r="Q2311" s="371">
        <f t="shared" si="680"/>
        <v>-107.688058270757</v>
      </c>
      <c r="R2311" s="12">
        <f t="shared" si="681"/>
        <v>72.311941729243003</v>
      </c>
      <c r="S2311" s="57">
        <f t="shared" si="682"/>
        <v>5.4222905026329089</v>
      </c>
      <c r="T2311" s="12">
        <f t="shared" si="665"/>
        <v>15.049704492041906</v>
      </c>
    </row>
    <row r="2312" spans="1:20" x14ac:dyDescent="0.25">
      <c r="A2312" s="57">
        <f t="shared" si="666"/>
        <v>34198.719190268639</v>
      </c>
      <c r="B2312" s="12">
        <f t="shared" si="683"/>
        <v>5442.8952065429139</v>
      </c>
      <c r="C2312" s="57" t="str">
        <f t="shared" si="667"/>
        <v>-1.70457421679354-5.3654478907129i</v>
      </c>
      <c r="D2312" s="57" t="str">
        <f t="shared" si="668"/>
        <v>7.79088814811304-6.11461062981859i</v>
      </c>
      <c r="E2312" s="57" t="str">
        <f t="shared" si="669"/>
        <v>157.657062133917+11.0591791828668i</v>
      </c>
      <c r="F2312" s="57" t="str">
        <f t="shared" si="670"/>
        <v>3.83917774477539-12.2463053070488i</v>
      </c>
      <c r="G2312" s="57" t="str">
        <f t="shared" si="671"/>
        <v>0.99982757221862-0.0131300437943012i</v>
      </c>
      <c r="H2312" s="57" t="str">
        <f t="shared" si="672"/>
        <v>167.054903237381+466.430621981146i</v>
      </c>
      <c r="I2312" s="57" t="str">
        <f t="shared" si="673"/>
        <v>17.9232209862541-0.719634427088314i</v>
      </c>
      <c r="K2312" s="57" t="str">
        <f t="shared" si="674"/>
        <v>0.00816678522269691-0.0275901367946306i</v>
      </c>
      <c r="L2312" s="57" t="str">
        <f t="shared" si="675"/>
        <v>0.000125-0.0921843038114514i</v>
      </c>
      <c r="M2312" s="57" t="str">
        <f t="shared" si="676"/>
        <v>0.0015-0.0444389987370704i</v>
      </c>
      <c r="N2312" s="57">
        <f t="shared" si="677"/>
        <v>72.37522471359469</v>
      </c>
      <c r="O2312" s="57">
        <f t="shared" si="678"/>
        <v>15.009716317738356</v>
      </c>
      <c r="P2312" s="371">
        <f t="shared" si="679"/>
        <v>15.009716317738356</v>
      </c>
      <c r="Q2312" s="371">
        <f t="shared" si="680"/>
        <v>-107.62477528640531</v>
      </c>
      <c r="R2312" s="12">
        <f t="shared" si="681"/>
        <v>72.37522471359469</v>
      </c>
      <c r="S2312" s="57">
        <f t="shared" si="682"/>
        <v>5.4428952065429135</v>
      </c>
      <c r="T2312" s="12">
        <f t="shared" si="665"/>
        <v>15.009716317738356</v>
      </c>
    </row>
    <row r="2313" spans="1:20" x14ac:dyDescent="0.25">
      <c r="A2313" s="57">
        <f t="shared" si="666"/>
        <v>34328.674323191655</v>
      </c>
      <c r="B2313" s="12">
        <f t="shared" si="683"/>
        <v>5463.5782083277772</v>
      </c>
      <c r="C2313" s="57" t="str">
        <f t="shared" si="667"/>
        <v>-1.69085234853969-5.34271060771274i</v>
      </c>
      <c r="D2313" s="57" t="str">
        <f t="shared" si="668"/>
        <v>7.79081884813064-6.09348179017945i</v>
      </c>
      <c r="E2313" s="57" t="str">
        <f t="shared" si="669"/>
        <v>157.694081914841+11.1087295270336i</v>
      </c>
      <c r="F2313" s="57" t="str">
        <f t="shared" si="670"/>
        <v>3.83917270416815-12.2003278935956i</v>
      </c>
      <c r="G2313" s="57" t="str">
        <f t="shared" si="671"/>
        <v>0.999826259505735-0.0131799206562614i</v>
      </c>
      <c r="H2313" s="57" t="str">
        <f t="shared" si="672"/>
        <v>167.632267689844+468.839267628424i</v>
      </c>
      <c r="I2313" s="57" t="str">
        <f t="shared" si="673"/>
        <v>17.9518736094121-0.691758100036496i</v>
      </c>
      <c r="K2313" s="57" t="str">
        <f t="shared" si="674"/>
        <v>0.00811415605868819-0.0274999446157285i</v>
      </c>
      <c r="L2313" s="57" t="str">
        <f t="shared" si="675"/>
        <v>0.000125-0.0918353295591266i</v>
      </c>
      <c r="M2313" s="57" t="str">
        <f t="shared" si="676"/>
        <v>0.0015-0.0442707698117857i</v>
      </c>
      <c r="N2313" s="57">
        <f t="shared" si="677"/>
        <v>72.438547059706906</v>
      </c>
      <c r="O2313" s="57">
        <f t="shared" si="678"/>
        <v>14.969785836975351</v>
      </c>
      <c r="P2313" s="371">
        <f t="shared" si="679"/>
        <v>14.969785836975351</v>
      </c>
      <c r="Q2313" s="371">
        <f t="shared" si="680"/>
        <v>-107.56145294029309</v>
      </c>
      <c r="R2313" s="12">
        <f t="shared" si="681"/>
        <v>72.438547059706906</v>
      </c>
      <c r="S2313" s="57">
        <f t="shared" si="682"/>
        <v>5.4635782083277773</v>
      </c>
      <c r="T2313" s="12">
        <f t="shared" si="665"/>
        <v>14.969785836975351</v>
      </c>
    </row>
    <row r="2314" spans="1:20" x14ac:dyDescent="0.25">
      <c r="A2314" s="57">
        <f t="shared" si="666"/>
        <v>34459.123285619789</v>
      </c>
      <c r="B2314" s="12">
        <f t="shared" si="683"/>
        <v>5484.339805519423</v>
      </c>
      <c r="C2314" s="57" t="str">
        <f t="shared" si="667"/>
        <v>-1.67722612903809-5.32009897121301i</v>
      </c>
      <c r="D2314" s="57" t="str">
        <f t="shared" si="668"/>
        <v>7.79074902171464-6.07244057113517i</v>
      </c>
      <c r="E2314" s="57" t="str">
        <f t="shared" si="669"/>
        <v>157.731407255152+11.1582907290714i</v>
      </c>
      <c r="F2314" s="57" t="str">
        <f t="shared" si="670"/>
        <v>3.83916762519292-12.1545259849433i</v>
      </c>
      <c r="G2314" s="57" t="str">
        <f t="shared" si="671"/>
        <v>0.999824936800764-0.0132299868523217i</v>
      </c>
      <c r="H2314" s="57" t="str">
        <f t="shared" si="672"/>
        <v>168.216646763237+471.266021634667i</v>
      </c>
      <c r="I2314" s="57" t="str">
        <f t="shared" si="673"/>
        <v>17.9808315714803-0.663859799551211i</v>
      </c>
      <c r="K2314" s="57" t="str">
        <f t="shared" si="674"/>
        <v>0.00806187078793027-0.0274099478595684i</v>
      </c>
      <c r="L2314" s="57" t="str">
        <f t="shared" si="675"/>
        <v>0.000125-0.091487676388849i</v>
      </c>
      <c r="M2314" s="57" t="str">
        <f t="shared" si="676"/>
        <v>0.0015-0.0441031777363874i</v>
      </c>
      <c r="N2314" s="57">
        <f t="shared" si="677"/>
        <v>72.501906617743273</v>
      </c>
      <c r="O2314" s="57">
        <f t="shared" si="678"/>
        <v>14.929913073748903</v>
      </c>
      <c r="P2314" s="371">
        <f t="shared" si="679"/>
        <v>14.929913073748903</v>
      </c>
      <c r="Q2314" s="371">
        <f t="shared" si="680"/>
        <v>-107.49809338225673</v>
      </c>
      <c r="R2314" s="12">
        <f t="shared" si="681"/>
        <v>72.501906617743273</v>
      </c>
      <c r="S2314" s="57">
        <f t="shared" si="682"/>
        <v>5.484339805519423</v>
      </c>
      <c r="T2314" s="12">
        <f t="shared" si="665"/>
        <v>14.929913073748903</v>
      </c>
    </row>
    <row r="2315" spans="1:20" x14ac:dyDescent="0.25">
      <c r="A2315" s="57">
        <f t="shared" si="666"/>
        <v>34590.067954105143</v>
      </c>
      <c r="B2315" s="12">
        <f t="shared" si="683"/>
        <v>5505.1802967803969</v>
      </c>
      <c r="C2315" s="57" t="str">
        <f t="shared" si="667"/>
        <v>-1.66369503351382-5.29761214455513i</v>
      </c>
      <c r="D2315" s="57" t="str">
        <f t="shared" si="668"/>
        <v>7.79067866487564-6.05148666958762i</v>
      </c>
      <c r="E2315" s="57" t="str">
        <f t="shared" si="669"/>
        <v>157.769039434595+11.2078616907259i</v>
      </c>
      <c r="F2315" s="57" t="str">
        <f t="shared" si="670"/>
        <v>3.83916250755773-12.1088989222046i</v>
      </c>
      <c r="G2315" s="57" t="str">
        <f t="shared" si="671"/>
        <v>0.999823604027674-0.0132802430996873i</v>
      </c>
      <c r="H2315" s="57" t="str">
        <f t="shared" si="672"/>
        <v>168.808149255998+473.711093665293i</v>
      </c>
      <c r="I2315" s="57" t="str">
        <f t="shared" si="673"/>
        <v>18.0100989169731-0.635938808503i</v>
      </c>
      <c r="K2315" s="57" t="str">
        <f t="shared" si="674"/>
        <v>0.0080099275401575-0.0273201471914125i</v>
      </c>
      <c r="L2315" s="57" t="str">
        <f t="shared" si="675"/>
        <v>0.000125-0.0911413392995105i</v>
      </c>
      <c r="M2315" s="57" t="str">
        <f t="shared" si="676"/>
        <v>0.0015-0.0439362201000073i</v>
      </c>
      <c r="N2315" s="57">
        <f t="shared" si="677"/>
        <v>72.565301239633925</v>
      </c>
      <c r="O2315" s="57">
        <f t="shared" si="678"/>
        <v>14.89009805024002</v>
      </c>
      <c r="P2315" s="371">
        <f t="shared" si="679"/>
        <v>14.89009805024002</v>
      </c>
      <c r="Q2315" s="371">
        <f t="shared" si="680"/>
        <v>-107.43469876036608</v>
      </c>
      <c r="R2315" s="12">
        <f t="shared" si="681"/>
        <v>72.565301239633925</v>
      </c>
      <c r="S2315" s="57">
        <f t="shared" si="682"/>
        <v>5.5051802967803969</v>
      </c>
      <c r="T2315" s="12">
        <f t="shared" si="665"/>
        <v>14.89009805024002</v>
      </c>
    </row>
    <row r="2316" spans="1:20" x14ac:dyDescent="0.25">
      <c r="A2316" s="57">
        <f t="shared" si="666"/>
        <v>34721.510212330744</v>
      </c>
      <c r="B2316" s="12">
        <f t="shared" si="683"/>
        <v>5526.0999819081626</v>
      </c>
      <c r="C2316" s="57" t="str">
        <f t="shared" si="667"/>
        <v>-1.65025853903145-5.27524929729542i</v>
      </c>
      <c r="D2316" s="57" t="str">
        <f t="shared" si="668"/>
        <v>7.79060777359393-6.03061978369007i</v>
      </c>
      <c r="E2316" s="57" t="str">
        <f t="shared" si="669"/>
        <v>157.806979736698+11.2574413011145i</v>
      </c>
      <c r="F2316" s="57" t="str">
        <f t="shared" si="670"/>
        <v>3.83915735096839-12.0634460490072i</v>
      </c>
      <c r="G2316" s="57" t="str">
        <f t="shared" si="671"/>
        <v>0.999822261109858-0.0133306901182623i</v>
      </c>
      <c r="H2316" s="57" t="str">
        <f t="shared" si="672"/>
        <v>169.406886106422+476.174696727802i</v>
      </c>
      <c r="I2316" s="57" t="str">
        <f t="shared" si="673"/>
        <v>18.0396797586256-0.607994408211998i</v>
      </c>
      <c r="K2316" s="57" t="str">
        <f t="shared" si="674"/>
        <v>0.00795832444994083-0.0272305432622837i</v>
      </c>
      <c r="L2316" s="57" t="str">
        <f t="shared" si="675"/>
        <v>0.000125-0.090796313308937i</v>
      </c>
      <c r="M2316" s="57" t="str">
        <f t="shared" si="676"/>
        <v>0.0015-0.043769894500904i</v>
      </c>
      <c r="N2316" s="57">
        <f t="shared" si="677"/>
        <v>72.628728779133567</v>
      </c>
      <c r="O2316" s="57">
        <f t="shared" si="678"/>
        <v>14.850340786821947</v>
      </c>
      <c r="P2316" s="371">
        <f t="shared" si="679"/>
        <v>14.850340786821947</v>
      </c>
      <c r="Q2316" s="371">
        <f t="shared" si="680"/>
        <v>-107.37127122086643</v>
      </c>
      <c r="R2316" s="12">
        <f t="shared" si="681"/>
        <v>72.628728779133567</v>
      </c>
      <c r="S2316" s="57">
        <f t="shared" si="682"/>
        <v>5.5260999819081622</v>
      </c>
      <c r="T2316" s="12">
        <f t="shared" si="665"/>
        <v>14.850340786821947</v>
      </c>
    </row>
    <row r="2317" spans="1:20" x14ac:dyDescent="0.25">
      <c r="A2317" s="57">
        <f t="shared" si="666"/>
        <v>34853.451951137598</v>
      </c>
      <c r="B2317" s="12">
        <f t="shared" si="683"/>
        <v>5547.0991618394137</v>
      </c>
      <c r="C2317" s="57" t="str">
        <f t="shared" si="667"/>
        <v>-1.63691612450797-5.25300960516043i</v>
      </c>
      <c r="D2317" s="57" t="str">
        <f t="shared" si="668"/>
        <v>7.79053634381972-6.00983961284277i</v>
      </c>
      <c r="E2317" s="57" t="str">
        <f t="shared" si="669"/>
        <v>157.845229448727+11.3070284366059i</v>
      </c>
      <c r="F2317" s="57" t="str">
        <f t="shared" si="670"/>
        <v>3.83915215512851-12.0181667114843i</v>
      </c>
      <c r="G2317" s="57" t="str">
        <f t="shared" si="671"/>
        <v>0.999820907970123-0.0133813286306609i</v>
      </c>
      <c r="H2317" s="57" t="str">
        <f t="shared" si="672"/>
        <v>170.012970444061+478.657047237984i</v>
      </c>
      <c r="I2317" s="57" t="str">
        <f t="shared" si="673"/>
        <v>18.0695782788245-0.580025878526679i</v>
      </c>
      <c r="K2317" s="57" t="str">
        <f t="shared" si="674"/>
        <v>0.00790705965675767-0.0271411367090865i</v>
      </c>
      <c r="L2317" s="57" t="str">
        <f t="shared" si="675"/>
        <v>0.000125-0.0904525934538128i</v>
      </c>
      <c r="M2317" s="57" t="str">
        <f t="shared" si="676"/>
        <v>0.0015-0.0436041985464276i</v>
      </c>
      <c r="N2317" s="57">
        <f t="shared" si="677"/>
        <v>72.692187091877116</v>
      </c>
      <c r="O2317" s="57">
        <f t="shared" si="678"/>
        <v>14.81064130207004</v>
      </c>
      <c r="P2317" s="371">
        <f t="shared" si="679"/>
        <v>14.81064130207004</v>
      </c>
      <c r="Q2317" s="371">
        <f t="shared" si="680"/>
        <v>-107.30781290812288</v>
      </c>
      <c r="R2317" s="12">
        <f t="shared" si="681"/>
        <v>72.692187091877116</v>
      </c>
      <c r="S2317" s="57">
        <f t="shared" si="682"/>
        <v>5.5470991618394141</v>
      </c>
      <c r="T2317" s="12">
        <f t="shared" si="665"/>
        <v>14.81064130207004</v>
      </c>
    </row>
    <row r="2318" spans="1:20" x14ac:dyDescent="0.25">
      <c r="A2318" s="57">
        <f t="shared" si="666"/>
        <v>34985.895068551923</v>
      </c>
      <c r="B2318" s="12">
        <f t="shared" si="683"/>
        <v>5568.1781386544035</v>
      </c>
      <c r="C2318" s="57" t="str">
        <f t="shared" si="667"/>
        <v>-1.62366727072493-5.23089225000139i</v>
      </c>
      <c r="D2318" s="57" t="str">
        <f t="shared" si="668"/>
        <v>7.79046437147268-5.98914585768862i</v>
      </c>
      <c r="E2318" s="57" t="str">
        <f t="shared" si="669"/>
        <v>157.883789861609+11.3566219607009i</v>
      </c>
      <c r="F2318" s="57" t="str">
        <f t="shared" si="670"/>
        <v>3.83914691973948-11.9730602582654i</v>
      </c>
      <c r="G2318" s="57" t="str">
        <f t="shared" si="671"/>
        <v>0.999819544530692-0.0134321593622162i</v>
      </c>
      <c r="H2318" s="57" t="str">
        <f t="shared" si="672"/>
        <v>170.626517642607+481.158365087682i</v>
      </c>
      <c r="I2318" s="57" t="str">
        <f t="shared" si="673"/>
        <v>18.0997987310768-0.552032497909157i</v>
      </c>
      <c r="K2318" s="57" t="str">
        <f t="shared" si="674"/>
        <v>0.00785613130506093-0.0270519281547279i</v>
      </c>
      <c r="L2318" s="57" t="str">
        <f t="shared" si="675"/>
        <v>0.000125-0.0901101747896116i</v>
      </c>
      <c r="M2318" s="57" t="str">
        <f t="shared" si="676"/>
        <v>0.0015-0.0434391298529861i</v>
      </c>
      <c r="N2318" s="57">
        <f t="shared" si="677"/>
        <v>72.755674035434993</v>
      </c>
      <c r="O2318" s="57">
        <f t="shared" si="678"/>
        <v>14.770999612769867</v>
      </c>
      <c r="P2318" s="371">
        <f t="shared" si="679"/>
        <v>14.770999612769867</v>
      </c>
      <c r="Q2318" s="371">
        <f t="shared" si="680"/>
        <v>-107.24432596456501</v>
      </c>
      <c r="R2318" s="12">
        <f t="shared" si="681"/>
        <v>72.755674035434993</v>
      </c>
      <c r="S2318" s="57">
        <f t="shared" si="682"/>
        <v>5.5681781386544031</v>
      </c>
      <c r="T2318" s="12">
        <f t="shared" si="665"/>
        <v>14.770999612769867</v>
      </c>
    </row>
    <row r="2319" spans="1:20" x14ac:dyDescent="0.25">
      <c r="A2319" s="57">
        <f t="shared" si="666"/>
        <v>35118.841469812425</v>
      </c>
      <c r="B2319" s="12">
        <f t="shared" si="683"/>
        <v>5589.3372155812904</v>
      </c>
      <c r="C2319" s="57" t="str">
        <f t="shared" si="667"/>
        <v>-1.61051146034045-5.20889641974913i</v>
      </c>
      <c r="D2319" s="57" t="str">
        <f t="shared" si="668"/>
        <v>7.79039185244151-5.9685382201087i</v>
      </c>
      <c r="E2319" s="57" t="str">
        <f t="shared" si="669"/>
        <v>157.922662269872+11.4062207239114i</v>
      </c>
      <c r="F2319" s="57" t="str">
        <f t="shared" si="670"/>
        <v>3.83914164450032-11.9281260404672i</v>
      </c>
      <c r="G2319" s="57" t="str">
        <f t="shared" si="671"/>
        <v>0.999818170713194-0.0134831830409912i</v>
      </c>
      <c r="H2319" s="57" t="str">
        <f t="shared" si="672"/>
        <v>171.247645374276+483.678873714155i</v>
      </c>
      <c r="I2319" s="57" t="str">
        <f t="shared" si="673"/>
        <v>18.1303454415151-0.524013543526225i</v>
      </c>
      <c r="K2319" s="57" t="str">
        <f t="shared" si="674"/>
        <v>0.00780553754434634-0.0269629182082376i</v>
      </c>
      <c r="L2319" s="57" t="str">
        <f t="shared" si="675"/>
        <v>0.000125-0.0897690523905279i</v>
      </c>
      <c r="M2319" s="57" t="str">
        <f t="shared" si="676"/>
        <v>0.0015-0.0432746860460113i</v>
      </c>
      <c r="N2319" s="57">
        <f t="shared" si="677"/>
        <v>72.819187469365815</v>
      </c>
      <c r="O2319" s="57">
        <f t="shared" si="678"/>
        <v>14.731415733925854</v>
      </c>
      <c r="P2319" s="371">
        <f t="shared" si="679"/>
        <v>14.731415733925854</v>
      </c>
      <c r="Q2319" s="371">
        <f t="shared" si="680"/>
        <v>-107.18081253063419</v>
      </c>
      <c r="R2319" s="12">
        <f t="shared" si="681"/>
        <v>72.819187469365815</v>
      </c>
      <c r="S2319" s="57">
        <f t="shared" si="682"/>
        <v>5.5893372155812902</v>
      </c>
      <c r="T2319" s="12">
        <f t="shared" si="665"/>
        <v>14.731415733925854</v>
      </c>
    </row>
    <row r="2320" spans="1:20" x14ac:dyDescent="0.25">
      <c r="A2320" s="57">
        <f t="shared" si="666"/>
        <v>35252.29306739771</v>
      </c>
      <c r="B2320" s="12">
        <f t="shared" si="683"/>
        <v>5610.5766970004997</v>
      </c>
      <c r="C2320" s="57" t="str">
        <f t="shared" si="667"/>
        <v>-1.59744817790064-5.18702130836939i</v>
      </c>
      <c r="D2320" s="57" t="str">
        <f t="shared" si="668"/>
        <v>7.79031878258408-5.94801640321806i</v>
      </c>
      <c r="E2320" s="57" t="str">
        <f t="shared" si="669"/>
        <v>157.961847971574+11.4558235636435i</v>
      </c>
      <c r="F2320" s="57" t="str">
        <f t="shared" si="670"/>
        <v>3.83913632910783-11.8833634116833i</v>
      </c>
      <c r="G2320" s="57" t="str">
        <f t="shared" si="671"/>
        <v>0.999816786438663-0.013534400397788i</v>
      </c>
      <c r="H2320" s="57" t="str">
        <f t="shared" si="672"/>
        <v>171.876473665742+486.218800171091i</v>
      </c>
      <c r="I2320" s="57" t="str">
        <f t="shared" si="673"/>
        <v>18.1612228104399-0.495968291345172i</v>
      </c>
      <c r="K2320" s="57" t="str">
        <f t="shared" si="674"/>
        <v>0.00775527652921785-0.0268741074648878i</v>
      </c>
      <c r="L2320" s="57" t="str">
        <f t="shared" si="675"/>
        <v>0.000125-0.0894292213493998i</v>
      </c>
      <c r="M2320" s="57" t="str">
        <f t="shared" si="676"/>
        <v>0.0015-0.0431108647599236i</v>
      </c>
      <c r="N2320" s="57">
        <f t="shared" si="677"/>
        <v>72.882725255270827</v>
      </c>
      <c r="O2320" s="57">
        <f t="shared" si="678"/>
        <v>14.69188967877016</v>
      </c>
      <c r="P2320" s="371">
        <f t="shared" si="679"/>
        <v>14.69188967877016</v>
      </c>
      <c r="Q2320" s="371">
        <f t="shared" si="680"/>
        <v>-107.11727474472917</v>
      </c>
      <c r="R2320" s="12">
        <f t="shared" si="681"/>
        <v>72.882725255270827</v>
      </c>
      <c r="S2320" s="57">
        <f t="shared" si="682"/>
        <v>5.6105766970005</v>
      </c>
      <c r="T2320" s="12">
        <f t="shared" si="665"/>
        <v>14.69188967877016</v>
      </c>
    </row>
    <row r="2321" spans="1:20" x14ac:dyDescent="0.25">
      <c r="A2321" s="57">
        <f t="shared" si="666"/>
        <v>35386.251781053827</v>
      </c>
      <c r="B2321" s="12">
        <f t="shared" si="683"/>
        <v>5631.8968884491014</v>
      </c>
      <c r="C2321" s="57" t="str">
        <f t="shared" si="667"/>
        <v>-1.58447690985084-5.16526611581809i</v>
      </c>
      <c r="D2321" s="57" t="str">
        <f t="shared" si="668"/>
        <v>7.79024515772699-5.92758011136127i</v>
      </c>
      <c r="E2321" s="57" t="str">
        <f t="shared" si="669"/>
        <v>158.001348268236+11.5054293040745i</v>
      </c>
      <c r="F2321" s="57" t="str">
        <f t="shared" si="670"/>
        <v>3.83913097325647-11.8387717279761i</v>
      </c>
      <c r="G2321" s="57" t="str">
        <f t="shared" si="671"/>
        <v>0.999815391627535-0.0135858121661587i</v>
      </c>
      <c r="H2321" s="57" t="str">
        <f t="shared" si="672"/>
        <v>172.513124955676+488.778375201276i</v>
      </c>
      <c r="I2321" s="57" t="str">
        <f t="shared" si="673"/>
        <v>18.1924353139032-0.467896016237587i</v>
      </c>
      <c r="K2321" s="57" t="str">
        <f t="shared" si="674"/>
        <v>0.0077053464194524-0.0267854965063131i</v>
      </c>
      <c r="L2321" s="57" t="str">
        <f t="shared" si="675"/>
        <v>0.000125-0.0890906767776449i</v>
      </c>
      <c r="M2321" s="57" t="str">
        <f t="shared" si="676"/>
        <v>0.0015-0.0429476636380989i</v>
      </c>
      <c r="N2321" s="57">
        <f t="shared" si="677"/>
        <v>72.946285256844845</v>
      </c>
      <c r="O2321" s="57">
        <f t="shared" si="678"/>
        <v>14.652421458771272</v>
      </c>
      <c r="P2321" s="371">
        <f t="shared" si="679"/>
        <v>14.652421458771272</v>
      </c>
      <c r="Q2321" s="371">
        <f t="shared" si="680"/>
        <v>-107.05371474315515</v>
      </c>
      <c r="R2321" s="12">
        <f t="shared" si="681"/>
        <v>72.946285256844845</v>
      </c>
      <c r="S2321" s="57">
        <f t="shared" si="682"/>
        <v>5.6318968884491012</v>
      </c>
      <c r="T2321" s="12">
        <f t="shared" si="665"/>
        <v>14.652421458771272</v>
      </c>
    </row>
    <row r="2322" spans="1:20" x14ac:dyDescent="0.25">
      <c r="A2322" s="57">
        <f t="shared" si="666"/>
        <v>35520.719537821831</v>
      </c>
      <c r="B2322" s="12">
        <f t="shared" si="683"/>
        <v>5653.298096625208</v>
      </c>
      <c r="C2322" s="57" t="str">
        <f t="shared" si="667"/>
        <v>-1.57159714454642-5.14363004799668i</v>
      </c>
      <c r="D2322" s="57" t="str">
        <f t="shared" si="668"/>
        <v>7.79017097366542-5.90722905010822i</v>
      </c>
      <c r="E2322" s="57" t="str">
        <f t="shared" si="669"/>
        <v>158.041164464768+11.5550367560354i</v>
      </c>
      <c r="F2322" s="57" t="str">
        <f t="shared" si="670"/>
        <v>3.83912557663844-11.7943503478667i</v>
      </c>
      <c r="G2322" s="57" t="str">
        <f t="shared" si="671"/>
        <v>0.999813986199637-0.013637419082415i</v>
      </c>
      <c r="H2322" s="57" t="str">
        <f t="shared" si="672"/>
        <v>173.157724153948+491.357833311034i</v>
      </c>
      <c r="I2322" s="57" t="str">
        <f t="shared" si="673"/>
        <v>18.2239875053314-0.43979599208823i</v>
      </c>
      <c r="K2322" s="57" t="str">
        <f t="shared" si="674"/>
        <v>0.00765574538006204-0.0266970859006294i</v>
      </c>
      <c r="L2322" s="57" t="str">
        <f t="shared" si="675"/>
        <v>0.000125-0.0887534138051853i</v>
      </c>
      <c r="M2322" s="57" t="str">
        <f t="shared" si="676"/>
        <v>0.0015-0.042785080332834i</v>
      </c>
      <c r="N2322" s="57">
        <f t="shared" si="677"/>
        <v>73.009865339926407</v>
      </c>
      <c r="O2322" s="57">
        <f t="shared" si="678"/>
        <v>14.613011083642411</v>
      </c>
      <c r="P2322" s="371">
        <f t="shared" si="679"/>
        <v>14.613011083642411</v>
      </c>
      <c r="Q2322" s="371">
        <f t="shared" si="680"/>
        <v>-106.99013466007359</v>
      </c>
      <c r="R2322" s="12">
        <f t="shared" si="681"/>
        <v>73.009865339926407</v>
      </c>
      <c r="S2322" s="57">
        <f t="shared" si="682"/>
        <v>5.6532980966252078</v>
      </c>
      <c r="T2322" s="12">
        <f t="shared" si="665"/>
        <v>14.613011083642411</v>
      </c>
    </row>
    <row r="2323" spans="1:20" x14ac:dyDescent="0.25">
      <c r="A2323" s="57">
        <f t="shared" si="666"/>
        <v>35655.698272065551</v>
      </c>
      <c r="B2323" s="12">
        <f t="shared" si="683"/>
        <v>5674.7806293923841</v>
      </c>
      <c r="C2323" s="57" t="str">
        <f t="shared" si="667"/>
        <v>-1.55880837226324-5.12211231670817i</v>
      </c>
      <c r="D2323" s="57" t="str">
        <f t="shared" si="668"/>
        <v>7.79009622616278-5.88696292624971i</v>
      </c>
      <c r="E2323" s="57" t="str">
        <f t="shared" si="669"/>
        <v>158.081297869401+11.6046447168884i</v>
      </c>
      <c r="F2323" s="57" t="str">
        <f t="shared" si="670"/>
        <v>3.83912013894352-11.7500986323258i</v>
      </c>
      <c r="G2323" s="57" t="str">
        <f t="shared" si="671"/>
        <v>0.999812570074189-0.0136892218856386i</v>
      </c>
      <c r="H2323" s="57" t="str">
        <f t="shared" si="672"/>
        <v>173.810398702528+493.957412846379i</v>
      </c>
      <c r="I2323" s="57" t="str">
        <f t="shared" si="673"/>
        <v>18.2558840171885-0.41166749191185i</v>
      </c>
      <c r="K2323" s="57" t="str">
        <f t="shared" si="674"/>
        <v>0.00760647158135625-0.0266088762025539i</v>
      </c>
      <c r="L2323" s="57" t="str">
        <f t="shared" si="675"/>
        <v>0.000125-0.0884174275803799i</v>
      </c>
      <c r="M2323" s="57" t="str">
        <f t="shared" si="676"/>
        <v>0.0015-0.0426231125053139i</v>
      </c>
      <c r="N2323" s="57">
        <f t="shared" si="677"/>
        <v>73.073463372548332</v>
      </c>
      <c r="O2323" s="57">
        <f t="shared" si="678"/>
        <v>14.573658561350676</v>
      </c>
      <c r="P2323" s="371">
        <f t="shared" si="679"/>
        <v>14.573658561350676</v>
      </c>
      <c r="Q2323" s="371">
        <f t="shared" si="680"/>
        <v>-106.92653662745167</v>
      </c>
      <c r="R2323" s="12">
        <f t="shared" si="681"/>
        <v>73.073463372548332</v>
      </c>
      <c r="S2323" s="57">
        <f t="shared" si="682"/>
        <v>5.6747806293923837</v>
      </c>
      <c r="T2323" s="12">
        <f t="shared" si="665"/>
        <v>14.573658561350676</v>
      </c>
    </row>
    <row r="2324" spans="1:20" x14ac:dyDescent="0.25">
      <c r="A2324" s="57">
        <f t="shared" si="666"/>
        <v>35791.189925499406</v>
      </c>
      <c r="B2324" s="12">
        <f t="shared" si="683"/>
        <v>5696.3447957840754</v>
      </c>
      <c r="C2324" s="57" t="str">
        <f t="shared" si="667"/>
        <v>-1.5461100852078-5.10071213961286i</v>
      </c>
      <c r="D2324" s="57" t="str">
        <f t="shared" si="668"/>
        <v>7.79002091095065-5.86678144779334i</v>
      </c>
      <c r="E2324" s="57" t="str">
        <f t="shared" si="669"/>
        <v>158.121749793612+11.6542519704085i</v>
      </c>
      <c r="F2324" s="57" t="str">
        <f t="shared" si="670"/>
        <v>3.83911465985921-11.706015944765i</v>
      </c>
      <c r="G2324" s="57" t="str">
        <f t="shared" si="671"/>
        <v>0.999811143169796-0.0137412213176912i</v>
      </c>
      <c r="H2324" s="57" t="str">
        <f t="shared" si="672"/>
        <v>174.471278638182+496.577356071073i</v>
      </c>
      <c r="I2324" s="57" t="str">
        <f t="shared" si="673"/>
        <v>18.2881295626858-0.383509787976966i</v>
      </c>
      <c r="K2324" s="57" t="str">
        <f t="shared" si="674"/>
        <v>0.00755752319900113-0.0265208679535229i</v>
      </c>
      <c r="L2324" s="57" t="str">
        <f t="shared" si="675"/>
        <v>0.000125-0.0880827132699542i</v>
      </c>
      <c r="M2324" s="57" t="str">
        <f t="shared" si="676"/>
        <v>0.0015-0.0424617578255767i</v>
      </c>
      <c r="N2324" s="57">
        <f t="shared" si="677"/>
        <v>73.137077224985319</v>
      </c>
      <c r="O2324" s="57">
        <f t="shared" si="678"/>
        <v>14.534363898125457</v>
      </c>
      <c r="P2324" s="371">
        <f t="shared" si="679"/>
        <v>14.534363898125457</v>
      </c>
      <c r="Q2324" s="371">
        <f t="shared" si="680"/>
        <v>-106.86292277501468</v>
      </c>
      <c r="R2324" s="12">
        <f t="shared" si="681"/>
        <v>73.137077224985319</v>
      </c>
      <c r="S2324" s="57">
        <f t="shared" si="682"/>
        <v>5.6963447957840749</v>
      </c>
      <c r="T2324" s="12">
        <f t="shared" si="665"/>
        <v>14.534363898125457</v>
      </c>
    </row>
    <row r="2325" spans="1:20" x14ac:dyDescent="0.25">
      <c r="A2325" s="57">
        <f t="shared" si="666"/>
        <v>35927.196447216302</v>
      </c>
      <c r="B2325" s="12">
        <f t="shared" si="683"/>
        <v>5717.9909060080554</v>
      </c>
      <c r="C2325" s="57" t="str">
        <f t="shared" si="667"/>
        <v>-1.53350177752676-5.07942874018404i</v>
      </c>
      <c r="D2325" s="57" t="str">
        <f t="shared" si="668"/>
        <v>7.78994502372825-5.84668432395903i</v>
      </c>
      <c r="E2325" s="57" t="str">
        <f t="shared" si="669"/>
        <v>158.16252155204+11.7038572866636i</v>
      </c>
      <c r="F2325" s="57" t="str">
        <f t="shared" si="670"/>
        <v>3.83910913907051-11.662101651027i</v>
      </c>
      <c r="G2325" s="57" t="str">
        <f t="shared" si="671"/>
        <v>0.999809705404445-0.0137934181232252i</v>
      </c>
      <c r="H2325" s="57" t="str">
        <f t="shared" si="672"/>
        <v>175.140496656973+499.217909246499i</v>
      </c>
      <c r="I2325" s="57" t="str">
        <f t="shared" si="673"/>
        <v>18.3207289375322-0.355322151937044i</v>
      </c>
      <c r="K2325" s="57" t="str">
        <f t="shared" si="674"/>
        <v>0.00750889841407828-0.0264330616818102i</v>
      </c>
      <c r="L2325" s="57" t="str">
        <f t="shared" si="675"/>
        <v>0.000125-0.0877492660589303i</v>
      </c>
      <c r="M2325" s="57" t="str">
        <f t="shared" si="676"/>
        <v>0.0015-0.0423010139724813i</v>
      </c>
      <c r="N2325" s="57">
        <f t="shared" si="677"/>
        <v>73.200704769802613</v>
      </c>
      <c r="O2325" s="57">
        <f t="shared" si="678"/>
        <v>14.495127098466366</v>
      </c>
      <c r="P2325" s="371">
        <f t="shared" si="679"/>
        <v>14.495127098466366</v>
      </c>
      <c r="Q2325" s="371">
        <f t="shared" si="680"/>
        <v>-106.79929523019739</v>
      </c>
      <c r="R2325" s="12">
        <f t="shared" si="681"/>
        <v>73.200704769802613</v>
      </c>
      <c r="S2325" s="57">
        <f t="shared" si="682"/>
        <v>5.7179909060080556</v>
      </c>
      <c r="T2325" s="12">
        <f t="shared" si="665"/>
        <v>14.495127098466366</v>
      </c>
    </row>
    <row r="2326" spans="1:20" x14ac:dyDescent="0.25">
      <c r="A2326" s="57">
        <f t="shared" si="666"/>
        <v>36063.719793715733</v>
      </c>
      <c r="B2326" s="12">
        <f t="shared" si="683"/>
        <v>5739.7192714508865</v>
      </c>
      <c r="C2326" s="57" t="str">
        <f t="shared" si="667"/>
        <v>-1.5209829453167-5.05826134766517i</v>
      </c>
      <c r="D2326" s="57" t="str">
        <f t="shared" si="668"/>
        <v>7.78986856016265-5.82667126517499i</v>
      </c>
      <c r="E2326" s="57" t="str">
        <f t="shared" si="669"/>
        <v>158.203614462425+11.7534594218921i</v>
      </c>
      <c r="F2326" s="57" t="str">
        <f t="shared" si="670"/>
        <v>3.8391035762602-11.6183551193768i</v>
      </c>
      <c r="G2326" s="57" t="str">
        <f t="shared" si="671"/>
        <v>0.999808256695498-0.0138458130496933i</v>
      </c>
      <c r="H2326" s="57" t="str">
        <f t="shared" si="672"/>
        <v>175.81818818066+501.879322713471i</v>
      </c>
      <c r="I2326" s="57" t="str">
        <f t="shared" si="673"/>
        <v>18.353687021731-0.32710385496955i</v>
      </c>
      <c r="K2326" s="57" t="str">
        <f t="shared" si="674"/>
        <v>0.00746059541314215-0.0263454579026459i</v>
      </c>
      <c r="L2326" s="57" t="str">
        <f t="shared" si="675"/>
        <v>0.000125-0.0874170811505583i</v>
      </c>
      <c r="M2326" s="57" t="str">
        <f t="shared" si="676"/>
        <v>0.0015-0.0421408786336734i</v>
      </c>
      <c r="N2326" s="57">
        <f t="shared" si="677"/>
        <v>73.264343881901709</v>
      </c>
      <c r="O2326" s="57">
        <f t="shared" si="678"/>
        <v>14.455948165153362</v>
      </c>
      <c r="P2326" s="371">
        <f t="shared" si="679"/>
        <v>14.455948165153362</v>
      </c>
      <c r="Q2326" s="371">
        <f t="shared" si="680"/>
        <v>-106.73565611809829</v>
      </c>
      <c r="R2326" s="12">
        <f t="shared" si="681"/>
        <v>73.264343881901709</v>
      </c>
      <c r="S2326" s="57">
        <f t="shared" si="682"/>
        <v>5.7397192714508867</v>
      </c>
      <c r="T2326" s="12">
        <f t="shared" si="665"/>
        <v>14.455948165153362</v>
      </c>
    </row>
    <row r="2327" spans="1:20" x14ac:dyDescent="0.25">
      <c r="A2327" s="57">
        <f t="shared" si="666"/>
        <v>36200.761928931846</v>
      </c>
      <c r="B2327" s="12">
        <f t="shared" si="683"/>
        <v>5761.5302046823999</v>
      </c>
      <c r="C2327" s="57" t="str">
        <f t="shared" si="667"/>
        <v>-1.50855308663286-5.03720919702542i</v>
      </c>
      <c r="D2327" s="57" t="str">
        <f t="shared" si="668"/>
        <v>7.78979151588802-5.80674198307335i</v>
      </c>
      <c r="E2327" s="57" t="str">
        <f t="shared" si="669"/>
        <v>158.245029845515+11.8030571183853i</v>
      </c>
      <c r="F2327" s="57" t="str">
        <f t="shared" si="670"/>
        <v>3.83909797110848-11.5747757204925i</v>
      </c>
      <c r="G2327" s="57" t="str">
        <f t="shared" si="671"/>
        <v>0.999806796959691-0.0138984068473596i</v>
      </c>
      <c r="H2327" s="57" t="str">
        <f t="shared" si="672"/>
        <v>176.504491425058+504.561850976058i</v>
      </c>
      <c r="I2327" s="57" t="str">
        <f t="shared" si="673"/>
        <v>18.387008781425-0.298854167923879i</v>
      </c>
      <c r="K2327" s="57" t="str">
        <f t="shared" si="674"/>
        <v>0.0074126123882754-0.026258057118333i</v>
      </c>
      <c r="L2327" s="57" t="str">
        <f t="shared" si="675"/>
        <v>0.000125-0.0870861537662462i</v>
      </c>
      <c r="M2327" s="57" t="str">
        <f t="shared" si="676"/>
        <v>0.0015-0.0419813495055521i</v>
      </c>
      <c r="N2327" s="57">
        <f t="shared" si="677"/>
        <v>73.327992438566199</v>
      </c>
      <c r="O2327" s="57">
        <f t="shared" si="678"/>
        <v>14.416827099253773</v>
      </c>
      <c r="P2327" s="371">
        <f t="shared" si="679"/>
        <v>14.416827099253773</v>
      </c>
      <c r="Q2327" s="371">
        <f t="shared" si="680"/>
        <v>-106.6720075614338</v>
      </c>
      <c r="R2327" s="12">
        <f t="shared" si="681"/>
        <v>73.327992438566199</v>
      </c>
      <c r="S2327" s="57">
        <f t="shared" si="682"/>
        <v>5.7615302046823995</v>
      </c>
      <c r="T2327" s="12">
        <f t="shared" si="665"/>
        <v>14.416827099253773</v>
      </c>
    </row>
    <row r="2328" spans="1:20" x14ac:dyDescent="0.25">
      <c r="A2328" s="57">
        <f t="shared" si="666"/>
        <v>36338.324824261792</v>
      </c>
      <c r="B2328" s="12">
        <f t="shared" si="683"/>
        <v>5783.4240194601934</v>
      </c>
      <c r="C2328" s="57" t="str">
        <f t="shared" si="667"/>
        <v>-1.49621170149805-5.01627152891708i</v>
      </c>
      <c r="D2328" s="57" t="str">
        <f t="shared" si="668"/>
        <v>7.78971388650583-5.78689619048601i</v>
      </c>
      <c r="E2328" s="57" t="str">
        <f t="shared" si="669"/>
        <v>158.286769024992+11.852649104365i</v>
      </c>
      <c r="F2328" s="57" t="str">
        <f t="shared" si="670"/>
        <v>3.83909232329323-11.5313628274566i</v>
      </c>
      <c r="G2328" s="57" t="str">
        <f t="shared" si="671"/>
        <v>0.999805326113123-0.013951200269309i</v>
      </c>
      <c r="H2328" s="57" t="str">
        <f t="shared" si="672"/>
        <v>177.199547470403+507.265752787381i</v>
      </c>
      <c r="I2328" s="57" t="str">
        <f t="shared" si="673"/>
        <v>18.4206992707877-0.270572361477544i</v>
      </c>
      <c r="K2328" s="57" t="str">
        <f t="shared" si="674"/>
        <v>0.00736494753714406-0.0261708598183659i</v>
      </c>
      <c r="L2328" s="57" t="str">
        <f t="shared" si="675"/>
        <v>0.000125-0.0867564791454937i</v>
      </c>
      <c r="M2328" s="57" t="str">
        <f t="shared" si="676"/>
        <v>0.0015-0.0418224242932378i</v>
      </c>
      <c r="N2328" s="57">
        <f t="shared" si="677"/>
        <v>73.391648319506899</v>
      </c>
      <c r="O2328" s="57">
        <f t="shared" si="678"/>
        <v>14.377763900132059</v>
      </c>
      <c r="P2328" s="371">
        <f t="shared" si="679"/>
        <v>14.377763900132059</v>
      </c>
      <c r="Q2328" s="371">
        <f t="shared" si="680"/>
        <v>-106.6083516804931</v>
      </c>
      <c r="R2328" s="12">
        <f t="shared" si="681"/>
        <v>73.391648319506899</v>
      </c>
      <c r="S2328" s="57">
        <f t="shared" si="682"/>
        <v>5.7834240194601936</v>
      </c>
      <c r="T2328" s="12">
        <f t="shared" si="665"/>
        <v>14.377763900132059</v>
      </c>
    </row>
    <row r="2329" spans="1:20" x14ac:dyDescent="0.25">
      <c r="A2329" s="57">
        <f t="shared" si="666"/>
        <v>36476.410458593986</v>
      </c>
      <c r="B2329" s="12">
        <f t="shared" si="683"/>
        <v>5805.4010307341423</v>
      </c>
      <c r="C2329" s="57" t="str">
        <f t="shared" si="667"/>
        <v>-1.48395829191105-4.99544758963199i</v>
      </c>
      <c r="D2329" s="57" t="str">
        <f t="shared" si="668"/>
        <v>7.78963566758431-5.76713360144048i</v>
      </c>
      <c r="E2329" s="57" t="str">
        <f t="shared" si="669"/>
        <v>158.328833327393+11.902234093864i</v>
      </c>
      <c r="F2329" s="57" t="str">
        <f t="shared" si="670"/>
        <v>3.83908663248984-11.4881158157463i</v>
      </c>
      <c r="G2329" s="57" t="str">
        <f t="shared" si="671"/>
        <v>0.999803844071261-0.0140041940714586i</v>
      </c>
      <c r="H2329" s="57" t="str">
        <f t="shared" si="672"/>
        <v>177.90350033383+509.9912912376i</v>
      </c>
      <c r="I2329" s="57" t="str">
        <f t="shared" si="673"/>
        <v>18.4547636339661-0.242257706301364i</v>
      </c>
      <c r="K2329" s="57" t="str">
        <f t="shared" si="674"/>
        <v>0.00731759906304976-0.0260838664795457i</v>
      </c>
      <c r="L2329" s="57" t="str">
        <f t="shared" si="675"/>
        <v>0.000125-0.0864280525458194i</v>
      </c>
      <c r="M2329" s="57" t="str">
        <f t="shared" si="676"/>
        <v>0.0015-0.0416641007105379i</v>
      </c>
      <c r="N2329" s="57">
        <f t="shared" si="677"/>
        <v>73.455309406903723</v>
      </c>
      <c r="O2329" s="57">
        <f t="shared" si="678"/>
        <v>14.33875856545767</v>
      </c>
      <c r="P2329" s="371">
        <f t="shared" si="679"/>
        <v>14.33875856545767</v>
      </c>
      <c r="Q2329" s="371">
        <f t="shared" si="680"/>
        <v>-106.54469059309628</v>
      </c>
      <c r="R2329" s="12">
        <f t="shared" si="681"/>
        <v>73.455309406903723</v>
      </c>
      <c r="S2329" s="57">
        <f t="shared" si="682"/>
        <v>5.8054010307341422</v>
      </c>
      <c r="T2329" s="12">
        <f t="shared" si="665"/>
        <v>14.33875856545767</v>
      </c>
    </row>
    <row r="2330" spans="1:20" x14ac:dyDescent="0.25">
      <c r="A2330" s="57">
        <f t="shared" si="666"/>
        <v>36615.020818336649</v>
      </c>
      <c r="B2330" s="12">
        <f t="shared" si="683"/>
        <v>5827.4615546509322</v>
      </c>
      <c r="C2330" s="57" t="str">
        <f t="shared" si="667"/>
        <v>-1.47179236185455-4.97473663105871i</v>
      </c>
      <c r="D2330" s="57" t="str">
        <f t="shared" si="668"/>
        <v>7.78955685465834-5.74745393115564i</v>
      </c>
      <c r="E2330" s="57" t="str">
        <f t="shared" si="669"/>
        <v>158.371224082018+11.9518107866064i</v>
      </c>
      <c r="F2330" s="57" t="str">
        <f t="shared" si="670"/>
        <v>3.83908089837126-11.4450340632253i</v>
      </c>
      <c r="G2330" s="57" t="str">
        <f t="shared" si="671"/>
        <v>0.999802350748923-0.0140573890125672i</v>
      </c>
      <c r="H2330" s="57" t="str">
        <f t="shared" si="672"/>
        <v>178.61649704398+512.738733843937i</v>
      </c>
      <c r="I2330" s="57" t="str">
        <f t="shared" si="673"/>
        <v>18.4892071070736-0.213909473234846i</v>
      </c>
      <c r="K2330" s="57" t="str">
        <f t="shared" si="674"/>
        <v>0.00727056517498202-0.0259970775660978i</v>
      </c>
      <c r="L2330" s="57" t="str">
        <f t="shared" si="675"/>
        <v>0.000125-0.086100869242697i</v>
      </c>
      <c r="M2330" s="57" t="str">
        <f t="shared" si="676"/>
        <v>0.0015-0.0415063764799142i</v>
      </c>
      <c r="N2330" s="57">
        <f t="shared" si="677"/>
        <v>73.518973585449942</v>
      </c>
      <c r="O2330" s="57">
        <f t="shared" si="678"/>
        <v>14.299811091213648</v>
      </c>
      <c r="P2330" s="371">
        <f t="shared" si="679"/>
        <v>14.299811091213648</v>
      </c>
      <c r="Q2330" s="371">
        <f t="shared" si="680"/>
        <v>-106.48102641455006</v>
      </c>
      <c r="R2330" s="12">
        <f t="shared" si="681"/>
        <v>73.518973585449942</v>
      </c>
      <c r="S2330" s="57">
        <f t="shared" si="682"/>
        <v>5.8274615546509319</v>
      </c>
      <c r="T2330" s="12">
        <f t="shared" si="665"/>
        <v>14.299811091213648</v>
      </c>
    </row>
    <row r="2331" spans="1:20" x14ac:dyDescent="0.25">
      <c r="A2331" s="57">
        <f t="shared" si="666"/>
        <v>36754.157897446326</v>
      </c>
      <c r="B2331" s="12">
        <f t="shared" si="683"/>
        <v>5849.6059085586057</v>
      </c>
      <c r="C2331" s="57" t="str">
        <f t="shared" si="667"/>
        <v>-1.45971341730301-4.95413791063995i</v>
      </c>
      <c r="D2331" s="57" t="str">
        <f t="shared" si="668"/>
        <v>7.78947744322905-5.72785689603757i</v>
      </c>
      <c r="E2331" s="57" t="str">
        <f t="shared" si="669"/>
        <v>158.413942620854+12.0013778678869i</v>
      </c>
      <c r="F2331" s="57" t="str">
        <f t="shared" si="670"/>
        <v>3.83907512060785-11.402116950134i</v>
      </c>
      <c r="G2331" s="57" t="str">
        <f t="shared" si="671"/>
        <v>0.999800846060284-0.0141107858542464i</v>
      </c>
      <c r="H2331" s="57" t="str">
        <f t="shared" si="672"/>
        <v>179.33868771787+515.508352643005i</v>
      </c>
      <c r="I2331" s="57" t="str">
        <f t="shared" si="673"/>
        <v>18.5240350202355-0.185526933471013i</v>
      </c>
      <c r="K2331" s="57" t="str">
        <f t="shared" si="674"/>
        <v>0.00722384408766872-0.0259104935297877i</v>
      </c>
      <c r="L2331" s="57" t="str">
        <f t="shared" si="675"/>
        <v>0.000125-0.0857749245294848i</v>
      </c>
      <c r="M2331" s="57" t="str">
        <f t="shared" si="676"/>
        <v>0.0015-0.0413492493324508i</v>
      </c>
      <c r="N2331" s="57">
        <f t="shared" si="677"/>
        <v>73.582638742392987</v>
      </c>
      <c r="O2331" s="57">
        <f t="shared" si="678"/>
        <v>14.260921471705391</v>
      </c>
      <c r="P2331" s="371">
        <f t="shared" si="679"/>
        <v>14.260921471705391</v>
      </c>
      <c r="Q2331" s="371">
        <f t="shared" si="680"/>
        <v>-106.41736125760701</v>
      </c>
      <c r="R2331" s="12">
        <f t="shared" si="681"/>
        <v>73.582638742392987</v>
      </c>
      <c r="S2331" s="57">
        <f t="shared" si="682"/>
        <v>5.8496059085586056</v>
      </c>
      <c r="T2331" s="12">
        <f t="shared" si="665"/>
        <v>14.260921471705391</v>
      </c>
    </row>
    <row r="2332" spans="1:20" x14ac:dyDescent="0.25">
      <c r="A2332" s="57">
        <f t="shared" si="666"/>
        <v>36893.823697456624</v>
      </c>
      <c r="B2332" s="12">
        <f t="shared" si="683"/>
        <v>5871.8344110111284</v>
      </c>
      <c r="C2332" s="57" t="str">
        <f t="shared" si="667"/>
        <v>-1.44772096623004-4.93365069133006i</v>
      </c>
      <c r="D2332" s="57" t="str">
        <f t="shared" si="668"/>
        <v>7.78939742876394-5.7083422136755i</v>
      </c>
      <c r="E2332" s="57" t="str">
        <f t="shared" si="669"/>
        <v>158.456990278484+12.0509340084492i</v>
      </c>
      <c r="F2332" s="57" t="str">
        <f t="shared" si="670"/>
        <v>3.83906929886762-11.3593638590814i</v>
      </c>
      <c r="G2332" s="57" t="str">
        <f t="shared" si="671"/>
        <v>0.999799329918864-0.0141643853609709i</v>
      </c>
      <c r="H2332" s="57" t="str">
        <f t="shared" si="672"/>
        <v>180.070225640056+518.300424285346i</v>
      </c>
      <c r="I2332" s="57" t="str">
        <f t="shared" si="673"/>
        <v>18.5592527996902-0.157109358752136i</v>
      </c>
      <c r="K2332" s="57" t="str">
        <f t="shared" si="674"/>
        <v>0.0071774340216252-0.0258241148100365i</v>
      </c>
      <c r="L2332" s="57" t="str">
        <f t="shared" si="675"/>
        <v>0.000125-0.0854502137173594i</v>
      </c>
      <c r="M2332" s="57" t="str">
        <f t="shared" si="676"/>
        <v>0.0015-0.041192717007821i</v>
      </c>
      <c r="N2332" s="57">
        <f t="shared" si="677"/>
        <v>73.646302767575548</v>
      </c>
      <c r="O2332" s="57">
        <f t="shared" si="678"/>
        <v>14.222089699569104</v>
      </c>
      <c r="P2332" s="371">
        <f t="shared" si="679"/>
        <v>14.222089699569104</v>
      </c>
      <c r="Q2332" s="371">
        <f t="shared" si="680"/>
        <v>-106.35369723242445</v>
      </c>
      <c r="R2332" s="12">
        <f t="shared" si="681"/>
        <v>73.646302767575548</v>
      </c>
      <c r="S2332" s="57">
        <f t="shared" si="682"/>
        <v>5.871834411011128</v>
      </c>
      <c r="T2332" s="12">
        <f t="shared" si="665"/>
        <v>14.222089699569104</v>
      </c>
    </row>
    <row r="2333" spans="1:20" x14ac:dyDescent="0.25">
      <c r="A2333" s="57">
        <f t="shared" si="666"/>
        <v>37034.020227506961</v>
      </c>
      <c r="B2333" s="12">
        <f t="shared" si="683"/>
        <v>5894.1473817729711</v>
      </c>
      <c r="C2333" s="57" t="str">
        <f t="shared" si="667"/>
        <v>-1.43581451861549-4.91327424155237i</v>
      </c>
      <c r="D2333" s="57" t="str">
        <f t="shared" si="668"/>
        <v>7.78931680669606-5.68890960283759i</v>
      </c>
      <c r="E2333" s="57" t="str">
        <f t="shared" si="669"/>
        <v>158.500368391995+12.1004778643694i</v>
      </c>
      <c r="F2333" s="57" t="str">
        <f t="shared" si="670"/>
        <v>3.83906343281597-11.3167741750357i</v>
      </c>
      <c r="G2333" s="57" t="str">
        <f t="shared" si="671"/>
        <v>0.999797802237528-0.014218188300089i</v>
      </c>
      <c r="H2333" s="57" t="str">
        <f t="shared" si="672"/>
        <v>180.811267344188+521.115230132363i</v>
      </c>
      <c r="I2333" s="57" t="str">
        <f t="shared" si="673"/>
        <v>18.5948659699459-0.128656021575943i</v>
      </c>
      <c r="K2333" s="57" t="str">
        <f t="shared" si="674"/>
        <v>0.00713133320320179-0.0257379418340362i</v>
      </c>
      <c r="L2333" s="57" t="str">
        <f t="shared" si="675"/>
        <v>0.000125-0.0851267321352452i</v>
      </c>
      <c r="M2333" s="57" t="str">
        <f t="shared" si="676"/>
        <v>0.0015-0.0410367772542549i</v>
      </c>
      <c r="N2333" s="57">
        <f t="shared" si="677"/>
        <v>73.709963553474324</v>
      </c>
      <c r="O2333" s="57">
        <f t="shared" si="678"/>
        <v>14.18331576577965</v>
      </c>
      <c r="P2333" s="371">
        <f t="shared" si="679"/>
        <v>14.18331576577965</v>
      </c>
      <c r="Q2333" s="371">
        <f t="shared" si="680"/>
        <v>-106.29003644652568</v>
      </c>
      <c r="R2333" s="12">
        <f t="shared" si="681"/>
        <v>73.709963553474324</v>
      </c>
      <c r="S2333" s="57">
        <f t="shared" si="682"/>
        <v>5.8941473817729708</v>
      </c>
      <c r="T2333" s="12">
        <f t="shared" si="665"/>
        <v>14.18331576577965</v>
      </c>
    </row>
    <row r="2334" spans="1:20" x14ac:dyDescent="0.25">
      <c r="A2334" s="57">
        <f t="shared" si="666"/>
        <v>37174.749504371488</v>
      </c>
      <c r="B2334" s="12">
        <f t="shared" si="683"/>
        <v>5916.5451418237089</v>
      </c>
      <c r="C2334" s="57" t="str">
        <f t="shared" si="667"/>
        <v>-1.42399358645226-4.8930078351576i</v>
      </c>
      <c r="D2334" s="57" t="str">
        <f t="shared" si="668"/>
        <v>7.78923557242431-5.66955878346688i</v>
      </c>
      <c r="E2334" s="57" t="str">
        <f t="shared" si="669"/>
        <v>158.544078300897+12.1500080769325i</v>
      </c>
      <c r="F2334" s="57" t="str">
        <f t="shared" si="670"/>
        <v>3.83905752211575-11.2743472853158i</v>
      </c>
      <c r="G2334" s="57" t="str">
        <f t="shared" si="671"/>
        <v>0.999796262928476-0.0142721954418328i</v>
      </c>
      <c r="H2334" s="57" t="str">
        <f t="shared" si="672"/>
        <v>181.561972697057+523.953056355611i</v>
      </c>
      <c r="I2334" s="57" t="str">
        <f t="shared" si="673"/>
        <v>18.6308801559947-0.100166195414448i</v>
      </c>
      <c r="K2334" s="57" t="str">
        <f t="shared" si="674"/>
        <v>0.00708553986463095-0.0256519750168641i</v>
      </c>
      <c r="L2334" s="57" t="str">
        <f t="shared" si="675"/>
        <v>0.000125-0.0848044751297523i</v>
      </c>
      <c r="M2334" s="57" t="str">
        <f t="shared" si="676"/>
        <v>0.0015-0.0408814278285067i</v>
      </c>
      <c r="N2334" s="57">
        <f t="shared" si="677"/>
        <v>73.773618995240085</v>
      </c>
      <c r="O2334" s="57">
        <f t="shared" si="678"/>
        <v>14.144599659659757</v>
      </c>
      <c r="P2334" s="371">
        <f t="shared" si="679"/>
        <v>14.144599659659757</v>
      </c>
      <c r="Q2334" s="371">
        <f t="shared" si="680"/>
        <v>-106.22638100475992</v>
      </c>
      <c r="R2334" s="12">
        <f t="shared" si="681"/>
        <v>73.773618995240085</v>
      </c>
      <c r="S2334" s="57">
        <f t="shared" si="682"/>
        <v>5.9165451418237094</v>
      </c>
      <c r="T2334" s="12">
        <f t="shared" si="665"/>
        <v>14.144599659659757</v>
      </c>
    </row>
    <row r="2335" spans="1:20" x14ac:dyDescent="0.25">
      <c r="A2335" s="57">
        <f t="shared" si="666"/>
        <v>37316.013552488104</v>
      </c>
      <c r="B2335" s="12">
        <f t="shared" si="683"/>
        <v>5939.0280133626393</v>
      </c>
      <c r="C2335" s="57" t="str">
        <f t="shared" si="667"/>
        <v>-1.41225768375284-4.87285075138158i</v>
      </c>
      <c r="D2335" s="57" t="str">
        <f t="shared" si="668"/>
        <v>7.78915372131281-5.65028947667716i</v>
      </c>
      <c r="E2335" s="57" t="str">
        <f t="shared" si="669"/>
        <v>158.588121347023+12.1995232725139i</v>
      </c>
      <c r="F2335" s="57" t="str">
        <f t="shared" si="670"/>
        <v>3.83905156642725-11.2320825795818i</v>
      </c>
      <c r="G2335" s="57" t="str">
        <f t="shared" si="671"/>
        <v>0.999794711903241-0.0143264075593295i</v>
      </c>
      <c r="H2335" s="57" t="str">
        <f t="shared" si="672"/>
        <v>182.322504985171+526.814194038579i</v>
      </c>
      <c r="I2335" s="57" t="str">
        <f t="shared" si="673"/>
        <v>18.6673010855862-0.0716391549432376i</v>
      </c>
      <c r="K2335" s="57" t="str">
        <f t="shared" si="674"/>
        <v>0.00704005224407215-0.0255662147615979i</v>
      </c>
      <c r="L2335" s="57" t="str">
        <f t="shared" si="675"/>
        <v>0.000125-0.0844834380651048i</v>
      </c>
      <c r="M2335" s="57" t="str">
        <f t="shared" si="676"/>
        <v>0.0015-0.0407266664958224i</v>
      </c>
      <c r="N2335" s="57">
        <f t="shared" si="677"/>
        <v>73.837266990733823</v>
      </c>
      <c r="O2335" s="57">
        <f t="shared" si="678"/>
        <v>14.105941368887763</v>
      </c>
      <c r="P2335" s="371">
        <f t="shared" si="679"/>
        <v>14.105941368887763</v>
      </c>
      <c r="Q2335" s="371">
        <f t="shared" si="680"/>
        <v>-106.16273300926618</v>
      </c>
      <c r="R2335" s="12">
        <f t="shared" si="681"/>
        <v>73.837266990733823</v>
      </c>
      <c r="S2335" s="57">
        <f t="shared" si="682"/>
        <v>5.9390280133626394</v>
      </c>
      <c r="T2335" s="12">
        <f t="shared" si="665"/>
        <v>14.105941368887763</v>
      </c>
    </row>
    <row r="2336" spans="1:20" x14ac:dyDescent="0.25">
      <c r="A2336" s="57">
        <f t="shared" si="666"/>
        <v>37457.814403987562</v>
      </c>
      <c r="B2336" s="12">
        <f t="shared" si="683"/>
        <v>5961.5963198134177</v>
      </c>
      <c r="C2336" s="57" t="str">
        <f t="shared" si="667"/>
        <v>-1.40060632655539-4.85280227480384i</v>
      </c>
      <c r="D2336" s="57" t="str">
        <f t="shared" si="668"/>
        <v>7.78907124869086-5.63110140474889i</v>
      </c>
      <c r="E2336" s="57" t="str">
        <f t="shared" si="669"/>
        <v>158.632498874441+12.2490220624601i</v>
      </c>
      <c r="F2336" s="57" t="str">
        <f t="shared" si="670"/>
        <v>3.83904556540822-11.1899794498273i</v>
      </c>
      <c r="G2336" s="57" t="str">
        <f t="shared" si="671"/>
        <v>0.999793149072686-0.0143808254286117i</v>
      </c>
      <c r="H2336" s="57" t="str">
        <f t="shared" si="672"/>
        <v>183.093031004012+529.698939281026i</v>
      </c>
      <c r="I2336" s="57" t="str">
        <f t="shared" si="673"/>
        <v>18.7041345915648-0.0430741762851619i</v>
      </c>
      <c r="K2336" s="57" t="str">
        <f t="shared" si="674"/>
        <v>0.00699486858565621-0.0254806614594288i</v>
      </c>
      <c r="L2336" s="57" t="str">
        <f t="shared" si="675"/>
        <v>0.000125-0.0841636163230766i</v>
      </c>
      <c r="M2336" s="57" t="str">
        <f t="shared" si="676"/>
        <v>0.0015-0.0405724910299089i</v>
      </c>
      <c r="N2336" s="57">
        <f t="shared" si="677"/>
        <v>73.900905440565523</v>
      </c>
      <c r="O2336" s="57">
        <f t="shared" si="678"/>
        <v>14.067340879506308</v>
      </c>
      <c r="P2336" s="371">
        <f t="shared" si="679"/>
        <v>14.067340879506308</v>
      </c>
      <c r="Q2336" s="371">
        <f t="shared" si="680"/>
        <v>-106.09909455943448</v>
      </c>
      <c r="R2336" s="12">
        <f t="shared" si="681"/>
        <v>73.900905440565523</v>
      </c>
      <c r="S2336" s="57">
        <f t="shared" si="682"/>
        <v>5.9615963198134176</v>
      </c>
      <c r="T2336" s="12">
        <f t="shared" si="665"/>
        <v>14.067340879506308</v>
      </c>
    </row>
    <row r="2337" spans="1:20" x14ac:dyDescent="0.25">
      <c r="A2337" s="57">
        <f t="shared" si="666"/>
        <v>37600.154098722713</v>
      </c>
      <c r="B2337" s="12">
        <f t="shared" si="683"/>
        <v>5984.2503858287091</v>
      </c>
      <c r="C2337" s="57" t="str">
        <f t="shared" si="667"/>
        <v>-1.38903903292971-4.83286169530599i</v>
      </c>
      <c r="D2337" s="57" t="str">
        <f t="shared" si="668"/>
        <v>7.78898814985255-5.6119942911252i</v>
      </c>
      <c r="E2337" s="57" t="str">
        <f t="shared" si="669"/>
        <v>158.677212229356+12.2985030429681i</v>
      </c>
      <c r="F2337" s="57" t="str">
        <f t="shared" si="670"/>
        <v>3.83903951871378-11.1480372903697i</v>
      </c>
      <c r="G2337" s="57" t="str">
        <f t="shared" si="671"/>
        <v>0.999791574346992-0.0144354498286278i</v>
      </c>
      <c r="H2337" s="57" t="str">
        <f t="shared" si="672"/>
        <v>183.873721150015+532.607593305902i</v>
      </c>
      <c r="I2337" s="57" t="str">
        <f t="shared" si="673"/>
        <v>18.7413866142669-0.0144705372661112i</v>
      </c>
      <c r="K2337" s="57" t="str">
        <f t="shared" si="674"/>
        <v>0.00694998713952836-0.0253953154897755i</v>
      </c>
      <c r="L2337" s="57" t="str">
        <f t="shared" si="675"/>
        <v>0.000125-0.0838450053029262i</v>
      </c>
      <c r="M2337" s="57" t="str">
        <f t="shared" si="676"/>
        <v>0.0015-0.0404188992128999i</v>
      </c>
      <c r="N2337" s="57">
        <f t="shared" si="677"/>
        <v>73.96453224812872</v>
      </c>
      <c r="O2337" s="57">
        <f t="shared" si="678"/>
        <v>14.02879817593041</v>
      </c>
      <c r="P2337" s="371">
        <f t="shared" si="679"/>
        <v>14.02879817593041</v>
      </c>
      <c r="Q2337" s="371">
        <f t="shared" si="680"/>
        <v>-106.03546775187128</v>
      </c>
      <c r="R2337" s="12">
        <f t="shared" si="681"/>
        <v>73.96453224812872</v>
      </c>
      <c r="S2337" s="57">
        <f t="shared" si="682"/>
        <v>5.9842503858287088</v>
      </c>
      <c r="T2337" s="12">
        <f t="shared" si="665"/>
        <v>14.02879817593041</v>
      </c>
    </row>
    <row r="2338" spans="1:20" x14ac:dyDescent="0.25">
      <c r="A2338" s="57">
        <f t="shared" si="666"/>
        <v>37743.034684297862</v>
      </c>
      <c r="B2338" s="12">
        <f t="shared" si="683"/>
        <v>6006.9905372948588</v>
      </c>
      <c r="C2338" s="57" t="str">
        <f t="shared" si="667"/>
        <v>-1.37755532298275-4.81302830803033i</v>
      </c>
      <c r="D2338" s="57" t="str">
        <f t="shared" si="668"/>
        <v>7.78890442005644-5.59296786040771i</v>
      </c>
      <c r="E2338" s="57" t="str">
        <f t="shared" si="669"/>
        <v>158.722262760015+12.3479647949665i</v>
      </c>
      <c r="F2338" s="57" t="str">
        <f t="shared" si="670"/>
        <v>3.83903342599638-11.1062554978418i</v>
      </c>
      <c r="G2338" s="57" t="str">
        <f t="shared" si="671"/>
        <v>0.999789987635662-0.0144902815412531i</v>
      </c>
      <c r="H2338" s="57" t="str">
        <f t="shared" si="672"/>
        <v>184.664749515403+535.540462569023i</v>
      </c>
      <c r="I2338" s="57" t="str">
        <f t="shared" si="673"/>
        <v>18.7790632039872+0.0141724823148934i</v>
      </c>
      <c r="K2338" s="57" t="str">
        <f t="shared" si="674"/>
        <v>0.00690540616188918-0.0253101772203961i</v>
      </c>
      <c r="L2338" s="57" t="str">
        <f t="shared" si="675"/>
        <v>0.000125-0.0835276004213247i</v>
      </c>
      <c r="M2338" s="57" t="str">
        <f t="shared" si="676"/>
        <v>0.0015-0.0402658888353256i</v>
      </c>
      <c r="N2338" s="57">
        <f t="shared" si="677"/>
        <v>74.028145319635996</v>
      </c>
      <c r="O2338" s="57">
        <f t="shared" si="678"/>
        <v>13.990313240955407</v>
      </c>
      <c r="P2338" s="371">
        <f t="shared" si="679"/>
        <v>13.990313240955407</v>
      </c>
      <c r="Q2338" s="371">
        <f t="shared" si="680"/>
        <v>-105.971854680364</v>
      </c>
      <c r="R2338" s="12">
        <f t="shared" si="681"/>
        <v>74.028145319635996</v>
      </c>
      <c r="S2338" s="57">
        <f t="shared" si="682"/>
        <v>6.0069905372948584</v>
      </c>
      <c r="T2338" s="12">
        <f t="shared" si="665"/>
        <v>13.990313240955407</v>
      </c>
    </row>
    <row r="2339" spans="1:20" x14ac:dyDescent="0.25">
      <c r="A2339" s="57">
        <f t="shared" si="666"/>
        <v>37886.458216098195</v>
      </c>
      <c r="B2339" s="12">
        <f t="shared" si="683"/>
        <v>6029.8171013365791</v>
      </c>
      <c r="C2339" s="57" t="str">
        <f t="shared" si="667"/>
        <v>-1.36615471886398-4.79330141333924i</v>
      </c>
      <c r="D2339" s="57" t="str">
        <f t="shared" si="668"/>
        <v>7.78882005452564-5.57402183835268i</v>
      </c>
      <c r="E2339" s="57" t="str">
        <f t="shared" si="669"/>
        <v>158.767651816605+12.3974058839964i</v>
      </c>
      <c r="F2339" s="57" t="str">
        <f t="shared" si="670"/>
        <v>3.83902728690595-11.0646334711835i</v>
      </c>
      <c r="G2339" s="57" t="str">
        <f t="shared" si="671"/>
        <v>0.999788388847508-0.0145453213513003i</v>
      </c>
      <c r="H2339" s="57" t="str">
        <f t="shared" si="672"/>
        <v>185.466293985935+538.497858871412i</v>
      </c>
      <c r="I2339" s="57" t="str">
        <f t="shared" si="673"/>
        <v>18.8171705235095+0.0428556004010446i</v>
      </c>
      <c r="K2339" s="57" t="str">
        <f t="shared" si="674"/>
        <v>0.00686112391503598-0.0252252470075026i</v>
      </c>
      <c r="L2339" s="57" t="str">
        <f t="shared" si="675"/>
        <v>0.000125-0.0832113971122984i</v>
      </c>
      <c r="M2339" s="57" t="str">
        <f t="shared" si="676"/>
        <v>0.0015-0.0401134576960805i</v>
      </c>
      <c r="N2339" s="57">
        <f t="shared" si="677"/>
        <v>74.091742564153819</v>
      </c>
      <c r="O2339" s="57">
        <f t="shared" si="678"/>
        <v>13.951886055765893</v>
      </c>
      <c r="P2339" s="371">
        <f t="shared" si="679"/>
        <v>13.951886055765893</v>
      </c>
      <c r="Q2339" s="371">
        <f t="shared" si="680"/>
        <v>-105.90825743584618</v>
      </c>
      <c r="R2339" s="12">
        <f t="shared" si="681"/>
        <v>74.091742564153819</v>
      </c>
      <c r="S2339" s="57">
        <f t="shared" si="682"/>
        <v>6.0298171013365787</v>
      </c>
      <c r="T2339" s="12">
        <f t="shared" si="665"/>
        <v>13.951886055765893</v>
      </c>
    </row>
    <row r="2340" spans="1:20" x14ac:dyDescent="0.25">
      <c r="A2340" s="57">
        <f t="shared" si="666"/>
        <v>38030.426757319365</v>
      </c>
      <c r="B2340" s="12">
        <f t="shared" si="683"/>
        <v>6052.7304063216579</v>
      </c>
      <c r="C2340" s="57" t="str">
        <f t="shared" si="667"/>
        <v>-1.35483674477036-4.77368031677377i</v>
      </c>
      <c r="D2340" s="57" t="str">
        <f t="shared" si="668"/>
        <v>7.78873504844701-5.55515595186683i</v>
      </c>
      <c r="E2340" s="57" t="str">
        <f t="shared" si="669"/>
        <v>158.813380751158+12.4468248600907i</v>
      </c>
      <c r="F2340" s="57" t="str">
        <f t="shared" si="670"/>
        <v>3.83902110108963-11.0231706116324i</v>
      </c>
      <c r="G2340" s="57" t="str">
        <f t="shared" si="671"/>
        <v>0.999786777890649-0.0146005700465305i</v>
      </c>
      <c r="H2340" s="57" t="str">
        <f t="shared" si="672"/>
        <v>186.278536341744+541.480099474615i</v>
      </c>
      <c r="I2340" s="57" t="str">
        <f t="shared" si="673"/>
        <v>18.8557148507094+0.0715795323777175i</v>
      </c>
      <c r="K2340" s="57" t="str">
        <f t="shared" si="674"/>
        <v>0.00681713866740133-0.0251405251958703i</v>
      </c>
      <c r="L2340" s="57" t="str">
        <f t="shared" si="675"/>
        <v>0.000125-0.0828963908271549i</v>
      </c>
      <c r="M2340" s="57" t="str">
        <f t="shared" si="676"/>
        <v>0.0015-0.0399616036023914i</v>
      </c>
      <c r="N2340" s="57">
        <f t="shared" si="677"/>
        <v>74.155321893634294</v>
      </c>
      <c r="O2340" s="57">
        <f t="shared" si="678"/>
        <v>13.913516599942852</v>
      </c>
      <c r="P2340" s="371">
        <f t="shared" si="679"/>
        <v>13.913516599942852</v>
      </c>
      <c r="Q2340" s="371">
        <f t="shared" si="680"/>
        <v>-105.84467810636571</v>
      </c>
      <c r="R2340" s="12">
        <f t="shared" si="681"/>
        <v>74.155321893634294</v>
      </c>
      <c r="S2340" s="57">
        <f t="shared" si="682"/>
        <v>6.0527304063216576</v>
      </c>
      <c r="T2340" s="12">
        <f t="shared" si="665"/>
        <v>13.913516599942852</v>
      </c>
    </row>
    <row r="2341" spans="1:20" x14ac:dyDescent="0.25">
      <c r="A2341" s="57">
        <f t="shared" si="666"/>
        <v>38174.942378997177</v>
      </c>
      <c r="B2341" s="12">
        <f t="shared" si="683"/>
        <v>6075.73078186568</v>
      </c>
      <c r="C2341" s="57" t="str">
        <f t="shared" si="667"/>
        <v>-1.3436009269511-4.7541643290138i</v>
      </c>
      <c r="D2341" s="57" t="str">
        <f t="shared" si="668"/>
        <v>7.78864939697149-5.53636992900346i</v>
      </c>
      <c r="E2341" s="57" t="str">
        <f t="shared" si="669"/>
        <v>158.85945091745+12.4962202576569i</v>
      </c>
      <c r="F2341" s="57" t="str">
        <f t="shared" si="670"/>
        <v>3.83901486819193-10.9818663227159i</v>
      </c>
      <c r="G2341" s="57" t="str">
        <f t="shared" si="671"/>
        <v>0.999785154672506-0.0146560284176639i</v>
      </c>
      <c r="H2341" s="57" t="str">
        <f t="shared" si="672"/>
        <v>187.101662361286+544.487507218833i</v>
      </c>
      <c r="I2341" s="57" t="str">
        <f t="shared" si="673"/>
        <v>18.8947025812272+0.100344990756424i</v>
      </c>
      <c r="K2341" s="57" t="str">
        <f t="shared" si="674"/>
        <v>0.00677344869359179-0.0250560121189517i</v>
      </c>
      <c r="L2341" s="57" t="str">
        <f t="shared" si="675"/>
        <v>0.000125-0.0825825770344241i</v>
      </c>
      <c r="M2341" s="57" t="str">
        <f t="shared" si="676"/>
        <v>0.0015-0.0398103243697863i</v>
      </c>
      <c r="N2341" s="57">
        <f t="shared" si="677"/>
        <v>74.21888122294979</v>
      </c>
      <c r="O2341" s="57">
        <f t="shared" si="678"/>
        <v>13.875204851473031</v>
      </c>
      <c r="P2341" s="371">
        <f t="shared" si="679"/>
        <v>13.875204851473031</v>
      </c>
      <c r="Q2341" s="371">
        <f t="shared" si="680"/>
        <v>-105.78111877705021</v>
      </c>
      <c r="R2341" s="12">
        <f t="shared" si="681"/>
        <v>74.21888122294979</v>
      </c>
      <c r="S2341" s="57">
        <f t="shared" si="682"/>
        <v>6.0757307818656798</v>
      </c>
      <c r="T2341" s="12">
        <f t="shared" si="665"/>
        <v>13.875204851473031</v>
      </c>
    </row>
    <row r="2342" spans="1:20" x14ac:dyDescent="0.25">
      <c r="A2342" s="57">
        <f t="shared" si="666"/>
        <v>38320.00716003737</v>
      </c>
      <c r="B2342" s="12">
        <f t="shared" si="683"/>
        <v>6098.8185588367696</v>
      </c>
      <c r="C2342" s="57" t="str">
        <f t="shared" si="667"/>
        <v>-1.33244679371194-4.73475276583655i</v>
      </c>
      <c r="D2342" s="57" t="str">
        <f t="shared" si="668"/>
        <v>7.78856309521326-5.51766349895838i</v>
      </c>
      <c r="E2342" s="57" t="str">
        <f t="shared" si="669"/>
        <v>158.905863670885+12.5455905953581i</v>
      </c>
      <c r="F2342" s="57" t="str">
        <f t="shared" si="670"/>
        <v>3.83900858785466-10.9407200102422i</v>
      </c>
      <c r="G2342" s="57" t="str">
        <f t="shared" si="671"/>
        <v>0.999783519099797-0.0147116972583904i</v>
      </c>
      <c r="H2342" s="57" t="str">
        <f t="shared" si="672"/>
        <v>187.935861928583+547.520410644173i</v>
      </c>
      <c r="I2342" s="57" t="str">
        <f t="shared" si="673"/>
        <v>18.9341402312173+0.129152684842528i</v>
      </c>
      <c r="K2342" s="57" t="str">
        <f t="shared" si="674"/>
        <v>0.00673005227442411-0.0249717080989853i</v>
      </c>
      <c r="L2342" s="57" t="str">
        <f t="shared" si="675"/>
        <v>0.000125-0.0822699512197886i</v>
      </c>
      <c r="M2342" s="57" t="str">
        <f t="shared" si="676"/>
        <v>0.0015-0.0396596178220623i</v>
      </c>
      <c r="N2342" s="57">
        <f t="shared" si="677"/>
        <v>74.28241846992286</v>
      </c>
      <c r="O2342" s="57">
        <f t="shared" si="678"/>
        <v>13.836950786755056</v>
      </c>
      <c r="P2342" s="371">
        <f t="shared" si="679"/>
        <v>13.836950786755056</v>
      </c>
      <c r="Q2342" s="371">
        <f t="shared" si="680"/>
        <v>-105.71758153007714</v>
      </c>
      <c r="R2342" s="12">
        <f t="shared" si="681"/>
        <v>74.28241846992286</v>
      </c>
      <c r="S2342" s="57">
        <f t="shared" si="682"/>
        <v>6.0988185588367694</v>
      </c>
      <c r="T2342" s="12">
        <f t="shared" si="665"/>
        <v>13.836950786755056</v>
      </c>
    </row>
    <row r="2343" spans="1:20" x14ac:dyDescent="0.25">
      <c r="A2343" s="57">
        <f t="shared" si="666"/>
        <v>38465.62318724551</v>
      </c>
      <c r="B2343" s="12">
        <f t="shared" si="683"/>
        <v>6121.9940693603494</v>
      </c>
      <c r="C2343" s="57" t="str">
        <f t="shared" si="667"/>
        <v>-1.3213738754196-4.71544494807755i</v>
      </c>
      <c r="D2343" s="57" t="str">
        <f t="shared" si="668"/>
        <v>7.78847613824984-5.49903639206601i</v>
      </c>
      <c r="E2343" s="57" t="str">
        <f t="shared" si="669"/>
        <v>158.952620368407+12.5949343759935i</v>
      </c>
      <c r="F2343" s="57" t="str">
        <f t="shared" si="670"/>
        <v>3.83900225971696-10.8997310822918i</v>
      </c>
      <c r="G2343" s="57" t="str">
        <f t="shared" si="671"/>
        <v>0.999781871078531-0.0147675773653809i</v>
      </c>
      <c r="H2343" s="57" t="str">
        <f t="shared" si="672"/>
        <v>188.781329143842+550.579144114904i</v>
      </c>
      <c r="I2343" s="57" t="str">
        <f t="shared" si="673"/>
        <v>18.9740344401704+0.158003320384498i</v>
      </c>
      <c r="K2343" s="57" t="str">
        <f t="shared" si="674"/>
        <v>0.00668694769696191-0.0248876134471082i</v>
      </c>
      <c r="L2343" s="57" t="str">
        <f t="shared" si="675"/>
        <v>0.000125-0.0819585088860218i</v>
      </c>
      <c r="M2343" s="57" t="str">
        <f t="shared" si="676"/>
        <v>0.0015-0.0395094817912557i</v>
      </c>
      <c r="N2343" s="57">
        <f t="shared" si="677"/>
        <v>74.345931555357467</v>
      </c>
      <c r="O2343" s="57">
        <f t="shared" si="678"/>
        <v>13.79875438060945</v>
      </c>
      <c r="P2343" s="371">
        <f t="shared" si="679"/>
        <v>13.79875438060945</v>
      </c>
      <c r="Q2343" s="371">
        <f t="shared" si="680"/>
        <v>-105.65406844464253</v>
      </c>
      <c r="R2343" s="12">
        <f t="shared" si="681"/>
        <v>74.345931555357467</v>
      </c>
      <c r="S2343" s="57">
        <f t="shared" si="682"/>
        <v>6.1219940693603494</v>
      </c>
      <c r="T2343" s="12">
        <f t="shared" si="665"/>
        <v>13.79875438060945</v>
      </c>
    </row>
    <row r="2344" spans="1:20" x14ac:dyDescent="0.25">
      <c r="A2344" s="57">
        <f t="shared" si="666"/>
        <v>38611.792555357046</v>
      </c>
      <c r="B2344" s="12">
        <f t="shared" si="683"/>
        <v>6145.2576468239185</v>
      </c>
      <c r="C2344" s="57" t="str">
        <f t="shared" si="667"/>
        <v>-1.31038170450538-4.69624020158994i</v>
      </c>
      <c r="D2344" s="57" t="str">
        <f t="shared" si="668"/>
        <v>7.78838852112177-5.48048833979539i</v>
      </c>
      <c r="E2344" s="57" t="str">
        <f t="shared" si="669"/>
        <v>158.999722368381+12.6442500863813i</v>
      </c>
      <c r="F2344" s="57" t="str">
        <f t="shared" si="670"/>
        <v>3.83899588341512-10.8588989492092i</v>
      </c>
      <c r="G2344" s="57" t="str">
        <f t="shared" si="671"/>
        <v>0.999780210514001-0.014823669538298i</v>
      </c>
      <c r="H2344" s="57" t="str">
        <f t="shared" si="672"/>
        <v>189.638262437585+553.664047946996i</v>
      </c>
      <c r="I2344" s="57" t="str">
        <f t="shared" si="673"/>
        <v>19.0143919738192+0.186897599205158i</v>
      </c>
      <c r="K2344" s="57" t="str">
        <f t="shared" si="674"/>
        <v>0.00664413325454979-0.0248037284634644i</v>
      </c>
      <c r="L2344" s="57" t="str">
        <f t="shared" si="675"/>
        <v>0.000125-0.0816482455529206i</v>
      </c>
      <c r="M2344" s="57" t="str">
        <f t="shared" si="676"/>
        <v>0.0015-0.0393599141176087i</v>
      </c>
      <c r="N2344" s="57">
        <f t="shared" si="677"/>
        <v>74.409418403070006</v>
      </c>
      <c r="O2344" s="57">
        <f t="shared" si="678"/>
        <v>13.760615606285144</v>
      </c>
      <c r="P2344" s="371">
        <f t="shared" si="679"/>
        <v>13.760615606285144</v>
      </c>
      <c r="Q2344" s="371">
        <f t="shared" si="680"/>
        <v>-105.59058159692999</v>
      </c>
      <c r="R2344" s="12">
        <f t="shared" si="681"/>
        <v>74.409418403070006</v>
      </c>
      <c r="S2344" s="57">
        <f t="shared" si="682"/>
        <v>6.1452576468239188</v>
      </c>
      <c r="T2344" s="12">
        <f t="shared" si="665"/>
        <v>13.760615606285144</v>
      </c>
    </row>
    <row r="2345" spans="1:20" x14ac:dyDescent="0.25">
      <c r="A2345" s="57">
        <f t="shared" si="666"/>
        <v>38758.517367067405</v>
      </c>
      <c r="B2345" s="12">
        <f t="shared" si="683"/>
        <v>6168.6096258818498</v>
      </c>
      <c r="C2345" s="57" t="str">
        <f t="shared" si="667"/>
        <v>-1.29946981546895-4.67713785720493i</v>
      </c>
      <c r="D2345" s="57" t="str">
        <f t="shared" si="668"/>
        <v>7.78830023883221-5.46201907474623i</v>
      </c>
      <c r="E2345" s="57" t="str">
        <f t="shared" si="669"/>
        <v>159.047171030488+12.6935361972401i</v>
      </c>
      <c r="F2345" s="57" t="str">
        <f t="shared" si="670"/>
        <v>3.83898945858273-10.8182230235941i</v>
      </c>
      <c r="G2345" s="57" t="str">
        <f t="shared" si="671"/>
        <v>0.999778537310782-0.0148799745798072i</v>
      </c>
      <c r="H2345" s="57" t="str">
        <f t="shared" si="672"/>
        <v>190.506864688421+556.775468538906i</v>
      </c>
      <c r="I2345" s="57" t="str">
        <f t="shared" si="673"/>
        <v>19.0552197271224+0.215836218813819i</v>
      </c>
      <c r="K2345" s="57" t="str">
        <f t="shared" si="674"/>
        <v>0.00660160724684702-0.0247200534373151i</v>
      </c>
      <c r="L2345" s="57" t="str">
        <f t="shared" si="675"/>
        <v>0.000125-0.0813391567572432i</v>
      </c>
      <c r="M2345" s="57" t="str">
        <f t="shared" si="676"/>
        <v>0.0015-0.0392109126495405i</v>
      </c>
      <c r="N2345" s="57">
        <f t="shared" si="677"/>
        <v>74.472876939917143</v>
      </c>
      <c r="O2345" s="57">
        <f t="shared" si="678"/>
        <v>13.722534435467754</v>
      </c>
      <c r="P2345" s="371">
        <f t="shared" si="679"/>
        <v>13.722534435467754</v>
      </c>
      <c r="Q2345" s="371">
        <f t="shared" si="680"/>
        <v>-105.52712306008286</v>
      </c>
      <c r="R2345" s="12">
        <f t="shared" si="681"/>
        <v>74.472876939917143</v>
      </c>
      <c r="S2345" s="57">
        <f t="shared" si="682"/>
        <v>6.1686096258818495</v>
      </c>
      <c r="T2345" s="12">
        <f t="shared" si="665"/>
        <v>13.722534435467754</v>
      </c>
    </row>
    <row r="2346" spans="1:20" x14ac:dyDescent="0.25">
      <c r="A2346" s="57">
        <f t="shared" si="666"/>
        <v>38905.79973306226</v>
      </c>
      <c r="B2346" s="12">
        <f t="shared" si="683"/>
        <v>6192.0503424602011</v>
      </c>
      <c r="C2346" s="57" t="str">
        <f t="shared" si="667"/>
        <v>-1.2886377448817-4.65813725069233i</v>
      </c>
      <c r="D2346" s="57" t="str">
        <f t="shared" si="668"/>
        <v>7.78821128634669-5.44362833064507i</v>
      </c>
      <c r="E2346" s="57" t="str">
        <f t="shared" si="669"/>
        <v>159.094967715615+12.7427911630718i</v>
      </c>
      <c r="F2346" s="57" t="str">
        <f t="shared" si="670"/>
        <v>3.8389829848506-10.7777027202932i</v>
      </c>
      <c r="G2346" s="57" t="str">
        <f t="shared" si="671"/>
        <v>0.999776851372721-0.0149364932955873i</v>
      </c>
      <c r="H2346" s="57" t="str">
        <f t="shared" si="672"/>
        <v>191.387343344576+559.91375850576i</v>
      </c>
      <c r="I2346" s="57" t="str">
        <f t="shared" si="673"/>
        <v>19.0965247273346+0.244819871997891i</v>
      </c>
      <c r="K2346" s="57" t="str">
        <f t="shared" si="674"/>
        <v>0.00655936797986-0.0246365886471475i</v>
      </c>
      <c r="L2346" s="57" t="str">
        <f t="shared" si="675"/>
        <v>0.000125-0.0810312380526436i</v>
      </c>
      <c r="M2346" s="57" t="str">
        <f t="shared" si="676"/>
        <v>0.0015-0.0390624752436146i</v>
      </c>
      <c r="N2346" s="57">
        <f t="shared" si="677"/>
        <v>74.536305095824531</v>
      </c>
      <c r="O2346" s="57">
        <f t="shared" si="678"/>
        <v>13.684510838287432</v>
      </c>
      <c r="P2346" s="371">
        <f t="shared" si="679"/>
        <v>13.684510838287432</v>
      </c>
      <c r="Q2346" s="371">
        <f t="shared" si="680"/>
        <v>-105.46369490417547</v>
      </c>
      <c r="R2346" s="12">
        <f t="shared" si="681"/>
        <v>74.536305095824531</v>
      </c>
      <c r="S2346" s="57">
        <f t="shared" si="682"/>
        <v>6.1920503424602007</v>
      </c>
      <c r="T2346" s="12">
        <f t="shared" si="665"/>
        <v>13.684510838287432</v>
      </c>
    </row>
    <row r="2347" spans="1:20" x14ac:dyDescent="0.25">
      <c r="A2347" s="57">
        <f t="shared" si="666"/>
        <v>39053.6417720479</v>
      </c>
      <c r="B2347" s="12">
        <f t="shared" si="683"/>
        <v>6215.5801337615503</v>
      </c>
      <c r="C2347" s="57" t="str">
        <f t="shared" si="667"/>
        <v>-1.27788503138973-4.63923772272116i</v>
      </c>
      <c r="D2347" s="57" t="str">
        <f t="shared" si="668"/>
        <v>7.78812165859301-5.42531584234127i</v>
      </c>
      <c r="E2347" s="57" t="str">
        <f t="shared" si="669"/>
        <v>159.143113785738+12.7920134220439i</v>
      </c>
      <c r="F2347" s="57" t="str">
        <f t="shared" si="670"/>
        <v>3.8389764618467-10.7373374563917i</v>
      </c>
      <c r="G2347" s="57" t="str">
        <f t="shared" si="671"/>
        <v>0.999775152602937-0.0149932264943423i</v>
      </c>
      <c r="H2347" s="57" t="str">
        <f t="shared" si="672"/>
        <v>192.279910549346+563.079276817007i</v>
      </c>
      <c r="I2347" s="57" t="str">
        <f t="shared" si="673"/>
        <v>19.1383141371625+0.273849246392902i</v>
      </c>
      <c r="K2347" s="57" t="str">
        <f t="shared" si="674"/>
        <v>0.00651741376597392-0.0245533343607832i</v>
      </c>
      <c r="L2347" s="57" t="str">
        <f t="shared" si="675"/>
        <v>0.000125-0.0807244850096068i</v>
      </c>
      <c r="M2347" s="57" t="str">
        <f t="shared" si="676"/>
        <v>0.0015-0.0389145997645096i</v>
      </c>
      <c r="N2347" s="57">
        <f t="shared" si="677"/>
        <v>74.599700803815239</v>
      </c>
      <c r="O2347" s="57">
        <f t="shared" si="678"/>
        <v>13.646544783326375</v>
      </c>
      <c r="P2347" s="371">
        <f t="shared" si="679"/>
        <v>13.646544783326375</v>
      </c>
      <c r="Q2347" s="371">
        <f t="shared" si="680"/>
        <v>-105.40029919618476</v>
      </c>
      <c r="R2347" s="12">
        <f t="shared" si="681"/>
        <v>74.599700803815239</v>
      </c>
      <c r="S2347" s="57">
        <f t="shared" si="682"/>
        <v>6.2155801337615504</v>
      </c>
      <c r="T2347" s="12">
        <f t="shared" si="665"/>
        <v>13.646544783326375</v>
      </c>
    </row>
    <row r="2348" spans="1:20" x14ac:dyDescent="0.25">
      <c r="A2348" s="57">
        <f t="shared" si="666"/>
        <v>39202.045610781686</v>
      </c>
      <c r="B2348" s="12">
        <f t="shared" si="683"/>
        <v>6239.1993382698447</v>
      </c>
      <c r="C2348" s="57" t="str">
        <f t="shared" si="667"/>
        <v>-1.26721121571681-4.6204386188206i</v>
      </c>
      <c r="D2348" s="57" t="str">
        <f t="shared" si="668"/>
        <v>7.78803135046063-5.40708134580319i</v>
      </c>
      <c r="E2348" s="57" t="str">
        <f t="shared" si="669"/>
        <v>159.191610603816+12.8412013958719i</v>
      </c>
      <c r="F2348" s="57" t="str">
        <f t="shared" si="670"/>
        <v>3.83896988919623-10.6971266512049i</v>
      </c>
      <c r="G2348" s="57" t="str">
        <f t="shared" si="671"/>
        <v>0.999773440903812-0.0150501749878116i</v>
      </c>
      <c r="H2348" s="57" t="str">
        <f t="shared" si="672"/>
        <v>193.184783270595+566.272388937706i</v>
      </c>
      <c r="I2348" s="57" t="str">
        <f t="shared" si="673"/>
        <v>19.180595258012+0.302925024031063i</v>
      </c>
      <c r="K2348" s="57" t="str">
        <f t="shared" si="674"/>
        <v>0.00647574292398275-0.0244702908354858i</v>
      </c>
      <c r="L2348" s="57" t="str">
        <f t="shared" si="675"/>
        <v>0.000125-0.080418893215388i</v>
      </c>
      <c r="M2348" s="57" t="str">
        <f t="shared" si="676"/>
        <v>0.0015-0.0387672840849867i</v>
      </c>
      <c r="N2348" s="57">
        <f t="shared" si="677"/>
        <v>74.663062000035467</v>
      </c>
      <c r="O2348" s="57">
        <f t="shared" si="678"/>
        <v>13.608636237626598</v>
      </c>
      <c r="P2348" s="371">
        <f t="shared" si="679"/>
        <v>13.608636237626598</v>
      </c>
      <c r="Q2348" s="371">
        <f t="shared" si="680"/>
        <v>-105.33693799996453</v>
      </c>
      <c r="R2348" s="12">
        <f t="shared" si="681"/>
        <v>74.663062000035467</v>
      </c>
      <c r="S2348" s="57">
        <f t="shared" si="682"/>
        <v>6.2391993382698443</v>
      </c>
      <c r="T2348" s="12">
        <f t="shared" ref="T2348:T2411" si="684">P2348</f>
        <v>13.608636237626598</v>
      </c>
    </row>
    <row r="2349" spans="1:20" x14ac:dyDescent="0.25">
      <c r="A2349" s="57">
        <f t="shared" ref="A2349:A2412" si="685">2*PI()*B2349</f>
        <v>39351.013384102655</v>
      </c>
      <c r="B2349" s="12">
        <f t="shared" si="683"/>
        <v>6262.90829575527</v>
      </c>
      <c r="C2349" s="57" t="str">
        <f t="shared" ref="C2349:C2412" si="686">IMPRODUCT(D2349,E2349,$C$40,,K2349,$C$41)</f>
        <v>-1.25661584066686-4.60173928934117i</v>
      </c>
      <c r="D2349" s="57" t="str">
        <f t="shared" ref="D2349:D2412" si="687">IMDIV(IMPRODUCT($C$37,$C$38,COMPLEX(1,A2349/$C$38)),IMSUM(-1*A2349*A2349/$C$39,COMPLEX(0,1*A2349)))</f>
        <v>7.78794035680071-5.38892457811427i</v>
      </c>
      <c r="E2349" s="57" t="str">
        <f t="shared" ref="E2349:E2412" si="688">IMDIV(IMPRODUCT(IMSUM(F2349,G2349),$C$29,H2349),IMSUM(1,I2349))</f>
        <v>159.240459533666+12.8903534897048i</v>
      </c>
      <c r="F2349" s="57" t="str">
        <f t="shared" ref="F2349:F2412" si="689">IMDIV(IMPRODUCT($C$14,$C$15,COMPLEX(1,A2349/$C$15)),IMSUM(-1*A2349*A2349/$C$16,COMPLEX(0,A2349)))</f>
        <v>3.83896326652144-10.6570697262699i</v>
      </c>
      <c r="G2349" s="57" t="str">
        <f t="shared" ref="G2349:G2412" si="690">IMDIV(1,COMPLEX(1,A2349*$C$9*$C$10))</f>
        <v>0.999771716176985-0.0151073395907819i</v>
      </c>
      <c r="H2349" s="57" t="str">
        <f t="shared" ref="H2349:H2412" si="691">IMDIV($C$3,IMSUM(K2349,COMPLEX(0,$C$28*A2349)))</f>
        <v>194.102183434449+569.493466973454i</v>
      </c>
      <c r="I2349" s="57" t="str">
        <f t="shared" ref="I2349:I2412" si="692">IMPRODUCT(F2349,$C$29,H2349,$C$31)</f>
        <v>19.2233755333264+0.332047880865693i</v>
      </c>
      <c r="K2349" s="57" t="str">
        <f t="shared" ref="K2349:K2412" si="693">IF($C$26&lt;=0,IMDIV(1,IMSUM(IMDIV(1,L2349),1/$C$18)),IMDIV(1,IMSUM(IMDIV(1,L2349),1/$C$18,IMDIV(1,M2349))))</f>
        <v>0.0064343537791187-0.0243874583180691i</v>
      </c>
      <c r="L2349" s="57" t="str">
        <f t="shared" ref="L2349:L2412" si="694">IMSUM($C$21/$C$22,IMDIV(1,COMPLEX(0,$C$20*$C$22*A2349)))</f>
        <v>0.000125-0.0801144582739471i</v>
      </c>
      <c r="M2349" s="57" t="str">
        <f t="shared" ref="M2349:M2412" si="695">IMSUM($C$25/$C$26,IMDIV(1,COMPLEX(0,$C$24*$C$26*A2349)))</f>
        <v>0.0015-0.0386205260858604i</v>
      </c>
      <c r="N2349" s="57">
        <f t="shared" ref="N2349:N2412" si="696">ABS(R2349)</f>
        <v>74.726386623781792</v>
      </c>
      <c r="O2349" s="57">
        <f t="shared" ref="O2349:O2412" si="697">ABS(P2349)</f>
        <v>13.570785166697521</v>
      </c>
      <c r="P2349" s="371">
        <f t="shared" ref="P2349:P2412" si="698">20*LOG10(IMABS(C2349))</f>
        <v>13.570785166697521</v>
      </c>
      <c r="Q2349" s="371">
        <f t="shared" ref="Q2349:Q2412" si="699">IMARGUMENT(C2349)*180/PI()</f>
        <v>-105.27361337621821</v>
      </c>
      <c r="R2349" s="12">
        <f t="shared" ref="R2349:R2412" si="700">IF(Q2349&lt;0,Q2349+180,Q2349-180)</f>
        <v>74.726386623781792</v>
      </c>
      <c r="S2349" s="57">
        <f t="shared" ref="S2349:S2412" si="701">B2349/1000</f>
        <v>6.2629082957552704</v>
      </c>
      <c r="T2349" s="12">
        <f t="shared" si="684"/>
        <v>13.570785166697521</v>
      </c>
    </row>
    <row r="2350" spans="1:20" x14ac:dyDescent="0.25">
      <c r="A2350" s="57">
        <f t="shared" si="685"/>
        <v>39500.547234962243</v>
      </c>
      <c r="B2350" s="12">
        <f t="shared" ref="B2350:B2413" si="702">B2349*(1+B$42)</f>
        <v>6286.7073472791399</v>
      </c>
      <c r="C2350" s="57" t="str">
        <f t="shared" si="686"/>
        <v>-1.2460984511263-4.58313908941595i</v>
      </c>
      <c r="D2350" s="57" t="str">
        <f t="shared" si="687"/>
        <v>7.78784867242566-5.37084527746924i</v>
      </c>
      <c r="E2350" s="57" t="str">
        <f t="shared" si="688"/>
        <v>159.28966193985+12.939468092007i</v>
      </c>
      <c r="F2350" s="57" t="str">
        <f t="shared" si="689"/>
        <v>3.83895659344181-10.617166105337i</v>
      </c>
      <c r="G2350" s="57" t="str">
        <f t="shared" si="690"/>
        <v>0.999769978323348-0.0151647211210977i</v>
      </c>
      <c r="H2350" s="57" t="str">
        <f t="shared" si="691"/>
        <v>195.032338063374+572.742889819182i</v>
      </c>
      <c r="I2350" s="57" t="str">
        <f t="shared" si="692"/>
        <v>19.2666625520224+0.361218486271781i</v>
      </c>
      <c r="K2350" s="57" t="str">
        <f t="shared" si="693"/>
        <v>0.00639324466308036-0.0243048370450025i</v>
      </c>
      <c r="L2350" s="57" t="str">
        <f t="shared" si="694"/>
        <v>0.000125-0.0798111758058851i</v>
      </c>
      <c r="M2350" s="57" t="str">
        <f t="shared" si="695"/>
        <v>0.0015-0.0384743236559676i</v>
      </c>
      <c r="N2350" s="57">
        <f t="shared" si="696"/>
        <v>74.789672617526023</v>
      </c>
      <c r="O2350" s="57">
        <f t="shared" si="697"/>
        <v>13.532991534523243</v>
      </c>
      <c r="P2350" s="371">
        <f t="shared" si="698"/>
        <v>13.532991534523243</v>
      </c>
      <c r="Q2350" s="371">
        <f t="shared" si="699"/>
        <v>-105.21032738247398</v>
      </c>
      <c r="R2350" s="12">
        <f t="shared" si="700"/>
        <v>74.789672617526023</v>
      </c>
      <c r="S2350" s="57">
        <f t="shared" si="701"/>
        <v>6.2867073472791395</v>
      </c>
      <c r="T2350" s="12">
        <f t="shared" si="684"/>
        <v>13.532991534523243</v>
      </c>
    </row>
    <row r="2351" spans="1:20" x14ac:dyDescent="0.25">
      <c r="A2351" s="57">
        <f t="shared" si="685"/>
        <v>39650.649314455099</v>
      </c>
      <c r="B2351" s="12">
        <f t="shared" si="702"/>
        <v>6310.5968351988004</v>
      </c>
      <c r="C2351" s="57" t="str">
        <f t="shared" si="686"/>
        <v>-1.23565859406618-4.56463737892228i</v>
      </c>
      <c r="D2351" s="57" t="str">
        <f t="shared" si="687"/>
        <v>7.78775629210883-5.35284318317015i</v>
      </c>
      <c r="E2351" s="57" t="str">
        <f t="shared" si="688"/>
        <v>159.339219187554+12.9885435744427i</v>
      </c>
      <c r="F2351" s="57" t="str">
        <f t="shared" si="689"/>
        <v>3.83894986957386-10.5774152143619i</v>
      </c>
      <c r="G2351" s="57" t="str">
        <f t="shared" si="690"/>
        <v>0.999768227243039-0.0152223203996729i</v>
      </c>
      <c r="H2351" s="57" t="str">
        <f t="shared" si="691"/>
        <v>195.975479418753+576.021043311817i</v>
      </c>
      <c r="I2351" s="57" t="str">
        <f t="shared" si="692"/>
        <v>19.3104640520244+0.390437502520041i</v>
      </c>
      <c r="K2351" s="57" t="str">
        <f t="shared" si="693"/>
        <v>0.00635241391405998-0.0242224272425187i</v>
      </c>
      <c r="L2351" s="57" t="str">
        <f t="shared" si="694"/>
        <v>0.000125-0.0795090414483808i</v>
      </c>
      <c r="M2351" s="57" t="str">
        <f t="shared" si="695"/>
        <v>0.0015-0.0383286746921375i</v>
      </c>
      <c r="N2351" s="57">
        <f t="shared" si="696"/>
        <v>74.852917926939639</v>
      </c>
      <c r="O2351" s="57">
        <f t="shared" si="697"/>
        <v>13.495255303570186</v>
      </c>
      <c r="P2351" s="371">
        <f t="shared" si="698"/>
        <v>13.495255303570186</v>
      </c>
      <c r="Q2351" s="371">
        <f t="shared" si="699"/>
        <v>-105.14708207306036</v>
      </c>
      <c r="R2351" s="12">
        <f t="shared" si="700"/>
        <v>74.852917926939639</v>
      </c>
      <c r="S2351" s="57">
        <f t="shared" si="701"/>
        <v>6.3105968351988002</v>
      </c>
      <c r="T2351" s="12">
        <f t="shared" si="684"/>
        <v>13.495255303570186</v>
      </c>
    </row>
    <row r="2352" spans="1:20" x14ac:dyDescent="0.25">
      <c r="A2352" s="57">
        <f t="shared" si="685"/>
        <v>39801.321781850034</v>
      </c>
      <c r="B2352" s="12">
        <f t="shared" si="702"/>
        <v>6334.5771031725562</v>
      </c>
      <c r="C2352" s="57" t="str">
        <f t="shared" si="686"/>
        <v>-1.22529581854396-4.54623352244363i</v>
      </c>
      <c r="D2352" s="57" t="str">
        <f t="shared" si="687"/>
        <v>7.78766321058439-5.3349180356227i</v>
      </c>
      <c r="E2352" s="57" t="str">
        <f t="shared" si="688"/>
        <v>159.389132642468+13.0375782917615i</v>
      </c>
      <c r="F2352" s="57" t="str">
        <f t="shared" si="689"/>
        <v>3.83894309453127-10.537816481497i</v>
      </c>
      <c r="G2352" s="57" t="str">
        <f t="shared" si="690"/>
        <v>0.999766462835438-0.0152801382505019i</v>
      </c>
      <c r="H2352" s="57" t="str">
        <f t="shared" si="691"/>
        <v>196.931845148169+579.328320387028i</v>
      </c>
      <c r="I2352" s="57" t="str">
        <f t="shared" si="692"/>
        <v>19.354787923901+0.41970558422507i</v>
      </c>
      <c r="K2352" s="57" t="str">
        <f t="shared" si="693"/>
        <v>0.00631185987676966-0.0241402291267185i</v>
      </c>
      <c r="L2352" s="57" t="str">
        <f t="shared" si="694"/>
        <v>0.000125-0.0792080508551318i</v>
      </c>
      <c r="M2352" s="57" t="str">
        <f t="shared" si="695"/>
        <v>0.0015-0.0381835770991607i</v>
      </c>
      <c r="N2352" s="57">
        <f t="shared" si="696"/>
        <v>74.916120500918566</v>
      </c>
      <c r="O2352" s="57">
        <f t="shared" si="697"/>
        <v>13.457576434794564</v>
      </c>
      <c r="P2352" s="371">
        <f t="shared" si="698"/>
        <v>13.457576434794564</v>
      </c>
      <c r="Q2352" s="371">
        <f t="shared" si="699"/>
        <v>-105.08387949908143</v>
      </c>
      <c r="R2352" s="12">
        <f t="shared" si="700"/>
        <v>74.916120500918566</v>
      </c>
      <c r="S2352" s="57">
        <f t="shared" si="701"/>
        <v>6.3345771031725562</v>
      </c>
      <c r="T2352" s="12">
        <f t="shared" si="684"/>
        <v>13.457576434794564</v>
      </c>
    </row>
    <row r="2353" spans="1:20" x14ac:dyDescent="0.25">
      <c r="A2353" s="57">
        <f t="shared" si="685"/>
        <v>39952.566804621063</v>
      </c>
      <c r="B2353" s="12">
        <f t="shared" si="702"/>
        <v>6358.648496164612</v>
      </c>
      <c r="C2353" s="57" t="str">
        <f t="shared" si="686"/>
        <v>-1.21500967570514-4.52792688923139i</v>
      </c>
      <c r="D2353" s="57" t="str">
        <f t="shared" si="687"/>
        <v>7.78756942254675-5.31706957633228i</v>
      </c>
      <c r="E2353" s="57" t="str">
        <f t="shared" si="688"/>
        <v>159.439403670661+13.0865705816824i</v>
      </c>
      <c r="F2353" s="57" t="str">
        <f t="shared" si="689"/>
        <v>3.8389362679247-10.4983693370834i</v>
      </c>
      <c r="G2353" s="57" t="str">
        <f t="shared" si="690"/>
        <v>0.999764684999161-0.0153381755006707i</v>
      </c>
      <c r="H2353" s="57" t="str">
        <f t="shared" si="691"/>
        <v>197.90167843756+582.665121240114i</v>
      </c>
      <c r="I2353" s="57" t="str">
        <f t="shared" si="692"/>
        <v>19.3996422146079+0.449023377764201i</v>
      </c>
      <c r="K2353" s="57" t="str">
        <f t="shared" si="693"/>
        <v>0.00627158090246638-0.024058242903676i</v>
      </c>
      <c r="L2353" s="57" t="str">
        <f t="shared" si="694"/>
        <v>0.000125-0.0789081996962857i</v>
      </c>
      <c r="M2353" s="57" t="str">
        <f t="shared" si="695"/>
        <v>0.0015-0.0380390287897596i</v>
      </c>
      <c r="N2353" s="57">
        <f t="shared" si="696"/>
        <v>74.979278291605539</v>
      </c>
      <c r="O2353" s="57">
        <f t="shared" si="697"/>
        <v>13.419954887649242</v>
      </c>
      <c r="P2353" s="371">
        <f t="shared" si="698"/>
        <v>13.419954887649242</v>
      </c>
      <c r="Q2353" s="371">
        <f t="shared" si="699"/>
        <v>-105.02072170839446</v>
      </c>
      <c r="R2353" s="12">
        <f t="shared" si="700"/>
        <v>74.979278291605539</v>
      </c>
      <c r="S2353" s="57">
        <f t="shared" si="701"/>
        <v>6.3586484961646121</v>
      </c>
      <c r="T2353" s="12">
        <f t="shared" si="684"/>
        <v>13.419954887649242</v>
      </c>
    </row>
    <row r="2354" spans="1:20" x14ac:dyDescent="0.25">
      <c r="A2354" s="57">
        <f t="shared" si="685"/>
        <v>40104.386558478625</v>
      </c>
      <c r="B2354" s="12">
        <f t="shared" si="702"/>
        <v>6382.8113604500377</v>
      </c>
      <c r="C2354" s="57" t="str">
        <f t="shared" si="686"/>
        <v>-1.20479971878459-4.50971685316736i</v>
      </c>
      <c r="D2354" s="57" t="str">
        <f t="shared" si="687"/>
        <v>7.78747492265064-5.29929754790031i</v>
      </c>
      <c r="E2354" s="57" t="str">
        <f t="shared" si="688"/>
        <v>159.490033638454+13.1355187647802i</v>
      </c>
      <c r="F2354" s="57" t="str">
        <f t="shared" si="689"/>
        <v>3.8389293893619-10.4590732136427i</v>
      </c>
      <c r="G2354" s="57" t="str">
        <f t="shared" si="690"/>
        <v>0.999762893632051-0.0153964329803685i</v>
      </c>
      <c r="H2354" s="57" t="str">
        <f t="shared" si="691"/>
        <v>198.885228168427+586.031853491172i</v>
      </c>
      <c r="I2354" s="57" t="str">
        <f t="shared" si="692"/>
        <v>19.44503513134+0.478391520667296i</v>
      </c>
      <c r="K2354" s="57" t="str">
        <f t="shared" si="693"/>
        <v>0.00623157534897647-0.0239764687695437i</v>
      </c>
      <c r="L2354" s="57" t="str">
        <f t="shared" si="694"/>
        <v>0.000125-0.078609483658384i</v>
      </c>
      <c r="M2354" s="57" t="str">
        <f t="shared" si="695"/>
        <v>0.0015-0.0378950276845583i</v>
      </c>
      <c r="N2354" s="57">
        <f t="shared" si="696"/>
        <v>75.042389254413635</v>
      </c>
      <c r="O2354" s="57">
        <f t="shared" si="697"/>
        <v>13.382390620091337</v>
      </c>
      <c r="P2354" s="371">
        <f t="shared" si="698"/>
        <v>13.382390620091337</v>
      </c>
      <c r="Q2354" s="371">
        <f t="shared" si="699"/>
        <v>-104.95761074558636</v>
      </c>
      <c r="R2354" s="12">
        <f t="shared" si="700"/>
        <v>75.042389254413635</v>
      </c>
      <c r="S2354" s="57">
        <f t="shared" si="701"/>
        <v>6.3828113604500381</v>
      </c>
      <c r="T2354" s="12">
        <f t="shared" si="684"/>
        <v>13.382390620091337</v>
      </c>
    </row>
    <row r="2355" spans="1:20" x14ac:dyDescent="0.25">
      <c r="A2355" s="57">
        <f t="shared" si="685"/>
        <v>40256.78322740084</v>
      </c>
      <c r="B2355" s="12">
        <f t="shared" si="702"/>
        <v>6407.0660436197477</v>
      </c>
      <c r="C2355" s="57" t="str">
        <f t="shared" si="686"/>
        <v>-1.19466550310772-4.49160279272605i</v>
      </c>
      <c r="D2355" s="57" t="str">
        <f t="shared" si="687"/>
        <v>7.78737970551034-5.2816016940203i</v>
      </c>
      <c r="E2355" s="57" t="str">
        <f t="shared" si="688"/>
        <v>159.541023912298+13.1844211443712i</v>
      </c>
      <c r="F2355" s="57" t="str">
        <f t="shared" si="689"/>
        <v>3.83892245844764-10.4199275458688i</v>
      </c>
      <c r="G2355" s="57" t="str">
        <f t="shared" si="690"/>
        <v>0.999761088631177-0.0154549115228988i</v>
      </c>
      <c r="H2355" s="57" t="str">
        <f t="shared" si="691"/>
        <v>199.882749080288+589.428932354701i</v>
      </c>
      <c r="I2355" s="57" t="str">
        <f t="shared" si="692"/>
        <v>19.4909750454965+0.50781064097546i</v>
      </c>
      <c r="K2355" s="57" t="str">
        <f t="shared" si="693"/>
        <v>0.00619184158071857-0.023894906910656i</v>
      </c>
      <c r="L2355" s="57" t="str">
        <f t="shared" si="694"/>
        <v>0.000125-0.0783118984442958i</v>
      </c>
      <c r="M2355" s="57" t="str">
        <f t="shared" si="695"/>
        <v>0.0015-0.0377515717120524i</v>
      </c>
      <c r="N2355" s="57">
        <f t="shared" si="696"/>
        <v>75.105451348047268</v>
      </c>
      <c r="O2355" s="57">
        <f t="shared" si="697"/>
        <v>13.344883588589065</v>
      </c>
      <c r="P2355" s="371">
        <f t="shared" si="698"/>
        <v>13.344883588589065</v>
      </c>
      <c r="Q2355" s="371">
        <f t="shared" si="699"/>
        <v>-104.89454865195273</v>
      </c>
      <c r="R2355" s="12">
        <f t="shared" si="700"/>
        <v>75.105451348047268</v>
      </c>
      <c r="S2355" s="57">
        <f t="shared" si="701"/>
        <v>6.4070660436197473</v>
      </c>
      <c r="T2355" s="12">
        <f t="shared" si="684"/>
        <v>13.344883588589065</v>
      </c>
    </row>
    <row r="2356" spans="1:20" x14ac:dyDescent="0.25">
      <c r="A2356" s="57">
        <f t="shared" si="685"/>
        <v>40409.759003664964</v>
      </c>
      <c r="B2356" s="12">
        <f t="shared" si="702"/>
        <v>6431.4128945855027</v>
      </c>
      <c r="C2356" s="57" t="str">
        <f t="shared" si="686"/>
        <v>-1.18460658609127-4.47358409093755i</v>
      </c>
      <c r="D2356" s="57" t="str">
        <f t="shared" si="687"/>
        <v>7.78728376569996-5.2639817594742i</v>
      </c>
      <c r="E2356" s="57" t="str">
        <f t="shared" si="688"/>
        <v>159.592375858638+13.2332760063993i</v>
      </c>
      <c r="F2356" s="57" t="str">
        <f t="shared" si="689"/>
        <v>3.83891547478366-10.3809317706195i</v>
      </c>
      <c r="G2356" s="57" t="str">
        <f t="shared" si="690"/>
        <v>0.999759269892825-0.0155136119646908i</v>
      </c>
      <c r="H2356" s="57" t="str">
        <f t="shared" si="691"/>
        <v>200.894501938592+592.856780813746i</v>
      </c>
      <c r="I2356" s="57" t="str">
        <f t="shared" si="692"/>
        <v>19.5374704967632+0.537281356566855i</v>
      </c>
      <c r="K2356" s="57" t="str">
        <f t="shared" si="693"/>
        <v>0.00615237796872616-0.023813557503633i</v>
      </c>
      <c r="L2356" s="57" t="str">
        <f t="shared" si="694"/>
        <v>0.000125-0.0780154397731577i</v>
      </c>
      <c r="M2356" s="57" t="str">
        <f t="shared" si="695"/>
        <v>0.0015-0.03760865880858i</v>
      </c>
      <c r="N2356" s="57">
        <f t="shared" si="696"/>
        <v>75.168462534525375</v>
      </c>
      <c r="O2356" s="57">
        <f t="shared" si="697"/>
        <v>13.307433748129025</v>
      </c>
      <c r="P2356" s="371">
        <f t="shared" si="698"/>
        <v>13.307433748129025</v>
      </c>
      <c r="Q2356" s="371">
        <f t="shared" si="699"/>
        <v>-104.83153746547463</v>
      </c>
      <c r="R2356" s="12">
        <f t="shared" si="700"/>
        <v>75.168462534525375</v>
      </c>
      <c r="S2356" s="57">
        <f t="shared" si="701"/>
        <v>6.4314128945855025</v>
      </c>
      <c r="T2356" s="12">
        <f t="shared" si="684"/>
        <v>13.307433748129025</v>
      </c>
    </row>
    <row r="2357" spans="1:20" x14ac:dyDescent="0.25">
      <c r="A2357" s="57">
        <f t="shared" si="685"/>
        <v>40563.316087878891</v>
      </c>
      <c r="B2357" s="12">
        <f t="shared" si="702"/>
        <v>6455.8522635849276</v>
      </c>
      <c r="C2357" s="57" t="str">
        <f t="shared" si="686"/>
        <v>-1.17462252724408-4.45566013535014i</v>
      </c>
      <c r="D2357" s="57" t="str">
        <f t="shared" si="687"/>
        <v>7.78718709775264-5.24643749012861i</v>
      </c>
      <c r="E2357" s="57" t="str">
        <f t="shared" si="688"/>
        <v>159.644090843787+13.2820816193241i</v>
      </c>
      <c r="F2357" s="57" t="str">
        <f t="shared" si="689"/>
        <v>3.83890843796869-10.3420853269089i</v>
      </c>
      <c r="G2357" s="57" t="str">
        <f t="shared" si="690"/>
        <v>0.999757437312491-0.0155725351453111i</v>
      </c>
      <c r="H2357" s="57" t="str">
        <f t="shared" si="691"/>
        <v>201.920753708299+596.315829798754i</v>
      </c>
      <c r="I2357" s="57" t="str">
        <f t="shared" si="692"/>
        <v>19.5845301973165+0.566804274448041i</v>
      </c>
      <c r="K2357" s="57" t="str">
        <f t="shared" si="693"/>
        <v>0.00611318289066851-0.0237324207154825i</v>
      </c>
      <c r="L2357" s="57" t="str">
        <f t="shared" si="694"/>
        <v>0.000125-0.0777201033803123i</v>
      </c>
      <c r="M2357" s="57" t="str">
        <f t="shared" si="695"/>
        <v>0.0015-0.0374662869182904i</v>
      </c>
      <c r="N2357" s="57">
        <f t="shared" si="696"/>
        <v>75.231420779199837</v>
      </c>
      <c r="O2357" s="57">
        <f t="shared" si="697"/>
        <v>13.270041052222652</v>
      </c>
      <c r="P2357" s="371">
        <f t="shared" si="698"/>
        <v>13.270041052222652</v>
      </c>
      <c r="Q2357" s="371">
        <f t="shared" si="699"/>
        <v>-104.76857922080016</v>
      </c>
      <c r="R2357" s="12">
        <f t="shared" si="700"/>
        <v>75.231420779199837</v>
      </c>
      <c r="S2357" s="57">
        <f t="shared" si="701"/>
        <v>6.4558522635849274</v>
      </c>
      <c r="T2357" s="12">
        <f t="shared" si="684"/>
        <v>13.270041052222652</v>
      </c>
    </row>
    <row r="2358" spans="1:20" x14ac:dyDescent="0.25">
      <c r="A2358" s="57">
        <f t="shared" si="685"/>
        <v>40717.456689012834</v>
      </c>
      <c r="B2358" s="12">
        <f t="shared" si="702"/>
        <v>6480.3845021865509</v>
      </c>
      <c r="C2358" s="57" t="str">
        <f t="shared" si="686"/>
        <v>-1.16471288816756-4.43783031799393i</v>
      </c>
      <c r="D2358" s="57" t="str">
        <f t="shared" si="687"/>
        <v>7.78708969616041-5.22896863293101i</v>
      </c>
      <c r="E2358" s="57" t="str">
        <f t="shared" si="688"/>
        <v>159.696170233796+13.3308362340076i</v>
      </c>
      <c r="F2358" s="57" t="str">
        <f t="shared" si="689"/>
        <v>3.83890134759839-10.3033876558991i</v>
      </c>
      <c r="G2358" s="57" t="str">
        <f t="shared" si="690"/>
        <v>0.999755590784879-0.0156316819074746i</v>
      </c>
      <c r="H2358" s="57" t="str">
        <f t="shared" si="691"/>
        <v>202.96177773331+599.806518371213i</v>
      </c>
      <c r="I2358" s="57" t="str">
        <f t="shared" si="692"/>
        <v>19.6321630361507+0.596379990009953i</v>
      </c>
      <c r="K2358" s="57" t="str">
        <f t="shared" si="693"/>
        <v>0.00607425473087147-0.0236514967037038i</v>
      </c>
      <c r="L2358" s="57" t="str">
        <f t="shared" si="694"/>
        <v>0.000125-0.0774258850172466i</v>
      </c>
      <c r="M2358" s="57" t="str">
        <f t="shared" si="695"/>
        <v>0.0015-0.0373244539931166i</v>
      </c>
      <c r="N2358" s="57">
        <f t="shared" si="696"/>
        <v>75.294324050776922</v>
      </c>
      <c r="O2358" s="57">
        <f t="shared" si="697"/>
        <v>13.232705452913967</v>
      </c>
      <c r="P2358" s="371">
        <f t="shared" si="698"/>
        <v>13.232705452913967</v>
      </c>
      <c r="Q2358" s="371">
        <f t="shared" si="699"/>
        <v>-104.70567594922308</v>
      </c>
      <c r="R2358" s="12">
        <f t="shared" si="700"/>
        <v>75.294324050776922</v>
      </c>
      <c r="S2358" s="57">
        <f t="shared" si="701"/>
        <v>6.4803845021865509</v>
      </c>
      <c r="T2358" s="12">
        <f t="shared" si="684"/>
        <v>13.232705452913967</v>
      </c>
    </row>
    <row r="2359" spans="1:20" x14ac:dyDescent="0.25">
      <c r="A2359" s="57">
        <f t="shared" si="685"/>
        <v>40872.183024431084</v>
      </c>
      <c r="B2359" s="12">
        <f t="shared" si="702"/>
        <v>6505.0099632948595</v>
      </c>
      <c r="C2359" s="57" t="str">
        <f t="shared" si="686"/>
        <v>-1.15487723255573-4.42009403534375i</v>
      </c>
      <c r="D2359" s="57" t="str">
        <f t="shared" si="687"/>
        <v>7.78699155537409-5.21157493590607i</v>
      </c>
      <c r="E2359" s="57" t="str">
        <f t="shared" si="688"/>
        <v>159.748615394308+13.3795380836033i</v>
      </c>
      <c r="F2359" s="57" t="str">
        <f t="shared" si="689"/>
        <v>3.83889420326539-10.2648382008919i</v>
      </c>
      <c r="G2359" s="57" t="str">
        <f t="shared" si="690"/>
        <v>0.999753730203893-0.0156910530970564i</v>
      </c>
      <c r="H2359" s="57" t="str">
        <f t="shared" si="691"/>
        <v>204.017853922039+603.329293912328i</v>
      </c>
      <c r="I2359" s="57" t="str">
        <f t="shared" si="692"/>
        <v>19.6803780835362+0.626009086245917i</v>
      </c>
      <c r="K2359" s="57" t="str">
        <f t="shared" si="693"/>
        <v>0.00603559188033673-0.0235707856163882i</v>
      </c>
      <c r="L2359" s="57" t="str">
        <f t="shared" si="694"/>
        <v>0.000125-0.0771327804515312i</v>
      </c>
      <c r="M2359" s="57" t="str">
        <f t="shared" si="695"/>
        <v>0.0015-0.0371831579927442i</v>
      </c>
      <c r="N2359" s="57">
        <f t="shared" si="696"/>
        <v>75.357170321337492</v>
      </c>
      <c r="O2359" s="57">
        <f t="shared" si="697"/>
        <v>13.195426900785421</v>
      </c>
      <c r="P2359" s="371">
        <f t="shared" si="698"/>
        <v>13.195426900785421</v>
      </c>
      <c r="Q2359" s="371">
        <f t="shared" si="699"/>
        <v>-104.64282967866251</v>
      </c>
      <c r="R2359" s="12">
        <f t="shared" si="700"/>
        <v>75.357170321337492</v>
      </c>
      <c r="S2359" s="57">
        <f t="shared" si="701"/>
        <v>6.5050099632948593</v>
      </c>
      <c r="T2359" s="12">
        <f t="shared" si="684"/>
        <v>13.195426900785421</v>
      </c>
    </row>
    <row r="2360" spans="1:20" x14ac:dyDescent="0.25">
      <c r="A2360" s="57">
        <f t="shared" si="685"/>
        <v>41027.497319923925</v>
      </c>
      <c r="B2360" s="12">
        <f t="shared" si="702"/>
        <v>6529.7290011553805</v>
      </c>
      <c r="C2360" s="57" t="str">
        <f t="shared" si="686"/>
        <v>-1.14511512619542-4.40245068828305i</v>
      </c>
      <c r="D2360" s="57" t="str">
        <f t="shared" si="687"/>
        <v>7.78689266980272-5.19425614815195i</v>
      </c>
      <c r="E2360" s="57" t="str">
        <f t="shared" si="688"/>
        <v>159.801427690434+13.4281853834451i</v>
      </c>
      <c r="F2360" s="57" t="str">
        <f t="shared" si="689"/>
        <v>3.83888700455919-10.2264364073212i</v>
      </c>
      <c r="G2360" s="57" t="str">
        <f t="shared" si="690"/>
        <v>0.999751855462629-0.0157506495631035i</v>
      </c>
      <c r="H2360" s="57" t="str">
        <f t="shared" si="691"/>
        <v>205.089268939328+606.884612316826i</v>
      </c>
      <c r="I2360" s="57" t="str">
        <f t="shared" si="692"/>
        <v>19.7291845956121+0.655692132929543i</v>
      </c>
      <c r="K2360" s="57" t="str">
        <f t="shared" si="693"/>
        <v>0.00599719273676027-0.0234902875923203i</v>
      </c>
      <c r="L2360" s="57" t="str">
        <f t="shared" si="694"/>
        <v>0.000125-0.0768407854667571i</v>
      </c>
      <c r="M2360" s="57" t="str">
        <f t="shared" si="695"/>
        <v>0.0015-0.0370423968845828i</v>
      </c>
      <c r="N2360" s="57">
        <f t="shared" si="696"/>
        <v>75.419957566354626</v>
      </c>
      <c r="O2360" s="57">
        <f t="shared" si="697"/>
        <v>13.158205344965223</v>
      </c>
      <c r="P2360" s="371">
        <f t="shared" si="698"/>
        <v>13.158205344965223</v>
      </c>
      <c r="Q2360" s="371">
        <f t="shared" si="699"/>
        <v>-104.58004243364537</v>
      </c>
      <c r="R2360" s="12">
        <f t="shared" si="700"/>
        <v>75.419957566354626</v>
      </c>
      <c r="S2360" s="57">
        <f t="shared" si="701"/>
        <v>6.5297290011553804</v>
      </c>
      <c r="T2360" s="12">
        <f t="shared" si="684"/>
        <v>13.158205344965223</v>
      </c>
    </row>
    <row r="2361" spans="1:20" x14ac:dyDescent="0.25">
      <c r="A2361" s="57">
        <f t="shared" si="685"/>
        <v>41183.401809739633</v>
      </c>
      <c r="B2361" s="12">
        <f t="shared" si="702"/>
        <v>6554.5419713597712</v>
      </c>
      <c r="C2361" s="57" t="str">
        <f t="shared" si="686"/>
        <v>-1.13542613696599-4.38489968206763i</v>
      </c>
      <c r="D2361" s="57" t="str">
        <f t="shared" si="687"/>
        <v>7.78679303381325-5.17701201983654i</v>
      </c>
      <c r="E2361" s="57" t="str">
        <f t="shared" si="688"/>
        <v>159.854608486608+13.4767763309353i</v>
      </c>
      <c r="F2361" s="57" t="str">
        <f t="shared" si="689"/>
        <v>3.83887975106621-10.1881817227447i</v>
      </c>
      <c r="G2361" s="57" t="str">
        <f t="shared" si="690"/>
        <v>0.999749966453372-0.0158104721578456i</v>
      </c>
      <c r="H2361" s="57" t="str">
        <f t="shared" si="691"/>
        <v>206.176316404928+610.472938191994i</v>
      </c>
      <c r="I2361" s="57" t="str">
        <f t="shared" si="692"/>
        <v>19.778592019115+0.685429685751885i</v>
      </c>
      <c r="K2361" s="57" t="str">
        <f t="shared" si="693"/>
        <v>0.00595905570455036-0.0234100027610792i</v>
      </c>
      <c r="L2361" s="57" t="str">
        <f t="shared" si="694"/>
        <v>0.000125-0.07654989586248i</v>
      </c>
      <c r="M2361" s="57" t="str">
        <f t="shared" si="695"/>
        <v>0.0015-0.0369021686437365i</v>
      </c>
      <c r="N2361" s="57">
        <f t="shared" si="696"/>
        <v>75.482683764712633</v>
      </c>
      <c r="O2361" s="57">
        <f t="shared" si="697"/>
        <v>13.121040733133757</v>
      </c>
      <c r="P2361" s="371">
        <f t="shared" si="698"/>
        <v>13.121040733133757</v>
      </c>
      <c r="Q2361" s="371">
        <f t="shared" si="699"/>
        <v>-104.51731623528737</v>
      </c>
      <c r="R2361" s="12">
        <f t="shared" si="700"/>
        <v>75.482683764712633</v>
      </c>
      <c r="S2361" s="57">
        <f t="shared" si="701"/>
        <v>6.5545419713597708</v>
      </c>
      <c r="T2361" s="12">
        <f t="shared" si="684"/>
        <v>13.121040733133757</v>
      </c>
    </row>
    <row r="2362" spans="1:20" x14ac:dyDescent="0.25">
      <c r="A2362" s="57">
        <f t="shared" si="685"/>
        <v>41339.898736616648</v>
      </c>
      <c r="B2362" s="12">
        <f t="shared" si="702"/>
        <v>6579.4492308509389</v>
      </c>
      <c r="C2362" s="57" t="str">
        <f t="shared" si="686"/>
        <v>-1.12580983483889-4.36744042628964i</v>
      </c>
      <c r="D2362" s="57" t="str">
        <f t="shared" si="687"/>
        <v>7.78669264173044-5.15984230219385i</v>
      </c>
      <c r="E2362" s="57" t="str">
        <f t="shared" si="688"/>
        <v>159.908159146448+13.5253091054361i</v>
      </c>
      <c r="F2362" s="57" t="str">
        <f t="shared" si="689"/>
        <v>3.83887244236963-10.1500735968363i</v>
      </c>
      <c r="G2362" s="57" t="str">
        <f t="shared" si="690"/>
        <v>0.999748063067587-0.0158705217367076i</v>
      </c>
      <c r="H2362" s="57" t="str">
        <f t="shared" si="691"/>
        <v>207.279297098889+614.094745062284i</v>
      </c>
      <c r="I2362" s="57" t="str">
        <f t="shared" si="692"/>
        <v>19.8286099962547+0.715222285413885i</v>
      </c>
      <c r="K2362" s="57" t="str">
        <f t="shared" si="693"/>
        <v>0.00592117919484393-0.0233299312431373i</v>
      </c>
      <c r="L2362" s="57" t="str">
        <f t="shared" si="694"/>
        <v>0.000125-0.0762601074541541i</v>
      </c>
      <c r="M2362" s="57" t="str">
        <f t="shared" si="695"/>
        <v>0.0015-0.0367624712529751i</v>
      </c>
      <c r="N2362" s="57">
        <f t="shared" si="696"/>
        <v>75.545346898725015</v>
      </c>
      <c r="O2362" s="57">
        <f t="shared" si="697"/>
        <v>13.083933011529993</v>
      </c>
      <c r="P2362" s="371">
        <f t="shared" si="698"/>
        <v>13.083933011529993</v>
      </c>
      <c r="Q2362" s="371">
        <f t="shared" si="699"/>
        <v>-104.45465310127499</v>
      </c>
      <c r="R2362" s="12">
        <f t="shared" si="700"/>
        <v>75.545346898725015</v>
      </c>
      <c r="S2362" s="57">
        <f t="shared" si="701"/>
        <v>6.5794492308509387</v>
      </c>
      <c r="T2362" s="12">
        <f t="shared" si="684"/>
        <v>13.083933011529993</v>
      </c>
    </row>
    <row r="2363" spans="1:20" x14ac:dyDescent="0.25">
      <c r="A2363" s="57">
        <f t="shared" si="685"/>
        <v>41496.990351815795</v>
      </c>
      <c r="B2363" s="12">
        <f t="shared" si="702"/>
        <v>6604.451137928173</v>
      </c>
      <c r="C2363" s="57" t="str">
        <f t="shared" si="686"/>
        <v>-1.11626579187702-4.35007233484194i</v>
      </c>
      <c r="D2363" s="57" t="str">
        <f t="shared" si="687"/>
        <v>7.78659148783631-5.14274674752024i</v>
      </c>
      <c r="E2363" s="57" t="str">
        <f t="shared" si="688"/>
        <v>159.962081032613+13.5737818681617i</v>
      </c>
      <c r="F2363" s="57" t="str">
        <f t="shared" si="689"/>
        <v>3.83886507804958-10.1121114813776i</v>
      </c>
      <c r="G2363" s="57" t="str">
        <f t="shared" si="690"/>
        <v>0.999746145195916-0.0159307991583207i</v>
      </c>
      <c r="H2363" s="57" t="str">
        <f t="shared" si="691"/>
        <v>208.398519174032+617.750515579441i</v>
      </c>
      <c r="I2363" s="57" t="str">
        <f t="shared" si="692"/>
        <v>19.8792483697345+0.745070456674325i</v>
      </c>
      <c r="K2363" s="57" t="str">
        <f t="shared" si="693"/>
        <v>0.00588356162552276-0.0232500731499608i</v>
      </c>
      <c r="L2363" s="57" t="str">
        <f t="shared" si="694"/>
        <v>0.000125-0.0759714160730762i</v>
      </c>
      <c r="M2363" s="57" t="str">
        <f t="shared" si="695"/>
        <v>0.0015-0.0366233027027049i</v>
      </c>
      <c r="N2363" s="57">
        <f t="shared" si="696"/>
        <v>75.607944954152288</v>
      </c>
      <c r="O2363" s="57">
        <f t="shared" si="697"/>
        <v>13.046882124958055</v>
      </c>
      <c r="P2363" s="371">
        <f t="shared" si="698"/>
        <v>13.046882124958055</v>
      </c>
      <c r="Q2363" s="371">
        <f t="shared" si="699"/>
        <v>-104.39205504584771</v>
      </c>
      <c r="R2363" s="12">
        <f t="shared" si="700"/>
        <v>75.607944954152288</v>
      </c>
      <c r="S2363" s="57">
        <f t="shared" si="701"/>
        <v>6.604451137928173</v>
      </c>
      <c r="T2363" s="12">
        <f t="shared" si="684"/>
        <v>13.046882124958055</v>
      </c>
    </row>
    <row r="2364" spans="1:20" x14ac:dyDescent="0.25">
      <c r="A2364" s="57">
        <f t="shared" si="685"/>
        <v>41654.678915152697</v>
      </c>
      <c r="B2364" s="12">
        <f t="shared" si="702"/>
        <v>6629.5480522523003</v>
      </c>
      <c r="C2364" s="57" t="str">
        <f t="shared" si="686"/>
        <v>-1.10679358223397-4.33279482588263i</v>
      </c>
      <c r="D2364" s="57" t="str">
        <f t="shared" si="687"/>
        <v>7.78648956637016-5.12572510917095i</v>
      </c>
      <c r="E2364" s="57" t="str">
        <f t="shared" si="688"/>
        <v>160.016375506658+13.6221927620666i</v>
      </c>
      <c r="F2364" s="57" t="str">
        <f t="shared" si="689"/>
        <v>3.83885765768294-10.0742948302509i</v>
      </c>
      <c r="G2364" s="57" t="str">
        <f t="shared" si="690"/>
        <v>0.999744212728168-0.015991305284534i</v>
      </c>
      <c r="H2364" s="57" t="str">
        <f t="shared" si="691"/>
        <v>209.534298375854+621.44074173848i</v>
      </c>
      <c r="I2364" s="57" t="str">
        <f t="shared" si="692"/>
        <v>19.9305171879287+0.774974707348034i</v>
      </c>
      <c r="K2364" s="57" t="str">
        <f t="shared" si="693"/>
        <v>0.00584620142122845-0.0231704285841079i</v>
      </c>
      <c r="L2364" s="57" t="str">
        <f t="shared" si="694"/>
        <v>0.000125-0.0756838175663246i</v>
      </c>
      <c r="M2364" s="57" t="str">
        <f t="shared" si="695"/>
        <v>0.0015-0.0364846609909393i</v>
      </c>
      <c r="N2364" s="57">
        <f t="shared" si="696"/>
        <v>75.67047592021828</v>
      </c>
      <c r="O2364" s="57">
        <f t="shared" si="697"/>
        <v>13.009888016793681</v>
      </c>
      <c r="P2364" s="371">
        <f t="shared" si="698"/>
        <v>13.009888016793681</v>
      </c>
      <c r="Q2364" s="371">
        <f t="shared" si="699"/>
        <v>-104.32952407978172</v>
      </c>
      <c r="R2364" s="12">
        <f t="shared" si="700"/>
        <v>75.67047592021828</v>
      </c>
      <c r="S2364" s="57">
        <f t="shared" si="701"/>
        <v>6.6295480522523</v>
      </c>
      <c r="T2364" s="12">
        <f t="shared" si="684"/>
        <v>13.009888016793681</v>
      </c>
    </row>
    <row r="2365" spans="1:20" x14ac:dyDescent="0.25">
      <c r="A2365" s="57">
        <f t="shared" si="685"/>
        <v>41812.966695030278</v>
      </c>
      <c r="B2365" s="12">
        <f t="shared" si="702"/>
        <v>6654.7403348508597</v>
      </c>
      <c r="C2365" s="57" t="str">
        <f t="shared" si="686"/>
        <v>-1.09739278215293-4.31560732179958i</v>
      </c>
      <c r="D2365" s="57" t="str">
        <f t="shared" si="687"/>
        <v>7.78638687152777-5.10877714155626i</v>
      </c>
      <c r="E2365" s="57" t="str">
        <f t="shared" si="688"/>
        <v>160.07104392889+13.6705399117404i</v>
      </c>
      <c r="F2365" s="57" t="str">
        <f t="shared" si="689"/>
        <v>3.83885018084337-10.0366230994305i</v>
      </c>
      <c r="G2365" s="57" t="str">
        <f t="shared" si="690"/>
        <v>0.999742265553318-0.0160520409804268i</v>
      </c>
      <c r="H2365" s="57" t="str">
        <f t="shared" si="691"/>
        <v>210.686958270152+625.165925099666i</v>
      </c>
      <c r="I2365" s="57" t="str">
        <f t="shared" si="692"/>
        <v>19.9824267102166+0.804935527254842i</v>
      </c>
      <c r="K2365" s="57" t="str">
        <f t="shared" si="693"/>
        <v>0.0058090970133765-0.0230909976393267i</v>
      </c>
      <c r="L2365" s="57" t="str">
        <f t="shared" si="694"/>
        <v>0.000125-0.0753973077966969i</v>
      </c>
      <c r="M2365" s="57" t="str">
        <f t="shared" si="695"/>
        <v>0.0015-0.0363465441232709i</v>
      </c>
      <c r="N2365" s="57">
        <f t="shared" si="696"/>
        <v>75.732937789626391</v>
      </c>
      <c r="O2365" s="57">
        <f t="shared" si="697"/>
        <v>12.972950628990043</v>
      </c>
      <c r="P2365" s="371">
        <f t="shared" si="698"/>
        <v>12.972950628990043</v>
      </c>
      <c r="Q2365" s="371">
        <f t="shared" si="699"/>
        <v>-104.26706221037361</v>
      </c>
      <c r="R2365" s="12">
        <f t="shared" si="700"/>
        <v>75.732937789626391</v>
      </c>
      <c r="S2365" s="57">
        <f t="shared" si="701"/>
        <v>6.6547403348508594</v>
      </c>
      <c r="T2365" s="12">
        <f t="shared" si="684"/>
        <v>12.972950628990043</v>
      </c>
    </row>
    <row r="2366" spans="1:20" x14ac:dyDescent="0.25">
      <c r="A2366" s="57">
        <f t="shared" si="685"/>
        <v>41971.855968471398</v>
      </c>
      <c r="B2366" s="12">
        <f t="shared" si="702"/>
        <v>6680.0283481232927</v>
      </c>
      <c r="C2366" s="57" t="str">
        <f t="shared" si="686"/>
        <v>-1.08806296996547-4.29850924917574i</v>
      </c>
      <c r="D2366" s="57" t="str">
        <f t="shared" si="687"/>
        <v>7.78628339746154-5.09190260013798i</v>
      </c>
      <c r="E2366" s="57" t="str">
        <f t="shared" si="688"/>
        <v>160.126087658221+13.7188214233007i</v>
      </c>
      <c r="F2366" s="57" t="str">
        <f t="shared" si="689"/>
        <v>3.83884264710132-9.99909574697506i</v>
      </c>
      <c r="G2366" s="57" t="str">
        <f t="shared" si="690"/>
        <v>0.999740303559493-0.0161130071143199i</v>
      </c>
      <c r="H2366" s="57" t="str">
        <f t="shared" si="691"/>
        <v>211.856830478661+628.926577016626i</v>
      </c>
      <c r="I2366" s="57" t="str">
        <f t="shared" si="692"/>
        <v>20.0349874124822+0.834953387114549i</v>
      </c>
      <c r="K2366" s="57" t="str">
        <f t="shared" si="693"/>
        <v>0.00577224684016999-0.0230117804006532i</v>
      </c>
      <c r="L2366" s="57" t="str">
        <f t="shared" si="694"/>
        <v>0.000125-0.075111882642655i</v>
      </c>
      <c r="M2366" s="57" t="str">
        <f t="shared" si="695"/>
        <v>0.0015-0.0362089501128421i</v>
      </c>
      <c r="N2366" s="57">
        <f t="shared" si="696"/>
        <v>75.795328558576699</v>
      </c>
      <c r="O2366" s="57">
        <f t="shared" si="697"/>
        <v>12.936069902084595</v>
      </c>
      <c r="P2366" s="371">
        <f t="shared" si="698"/>
        <v>12.936069902084595</v>
      </c>
      <c r="Q2366" s="371">
        <f t="shared" si="699"/>
        <v>-104.2046714414233</v>
      </c>
      <c r="R2366" s="12">
        <f t="shared" si="700"/>
        <v>75.795328558576699</v>
      </c>
      <c r="S2366" s="57">
        <f t="shared" si="701"/>
        <v>6.6800283481232929</v>
      </c>
      <c r="T2366" s="12">
        <f t="shared" si="684"/>
        <v>12.936069902084595</v>
      </c>
    </row>
    <row r="2367" spans="1:20" x14ac:dyDescent="0.25">
      <c r="A2367" s="57">
        <f t="shared" si="685"/>
        <v>42131.349021151589</v>
      </c>
      <c r="B2367" s="12">
        <f t="shared" si="702"/>
        <v>6705.4124558461617</v>
      </c>
      <c r="C2367" s="57" t="str">
        <f t="shared" si="686"/>
        <v>-1.07880372609009-4.28150003875385i</v>
      </c>
      <c r="D2367" s="57" t="str">
        <f t="shared" si="687"/>
        <v>7.78617913827979-5.07510124142578i</v>
      </c>
      <c r="E2367" s="57" t="str">
        <f t="shared" si="688"/>
        <v>160.18150805201+13.7670353842864i</v>
      </c>
      <c r="F2367" s="57" t="str">
        <f t="shared" si="689"/>
        <v>3.83883505602393-9.96171223302025i</v>
      </c>
      <c r="G2367" s="57" t="str">
        <f t="shared" si="690"/>
        <v>0.999738326633972-0.0161742045577874i</v>
      </c>
      <c r="H2367" s="57" t="str">
        <f t="shared" si="691"/>
        <v>213.044254923013+632.72321887084i</v>
      </c>
      <c r="I2367" s="57" t="str">
        <f t="shared" si="692"/>
        <v>20.0882099927851+0.865028737386542i</v>
      </c>
      <c r="K2367" s="57" t="str">
        <f t="shared" si="693"/>
        <v>0.00573564934661174-0.0229327769445081i</v>
      </c>
      <c r="L2367" s="57" t="str">
        <f t="shared" si="694"/>
        <v>0.000125-0.0748275379982613i</v>
      </c>
      <c r="M2367" s="57" t="str">
        <f t="shared" si="695"/>
        <v>0.0015-0.036071876980317i</v>
      </c>
      <c r="N2367" s="57">
        <f t="shared" si="696"/>
        <v>75.85764622678029</v>
      </c>
      <c r="O2367" s="57">
        <f t="shared" si="697"/>
        <v>12.899245775204221</v>
      </c>
      <c r="P2367" s="371">
        <f t="shared" si="698"/>
        <v>12.899245775204221</v>
      </c>
      <c r="Q2367" s="371">
        <f t="shared" si="699"/>
        <v>-104.14235377321971</v>
      </c>
      <c r="R2367" s="12">
        <f t="shared" si="700"/>
        <v>75.85764622678029</v>
      </c>
      <c r="S2367" s="57">
        <f t="shared" si="701"/>
        <v>6.7054124558461616</v>
      </c>
      <c r="T2367" s="12">
        <f t="shared" si="684"/>
        <v>12.899245775204221</v>
      </c>
    </row>
    <row r="2368" spans="1:20" x14ac:dyDescent="0.25">
      <c r="A2368" s="57">
        <f t="shared" si="685"/>
        <v>42291.448147431962</v>
      </c>
      <c r="B2368" s="12">
        <f t="shared" si="702"/>
        <v>6730.893023178377</v>
      </c>
      <c r="C2368" s="57" t="str">
        <f t="shared" si="686"/>
        <v>-1.0696146330307-4.26457912540241i</v>
      </c>
      <c r="D2368" s="57" t="str">
        <f t="shared" si="687"/>
        <v>7.78607408804683-5.05837282297365i</v>
      </c>
      <c r="E2368" s="57" t="str">
        <f t="shared" si="688"/>
        <v>160.237306465923+13.8151798635521i</v>
      </c>
      <c r="F2368" s="57" t="str">
        <f t="shared" si="689"/>
        <v>3.83882740717513-9.92447201977049i</v>
      </c>
      <c r="G2368" s="57" t="str">
        <f t="shared" si="690"/>
        <v>0.999736334663179-0.0162356341856685i</v>
      </c>
      <c r="H2368" s="57" t="str">
        <f t="shared" si="691"/>
        <v>214.249580077426+636.556382312708i</v>
      </c>
      <c r="I2368" s="57" t="str">
        <f t="shared" si="692"/>
        <v>20.1421053772069+0.895162007050426i</v>
      </c>
      <c r="K2368" s="57" t="str">
        <f t="shared" si="693"/>
        <v>0.00569930298451636-0.0228539873387932i</v>
      </c>
      <c r="L2368" s="57" t="str">
        <f t="shared" si="694"/>
        <v>0.000125-0.0745442697731237i</v>
      </c>
      <c r="M2368" s="57" t="str">
        <f t="shared" si="695"/>
        <v>0.0015-0.0359353227538523i</v>
      </c>
      <c r="N2368" s="57">
        <f t="shared" si="696"/>
        <v>75.91988879747494</v>
      </c>
      <c r="O2368" s="57">
        <f t="shared" si="697"/>
        <v>12.862478186072323</v>
      </c>
      <c r="P2368" s="371">
        <f t="shared" si="698"/>
        <v>12.862478186072323</v>
      </c>
      <c r="Q2368" s="371">
        <f t="shared" si="699"/>
        <v>-104.08011120252506</v>
      </c>
      <c r="R2368" s="12">
        <f t="shared" si="700"/>
        <v>75.91988879747494</v>
      </c>
      <c r="S2368" s="57">
        <f t="shared" si="701"/>
        <v>6.7308930231783766</v>
      </c>
      <c r="T2368" s="12">
        <f t="shared" si="684"/>
        <v>12.862478186072323</v>
      </c>
    </row>
    <row r="2369" spans="1:20" x14ac:dyDescent="0.25">
      <c r="A2369" s="57">
        <f t="shared" si="685"/>
        <v>42452.155650392211</v>
      </c>
      <c r="B2369" s="12">
        <f t="shared" si="702"/>
        <v>6756.4704166664551</v>
      </c>
      <c r="C2369" s="57" t="str">
        <f t="shared" si="686"/>
        <v>-1.0604952753747-4.24774594808075i</v>
      </c>
      <c r="D2369" s="57" t="str">
        <f t="shared" si="687"/>
        <v>7.78596824078223-5.04171710337628i</v>
      </c>
      <c r="E2369" s="57" t="str">
        <f t="shared" si="688"/>
        <v>160.293484253768+13.863252911164i</v>
      </c>
      <c r="F2369" s="57" t="str">
        <f t="shared" si="689"/>
        <v>3.83881970011545-9.88737457149145i</v>
      </c>
      <c r="G2369" s="57" t="str">
        <f t="shared" si="690"/>
        <v>0.999734327532673-0.0162972968760796i</v>
      </c>
      <c r="H2369" s="57" t="str">
        <f t="shared" si="691"/>
        <v>215.473163230397+640.426609509377i</v>
      </c>
      <c r="I2369" s="57" t="str">
        <f t="shared" si="692"/>
        <v>20.1966847258821+0.925353602324973i</v>
      </c>
      <c r="K2369" s="57" t="str">
        <f t="shared" si="693"/>
        <v>0.00566320621252101-0.0227754116429867i</v>
      </c>
      <c r="L2369" s="57" t="str">
        <f t="shared" si="694"/>
        <v>0.000125-0.0742620738923327i</v>
      </c>
      <c r="M2369" s="57" t="str">
        <f t="shared" si="695"/>
        <v>0.0015-0.0357992854690698i</v>
      </c>
      <c r="N2369" s="57">
        <f t="shared" si="696"/>
        <v>75.98205427743936</v>
      </c>
      <c r="O2369" s="57">
        <f t="shared" si="697"/>
        <v>12.825767071013567</v>
      </c>
      <c r="P2369" s="371">
        <f t="shared" si="698"/>
        <v>12.825767071013567</v>
      </c>
      <c r="Q2369" s="371">
        <f t="shared" si="699"/>
        <v>-104.01794572256064</v>
      </c>
      <c r="R2369" s="12">
        <f t="shared" si="700"/>
        <v>75.98205427743936</v>
      </c>
      <c r="S2369" s="57">
        <f t="shared" si="701"/>
        <v>6.7564704166664553</v>
      </c>
      <c r="T2369" s="12">
        <f t="shared" si="684"/>
        <v>12.825767071013567</v>
      </c>
    </row>
    <row r="2370" spans="1:20" x14ac:dyDescent="0.25">
      <c r="A2370" s="57">
        <f t="shared" si="685"/>
        <v>42613.473841863699</v>
      </c>
      <c r="B2370" s="12">
        <f t="shared" si="702"/>
        <v>6782.1450042497881</v>
      </c>
      <c r="C2370" s="57" t="str">
        <f t="shared" si="686"/>
        <v>-1.05144523979106-4.23099994980544i</v>
      </c>
      <c r="D2370" s="57" t="str">
        <f t="shared" si="687"/>
        <v>7.78586159046076-5.02513384226549i</v>
      </c>
      <c r="E2370" s="57" t="str">
        <f t="shared" si="688"/>
        <v>160.350042767348+13.9112525582969i</v>
      </c>
      <c r="F2370" s="57" t="str">
        <f t="shared" si="689"/>
        <v>3.83881193440213-9.85041935450221i</v>
      </c>
      <c r="G2370" s="57" t="str">
        <f t="shared" si="690"/>
        <v>0.999732305127143-0.0163591935104263i</v>
      </c>
      <c r="H2370" s="57" t="str">
        <f t="shared" si="691"/>
        <v>216.715370755816+644.334453399544i</v>
      </c>
      <c r="I2370" s="57" t="str">
        <f t="shared" si="692"/>
        <v>20.2519594392167+0.955603905322517i</v>
      </c>
      <c r="K2370" s="57" t="str">
        <f t="shared" si="693"/>
        <v>0.00562735749609584-0.0226970499082392i</v>
      </c>
      <c r="L2370" s="57" t="str">
        <f t="shared" si="694"/>
        <v>0.000125-0.0739809462964061i</v>
      </c>
      <c r="M2370" s="57" t="str">
        <f t="shared" si="695"/>
        <v>0.0015-0.0356637631690275i</v>
      </c>
      <c r="N2370" s="57">
        <f t="shared" si="696"/>
        <v>76.044140677008414</v>
      </c>
      <c r="O2370" s="57">
        <f t="shared" si="697"/>
        <v>12.78911236496074</v>
      </c>
      <c r="P2370" s="371">
        <f t="shared" si="698"/>
        <v>12.78911236496074</v>
      </c>
      <c r="Q2370" s="371">
        <f t="shared" si="699"/>
        <v>-103.95585932299159</v>
      </c>
      <c r="R2370" s="12">
        <f t="shared" si="700"/>
        <v>76.044140677008414</v>
      </c>
      <c r="S2370" s="57">
        <f t="shared" si="701"/>
        <v>6.7821450042497879</v>
      </c>
      <c r="T2370" s="12">
        <f t="shared" si="684"/>
        <v>12.78911236496074</v>
      </c>
    </row>
    <row r="2371" spans="1:20" x14ac:dyDescent="0.25">
      <c r="A2371" s="57">
        <f t="shared" si="685"/>
        <v>42775.405042462786</v>
      </c>
      <c r="B2371" s="12">
        <f t="shared" si="702"/>
        <v>6807.9171552659373</v>
      </c>
      <c r="C2371" s="57" t="str">
        <f t="shared" si="686"/>
        <v>-1.04246411502806-4.21434057761583i</v>
      </c>
      <c r="D2371" s="57" t="str">
        <f t="shared" si="687"/>
        <v>7.78575413101196-5.00862280030667i</v>
      </c>
      <c r="E2371" s="57" t="str">
        <f t="shared" si="688"/>
        <v>160.406983356293+13.9591768171307i</v>
      </c>
      <c r="F2371" s="57" t="str">
        <f t="shared" si="689"/>
        <v>3.83880410958902-9.81360583716771i</v>
      </c>
      <c r="G2371" s="57" t="str">
        <f t="shared" si="690"/>
        <v>0.999730267330405-0.0164213249734148i</v>
      </c>
      <c r="H2371" s="57" t="str">
        <f t="shared" si="691"/>
        <v>217.976578393888+648.280477955506i</v>
      </c>
      <c r="I2371" s="57" t="str">
        <f t="shared" si="692"/>
        <v>20.3079411643062+0.985913272634895i</v>
      </c>
      <c r="K2371" s="57" t="str">
        <f t="shared" si="693"/>
        <v>0.00559175530755306-0.0226189021774672i</v>
      </c>
      <c r="L2371" s="57" t="str">
        <f t="shared" si="694"/>
        <v>0.000125-0.0737008829412296i</v>
      </c>
      <c r="M2371" s="57" t="str">
        <f t="shared" si="695"/>
        <v>0.0015-0.0355287539041916i</v>
      </c>
      <c r="N2371" s="57">
        <f t="shared" si="696"/>
        <v>76.10614601008642</v>
      </c>
      <c r="O2371" s="57">
        <f t="shared" si="697"/>
        <v>12.752514001459339</v>
      </c>
      <c r="P2371" s="371">
        <f t="shared" si="698"/>
        <v>12.752514001459339</v>
      </c>
      <c r="Q2371" s="371">
        <f t="shared" si="699"/>
        <v>-103.89385398991358</v>
      </c>
      <c r="R2371" s="12">
        <f t="shared" si="700"/>
        <v>76.10614601008642</v>
      </c>
      <c r="S2371" s="57">
        <f t="shared" si="701"/>
        <v>6.8079171552659377</v>
      </c>
      <c r="T2371" s="12">
        <f t="shared" si="684"/>
        <v>12.752514001459339</v>
      </c>
    </row>
    <row r="2372" spans="1:20" x14ac:dyDescent="0.25">
      <c r="A2372" s="57">
        <f t="shared" si="685"/>
        <v>42937.95158162414</v>
      </c>
      <c r="B2372" s="12">
        <f t="shared" si="702"/>
        <v>6833.7872404559475</v>
      </c>
      <c r="C2372" s="57" t="str">
        <f t="shared" si="686"/>
        <v>-1.03355149191109-4.1977672825408i</v>
      </c>
      <c r="D2372" s="57" t="str">
        <f t="shared" si="687"/>
        <v>7.78564585631989-4.99218373919529i</v>
      </c>
      <c r="E2372" s="57" t="str">
        <f t="shared" si="688"/>
        <v>160.46430736791+14.0070236807485i</v>
      </c>
      <c r="F2372" s="57" t="str">
        <f t="shared" si="689"/>
        <v>3.8387962252266-9.77693348989104i</v>
      </c>
      <c r="G2372" s="57" t="str">
        <f t="shared" si="690"/>
        <v>0.999728214025387-0.0164836921530646i</v>
      </c>
      <c r="H2372" s="57" t="str">
        <f t="shared" si="691"/>
        <v>219.257171542228+652.265258452601i</v>
      </c>
      <c r="I2372" s="57" t="str">
        <f t="shared" si="692"/>
        <v>20.3646418015548+1.01628203384844i</v>
      </c>
      <c r="K2372" s="57" t="str">
        <f t="shared" si="693"/>
        <v>0.00555639812605554-0.0225409684854476i</v>
      </c>
      <c r="L2372" s="57" t="str">
        <f t="shared" si="694"/>
        <v>0.000125-0.0734218797979971i</v>
      </c>
      <c r="M2372" s="57" t="str">
        <f t="shared" si="695"/>
        <v>0.0015-0.0353942557324084i</v>
      </c>
      <c r="N2372" s="57">
        <f t="shared" si="696"/>
        <v>76.168068294160122</v>
      </c>
      <c r="O2372" s="57">
        <f t="shared" si="697"/>
        <v>12.71597191267408</v>
      </c>
      <c r="P2372" s="371">
        <f t="shared" si="698"/>
        <v>12.71597191267408</v>
      </c>
      <c r="Q2372" s="371">
        <f t="shared" si="699"/>
        <v>-103.83193170583988</v>
      </c>
      <c r="R2372" s="12">
        <f t="shared" si="700"/>
        <v>76.168068294160122</v>
      </c>
      <c r="S2372" s="57">
        <f t="shared" si="701"/>
        <v>6.8337872404559477</v>
      </c>
      <c r="T2372" s="12">
        <f t="shared" si="684"/>
        <v>12.71597191267408</v>
      </c>
    </row>
    <row r="2373" spans="1:20" x14ac:dyDescent="0.25">
      <c r="A2373" s="57">
        <f t="shared" si="685"/>
        <v>43101.115797634317</v>
      </c>
      <c r="B2373" s="12">
        <f t="shared" si="702"/>
        <v>6859.7556319696805</v>
      </c>
      <c r="C2373" s="57" t="str">
        <f t="shared" si="686"/>
        <v>-1.02470696333996-4.18127951956508i</v>
      </c>
      <c r="D2373" s="57" t="str">
        <f t="shared" si="687"/>
        <v>7.78553676022254-4.97581642165326i</v>
      </c>
      <c r="E2373" s="57" t="str">
        <f t="shared" si="688"/>
        <v>160.522016147016+14.0547911230366i</v>
      </c>
      <c r="F2373" s="57" t="str">
        <f t="shared" si="689"/>
        <v>3.83878828086195-9.74040178510574i</v>
      </c>
      <c r="G2373" s="57" t="str">
        <f t="shared" si="690"/>
        <v>0.999726145094133-0.0165462959407199i</v>
      </c>
      <c r="H2373" s="57" t="str">
        <f t="shared" si="691"/>
        <v>220.557545557633+656.289381746339i</v>
      </c>
      <c r="I2373" s="57" t="str">
        <f t="shared" si="692"/>
        <v>20.4220735115066+1.04671048998243i</v>
      </c>
      <c r="K2373" s="57" t="str">
        <f t="shared" si="693"/>
        <v>0.00552128443762513-0.0224632488589109i</v>
      </c>
      <c r="L2373" s="57" t="str">
        <f t="shared" si="694"/>
        <v>0.000125-0.0731439328531553i</v>
      </c>
      <c r="M2373" s="57" t="str">
        <f t="shared" si="695"/>
        <v>0.0015-0.0352602667188767i</v>
      </c>
      <c r="N2373" s="57">
        <f t="shared" si="696"/>
        <v>76.229905550313191</v>
      </c>
      <c r="O2373" s="57">
        <f t="shared" si="697"/>
        <v>12.679486029393878</v>
      </c>
      <c r="P2373" s="371">
        <f t="shared" si="698"/>
        <v>12.679486029393878</v>
      </c>
      <c r="Q2373" s="371">
        <f t="shared" si="699"/>
        <v>-103.77009444968681</v>
      </c>
      <c r="R2373" s="12">
        <f t="shared" si="700"/>
        <v>76.229905550313191</v>
      </c>
      <c r="S2373" s="57">
        <f t="shared" si="701"/>
        <v>6.8597556319696809</v>
      </c>
      <c r="T2373" s="12">
        <f t="shared" si="684"/>
        <v>12.679486029393878</v>
      </c>
    </row>
    <row r="2374" spans="1:20" x14ac:dyDescent="0.25">
      <c r="A2374" s="57">
        <f t="shared" si="685"/>
        <v>43264.900037665328</v>
      </c>
      <c r="B2374" s="12">
        <f t="shared" si="702"/>
        <v>6885.8227033711655</v>
      </c>
      <c r="C2374" s="57" t="str">
        <f t="shared" si="686"/>
        <v>-1.01593012428627-4.16487674759614i</v>
      </c>
      <c r="D2374" s="57" t="str">
        <f t="shared" si="687"/>
        <v>7.78542683651192-4.95952061142556i</v>
      </c>
      <c r="E2374" s="57" t="str">
        <f t="shared" si="688"/>
        <v>160.580111035774+14.1024770985847i</v>
      </c>
      <c r="F2374" s="57" t="str">
        <f t="shared" si="689"/>
        <v>3.83878027603866-9.70401019726838i</v>
      </c>
      <c r="G2374" s="57" t="str">
        <f t="shared" si="690"/>
        <v>0.999724060417787-0.0166091372310622i</v>
      </c>
      <c r="H2374" s="57" t="str">
        <f t="shared" si="691"/>
        <v>221.878106068891+660.353446557472i</v>
      </c>
      <c r="I2374" s="57" t="str">
        <f t="shared" si="692"/>
        <v>20.480248721897+1.07719891184932i</v>
      </c>
      <c r="K2374" s="57" t="str">
        <f t="shared" si="693"/>
        <v>0.00548641273514929-0.0223857433166338i</v>
      </c>
      <c r="L2374" s="57" t="str">
        <f t="shared" si="694"/>
        <v>0.000125-0.0728670381083438i</v>
      </c>
      <c r="M2374" s="57" t="str">
        <f t="shared" si="695"/>
        <v>0.0015-0.0351267849361194i</v>
      </c>
      <c r="N2374" s="57">
        <f t="shared" si="696"/>
        <v>76.291655803238768</v>
      </c>
      <c r="O2374" s="57">
        <f t="shared" si="697"/>
        <v>12.643056281037508</v>
      </c>
      <c r="P2374" s="371">
        <f t="shared" si="698"/>
        <v>12.643056281037508</v>
      </c>
      <c r="Q2374" s="371">
        <f t="shared" si="699"/>
        <v>-103.70834419676123</v>
      </c>
      <c r="R2374" s="12">
        <f t="shared" si="700"/>
        <v>76.291655803238768</v>
      </c>
      <c r="S2374" s="57">
        <f t="shared" si="701"/>
        <v>6.8858227033711659</v>
      </c>
      <c r="T2374" s="12">
        <f t="shared" si="684"/>
        <v>12.643056281037508</v>
      </c>
    </row>
    <row r="2375" spans="1:20" x14ac:dyDescent="0.25">
      <c r="A2375" s="57">
        <f t="shared" si="685"/>
        <v>43429.306657808454</v>
      </c>
      <c r="B2375" s="12">
        <f t="shared" si="702"/>
        <v>6911.9888296439758</v>
      </c>
      <c r="C2375" s="57" t="str">
        <f t="shared" si="686"/>
        <v>-1.00722057179055-4.14855842943106i</v>
      </c>
      <c r="D2375" s="57" t="str">
        <f t="shared" si="687"/>
        <v>7.78531607893333-4.94329607327662i</v>
      </c>
      <c r="E2375" s="57" t="str">
        <f t="shared" si="688"/>
        <v>160.638593373529+14.1500795425855i</v>
      </c>
      <c r="F2375" s="57" t="str">
        <f t="shared" si="689"/>
        <v>3.8387722102969-9.66775820285082i</v>
      </c>
      <c r="G2375" s="57" t="str">
        <f t="shared" si="690"/>
        <v>0.999721959876592-0.0166722169221219i</v>
      </c>
      <c r="H2375" s="57" t="str">
        <f t="shared" si="691"/>
        <v>223.219269301147+664.45806376519i</v>
      </c>
      <c r="I2375" s="57" t="str">
        <f t="shared" si="692"/>
        <v>20.5391801349289+1.10774753833127i</v>
      </c>
      <c r="K2375" s="57" t="str">
        <f t="shared" si="693"/>
        <v>0.00545178151838802-0.0223084518695312i</v>
      </c>
      <c r="L2375" s="57" t="str">
        <f t="shared" si="694"/>
        <v>0.000125-0.0725911915803385i</v>
      </c>
      <c r="M2375" s="57" t="str">
        <f t="shared" si="695"/>
        <v>0.0015-0.0349938084639563i</v>
      </c>
      <c r="N2375" s="57">
        <f t="shared" si="696"/>
        <v>76.353317081251305</v>
      </c>
      <c r="O2375" s="57">
        <f t="shared" si="697"/>
        <v>12.606682595658675</v>
      </c>
      <c r="P2375" s="371">
        <f t="shared" si="698"/>
        <v>12.606682595658675</v>
      </c>
      <c r="Q2375" s="371">
        <f t="shared" si="699"/>
        <v>-103.6466829187487</v>
      </c>
      <c r="R2375" s="12">
        <f t="shared" si="700"/>
        <v>76.353317081251305</v>
      </c>
      <c r="S2375" s="57">
        <f t="shared" si="701"/>
        <v>6.9119888296439758</v>
      </c>
      <c r="T2375" s="12">
        <f t="shared" si="684"/>
        <v>12.606682595658675</v>
      </c>
    </row>
    <row r="2376" spans="1:20" x14ac:dyDescent="0.25">
      <c r="A2376" s="57">
        <f t="shared" si="685"/>
        <v>43594.338023108125</v>
      </c>
      <c r="B2376" s="12">
        <f t="shared" si="702"/>
        <v>6938.2543871966227</v>
      </c>
      <c r="C2376" s="57" t="str">
        <f t="shared" si="686"/>
        <v>-0.998577904959168-4.13232403172387i</v>
      </c>
      <c r="D2376" s="57" t="str">
        <f t="shared" si="687"/>
        <v>7.78520448118519-4.9271425729869i</v>
      </c>
      <c r="E2376" s="57" t="str">
        <f t="shared" si="688"/>
        <v>160.69746449664+14.1975963707393i</v>
      </c>
      <c r="F2376" s="57" t="str">
        <f t="shared" si="689"/>
        <v>3.8387640831733-9.63164528033284i</v>
      </c>
      <c r="G2376" s="57" t="str">
        <f t="shared" si="690"/>
        <v>0.999719843349879-0.0167355359152909i</v>
      </c>
      <c r="H2376" s="57" t="str">
        <f t="shared" si="691"/>
        <v>224.581462412297+668.603856708811i</v>
      </c>
      <c r="I2376" s="57" t="str">
        <f t="shared" si="692"/>
        <v>20.5988807347871+1.13835657456902i</v>
      </c>
      <c r="K2376" s="57" t="str">
        <f t="shared" si="693"/>
        <v>0.00541738929397905-0.0222313745207477i</v>
      </c>
      <c r="L2376" s="57" t="str">
        <f t="shared" si="694"/>
        <v>0.000125-0.0723163893009945i</v>
      </c>
      <c r="M2376" s="57" t="str">
        <f t="shared" si="695"/>
        <v>0.0015-0.0348613353894764i</v>
      </c>
      <c r="N2376" s="57">
        <f t="shared" si="696"/>
        <v>76.41488741629999</v>
      </c>
      <c r="O2376" s="57">
        <f t="shared" si="697"/>
        <v>12.570364899951423</v>
      </c>
      <c r="P2376" s="371">
        <f t="shared" si="698"/>
        <v>12.570364899951423</v>
      </c>
      <c r="Q2376" s="371">
        <f t="shared" si="699"/>
        <v>-103.58511258370001</v>
      </c>
      <c r="R2376" s="12">
        <f t="shared" si="700"/>
        <v>76.41488741629999</v>
      </c>
      <c r="S2376" s="57">
        <f t="shared" si="701"/>
        <v>6.9382543871966229</v>
      </c>
      <c r="T2376" s="12">
        <f t="shared" si="684"/>
        <v>12.570364899951423</v>
      </c>
    </row>
    <row r="2377" spans="1:20" x14ac:dyDescent="0.25">
      <c r="A2377" s="57">
        <f t="shared" si="685"/>
        <v>43759.996507595934</v>
      </c>
      <c r="B2377" s="12">
        <f t="shared" si="702"/>
        <v>6964.6197538679698</v>
      </c>
      <c r="C2377" s="57" t="str">
        <f t="shared" si="686"/>
        <v>-0.990001724961144-4.11617302495281i</v>
      </c>
      <c r="D2377" s="57" t="str">
        <f t="shared" si="687"/>
        <v>7.78509203691862-4.91105987734936i</v>
      </c>
      <c r="E2377" s="57" t="str">
        <f t="shared" si="688"/>
        <v>160.756725738307+14.2450254791551i</v>
      </c>
      <c r="F2377" s="57" t="str">
        <f t="shared" si="689"/>
        <v>3.83875589420104-9.59567091019447i</v>
      </c>
      <c r="G2377" s="57" t="str">
        <f t="shared" si="690"/>
        <v>0.999717710716066-0.0167990951153344i</v>
      </c>
      <c r="H2377" s="57" t="str">
        <f t="shared" si="691"/>
        <v>225.965123841932+672.79146149813i</v>
      </c>
      <c r="I2377" s="57" t="str">
        <f t="shared" si="692"/>
        <v>20.6593637953949+1.16902619005853i</v>
      </c>
      <c r="K2377" s="57" t="str">
        <f t="shared" si="693"/>
        <v>0.00538323457544321-0.0221545112657483i</v>
      </c>
      <c r="L2377" s="57" t="str">
        <f t="shared" si="694"/>
        <v>0.000125-0.0720426273171894i</v>
      </c>
      <c r="M2377" s="57" t="str">
        <f t="shared" si="695"/>
        <v>0.0015-0.0347293638070098i</v>
      </c>
      <c r="N2377" s="57">
        <f t="shared" si="696"/>
        <v>76.476364843980022</v>
      </c>
      <c r="O2377" s="57">
        <f t="shared" si="697"/>
        <v>12.534103119254873</v>
      </c>
      <c r="P2377" s="371">
        <f t="shared" si="698"/>
        <v>12.534103119254873</v>
      </c>
      <c r="Q2377" s="371">
        <f t="shared" si="699"/>
        <v>-103.52363515601998</v>
      </c>
      <c r="R2377" s="12">
        <f t="shared" si="700"/>
        <v>76.476364843980022</v>
      </c>
      <c r="S2377" s="57">
        <f t="shared" si="701"/>
        <v>6.9646197538679697</v>
      </c>
      <c r="T2377" s="12">
        <f t="shared" si="684"/>
        <v>12.534103119254873</v>
      </c>
    </row>
    <row r="2378" spans="1:20" x14ac:dyDescent="0.25">
      <c r="A2378" s="57">
        <f t="shared" si="685"/>
        <v>43926.284494324798</v>
      </c>
      <c r="B2378" s="12">
        <f t="shared" si="702"/>
        <v>6991.0853089326683</v>
      </c>
      <c r="C2378" s="57" t="str">
        <f t="shared" si="686"/>
        <v>-0.981491635024779-4.10010488338825i</v>
      </c>
      <c r="D2378" s="57" t="str">
        <f t="shared" si="687"/>
        <v>7.78497873973719-4.89504775416605i</v>
      </c>
      <c r="E2378" s="57" t="str">
        <f t="shared" si="688"/>
        <v>160.816378428404+14.2923647442567i</v>
      </c>
      <c r="F2378" s="57" t="str">
        <f t="shared" si="689"/>
        <v>3.83874764290965-9.55983457490862i</v>
      </c>
      <c r="G2378" s="57" t="str">
        <f t="shared" si="690"/>
        <v>0.999715561852644-0.0168628954304037i</v>
      </c>
      <c r="H2378" s="57" t="str">
        <f t="shared" si="691"/>
        <v>227.370703673339+677.021527332757i</v>
      </c>
      <c r="I2378" s="57" t="str">
        <f t="shared" si="692"/>
        <v>20.7206428884243+1.19975651665026i</v>
      </c>
      <c r="K2378" s="57" t="str">
        <f t="shared" si="693"/>
        <v>0.00534931588318862-0.0220778620924088i</v>
      </c>
      <c r="L2378" s="57" t="str">
        <f t="shared" si="694"/>
        <v>0.000125-0.0717699016907644i</v>
      </c>
      <c r="M2378" s="57" t="str">
        <f t="shared" si="695"/>
        <v>0.0015-0.034597891818101i</v>
      </c>
      <c r="N2378" s="57">
        <f t="shared" si="696"/>
        <v>76.537747403545154</v>
      </c>
      <c r="O2378" s="57">
        <f t="shared" si="697"/>
        <v>12.49789717755872</v>
      </c>
      <c r="P2378" s="371">
        <f t="shared" si="698"/>
        <v>12.49789717755872</v>
      </c>
      <c r="Q2378" s="371">
        <f t="shared" si="699"/>
        <v>-103.46225259645485</v>
      </c>
      <c r="R2378" s="12">
        <f t="shared" si="700"/>
        <v>76.537747403545154</v>
      </c>
      <c r="S2378" s="57">
        <f t="shared" si="701"/>
        <v>6.9910853089326688</v>
      </c>
      <c r="T2378" s="12">
        <f t="shared" si="684"/>
        <v>12.49789717755872</v>
      </c>
    </row>
    <row r="2379" spans="1:20" x14ac:dyDescent="0.25">
      <c r="A2379" s="57">
        <f t="shared" si="685"/>
        <v>44093.204375403235</v>
      </c>
      <c r="B2379" s="12">
        <f t="shared" si="702"/>
        <v>7017.6514331066128</v>
      </c>
      <c r="C2379" s="57" t="str">
        <f t="shared" si="686"/>
        <v>-0.97304724043414-4.08411908506045i</v>
      </c>
      <c r="D2379" s="57" t="str">
        <f t="shared" si="687"/>
        <v>7.78486458319657-4.87910597224467i</v>
      </c>
      <c r="E2379" s="57" t="str">
        <f t="shared" si="688"/>
        <v>160.876423893303+14.3396120226871i</v>
      </c>
      <c r="F2379" s="57" t="str">
        <f t="shared" si="689"/>
        <v>3.83873932882519-9.52413575893365i</v>
      </c>
      <c r="G2379" s="57" t="str">
        <f t="shared" si="690"/>
        <v>0.999713396636173-0.0169269377720476i</v>
      </c>
      <c r="H2379" s="57" t="str">
        <f t="shared" si="691"/>
        <v>228.798664009158+681.294716830752i</v>
      </c>
      <c r="I2379" s="57" t="str">
        <f t="shared" si="692"/>
        <v>20.782731891571+1.23054764644699i</v>
      </c>
      <c r="K2379" s="57" t="str">
        <f t="shared" si="693"/>
        <v>0.0053156317445143-0.0220014269811052i</v>
      </c>
      <c r="L2379" s="57" t="str">
        <f t="shared" si="694"/>
        <v>0.000125-0.0714982084984701i</v>
      </c>
      <c r="M2379" s="57" t="str">
        <f t="shared" si="695"/>
        <v>0.0015-0.0344669175314814i</v>
      </c>
      <c r="N2379" s="57">
        <f t="shared" si="696"/>
        <v>76.599033137918624</v>
      </c>
      <c r="O2379" s="57">
        <f t="shared" si="697"/>
        <v>12.461746997507877</v>
      </c>
      <c r="P2379" s="371">
        <f t="shared" si="698"/>
        <v>12.461746997507877</v>
      </c>
      <c r="Q2379" s="371">
        <f t="shared" si="699"/>
        <v>-103.40096686208138</v>
      </c>
      <c r="R2379" s="12">
        <f t="shared" si="700"/>
        <v>76.599033137918624</v>
      </c>
      <c r="S2379" s="57">
        <f t="shared" si="701"/>
        <v>7.0176514331066127</v>
      </c>
      <c r="T2379" s="12">
        <f t="shared" si="684"/>
        <v>12.461746997507877</v>
      </c>
    </row>
    <row r="2380" spans="1:20" x14ac:dyDescent="0.25">
      <c r="A2380" s="57">
        <f t="shared" si="685"/>
        <v>44260.758552029773</v>
      </c>
      <c r="B2380" s="12">
        <f t="shared" si="702"/>
        <v>7044.3185085524183</v>
      </c>
      <c r="C2380" s="57" t="str">
        <f t="shared" si="686"/>
        <v>-0.964668148525289-4.06821511172758i</v>
      </c>
      <c r="D2380" s="57" t="str">
        <f t="shared" si="687"/>
        <v>7.78474956080399-4.86323430139506i</v>
      </c>
      <c r="E2380" s="57" t="str">
        <f t="shared" si="688"/>
        <v>160.936863455695+14.3867651512161i</v>
      </c>
      <c r="F2380" s="57" t="str">
        <f t="shared" si="689"/>
        <v>3.83873095147004-9.48857394870584i</v>
      </c>
      <c r="G2380" s="57" t="str">
        <f t="shared" si="690"/>
        <v>0.999711214942278-0.0169912230552255i</v>
      </c>
      <c r="H2380" s="57" t="str">
        <f t="shared" si="691"/>
        <v>230.249479361287+685.61170636684i</v>
      </c>
      <c r="I2380" s="57" t="str">
        <f t="shared" si="692"/>
        <v>20.8456449971007+1.26139962959274i</v>
      </c>
      <c r="K2380" s="57" t="str">
        <f t="shared" si="693"/>
        <v>0.00528218069361323-0.0219252059048026i</v>
      </c>
      <c r="L2380" s="57" t="str">
        <f t="shared" si="694"/>
        <v>0.000125-0.0712275438319091i</v>
      </c>
      <c r="M2380" s="57" t="str">
        <f t="shared" si="695"/>
        <v>0.0015-0.0343364390630418i</v>
      </c>
      <c r="N2380" s="57">
        <f t="shared" si="696"/>
        <v>76.660220093705448</v>
      </c>
      <c r="O2380" s="57">
        <f t="shared" si="697"/>
        <v>12.425652500407022</v>
      </c>
      <c r="P2380" s="371">
        <f t="shared" si="698"/>
        <v>12.425652500407022</v>
      </c>
      <c r="Q2380" s="371">
        <f t="shared" si="699"/>
        <v>-103.33977990629455</v>
      </c>
      <c r="R2380" s="12">
        <f t="shared" si="700"/>
        <v>76.660220093705448</v>
      </c>
      <c r="S2380" s="57">
        <f t="shared" si="701"/>
        <v>7.0443185085524185</v>
      </c>
      <c r="T2380" s="12">
        <f t="shared" si="684"/>
        <v>12.425652500407022</v>
      </c>
    </row>
    <row r="2381" spans="1:20" x14ac:dyDescent="0.25">
      <c r="A2381" s="57">
        <f t="shared" si="685"/>
        <v>44428.949434527487</v>
      </c>
      <c r="B2381" s="12">
        <f t="shared" si="702"/>
        <v>7071.0869188849174</v>
      </c>
      <c r="C2381" s="57" t="str">
        <f t="shared" si="686"/>
        <v>-0.956353968682563-4.05239244884428i</v>
      </c>
      <c r="D2381" s="57" t="str">
        <f t="shared" si="687"/>
        <v>7.78463366601815-4.84743251242587i</v>
      </c>
      <c r="E2381" s="57" t="str">
        <f t="shared" si="688"/>
        <v>160.997698434419+14.433821946647i</v>
      </c>
      <c r="F2381" s="57" t="str">
        <f t="shared" si="689"/>
        <v>3.83872251036303-9.45314863263212i</v>
      </c>
      <c r="G2381" s="57" t="str">
        <f t="shared" si="690"/>
        <v>0.999709016645637-0.0170557521983195i</v>
      </c>
      <c r="H2381" s="57" t="str">
        <f t="shared" si="691"/>
        <v>231.723637055579+689.973186420465i</v>
      </c>
      <c r="I2381" s="57" t="str">
        <f t="shared" si="692"/>
        <v>20.9093967206784+1.29231247195011i</v>
      </c>
      <c r="K2381" s="57" t="str">
        <f t="shared" si="693"/>
        <v>0.0052489612715745-0.0218491988291436i</v>
      </c>
      <c r="L2381" s="57" t="str">
        <f t="shared" si="694"/>
        <v>0.000125-0.0709579037974785i</v>
      </c>
      <c r="M2381" s="57" t="str">
        <f t="shared" si="695"/>
        <v>0.0015-0.0342064545358057i</v>
      </c>
      <c r="N2381" s="57">
        <f t="shared" si="696"/>
        <v>76.721306321202619</v>
      </c>
      <c r="O2381" s="57">
        <f t="shared" si="697"/>
        <v>12.389613606225808</v>
      </c>
      <c r="P2381" s="371">
        <f t="shared" si="698"/>
        <v>12.389613606225808</v>
      </c>
      <c r="Q2381" s="371">
        <f t="shared" si="699"/>
        <v>-103.27869367879738</v>
      </c>
      <c r="R2381" s="12">
        <f t="shared" si="700"/>
        <v>76.721306321202619</v>
      </c>
      <c r="S2381" s="57">
        <f t="shared" si="701"/>
        <v>7.0710869188849177</v>
      </c>
      <c r="T2381" s="12">
        <f t="shared" si="684"/>
        <v>12.389613606225808</v>
      </c>
    </row>
    <row r="2382" spans="1:20" x14ac:dyDescent="0.25">
      <c r="A2382" s="57">
        <f t="shared" si="685"/>
        <v>44597.779442378684</v>
      </c>
      <c r="B2382" s="12">
        <f t="shared" si="702"/>
        <v>7097.9570491766799</v>
      </c>
      <c r="C2382" s="57" t="str">
        <f t="shared" si="686"/>
        <v>-0.94810431233449-4.0366505855301i</v>
      </c>
      <c r="D2382" s="57" t="str">
        <f t="shared" si="687"/>
        <v>7.78451689224861-4.83170037714109i</v>
      </c>
      <c r="E2382" s="57" t="str">
        <f t="shared" si="688"/>
        <v>161.058930144277+14.480780205727i</v>
      </c>
      <c r="F2382" s="57" t="str">
        <f t="shared" si="689"/>
        <v>3.83871400501925-9.41785930108263i</v>
      </c>
      <c r="G2382" s="57" t="str">
        <f t="shared" si="690"/>
        <v>0.999706801619977-0.0171205261231463i</v>
      </c>
      <c r="H2382" s="57" t="str">
        <f t="shared" si="691"/>
        <v>233.221637652103+694.379861934109i</v>
      </c>
      <c r="I2382" s="57" t="str">
        <f t="shared" si="692"/>
        <v>20.9740019104938+1.3232861326564i</v>
      </c>
      <c r="K2382" s="57" t="str">
        <f t="shared" si="693"/>
        <v>0.00521597202638518-0.0217734057125362i</v>
      </c>
      <c r="L2382" s="57" t="str">
        <f t="shared" si="694"/>
        <v>0.000125-0.0706892845163165i</v>
      </c>
      <c r="M2382" s="57" t="str">
        <f t="shared" si="695"/>
        <v>0.0015-0.0340769620799021i</v>
      </c>
      <c r="N2382" s="57">
        <f t="shared" si="696"/>
        <v>76.782289874410907</v>
      </c>
      <c r="O2382" s="57">
        <f t="shared" si="697"/>
        <v>12.353630233603141</v>
      </c>
      <c r="P2382" s="371">
        <f t="shared" si="698"/>
        <v>12.353630233603141</v>
      </c>
      <c r="Q2382" s="371">
        <f t="shared" si="699"/>
        <v>-103.21771012558909</v>
      </c>
      <c r="R2382" s="12">
        <f t="shared" si="700"/>
        <v>76.782289874410907</v>
      </c>
      <c r="S2382" s="57">
        <f t="shared" si="701"/>
        <v>7.0979570491766797</v>
      </c>
      <c r="T2382" s="12">
        <f t="shared" si="684"/>
        <v>12.353630233603141</v>
      </c>
    </row>
    <row r="2383" spans="1:20" x14ac:dyDescent="0.25">
      <c r="A2383" s="57">
        <f t="shared" si="685"/>
        <v>44767.251004259728</v>
      </c>
      <c r="B2383" s="12">
        <f t="shared" si="702"/>
        <v>7124.9292859635516</v>
      </c>
      <c r="C2383" s="57" t="str">
        <f t="shared" si="686"/>
        <v>-0.939918792949635-4.02098901453818i</v>
      </c>
      <c r="D2383" s="57" t="str">
        <f t="shared" si="687"/>
        <v>7.78439923285561-4.81603766833667i</v>
      </c>
      <c r="E2383" s="57" t="str">
        <f t="shared" si="688"/>
        <v>161.120559895851+14.5276377050568i</v>
      </c>
      <c r="F2383" s="57" t="str">
        <f t="shared" si="689"/>
        <v>3.83870543495017-9.38270544638342i</v>
      </c>
      <c r="G2383" s="57" t="str">
        <f t="shared" si="690"/>
        <v>0.999704569738064-0.0171855457549706i</v>
      </c>
      <c r="H2383" s="57" t="str">
        <f t="shared" si="691"/>
        <v>234.743995381529+698.832452682117i</v>
      </c>
      <c r="I2383" s="57" t="str">
        <f t="shared" si="692"/>
        <v>21.0394757566901+1.35432052155582i</v>
      </c>
      <c r="K2383" s="57" t="str">
        <f t="shared" si="693"/>
        <v>0.00518321151293109-0.0216978265062404i</v>
      </c>
      <c r="L2383" s="57" t="str">
        <f t="shared" si="694"/>
        <v>0.000125-0.0704216821242442i</v>
      </c>
      <c r="M2383" s="57" t="str">
        <f t="shared" si="695"/>
        <v>0.0015-0.0339479598325384i</v>
      </c>
      <c r="N2383" s="57">
        <f t="shared" si="696"/>
        <v>76.843168811045643</v>
      </c>
      <c r="O2383" s="57">
        <f t="shared" si="697"/>
        <v>12.317702299851467</v>
      </c>
      <c r="P2383" s="371">
        <f t="shared" si="698"/>
        <v>12.317702299851467</v>
      </c>
      <c r="Q2383" s="371">
        <f t="shared" si="699"/>
        <v>-103.15683118895436</v>
      </c>
      <c r="R2383" s="12">
        <f t="shared" si="700"/>
        <v>76.843168811045643</v>
      </c>
      <c r="S2383" s="57">
        <f t="shared" si="701"/>
        <v>7.1249292859635514</v>
      </c>
      <c r="T2383" s="12">
        <f t="shared" si="684"/>
        <v>12.317702299851467</v>
      </c>
    </row>
    <row r="2384" spans="1:20" x14ac:dyDescent="0.25">
      <c r="A2384" s="57">
        <f t="shared" si="685"/>
        <v>44937.366558075912</v>
      </c>
      <c r="B2384" s="12">
        <f t="shared" si="702"/>
        <v>7152.0040172502131</v>
      </c>
      <c r="C2384" s="57" t="str">
        <f t="shared" si="686"/>
        <v>-0.9317970260324-4.00540723222458i</v>
      </c>
      <c r="D2384" s="57" t="str">
        <f t="shared" si="687"/>
        <v>7.78428068114964-4.80044415979717i</v>
      </c>
      <c r="E2384" s="57" t="str">
        <f t="shared" si="688"/>
        <v>161.182588995326+14.5743922010025i</v>
      </c>
      <c r="F2384" s="57" t="str">
        <f t="shared" si="689"/>
        <v>3.83869679966352-9.3476865628091i</v>
      </c>
      <c r="G2384" s="57" t="str">
        <f t="shared" si="690"/>
        <v>0.9997023208717-0.0172508120225168i</v>
      </c>
      <c r="H2384" s="57" t="str">
        <f t="shared" si="691"/>
        <v>236.291238598417+703.331693650391i</v>
      </c>
      <c r="I2384" s="57" t="str">
        <f t="shared" si="692"/>
        <v>21.1058338011102+1.38541549649823i</v>
      </c>
      <c r="K2384" s="57" t="str">
        <f t="shared" si="693"/>
        <v>0.00515067829299741-0.0216224611544553i</v>
      </c>
      <c r="L2384" s="57" t="str">
        <f t="shared" si="694"/>
        <v>0.000125-0.0701550927717117i</v>
      </c>
      <c r="M2384" s="57" t="str">
        <f t="shared" si="695"/>
        <v>0.0015-0.0338194459379742i</v>
      </c>
      <c r="N2384" s="57">
        <f t="shared" si="696"/>
        <v>76.903941192547151</v>
      </c>
      <c r="O2384" s="57">
        <f t="shared" si="697"/>
        <v>12.281829720961838</v>
      </c>
      <c r="P2384" s="371">
        <f t="shared" si="698"/>
        <v>12.281829720961838</v>
      </c>
      <c r="Q2384" s="371">
        <f t="shared" si="699"/>
        <v>-103.09605880745285</v>
      </c>
      <c r="R2384" s="12">
        <f t="shared" si="700"/>
        <v>76.903941192547151</v>
      </c>
      <c r="S2384" s="57">
        <f t="shared" si="701"/>
        <v>7.1520040172502135</v>
      </c>
      <c r="T2384" s="12">
        <f t="shared" si="684"/>
        <v>12.281829720961838</v>
      </c>
    </row>
    <row r="2385" spans="1:20" x14ac:dyDescent="0.25">
      <c r="A2385" s="57">
        <f t="shared" si="685"/>
        <v>45108.128550996604</v>
      </c>
      <c r="B2385" s="12">
        <f t="shared" si="702"/>
        <v>7179.1816325157642</v>
      </c>
      <c r="C2385" s="57" t="str">
        <f t="shared" si="686"/>
        <v>-0.923738629118471-3.98990473851716i</v>
      </c>
      <c r="D2385" s="57" t="str">
        <f t="shared" si="687"/>
        <v>7.784161230391-4.78491962629233i</v>
      </c>
      <c r="E2385" s="57" t="str">
        <f t="shared" si="688"/>
        <v>161.245018744297+14.6210414296086i</v>
      </c>
      <c r="F2385" s="57" t="str">
        <f t="shared" si="689"/>
        <v>3.83868809866326-9.31280214657564i</v>
      </c>
      <c r="G2385" s="57" t="str">
        <f t="shared" si="690"/>
        <v>0.999700054891712-0.0173163258579816i</v>
      </c>
      <c r="H2385" s="57" t="str">
        <f t="shared" si="691"/>
        <v>237.863910252184+707.878335427379i</v>
      </c>
      <c r="I2385" s="57" t="str">
        <f t="shared" si="692"/>
        <v>21.1730919473746+1.41657086049807i</v>
      </c>
      <c r="K2385" s="57" t="str">
        <f t="shared" si="693"/>
        <v>0.00511837093526835-0.0215473095944042i</v>
      </c>
      <c r="L2385" s="57" t="str">
        <f t="shared" si="694"/>
        <v>0.000125-0.0698895126237417i</v>
      </c>
      <c r="M2385" s="57" t="str">
        <f t="shared" si="695"/>
        <v>0.0015-0.0336914185474936i</v>
      </c>
      <c r="N2385" s="57">
        <f t="shared" si="696"/>
        <v>76.964605084091957</v>
      </c>
      <c r="O2385" s="57">
        <f t="shared" si="697"/>
        <v>12.246012411607447</v>
      </c>
      <c r="P2385" s="371">
        <f t="shared" si="698"/>
        <v>12.246012411607447</v>
      </c>
      <c r="Q2385" s="371">
        <f t="shared" si="699"/>
        <v>-103.03539491590804</v>
      </c>
      <c r="R2385" s="12">
        <f t="shared" si="700"/>
        <v>76.964605084091957</v>
      </c>
      <c r="S2385" s="57">
        <f t="shared" si="701"/>
        <v>7.179181632515764</v>
      </c>
      <c r="T2385" s="12">
        <f t="shared" si="684"/>
        <v>12.246012411607447</v>
      </c>
    </row>
    <row r="2386" spans="1:20" x14ac:dyDescent="0.25">
      <c r="A2386" s="57">
        <f t="shared" si="685"/>
        <v>45279.539439490392</v>
      </c>
      <c r="B2386" s="12">
        <f t="shared" si="702"/>
        <v>7206.4625227193246</v>
      </c>
      <c r="C2386" s="57" t="str">
        <f t="shared" si="686"/>
        <v>-0.91574322177032-3.97448103688538i</v>
      </c>
      <c r="D2386" s="57" t="str">
        <f t="shared" si="687"/>
        <v>7.7840408737897-4.76946384357378i</v>
      </c>
      <c r="E2386" s="57" t="str">
        <f t="shared" si="688"/>
        <v>161.307850439586+14.6675831065121i</v>
      </c>
      <c r="F2386" s="57" t="str">
        <f t="shared" si="689"/>
        <v>3.8386793314497-9.27805169583306i</v>
      </c>
      <c r="G2386" s="57" t="str">
        <f t="shared" si="690"/>
        <v>0.999697771667945-0.0173820881970468i</v>
      </c>
      <c r="H2386" s="57" t="str">
        <f t="shared" si="691"/>
        <v>239.462568376424+712.473144606588i</v>
      </c>
      <c r="I2386" s="57" t="str">
        <f t="shared" si="692"/>
        <v>21.2412664712981+1.44778635874781i</v>
      </c>
      <c r="K2386" s="57" t="str">
        <f t="shared" si="693"/>
        <v>0.00508628801532634-0.0214723717564205i</v>
      </c>
      <c r="L2386" s="57" t="str">
        <f t="shared" si="694"/>
        <v>0.000125-0.0696249378598743i</v>
      </c>
      <c r="M2386" s="57" t="str">
        <f t="shared" si="695"/>
        <v>0.0015-0.03356387581938i</v>
      </c>
      <c r="N2386" s="57">
        <f t="shared" si="696"/>
        <v>77.02515855460328</v>
      </c>
      <c r="O2386" s="57">
        <f t="shared" si="697"/>
        <v>12.21025028514854</v>
      </c>
      <c r="P2386" s="371">
        <f t="shared" si="698"/>
        <v>12.21025028514854</v>
      </c>
      <c r="Q2386" s="371">
        <f t="shared" si="699"/>
        <v>-102.97484144539672</v>
      </c>
      <c r="R2386" s="12">
        <f t="shared" si="700"/>
        <v>77.02515855460328</v>
      </c>
      <c r="S2386" s="57">
        <f t="shared" si="701"/>
        <v>7.2064625227193249</v>
      </c>
      <c r="T2386" s="12">
        <f t="shared" si="684"/>
        <v>12.21025028514854</v>
      </c>
    </row>
    <row r="2387" spans="1:20" x14ac:dyDescent="0.25">
      <c r="A2387" s="57">
        <f t="shared" si="685"/>
        <v>45451.601689360461</v>
      </c>
      <c r="B2387" s="12">
        <f t="shared" si="702"/>
        <v>7233.847080305658</v>
      </c>
      <c r="C2387" s="57" t="str">
        <f t="shared" si="686"/>
        <v>-0.907810425572456-3.9591356343096i</v>
      </c>
      <c r="D2387" s="57" t="str">
        <f t="shared" si="687"/>
        <v>7.78391960450462-4.75407658837163i</v>
      </c>
      <c r="E2387" s="57" t="str">
        <f t="shared" si="688"/>
        <v>161.371085373049+14.7140149268583i</v>
      </c>
      <c r="F2387" s="57" t="str">
        <f t="shared" si="689"/>
        <v>3.83867049751919-9.24343471065821i</v>
      </c>
      <c r="G2387" s="57" t="str">
        <f t="shared" si="690"/>
        <v>0.999695471069257-0.0174480999788918i</v>
      </c>
      <c r="H2387" s="57" t="str">
        <f t="shared" si="691"/>
        <v>241.087786597545+717.116904201139i</v>
      </c>
      <c r="I2387" s="57" t="str">
        <f t="shared" si="692"/>
        <v>21.3103740316643+1.47906167547428i</v>
      </c>
      <c r="K2387" s="57" t="str">
        <f t="shared" si="693"/>
        <v>0.00505442811565065-0.0213976475640317i</v>
      </c>
      <c r="L2387" s="57" t="str">
        <f t="shared" si="694"/>
        <v>0.000125-0.0693613646741126i</v>
      </c>
      <c r="M2387" s="57" t="str">
        <f t="shared" si="695"/>
        <v>0.0015-0.0334368159188882i</v>
      </c>
      <c r="N2387" s="57">
        <f t="shared" si="696"/>
        <v>77.08559967676085</v>
      </c>
      <c r="O2387" s="57">
        <f t="shared" si="697"/>
        <v>12.174543253635719</v>
      </c>
      <c r="P2387" s="371">
        <f t="shared" si="698"/>
        <v>12.174543253635719</v>
      </c>
      <c r="Q2387" s="371">
        <f t="shared" si="699"/>
        <v>-102.91440032323915</v>
      </c>
      <c r="R2387" s="12">
        <f t="shared" si="700"/>
        <v>77.08559967676085</v>
      </c>
      <c r="S2387" s="57">
        <f t="shared" si="701"/>
        <v>7.233847080305658</v>
      </c>
      <c r="T2387" s="12">
        <f t="shared" si="684"/>
        <v>12.174543253635719</v>
      </c>
    </row>
    <row r="2388" spans="1:20" x14ac:dyDescent="0.25">
      <c r="A2388" s="57">
        <f t="shared" si="685"/>
        <v>45624.317775780029</v>
      </c>
      <c r="B2388" s="12">
        <f t="shared" si="702"/>
        <v>7261.3356992108193</v>
      </c>
      <c r="C2388" s="57" t="str">
        <f t="shared" si="686"/>
        <v>-0.899939864126609-3.94386804125139i</v>
      </c>
      <c r="D2388" s="57" t="str">
        <f t="shared" si="687"/>
        <v>7.78379741564363-4.73875763839124i</v>
      </c>
      <c r="E2388" s="57" t="str">
        <f t="shared" si="688"/>
        <v>161.434724831387+14.7603345652181i</v>
      </c>
      <c r="F2388" s="57" t="str">
        <f t="shared" si="689"/>
        <v>3.83866159636438-9.20895069304762i</v>
      </c>
      <c r="G2388" s="57" t="str">
        <f t="shared" si="690"/>
        <v>0.999693152963508-0.0175143621462061i</v>
      </c>
      <c r="H2388" s="57" t="str">
        <f t="shared" si="691"/>
        <v>242.740154663489+721.810414070663i</v>
      </c>
      <c r="I2388" s="57" t="str">
        <f t="shared" si="692"/>
        <v>21.380431681369+1.51039643063342i</v>
      </c>
      <c r="K2388" s="57" t="str">
        <f t="shared" si="693"/>
        <v>0.00502278982561535-0.021323136934044i</v>
      </c>
      <c r="L2388" s="57" t="str">
        <f t="shared" si="694"/>
        <v>0.000125-0.069098789274868i</v>
      </c>
      <c r="M2388" s="57" t="str">
        <f t="shared" si="695"/>
        <v>0.0015-0.033310237018219i</v>
      </c>
      <c r="N2388" s="57">
        <f t="shared" si="696"/>
        <v>77.145926527012094</v>
      </c>
      <c r="O2388" s="57">
        <f t="shared" si="697"/>
        <v>12.138891227814817</v>
      </c>
      <c r="P2388" s="371">
        <f t="shared" si="698"/>
        <v>12.138891227814817</v>
      </c>
      <c r="Q2388" s="371">
        <f t="shared" si="699"/>
        <v>-102.85407347298791</v>
      </c>
      <c r="R2388" s="12">
        <f t="shared" si="700"/>
        <v>77.145926527012094</v>
      </c>
      <c r="S2388" s="57">
        <f t="shared" si="701"/>
        <v>7.2613356992108189</v>
      </c>
      <c r="T2388" s="12">
        <f t="shared" si="684"/>
        <v>12.138891227814817</v>
      </c>
    </row>
    <row r="2389" spans="1:20" x14ac:dyDescent="0.25">
      <c r="A2389" s="57">
        <f t="shared" si="685"/>
        <v>45797.690183327992</v>
      </c>
      <c r="B2389" s="12">
        <f t="shared" si="702"/>
        <v>7288.9287748678207</v>
      </c>
      <c r="C2389" s="57" t="str">
        <f t="shared" si="686"/>
        <v>-0.892131163046663-3.92867777162332i</v>
      </c>
      <c r="D2389" s="57" t="str">
        <f t="shared" si="687"/>
        <v>7.78367430026292-4.72350677230977i</v>
      </c>
      <c r="E2389" s="57" t="str">
        <f t="shared" si="688"/>
        <v>161.498770095949+14.8065396755063i</v>
      </c>
      <c r="F2389" s="57" t="str">
        <f t="shared" si="689"/>
        <v>3.83865262747402-9.17459914691024i</v>
      </c>
      <c r="G2389" s="57" t="str">
        <f t="shared" si="690"/>
        <v>0.999690817217555-0.0175808756452023i</v>
      </c>
      <c r="H2389" s="57" t="str">
        <f t="shared" si="691"/>
        <v>244.420278993509+726.554491361016i</v>
      </c>
      <c r="I2389" s="57" t="str">
        <f t="shared" si="692"/>
        <v>21.4514568789484+1.54179017643151i</v>
      </c>
      <c r="K2389" s="57" t="str">
        <f t="shared" si="693"/>
        <v>0.00499137174148672-0.021248839776625i</v>
      </c>
      <c r="L2389" s="57" t="str">
        <f t="shared" si="694"/>
        <v>0.000125-0.0688372078849055i</v>
      </c>
      <c r="M2389" s="57" t="str">
        <f t="shared" si="695"/>
        <v>0.0015-0.0331841372964924i</v>
      </c>
      <c r="N2389" s="57">
        <f t="shared" si="696"/>
        <v>77.20613718558252</v>
      </c>
      <c r="O2389" s="57">
        <f t="shared" si="697"/>
        <v>12.103294117130034</v>
      </c>
      <c r="P2389" s="371">
        <f t="shared" si="698"/>
        <v>12.103294117130034</v>
      </c>
      <c r="Q2389" s="371">
        <f t="shared" si="699"/>
        <v>-102.79386281441748</v>
      </c>
      <c r="R2389" s="12">
        <f t="shared" si="700"/>
        <v>77.20613718558252</v>
      </c>
      <c r="S2389" s="57">
        <f t="shared" si="701"/>
        <v>7.2889287748678209</v>
      </c>
      <c r="T2389" s="12">
        <f t="shared" si="684"/>
        <v>12.103294117130034</v>
      </c>
    </row>
    <row r="2390" spans="1:20" x14ac:dyDescent="0.25">
      <c r="A2390" s="57">
        <f t="shared" si="685"/>
        <v>45971.721406024641</v>
      </c>
      <c r="B2390" s="12">
        <f t="shared" si="702"/>
        <v>7316.6267042123191</v>
      </c>
      <c r="C2390" s="57" t="str">
        <f t="shared" si="686"/>
        <v>-0.884383949953645-3.91356434275953i</v>
      </c>
      <c r="D2390" s="57" t="str">
        <f t="shared" si="687"/>
        <v>7.78355025136666-4.70832376977296i</v>
      </c>
      <c r="E2390" s="57" t="str">
        <f t="shared" si="688"/>
        <v>161.563222442541+14.852627890902i</v>
      </c>
      <c r="F2390" s="57" t="str">
        <f t="shared" si="689"/>
        <v>3.83864359033298-9.1403795780604i</v>
      </c>
      <c r="G2390" s="57" t="str">
        <f t="shared" si="690"/>
        <v>0.999688463697245-0.0176476414256281i</v>
      </c>
      <c r="H2390" s="57" t="str">
        <f t="shared" si="691"/>
        <v>246.12878324991+731.349970957144i</v>
      </c>
      <c r="I2390" s="57" t="str">
        <f t="shared" si="692"/>
        <v>21.5234675005049+1.57324239366519i</v>
      </c>
      <c r="K2390" s="57" t="str">
        <f t="shared" si="693"/>
        <v>0.00496017246641999-0.0211747559953868i</v>
      </c>
      <c r="L2390" s="57" t="str">
        <f t="shared" si="694"/>
        <v>0.000125-0.0685766167412884i</v>
      </c>
      <c r="M2390" s="57" t="str">
        <f t="shared" si="695"/>
        <v>0.0015-0.0330585149397214i</v>
      </c>
      <c r="N2390" s="57">
        <f t="shared" si="696"/>
        <v>77.266229736485442</v>
      </c>
      <c r="O2390" s="57">
        <f t="shared" si="697"/>
        <v>12.067751829728298</v>
      </c>
      <c r="P2390" s="371">
        <f t="shared" si="698"/>
        <v>12.067751829728298</v>
      </c>
      <c r="Q2390" s="371">
        <f t="shared" si="699"/>
        <v>-102.73377026351456</v>
      </c>
      <c r="R2390" s="12">
        <f t="shared" si="700"/>
        <v>77.266229736485442</v>
      </c>
      <c r="S2390" s="57">
        <f t="shared" si="701"/>
        <v>7.316626704212319</v>
      </c>
      <c r="T2390" s="12">
        <f t="shared" si="684"/>
        <v>12.067751829728298</v>
      </c>
    </row>
    <row r="2391" spans="1:20" x14ac:dyDescent="0.25">
      <c r="A2391" s="57">
        <f t="shared" si="685"/>
        <v>46146.413947367539</v>
      </c>
      <c r="B2391" s="12">
        <f t="shared" si="702"/>
        <v>7344.4298856883261</v>
      </c>
      <c r="C2391" s="57" t="str">
        <f t="shared" si="686"/>
        <v>-0.876697854470374-3.89852727538611i</v>
      </c>
      <c r="D2391" s="57" t="str">
        <f t="shared" si="687"/>
        <v>7.78342526190664-4.69320841139184i</v>
      </c>
      <c r="E2391" s="57" t="str">
        <f t="shared" si="688"/>
        <v>161.628083141222+14.8985968237695i</v>
      </c>
      <c r="F2391" s="57" t="str">
        <f t="shared" si="689"/>
        <v>3.83863448442218-9.10629149421066i</v>
      </c>
      <c r="G2391" s="57" t="str">
        <f t="shared" si="690"/>
        <v>0.999686092267403-0.0177146604407799i</v>
      </c>
      <c r="H2391" s="57" t="str">
        <f t="shared" si="691"/>
        <v>247.866308932826+736.197705949612i</v>
      </c>
      <c r="I2391" s="57" t="str">
        <f t="shared" si="692"/>
        <v>21.59648185205+1.60475248786888i</v>
      </c>
      <c r="K2391" s="57" t="str">
        <f t="shared" si="693"/>
        <v>0.00492919061045601-0.021100885487468i</v>
      </c>
      <c r="L2391" s="57" t="str">
        <f t="shared" si="694"/>
        <v>0.000125-0.068317012095326i</v>
      </c>
      <c r="M2391" s="57" t="str">
        <f t="shared" si="695"/>
        <v>0.0015-0.0329333681407864i</v>
      </c>
      <c r="N2391" s="57">
        <f t="shared" si="696"/>
        <v>77.326202267533105</v>
      </c>
      <c r="O2391" s="57">
        <f t="shared" si="697"/>
        <v>12.032264272462497</v>
      </c>
      <c r="P2391" s="371">
        <f t="shared" si="698"/>
        <v>12.032264272462497</v>
      </c>
      <c r="Q2391" s="371">
        <f t="shared" si="699"/>
        <v>-102.67379773246689</v>
      </c>
      <c r="R2391" s="12">
        <f t="shared" si="700"/>
        <v>77.326202267533105</v>
      </c>
      <c r="S2391" s="57">
        <f t="shared" si="701"/>
        <v>7.3444298856883261</v>
      </c>
      <c r="T2391" s="12">
        <f t="shared" si="684"/>
        <v>12.032264272462497</v>
      </c>
    </row>
    <row r="2392" spans="1:20" x14ac:dyDescent="0.25">
      <c r="A2392" s="57">
        <f t="shared" si="685"/>
        <v>46321.770320367541</v>
      </c>
      <c r="B2392" s="12">
        <f t="shared" si="702"/>
        <v>7372.3387192539421</v>
      </c>
      <c r="C2392" s="57" t="str">
        <f t="shared" si="686"/>
        <v>-0.869072508216152-3.88356609359214i</v>
      </c>
      <c r="D2392" s="57" t="str">
        <f t="shared" si="687"/>
        <v>7.78329932478201-4.6781604787394i</v>
      </c>
      <c r="E2392" s="57" t="str">
        <f t="shared" si="688"/>
        <v>161.693353456111+14.9444440655825i</v>
      </c>
      <c r="F2392" s="57" t="str">
        <f t="shared" si="689"/>
        <v>3.83862530921868-9.07233440496472i</v>
      </c>
      <c r="G2392" s="57" t="str">
        <f t="shared" si="690"/>
        <v>0.999683702791831-0.0177819336475153i</v>
      </c>
      <c r="H2392" s="57" t="str">
        <f t="shared" si="691"/>
        <v>249.633515998996+741.098568115179i</v>
      </c>
      <c r="I2392" s="57" t="str">
        <f t="shared" si="692"/>
        <v>21.6705186822771+1.63631978526138i</v>
      </c>
      <c r="K2392" s="57" t="str">
        <f t="shared" si="693"/>
        <v>0.00489842479051663-0.0210272281436154i</v>
      </c>
      <c r="L2392" s="57" t="str">
        <f t="shared" si="694"/>
        <v>0.000125-0.0680583902125185i</v>
      </c>
      <c r="M2392" s="57" t="str">
        <f t="shared" si="695"/>
        <v>0.0015-0.0328086950994087i</v>
      </c>
      <c r="N2392" s="57">
        <f t="shared" si="696"/>
        <v>77.386052870347072</v>
      </c>
      <c r="O2392" s="57">
        <f t="shared" si="697"/>
        <v>11.996831350895668</v>
      </c>
      <c r="P2392" s="371">
        <f t="shared" si="698"/>
        <v>11.996831350895668</v>
      </c>
      <c r="Q2392" s="371">
        <f t="shared" si="699"/>
        <v>-102.61394712965293</v>
      </c>
      <c r="R2392" s="12">
        <f t="shared" si="700"/>
        <v>77.386052870347072</v>
      </c>
      <c r="S2392" s="57">
        <f t="shared" si="701"/>
        <v>7.3723387192539418</v>
      </c>
      <c r="T2392" s="12">
        <f t="shared" si="684"/>
        <v>11.996831350895668</v>
      </c>
    </row>
    <row r="2393" spans="1:20" x14ac:dyDescent="0.25">
      <c r="A2393" s="57">
        <f t="shared" si="685"/>
        <v>46497.793047584935</v>
      </c>
      <c r="B2393" s="12">
        <f t="shared" si="702"/>
        <v>7400.353606387107</v>
      </c>
      <c r="C2393" s="57" t="str">
        <f t="shared" si="686"/>
        <v>-0.861507544801247-3.86868032480037i</v>
      </c>
      <c r="D2393" s="57" t="str">
        <f t="shared" si="687"/>
        <v>7.78317243283868-4.6631797543474i</v>
      </c>
      <c r="E2393" s="57" t="str">
        <f t="shared" si="688"/>
        <v>161.759034645177+14.9901671868476i</v>
      </c>
      <c r="F2393" s="57" t="str">
        <f t="shared" si="689"/>
        <v>3.83861606419552-9.03850782181034i</v>
      </c>
      <c r="G2393" s="57" t="str">
        <f t="shared" si="690"/>
        <v>0.999681295133295-0.0178494620062654i</v>
      </c>
      <c r="H2393" s="57" t="str">
        <f t="shared" si="691"/>
        <v>251.431083505784+746.053448411976i</v>
      </c>
      <c r="I2393" s="57" t="str">
        <f t="shared" si="692"/>
        <v>21.7455971957853+1.66794352847711i</v>
      </c>
      <c r="K2393" s="57" t="str">
        <f t="shared" si="693"/>
        <v>0.00486787363040002-0.0209537838482645i</v>
      </c>
      <c r="L2393" s="57" t="str">
        <f t="shared" si="694"/>
        <v>0.000125-0.0678007473725032i</v>
      </c>
      <c r="M2393" s="57" t="str">
        <f t="shared" si="695"/>
        <v>0.0015-0.0326844940221246i</v>
      </c>
      <c r="N2393" s="57">
        <f t="shared" si="696"/>
        <v>77.445779640367803</v>
      </c>
      <c r="O2393" s="57">
        <f t="shared" si="697"/>
        <v>11.96145296930383</v>
      </c>
      <c r="P2393" s="371">
        <f t="shared" si="698"/>
        <v>11.96145296930383</v>
      </c>
      <c r="Q2393" s="371">
        <f t="shared" si="699"/>
        <v>-102.5542203596322</v>
      </c>
      <c r="R2393" s="12">
        <f t="shared" si="700"/>
        <v>77.445779640367803</v>
      </c>
      <c r="S2393" s="57">
        <f t="shared" si="701"/>
        <v>7.4003536063871067</v>
      </c>
      <c r="T2393" s="12">
        <f t="shared" si="684"/>
        <v>11.96145296930383</v>
      </c>
    </row>
    <row r="2394" spans="1:20" x14ac:dyDescent="0.25">
      <c r="A2394" s="57">
        <f t="shared" si="685"/>
        <v>46674.484661165763</v>
      </c>
      <c r="B2394" s="12">
        <f t="shared" si="702"/>
        <v>7428.4749500913786</v>
      </c>
      <c r="C2394" s="57" t="str">
        <f t="shared" si="686"/>
        <v>-0.854002599821271-3.8538694997387i</v>
      </c>
      <c r="D2394" s="57" t="str">
        <f t="shared" si="687"/>
        <v>7.783044578869-4.648266021703i</v>
      </c>
      <c r="E2394" s="57" t="str">
        <f t="shared" si="688"/>
        <v>161.825127960046+15.0357637370313i</v>
      </c>
      <c r="F2394" s="57" t="str">
        <f t="shared" si="689"/>
        <v>3.83860674882171-9.00481125811236i</v>
      </c>
      <c r="G2394" s="57" t="str">
        <f t="shared" si="690"/>
        <v>0.999678869153517-0.0179172464810486i</v>
      </c>
      <c r="H2394" s="57" t="str">
        <f t="shared" si="691"/>
        <v>253.259710281503+751.063257489655i</v>
      </c>
      <c r="I2394" s="57" t="str">
        <f t="shared" si="692"/>
        <v>21.8217370667694+1.69962287207278i</v>
      </c>
      <c r="K2394" s="57" t="str">
        <f t="shared" si="693"/>
        <v>0.0048375357607754-0.0208805524796197i</v>
      </c>
      <c r="L2394" s="57" t="str">
        <f t="shared" si="694"/>
        <v>0.000125-0.0675440798690007i</v>
      </c>
      <c r="M2394" s="57" t="str">
        <f t="shared" si="695"/>
        <v>0.0015-0.0325607631222599i</v>
      </c>
      <c r="N2394" s="57">
        <f t="shared" si="696"/>
        <v>77.505380676865968</v>
      </c>
      <c r="O2394" s="57">
        <f t="shared" si="697"/>
        <v>11.926129030679897</v>
      </c>
      <c r="P2394" s="371">
        <f t="shared" si="698"/>
        <v>11.926129030679897</v>
      </c>
      <c r="Q2394" s="371">
        <f t="shared" si="699"/>
        <v>-102.49461932313403</v>
      </c>
      <c r="R2394" s="12">
        <f t="shared" si="700"/>
        <v>77.505380676865968</v>
      </c>
      <c r="S2394" s="57">
        <f t="shared" si="701"/>
        <v>7.4284749500913785</v>
      </c>
      <c r="T2394" s="12">
        <f t="shared" si="684"/>
        <v>11.926129030679897</v>
      </c>
    </row>
    <row r="2395" spans="1:20" x14ac:dyDescent="0.25">
      <c r="A2395" s="57">
        <f t="shared" si="685"/>
        <v>46851.847702878185</v>
      </c>
      <c r="B2395" s="12">
        <f t="shared" si="702"/>
        <v>7456.7031549017256</v>
      </c>
      <c r="C2395" s="57" t="str">
        <f t="shared" si="686"/>
        <v>-0.846557310851477-3.83913315241162i</v>
      </c>
      <c r="D2395" s="57" t="str">
        <f t="shared" si="687"/>
        <v>7.78291575561151-4.63341906524565i</v>
      </c>
      <c r="E2395" s="57" t="str">
        <f t="shared" si="688"/>
        <v>161.891634645786+15.0812312444875i</v>
      </c>
      <c r="F2395" s="57" t="str">
        <f t="shared" si="689"/>
        <v>3.83859736256229-8.97124422910567i</v>
      </c>
      <c r="G2395" s="57" t="str">
        <f t="shared" si="690"/>
        <v>0.999676424713171-0.0179852880394826i</v>
      </c>
      <c r="H2395" s="57" t="str">
        <f t="shared" si="691"/>
        <v>255.120115623299+756.128926215004i</v>
      </c>
      <c r="I2395" s="57" t="str">
        <f t="shared" si="692"/>
        <v>21.8989584531943+1.73135687779605i</v>
      </c>
      <c r="K2395" s="57" t="str">
        <f t="shared" si="693"/>
        <v>0.00480740981917731-0.0208075339097349i</v>
      </c>
      <c r="L2395" s="57" t="str">
        <f t="shared" si="694"/>
        <v>0.000125-0.0672883840097636i</v>
      </c>
      <c r="M2395" s="57" t="str">
        <f t="shared" si="695"/>
        <v>0.0015-0.0324375006199044i</v>
      </c>
      <c r="N2395" s="57">
        <f t="shared" si="696"/>
        <v>77.564854082952536</v>
      </c>
      <c r="O2395" s="57">
        <f t="shared" si="697"/>
        <v>11.890859436737065</v>
      </c>
      <c r="P2395" s="371">
        <f t="shared" si="698"/>
        <v>11.890859436737065</v>
      </c>
      <c r="Q2395" s="371">
        <f t="shared" si="699"/>
        <v>-102.43514591704746</v>
      </c>
      <c r="R2395" s="12">
        <f t="shared" si="700"/>
        <v>77.564854082952536</v>
      </c>
      <c r="S2395" s="57">
        <f t="shared" si="701"/>
        <v>7.4567031549017253</v>
      </c>
      <c r="T2395" s="12">
        <f t="shared" si="684"/>
        <v>11.890859436737065</v>
      </c>
    </row>
    <row r="2396" spans="1:20" x14ac:dyDescent="0.25">
      <c r="A2396" s="57">
        <f t="shared" si="685"/>
        <v>47029.884724149124</v>
      </c>
      <c r="B2396" s="12">
        <f t="shared" si="702"/>
        <v>7485.0386268903521</v>
      </c>
      <c r="C2396" s="57" t="str">
        <f t="shared" si="686"/>
        <v>-0.839171317440817-3.82447082007166i</v>
      </c>
      <c r="D2396" s="57" t="str">
        <f t="shared" si="687"/>
        <v>7.78278595575032-4.61863867036376i</v>
      </c>
      <c r="E2396" s="57" t="str">
        <f t="shared" si="688"/>
        <v>161.958555940704+15.1265672163879i</v>
      </c>
      <c r="F2396" s="57" t="str">
        <f t="shared" si="689"/>
        <v>3.83858790487819-8.93780625188822i</v>
      </c>
      <c r="G2396" s="57" t="str">
        <f t="shared" si="690"/>
        <v>0.999673961671871-0.0180535876527981i</v>
      </c>
      <c r="H2396" s="57" t="str">
        <f t="shared" si="691"/>
        <v>257.013040023988+761.251406213719i</v>
      </c>
      <c r="I2396" s="57" t="str">
        <f t="shared" si="692"/>
        <v>21.9772820114793+1.76314450960195i</v>
      </c>
      <c r="K2396" s="57" t="str">
        <f t="shared" si="693"/>
        <v>0.00477749444999911-0.020734728004591i</v>
      </c>
      <c r="L2396" s="57" t="str">
        <f t="shared" si="694"/>
        <v>0.000125-0.067033656116521i</v>
      </c>
      <c r="M2396" s="57" t="str">
        <f t="shared" si="695"/>
        <v>0.0015-0.0323147047418852i</v>
      </c>
      <c r="N2396" s="57">
        <f t="shared" si="696"/>
        <v>77.624197965589872</v>
      </c>
      <c r="O2396" s="57">
        <f t="shared" si="697"/>
        <v>11.855644087911511</v>
      </c>
      <c r="P2396" s="371">
        <f t="shared" si="698"/>
        <v>11.855644087911511</v>
      </c>
      <c r="Q2396" s="371">
        <f t="shared" si="699"/>
        <v>-102.37580203441013</v>
      </c>
      <c r="R2396" s="12">
        <f t="shared" si="700"/>
        <v>77.624197965589872</v>
      </c>
      <c r="S2396" s="57">
        <f t="shared" si="701"/>
        <v>7.4850386268903524</v>
      </c>
      <c r="T2396" s="12">
        <f t="shared" si="684"/>
        <v>11.855644087911511</v>
      </c>
    </row>
    <row r="2397" spans="1:20" x14ac:dyDescent="0.25">
      <c r="A2397" s="57">
        <f t="shared" si="685"/>
        <v>47208.598286100889</v>
      </c>
      <c r="B2397" s="12">
        <f t="shared" si="702"/>
        <v>7513.4817736725354</v>
      </c>
      <c r="C2397" s="57" t="str">
        <f t="shared" si="686"/>
        <v>-0.831844261106031-3.80988204319138i</v>
      </c>
      <c r="D2397" s="57" t="str">
        <f t="shared" si="687"/>
        <v>7.78265517191484-4.60392462339149i</v>
      </c>
      <c r="E2397" s="57" t="str">
        <f t="shared" si="688"/>
        <v>162.025893076134+15.1717691386528i</v>
      </c>
      <c r="F2397" s="57" t="str">
        <f t="shared" si="689"/>
        <v>3.83857837522625-8.90449684541406i</v>
      </c>
      <c r="G2397" s="57" t="str">
        <f t="shared" si="690"/>
        <v>0.999671479888168-0.0181221462958512i</v>
      </c>
      <c r="H2397" s="57" t="str">
        <f t="shared" si="691"/>
        <v>258.939245929046+766.431670428576i</v>
      </c>
      <c r="I2397" s="57" t="str">
        <f t="shared" si="692"/>
        <v>22.0567289117051+1.79498462840482i</v>
      </c>
      <c r="K2397" s="57" t="str">
        <f t="shared" si="693"/>
        <v>0.0047477883044861-0.0206621346241752i</v>
      </c>
      <c r="L2397" s="57" t="str">
        <f t="shared" si="694"/>
        <v>0.000125-0.0667798925249262i</v>
      </c>
      <c r="M2397" s="57" t="str">
        <f t="shared" si="695"/>
        <v>0.0015-0.0321923737217425i</v>
      </c>
      <c r="N2397" s="57">
        <f t="shared" si="696"/>
        <v>77.683410435602013</v>
      </c>
      <c r="O2397" s="57">
        <f t="shared" si="697"/>
        <v>11.820482883365804</v>
      </c>
      <c r="P2397" s="371">
        <f t="shared" si="698"/>
        <v>11.820482883365804</v>
      </c>
      <c r="Q2397" s="371">
        <f t="shared" si="699"/>
        <v>-102.31658956439799</v>
      </c>
      <c r="R2397" s="12">
        <f t="shared" si="700"/>
        <v>77.683410435602013</v>
      </c>
      <c r="S2397" s="57">
        <f t="shared" si="701"/>
        <v>7.5134817736725354</v>
      </c>
      <c r="T2397" s="12">
        <f t="shared" si="684"/>
        <v>11.820482883365804</v>
      </c>
    </row>
    <row r="2398" spans="1:20" x14ac:dyDescent="0.25">
      <c r="A2398" s="57">
        <f t="shared" si="685"/>
        <v>47387.990959588074</v>
      </c>
      <c r="B2398" s="12">
        <f t="shared" si="702"/>
        <v>7542.0330044124912</v>
      </c>
      <c r="C2398" s="57" t="str">
        <f t="shared" si="686"/>
        <v>-0.824575785325586-3.79536636543563i</v>
      </c>
      <c r="D2398" s="57" t="str">
        <f t="shared" si="687"/>
        <v>7.78252339667937-4.58927671160563i</v>
      </c>
      <c r="E2398" s="57" t="str">
        <f t="shared" si="688"/>
        <v>162.093647276229+15.2168344758838i</v>
      </c>
      <c r="F2398" s="57" t="str">
        <f t="shared" si="689"/>
        <v>3.83856877305919-8.87131553048646i</v>
      </c>
      <c r="G2398" s="57" t="str">
        <f t="shared" si="690"/>
        <v>0.999668979219535-0.018190964947137i</v>
      </c>
      <c r="H2398" s="57" t="str">
        <f t="shared" si="691"/>
        <v>260.899518525371+771.670713694754i</v>
      </c>
      <c r="I2398" s="57" t="str">
        <f t="shared" si="692"/>
        <v>22.1373208533701+1.82687598654792i</v>
      </c>
      <c r="K2398" s="57" t="str">
        <f t="shared" si="693"/>
        <v>0.00471829004072861-0.020589753622559i</v>
      </c>
      <c r="L2398" s="57" t="str">
        <f t="shared" si="694"/>
        <v>0.000125-0.0665270895845053i</v>
      </c>
      <c r="M2398" s="57" t="str">
        <f t="shared" si="695"/>
        <v>0.0015-0.0320705057997036i</v>
      </c>
      <c r="N2398" s="57">
        <f t="shared" si="696"/>
        <v>77.74248960768567</v>
      </c>
      <c r="O2398" s="57">
        <f t="shared" si="697"/>
        <v>11.785375720992331</v>
      </c>
      <c r="P2398" s="371">
        <f t="shared" si="698"/>
        <v>11.785375720992331</v>
      </c>
      <c r="Q2398" s="371">
        <f t="shared" si="699"/>
        <v>-102.25751039231433</v>
      </c>
      <c r="R2398" s="12">
        <f t="shared" si="700"/>
        <v>77.74248960768567</v>
      </c>
      <c r="S2398" s="57">
        <f t="shared" si="701"/>
        <v>7.5420330044124908</v>
      </c>
      <c r="T2398" s="12">
        <f t="shared" si="684"/>
        <v>11.785375720992331</v>
      </c>
    </row>
    <row r="2399" spans="1:20" x14ac:dyDescent="0.25">
      <c r="A2399" s="57">
        <f t="shared" si="685"/>
        <v>47568.065325234507</v>
      </c>
      <c r="B2399" s="12">
        <f t="shared" si="702"/>
        <v>7570.6927298292585</v>
      </c>
      <c r="C2399" s="57" t="str">
        <f t="shared" si="686"/>
        <v>-0.817365535533408-3.78092333363367i</v>
      </c>
      <c r="D2399" s="57" t="str">
        <f t="shared" si="687"/>
        <v>7.78239062256276-4.5746947232223i</v>
      </c>
      <c r="E2399" s="57" t="str">
        <f t="shared" si="688"/>
        <v>162.161819757744+15.2617606713001i</v>
      </c>
      <c r="F2399" s="57" t="str">
        <f t="shared" si="689"/>
        <v>3.83855909782562-8.83826182975103i</v>
      </c>
      <c r="G2399" s="57" t="str">
        <f t="shared" si="690"/>
        <v>0.999666459522365-0.0182600445888023i</v>
      </c>
      <c r="H2399" s="57" t="str">
        <f t="shared" si="691"/>
        <v>262.894666563187+776.969553332822i</v>
      </c>
      <c r="I2399" s="57" t="str">
        <f t="shared" si="692"/>
        <v>22.219080081719+1.85881722197833i</v>
      </c>
      <c r="K2399" s="57" t="str">
        <f t="shared" si="693"/>
        <v>0.00468899832365369-0.0205175848479748i</v>
      </c>
      <c r="L2399" s="57" t="str">
        <f t="shared" si="694"/>
        <v>0.000125-0.0662752436586024i</v>
      </c>
      <c r="M2399" s="57" t="str">
        <f t="shared" si="695"/>
        <v>0.0015-0.0319490992226576i</v>
      </c>
      <c r="N2399" s="57">
        <f t="shared" si="696"/>
        <v>77.801433600421703</v>
      </c>
      <c r="O2399" s="57">
        <f t="shared" si="697"/>
        <v>11.750322497415782</v>
      </c>
      <c r="P2399" s="371">
        <f t="shared" si="698"/>
        <v>11.750322497415782</v>
      </c>
      <c r="Q2399" s="371">
        <f t="shared" si="699"/>
        <v>-102.1985663995783</v>
      </c>
      <c r="R2399" s="12">
        <f t="shared" si="700"/>
        <v>77.801433600421703</v>
      </c>
      <c r="S2399" s="57">
        <f t="shared" si="701"/>
        <v>7.5706927298292586</v>
      </c>
      <c r="T2399" s="12">
        <f t="shared" si="684"/>
        <v>11.750322497415782</v>
      </c>
    </row>
    <row r="2400" spans="1:20" x14ac:dyDescent="0.25">
      <c r="A2400" s="57">
        <f t="shared" si="685"/>
        <v>47748.823973470404</v>
      </c>
      <c r="B2400" s="12">
        <f t="shared" si="702"/>
        <v>7599.46136220261</v>
      </c>
      <c r="C2400" s="57" t="str">
        <f t="shared" si="686"/>
        <v>-0.810213159112656-3.76655249775165i</v>
      </c>
      <c r="D2400" s="57" t="str">
        <f t="shared" si="687"/>
        <v>7.7822568420278-4.56017844739381i</v>
      </c>
      <c r="E2400" s="57" t="str">
        <f t="shared" si="688"/>
        <v>162.230411729822+15.3065451466732i</v>
      </c>
      <c r="F2400" s="57" t="str">
        <f t="shared" si="689"/>
        <v>3.83854934896989-8.80533526768872i</v>
      </c>
      <c r="G2400" s="57" t="str">
        <f t="shared" si="690"/>
        <v>0.999663920651959-0.0183293862066584i</v>
      </c>
      <c r="H2400" s="57" t="str">
        <f t="shared" si="691"/>
        <v>264.925523212804+782.329229759921i</v>
      </c>
      <c r="I2400" s="57" t="str">
        <f t="shared" si="692"/>
        <v>22.3020294046638+1.89080685210642i</v>
      </c>
      <c r="K2400" s="57" t="str">
        <f t="shared" si="693"/>
        <v>0.00465991182501705-0.0204456281428925i</v>
      </c>
      <c r="L2400" s="57" t="str">
        <f t="shared" si="694"/>
        <v>0.000125-0.06602435112433i</v>
      </c>
      <c r="M2400" s="57" t="str">
        <f t="shared" si="695"/>
        <v>0.0015-0.0318281522441299i</v>
      </c>
      <c r="N2400" s="57">
        <f t="shared" si="696"/>
        <v>77.860240536284991</v>
      </c>
      <c r="O2400" s="57">
        <f t="shared" si="697"/>
        <v>11.715323107995946</v>
      </c>
      <c r="P2400" s="371">
        <f t="shared" si="698"/>
        <v>11.715323107995946</v>
      </c>
      <c r="Q2400" s="371">
        <f t="shared" si="699"/>
        <v>-102.13975946371501</v>
      </c>
      <c r="R2400" s="12">
        <f t="shared" si="700"/>
        <v>77.860240536284991</v>
      </c>
      <c r="S2400" s="57">
        <f t="shared" si="701"/>
        <v>7.5994613622026099</v>
      </c>
      <c r="T2400" s="12">
        <f t="shared" si="684"/>
        <v>11.715323107995946</v>
      </c>
    </row>
    <row r="2401" spans="1:20" x14ac:dyDescent="0.25">
      <c r="A2401" s="57">
        <f t="shared" si="685"/>
        <v>47930.269504569595</v>
      </c>
      <c r="B2401" s="12">
        <f t="shared" si="702"/>
        <v>7628.3393153789802</v>
      </c>
      <c r="C2401" s="57" t="str">
        <f t="shared" si="686"/>
        <v>-0.803118305389234-3.75225341086551i</v>
      </c>
      <c r="D2401" s="57" t="str">
        <f t="shared" si="687"/>
        <v>7.78212204748093-4.54572767420553i</v>
      </c>
      <c r="E2401" s="57" t="str">
        <f t="shared" si="688"/>
        <v>162.299424393776+15.3511853022675i</v>
      </c>
      <c r="F2401" s="57" t="str">
        <f t="shared" si="689"/>
        <v>3.83853952593215-8.77253537060912i</v>
      </c>
      <c r="G2401" s="57" t="str">
        <f t="shared" si="690"/>
        <v>0.999661362462521-0.0183989907901954i</v>
      </c>
      <c r="H2401" s="57" t="str">
        <f t="shared" si="691"/>
        <v>266.992946957837+787.75080711973i</v>
      </c>
      <c r="I2401" s="57" t="str">
        <f t="shared" si="692"/>
        <v>22.386192210324+1.9228432673345i</v>
      </c>
      <c r="K2401" s="57" t="str">
        <f t="shared" si="693"/>
        <v>0.00463102922339462-0.0203738833440958i</v>
      </c>
      <c r="L2401" s="57" t="str">
        <f t="shared" si="694"/>
        <v>0.000125-0.0657744083725143i</v>
      </c>
      <c r="M2401" s="57" t="str">
        <f t="shared" si="695"/>
        <v>0.0015-0.0317076631242577i</v>
      </c>
      <c r="N2401" s="57">
        <f t="shared" si="696"/>
        <v>77.918908541657359</v>
      </c>
      <c r="O2401" s="57">
        <f t="shared" si="697"/>
        <v>11.680377446830798</v>
      </c>
      <c r="P2401" s="371">
        <f t="shared" si="698"/>
        <v>11.680377446830798</v>
      </c>
      <c r="Q2401" s="371">
        <f t="shared" si="699"/>
        <v>-102.08109145834264</v>
      </c>
      <c r="R2401" s="12">
        <f t="shared" si="700"/>
        <v>77.918908541657359</v>
      </c>
      <c r="S2401" s="57">
        <f t="shared" si="701"/>
        <v>7.6283393153789802</v>
      </c>
      <c r="T2401" s="12">
        <f t="shared" si="684"/>
        <v>11.680377446830798</v>
      </c>
    </row>
    <row r="2402" spans="1:20" x14ac:dyDescent="0.25">
      <c r="A2402" s="57">
        <f t="shared" si="685"/>
        <v>48112.404528686959</v>
      </c>
      <c r="B2402" s="12">
        <f t="shared" si="702"/>
        <v>7657.3270047774204</v>
      </c>
      <c r="C2402" s="57" t="str">
        <f t="shared" si="686"/>
        <v>-0.79608062562536-3.73802562913397i</v>
      </c>
      <c r="D2402" s="57" t="str">
        <f t="shared" si="687"/>
        <v>7.781986231272-4.53134219467265i</v>
      </c>
      <c r="E2402" s="57" t="str">
        <f t="shared" si="688"/>
        <v>162.368858942872+15.3956785167798i</v>
      </c>
      <c r="F2402" s="57" t="str">
        <f t="shared" si="689"/>
        <v>3.83852962814836-8.7398616666436i</v>
      </c>
      <c r="G2402" s="57" t="str">
        <f t="shared" si="690"/>
        <v>0.999658784807145-0.0184688593325941i</v>
      </c>
      <c r="H2402" s="57" t="str">
        <f t="shared" si="691"/>
        <v>269.097822526708+793.235373931941i</v>
      </c>
      <c r="I2402" s="57" t="str">
        <f t="shared" si="692"/>
        <v>22.4715924852137+1.95492472423528i</v>
      </c>
      <c r="K2402" s="57" t="str">
        <f t="shared" si="693"/>
        <v>0.00460234920417286-0.0203023502827576i</v>
      </c>
      <c r="L2402" s="57" t="str">
        <f t="shared" si="694"/>
        <v>0.000125-0.0655254118076454i</v>
      </c>
      <c r="M2402" s="57" t="str">
        <f t="shared" si="695"/>
        <v>0.0015-0.0315876301297646i</v>
      </c>
      <c r="N2402" s="57">
        <f t="shared" si="696"/>
        <v>77.977435746838097</v>
      </c>
      <c r="O2402" s="57">
        <f t="shared" si="697"/>
        <v>11.64548540675929</v>
      </c>
      <c r="P2402" s="371">
        <f t="shared" si="698"/>
        <v>11.64548540675929</v>
      </c>
      <c r="Q2402" s="371">
        <f t="shared" si="699"/>
        <v>-102.0225642531619</v>
      </c>
      <c r="R2402" s="12">
        <f t="shared" si="700"/>
        <v>77.977435746838097</v>
      </c>
      <c r="S2402" s="57">
        <f t="shared" si="701"/>
        <v>7.6573270047774207</v>
      </c>
      <c r="T2402" s="12">
        <f t="shared" si="684"/>
        <v>11.64548540675929</v>
      </c>
    </row>
    <row r="2403" spans="1:20" x14ac:dyDescent="0.25">
      <c r="A2403" s="57">
        <f t="shared" si="685"/>
        <v>48295.231665895968</v>
      </c>
      <c r="B2403" s="12">
        <f t="shared" si="702"/>
        <v>7686.4248473955749</v>
      </c>
      <c r="C2403" s="57" t="str">
        <f t="shared" si="686"/>
        <v>-0.789099773012892-3.72386871177144i</v>
      </c>
      <c r="D2403" s="57" t="str">
        <f t="shared" si="687"/>
        <v>7.7818493856935-4.51702180073711i</v>
      </c>
      <c r="E2403" s="57" t="str">
        <f t="shared" si="688"/>
        <v>162.438716562105+15.440022147281i</v>
      </c>
      <c r="F2403" s="57" t="str">
        <f t="shared" si="689"/>
        <v>3.8385196550501-8.70731368573848i</v>
      </c>
      <c r="G2403" s="57" t="str">
        <f t="shared" si="690"/>
        <v>0.999656187537813-0.0185389928307399i</v>
      </c>
      <c r="H2403" s="57" t="str">
        <f t="shared" si="691"/>
        <v>271.241061864306+798.784043761728i</v>
      </c>
      <c r="I2403" s="57" t="str">
        <f t="shared" si="692"/>
        <v>22.5582548330988+1.98704933835794i</v>
      </c>
      <c r="K2403" s="57" t="str">
        <f t="shared" si="693"/>
        <v>0.00457387045953945-0.0202310287845138i</v>
      </c>
      <c r="L2403" s="57" t="str">
        <f t="shared" si="694"/>
        <v>0.000125-0.0652773578478236i</v>
      </c>
      <c r="M2403" s="57" t="str">
        <f t="shared" si="695"/>
        <v>0.0015-0.0314680515339357i</v>
      </c>
      <c r="N2403" s="57">
        <f t="shared" si="696"/>
        <v>78.035820286055596</v>
      </c>
      <c r="O2403" s="57">
        <f t="shared" si="697"/>
        <v>11.61064687936334</v>
      </c>
      <c r="P2403" s="371">
        <f t="shared" si="698"/>
        <v>11.61064687936334</v>
      </c>
      <c r="Q2403" s="371">
        <f t="shared" si="699"/>
        <v>-101.9641797139444</v>
      </c>
      <c r="R2403" s="12">
        <f t="shared" si="700"/>
        <v>78.035820286055596</v>
      </c>
      <c r="S2403" s="57">
        <f t="shared" si="701"/>
        <v>7.6864248473955747</v>
      </c>
      <c r="T2403" s="12">
        <f t="shared" si="684"/>
        <v>11.61064687936334</v>
      </c>
    </row>
    <row r="2404" spans="1:20" x14ac:dyDescent="0.25">
      <c r="A2404" s="57">
        <f t="shared" si="685"/>
        <v>48478.753546226377</v>
      </c>
      <c r="B2404" s="12">
        <f t="shared" si="702"/>
        <v>7715.6332618156785</v>
      </c>
      <c r="C2404" s="57" t="str">
        <f t="shared" si="686"/>
        <v>-0.782175402666628-3.70978222102172i</v>
      </c>
      <c r="D2404" s="57" t="str">
        <f t="shared" si="687"/>
        <v>7.78171150298043-4.50276628526441i</v>
      </c>
      <c r="E2404" s="57" t="str">
        <f t="shared" si="688"/>
        <v>162.508998427978+15.4842135291623i</v>
      </c>
      <c r="F2404" s="57" t="str">
        <f t="shared" si="689"/>
        <v>3.83850960606469-8.67489095964828i</v>
      </c>
      <c r="G2404" s="57" t="str">
        <f t="shared" si="690"/>
        <v>0.99965357050538-0.018609392285236i</v>
      </c>
      <c r="H2404" s="57" t="str">
        <f t="shared" si="691"/>
        <v>273.423605145759+804.397955909937i</v>
      </c>
      <c r="I2404" s="57" t="str">
        <f t="shared" si="692"/>
        <v>22.6462044945555+2.01921507664261i</v>
      </c>
      <c r="K2404" s="57" t="str">
        <f t="shared" si="693"/>
        <v>0.00454559168847326-0.0201599186695387i</v>
      </c>
      <c r="L2404" s="57" t="str">
        <f t="shared" si="694"/>
        <v>0.000125-0.0650302429247098i</v>
      </c>
      <c r="M2404" s="57" t="str">
        <f t="shared" si="695"/>
        <v>0.0015-0.0313489256165925i</v>
      </c>
      <c r="N2404" s="57">
        <f t="shared" si="696"/>
        <v>78.094060297480198</v>
      </c>
      <c r="O2404" s="57">
        <f t="shared" si="697"/>
        <v>11.575861754971061</v>
      </c>
      <c r="P2404" s="371">
        <f t="shared" si="698"/>
        <v>11.575861754971061</v>
      </c>
      <c r="Q2404" s="371">
        <f t="shared" si="699"/>
        <v>-101.9059397025198</v>
      </c>
      <c r="R2404" s="12">
        <f t="shared" si="700"/>
        <v>78.094060297480198</v>
      </c>
      <c r="S2404" s="57">
        <f t="shared" si="701"/>
        <v>7.7156332618156789</v>
      </c>
      <c r="T2404" s="12">
        <f t="shared" si="684"/>
        <v>11.575861754971061</v>
      </c>
    </row>
    <row r="2405" spans="1:20" x14ac:dyDescent="0.25">
      <c r="A2405" s="57">
        <f t="shared" si="685"/>
        <v>48662.972809702034</v>
      </c>
      <c r="B2405" s="12">
        <f t="shared" si="702"/>
        <v>7744.9526682105779</v>
      </c>
      <c r="C2405" s="57" t="str">
        <f t="shared" si="686"/>
        <v>-0.775307171617518-3.69576572213133i</v>
      </c>
      <c r="D2405" s="57" t="str">
        <f t="shared" si="687"/>
        <v>7.78157257530969-4.48857544204052i</v>
      </c>
      <c r="E2405" s="57" t="str">
        <f t="shared" si="688"/>
        <v>162.579705708273+15.5282499760802i</v>
      </c>
      <c r="F2405" s="57" t="str">
        <f t="shared" si="689"/>
        <v>3.83849948061512-8.64259302192903i</v>
      </c>
      <c r="G2405" s="57" t="str">
        <f t="shared" si="690"/>
        <v>0.999650933559569-0.018680058700417i</v>
      </c>
      <c r="H2405" s="57" t="str">
        <f t="shared" si="691"/>
        <v>275.646421834405+810.078276124648i</v>
      </c>
      <c r="I2405" s="57" t="str">
        <f t="shared" si="692"/>
        <v>22.7354673672581+2.05141974941926i</v>
      </c>
      <c r="K2405" s="57" t="str">
        <f t="shared" si="693"/>
        <v>0.00451751159673365-0.0200890197526179i</v>
      </c>
      <c r="L2405" s="57" t="str">
        <f t="shared" si="694"/>
        <v>0.000125-0.0647840634834725i</v>
      </c>
      <c r="M2405" s="57" t="str">
        <f t="shared" si="695"/>
        <v>0.0015-0.0312302506640692i</v>
      </c>
      <c r="N2405" s="57">
        <f t="shared" si="696"/>
        <v>78.152153923235119</v>
      </c>
      <c r="O2405" s="57">
        <f t="shared" si="697"/>
        <v>11.541129922658593</v>
      </c>
      <c r="P2405" s="371">
        <f t="shared" si="698"/>
        <v>11.541129922658593</v>
      </c>
      <c r="Q2405" s="371">
        <f t="shared" si="699"/>
        <v>-101.84784607676488</v>
      </c>
      <c r="R2405" s="12">
        <f t="shared" si="700"/>
        <v>78.152153923235119</v>
      </c>
      <c r="S2405" s="57">
        <f t="shared" si="701"/>
        <v>7.744952668210578</v>
      </c>
      <c r="T2405" s="12">
        <f t="shared" si="684"/>
        <v>11.541129922658593</v>
      </c>
    </row>
    <row r="2406" spans="1:20" x14ac:dyDescent="0.25">
      <c r="A2406" s="57">
        <f t="shared" si="685"/>
        <v>48847.892106378902</v>
      </c>
      <c r="B2406" s="12">
        <f t="shared" si="702"/>
        <v>7774.3834883497784</v>
      </c>
      <c r="C2406" s="57" t="str">
        <f t="shared" si="686"/>
        <v>-0.768494738805705-3.68181878332355i</v>
      </c>
      <c r="D2406" s="57" t="str">
        <f t="shared" si="687"/>
        <v>7.78143259479986-4.47444906576875i</v>
      </c>
      <c r="E2406" s="57" t="str">
        <f t="shared" si="688"/>
        <v>162.650839561832+15.5721287799052i</v>
      </c>
      <c r="F2406" s="57" t="str">
        <f t="shared" si="689"/>
        <v>3.83848927811993-8.61041940793144i</v>
      </c>
      <c r="G2406" s="57" t="str">
        <f t="shared" si="690"/>
        <v>0.999648276548964-0.0187509930843615i</v>
      </c>
      <c r="H2406" s="57" t="str">
        <f t="shared" si="691"/>
        <v>277.910511786255+815.826197334858i</v>
      </c>
      <c r="I2406" s="57" t="str">
        <f t="shared" si="692"/>
        <v>22.8260700270304+2.08366100196545i</v>
      </c>
      <c r="K2406" s="57" t="str">
        <f t="shared" si="693"/>
        <v>0.00448962889684977-0.0200183318432207i</v>
      </c>
      <c r="L2406" s="57" t="str">
        <f t="shared" si="694"/>
        <v>0.000125-0.0645388159827381i</v>
      </c>
      <c r="M2406" s="57" t="str">
        <f t="shared" si="695"/>
        <v>0.0015-0.0311120249691862i</v>
      </c>
      <c r="N2406" s="57">
        <f t="shared" si="696"/>
        <v>78.210099309410296</v>
      </c>
      <c r="O2406" s="57">
        <f t="shared" si="697"/>
        <v>11.506451270252942</v>
      </c>
      <c r="P2406" s="371">
        <f t="shared" si="698"/>
        <v>11.506451270252942</v>
      </c>
      <c r="Q2406" s="371">
        <f t="shared" si="699"/>
        <v>-101.7899006905897</v>
      </c>
      <c r="R2406" s="12">
        <f t="shared" si="700"/>
        <v>78.210099309410296</v>
      </c>
      <c r="S2406" s="57">
        <f t="shared" si="701"/>
        <v>7.7743834883497787</v>
      </c>
      <c r="T2406" s="12">
        <f t="shared" si="684"/>
        <v>11.506451270252942</v>
      </c>
    </row>
    <row r="2407" spans="1:20" x14ac:dyDescent="0.25">
      <c r="A2407" s="57">
        <f t="shared" si="685"/>
        <v>49033.514096383144</v>
      </c>
      <c r="B2407" s="12">
        <f t="shared" si="702"/>
        <v>7803.9261456055074</v>
      </c>
      <c r="C2407" s="57" t="str">
        <f t="shared" si="686"/>
        <v>-0.761737765073598-3.66794097577227i</v>
      </c>
      <c r="D2407" s="57" t="str">
        <f t="shared" si="687"/>
        <v>7.78129155351054-4.46038695206668i</v>
      </c>
      <c r="E2407" s="57" t="str">
        <f t="shared" si="688"/>
        <v>162.722401138319+15.6158472106728i</v>
      </c>
      <c r="F2407" s="57" t="str">
        <f t="shared" si="689"/>
        <v>3.83847899799335-8.57836965479437i</v>
      </c>
      <c r="G2407" s="57" t="str">
        <f t="shared" si="690"/>
        <v>0.999645599320998-0.0188221964489063i</v>
      </c>
      <c r="H2407" s="57" t="str">
        <f t="shared" si="691"/>
        <v>280.216906403085+821.642940406795i</v>
      </c>
      <c r="I2407" s="57" t="str">
        <f t="shared" si="692"/>
        <v>22.9180397496862+2.1159363055999i</v>
      </c>
      <c r="K2407" s="57" t="str">
        <f t="shared" si="693"/>
        <v>0.00446194230810916-0.0199478547455737i</v>
      </c>
      <c r="L2407" s="57" t="str">
        <f t="shared" si="694"/>
        <v>0.000125-0.064294496894539i</v>
      </c>
      <c r="M2407" s="57" t="str">
        <f t="shared" si="695"/>
        <v>0.0015-0.0309942468312276i</v>
      </c>
      <c r="N2407" s="57">
        <f t="shared" si="696"/>
        <v>78.267894606073668</v>
      </c>
      <c r="O2407" s="57">
        <f t="shared" si="697"/>
        <v>11.471825684333901</v>
      </c>
      <c r="P2407" s="371">
        <f t="shared" si="698"/>
        <v>11.471825684333901</v>
      </c>
      <c r="Q2407" s="371">
        <f t="shared" si="699"/>
        <v>-101.73210539392633</v>
      </c>
      <c r="R2407" s="12">
        <f t="shared" si="700"/>
        <v>78.267894606073668</v>
      </c>
      <c r="S2407" s="57">
        <f t="shared" si="701"/>
        <v>7.8039261456055078</v>
      </c>
      <c r="T2407" s="12">
        <f t="shared" si="684"/>
        <v>11.471825684333901</v>
      </c>
    </row>
    <row r="2408" spans="1:20" x14ac:dyDescent="0.25">
      <c r="A2408" s="57">
        <f t="shared" si="685"/>
        <v>49219.841449949403</v>
      </c>
      <c r="B2408" s="12">
        <f t="shared" si="702"/>
        <v>7833.5810649588084</v>
      </c>
      <c r="C2408" s="57" t="str">
        <f t="shared" si="686"/>
        <v>-0.755035913158698-3.65413187357624i</v>
      </c>
      <c r="D2408" s="57" t="str">
        <f t="shared" si="687"/>
        <v>7.78114944344207-4.44638889746301i</v>
      </c>
      <c r="E2408" s="57" t="str">
        <f t="shared" si="688"/>
        <v>162.794391577996+15.6594025165351i</v>
      </c>
      <c r="F2408" s="57" t="str">
        <f t="shared" si="689"/>
        <v>3.83846863964503-8.54644330143802i</v>
      </c>
      <c r="G2408" s="57" t="str">
        <f t="shared" si="690"/>
        <v>0.999642901721943-0.0188936698096594i</v>
      </c>
      <c r="H2408" s="57" t="str">
        <f t="shared" si="691"/>
        <v>282.56666983689+827.529754923935i</v>
      </c>
      <c r="I2408" s="57" t="str">
        <f t="shared" si="692"/>
        <v>23.0114045337044+2.14824294828043i</v>
      </c>
      <c r="K2408" s="57" t="str">
        <f t="shared" si="693"/>
        <v>0.00443445055654596-0.0198775882587309i</v>
      </c>
      <c r="L2408" s="57" t="str">
        <f t="shared" si="694"/>
        <v>0.000125-0.0640511027042629i</v>
      </c>
      <c r="M2408" s="57" t="str">
        <f t="shared" si="695"/>
        <v>0.0015-0.0308769145559151i</v>
      </c>
      <c r="N2408" s="57">
        <f t="shared" si="696"/>
        <v>78.325537967285285</v>
      </c>
      <c r="O2408" s="57">
        <f t="shared" si="697"/>
        <v>11.437253050236214</v>
      </c>
      <c r="P2408" s="371">
        <f t="shared" si="698"/>
        <v>11.437253050236214</v>
      </c>
      <c r="Q2408" s="371">
        <f t="shared" si="699"/>
        <v>-101.67446203271471</v>
      </c>
      <c r="R2408" s="12">
        <f t="shared" si="700"/>
        <v>78.325537967285285</v>
      </c>
      <c r="S2408" s="57">
        <f t="shared" si="701"/>
        <v>7.8335810649588087</v>
      </c>
      <c r="T2408" s="12">
        <f t="shared" si="684"/>
        <v>11.437253050236214</v>
      </c>
    </row>
    <row r="2409" spans="1:20" x14ac:dyDescent="0.25">
      <c r="A2409" s="57">
        <f t="shared" si="685"/>
        <v>49406.876847459207</v>
      </c>
      <c r="B2409" s="12">
        <f t="shared" si="702"/>
        <v>7863.348673005652</v>
      </c>
      <c r="C2409" s="57" t="str">
        <f t="shared" si="686"/>
        <v>-0.748388847686513-3.64039105373371i</v>
      </c>
      <c r="D2409" s="57" t="str">
        <f t="shared" si="687"/>
        <v>7.78100625653508-4.43245469939456i</v>
      </c>
      <c r="E2409" s="57" t="str">
        <f t="shared" si="688"/>
        <v>162.86681201149+15.7027919237172i</v>
      </c>
      <c r="F2409" s="57" t="str">
        <f t="shared" si="689"/>
        <v>3.83845820248023-8.5146398885574i</v>
      </c>
      <c r="G2409" s="57" t="str">
        <f t="shared" si="690"/>
        <v>0.999640183596909-0.0189654141860137i</v>
      </c>
      <c r="H2409" s="57" t="str">
        <f t="shared" si="691"/>
        <v>284.960900247974+833.487919991i</v>
      </c>
      <c r="I2409" s="57" t="str">
        <f t="shared" si="692"/>
        <v>23.106193123759+2.18057802468104i</v>
      </c>
      <c r="K2409" s="57" t="str">
        <f t="shared" si="693"/>
        <v>0.00440715237492893-0.0198075321766465i</v>
      </c>
      <c r="L2409" s="57" t="str">
        <f t="shared" si="694"/>
        <v>0.000125-0.0638086299106022i</v>
      </c>
      <c r="M2409" s="57" t="str">
        <f t="shared" si="695"/>
        <v>0.0015-0.0307600264553846i</v>
      </c>
      <c r="N2409" s="57">
        <f t="shared" si="696"/>
        <v>78.383027551109834</v>
      </c>
      <c r="O2409" s="57">
        <f t="shared" si="697"/>
        <v>11.402733252052208</v>
      </c>
      <c r="P2409" s="371">
        <f t="shared" si="698"/>
        <v>11.402733252052208</v>
      </c>
      <c r="Q2409" s="371">
        <f t="shared" si="699"/>
        <v>-101.61697244889017</v>
      </c>
      <c r="R2409" s="12">
        <f t="shared" si="700"/>
        <v>78.383027551109834</v>
      </c>
      <c r="S2409" s="57">
        <f t="shared" si="701"/>
        <v>7.8633486730056523</v>
      </c>
      <c r="T2409" s="12">
        <f t="shared" si="684"/>
        <v>11.402733252052208</v>
      </c>
    </row>
    <row r="2410" spans="1:20" x14ac:dyDescent="0.25">
      <c r="A2410" s="57">
        <f t="shared" si="685"/>
        <v>49594.622979479558</v>
      </c>
      <c r="B2410" s="12">
        <f t="shared" si="702"/>
        <v>7893.229397963074</v>
      </c>
      <c r="C2410" s="57" t="str">
        <f t="shared" si="686"/>
        <v>-0.741796235163191-3.6267180961168i</v>
      </c>
      <c r="D2410" s="57" t="str">
        <f t="shared" si="687"/>
        <v>7.78086198466999-4.41858415620314i</v>
      </c>
      <c r="E2410" s="57" t="str">
        <f t="shared" si="688"/>
        <v>162.939663559554+15.7460126364723i</v>
      </c>
      <c r="F2410" s="57" t="str">
        <f t="shared" si="689"/>
        <v>3.83844768589966-8.48295895861564i</v>
      </c>
      <c r="G2410" s="57" t="str">
        <f t="shared" si="690"/>
        <v>0.999637444789826-0.0190374306011604i</v>
      </c>
      <c r="H2410" s="57" t="str">
        <f t="shared" si="691"/>
        <v>287.400731119751+839.518745063171i</v>
      </c>
      <c r="I2410" s="57" t="str">
        <f t="shared" si="692"/>
        <v>23.2024350351577+2.21293842571272i</v>
      </c>
      <c r="K2410" s="57" t="str">
        <f t="shared" si="693"/>
        <v>0.00438004650274898-0.0197376862882442i</v>
      </c>
      <c r="L2410" s="57" t="str">
        <f t="shared" si="694"/>
        <v>0.000125-0.0635670750255055i</v>
      </c>
      <c r="M2410" s="57" t="str">
        <f t="shared" si="695"/>
        <v>0.0015-0.0306435808481616i</v>
      </c>
      <c r="N2410" s="57">
        <f t="shared" si="696"/>
        <v>78.440361519630827</v>
      </c>
      <c r="O2410" s="57">
        <f t="shared" si="697"/>
        <v>11.368266172633101</v>
      </c>
      <c r="P2410" s="371">
        <f t="shared" si="698"/>
        <v>11.368266172633101</v>
      </c>
      <c r="Q2410" s="371">
        <f t="shared" si="699"/>
        <v>-101.55963848036917</v>
      </c>
      <c r="R2410" s="12">
        <f t="shared" si="700"/>
        <v>78.440361519630827</v>
      </c>
      <c r="S2410" s="57">
        <f t="shared" si="701"/>
        <v>7.8932293979630739</v>
      </c>
      <c r="T2410" s="12">
        <f t="shared" si="684"/>
        <v>11.368266172633101</v>
      </c>
    </row>
    <row r="2411" spans="1:20" x14ac:dyDescent="0.25">
      <c r="A2411" s="57">
        <f t="shared" si="685"/>
        <v>49783.082546801576</v>
      </c>
      <c r="B2411" s="12">
        <f t="shared" si="702"/>
        <v>7923.2236696753334</v>
      </c>
      <c r="C2411" s="57" t="str">
        <f t="shared" si="686"/>
        <v>-0.735257743968227-3.61311258344651i</v>
      </c>
      <c r="D2411" s="57" t="str">
        <f t="shared" si="687"/>
        <v>7.78071661966667-4.40477706713255i</v>
      </c>
      <c r="E2411" s="57" t="str">
        <f t="shared" si="688"/>
        <v>163.012947332836+15.7890618370423i</v>
      </c>
      <c r="F2411" s="57" t="str">
        <f t="shared" si="689"/>
        <v>3.83843708929952-8.45140005583748i</v>
      </c>
      <c r="G2411" s="57" t="str">
        <f t="shared" si="690"/>
        <v>0.999634685143439-0.0191097200821025i</v>
      </c>
      <c r="H2411" s="57" t="str">
        <f t="shared" si="691"/>
        <v>289.887332632922+845.623570801009i</v>
      </c>
      <c r="I2411" s="57" t="str">
        <f t="shared" si="692"/>
        <v>23.3001605792174+2.24532082745812i</v>
      </c>
      <c r="K2411" s="57" t="str">
        <f t="shared" si="693"/>
        <v>0.00435313168620604-0.0196680503774873i</v>
      </c>
      <c r="L2411" s="57" t="str">
        <f t="shared" si="694"/>
        <v>0.000125-0.0633264345741236i</v>
      </c>
      <c r="M2411" s="57" t="str">
        <f t="shared" si="695"/>
        <v>0.0015-0.0305275760591369i</v>
      </c>
      <c r="N2411" s="57">
        <f t="shared" si="696"/>
        <v>78.497538038964123</v>
      </c>
      <c r="O2411" s="57">
        <f t="shared" si="697"/>
        <v>11.333851693591342</v>
      </c>
      <c r="P2411" s="371">
        <f t="shared" si="698"/>
        <v>11.333851693591342</v>
      </c>
      <c r="Q2411" s="371">
        <f t="shared" si="699"/>
        <v>-101.50246196103588</v>
      </c>
      <c r="R2411" s="12">
        <f t="shared" si="700"/>
        <v>78.497538038964123</v>
      </c>
      <c r="S2411" s="57">
        <f t="shared" si="701"/>
        <v>7.9232236696753331</v>
      </c>
      <c r="T2411" s="12">
        <f t="shared" si="684"/>
        <v>11.333851693591342</v>
      </c>
    </row>
    <row r="2412" spans="1:20" x14ac:dyDescent="0.25">
      <c r="A2412" s="57">
        <f t="shared" si="685"/>
        <v>49972.25826047943</v>
      </c>
      <c r="B2412" s="12">
        <f t="shared" si="702"/>
        <v>7953.3319196201001</v>
      </c>
      <c r="C2412" s="57" t="str">
        <f t="shared" si="686"/>
        <v>-0.728773044347-3.59957410126785i</v>
      </c>
      <c r="D2412" s="57" t="str">
        <f t="shared" si="687"/>
        <v>7.7805701532839-4.39103323232549i</v>
      </c>
      <c r="E2412" s="57" t="str">
        <f t="shared" si="688"/>
        <v>163.086664431639+15.8319366856188i</v>
      </c>
      <c r="F2412" s="57" t="str">
        <f t="shared" si="689"/>
        <v>3.8384264120714-8.41996272620264i</v>
      </c>
      <c r="G2412" s="57" t="str">
        <f t="shared" si="690"/>
        <v>0.999631904499302-0.0191822836596688i</v>
      </c>
      <c r="H2412" s="57" t="str">
        <f t="shared" si="691"/>
        <v>292.421913102186+851.80376995187i</v>
      </c>
      <c r="I2412" s="57" t="str">
        <f t="shared" si="692"/>
        <v>23.3994008896188+2.27772167948189i</v>
      </c>
      <c r="K2412" s="57" t="str">
        <f t="shared" si="693"/>
        <v>0.00432640667819623-0.0195986242234487i</v>
      </c>
      <c r="L2412" s="57" t="str">
        <f t="shared" si="694"/>
        <v>0.000125-0.0630867050947636i</v>
      </c>
      <c r="M2412" s="57" t="str">
        <f t="shared" si="695"/>
        <v>0.0015-0.0304120104195426i</v>
      </c>
      <c r="N2412" s="57">
        <f t="shared" si="696"/>
        <v>78.554555279272861</v>
      </c>
      <c r="O2412" s="57">
        <f t="shared" si="697"/>
        <v>11.299489695302608</v>
      </c>
      <c r="P2412" s="371">
        <f t="shared" si="698"/>
        <v>11.299489695302608</v>
      </c>
      <c r="Q2412" s="371">
        <f t="shared" si="699"/>
        <v>-101.44544472072714</v>
      </c>
      <c r="R2412" s="12">
        <f t="shared" si="700"/>
        <v>78.554555279272861</v>
      </c>
      <c r="S2412" s="57">
        <f t="shared" si="701"/>
        <v>7.9533319196201004</v>
      </c>
      <c r="T2412" s="12">
        <f t="shared" ref="T2412:T2475" si="703">P2412</f>
        <v>11.299489695302608</v>
      </c>
    </row>
    <row r="2413" spans="1:20" x14ac:dyDescent="0.25">
      <c r="A2413" s="57">
        <f t="shared" ref="A2413:A2476" si="704">2*PI()*B2413</f>
        <v>50162.152841869254</v>
      </c>
      <c r="B2413" s="12">
        <f t="shared" si="702"/>
        <v>7983.554580914657</v>
      </c>
      <c r="C2413" s="57" t="str">
        <f t="shared" ref="C2413:C2476" si="705">IMPRODUCT(D2413,E2413,$C$40,,K2413,$C$41)</f>
        <v>-0.722341808403291-3.58610223792493i</v>
      </c>
      <c r="D2413" s="57" t="str">
        <f t="shared" ref="D2413:D2476" si="706">IMDIV(IMPRODUCT($C$37,$C$38,COMPLEX(1,A2413/$C$38)),IMSUM(-1*A2413*A2413/$C$39,COMPLEX(0,1*A2413)))</f>
        <v>7.78042257721888-4.37735245282054i</v>
      </c>
      <c r="E2413" s="57" t="str">
        <f t="shared" ref="E2413:E2476" si="707">IMDIV(IMPRODUCT(IMSUM(F2413,G2413),$C$29,H2413),IMSUM(1,I2413))</f>
        <v>163.160815945681+15.8746343203067i</v>
      </c>
      <c r="F2413" s="57" t="str">
        <f t="shared" ref="F2413:F2476" si="708">IMDIV(IMPRODUCT($C$14,$C$15,COMPLEX(1,A2413/$C$15)),IMSUM(-1*A2413*A2413/$C$16,COMPLEX(0,A2413)))</f>
        <v>3.83841565360222-8.38864651743928i</v>
      </c>
      <c r="G2413" s="57" t="str">
        <f t="shared" ref="G2413:G2476" si="709">IMDIV(1,COMPLEX(1,A2413*$C$9*$C$10))</f>
        <v>0.999629102697764-0.0192551223685271i</v>
      </c>
      <c r="H2413" s="57" t="str">
        <f t="shared" ref="H2413:H2476" si="710">IMDIV($C$3,IMSUM(K2413,COMPLEX(0,$C$28*A2413)))</f>
        <v>295.005720478766+858.060748258861i</v>
      </c>
      <c r="I2413" s="57" t="str">
        <f t="shared" ref="I2413:I2476" si="711">IMPRODUCT(F2413,$C$29,H2413,$C$31)</f>
        <v>23.5001879497888+2.31013719248084i</v>
      </c>
      <c r="K2413" s="57" t="str">
        <f t="shared" ref="K2413:K2476" si="712">IF($C$26&lt;=0,IMDIV(1,IMSUM(IMDIV(1,L2413),1/$C$18)),IMDIV(1,IMSUM(IMDIV(1,L2413),1/$C$18,IMDIV(1,M2413))))</f>
        <v>0.00429987023829786-0.019529407600379i</v>
      </c>
      <c r="L2413" s="57" t="str">
        <f t="shared" ref="L2413:L2476" si="713">IMSUM($C$21/$C$22,IMDIV(1,COMPLEX(0,$C$20*$C$22*A2413)))</f>
        <v>0.000125-0.0628478831388362i</v>
      </c>
      <c r="M2413" s="57" t="str">
        <f t="shared" ref="M2413:M2476" si="714">IMSUM($C$25/$C$26,IMDIV(1,COMPLEX(0,$C$24*$C$26*A2413)))</f>
        <v>0.0015-0.0302968822669283i</v>
      </c>
      <c r="N2413" s="57">
        <f t="shared" ref="N2413:N2476" si="715">ABS(R2413)</f>
        <v>78.611411414780846</v>
      </c>
      <c r="O2413" s="57">
        <f t="shared" ref="O2413:O2476" si="716">ABS(P2413)</f>
        <v>11.2651800569072</v>
      </c>
      <c r="P2413" s="371">
        <f t="shared" ref="P2413:P2476" si="717">20*LOG10(IMABS(C2413))</f>
        <v>11.2651800569072</v>
      </c>
      <c r="Q2413" s="371">
        <f t="shared" ref="Q2413:Q2476" si="718">IMARGUMENT(C2413)*180/PI()</f>
        <v>-101.38858858521915</v>
      </c>
      <c r="R2413" s="12">
        <f t="shared" ref="R2413:R2476" si="719">IF(Q2413&lt;0,Q2413+180,Q2413-180)</f>
        <v>78.611411414780846</v>
      </c>
      <c r="S2413" s="57">
        <f t="shared" ref="S2413:S2476" si="720">B2413/1000</f>
        <v>7.9835545809146566</v>
      </c>
      <c r="T2413" s="12">
        <f t="shared" si="703"/>
        <v>11.2651800569072</v>
      </c>
    </row>
    <row r="2414" spans="1:20" x14ac:dyDescent="0.25">
      <c r="A2414" s="57">
        <f t="shared" si="704"/>
        <v>50352.769022668355</v>
      </c>
      <c r="B2414" s="12">
        <f t="shared" ref="B2414:B2477" si="721">B2413*(1+B$42)</f>
        <v>8013.8920883221326</v>
      </c>
      <c r="C2414" s="57" t="str">
        <f t="shared" si="705"/>
        <v>-0.715963710091655-3.57269658453663i</v>
      </c>
      <c r="D2414" s="57" t="str">
        <f t="shared" si="706"/>
        <v>7.78027388310699-4.36373453054918i</v>
      </c>
      <c r="E2414" s="57" t="str">
        <f t="shared" si="707"/>
        <v>163.235402953855+15.9171518570906i</v>
      </c>
      <c r="F2414" s="57" t="str">
        <f t="shared" si="708"/>
        <v>3.83840481327435-8.3574509790176i</v>
      </c>
      <c r="G2414" s="57" t="str">
        <f t="shared" si="709"/>
        <v>0.999626279577962-0.0193282372471982i</v>
      </c>
      <c r="H2414" s="57" t="str">
        <f t="shared" si="710"/>
        <v>297.640043922135+864.39594539794i</v>
      </c>
      <c r="I2414" s="57" t="str">
        <f t="shared" si="711"/>
        <v>23.6025546213509+2.3425633252325i</v>
      </c>
      <c r="K2414" s="57" t="str">
        <f t="shared" si="712"/>
        <v>0.00427352113275755-0.0194604002777747i</v>
      </c>
      <c r="L2414" s="57" t="str">
        <f t="shared" si="713"/>
        <v>0.000125-0.0626099652708071i</v>
      </c>
      <c r="M2414" s="57" t="str">
        <f t="shared" si="714"/>
        <v>0.0015-0.0301821899451367i</v>
      </c>
      <c r="N2414" s="57">
        <f t="shared" si="715"/>
        <v>78.668104623788722</v>
      </c>
      <c r="O2414" s="57">
        <f t="shared" si="716"/>
        <v>11.230922656312213</v>
      </c>
      <c r="P2414" s="371">
        <f t="shared" si="717"/>
        <v>11.230922656312213</v>
      </c>
      <c r="Q2414" s="371">
        <f t="shared" si="718"/>
        <v>-101.33189537621128</v>
      </c>
      <c r="R2414" s="12">
        <f t="shared" si="719"/>
        <v>78.668104623788722</v>
      </c>
      <c r="S2414" s="57">
        <f t="shared" si="720"/>
        <v>8.0138920883221321</v>
      </c>
      <c r="T2414" s="12">
        <f t="shared" si="703"/>
        <v>11.230922656312213</v>
      </c>
    </row>
    <row r="2415" spans="1:20" x14ac:dyDescent="0.25">
      <c r="A2415" s="57">
        <f t="shared" si="704"/>
        <v>50544.109544954496</v>
      </c>
      <c r="B2415" s="12">
        <f t="shared" si="721"/>
        <v>8044.344878257757</v>
      </c>
      <c r="C2415" s="57" t="str">
        <f t="shared" si="705"/>
        <v>-0.709638425209733-3.55935673497226i</v>
      </c>
      <c r="D2415" s="57" t="str">
        <f t="shared" si="706"/>
        <v>7.7801240625212-4.35017926833272i</v>
      </c>
      <c r="E2415" s="57" t="str">
        <f t="shared" si="707"/>
        <v>163.310426523985+15.9594863898031i</v>
      </c>
      <c r="F2415" s="57" t="str">
        <f t="shared" si="708"/>
        <v>3.83839389046535-8.32637566214322i</v>
      </c>
      <c r="G2415" s="57" t="str">
        <f t="shared" si="709"/>
        <v>0.999623434977812-0.0194016293380693i</v>
      </c>
      <c r="H2415" s="57" t="str">
        <f t="shared" si="710"/>
        <v>300.326215444608+870.810835944066i</v>
      </c>
      <c r="I2415" s="57" t="str">
        <f t="shared" si="711"/>
        <v>23.7065346736897+2.37499577079821i</v>
      </c>
      <c r="K2415" s="57" t="str">
        <f t="shared" si="712"/>
        <v>0.00424735813447628-0.0193916020204463i</v>
      </c>
      <c r="L2415" s="57" t="str">
        <f t="shared" si="713"/>
        <v>0.000125-0.062372948068148i</v>
      </c>
      <c r="M2415" s="57" t="str">
        <f t="shared" si="714"/>
        <v>0.0015-0.0300679318042805i</v>
      </c>
      <c r="N2415" s="57">
        <f t="shared" si="715"/>
        <v>78.724633088689458</v>
      </c>
      <c r="O2415" s="57">
        <f t="shared" si="716"/>
        <v>11.196717370193099</v>
      </c>
      <c r="P2415" s="371">
        <f t="shared" si="717"/>
        <v>11.196717370193099</v>
      </c>
      <c r="Q2415" s="371">
        <f t="shared" si="718"/>
        <v>-101.27536691131054</v>
      </c>
      <c r="R2415" s="12">
        <f t="shared" si="719"/>
        <v>78.724633088689458</v>
      </c>
      <c r="S2415" s="57">
        <f t="shared" si="720"/>
        <v>8.0443448782577569</v>
      </c>
      <c r="T2415" s="12">
        <f t="shared" si="703"/>
        <v>11.196717370193099</v>
      </c>
    </row>
    <row r="2416" spans="1:20" x14ac:dyDescent="0.25">
      <c r="A2416" s="57">
        <f t="shared" si="704"/>
        <v>50736.177161225321</v>
      </c>
      <c r="B2416" s="12">
        <f t="shared" si="721"/>
        <v>8074.9133887951366</v>
      </c>
      <c r="C2416" s="57" t="str">
        <f t="shared" si="705"/>
        <v>-0.703365631390529-3.54608228582723i</v>
      </c>
      <c r="D2416" s="57" t="str">
        <f t="shared" si="706"/>
        <v>7.77997310697151-4.33668646987934i</v>
      </c>
      <c r="E2416" s="57" t="str">
        <f t="shared" si="707"/>
        <v>163.385887712579+16.0016349900955i</v>
      </c>
      <c r="F2416" s="57" t="str">
        <f t="shared" si="708"/>
        <v>3.83838288454817-8.29542011975078i</v>
      </c>
      <c r="G2416" s="57" t="str">
        <f t="shared" si="709"/>
        <v>0.999620568734-0.0194752996874085i</v>
      </c>
      <c r="H2416" s="57" t="str">
        <f t="shared" si="710"/>
        <v>303.065611632683+877.306930367432i</v>
      </c>
      <c r="I2416" s="57" t="str">
        <f t="shared" si="711"/>
        <v>23.8121628146873+2.40742994193752i</v>
      </c>
      <c r="K2416" s="57" t="str">
        <f t="shared" si="712"/>
        <v>0.00422138002299421-0.0193230125885844i</v>
      </c>
      <c r="L2416" s="57" t="str">
        <f t="shared" si="713"/>
        <v>0.000125-0.0621368281212871i</v>
      </c>
      <c r="M2416" s="57" t="str">
        <f t="shared" si="714"/>
        <v>0.0015-0.0299541062007177i</v>
      </c>
      <c r="N2416" s="57">
        <f t="shared" si="715"/>
        <v>78.780994995983036</v>
      </c>
      <c r="O2416" s="57">
        <f t="shared" si="716"/>
        <v>11.162564073994778</v>
      </c>
      <c r="P2416" s="371">
        <f t="shared" si="717"/>
        <v>11.162564073994778</v>
      </c>
      <c r="Q2416" s="371">
        <f t="shared" si="718"/>
        <v>-101.21900500401696</v>
      </c>
      <c r="R2416" s="12">
        <f t="shared" si="719"/>
        <v>78.780994995983036</v>
      </c>
      <c r="S2416" s="57">
        <f t="shared" si="720"/>
        <v>8.074913388795137</v>
      </c>
      <c r="T2416" s="12">
        <f t="shared" si="703"/>
        <v>11.162564073994778</v>
      </c>
    </row>
    <row r="2417" spans="1:20" x14ac:dyDescent="0.25">
      <c r="A2417" s="57">
        <f t="shared" si="704"/>
        <v>50928.974634437982</v>
      </c>
      <c r="B2417" s="12">
        <f t="shared" si="721"/>
        <v>8105.5980596725585</v>
      </c>
      <c r="C2417" s="57" t="str">
        <f t="shared" si="705"/>
        <v>-0.697145008094583-3.53287283639957i</v>
      </c>
      <c r="D2417" s="57" t="str">
        <f t="shared" si="706"/>
        <v>7.77982100790471-4.32325593978107i</v>
      </c>
      <c r="E2417" s="57" t="str">
        <f t="shared" si="707"/>
        <v>163.461787564588+16.0435947074118i</v>
      </c>
      <c r="F2417" s="57" t="str">
        <f t="shared" si="708"/>
        <v>3.83837179489093-8.2645839064975i</v>
      </c>
      <c r="G2417" s="57" t="str">
        <f t="shared" si="709"/>
        <v>0.999617680681971-0.0195492493453777i</v>
      </c>
      <c r="H2417" s="57" t="str">
        <f t="shared" si="710"/>
        <v>305.859655449118+883.885776060327i</v>
      </c>
      <c r="I2417" s="57" t="str">
        <f t="shared" si="711"/>
        <v>23.9194747226704+2.4398609556816i</v>
      </c>
      <c r="K2417" s="57" t="str">
        <f t="shared" si="712"/>
        <v>0.00419558558447616-0.0192546317378272i</v>
      </c>
      <c r="L2417" s="57" t="str">
        <f t="shared" si="713"/>
        <v>0.000125-0.0619016020335598i</v>
      </c>
      <c r="M2417" s="57" t="str">
        <f t="shared" si="714"/>
        <v>0.0015-0.0298407114970291i</v>
      </c>
      <c r="N2417" s="57">
        <f t="shared" si="715"/>
        <v>78.837188536294036</v>
      </c>
      <c r="O2417" s="57">
        <f t="shared" si="716"/>
        <v>11.128462641934156</v>
      </c>
      <c r="P2417" s="371">
        <f t="shared" si="717"/>
        <v>11.128462641934156</v>
      </c>
      <c r="Q2417" s="371">
        <f t="shared" si="718"/>
        <v>-101.16281146370596</v>
      </c>
      <c r="R2417" s="12">
        <f t="shared" si="719"/>
        <v>78.837188536294036</v>
      </c>
      <c r="S2417" s="57">
        <f t="shared" si="720"/>
        <v>8.105598059672559</v>
      </c>
      <c r="T2417" s="12">
        <f t="shared" si="703"/>
        <v>11.128462641934156</v>
      </c>
    </row>
    <row r="2418" spans="1:20" x14ac:dyDescent="0.25">
      <c r="A2418" s="57">
        <f t="shared" si="704"/>
        <v>51122.504738048847</v>
      </c>
      <c r="B2418" s="12">
        <f t="shared" si="721"/>
        <v>8136.3993322993147</v>
      </c>
      <c r="C2418" s="57" t="str">
        <f t="shared" si="705"/>
        <v>-0.69097623660206-3.51972798866581i</v>
      </c>
      <c r="D2418" s="57" t="str">
        <f t="shared" si="706"/>
        <v>7.77966775670375-4.30988748351088i</v>
      </c>
      <c r="E2418" s="57" t="str">
        <f t="shared" si="707"/>
        <v>163.538127113151+16.0853625689639i</v>
      </c>
      <c r="F2418" s="57" t="str">
        <f t="shared" si="708"/>
        <v>3.83836062085699-8.23386657875681i</v>
      </c>
      <c r="G2418" s="57" t="str">
        <f t="shared" si="709"/>
        <v>0.999614770655923-0.0196234793660472i</v>
      </c>
      <c r="H2418" s="57" t="str">
        <f t="shared" si="710"/>
        <v>308.709818120218+890.548958395906i</v>
      </c>
      <c r="I2418" s="57" t="str">
        <f t="shared" si="711"/>
        <v>24.0285070796375+2.47228361701593i</v>
      </c>
      <c r="K2418" s="57" t="str">
        <f t="shared" si="712"/>
        <v>0.00416997361169593-0.0191864592193251i</v>
      </c>
      <c r="L2418" s="57" t="str">
        <f t="shared" si="713"/>
        <v>0.000125-0.0616672664211592i</v>
      </c>
      <c r="M2418" s="57" t="str">
        <f t="shared" si="714"/>
        <v>0.0015-0.0297277460619935i</v>
      </c>
      <c r="N2418" s="57">
        <f t="shared" si="715"/>
        <v>78.893211904387201</v>
      </c>
      <c r="O2418" s="57">
        <f t="shared" si="716"/>
        <v>11.094412947000587</v>
      </c>
      <c r="P2418" s="371">
        <f t="shared" si="717"/>
        <v>11.094412947000587</v>
      </c>
      <c r="Q2418" s="371">
        <f t="shared" si="718"/>
        <v>-101.1067880956128</v>
      </c>
      <c r="R2418" s="12">
        <f t="shared" si="719"/>
        <v>78.893211904387201</v>
      </c>
      <c r="S2418" s="57">
        <f t="shared" si="720"/>
        <v>8.1363993322993142</v>
      </c>
      <c r="T2418" s="12">
        <f t="shared" si="703"/>
        <v>11.094412947000587</v>
      </c>
    </row>
    <row r="2419" spans="1:20" x14ac:dyDescent="0.25">
      <c r="A2419" s="57">
        <f t="shared" si="704"/>
        <v>51316.770256053438</v>
      </c>
      <c r="B2419" s="12">
        <f t="shared" si="721"/>
        <v>8167.3176497620525</v>
      </c>
      <c r="C2419" s="57" t="str">
        <f t="shared" si="705"/>
        <v>-0.684859000004781-3.50664734725776i</v>
      </c>
      <c r="D2419" s="57" t="str">
        <f t="shared" si="706"/>
        <v>7.77951334468742-4.29658090741963i</v>
      </c>
      <c r="E2419" s="57" t="str">
        <f t="shared" si="707"/>
        <v>163.614907379348+16.1269355797102i</v>
      </c>
      <c r="F2419" s="57" t="str">
        <f t="shared" si="708"/>
        <v>3.83834936180482-8.20326769461184i</v>
      </c>
      <c r="G2419" s="57" t="str">
        <f t="shared" si="709"/>
        <v>0.999611838488792-0.0196979908074088i</v>
      </c>
      <c r="H2419" s="57" t="str">
        <f t="shared" si="710"/>
        <v>311.617621112794+897.298101819427i</v>
      </c>
      <c r="I2419" s="57" t="str">
        <f t="shared" si="711"/>
        <v>24.1392976058104+2.50469240161439i</v>
      </c>
      <c r="K2419" s="57" t="str">
        <f t="shared" si="712"/>
        <v>0.00414454290402099-0.0191184947798071i</v>
      </c>
      <c r="L2419" s="57" t="str">
        <f t="shared" si="713"/>
        <v>0.000125-0.0614338179130897i</v>
      </c>
      <c r="M2419" s="57" t="str">
        <f t="shared" si="714"/>
        <v>0.0015-0.0296152082705653i</v>
      </c>
      <c r="N2419" s="57">
        <f t="shared" si="715"/>
        <v>78.949063299185411</v>
      </c>
      <c r="O2419" s="57">
        <f t="shared" si="716"/>
        <v>11.060414860957934</v>
      </c>
      <c r="P2419" s="371">
        <f t="shared" si="717"/>
        <v>11.060414860957934</v>
      </c>
      <c r="Q2419" s="371">
        <f t="shared" si="718"/>
        <v>-101.05093670081459</v>
      </c>
      <c r="R2419" s="12">
        <f t="shared" si="719"/>
        <v>78.949063299185411</v>
      </c>
      <c r="S2419" s="57">
        <f t="shared" si="720"/>
        <v>8.1673176497620528</v>
      </c>
      <c r="T2419" s="12">
        <f t="shared" si="703"/>
        <v>11.060414860957934</v>
      </c>
    </row>
    <row r="2420" spans="1:20" x14ac:dyDescent="0.25">
      <c r="A2420" s="57">
        <f t="shared" si="704"/>
        <v>51511.77398302644</v>
      </c>
      <c r="B2420" s="12">
        <f t="shared" si="721"/>
        <v>8198.3534568311479</v>
      </c>
      <c r="C2420" s="57" t="str">
        <f t="shared" si="705"/>
        <v>-0.678792983198238-3.49363051943914i</v>
      </c>
      <c r="D2420" s="57" t="str">
        <f t="shared" si="706"/>
        <v>7.77935776310968-4.28333601873316i</v>
      </c>
      <c r="E2420" s="57" t="str">
        <f t="shared" si="707"/>
        <v>163.692129371951+16.1683107223368i</v>
      </c>
      <c r="F2420" s="57" t="str">
        <f t="shared" si="708"/>
        <v>3.83833801708809-8.17278681384921i</v>
      </c>
      <c r="G2420" s="57" t="str">
        <f t="shared" si="709"/>
        <v>0.99960888401225-0.0197727847313911i</v>
      </c>
      <c r="H2420" s="57" t="str">
        <f t="shared" si="710"/>
        <v>314.584638205705+904.134870973102i</v>
      </c>
      <c r="I2420" s="57" t="str">
        <f t="shared" si="711"/>
        <v>24.2518850955786+2.53708143756733i</v>
      </c>
      <c r="K2420" s="57" t="str">
        <f t="shared" si="712"/>
        <v>0.00411929226739628-0.0190507381616448i</v>
      </c>
      <c r="L2420" s="57" t="str">
        <f t="shared" si="713"/>
        <v>0.000125-0.0612012531511152i</v>
      </c>
      <c r="M2420" s="57" t="str">
        <f t="shared" si="714"/>
        <v>0.0015-0.0295030965038507i</v>
      </c>
      <c r="N2420" s="57">
        <f t="shared" si="715"/>
        <v>79.004740923786258</v>
      </c>
      <c r="O2420" s="57">
        <f t="shared" si="716"/>
        <v>11.02646825434576</v>
      </c>
      <c r="P2420" s="371">
        <f t="shared" si="717"/>
        <v>11.02646825434576</v>
      </c>
      <c r="Q2420" s="371">
        <f t="shared" si="718"/>
        <v>-100.99525907621374</v>
      </c>
      <c r="R2420" s="12">
        <f t="shared" si="719"/>
        <v>79.004740923786258</v>
      </c>
      <c r="S2420" s="57">
        <f t="shared" si="720"/>
        <v>8.198353456831148</v>
      </c>
      <c r="T2420" s="12">
        <f t="shared" si="703"/>
        <v>11.02646825434576</v>
      </c>
    </row>
    <row r="2421" spans="1:20" x14ac:dyDescent="0.25">
      <c r="A2421" s="57">
        <f t="shared" si="704"/>
        <v>51707.518724161942</v>
      </c>
      <c r="B2421" s="12">
        <f t="shared" si="721"/>
        <v>8229.5071999671072</v>
      </c>
      <c r="C2421" s="57" t="str">
        <f t="shared" si="705"/>
        <v>-0.672777872873404-3.48067711508244i</v>
      </c>
      <c r="D2421" s="57" t="str">
        <f t="shared" si="706"/>
        <v>7.77920100315941-4.27015262554938i</v>
      </c>
      <c r="E2421" s="57" t="str">
        <f t="shared" si="707"/>
        <v>163.769794087164+16.2094849572403i</v>
      </c>
      <c r="F2421" s="57" t="str">
        <f t="shared" si="708"/>
        <v>3.83832658605553-8.14242349795262i</v>
      </c>
      <c r="G2421" s="57" t="str">
        <f t="shared" si="709"/>
        <v>0.999605907056688-0.019847862203872i</v>
      </c>
      <c r="H2421" s="57" t="str">
        <f t="shared" si="710"/>
        <v>317.612497661214+911.060971855382i</v>
      </c>
      <c r="I2421" s="57" t="str">
        <f t="shared" si="711"/>
        <v>24.3663094548971+2.56944448603632i</v>
      </c>
      <c r="K2421" s="57" t="str">
        <f t="shared" si="712"/>
        <v>0.00409422051432824-0.0189831891029165i</v>
      </c>
      <c r="L2421" s="57" t="str">
        <f t="shared" si="713"/>
        <v>0.000125-0.0609695687897142i</v>
      </c>
      <c r="M2421" s="57" t="str">
        <f t="shared" si="714"/>
        <v>0.0015-0.0293914091490841i</v>
      </c>
      <c r="N2421" s="57">
        <f t="shared" si="715"/>
        <v>79.060242985481267</v>
      </c>
      <c r="O2421" s="57">
        <f t="shared" si="716"/>
        <v>10.992572996480456</v>
      </c>
      <c r="P2421" s="371">
        <f t="shared" si="717"/>
        <v>10.992572996480456</v>
      </c>
      <c r="Q2421" s="371">
        <f t="shared" si="718"/>
        <v>-100.93975701451873</v>
      </c>
      <c r="R2421" s="12">
        <f t="shared" si="719"/>
        <v>79.060242985481267</v>
      </c>
      <c r="S2421" s="57">
        <f t="shared" si="720"/>
        <v>8.2295071999671077</v>
      </c>
      <c r="T2421" s="12">
        <f t="shared" si="703"/>
        <v>10.992572996480456</v>
      </c>
    </row>
    <row r="2422" spans="1:20" x14ac:dyDescent="0.25">
      <c r="A2422" s="57">
        <f t="shared" si="704"/>
        <v>51904.007295313757</v>
      </c>
      <c r="B2422" s="12">
        <f t="shared" si="721"/>
        <v>8260.7793273269817</v>
      </c>
      <c r="C2422" s="57" t="str">
        <f t="shared" si="705"/>
        <v>-0.666813357508626-3.46778674664614i</v>
      </c>
      <c r="D2422" s="57" t="str">
        <f t="shared" si="706"/>
        <v>7.77904305595972-4.2570305368352i</v>
      </c>
      <c r="E2422" s="57" t="str">
        <f t="shared" si="707"/>
        <v>163.847902508375+16.2504552225152i</v>
      </c>
      <c r="F2422" s="57" t="str">
        <f t="shared" si="708"/>
        <v>3.83831506805089-8.11217731009643i</v>
      </c>
      <c r="G2422" s="57" t="str">
        <f t="shared" si="709"/>
        <v>0.999602907451211-0.0199232242946936i</v>
      </c>
      <c r="H2422" s="57" t="str">
        <f t="shared" si="710"/>
        <v>320.702884501451+918.078153015544i</v>
      </c>
      <c r="I2422" s="57" t="str">
        <f t="shared" si="711"/>
        <v>24.4826117401996+2.60177492077184i</v>
      </c>
      <c r="K2422" s="57" t="str">
        <f t="shared" si="712"/>
        <v>0.00406932646386811-0.0189158473374712i</v>
      </c>
      <c r="L2422" s="57" t="str">
        <f t="shared" si="713"/>
        <v>0.000125-0.0607387614960295i</v>
      </c>
      <c r="M2422" s="57" t="str">
        <f t="shared" si="714"/>
        <v>0.0015-0.0292801445996056i</v>
      </c>
      <c r="N2422" s="57">
        <f t="shared" si="715"/>
        <v>79.115567695773791</v>
      </c>
      <c r="O2422" s="57">
        <f t="shared" si="716"/>
        <v>10.958728955456765</v>
      </c>
      <c r="P2422" s="371">
        <f t="shared" si="717"/>
        <v>10.958728955456765</v>
      </c>
      <c r="Q2422" s="371">
        <f t="shared" si="718"/>
        <v>-100.88443230422621</v>
      </c>
      <c r="R2422" s="12">
        <f t="shared" si="719"/>
        <v>79.115567695773791</v>
      </c>
      <c r="S2422" s="57">
        <f t="shared" si="720"/>
        <v>8.2607793273269809</v>
      </c>
      <c r="T2422" s="12">
        <f t="shared" si="703"/>
        <v>10.958728955456765</v>
      </c>
    </row>
    <row r="2423" spans="1:20" x14ac:dyDescent="0.25">
      <c r="A2423" s="57">
        <f t="shared" si="704"/>
        <v>52101.242523035959</v>
      </c>
      <c r="B2423" s="12">
        <f t="shared" si="721"/>
        <v>8292.1702887708252</v>
      </c>
      <c r="C2423" s="57" t="str">
        <f t="shared" si="705"/>
        <v>-0.6608991273614-3.45495902915197i</v>
      </c>
      <c r="D2423" s="57" t="str">
        <f t="shared" si="706"/>
        <v>7.77888391256777-4.24396956242382i</v>
      </c>
      <c r="E2423" s="57" t="str">
        <f t="shared" si="707"/>
        <v>163.926455605895+16.2912184339414i</v>
      </c>
      <c r="F2423" s="57" t="str">
        <f t="shared" si="708"/>
        <v>3.83830346241304-8.08204781513966i</v>
      </c>
      <c r="G2423" s="57" t="str">
        <f t="shared" si="709"/>
        <v>0.999599885023626-0.0199988720776761i</v>
      </c>
      <c r="H2423" s="57" t="str">
        <f t="shared" si="710"/>
        <v>323.857542896031+925.188206784664i</v>
      </c>
      <c r="I2423" s="57" t="str">
        <f t="shared" si="711"/>
        <v>24.6008341989058+2.63406570641681i</v>
      </c>
      <c r="K2423" s="57" t="str">
        <f t="shared" si="712"/>
        <v>0.00404460894159513-0.0188487125949911i</v>
      </c>
      <c r="L2423" s="57" t="str">
        <f t="shared" si="713"/>
        <v>0.000125-0.0605088279498201i</v>
      </c>
      <c r="M2423" s="57" t="str">
        <f t="shared" si="714"/>
        <v>0.0015-0.0291693012548373i</v>
      </c>
      <c r="N2423" s="57">
        <f t="shared" si="715"/>
        <v>79.170713270397812</v>
      </c>
      <c r="O2423" s="57">
        <f t="shared" si="716"/>
        <v>10.924935998148861</v>
      </c>
      <c r="P2423" s="371">
        <f t="shared" si="717"/>
        <v>10.924935998148861</v>
      </c>
      <c r="Q2423" s="371">
        <f t="shared" si="718"/>
        <v>-100.82928672960219</v>
      </c>
      <c r="R2423" s="12">
        <f t="shared" si="719"/>
        <v>79.170713270397812</v>
      </c>
      <c r="S2423" s="57">
        <f t="shared" si="720"/>
        <v>8.2921702887708246</v>
      </c>
      <c r="T2423" s="12">
        <f t="shared" si="703"/>
        <v>10.924935998148861</v>
      </c>
    </row>
    <row r="2424" spans="1:20" x14ac:dyDescent="0.25">
      <c r="A2424" s="57">
        <f t="shared" si="704"/>
        <v>52299.227244623493</v>
      </c>
      <c r="B2424" s="12">
        <f t="shared" si="721"/>
        <v>8323.680535868154</v>
      </c>
      <c r="C2424" s="57" t="str">
        <f t="shared" si="705"/>
        <v>-0.655034874460058-3.44219358016237i</v>
      </c>
      <c r="D2424" s="57" t="str">
        <f t="shared" si="706"/>
        <v>7.77872356397393-4.23096951301164i</v>
      </c>
      <c r="E2424" s="57" t="str">
        <f t="shared" si="707"/>
        <v>164.005454336702+16.3317714849768i</v>
      </c>
      <c r="F2424" s="57" t="str">
        <f t="shared" si="708"/>
        <v>3.83829176847574-8.05203457961943i</v>
      </c>
      <c r="G2424" s="57" t="str">
        <f t="shared" si="709"/>
        <v>0.999596839600435-0.0200748066306319i</v>
      </c>
      <c r="H2424" s="57" t="str">
        <f t="shared" si="710"/>
        <v>327.078278666792+932.392970543705i</v>
      </c>
      <c r="I2424" s="57" t="str">
        <f t="shared" si="711"/>
        <v>24.7210203115846+2.66630937552048i</v>
      </c>
      <c r="K2424" s="57" t="str">
        <f t="shared" si="712"/>
        <v>0.00402006677959937-0.018781784601054i</v>
      </c>
      <c r="L2424" s="57" t="str">
        <f t="shared" si="713"/>
        <v>0.000125-0.060279764843415i</v>
      </c>
      <c r="M2424" s="57" t="str">
        <f t="shared" si="714"/>
        <v>0.0015-0.0290588775202603i</v>
      </c>
      <c r="N2424" s="57">
        <f t="shared" si="715"/>
        <v>79.225677929337635</v>
      </c>
      <c r="O2424" s="57">
        <f t="shared" si="716"/>
        <v>10.891193990211336</v>
      </c>
      <c r="P2424" s="371">
        <f t="shared" si="717"/>
        <v>10.891193990211336</v>
      </c>
      <c r="Q2424" s="371">
        <f t="shared" si="718"/>
        <v>-100.77432207066236</v>
      </c>
      <c r="R2424" s="12">
        <f t="shared" si="719"/>
        <v>79.225677929337635</v>
      </c>
      <c r="S2424" s="57">
        <f t="shared" si="720"/>
        <v>8.3236805358681547</v>
      </c>
      <c r="T2424" s="12">
        <f t="shared" si="703"/>
        <v>10.891193990211336</v>
      </c>
    </row>
    <row r="2425" spans="1:20" x14ac:dyDescent="0.25">
      <c r="A2425" s="57">
        <f t="shared" si="704"/>
        <v>52497.964308153067</v>
      </c>
      <c r="B2425" s="12">
        <f t="shared" si="721"/>
        <v>8355.3105219044537</v>
      </c>
      <c r="C2425" s="57" t="str">
        <f t="shared" si="705"/>
        <v>-0.649220292595402-3.42949001975834i</v>
      </c>
      <c r="D2425" s="57" t="str">
        <f t="shared" si="706"/>
        <v>7.77856200110152-4.2180302001554i</v>
      </c>
      <c r="E2425" s="57" t="str">
        <f t="shared" si="707"/>
        <v>164.084899644179+16.3721112467517i</v>
      </c>
      <c r="F2425" s="57" t="str">
        <f t="shared" si="708"/>
        <v>3.83827998556772-8.02213717174483i</v>
      </c>
      <c r="G2425" s="57" t="str">
        <f t="shared" si="709"/>
        <v>0.99959377100682-0.0201510290353798i</v>
      </c>
      <c r="H2425" s="57" t="str">
        <f t="shared" si="710"/>
        <v>330.366961916307+939.694328029683i</v>
      </c>
      <c r="I2425" s="57" t="str">
        <f t="shared" si="711"/>
        <v>24.8432148358562+2.69849800417805i</v>
      </c>
      <c r="K2425" s="57" t="str">
        <f t="shared" si="712"/>
        <v>0.0039956988164646-0.0187150630771958i</v>
      </c>
      <c r="L2425" s="57" t="str">
        <f t="shared" si="713"/>
        <v>0.000125-0.0600515688816646i</v>
      </c>
      <c r="M2425" s="57" t="str">
        <f t="shared" si="714"/>
        <v>0.0015-0.0289488718073922i</v>
      </c>
      <c r="N2425" s="57">
        <f t="shared" si="715"/>
        <v>79.280459896848598</v>
      </c>
      <c r="O2425" s="57">
        <f t="shared" si="716"/>
        <v>10.857502796080624</v>
      </c>
      <c r="P2425" s="371">
        <f t="shared" si="717"/>
        <v>10.857502796080624</v>
      </c>
      <c r="Q2425" s="371">
        <f t="shared" si="718"/>
        <v>-100.7195401031514</v>
      </c>
      <c r="R2425" s="12">
        <f t="shared" si="719"/>
        <v>79.280459896848598</v>
      </c>
      <c r="S2425" s="57">
        <f t="shared" si="720"/>
        <v>8.3553105219044532</v>
      </c>
      <c r="T2425" s="12">
        <f t="shared" si="703"/>
        <v>10.857502796080624</v>
      </c>
    </row>
    <row r="2426" spans="1:20" x14ac:dyDescent="0.25">
      <c r="A2426" s="57">
        <f t="shared" si="704"/>
        <v>52697.456572524046</v>
      </c>
      <c r="B2426" s="12">
        <f t="shared" si="721"/>
        <v>8387.0607018876908</v>
      </c>
      <c r="C2426" s="57" t="str">
        <f t="shared" si="705"/>
        <v>-0.643455077312334-3.4168479705172i</v>
      </c>
      <c r="D2426" s="57" t="str">
        <f t="shared" si="706"/>
        <v>7.77839921480631-4.20515143626934i</v>
      </c>
      <c r="E2426" s="57" t="str">
        <f t="shared" si="707"/>
        <v>164.164792457856+16.4122345680645i</v>
      </c>
      <c r="F2426" s="57" t="str">
        <f t="shared" si="708"/>
        <v>3.83826811301264-7.99235516139076i</v>
      </c>
      <c r="G2426" s="57" t="str">
        <f t="shared" si="709"/>
        <v>0.99959067906664-0.020227540377759i</v>
      </c>
      <c r="H2426" s="57" t="str">
        <f t="shared" si="710"/>
        <v>333.72552978719+947.094210680974i</v>
      </c>
      <c r="I2426" s="57" t="str">
        <f t="shared" si="711"/>
        <v>24.9674638521149+2.73062318620658i</v>
      </c>
      <c r="K2426" s="57" t="str">
        <f t="shared" si="712"/>
        <v>0.00397150389725037-0.0186485477409708i</v>
      </c>
      <c r="L2426" s="57" t="str">
        <f t="shared" si="713"/>
        <v>0.000125-0.0598242367818937i</v>
      </c>
      <c r="M2426" s="57" t="str">
        <f t="shared" si="714"/>
        <v>0.0015-0.0288392825337639i</v>
      </c>
      <c r="N2426" s="57">
        <f t="shared" si="715"/>
        <v>79.335057401476433</v>
      </c>
      <c r="O2426" s="57">
        <f t="shared" si="716"/>
        <v>10.823862278975705</v>
      </c>
      <c r="P2426" s="371">
        <f t="shared" si="717"/>
        <v>10.823862278975705</v>
      </c>
      <c r="Q2426" s="371">
        <f t="shared" si="718"/>
        <v>-100.66494259852357</v>
      </c>
      <c r="R2426" s="12">
        <f t="shared" si="719"/>
        <v>79.335057401476433</v>
      </c>
      <c r="S2426" s="57">
        <f t="shared" si="720"/>
        <v>8.387060701887691</v>
      </c>
      <c r="T2426" s="12">
        <f t="shared" si="703"/>
        <v>10.823862278975705</v>
      </c>
    </row>
    <row r="2427" spans="1:20" x14ac:dyDescent="0.25">
      <c r="A2427" s="57">
        <f t="shared" si="704"/>
        <v>52897.706907499647</v>
      </c>
      <c r="B2427" s="12">
        <f t="shared" si="721"/>
        <v>8418.931532554865</v>
      </c>
      <c r="C2427" s="57" t="str">
        <f t="shared" si="705"/>
        <v>-0.637738925901384-3.40426705749083i</v>
      </c>
      <c r="D2427" s="57" t="str">
        <f t="shared" si="706"/>
        <v>7.77823519587594-4.19233303462228i</v>
      </c>
      <c r="E2427" s="57" t="str">
        <f t="shared" si="707"/>
        <v>164.245133693145+16.4521382753838i</v>
      </c>
      <c r="F2427" s="57" t="str">
        <f t="shared" si="708"/>
        <v>3.83825615012899-7.96268812009163i</v>
      </c>
      <c r="G2427" s="57" t="str">
        <f t="shared" si="709"/>
        <v>0.999587563602413-0.0203043417476437i</v>
      </c>
      <c r="H2427" s="57" t="str">
        <f t="shared" si="710"/>
        <v>337.155989359404+954.594599022299i</v>
      </c>
      <c r="I2427" s="57" t="str">
        <f t="shared" si="711"/>
        <v>25.0938148111484+2.76267600576224i</v>
      </c>
      <c r="K2427" s="57" t="str">
        <f t="shared" si="712"/>
        <v>0.00394748087347412-0.0185822383060132i</v>
      </c>
      <c r="L2427" s="57" t="str">
        <f t="shared" si="713"/>
        <v>0.000125-0.0595977652738529i</v>
      </c>
      <c r="M2427" s="57" t="str">
        <f t="shared" si="714"/>
        <v>0.0015-0.0287301081228969i</v>
      </c>
      <c r="N2427" s="57">
        <f t="shared" si="715"/>
        <v>79.389468676079076</v>
      </c>
      <c r="O2427" s="57">
        <f t="shared" si="716"/>
        <v>10.790272300899417</v>
      </c>
      <c r="P2427" s="371">
        <f t="shared" si="717"/>
        <v>10.790272300899417</v>
      </c>
      <c r="Q2427" s="371">
        <f t="shared" si="718"/>
        <v>-100.61053132392092</v>
      </c>
      <c r="R2427" s="12">
        <f t="shared" si="719"/>
        <v>79.389468676079076</v>
      </c>
      <c r="S2427" s="57">
        <f t="shared" si="720"/>
        <v>8.4189315325548648</v>
      </c>
      <c r="T2427" s="12">
        <f t="shared" si="703"/>
        <v>10.790272300899417</v>
      </c>
    </row>
    <row r="2428" spans="1:20" x14ac:dyDescent="0.25">
      <c r="A2428" s="57">
        <f t="shared" si="704"/>
        <v>53098.718193748144</v>
      </c>
      <c r="B2428" s="12">
        <f t="shared" si="721"/>
        <v>8450.9234723785739</v>
      </c>
      <c r="C2428" s="57" t="str">
        <f t="shared" si="705"/>
        <v>-0.632071537390159-3.39174690818387i</v>
      </c>
      <c r="D2428" s="57" t="str">
        <f t="shared" si="706"/>
        <v>7.77806993502947-4.17957480933473i</v>
      </c>
      <c r="E2428" s="57" t="str">
        <f t="shared" si="707"/>
        <v>164.325924251076+16.4918191728496i</v>
      </c>
      <c r="F2428" s="57" t="str">
        <f t="shared" si="708"/>
        <v>3.83824409623008-7.93313562103529i</v>
      </c>
      <c r="G2428" s="57" t="str">
        <f t="shared" si="709"/>
        <v>0.999584424435313-0.020381434238957i</v>
      </c>
      <c r="H2428" s="57" t="str">
        <f t="shared" si="710"/>
        <v>340.660420693688+962.197524090553i</v>
      </c>
      <c r="I2428" s="57" t="str">
        <f t="shared" si="711"/>
        <v>25.2223165837515+2.7946470082944i</v>
      </c>
      <c r="K2428" s="57" t="str">
        <f t="shared" si="712"/>
        <v>0.0039236286030932-0.0185161344820969i</v>
      </c>
      <c r="L2428" s="57" t="str">
        <f t="shared" si="713"/>
        <v>0.000125-0.0593721510996742i</v>
      </c>
      <c r="M2428" s="57" t="str">
        <f t="shared" si="714"/>
        <v>0.0015-0.0286213470042806i</v>
      </c>
      <c r="N2428" s="57">
        <f t="shared" si="715"/>
        <v>79.443691957848301</v>
      </c>
      <c r="O2428" s="57">
        <f t="shared" si="716"/>
        <v>10.756732722639162</v>
      </c>
      <c r="P2428" s="371">
        <f t="shared" si="717"/>
        <v>10.756732722639162</v>
      </c>
      <c r="Q2428" s="371">
        <f t="shared" si="718"/>
        <v>-100.5563080421517</v>
      </c>
      <c r="R2428" s="12">
        <f t="shared" si="719"/>
        <v>79.443691957848301</v>
      </c>
      <c r="S2428" s="57">
        <f t="shared" si="720"/>
        <v>8.4509234723785731</v>
      </c>
      <c r="T2428" s="12">
        <f t="shared" si="703"/>
        <v>10.756732722639162</v>
      </c>
    </row>
    <row r="2429" spans="1:20" x14ac:dyDescent="0.25">
      <c r="A2429" s="57">
        <f t="shared" si="704"/>
        <v>53300.493322884387</v>
      </c>
      <c r="B2429" s="12">
        <f t="shared" si="721"/>
        <v>8483.0369815736121</v>
      </c>
      <c r="C2429" s="57" t="str">
        <f t="shared" si="705"/>
        <v>-0.626452612534781-3.37928715253229i</v>
      </c>
      <c r="D2429" s="57" t="str">
        <f t="shared" si="706"/>
        <v>7.7779034229169-4.16687657537607i</v>
      </c>
      <c r="E2429" s="57" t="str">
        <f t="shared" si="707"/>
        <v>164.407165018032+16.5312740422801i</v>
      </c>
      <c r="F2429" s="57" t="str">
        <f t="shared" si="708"/>
        <v>3.83823195062407-7.90369723905682i</v>
      </c>
      <c r="G2429" s="57" t="str">
        <f t="shared" si="709"/>
        <v>0.999581261385156-0.0204588189496857i</v>
      </c>
      <c r="H2429" s="57" t="str">
        <f t="shared" si="710"/>
        <v>344.240980029305+969.905068902125i</v>
      </c>
      <c r="I2429" s="57" t="str">
        <f t="shared" si="711"/>
        <v>25.3530195124207+2.82652616972847i</v>
      </c>
      <c r="K2429" s="57" t="str">
        <f t="shared" si="712"/>
        <v>0.00389994595048634-0.0184502359751952i</v>
      </c>
      <c r="L2429" s="57" t="str">
        <f t="shared" si="713"/>
        <v>0.000125-0.0591473910138218i</v>
      </c>
      <c r="M2429" s="57" t="str">
        <f t="shared" si="714"/>
        <v>0.0015-0.0285129976133499i</v>
      </c>
      <c r="N2429" s="57">
        <f t="shared" si="715"/>
        <v>79.49772548833208</v>
      </c>
      <c r="O2429" s="57">
        <f t="shared" si="716"/>
        <v>10.723243403767997</v>
      </c>
      <c r="P2429" s="371">
        <f t="shared" si="717"/>
        <v>10.723243403767997</v>
      </c>
      <c r="Q2429" s="371">
        <f t="shared" si="718"/>
        <v>-100.50227451166792</v>
      </c>
      <c r="R2429" s="12">
        <f t="shared" si="719"/>
        <v>79.49772548833208</v>
      </c>
      <c r="S2429" s="57">
        <f t="shared" si="720"/>
        <v>8.483036981573612</v>
      </c>
      <c r="T2429" s="12">
        <f t="shared" si="703"/>
        <v>10.723243403767997</v>
      </c>
    </row>
    <row r="2430" spans="1:20" x14ac:dyDescent="0.25">
      <c r="A2430" s="57">
        <f t="shared" si="704"/>
        <v>53503.035197511352</v>
      </c>
      <c r="B2430" s="12">
        <f t="shared" si="721"/>
        <v>8515.2725221035926</v>
      </c>
      <c r="C2430" s="57" t="str">
        <f t="shared" si="705"/>
        <v>-0.620881853811309-3.36688742288209i</v>
      </c>
      <c r="D2430" s="57" t="str">
        <f t="shared" si="706"/>
        <v>7.77773565011864-4.15423814856168i</v>
      </c>
      <c r="E2430" s="57" t="str">
        <f t="shared" si="707"/>
        <v>164.488856865483+16.5704996431793i</v>
      </c>
      <c r="F2430" s="57" t="str">
        <f t="shared" si="708"/>
        <v>3.83821971261382-7.87437255063243i</v>
      </c>
      <c r="G2430" s="57" t="str">
        <f t="shared" si="709"/>
        <v>0.999578074270391-0.0205364969818942i</v>
      </c>
      <c r="H2430" s="57" t="str">
        <f t="shared" si="710"/>
        <v>347.899903145025+977.719369962473i</v>
      </c>
      <c r="I2430" s="57" t="str">
        <f t="shared" si="711"/>
        <v>25.4859754652276+2.85830286375861i</v>
      </c>
      <c r="K2430" s="57" t="str">
        <f t="shared" si="712"/>
        <v>0.00387643178643488-0.0183845424875398i</v>
      </c>
      <c r="L2430" s="57" t="str">
        <f t="shared" si="713"/>
        <v>0.000125-0.0589234817830461i</v>
      </c>
      <c r="M2430" s="57" t="str">
        <f t="shared" si="714"/>
        <v>0.0015-0.0284050583914623i</v>
      </c>
      <c r="N2430" s="57">
        <f t="shared" si="715"/>
        <v>79.551567513456561</v>
      </c>
      <c r="O2430" s="57">
        <f t="shared" si="716"/>
        <v>10.689804202645554</v>
      </c>
      <c r="P2430" s="371">
        <f t="shared" si="717"/>
        <v>10.689804202645554</v>
      </c>
      <c r="Q2430" s="371">
        <f t="shared" si="718"/>
        <v>-100.44843248654344</v>
      </c>
      <c r="R2430" s="12">
        <f t="shared" si="719"/>
        <v>79.551567513456561</v>
      </c>
      <c r="S2430" s="57">
        <f t="shared" si="720"/>
        <v>8.5152725221035919</v>
      </c>
      <c r="T2430" s="12">
        <f t="shared" si="703"/>
        <v>10.689804202645554</v>
      </c>
    </row>
    <row r="2431" spans="1:20" x14ac:dyDescent="0.25">
      <c r="A2431" s="57">
        <f t="shared" si="704"/>
        <v>53706.346731261889</v>
      </c>
      <c r="B2431" s="12">
        <f t="shared" si="721"/>
        <v>8547.6305576875857</v>
      </c>
      <c r="C2431" s="57" t="str">
        <f t="shared" si="705"/>
        <v>-0.615358965406998-3.35454735396819i</v>
      </c>
      <c r="D2431" s="57" t="str">
        <f t="shared" si="706"/>
        <v>7.77756660714513-4.1416593455501i</v>
      </c>
      <c r="E2431" s="57" t="str">
        <f t="shared" si="707"/>
        <v>164.571000649713+16.6094927127501i</v>
      </c>
      <c r="F2431" s="57" t="str">
        <f t="shared" si="708"/>
        <v>3.83820738149693-7.8451611338734i</v>
      </c>
      <c r="G2431" s="57" t="str">
        <f t="shared" si="709"/>
        <v>0.999574862908089-0.0206144694417391i</v>
      </c>
      <c r="H2431" s="57" t="str">
        <f t="shared" si="710"/>
        <v>351.639508892916+985.642618818725i</v>
      </c>
      <c r="I2431" s="57" t="str">
        <f t="shared" si="711"/>
        <v>25.6212378919758+2.88996582712321i</v>
      </c>
      <c r="K2431" s="57" t="str">
        <f t="shared" si="712"/>
        <v>0.00385308498810398-0.0183190537176797i</v>
      </c>
      <c r="L2431" s="57" t="str">
        <f t="shared" si="713"/>
        <v>0.000125-0.0587004201863379i</v>
      </c>
      <c r="M2431" s="57" t="str">
        <f t="shared" si="714"/>
        <v>0.0015-0.028297527785876i</v>
      </c>
      <c r="N2431" s="57">
        <f t="shared" si="715"/>
        <v>79.605216283550533</v>
      </c>
      <c r="O2431" s="57">
        <f t="shared" si="716"/>
        <v>10.656414976418855</v>
      </c>
      <c r="P2431" s="371">
        <f t="shared" si="717"/>
        <v>10.656414976418855</v>
      </c>
      <c r="Q2431" s="371">
        <f t="shared" si="718"/>
        <v>-100.39478371644947</v>
      </c>
      <c r="R2431" s="12">
        <f t="shared" si="719"/>
        <v>79.605216283550533</v>
      </c>
      <c r="S2431" s="57">
        <f t="shared" si="720"/>
        <v>8.5476305576875848</v>
      </c>
      <c r="T2431" s="12">
        <f t="shared" si="703"/>
        <v>10.656414976418855</v>
      </c>
    </row>
    <row r="2432" spans="1:20" x14ac:dyDescent="0.25">
      <c r="A2432" s="57">
        <f t="shared" si="704"/>
        <v>53910.43084884069</v>
      </c>
      <c r="B2432" s="12">
        <f t="shared" si="721"/>
        <v>8580.1115538067988</v>
      </c>
      <c r="C2432" s="57" t="str">
        <f t="shared" si="705"/>
        <v>-0.609883653211626-3.34226658289341i</v>
      </c>
      <c r="D2432" s="57" t="str">
        <f t="shared" si="706"/>
        <v>7.77739628443601-4.1291399838402i</v>
      </c>
      <c r="E2432" s="57" t="str">
        <f t="shared" si="707"/>
        <v>164.653597211556+16.6482499659079i</v>
      </c>
      <c r="F2432" s="57" t="str">
        <f t="shared" si="708"/>
        <v>3.83819495656561-7.81606256851988i</v>
      </c>
      <c r="G2432" s="57" t="str">
        <f t="shared" si="709"/>
        <v>0.999571627113931-0.0206927374394837i</v>
      </c>
      <c r="H2432" s="57" t="str">
        <f t="shared" si="710"/>
        <v>355.462202915012+993.67706365598i</v>
      </c>
      <c r="I2432" s="57" t="str">
        <f t="shared" si="711"/>
        <v>25.7588618827467+2.92150312272728i</v>
      </c>
      <c r="K2432" s="57" t="str">
        <f t="shared" si="712"/>
        <v>0.0038299044390235-0.0182537693605385i</v>
      </c>
      <c r="L2432" s="57" t="str">
        <f t="shared" si="713"/>
        <v>0.000125-0.0584782030148814i</v>
      </c>
      <c r="M2432" s="57" t="str">
        <f t="shared" si="714"/>
        <v>0.0015-0.028190404249727i</v>
      </c>
      <c r="N2432" s="57">
        <f t="shared" si="715"/>
        <v>79.658670053368255</v>
      </c>
      <c r="O2432" s="57">
        <f t="shared" si="716"/>
        <v>10.62307558102292</v>
      </c>
      <c r="P2432" s="371">
        <f t="shared" si="717"/>
        <v>10.62307558102292</v>
      </c>
      <c r="Q2432" s="371">
        <f t="shared" si="718"/>
        <v>-100.34132994663175</v>
      </c>
      <c r="R2432" s="12">
        <f t="shared" si="719"/>
        <v>79.658670053368255</v>
      </c>
      <c r="S2432" s="57">
        <f t="shared" si="720"/>
        <v>8.5801115538067982</v>
      </c>
      <c r="T2432" s="12">
        <f t="shared" si="703"/>
        <v>10.62307558102292</v>
      </c>
    </row>
    <row r="2433" spans="1:20" x14ac:dyDescent="0.25">
      <c r="A2433" s="57">
        <f t="shared" si="704"/>
        <v>54115.290486066282</v>
      </c>
      <c r="B2433" s="12">
        <f t="shared" si="721"/>
        <v>8612.7159777112647</v>
      </c>
      <c r="C2433" s="57" t="str">
        <f t="shared" si="705"/>
        <v>-0.604455624808703-3.33004474910796i</v>
      </c>
      <c r="D2433" s="57" t="str">
        <f t="shared" si="706"/>
        <v>7.77722467235995-4.11667988176834i</v>
      </c>
      <c r="E2433" s="57" t="str">
        <f t="shared" si="707"/>
        <v>164.736647376122+16.6867680952987i</v>
      </c>
      <c r="F2433" s="57" t="str">
        <f t="shared" si="708"/>
        <v>3.83818243710675-7.78707643593501i</v>
      </c>
      <c r="G2433" s="57" t="str">
        <f t="shared" si="709"/>
        <v>0.999568366702203-0.0207713020895127i</v>
      </c>
      <c r="H2433" s="57" t="str">
        <f t="shared" si="710"/>
        <v>359.370481553514+1001.82501093777i</v>
      </c>
      <c r="I2433" s="57" t="str">
        <f t="shared" si="711"/>
        <v>25.8989042289459+2.95290210046727i</v>
      </c>
      <c r="K2433" s="57" t="str">
        <f t="shared" si="712"/>
        <v>0.00380688902906864-0.0181886891074726i</v>
      </c>
      <c r="L2433" s="57" t="str">
        <f t="shared" si="713"/>
        <v>0.000125-0.0582568270720079i</v>
      </c>
      <c r="M2433" s="57" t="str">
        <f t="shared" si="714"/>
        <v>0.0015-0.0280836862420074i</v>
      </c>
      <c r="N2433" s="57">
        <f t="shared" si="715"/>
        <v>79.71192708211494</v>
      </c>
      <c r="O2433" s="57">
        <f t="shared" si="716"/>
        <v>10.589785871182064</v>
      </c>
      <c r="P2433" s="371">
        <f t="shared" si="717"/>
        <v>10.589785871182064</v>
      </c>
      <c r="Q2433" s="371">
        <f t="shared" si="718"/>
        <v>-100.28807291788506</v>
      </c>
      <c r="R2433" s="12">
        <f t="shared" si="719"/>
        <v>79.71192708211494</v>
      </c>
      <c r="S2433" s="57">
        <f t="shared" si="720"/>
        <v>8.6127159777112645</v>
      </c>
      <c r="T2433" s="12">
        <f t="shared" si="703"/>
        <v>10.589785871182064</v>
      </c>
    </row>
    <row r="2434" spans="1:20" x14ac:dyDescent="0.25">
      <c r="A2434" s="57">
        <f t="shared" si="704"/>
        <v>54320.928589913339</v>
      </c>
      <c r="B2434" s="12">
        <f t="shared" si="721"/>
        <v>8645.4442984265679</v>
      </c>
      <c r="C2434" s="57" t="str">
        <f t="shared" si="705"/>
        <v>-0.599074589466656-3.31788149438872i</v>
      </c>
      <c r="D2434" s="57" t="str">
        <f t="shared" si="706"/>
        <v>7.77705176121402-4.1042788585056i</v>
      </c>
      <c r="E2434" s="57" t="str">
        <f t="shared" si="707"/>
        <v>164.820151952523+16.7250437713203i</v>
      </c>
      <c r="F2434" s="57" t="str">
        <f t="shared" si="708"/>
        <v>3.83816982240184-7.75820231909877i</v>
      </c>
      <c r="G2434" s="57" t="str">
        <f t="shared" si="709"/>
        <v>0.999565081485777-0.0208501645103461i</v>
      </c>
      <c r="H2434" s="57" t="str">
        <f t="shared" si="710"/>
        <v>363.36693596611+1010.08882709127i</v>
      </c>
      <c r="I2434" s="57" t="str">
        <f t="shared" si="711"/>
        <v>26.0414234869692+2.98414935559948i</v>
      </c>
      <c r="K2434" s="57" t="str">
        <f t="shared" si="712"/>
        <v>0.00378403765444024-0.0181238126463275i</v>
      </c>
      <c r="L2434" s="57" t="str">
        <f t="shared" si="713"/>
        <v>0.000125-0.0580362891731499i</v>
      </c>
      <c r="M2434" s="57" t="str">
        <f t="shared" si="714"/>
        <v>0.0015-0.0279773722275427i</v>
      </c>
      <c r="N2434" s="57">
        <f t="shared" si="715"/>
        <v>79.764985633471369</v>
      </c>
      <c r="O2434" s="57">
        <f t="shared" si="716"/>
        <v>10.556545700410194</v>
      </c>
      <c r="P2434" s="371">
        <f t="shared" si="717"/>
        <v>10.556545700410194</v>
      </c>
      <c r="Q2434" s="371">
        <f t="shared" si="718"/>
        <v>-100.23501436652863</v>
      </c>
      <c r="R2434" s="12">
        <f t="shared" si="719"/>
        <v>79.764985633471369</v>
      </c>
      <c r="S2434" s="57">
        <f t="shared" si="720"/>
        <v>8.6454442984265683</v>
      </c>
      <c r="T2434" s="12">
        <f t="shared" si="703"/>
        <v>10.556545700410194</v>
      </c>
    </row>
    <row r="2435" spans="1:20" x14ac:dyDescent="0.25">
      <c r="A2435" s="57">
        <f t="shared" si="704"/>
        <v>54527.348118555012</v>
      </c>
      <c r="B2435" s="12">
        <f t="shared" si="721"/>
        <v>8678.2969867605898</v>
      </c>
      <c r="C2435" s="57" t="str">
        <f t="shared" si="705"/>
        <v>-0.593740258129989-3.30577646281899i</v>
      </c>
      <c r="D2435" s="57" t="str">
        <f t="shared" si="706"/>
        <v>7.77687754122308-4.09193673405493i</v>
      </c>
      <c r="E2435" s="57" t="str">
        <f t="shared" si="707"/>
        <v>164.904111733603+16.7630736421458i</v>
      </c>
      <c r="F2435" s="57" t="str">
        <f t="shared" si="708"/>
        <v>3.83815711172689-7.729439802602i</v>
      </c>
      <c r="G2435" s="57" t="str">
        <f t="shared" si="709"/>
        <v>0.999561771276111-0.0209293258246548i</v>
      </c>
      <c r="H2435" s="57" t="str">
        <f t="shared" si="710"/>
        <v>367.454256458548+1018.47094023764i</v>
      </c>
      <c r="I2435" s="57" t="str">
        <f t="shared" si="711"/>
        <v>26.186480044613+3.01523068448555i</v>
      </c>
      <c r="K2435" s="57" t="str">
        <f t="shared" si="712"/>
        <v>0.00376134921764508-0.0180591396614944i</v>
      </c>
      <c r="L2435" s="57" t="str">
        <f t="shared" si="713"/>
        <v>0.000125-0.057816586145796i</v>
      </c>
      <c r="M2435" s="57" t="str">
        <f t="shared" si="714"/>
        <v>0.0015-0.0278714606769703i</v>
      </c>
      <c r="N2435" s="57">
        <f t="shared" si="715"/>
        <v>79.817843975619681</v>
      </c>
      <c r="O2435" s="57">
        <f t="shared" si="716"/>
        <v>10.523354921011791</v>
      </c>
      <c r="P2435" s="371">
        <f t="shared" si="717"/>
        <v>10.523354921011791</v>
      </c>
      <c r="Q2435" s="371">
        <f t="shared" si="718"/>
        <v>-100.18215602438032</v>
      </c>
      <c r="R2435" s="12">
        <f t="shared" si="719"/>
        <v>79.817843975619681</v>
      </c>
      <c r="S2435" s="57">
        <f t="shared" si="720"/>
        <v>8.6782969867605892</v>
      </c>
      <c r="T2435" s="12">
        <f t="shared" si="703"/>
        <v>10.523354921011791</v>
      </c>
    </row>
    <row r="2436" spans="1:20" x14ac:dyDescent="0.25">
      <c r="A2436" s="57">
        <f t="shared" si="704"/>
        <v>54734.552041405528</v>
      </c>
      <c r="B2436" s="12">
        <f t="shared" si="721"/>
        <v>8711.2745153102805</v>
      </c>
      <c r="C2436" s="57" t="str">
        <f t="shared" si="705"/>
        <v>-0.588452343410384-3.29372930076833i</v>
      </c>
      <c r="D2436" s="57" t="str">
        <f t="shared" si="706"/>
        <v>7.77670200253936-4.07965332924842i</v>
      </c>
      <c r="E2436" s="57" t="str">
        <f t="shared" si="707"/>
        <v>164.988527495659+16.8008543337515i</v>
      </c>
      <c r="F2436" s="57" t="str">
        <f t="shared" si="708"/>
        <v>3.83814430435241-7.70078847264047i</v>
      </c>
      <c r="G2436" s="57" t="str">
        <f t="shared" si="709"/>
        <v>0.999558435883227-0.0210087871592741i</v>
      </c>
      <c r="H2436" s="57" t="str">
        <f t="shared" si="710"/>
        <v>371.635237047521+1026.9738419676i</v>
      </c>
      <c r="I2436" s="57" t="str">
        <f t="shared" si="711"/>
        <v>26.3341361903556+3.0461310375317i</v>
      </c>
      <c r="K2436" s="57" t="str">
        <f t="shared" si="712"/>
        <v>0.00373882262747582-0.0179946698339662i</v>
      </c>
      <c r="L2436" s="57" t="str">
        <f t="shared" si="713"/>
        <v>0.000125-0.0575977148294441i</v>
      </c>
      <c r="M2436" s="57" t="str">
        <f t="shared" si="714"/>
        <v>0.0015-0.0277659500667168i</v>
      </c>
      <c r="N2436" s="57">
        <f t="shared" si="715"/>
        <v>79.870500381269594</v>
      </c>
      <c r="O2436" s="57">
        <f t="shared" si="716"/>
        <v>10.49021338408261</v>
      </c>
      <c r="P2436" s="371">
        <f t="shared" si="717"/>
        <v>10.49021338408261</v>
      </c>
      <c r="Q2436" s="371">
        <f t="shared" si="718"/>
        <v>-100.12949961873041</v>
      </c>
      <c r="R2436" s="12">
        <f t="shared" si="719"/>
        <v>79.870500381269594</v>
      </c>
      <c r="S2436" s="57">
        <f t="shared" si="720"/>
        <v>8.7112745153102811</v>
      </c>
      <c r="T2436" s="12">
        <f t="shared" si="703"/>
        <v>10.49021338408261</v>
      </c>
    </row>
    <row r="2437" spans="1:20" x14ac:dyDescent="0.25">
      <c r="A2437" s="57">
        <f t="shared" si="704"/>
        <v>54942.543339162876</v>
      </c>
      <c r="B2437" s="12">
        <f t="shared" si="721"/>
        <v>8744.3773584684604</v>
      </c>
      <c r="C2437" s="57" t="str">
        <f t="shared" si="705"/>
        <v>-0.583210559577731-3.28173965687259i</v>
      </c>
      <c r="D2437" s="57" t="str">
        <f t="shared" si="706"/>
        <v>7.77652513524191-4.06742846574444i</v>
      </c>
      <c r="E2437" s="57" t="str">
        <f t="shared" si="707"/>
        <v>165.073399998169+16.838382449946i</v>
      </c>
      <c r="F2437" s="57" t="str">
        <f t="shared" si="708"/>
        <v>3.83813139954341-7.67224791700883i</v>
      </c>
      <c r="G2437" s="57" t="str">
        <f t="shared" si="709"/>
        <v>0.999555075115708-0.0210885496452192i</v>
      </c>
      <c r="H2437" s="57" t="str">
        <f t="shared" si="710"/>
        <v>375.912780267743+1035.60008916252i</v>
      </c>
      <c r="I2437" s="57" t="str">
        <f t="shared" si="711"/>
        <v>26.4844561856492+3.07683446912937i</v>
      </c>
      <c r="K2437" s="57" t="str">
        <f t="shared" si="712"/>
        <v>0.0037164567989909-0.0179304028413923i</v>
      </c>
      <c r="L2437" s="57" t="str">
        <f t="shared" si="713"/>
        <v>0.000125-0.0573796720755567i</v>
      </c>
      <c r="M2437" s="57" t="str">
        <f t="shared" si="714"/>
        <v>0.0015-0.0276608388789766i</v>
      </c>
      <c r="N2437" s="57">
        <f t="shared" si="715"/>
        <v>79.922953127685915</v>
      </c>
      <c r="O2437" s="57">
        <f t="shared" si="716"/>
        <v>10.457120939510322</v>
      </c>
      <c r="P2437" s="371">
        <f t="shared" si="717"/>
        <v>10.457120939510322</v>
      </c>
      <c r="Q2437" s="371">
        <f t="shared" si="718"/>
        <v>-100.07704687231409</v>
      </c>
      <c r="R2437" s="12">
        <f t="shared" si="719"/>
        <v>79.922953127685915</v>
      </c>
      <c r="S2437" s="57">
        <f t="shared" si="720"/>
        <v>8.7443773584684603</v>
      </c>
      <c r="T2437" s="12">
        <f t="shared" si="703"/>
        <v>10.457120939510322</v>
      </c>
    </row>
    <row r="2438" spans="1:20" x14ac:dyDescent="0.25">
      <c r="A2438" s="57">
        <f t="shared" si="704"/>
        <v>55151.325003851693</v>
      </c>
      <c r="B2438" s="12">
        <f t="shared" si="721"/>
        <v>8777.605992430641</v>
      </c>
      <c r="C2438" s="57" t="str">
        <f t="shared" si="705"/>
        <v>-0.578014622551214-3.26980718201423i</v>
      </c>
      <c r="D2438" s="57" t="str">
        <f t="shared" si="706"/>
        <v>7.77634692933601-4.05526196602495i</v>
      </c>
      <c r="E2438" s="57" t="str">
        <f t="shared" si="707"/>
        <v>165.158729983511+16.8756545724053i</v>
      </c>
      <c r="F2438" s="57" t="str">
        <f t="shared" si="708"/>
        <v>3.83811839655927-7.64381772509479i</v>
      </c>
      <c r="G2438" s="57" t="str">
        <f t="shared" si="709"/>
        <v>0.999551688780685-0.0211686144176995i</v>
      </c>
      <c r="H2438" s="57" t="str">
        <f t="shared" si="710"/>
        <v>380.289902237998+1044.35230586084i</v>
      </c>
      <c r="I2438" s="57" t="str">
        <f t="shared" si="711"/>
        <v>26.6375063403624+3.10732408438657i</v>
      </c>
      <c r="K2438" s="57" t="str">
        <f t="shared" si="712"/>
        <v>0.00369425065349403-0.0178663383581343i</v>
      </c>
      <c r="L2438" s="57" t="str">
        <f t="shared" si="713"/>
        <v>0.000125-0.0571624547475161i</v>
      </c>
      <c r="M2438" s="57" t="str">
        <f t="shared" si="714"/>
        <v>0.0015-0.0275561256016902i</v>
      </c>
      <c r="N2438" s="57">
        <f t="shared" si="715"/>
        <v>79.975200496715416</v>
      </c>
      <c r="O2438" s="57">
        <f t="shared" si="716"/>
        <v>10.424077435975496</v>
      </c>
      <c r="P2438" s="371">
        <f t="shared" si="717"/>
        <v>10.424077435975496</v>
      </c>
      <c r="Q2438" s="371">
        <f t="shared" si="718"/>
        <v>-100.02479950328458</v>
      </c>
      <c r="R2438" s="12">
        <f t="shared" si="719"/>
        <v>79.975200496715416</v>
      </c>
      <c r="S2438" s="57">
        <f t="shared" si="720"/>
        <v>8.7776059924306402</v>
      </c>
      <c r="T2438" s="12">
        <f t="shared" si="703"/>
        <v>10.424077435975496</v>
      </c>
    </row>
    <row r="2439" spans="1:20" x14ac:dyDescent="0.25">
      <c r="A2439" s="57">
        <f t="shared" si="704"/>
        <v>55360.900038866326</v>
      </c>
      <c r="B2439" s="12">
        <f t="shared" si="721"/>
        <v>8810.9608952018771</v>
      </c>
      <c r="C2439" s="57" t="str">
        <f t="shared" si="705"/>
        <v>-0.57286424989021-3.25793152930261i</v>
      </c>
      <c r="D2439" s="57" t="str">
        <f t="shared" si="706"/>
        <v>7.77616737475275-4.04315365339265i</v>
      </c>
      <c r="E2439" s="57" t="str">
        <f t="shared" si="707"/>
        <v>165.244518176686+16.9126672607091i</v>
      </c>
      <c r="F2439" s="57" t="str">
        <f t="shared" si="708"/>
        <v>3.8381052946538-7.6154974878731i</v>
      </c>
      <c r="G2439" s="57" t="str">
        <f t="shared" si="709"/>
        <v>0.999548276683825-0.0212489826161335i</v>
      </c>
      <c r="H2439" s="57" t="str">
        <f t="shared" si="710"/>
        <v>384.769738002118+1053.23318516962i</v>
      </c>
      <c r="I2439" s="57" t="str">
        <f t="shared" si="711"/>
        <v>26.7933550915268+3.13758198242362i</v>
      </c>
      <c r="K2439" s="57" t="str">
        <f t="shared" si="712"/>
        <v>0.00367220311851364-0.0178024760553193i</v>
      </c>
      <c r="L2439" s="57" t="str">
        <f t="shared" si="713"/>
        <v>0.000125-0.0569460597205781i</v>
      </c>
      <c r="M2439" s="57" t="str">
        <f t="shared" si="714"/>
        <v>0.0015-0.0274518087285219i</v>
      </c>
      <c r="N2439" s="57">
        <f t="shared" si="715"/>
        <v>80.02724077481605</v>
      </c>
      <c r="O2439" s="57">
        <f t="shared" si="716"/>
        <v>10.39108272095188</v>
      </c>
      <c r="P2439" s="371">
        <f t="shared" si="717"/>
        <v>10.39108272095188</v>
      </c>
      <c r="Q2439" s="371">
        <f t="shared" si="718"/>
        <v>-99.97275922518395</v>
      </c>
      <c r="R2439" s="12">
        <f t="shared" si="719"/>
        <v>80.02724077481605</v>
      </c>
      <c r="S2439" s="57">
        <f t="shared" si="720"/>
        <v>8.8109608952018768</v>
      </c>
      <c r="T2439" s="12">
        <f t="shared" si="703"/>
        <v>10.39108272095188</v>
      </c>
    </row>
    <row r="2440" spans="1:20" x14ac:dyDescent="0.25">
      <c r="A2440" s="57">
        <f t="shared" si="704"/>
        <v>55571.271459014024</v>
      </c>
      <c r="B2440" s="12">
        <f t="shared" si="721"/>
        <v>8844.4425466036446</v>
      </c>
      <c r="C2440" s="57" t="str">
        <f t="shared" si="705"/>
        <v>-0.567759160785307-3.24611235405463i</v>
      </c>
      <c r="D2440" s="57" t="str">
        <f t="shared" si="706"/>
        <v>7.77598646134843-4.03110335196833i</v>
      </c>
      <c r="E2440" s="57" t="str">
        <f t="shared" si="707"/>
        <v>165.330765285037+16.9494170523808i</v>
      </c>
      <c r="F2440" s="57" t="str">
        <f t="shared" si="708"/>
        <v>3.83809209307514-7.58728679789971i</v>
      </c>
      <c r="G2440" s="57" t="str">
        <f t="shared" si="709"/>
        <v>0.999544838629319-0.0213296553841637i</v>
      </c>
      <c r="H2440" s="57" t="str">
        <f t="shared" si="710"/>
        <v>389.355547161587+1062.24549122067i</v>
      </c>
      <c r="I2440" s="57" t="str">
        <f t="shared" si="711"/>
        <v>26.9520730855402+3.16758919599279i</v>
      </c>
      <c r="K2440" s="57" t="str">
        <f t="shared" si="712"/>
        <v>0.00365031312778199-0.017738815600894i</v>
      </c>
      <c r="L2440" s="57" t="str">
        <f t="shared" si="713"/>
        <v>0.000125-0.0567304838818273i</v>
      </c>
      <c r="M2440" s="57" t="str">
        <f t="shared" si="714"/>
        <v>0.0015-0.0273478867588383i</v>
      </c>
      <c r="N2440" s="57">
        <f t="shared" si="715"/>
        <v>80.079072253084803</v>
      </c>
      <c r="O2440" s="57">
        <f t="shared" si="716"/>
        <v>10.35813664070721</v>
      </c>
      <c r="P2440" s="371">
        <f t="shared" si="717"/>
        <v>10.35813664070721</v>
      </c>
      <c r="Q2440" s="371">
        <f t="shared" si="718"/>
        <v>-99.920927746915197</v>
      </c>
      <c r="R2440" s="12">
        <f t="shared" si="719"/>
        <v>80.079072253084803</v>
      </c>
      <c r="S2440" s="57">
        <f t="shared" si="720"/>
        <v>8.8444425466036449</v>
      </c>
      <c r="T2440" s="12">
        <f t="shared" si="703"/>
        <v>10.35813664070721</v>
      </c>
    </row>
    <row r="2441" spans="1:20" x14ac:dyDescent="0.25">
      <c r="A2441" s="57">
        <f t="shared" si="704"/>
        <v>55782.442290558276</v>
      </c>
      <c r="B2441" s="12">
        <f t="shared" si="721"/>
        <v>8878.051428280738</v>
      </c>
      <c r="C2441" s="57" t="str">
        <f t="shared" si="705"/>
        <v>-0.562699076049206-3.23434931377567i</v>
      </c>
      <c r="D2441" s="57" t="str">
        <f t="shared" si="706"/>
        <v>7.77580417890396-4.019110886688i</v>
      </c>
      <c r="E2441" s="57" t="str">
        <f t="shared" si="707"/>
        <v>165.417471997974+16.985900462931i</v>
      </c>
      <c r="F2441" s="57" t="str">
        <f t="shared" si="708"/>
        <v>3.83807879106571-7.55918524930589i</v>
      </c>
      <c r="G2441" s="57" t="str">
        <f t="shared" si="709"/>
        <v>0.999541374419876-0.0214106338696712i</v>
      </c>
      <c r="H2441" s="57" t="str">
        <f t="shared" si="710"/>
        <v>394.050719818022+1071.3920611705i</v>
      </c>
      <c r="I2441" s="57" t="str">
        <f t="shared" si="711"/>
        <v>27.1137332639929+3.19732562715661i</v>
      </c>
      <c r="K2441" s="57" t="str">
        <f t="shared" si="712"/>
        <v>0.0036285796212144-0.0176753566596781i</v>
      </c>
      <c r="L2441" s="57" t="str">
        <f t="shared" si="713"/>
        <v>0.000125-0.0565157241301326i</v>
      </c>
      <c r="M2441" s="57" t="str">
        <f t="shared" si="714"/>
        <v>0.0015-0.0272443581976871i</v>
      </c>
      <c r="N2441" s="57">
        <f t="shared" si="715"/>
        <v>80.130693227287964</v>
      </c>
      <c r="O2441" s="57">
        <f t="shared" si="716"/>
        <v>10.325239040304215</v>
      </c>
      <c r="P2441" s="371">
        <f t="shared" si="717"/>
        <v>10.325239040304215</v>
      </c>
      <c r="Q2441" s="371">
        <f t="shared" si="718"/>
        <v>-99.869306772712036</v>
      </c>
      <c r="R2441" s="12">
        <f t="shared" si="719"/>
        <v>80.130693227287964</v>
      </c>
      <c r="S2441" s="57">
        <f t="shared" si="720"/>
        <v>8.8780514282807381</v>
      </c>
      <c r="T2441" s="12">
        <f t="shared" si="703"/>
        <v>10.325239040304215</v>
      </c>
    </row>
    <row r="2442" spans="1:20" x14ac:dyDescent="0.25">
      <c r="A2442" s="57">
        <f t="shared" si="704"/>
        <v>55994.415571262391</v>
      </c>
      <c r="B2442" s="12">
        <f t="shared" si="721"/>
        <v>8911.7880237082045</v>
      </c>
      <c r="C2442" s="57" t="str">
        <f t="shared" si="705"/>
        <v>-0.557683718107568-3.22264206814035i</v>
      </c>
      <c r="D2442" s="57" t="str">
        <f t="shared" si="706"/>
        <v>7.77562051712447-4.0071760833003i</v>
      </c>
      <c r="E2442" s="57" t="str">
        <f t="shared" si="707"/>
        <v>165.504638986682+17.0221139859056i</v>
      </c>
      <c r="F2442" s="57" t="str">
        <f t="shared" si="708"/>
        <v>3.83806538786219-7.53119243779243i</v>
      </c>
      <c r="G2442" s="57" t="str">
        <f t="shared" si="709"/>
        <v>0.999537883856705-0.0214919192247908i</v>
      </c>
      <c r="H2442" s="57" t="str">
        <f t="shared" si="710"/>
        <v>398.858782844665+1080.67580724308i</v>
      </c>
      <c r="I2442" s="57" t="str">
        <f t="shared" si="711"/>
        <v>27.2784109532905+3.22676997874641i</v>
      </c>
      <c r="K2442" s="57" t="str">
        <f t="shared" si="712"/>
        <v>0.00360700154488793-0.0176120988934168i</v>
      </c>
      <c r="L2442" s="57" t="str">
        <f t="shared" si="713"/>
        <v>0.000125-0.0563017773761035i</v>
      </c>
      <c r="M2442" s="57" t="str">
        <f t="shared" si="714"/>
        <v>0.0015-0.0271412215557751i</v>
      </c>
      <c r="N2442" s="57">
        <f t="shared" si="715"/>
        <v>80.182101997891181</v>
      </c>
      <c r="O2442" s="57">
        <f t="shared" si="716"/>
        <v>10.292389763600733</v>
      </c>
      <c r="P2442" s="371">
        <f t="shared" si="717"/>
        <v>10.292389763600733</v>
      </c>
      <c r="Q2442" s="371">
        <f t="shared" si="718"/>
        <v>-99.817898002108819</v>
      </c>
      <c r="R2442" s="12">
        <f t="shared" si="719"/>
        <v>80.182101997891181</v>
      </c>
      <c r="S2442" s="57">
        <f t="shared" si="720"/>
        <v>8.9117880237082048</v>
      </c>
      <c r="T2442" s="12">
        <f t="shared" si="703"/>
        <v>10.292389763600733</v>
      </c>
    </row>
    <row r="2443" spans="1:20" x14ac:dyDescent="0.25">
      <c r="A2443" s="57">
        <f t="shared" si="704"/>
        <v>56207.194350433194</v>
      </c>
      <c r="B2443" s="12">
        <f t="shared" si="721"/>
        <v>8945.6528181982958</v>
      </c>
      <c r="C2443" s="57" t="str">
        <f t="shared" si="705"/>
        <v>-0.55271281098992-3.21099027897384i</v>
      </c>
      <c r="D2443" s="57" t="str">
        <f t="shared" si="706"/>
        <v>7.77543546563855-3.99529876836365i</v>
      </c>
      <c r="E2443" s="57" t="str">
        <f t="shared" si="707"/>
        <v>165.592266903847+17.0580540929346i</v>
      </c>
      <c r="F2443" s="57" t="str">
        <f t="shared" si="708"/>
        <v>3.83805188269545-7.50330796062373i</v>
      </c>
      <c r="G2443" s="57" t="str">
        <f t="shared" si="709"/>
        <v>0.999534366739509-0.0215735126059256i</v>
      </c>
      <c r="H2443" s="57" t="str">
        <f t="shared" si="710"/>
        <v>403.783406507611+1090.099718814i</v>
      </c>
      <c r="I2443" s="57" t="str">
        <f t="shared" si="711"/>
        <v>27.4461839582511+3.25589968129489i</v>
      </c>
      <c r="K2443" s="57" t="str">
        <f t="shared" si="712"/>
        <v>0.00358557785102013-0.0175490419608331i</v>
      </c>
      <c r="L2443" s="57" t="str">
        <f t="shared" si="713"/>
        <v>0.000125-0.0560886405420437i</v>
      </c>
      <c r="M2443" s="57" t="str">
        <f t="shared" si="714"/>
        <v>0.0015-0.0270384753494472i</v>
      </c>
      <c r="N2443" s="57">
        <f t="shared" si="715"/>
        <v>80.233296870089802</v>
      </c>
      <c r="O2443" s="57">
        <f t="shared" si="716"/>
        <v>10.259588653250734</v>
      </c>
      <c r="P2443" s="371">
        <f t="shared" si="717"/>
        <v>10.259588653250734</v>
      </c>
      <c r="Q2443" s="371">
        <f t="shared" si="718"/>
        <v>-99.766703129910198</v>
      </c>
      <c r="R2443" s="12">
        <f t="shared" si="719"/>
        <v>80.233296870089802</v>
      </c>
      <c r="S2443" s="57">
        <f t="shared" si="720"/>
        <v>8.9456528181982957</v>
      </c>
      <c r="T2443" s="12">
        <f t="shared" si="703"/>
        <v>10.259588653250734</v>
      </c>
    </row>
    <row r="2444" spans="1:20" x14ac:dyDescent="0.25">
      <c r="A2444" s="57">
        <f t="shared" si="704"/>
        <v>56420.781688964838</v>
      </c>
      <c r="B2444" s="12">
        <f t="shared" si="721"/>
        <v>8979.6462989074498</v>
      </c>
      <c r="C2444" s="57" t="str">
        <f t="shared" si="705"/>
        <v>-0.547786080320427-3.19939361023322i</v>
      </c>
      <c r="D2444" s="57" t="str">
        <f t="shared" si="706"/>
        <v>7.77524901399787-3.98347876924359i</v>
      </c>
      <c r="E2444" s="57" t="str">
        <f t="shared" si="707"/>
        <v>165.680356383371+17.0937172337873i</v>
      </c>
      <c r="F2444" s="57" t="str">
        <f t="shared" si="708"/>
        <v>3.83803827479056-7.47553141662208i</v>
      </c>
      <c r="G2444" s="57" t="str">
        <f t="shared" si="709"/>
        <v>0.999530822866469-0.0216554151737627i</v>
      </c>
      <c r="H2444" s="57" t="str">
        <f t="shared" si="710"/>
        <v>408.828411458784+1099.66686453417i</v>
      </c>
      <c r="I2444" s="57" t="str">
        <f t="shared" si="711"/>
        <v>27.6171326598679+3.28469081511452i</v>
      </c>
      <c r="K2444" s="57" t="str">
        <f t="shared" si="712"/>
        <v>0.00356430749794764-0.0174861855176794i</v>
      </c>
      <c r="L2444" s="57" t="str">
        <f t="shared" si="713"/>
        <v>0.000125-0.0558763105619086i</v>
      </c>
      <c r="M2444" s="57" t="str">
        <f t="shared" si="714"/>
        <v>0.0015-0.0269361181006646i</v>
      </c>
      <c r="N2444" s="57">
        <f t="shared" si="715"/>
        <v>80.284276153841375</v>
      </c>
      <c r="O2444" s="57">
        <f t="shared" si="716"/>
        <v>10.226835550705006</v>
      </c>
      <c r="P2444" s="371">
        <f t="shared" si="717"/>
        <v>10.226835550705006</v>
      </c>
      <c r="Q2444" s="371">
        <f t="shared" si="718"/>
        <v>-99.715723846158625</v>
      </c>
      <c r="R2444" s="12">
        <f t="shared" si="719"/>
        <v>80.284276153841375</v>
      </c>
      <c r="S2444" s="57">
        <f t="shared" si="720"/>
        <v>8.9796462989074506</v>
      </c>
      <c r="T2444" s="12">
        <f t="shared" si="703"/>
        <v>10.226835550705006</v>
      </c>
    </row>
    <row r="2445" spans="1:20" x14ac:dyDescent="0.25">
      <c r="A2445" s="57">
        <f t="shared" si="704"/>
        <v>56635.18065938291</v>
      </c>
      <c r="B2445" s="12">
        <f t="shared" si="721"/>
        <v>9013.7689548432991</v>
      </c>
      <c r="C2445" s="57" t="str">
        <f t="shared" si="705"/>
        <v>-0.542903253308703-3.18785172798894i</v>
      </c>
      <c r="D2445" s="57" t="str">
        <f t="shared" si="706"/>
        <v>7.77506115167664-3.97171591411007i</v>
      </c>
      <c r="E2445" s="57" t="str">
        <f t="shared" si="707"/>
        <v>165.768908040082+17.1290998364285i</v>
      </c>
      <c r="F2445" s="57" t="str">
        <f t="shared" si="708"/>
        <v>3.83802456336671-7.44786240616183i</v>
      </c>
      <c r="G2445" s="57" t="str">
        <f t="shared" si="709"/>
        <v>0.999527252034239-0.0217376280932873i</v>
      </c>
      <c r="H2445" s="57" t="str">
        <f t="shared" si="710"/>
        <v>413.99777612423+1109.38039449099i</v>
      </c>
      <c r="I2445" s="57" t="str">
        <f t="shared" si="711"/>
        <v>27.791340117434+3.31311802716994i</v>
      </c>
      <c r="K2445" s="57" t="str">
        <f t="shared" si="712"/>
        <v>0.0035431894501044-0.0174235292167888i</v>
      </c>
      <c r="L2445" s="57" t="str">
        <f t="shared" si="713"/>
        <v>0.000125-0.0556647843812595i</v>
      </c>
      <c r="M2445" s="57" t="str">
        <f t="shared" si="714"/>
        <v>0.0015-0.0268341483369841i</v>
      </c>
      <c r="N2445" s="57">
        <f t="shared" si="715"/>
        <v>80.335038163897153</v>
      </c>
      <c r="O2445" s="57">
        <f t="shared" si="716"/>
        <v>10.194130296211618</v>
      </c>
      <c r="P2445" s="371">
        <f t="shared" si="717"/>
        <v>10.194130296211618</v>
      </c>
      <c r="Q2445" s="371">
        <f t="shared" si="718"/>
        <v>-99.664961836102847</v>
      </c>
      <c r="R2445" s="12">
        <f t="shared" si="719"/>
        <v>80.335038163897153</v>
      </c>
      <c r="S2445" s="57">
        <f t="shared" si="720"/>
        <v>9.0137689548432984</v>
      </c>
      <c r="T2445" s="12">
        <f t="shared" si="703"/>
        <v>10.194130296211618</v>
      </c>
    </row>
    <row r="2446" spans="1:20" x14ac:dyDescent="0.25">
      <c r="A2446" s="57">
        <f t="shared" si="704"/>
        <v>56850.394345888577</v>
      </c>
      <c r="B2446" s="12">
        <f t="shared" si="721"/>
        <v>9048.0212768717047</v>
      </c>
      <c r="C2446" s="57" t="str">
        <f t="shared" si="705"/>
        <v>-0.538064058740598-3.1763643004066i</v>
      </c>
      <c r="D2446" s="57" t="str">
        <f t="shared" si="706"/>
        <v>7.77487186807082-3.96001003193475i</v>
      </c>
      <c r="E2446" s="57" t="str">
        <f t="shared" si="707"/>
        <v>165.857922469457+17.1641983070805i</v>
      </c>
      <c r="F2446" s="57" t="str">
        <f t="shared" si="708"/>
        <v>3.83801074763711-7.42030053116368i</v>
      </c>
      <c r="G2446" s="57" t="str">
        <f t="shared" si="709"/>
        <v>0.999523654037926-0.0218201525337982i</v>
      </c>
      <c r="H2446" s="57" t="str">
        <f t="shared" si="710"/>
        <v>419.295644513054+1119.24354240395i</v>
      </c>
      <c r="I2446" s="57" t="str">
        <f t="shared" si="711"/>
        <v>27.9688921752322+3.34115444235713i</v>
      </c>
      <c r="K2446" s="57" t="str">
        <f t="shared" si="712"/>
        <v>0.00352222267799998-0.0173610727081256i</v>
      </c>
      <c r="L2446" s="57" t="str">
        <f t="shared" si="713"/>
        <v>0.000125-0.055454058957222i</v>
      </c>
      <c r="M2446" s="57" t="str">
        <f t="shared" si="714"/>
        <v>0.0015-0.0267325645915363i</v>
      </c>
      <c r="N2446" s="57">
        <f t="shared" si="715"/>
        <v>80.385581219834833</v>
      </c>
      <c r="O2446" s="57">
        <f t="shared" si="716"/>
        <v>10.161472728816792</v>
      </c>
      <c r="P2446" s="371">
        <f t="shared" si="717"/>
        <v>10.161472728816792</v>
      </c>
      <c r="Q2446" s="371">
        <f t="shared" si="718"/>
        <v>-99.614418780165167</v>
      </c>
      <c r="R2446" s="12">
        <f t="shared" si="719"/>
        <v>80.385581219834833</v>
      </c>
      <c r="S2446" s="57">
        <f t="shared" si="720"/>
        <v>9.0480212768717045</v>
      </c>
      <c r="T2446" s="12">
        <f t="shared" si="703"/>
        <v>10.161472728816792</v>
      </c>
    </row>
    <row r="2447" spans="1:20" x14ac:dyDescent="0.25">
      <c r="A2447" s="57">
        <f t="shared" si="704"/>
        <v>57066.425844402955</v>
      </c>
      <c r="B2447" s="12">
        <f t="shared" si="721"/>
        <v>9082.4037577238178</v>
      </c>
      <c r="C2447" s="57" t="str">
        <f t="shared" si="705"/>
        <v>-0.53326822696889-3.16493099772881i</v>
      </c>
      <c r="D2447" s="57" t="str">
        <f t="shared" si="706"/>
        <v>7.77468115249789-3.94836095248833i</v>
      </c>
      <c r="E2447" s="57" t="str">
        <f t="shared" si="707"/>
        <v>165.947400247326+17.199009030287i</v>
      </c>
      <c r="F2447" s="57" t="str">
        <f t="shared" si="708"/>
        <v>3.8379968268091-7.39284539508891i</v>
      </c>
      <c r="G2447" s="57" t="str">
        <f t="shared" si="709"/>
        <v>0.999520028671086-0.0219029896689231i</v>
      </c>
      <c r="H2447" s="57" t="str">
        <f t="shared" si="710"/>
        <v>424.726334473923+1129.25962785172i</v>
      </c>
      <c r="I2447" s="57" t="str">
        <f t="shared" si="711"/>
        <v>28.1498775740128+3.3687715687836i</v>
      </c>
      <c r="K2447" s="57" t="str">
        <f t="shared" si="712"/>
        <v>0.00350140615819758-0.0172988156388358i</v>
      </c>
      <c r="L2447" s="57" t="str">
        <f t="shared" si="713"/>
        <v>0.000125-0.0552441312584401i</v>
      </c>
      <c r="M2447" s="57" t="str">
        <f t="shared" si="714"/>
        <v>0.0015-0.0266313654030049i</v>
      </c>
      <c r="N2447" s="57">
        <f t="shared" si="715"/>
        <v>80.435903646092797</v>
      </c>
      <c r="O2447" s="57">
        <f t="shared" si="716"/>
        <v>10.128862686365443</v>
      </c>
      <c r="P2447" s="371">
        <f t="shared" si="717"/>
        <v>10.128862686365443</v>
      </c>
      <c r="Q2447" s="371">
        <f t="shared" si="718"/>
        <v>-99.564096353907203</v>
      </c>
      <c r="R2447" s="12">
        <f t="shared" si="719"/>
        <v>80.435903646092797</v>
      </c>
      <c r="S2447" s="57">
        <f t="shared" si="720"/>
        <v>9.0824037577238173</v>
      </c>
      <c r="T2447" s="12">
        <f t="shared" si="703"/>
        <v>10.128862686365443</v>
      </c>
    </row>
    <row r="2448" spans="1:20" x14ac:dyDescent="0.25">
      <c r="A2448" s="57">
        <f t="shared" si="704"/>
        <v>57283.278262611682</v>
      </c>
      <c r="B2448" s="12">
        <f t="shared" si="721"/>
        <v>9116.916892003168</v>
      </c>
      <c r="C2448" s="57" t="str">
        <f t="shared" si="705"/>
        <v>-0.528515489904035-3.15355149225725i</v>
      </c>
      <c r="D2448" s="57" t="str">
        <f t="shared" si="706"/>
        <v>7.77448899419597-3.93676850633783i</v>
      </c>
      <c r="E2448" s="57" t="str">
        <f t="shared" si="707"/>
        <v>166.037341929594+17.2335283689807i</v>
      </c>
      <c r="F2448" s="57" t="str">
        <f t="shared" si="708"/>
        <v>3.83798280008391-7.36549660293369i</v>
      </c>
      <c r="G2448" s="57" t="str">
        <f t="shared" si="709"/>
        <v>0.999516375725709-0.0219861406766334i</v>
      </c>
      <c r="H2448" s="57" t="str">
        <f t="shared" si="710"/>
        <v>430.294346428244+1139.43205852648i</v>
      </c>
      <c r="I2448" s="57" t="str">
        <f t="shared" si="711"/>
        <v>28.3343880674776+3.39593919659488i</v>
      </c>
      <c r="K2448" s="57" t="str">
        <f t="shared" si="712"/>
        <v>0.00348073887329195-0.0172367576532961i</v>
      </c>
      <c r="L2448" s="57" t="str">
        <f t="shared" si="713"/>
        <v>0.000125-0.055034998265033i</v>
      </c>
      <c r="M2448" s="57" t="str">
        <f t="shared" si="714"/>
        <v>0.0015-0.0265305493156055i</v>
      </c>
      <c r="N2448" s="57">
        <f t="shared" si="715"/>
        <v>80.486003772003613</v>
      </c>
      <c r="O2448" s="57">
        <f t="shared" si="716"/>
        <v>10.096300005501849</v>
      </c>
      <c r="P2448" s="371">
        <f t="shared" si="717"/>
        <v>10.096300005501849</v>
      </c>
      <c r="Q2448" s="371">
        <f t="shared" si="718"/>
        <v>-99.513996227996387</v>
      </c>
      <c r="R2448" s="12">
        <f t="shared" si="719"/>
        <v>80.486003772003613</v>
      </c>
      <c r="S2448" s="57">
        <f t="shared" si="720"/>
        <v>9.116916892003168</v>
      </c>
      <c r="T2448" s="12">
        <f t="shared" si="703"/>
        <v>10.096300005501849</v>
      </c>
    </row>
    <row r="2449" spans="1:20" x14ac:dyDescent="0.25">
      <c r="A2449" s="57">
        <f t="shared" si="704"/>
        <v>57500.954720009606</v>
      </c>
      <c r="B2449" s="12">
        <f t="shared" si="721"/>
        <v>9151.5611761927794</v>
      </c>
      <c r="C2449" s="57" t="str">
        <f t="shared" si="705"/>
        <v>-0.523805581004854-3.14222545833509i</v>
      </c>
      <c r="D2449" s="57" t="str">
        <f t="shared" si="706"/>
        <v>7.77429538232342-3.92523252484393i</v>
      </c>
      <c r="E2449" s="57" t="str">
        <f t="shared" si="707"/>
        <v>166.127748051948+17.2677526645562i</v>
      </c>
      <c r="F2449" s="57" t="str">
        <f t="shared" si="708"/>
        <v>3.83796866665674-7.33825376122338i</v>
      </c>
      <c r="G2449" s="57" t="str">
        <f t="shared" si="709"/>
        <v>0.999512694992204-0.0220696067392595i</v>
      </c>
      <c r="H2449" s="57" t="str">
        <f t="shared" si="710"/>
        <v>436.00437261079+1149.76433251074i</v>
      </c>
      <c r="I2449" s="57" t="str">
        <f t="shared" si="711"/>
        <v>28.5225185440042+3.42262528987165i</v>
      </c>
      <c r="K2449" s="57" t="str">
        <f t="shared" si="712"/>
        <v>0.00346021981188721-0.0171748983931642i</v>
      </c>
      <c r="L2449" s="57" t="str">
        <f t="shared" si="713"/>
        <v>0.000125-0.0548266569685526i</v>
      </c>
      <c r="M2449" s="57" t="str">
        <f t="shared" si="714"/>
        <v>0.0015-0.0264301148790651i</v>
      </c>
      <c r="N2449" s="57">
        <f t="shared" si="715"/>
        <v>80.535879931829541</v>
      </c>
      <c r="O2449" s="57">
        <f t="shared" si="716"/>
        <v>10.063784521670771</v>
      </c>
      <c r="P2449" s="371">
        <f t="shared" si="717"/>
        <v>10.063784521670771</v>
      </c>
      <c r="Q2449" s="371">
        <f t="shared" si="718"/>
        <v>-99.464120068170459</v>
      </c>
      <c r="R2449" s="12">
        <f t="shared" si="719"/>
        <v>80.535879931829541</v>
      </c>
      <c r="S2449" s="57">
        <f t="shared" si="720"/>
        <v>9.1515611761927786</v>
      </c>
      <c r="T2449" s="12">
        <f t="shared" si="703"/>
        <v>10.063784521670771</v>
      </c>
    </row>
    <row r="2450" spans="1:20" x14ac:dyDescent="0.25">
      <c r="A2450" s="57">
        <f t="shared" si="704"/>
        <v>57719.458347945641</v>
      </c>
      <c r="B2450" s="12">
        <f t="shared" si="721"/>
        <v>9186.3371086623119</v>
      </c>
      <c r="C2450" s="57" t="str">
        <f t="shared" si="705"/>
        <v>-0.519138235269183-3.13095257232919i</v>
      </c>
      <c r="D2450" s="57" t="str">
        <f t="shared" si="706"/>
        <v>7.77410030595835-3.91375284015833i</v>
      </c>
      <c r="E2450" s="57" t="str">
        <f t="shared" si="707"/>
        <v>166.218619129568+17.301678236944i</v>
      </c>
      <c r="F2450" s="57" t="str">
        <f t="shared" si="708"/>
        <v>3.83795442571676-7.31111647800686i</v>
      </c>
      <c r="G2450" s="57" t="str">
        <f t="shared" si="709"/>
        <v>0.999508986259394-0.0221533890435058i</v>
      </c>
      <c r="H2450" s="57" t="str">
        <f t="shared" si="710"/>
        <v>441.861306851331+1160.26004057145i</v>
      </c>
      <c r="I2450" s="57" t="str">
        <f t="shared" si="711"/>
        <v>28.7143671538634+3.44879587107106i</v>
      </c>
      <c r="K2450" s="57" t="str">
        <f t="shared" si="712"/>
        <v>0.00343984796857431-0.0171132374974264i</v>
      </c>
      <c r="L2450" s="57" t="str">
        <f t="shared" si="713"/>
        <v>0.000125-0.054619104371939i</v>
      </c>
      <c r="M2450" s="57" t="str">
        <f t="shared" si="714"/>
        <v>0.0015-0.0263300606486005i</v>
      </c>
      <c r="N2450" s="57">
        <f t="shared" si="715"/>
        <v>80.585530464797685</v>
      </c>
      <c r="O2450" s="57">
        <f t="shared" si="716"/>
        <v>10.031316069117553</v>
      </c>
      <c r="P2450" s="371">
        <f t="shared" si="717"/>
        <v>10.031316069117553</v>
      </c>
      <c r="Q2450" s="371">
        <f t="shared" si="718"/>
        <v>-99.414469535202315</v>
      </c>
      <c r="R2450" s="12">
        <f t="shared" si="719"/>
        <v>80.585530464797685</v>
      </c>
      <c r="S2450" s="57">
        <f t="shared" si="720"/>
        <v>9.1863371086623111</v>
      </c>
      <c r="T2450" s="12">
        <f t="shared" si="703"/>
        <v>10.031316069117553</v>
      </c>
    </row>
    <row r="2451" spans="1:20" x14ac:dyDescent="0.25">
      <c r="A2451" s="57">
        <f t="shared" si="704"/>
        <v>57938.792289667828</v>
      </c>
      <c r="B2451" s="12">
        <f t="shared" si="721"/>
        <v>9221.2451896752282</v>
      </c>
      <c r="C2451" s="57" t="str">
        <f t="shared" si="705"/>
        <v>-0.514513189224565-3.11973251261292i</v>
      </c>
      <c r="D2451" s="57" t="str">
        <f t="shared" si="706"/>
        <v>7.77390375409768-3.90232928522109i</v>
      </c>
      <c r="E2451" s="57" t="str">
        <f t="shared" si="707"/>
        <v>166.309955656842+17.3353013846902i</v>
      </c>
      <c r="F2451" s="57" t="str">
        <f t="shared" si="708"/>
        <v>3.83794007644686-7.28408436285088i</v>
      </c>
      <c r="G2451" s="57" t="str">
        <f t="shared" si="709"/>
        <v>0.999505249314498-0.0222374887804666i</v>
      </c>
      <c r="H2451" s="57" t="str">
        <f t="shared" si="710"/>
        <v>447.870254932641+1170.92286846445i</v>
      </c>
      <c r="I2451" s="57" t="str">
        <f t="shared" si="711"/>
        <v>28.9100354421725+3.47441489744732i</v>
      </c>
      <c r="K2451" s="57" t="str">
        <f t="shared" si="712"/>
        <v>0.00341962234390881-0.0170517746024465i</v>
      </c>
      <c r="L2451" s="57" t="str">
        <f t="shared" si="713"/>
        <v>0.000125-0.0544123374894792i</v>
      </c>
      <c r="M2451" s="57" t="str">
        <f t="shared" si="714"/>
        <v>0.0015-0.0262303851848978i</v>
      </c>
      <c r="N2451" s="57">
        <f t="shared" si="715"/>
        <v>80.63495371513622</v>
      </c>
      <c r="O2451" s="57">
        <f t="shared" si="716"/>
        <v>9.9988944808894118</v>
      </c>
      <c r="P2451" s="371">
        <f t="shared" si="717"/>
        <v>9.9988944808894118</v>
      </c>
      <c r="Q2451" s="371">
        <f t="shared" si="718"/>
        <v>-99.36504628486378</v>
      </c>
      <c r="R2451" s="12">
        <f t="shared" si="719"/>
        <v>80.63495371513622</v>
      </c>
      <c r="S2451" s="57">
        <f t="shared" si="720"/>
        <v>9.2212451896752281</v>
      </c>
      <c r="T2451" s="12">
        <f t="shared" si="703"/>
        <v>9.9988944808894118</v>
      </c>
    </row>
    <row r="2452" spans="1:20" x14ac:dyDescent="0.25">
      <c r="A2452" s="57">
        <f t="shared" si="704"/>
        <v>58158.95970036857</v>
      </c>
      <c r="B2452" s="12">
        <f t="shared" si="721"/>
        <v>9256.2859213959946</v>
      </c>
      <c r="C2452" s="57" t="str">
        <f t="shared" si="705"/>
        <v>-0.509930180918817-3.10856495954883i</v>
      </c>
      <c r="D2452" s="57" t="str">
        <f t="shared" si="706"/>
        <v>7.77370571565704-3.89096169375796i</v>
      </c>
      <c r="E2452" s="57" t="str">
        <f t="shared" si="707"/>
        <v>166.40175810707+17.3686183850392i</v>
      </c>
      <c r="F2452" s="57" t="str">
        <f t="shared" si="708"/>
        <v>3.83792561802383-7.25715702683448i</v>
      </c>
      <c r="G2452" s="57" t="str">
        <f t="shared" si="709"/>
        <v>0.999501483943123-0.0223219071456409i</v>
      </c>
      <c r="H2452" s="57" t="str">
        <f t="shared" si="710"/>
        <v>454.03654556323+1181.75659924203i</v>
      </c>
      <c r="I2452" s="57" t="str">
        <f t="shared" si="711"/>
        <v>29.1096284878578+3.49944412884283i</v>
      </c>
      <c r="K2452" s="57" t="str">
        <f t="shared" si="712"/>
        <v>0.00339954194438797-0.0169905093420132i</v>
      </c>
      <c r="L2452" s="57" t="str">
        <f t="shared" si="713"/>
        <v>0.000125-0.0542063533467614i</v>
      </c>
      <c r="M2452" s="57" t="str">
        <f t="shared" si="714"/>
        <v>0.0015-0.0261310870540923i</v>
      </c>
      <c r="N2452" s="57">
        <f t="shared" si="715"/>
        <v>80.684148032111906</v>
      </c>
      <c r="O2452" s="57">
        <f t="shared" si="716"/>
        <v>9.96651958883586</v>
      </c>
      <c r="P2452" s="371">
        <f t="shared" si="717"/>
        <v>9.96651958883586</v>
      </c>
      <c r="Q2452" s="371">
        <f t="shared" si="718"/>
        <v>-99.315851967888094</v>
      </c>
      <c r="R2452" s="12">
        <f t="shared" si="719"/>
        <v>80.684148032111906</v>
      </c>
      <c r="S2452" s="57">
        <f t="shared" si="720"/>
        <v>9.2562859213959943</v>
      </c>
      <c r="T2452" s="12">
        <f t="shared" si="703"/>
        <v>9.96651958883586</v>
      </c>
    </row>
    <row r="2453" spans="1:20" x14ac:dyDescent="0.25">
      <c r="A2453" s="57">
        <f t="shared" si="704"/>
        <v>58379.963747229973</v>
      </c>
      <c r="B2453" s="12">
        <f t="shared" si="721"/>
        <v>9291.4598078972995</v>
      </c>
      <c r="C2453" s="57" t="str">
        <f t="shared" si="705"/>
        <v>-0.505388949910727-3.09744959547178i</v>
      </c>
      <c r="D2453" s="57" t="str">
        <f t="shared" si="706"/>
        <v>7.77350617946984-3.8796499002778i</v>
      </c>
      <c r="E2453" s="57" t="str">
        <f t="shared" si="707"/>
        <v>166.494026932182+17.4016254940203i</v>
      </c>
      <c r="F2453" s="57" t="str">
        <f t="shared" si="708"/>
        <v>3.83791104961821-7.23033408254334i</v>
      </c>
      <c r="G2453" s="57" t="str">
        <f t="shared" si="709"/>
        <v>0.999497689929247-0.0224066453389477i</v>
      </c>
      <c r="H2453" s="57" t="str">
        <f t="shared" si="710"/>
        <v>460.365742005798+1192.7651155545i</v>
      </c>
      <c r="I2453" s="57" t="str">
        <f t="shared" si="711"/>
        <v>29.3132550488923+3.52384298618128i</v>
      </c>
      <c r="K2453" s="57" t="str">
        <f t="shared" si="712"/>
        <v>0.00337960578242819-0.0169294413473876i</v>
      </c>
      <c r="L2453" s="57" t="str">
        <f t="shared" si="713"/>
        <v>0.000125-0.0540011489806351i</v>
      </c>
      <c r="M2453" s="57" t="str">
        <f t="shared" si="714"/>
        <v>0.0015-0.0260321648277468i</v>
      </c>
      <c r="N2453" s="57">
        <f t="shared" si="715"/>
        <v>80.733111770066813</v>
      </c>
      <c r="O2453" s="57">
        <f t="shared" si="716"/>
        <v>9.9341912236099521</v>
      </c>
      <c r="P2453" s="371">
        <f t="shared" si="717"/>
        <v>9.9341912236099521</v>
      </c>
      <c r="Q2453" s="371">
        <f t="shared" si="718"/>
        <v>-99.266888229933187</v>
      </c>
      <c r="R2453" s="12">
        <f t="shared" si="719"/>
        <v>80.733111770066813</v>
      </c>
      <c r="S2453" s="57">
        <f t="shared" si="720"/>
        <v>9.291459807897299</v>
      </c>
      <c r="T2453" s="12">
        <f t="shared" si="703"/>
        <v>9.9341912236099521</v>
      </c>
    </row>
    <row r="2454" spans="1:20" x14ac:dyDescent="0.25">
      <c r="A2454" s="57">
        <f t="shared" si="704"/>
        <v>58601.807609469441</v>
      </c>
      <c r="B2454" s="12">
        <f t="shared" si="721"/>
        <v>9326.7673551673088</v>
      </c>
      <c r="C2454" s="57" t="str">
        <f t="shared" si="705"/>
        <v>-0.500889237260561-3.08638610467192i</v>
      </c>
      <c r="D2454" s="57" t="str">
        <f t="shared" si="706"/>
        <v>7.77330513428677-3.86839374006988i</v>
      </c>
      <c r="E2454" s="57" t="str">
        <f t="shared" si="707"/>
        <v>166.586762562438+17.4343189465379i</v>
      </c>
      <c r="F2454" s="57" t="str">
        <f t="shared" si="708"/>
        <v>3.83789637039421-7.20361514406423i</v>
      </c>
      <c r="G2454" s="57" t="str">
        <f t="shared" si="709"/>
        <v>0.999493867055215-0.0224917045647415i</v>
      </c>
      <c r="H2454" s="57" t="str">
        <f t="shared" si="710"/>
        <v>466.863654405408+1203.95240193592i</v>
      </c>
      <c r="I2454" s="57" t="str">
        <f t="shared" si="711"/>
        <v>29.5210277141001+3.54756839994897i</v>
      </c>
      <c r="K2454" s="57" t="str">
        <f t="shared" si="712"/>
        <v>0.00335981287634211-0.0168685702473498i</v>
      </c>
      <c r="L2454" s="57" t="str">
        <f t="shared" si="713"/>
        <v>0.000125-0.0537967214391662i</v>
      </c>
      <c r="M2454" s="57" t="str">
        <f t="shared" si="714"/>
        <v>0.0015-0.0259336170828321i</v>
      </c>
      <c r="N2454" s="57">
        <f t="shared" si="715"/>
        <v>80.78184328845775</v>
      </c>
      <c r="O2454" s="57">
        <f t="shared" si="716"/>
        <v>9.9019092146686312</v>
      </c>
      <c r="P2454" s="371">
        <f t="shared" si="717"/>
        <v>9.9019092146686312</v>
      </c>
      <c r="Q2454" s="371">
        <f t="shared" si="718"/>
        <v>-99.21815671154225</v>
      </c>
      <c r="R2454" s="12">
        <f t="shared" si="719"/>
        <v>80.78184328845775</v>
      </c>
      <c r="S2454" s="57">
        <f t="shared" si="720"/>
        <v>9.3267673551673091</v>
      </c>
      <c r="T2454" s="12">
        <f t="shared" si="703"/>
        <v>9.9019092146686312</v>
      </c>
    </row>
    <row r="2455" spans="1:20" x14ac:dyDescent="0.25">
      <c r="A2455" s="57">
        <f t="shared" si="704"/>
        <v>58824.494478385423</v>
      </c>
      <c r="B2455" s="12">
        <f t="shared" si="721"/>
        <v>9362.209071116944</v>
      </c>
      <c r="C2455" s="57" t="str">
        <f t="shared" si="705"/>
        <v>-0.496430785520706-3.07537417337807i</v>
      </c>
      <c r="D2455" s="57" t="str">
        <f t="shared" si="706"/>
        <v>7.7731025687752-3.8571930492013i</v>
      </c>
      <c r="E2455" s="57" t="str">
        <f t="shared" si="707"/>
        <v>166.679965406142+17.4666949564651i</v>
      </c>
      <c r="F2455" s="57" t="str">
        <f t="shared" si="708"/>
        <v>3.83788157950969-7.17699982697936i</v>
      </c>
      <c r="G2455" s="57" t="str">
        <f t="shared" si="709"/>
        <v>0.999490015101715-0.022577086031828i</v>
      </c>
      <c r="H2455" s="57" t="str">
        <f t="shared" si="710"/>
        <v>473.536352864628+1215.32254706204i</v>
      </c>
      <c r="I2455" s="57" t="str">
        <f t="shared" si="711"/>
        <v>29.7330630618153+3.57057464788241i</v>
      </c>
      <c r="K2455" s="57" t="str">
        <f t="shared" si="712"/>
        <v>0.00334016225031555-0.0168078956682451i</v>
      </c>
      <c r="L2455" s="57" t="str">
        <f t="shared" si="713"/>
        <v>0.000125-0.053593067781596i</v>
      </c>
      <c r="M2455" s="57" t="str">
        <f t="shared" si="714"/>
        <v>0.0015-0.0258354424017056i</v>
      </c>
      <c r="N2455" s="57">
        <f t="shared" si="715"/>
        <v>80.830340951894286</v>
      </c>
      <c r="O2455" s="57">
        <f t="shared" si="716"/>
        <v>9.8696733902737659</v>
      </c>
      <c r="P2455" s="371">
        <f t="shared" si="717"/>
        <v>9.8696733902737659</v>
      </c>
      <c r="Q2455" s="371">
        <f t="shared" si="718"/>
        <v>-99.169659048105714</v>
      </c>
      <c r="R2455" s="12">
        <f t="shared" si="719"/>
        <v>80.830340951894286</v>
      </c>
      <c r="S2455" s="57">
        <f t="shared" si="720"/>
        <v>9.3622090711169434</v>
      </c>
      <c r="T2455" s="12">
        <f t="shared" si="703"/>
        <v>9.8696733902737659</v>
      </c>
    </row>
    <row r="2456" spans="1:20" x14ac:dyDescent="0.25">
      <c r="A2456" s="57">
        <f t="shared" si="704"/>
        <v>59048.027557403293</v>
      </c>
      <c r="B2456" s="12">
        <f t="shared" si="721"/>
        <v>9397.7854655871888</v>
      </c>
      <c r="C2456" s="57" t="str">
        <f t="shared" si="705"/>
        <v>-0.492013338726222-3.06441348974136i</v>
      </c>
      <c r="D2456" s="57" t="str">
        <f t="shared" si="706"/>
        <v>7.77289847151866-3.84604766451439i</v>
      </c>
      <c r="E2456" s="57" t="str">
        <f t="shared" si="707"/>
        <v>166.773635849351+17.498749716743i</v>
      </c>
      <c r="F2456" s="57" t="str">
        <f t="shared" si="708"/>
        <v>3.83786667611618-7.15048774836104i</v>
      </c>
      <c r="G2456" s="57" t="str">
        <f t="shared" si="709"/>
        <v>0.999486133847776-0.0226627909534795i</v>
      </c>
      <c r="H2456" s="57" t="str">
        <f t="shared" si="710"/>
        <v>480.390181316341+1226.8797459669i</v>
      </c>
      <c r="I2456" s="57" t="str">
        <f t="shared" si="711"/>
        <v>29.9494818256965+3.5928131810163i</v>
      </c>
      <c r="K2456" s="57" t="str">
        <f t="shared" si="712"/>
        <v>0.00332065293438452-0.0167474172340302i</v>
      </c>
      <c r="L2456" s="57" t="str">
        <f t="shared" si="713"/>
        <v>0.000125-0.0533901850782986i</v>
      </c>
      <c r="M2456" s="57" t="str">
        <f t="shared" si="714"/>
        <v>0.0015-0.0257376393720916i</v>
      </c>
      <c r="N2456" s="57">
        <f t="shared" si="715"/>
        <v>80.878603130179059</v>
      </c>
      <c r="O2456" s="57">
        <f t="shared" si="716"/>
        <v>9.8374835774934208</v>
      </c>
      <c r="P2456" s="371">
        <f t="shared" si="717"/>
        <v>9.8374835774934208</v>
      </c>
      <c r="Q2456" s="371">
        <f t="shared" si="718"/>
        <v>-99.121396869820941</v>
      </c>
      <c r="R2456" s="12">
        <f t="shared" si="719"/>
        <v>80.878603130179059</v>
      </c>
      <c r="S2456" s="57">
        <f t="shared" si="720"/>
        <v>9.3977854655871891</v>
      </c>
      <c r="T2456" s="12">
        <f t="shared" si="703"/>
        <v>9.8374835774934208</v>
      </c>
    </row>
    <row r="2457" spans="1:20" x14ac:dyDescent="0.25">
      <c r="A2457" s="57">
        <f t="shared" si="704"/>
        <v>59272.410062121424</v>
      </c>
      <c r="B2457" s="12">
        <f t="shared" si="721"/>
        <v>9433.49705035642</v>
      </c>
      <c r="C2457" s="57" t="str">
        <f t="shared" si="705"/>
        <v>-0.487636642385373-3.05350374381868i</v>
      </c>
      <c r="D2457" s="57" t="str">
        <f t="shared" si="706"/>
        <v>7.77269283101619-3.83495742362411i</v>
      </c>
      <c r="E2457" s="57" t="str">
        <f t="shared" si="707"/>
        <v>166.867774255577+17.5304793994814i</v>
      </c>
      <c r="F2457" s="57" t="str">
        <f t="shared" si="708"/>
        <v>3.83785165935877-7.12407852676596i</v>
      </c>
      <c r="G2457" s="57" t="str">
        <f t="shared" si="709"/>
        <v>0.999482223070751-0.0227488205474497i</v>
      </c>
      <c r="H2457" s="57" t="str">
        <f t="shared" si="710"/>
        <v>487.431772248823+1238.628302203i</v>
      </c>
      <c r="I2457" s="57" t="str">
        <f t="shared" si="711"/>
        <v>30.1704090680159+3.61423243717607i</v>
      </c>
      <c r="K2457" s="57" t="str">
        <f t="shared" si="712"/>
        <v>0.00330128396441196-0.0166871345663181i</v>
      </c>
      <c r="L2457" s="57" t="str">
        <f t="shared" si="713"/>
        <v>0.000125-0.0531880704107378i</v>
      </c>
      <c r="M2457" s="57" t="str">
        <f t="shared" si="714"/>
        <v>0.0015-0.0256402065870608i</v>
      </c>
      <c r="N2457" s="57">
        <f t="shared" si="715"/>
        <v>80.926628198348084</v>
      </c>
      <c r="O2457" s="57">
        <f t="shared" si="716"/>
        <v>9.805339602202185</v>
      </c>
      <c r="P2457" s="371">
        <f t="shared" si="717"/>
        <v>9.805339602202185</v>
      </c>
      <c r="Q2457" s="371">
        <f t="shared" si="718"/>
        <v>-99.073371801651916</v>
      </c>
      <c r="R2457" s="12">
        <f t="shared" si="719"/>
        <v>80.926628198348084</v>
      </c>
      <c r="S2457" s="57">
        <f t="shared" si="720"/>
        <v>9.4334970503564204</v>
      </c>
      <c r="T2457" s="12">
        <f t="shared" si="703"/>
        <v>9.805339602202185</v>
      </c>
    </row>
    <row r="2458" spans="1:20" x14ac:dyDescent="0.25">
      <c r="A2458" s="57">
        <f t="shared" si="704"/>
        <v>59497.645220357481</v>
      </c>
      <c r="B2458" s="12">
        <f t="shared" si="721"/>
        <v>9469.344339147774</v>
      </c>
      <c r="C2458" s="57" t="str">
        <f t="shared" si="705"/>
        <v>-0.483300443470228-3.04264462755672i</v>
      </c>
      <c r="D2458" s="57" t="str">
        <f t="shared" si="706"/>
        <v>7.7724856356816-3.82392216491539i</v>
      </c>
      <c r="E2458" s="57" t="str">
        <f t="shared" si="707"/>
        <v>166.962380965501+17.5618801560644i</v>
      </c>
      <c r="F2458" s="57" t="str">
        <f t="shared" si="708"/>
        <v>3.837836528376-7.0977717822298i</v>
      </c>
      <c r="G2458" s="57" t="str">
        <f t="shared" si="709"/>
        <v>0.999478282546304-0.0228351760359906i</v>
      </c>
      <c r="H2458" s="57" t="str">
        <f t="shared" si="710"/>
        <v>494.668062341517+1250.57262992686i</v>
      </c>
      <c r="I2458" s="57" t="str">
        <f t="shared" si="711"/>
        <v>30.3959743607305+3.63477764091544i</v>
      </c>
      <c r="K2458" s="57" t="str">
        <f t="shared" si="712"/>
        <v>0.00328205438206444-0.0166270472844234i</v>
      </c>
      <c r="L2458" s="57" t="str">
        <f t="shared" si="713"/>
        <v>0.000125-0.0529867208714263i</v>
      </c>
      <c r="M2458" s="57" t="str">
        <f t="shared" si="714"/>
        <v>0.0015-0.0255431426450098i</v>
      </c>
      <c r="N2458" s="57">
        <f t="shared" si="715"/>
        <v>80.974414536711222</v>
      </c>
      <c r="O2458" s="57">
        <f t="shared" si="716"/>
        <v>9.7732412890826978</v>
      </c>
      <c r="P2458" s="371">
        <f t="shared" si="717"/>
        <v>9.7732412890826978</v>
      </c>
      <c r="Q2458" s="371">
        <f t="shared" si="718"/>
        <v>-99.025585463288778</v>
      </c>
      <c r="R2458" s="12">
        <f t="shared" si="719"/>
        <v>80.974414536711222</v>
      </c>
      <c r="S2458" s="57">
        <f t="shared" si="720"/>
        <v>9.4693443391477743</v>
      </c>
      <c r="T2458" s="12">
        <f t="shared" si="703"/>
        <v>9.7732412890826978</v>
      </c>
    </row>
    <row r="2459" spans="1:20" x14ac:dyDescent="0.25">
      <c r="A2459" s="57">
        <f t="shared" si="704"/>
        <v>59723.736272194845</v>
      </c>
      <c r="B2459" s="12">
        <f t="shared" si="721"/>
        <v>9505.3278476365358</v>
      </c>
      <c r="C2459" s="57" t="str">
        <f t="shared" si="705"/>
        <v>-0.479004490407151-3.03183583477594i</v>
      </c>
      <c r="D2459" s="57" t="str">
        <f t="shared" si="706"/>
        <v>7.77227687384311-3.81294172754066i</v>
      </c>
      <c r="E2459" s="57" t="str">
        <f t="shared" si="707"/>
        <v>167.057456296678+17.5929481172613i</v>
      </c>
      <c r="F2459" s="57" t="str">
        <f t="shared" si="708"/>
        <v>3.83782128229995-7.07156713626176i</v>
      </c>
      <c r="G2459" s="57" t="str">
        <f t="shared" si="709"/>
        <v>0.999474312048396-0.0229218586458669i</v>
      </c>
      <c r="H2459" s="57" t="str">
        <f t="shared" si="710"/>
        <v>502.106309074587+1262.71725589004i</v>
      </c>
      <c r="I2459" s="57" t="str">
        <f t="shared" si="711"/>
        <v>30.6263119746697+3.65439058881741i</v>
      </c>
      <c r="K2459" s="57" t="str">
        <f t="shared" si="712"/>
        <v>0.00326296323478882-0.0165671550054065i</v>
      </c>
      <c r="L2459" s="57" t="str">
        <f t="shared" si="713"/>
        <v>0.000125-0.0527861335638836i</v>
      </c>
      <c r="M2459" s="57" t="str">
        <f t="shared" si="714"/>
        <v>0.0015-0.0254464461496411i</v>
      </c>
      <c r="N2459" s="57">
        <f t="shared" si="715"/>
        <v>81.021960530894617</v>
      </c>
      <c r="O2459" s="57">
        <f t="shared" si="716"/>
        <v>9.7411884616265425</v>
      </c>
      <c r="P2459" s="371">
        <f t="shared" si="717"/>
        <v>9.7411884616265425</v>
      </c>
      <c r="Q2459" s="371">
        <f t="shared" si="718"/>
        <v>-98.978039469105383</v>
      </c>
      <c r="R2459" s="12">
        <f t="shared" si="719"/>
        <v>81.021960530894617</v>
      </c>
      <c r="S2459" s="57">
        <f t="shared" si="720"/>
        <v>9.5053278476365364</v>
      </c>
      <c r="T2459" s="12">
        <f t="shared" si="703"/>
        <v>9.7411884616265425</v>
      </c>
    </row>
    <row r="2460" spans="1:20" x14ac:dyDescent="0.25">
      <c r="A2460" s="57">
        <f t="shared" si="704"/>
        <v>59950.686470029184</v>
      </c>
      <c r="B2460" s="12">
        <f t="shared" si="721"/>
        <v>9541.4480934575549</v>
      </c>
      <c r="C2460" s="57" t="str">
        <f t="shared" si="705"/>
        <v>-0.474748533067307-3.02107706115468i</v>
      </c>
      <c r="D2460" s="57" t="str">
        <f t="shared" si="706"/>
        <v>7.77206653374255-3.80201595141715i</v>
      </c>
      <c r="E2460" s="57" t="str">
        <f t="shared" si="707"/>
        <v>167.153000543241+17.6236793933392i</v>
      </c>
      <c r="F2460" s="57" t="str">
        <f t="shared" si="708"/>
        <v>3.83780592025609-7.04546421183903i</v>
      </c>
      <c r="G2460" s="57" t="str">
        <f t="shared" si="709"/>
        <v>0.999470311349278-0.0230088696083724i</v>
      </c>
      <c r="H2460" s="57" t="str">
        <f t="shared" si="710"/>
        <v>509.754108379848+1275.06682131256i</v>
      </c>
      <c r="I2460" s="57" t="str">
        <f t="shared" si="711"/>
        <v>30.8615610771687+3.67300941898169i</v>
      </c>
      <c r="K2460" s="57" t="str">
        <f t="shared" si="712"/>
        <v>0.00324400957578874-0.0165074573441175i</v>
      </c>
      <c r="L2460" s="57" t="str">
        <f t="shared" si="713"/>
        <v>0.000125-0.0525863056025936i</v>
      </c>
      <c r="M2460" s="57" t="str">
        <f t="shared" si="714"/>
        <v>0.0015-0.0253501157099434i</v>
      </c>
      <c r="N2460" s="57">
        <f t="shared" si="715"/>
        <v>81.06926457188321</v>
      </c>
      <c r="O2460" s="57">
        <f t="shared" si="716"/>
        <v>9.7091809421350668</v>
      </c>
      <c r="P2460" s="371">
        <f t="shared" si="717"/>
        <v>9.7091809421350668</v>
      </c>
      <c r="Q2460" s="371">
        <f t="shared" si="718"/>
        <v>-98.93073542811679</v>
      </c>
      <c r="R2460" s="12">
        <f t="shared" si="719"/>
        <v>81.06926457188321</v>
      </c>
      <c r="S2460" s="57">
        <f t="shared" si="720"/>
        <v>9.5414480934575554</v>
      </c>
      <c r="T2460" s="12">
        <f t="shared" si="703"/>
        <v>9.7091809421350668</v>
      </c>
    </row>
    <row r="2461" spans="1:20" x14ac:dyDescent="0.25">
      <c r="A2461" s="57">
        <f t="shared" si="704"/>
        <v>60178.499078615299</v>
      </c>
      <c r="B2461" s="12">
        <f t="shared" si="721"/>
        <v>9577.7055962126942</v>
      </c>
      <c r="C2461" s="57" t="str">
        <f t="shared" si="705"/>
        <v>-0.470532322757244-3.01036800421361i</v>
      </c>
      <c r="D2461" s="57" t="str">
        <f t="shared" si="706"/>
        <v>7.77185460353475-3.79114467722441i</v>
      </c>
      <c r="E2461" s="57" t="str">
        <f t="shared" si="707"/>
        <v>167.249013975611+17.6540700741808i</v>
      </c>
      <c r="F2461" s="57" t="str">
        <f t="shared" si="708"/>
        <v>3.83779044136325-7.01946263340145i</v>
      </c>
      <c r="G2461" s="57" t="str">
        <f t="shared" si="709"/>
        <v>0.999466280219471-0.0230962101593451i</v>
      </c>
      <c r="H2461" s="57" t="str">
        <f t="shared" si="710"/>
        <v>517.619413405831+1287.62608361217i</v>
      </c>
      <c r="I2461" s="57" t="str">
        <f t="shared" si="711"/>
        <v>31.1018659384788+3.69056836341646i</v>
      </c>
      <c r="K2461" s="57" t="str">
        <f t="shared" si="712"/>
        <v>0.00322519246400105-0.01644795391324i</v>
      </c>
      <c r="L2461" s="57" t="str">
        <f t="shared" si="713"/>
        <v>0.000125-0.0523872341129644i</v>
      </c>
      <c r="M2461" s="57" t="str">
        <f t="shared" si="714"/>
        <v>0.0015-0.0252541499401707i</v>
      </c>
      <c r="N2461" s="57">
        <f t="shared" si="715"/>
        <v>81.116325056062962</v>
      </c>
      <c r="O2461" s="57">
        <f t="shared" si="716"/>
        <v>9.677218551720804</v>
      </c>
      <c r="P2461" s="371">
        <f t="shared" si="717"/>
        <v>9.677218551720804</v>
      </c>
      <c r="Q2461" s="371">
        <f t="shared" si="718"/>
        <v>-98.883674943937038</v>
      </c>
      <c r="R2461" s="12">
        <f t="shared" si="719"/>
        <v>81.116325056062962</v>
      </c>
      <c r="S2461" s="57">
        <f t="shared" si="720"/>
        <v>9.5777055962126934</v>
      </c>
      <c r="T2461" s="12">
        <f t="shared" si="703"/>
        <v>9.677218551720804</v>
      </c>
    </row>
    <row r="2462" spans="1:20" x14ac:dyDescent="0.25">
      <c r="A2462" s="57">
        <f t="shared" si="704"/>
        <v>60407.177375114035</v>
      </c>
      <c r="B2462" s="12">
        <f t="shared" si="721"/>
        <v>9614.1008774783022</v>
      </c>
      <c r="C2462" s="57" t="str">
        <f t="shared" si="705"/>
        <v>-0.466355612209363-2.99970836330029i</v>
      </c>
      <c r="D2462" s="57" t="str">
        <f t="shared" si="706"/>
        <v>7.77164107128705-3.78032774640172i</v>
      </c>
      <c r="E2462" s="57" t="str">
        <f t="shared" si="707"/>
        <v>167.345496840203+17.6841162294071i</v>
      </c>
      <c r="F2462" s="57" t="str">
        <f t="shared" si="708"/>
        <v>3.83777484473361-6.99356202684607i</v>
      </c>
      <c r="G2462" s="57" t="str">
        <f t="shared" si="709"/>
        <v>0.999462218427758-0.0231838815391836i</v>
      </c>
      <c r="H2462" s="57" t="str">
        <f t="shared" si="710"/>
        <v>525.710554475341+1300.39991795979i</v>
      </c>
      <c r="I2462" s="57" t="str">
        <f t="shared" si="711"/>
        <v>31.3473761472989+3.70699748194272i</v>
      </c>
      <c r="K2462" s="57" t="str">
        <f t="shared" si="712"/>
        <v>0.00320651096407205-0.016388644323334i</v>
      </c>
      <c r="L2462" s="57" t="str">
        <f t="shared" si="713"/>
        <v>0.000125-0.0521889162312855i</v>
      </c>
      <c r="M2462" s="57" t="str">
        <f t="shared" si="714"/>
        <v>0.0015-0.0251585474598234i</v>
      </c>
      <c r="N2462" s="57">
        <f t="shared" si="715"/>
        <v>81.163140385265393</v>
      </c>
      <c r="O2462" s="57">
        <f t="shared" si="716"/>
        <v>9.6453011103087078</v>
      </c>
      <c r="P2462" s="371">
        <f t="shared" si="717"/>
        <v>9.6453011103087078</v>
      </c>
      <c r="Q2462" s="371">
        <f t="shared" si="718"/>
        <v>-98.836859614734607</v>
      </c>
      <c r="R2462" s="12">
        <f t="shared" si="719"/>
        <v>81.163140385265393</v>
      </c>
      <c r="S2462" s="57">
        <f t="shared" si="720"/>
        <v>9.6141008774783021</v>
      </c>
      <c r="T2462" s="12">
        <f t="shared" si="703"/>
        <v>9.6453011103087078</v>
      </c>
    </row>
    <row r="2463" spans="1:20" x14ac:dyDescent="0.25">
      <c r="A2463" s="57">
        <f t="shared" si="704"/>
        <v>60636.724649139469</v>
      </c>
      <c r="B2463" s="12">
        <f t="shared" si="721"/>
        <v>9650.6344608127201</v>
      </c>
      <c r="C2463" s="57" t="str">
        <f t="shared" si="705"/>
        <v>-0.462218155572439-2.98909783957385i</v>
      </c>
      <c r="D2463" s="57" t="str">
        <f t="shared" si="706"/>
        <v>7.77142592497851-3.76956500114549i</v>
      </c>
      <c r="E2463" s="57" t="str">
        <f t="shared" si="707"/>
        <v>167.442449359135+17.7138139085011i</v>
      </c>
      <c r="F2463" s="57" t="str">
        <f t="shared" si="708"/>
        <v>3.83775912947259-6.96776201952171i</v>
      </c>
      <c r="G2463" s="57" t="str">
        <f t="shared" si="709"/>
        <v>0.999458125741167-0.0232718849928623i</v>
      </c>
      <c r="H2463" s="57" t="str">
        <f t="shared" si="710"/>
        <v>534.036260319727+1313.3933186269i</v>
      </c>
      <c r="I2463" s="57" t="str">
        <f t="shared" si="711"/>
        <v>31.5982468357599+3.72222237609152i</v>
      </c>
      <c r="K2463" s="57" t="str">
        <f t="shared" si="712"/>
        <v>0.00318796414633396-0.0163295281828785i</v>
      </c>
      <c r="L2463" s="57" t="str">
        <f t="shared" si="713"/>
        <v>0.000125-0.0519913491046878i</v>
      </c>
      <c r="M2463" s="57" t="str">
        <f t="shared" si="714"/>
        <v>0.0015-0.0250633068936276i</v>
      </c>
      <c r="N2463" s="57">
        <f t="shared" si="715"/>
        <v>81.209708966811789</v>
      </c>
      <c r="O2463" s="57">
        <f t="shared" si="716"/>
        <v>9.613428436637351</v>
      </c>
      <c r="P2463" s="371">
        <f t="shared" si="717"/>
        <v>9.613428436637351</v>
      </c>
      <c r="Q2463" s="371">
        <f t="shared" si="718"/>
        <v>-98.790291033188211</v>
      </c>
      <c r="R2463" s="12">
        <f t="shared" si="719"/>
        <v>81.209708966811789</v>
      </c>
      <c r="S2463" s="57">
        <f t="shared" si="720"/>
        <v>9.6506344608127197</v>
      </c>
      <c r="T2463" s="12">
        <f t="shared" si="703"/>
        <v>9.613428436637351</v>
      </c>
    </row>
    <row r="2464" spans="1:20" x14ac:dyDescent="0.25">
      <c r="A2464" s="57">
        <f t="shared" si="704"/>
        <v>60867.144202806201</v>
      </c>
      <c r="B2464" s="12">
        <f t="shared" si="721"/>
        <v>9687.3068717638089</v>
      </c>
      <c r="C2464" s="57" t="str">
        <f t="shared" si="705"/>
        <v>-0.458119708402098-2.97853613598973i</v>
      </c>
      <c r="D2464" s="57" t="str">
        <f t="shared" si="706"/>
        <v>7.77120915249939-3.75885628440683i</v>
      </c>
      <c r="E2464" s="57" t="str">
        <f t="shared" si="707"/>
        <v>167.539871729927+17.74315914094i</v>
      </c>
      <c r="F2464" s="57" t="str">
        <f t="shared" si="708"/>
        <v>3.83774329467883-6.94206224022367i</v>
      </c>
      <c r="G2464" s="57" t="str">
        <f t="shared" si="709"/>
        <v>0.999454001924961-0.0233602217699475i</v>
      </c>
      <c r="H2464" s="57" t="str">
        <f t="shared" si="710"/>
        <v>542.60568068043+1326.61140008636i</v>
      </c>
      <c r="I2464" s="57" t="str">
        <f t="shared" si="711"/>
        <v>31.8546389142021+3.73616388134592i</v>
      </c>
      <c r="K2464" s="57" t="str">
        <f t="shared" si="712"/>
        <v>0.00316955108678088-0.0162706050983135i</v>
      </c>
      <c r="L2464" s="57" t="str">
        <f t="shared" si="713"/>
        <v>0.000125-0.0517945298911016i</v>
      </c>
      <c r="M2464" s="57" t="str">
        <f t="shared" si="714"/>
        <v>0.0015-0.0249684268715158i</v>
      </c>
      <c r="N2464" s="57">
        <f t="shared" si="715"/>
        <v>81.256029213558307</v>
      </c>
      <c r="O2464" s="57">
        <f t="shared" si="716"/>
        <v>9.581600348259844</v>
      </c>
      <c r="P2464" s="371">
        <f t="shared" si="717"/>
        <v>9.581600348259844</v>
      </c>
      <c r="Q2464" s="371">
        <f t="shared" si="718"/>
        <v>-98.743970786441693</v>
      </c>
      <c r="R2464" s="12">
        <f t="shared" si="719"/>
        <v>81.256029213558307</v>
      </c>
      <c r="S2464" s="57">
        <f t="shared" si="720"/>
        <v>9.6873068717638091</v>
      </c>
      <c r="T2464" s="12">
        <f t="shared" si="703"/>
        <v>9.581600348259844</v>
      </c>
    </row>
    <row r="2465" spans="1:20" x14ac:dyDescent="0.25">
      <c r="A2465" s="57">
        <f t="shared" si="704"/>
        <v>61098.439350776876</v>
      </c>
      <c r="B2465" s="12">
        <f t="shared" si="721"/>
        <v>9724.1186378765124</v>
      </c>
      <c r="C2465" s="57" t="str">
        <f t="shared" si="705"/>
        <v>-0.454060027651365-2.96802295728498i</v>
      </c>
      <c r="D2465" s="57" t="str">
        <f t="shared" si="706"/>
        <v>7.77099074165047-3.74820143988887i</v>
      </c>
      <c r="E2465" s="57" t="str">
        <f t="shared" si="707"/>
        <v>167.637764125217+17.7721479363272i</v>
      </c>
      <c r="F2465" s="57" t="str">
        <f t="shared" si="708"/>
        <v>3.83772733944416-6.91646231918832i</v>
      </c>
      <c r="G2465" s="57" t="str">
        <f t="shared" si="709"/>
        <v>0.999449846742624-0.0234488931246134i</v>
      </c>
      <c r="H2465" s="57" t="str">
        <f t="shared" si="710"/>
        <v>551.428410375389+1340.0593978225i</v>
      </c>
      <c r="I2465" s="57" t="str">
        <f t="shared" si="711"/>
        <v>32.1167193160649+3.74873773592353i</v>
      </c>
      <c r="K2465" s="57" t="str">
        <f t="shared" si="712"/>
        <v>0.00315127086704505-0.0162118746740823i</v>
      </c>
      <c r="L2465" s="57" t="str">
        <f t="shared" si="713"/>
        <v>0.000125-0.0515984557592166i</v>
      </c>
      <c r="M2465" s="57" t="str">
        <f t="shared" si="714"/>
        <v>0.0015-0.0248739060286071i</v>
      </c>
      <c r="N2465" s="57">
        <f t="shared" si="715"/>
        <v>81.30209954394175</v>
      </c>
      <c r="O2465" s="57">
        <f t="shared" si="716"/>
        <v>9.5498166615459734</v>
      </c>
      <c r="P2465" s="371">
        <f t="shared" si="717"/>
        <v>9.5498166615459734</v>
      </c>
      <c r="Q2465" s="371">
        <f t="shared" si="718"/>
        <v>-98.69790045605825</v>
      </c>
      <c r="R2465" s="12">
        <f t="shared" si="719"/>
        <v>81.30209954394175</v>
      </c>
      <c r="S2465" s="57">
        <f t="shared" si="720"/>
        <v>9.7241186378765132</v>
      </c>
      <c r="T2465" s="12">
        <f t="shared" si="703"/>
        <v>9.5498166615459734</v>
      </c>
    </row>
    <row r="2466" spans="1:20" x14ac:dyDescent="0.25">
      <c r="A2466" s="57">
        <f t="shared" si="704"/>
        <v>61330.613420309826</v>
      </c>
      <c r="B2466" s="12">
        <f t="shared" si="721"/>
        <v>9761.0702887004427</v>
      </c>
      <c r="C2466" s="57" t="str">
        <f t="shared" si="705"/>
        <v>-0.450038871661141-2.95755800996322i</v>
      </c>
      <c r="D2466" s="57" t="str">
        <f t="shared" si="706"/>
        <v>7.77077068014237-3.73760031204435i</v>
      </c>
      <c r="E2466" s="57" t="str">
        <f t="shared" si="707"/>
        <v>167.736126692462+17.800776284531i</v>
      </c>
      <c r="F2466" s="57" t="str">
        <f t="shared" si="708"/>
        <v>3.83771126285347-6.89096188808784i</v>
      </c>
      <c r="G2466" s="57" t="str">
        <f t="shared" si="709"/>
        <v>0.999445659955846-0.0235379003156576i</v>
      </c>
      <c r="H2466" s="57" t="str">
        <f t="shared" si="710"/>
        <v>560.514514935437+1353.7426688011i</v>
      </c>
      <c r="I2466" s="57" t="str">
        <f t="shared" si="711"/>
        <v>32.3846612532188+3.75985422413885i</v>
      </c>
      <c r="K2466" s="57" t="str">
        <f t="shared" si="712"/>
        <v>0.00313312257437276-0.016153336512672i</v>
      </c>
      <c r="L2466" s="57" t="str">
        <f t="shared" si="713"/>
        <v>0.000125-0.0514031238884404i</v>
      </c>
      <c r="M2466" s="57" t="str">
        <f t="shared" si="714"/>
        <v>0.0015-0.0247797430051874i</v>
      </c>
      <c r="N2466" s="57">
        <f t="shared" si="715"/>
        <v>81.347918382025497</v>
      </c>
      <c r="O2466" s="57">
        <f t="shared" si="716"/>
        <v>9.518077191682929</v>
      </c>
      <c r="P2466" s="371">
        <f t="shared" si="717"/>
        <v>9.518077191682929</v>
      </c>
      <c r="Q2466" s="371">
        <f t="shared" si="718"/>
        <v>-98.652081617974503</v>
      </c>
      <c r="R2466" s="12">
        <f t="shared" si="719"/>
        <v>81.347918382025497</v>
      </c>
      <c r="S2466" s="57">
        <f t="shared" si="720"/>
        <v>9.7610702887004432</v>
      </c>
      <c r="T2466" s="12">
        <f t="shared" si="703"/>
        <v>9.518077191682929</v>
      </c>
    </row>
    <row r="2467" spans="1:20" x14ac:dyDescent="0.25">
      <c r="A2467" s="57">
        <f t="shared" si="704"/>
        <v>61563.66975130701</v>
      </c>
      <c r="B2467" s="12">
        <f t="shared" si="721"/>
        <v>9798.1623557975054</v>
      </c>
      <c r="C2467" s="57" t="str">
        <f t="shared" si="705"/>
        <v>-0.446056000150675-2.94714100228021i</v>
      </c>
      <c r="D2467" s="57" t="str">
        <f t="shared" si="706"/>
        <v>7.77054895559506-3.72705274607302i</v>
      </c>
      <c r="E2467" s="57" t="str">
        <f t="shared" si="707"/>
        <v>167.834959553646+17.8290401558269i</v>
      </c>
      <c r="F2467" s="57" t="str">
        <f t="shared" si="708"/>
        <v>3.8376950639848-6.8655605800248i</v>
      </c>
      <c r="G2467" s="57" t="str">
        <f t="shared" si="709"/>
        <v>0.99944144132451-0.0236272446065174i</v>
      </c>
      <c r="H2467" s="57" t="str">
        <f t="shared" si="710"/>
        <v>569.874557923497+1367.66669154209i</v>
      </c>
      <c r="I2467" s="57" t="str">
        <f t="shared" si="711"/>
        <v>32.6586444820222+3.76941779220323i</v>
      </c>
      <c r="K2467" s="57" t="str">
        <f t="shared" si="712"/>
        <v>0.00311510530160051-0.0160949902146551i</v>
      </c>
      <c r="L2467" s="57" t="str">
        <f t="shared" si="713"/>
        <v>0.000125-0.0512085314688587i</v>
      </c>
      <c r="M2467" s="57" t="str">
        <f t="shared" si="714"/>
        <v>0.0015-0.02468593644669i</v>
      </c>
      <c r="N2467" s="57">
        <f t="shared" si="715"/>
        <v>81.393484157547888</v>
      </c>
      <c r="O2467" s="57">
        <f t="shared" si="716"/>
        <v>9.4863817526773726</v>
      </c>
      <c r="P2467" s="371">
        <f t="shared" si="717"/>
        <v>9.4863817526773726</v>
      </c>
      <c r="Q2467" s="371">
        <f t="shared" si="718"/>
        <v>-98.606515842452112</v>
      </c>
      <c r="R2467" s="12">
        <f t="shared" si="719"/>
        <v>81.393484157547888</v>
      </c>
      <c r="S2467" s="57">
        <f t="shared" si="720"/>
        <v>9.7981623557975048</v>
      </c>
      <c r="T2467" s="12">
        <f t="shared" si="703"/>
        <v>9.4863817526773726</v>
      </c>
    </row>
    <row r="2468" spans="1:20" x14ac:dyDescent="0.25">
      <c r="A2468" s="57">
        <f t="shared" si="704"/>
        <v>61797.611696361972</v>
      </c>
      <c r="B2468" s="12">
        <f t="shared" si="721"/>
        <v>9835.3953727495355</v>
      </c>
      <c r="C2468" s="57" t="str">
        <f t="shared" si="705"/>
        <v>-0.442111174208125-2.93677164422922i</v>
      </c>
      <c r="D2468" s="57" t="str">
        <f t="shared" si="706"/>
        <v>7.77032555553699-3.71655858791915i</v>
      </c>
      <c r="E2468" s="57" t="str">
        <f t="shared" si="707"/>
        <v>167.934262804989+17.8569355010435i</v>
      </c>
      <c r="F2468" s="57" t="str">
        <f t="shared" si="708"/>
        <v>3.83767874190913-6.840258029527i</v>
      </c>
      <c r="G2468" s="57" t="str">
        <f t="shared" si="709"/>
        <v>0.99943719060668-0.0237169272652856i</v>
      </c>
      <c r="H2468" s="57" t="str">
        <f t="shared" si="710"/>
        <v>579.519630058539+1381.83706573175i</v>
      </c>
      <c r="I2468" s="57" t="str">
        <f t="shared" si="711"/>
        <v>32.938855580403+3.77732663412812i</v>
      </c>
      <c r="K2468" s="57" t="str">
        <f t="shared" si="712"/>
        <v>0.00309721814713067-0.0160368353787294i</v>
      </c>
      <c r="L2468" s="57" t="str">
        <f t="shared" si="713"/>
        <v>0.000125-0.0510146757011943i</v>
      </c>
      <c r="M2468" s="57" t="str">
        <f t="shared" si="714"/>
        <v>0.0015-0.024592485003676i</v>
      </c>
      <c r="N2468" s="57">
        <f t="shared" si="715"/>
        <v>81.438795305968142</v>
      </c>
      <c r="O2468" s="57">
        <f t="shared" si="716"/>
        <v>9.454730157356563</v>
      </c>
      <c r="P2468" s="371">
        <f t="shared" si="717"/>
        <v>9.454730157356563</v>
      </c>
      <c r="Q2468" s="371">
        <f t="shared" si="718"/>
        <v>-98.561204694031858</v>
      </c>
      <c r="R2468" s="12">
        <f t="shared" si="719"/>
        <v>81.438795305968142</v>
      </c>
      <c r="S2468" s="57">
        <f t="shared" si="720"/>
        <v>9.8353953727495362</v>
      </c>
      <c r="T2468" s="12">
        <f t="shared" si="703"/>
        <v>9.454730157356563</v>
      </c>
    </row>
    <row r="2469" spans="1:20" x14ac:dyDescent="0.25">
      <c r="A2469" s="57">
        <f t="shared" si="704"/>
        <v>62032.44262080815</v>
      </c>
      <c r="B2469" s="12">
        <f t="shared" si="721"/>
        <v>9872.7698751659846</v>
      </c>
      <c r="C2469" s="57" t="str">
        <f t="shared" si="705"/>
        <v>-0.438204156280996-2.92644964752685i</v>
      </c>
      <c r="D2469" s="57" t="str">
        <f t="shared" si="706"/>
        <v>7.77010046740464-3.70611768426906i</v>
      </c>
      <c r="E2469" s="57" t="str">
        <f t="shared" si="707"/>
        <v>168.034036516651+17.8844582517134i</v>
      </c>
      <c r="F2469" s="57" t="str">
        <f t="shared" si="708"/>
        <v>3.83766229569042-6.81505387254215i</v>
      </c>
      <c r="G2469" s="57" t="str">
        <f t="shared" si="709"/>
        <v>0.999432907558585-0.0238069495647265i</v>
      </c>
      <c r="H2469" s="57" t="str">
        <f t="shared" si="710"/>
        <v>589.461380275213+1396.25951130113i</v>
      </c>
      <c r="I2469" s="57" t="str">
        <f t="shared" si="711"/>
        <v>33.2254882361946+3.78347224517855i</v>
      </c>
      <c r="K2469" s="57" t="str">
        <f t="shared" si="712"/>
        <v>0.00307946021490755-0.0159788716017581i</v>
      </c>
      <c r="L2469" s="57" t="str">
        <f t="shared" si="713"/>
        <v>0.000125-0.0508215537967666i</v>
      </c>
      <c r="M2469" s="57" t="str">
        <f t="shared" si="714"/>
        <v>0.0015-0.0244993873318151i</v>
      </c>
      <c r="N2469" s="57">
        <f t="shared" si="715"/>
        <v>81.483850268516434</v>
      </c>
      <c r="O2469" s="57">
        <f t="shared" si="716"/>
        <v>9.4231222173703379</v>
      </c>
      <c r="P2469" s="371">
        <f t="shared" si="717"/>
        <v>9.4231222173703379</v>
      </c>
      <c r="Q2469" s="371">
        <f t="shared" si="718"/>
        <v>-98.516149731483566</v>
      </c>
      <c r="R2469" s="12">
        <f t="shared" si="719"/>
        <v>81.483850268516434</v>
      </c>
      <c r="S2469" s="57">
        <f t="shared" si="720"/>
        <v>9.872769875165984</v>
      </c>
      <c r="T2469" s="12">
        <f t="shared" si="703"/>
        <v>9.4231222173703379</v>
      </c>
    </row>
    <row r="2470" spans="1:20" x14ac:dyDescent="0.25">
      <c r="A2470" s="57">
        <f t="shared" si="704"/>
        <v>62268.165902767221</v>
      </c>
      <c r="B2470" s="12">
        <f t="shared" si="721"/>
        <v>9910.2864006916152</v>
      </c>
      <c r="C2470" s="57" t="str">
        <f t="shared" si="705"/>
        <v>-0.434334710166713-2.91617472559882i</v>
      </c>
      <c r="D2470" s="57" t="str">
        <f t="shared" si="706"/>
        <v>7.76987367854166-3.69572988254855i</v>
      </c>
      <c r="E2470" s="57" t="str">
        <f t="shared" si="707"/>
        <v>168.134280732444+17.9116043202278i</v>
      </c>
      <c r="F2470" s="57" t="str">
        <f t="shared" si="708"/>
        <v>3.83764572438555-6.78994774643258i</v>
      </c>
      <c r="G2470" s="57" t="str">
        <f t="shared" si="709"/>
        <v>0.999428591934608-0.0238973127822924i</v>
      </c>
      <c r="H2470" s="57" t="str">
        <f t="shared" si="710"/>
        <v>599.712048860247+1410.93986688891i</v>
      </c>
      <c r="I2470" s="57" t="str">
        <f t="shared" si="711"/>
        <v>33.5187435469498+3.78773894009473i</v>
      </c>
      <c r="K2470" s="57" t="str">
        <f t="shared" si="712"/>
        <v>0.00306183061439299-0.0159210984788095i</v>
      </c>
      <c r="L2470" s="57" t="str">
        <f t="shared" si="713"/>
        <v>0.000125-0.0506291629774521i</v>
      </c>
      <c r="M2470" s="57" t="str">
        <f t="shared" si="714"/>
        <v>0.0015-0.024406642091866i</v>
      </c>
      <c r="N2470" s="57">
        <f t="shared" si="715"/>
        <v>81.528647492241191</v>
      </c>
      <c r="O2470" s="57">
        <f t="shared" si="716"/>
        <v>9.39155774319266</v>
      </c>
      <c r="P2470" s="371">
        <f t="shared" si="717"/>
        <v>9.39155774319266</v>
      </c>
      <c r="Q2470" s="371">
        <f t="shared" si="718"/>
        <v>-98.471352507758809</v>
      </c>
      <c r="R2470" s="12">
        <f t="shared" si="719"/>
        <v>81.528647492241191</v>
      </c>
      <c r="S2470" s="57">
        <f t="shared" si="720"/>
        <v>9.910286400691616</v>
      </c>
      <c r="T2470" s="12">
        <f t="shared" si="703"/>
        <v>9.39155774319266</v>
      </c>
    </row>
    <row r="2471" spans="1:20" x14ac:dyDescent="0.25">
      <c r="A2471" s="57">
        <f t="shared" si="704"/>
        <v>62504.784933197741</v>
      </c>
      <c r="B2471" s="12">
        <f t="shared" si="721"/>
        <v>9947.9454890142442</v>
      </c>
      <c r="C2471" s="57" t="str">
        <f t="shared" si="705"/>
        <v>-0.430502601003062-2.90594659356606i</v>
      </c>
      <c r="D2471" s="57" t="str">
        <f t="shared" si="706"/>
        <v>7.76964517619845-3.68539503092045i</v>
      </c>
      <c r="E2471" s="57" t="str">
        <f t="shared" si="707"/>
        <v>168.234995469536+17.938369599995i</v>
      </c>
      <c r="F2471" s="57" t="str">
        <f t="shared" si="708"/>
        <v>3.83762902704421-6.7649392899701i</v>
      </c>
      <c r="G2471" s="57" t="str">
        <f t="shared" si="709"/>
        <v>0.999424243487268-0.0239880182001391i</v>
      </c>
      <c r="H2471" s="57" t="str">
        <f t="shared" si="710"/>
        <v>610.284502817649+1425.88408759545i</v>
      </c>
      <c r="I2471" s="57" t="str">
        <f t="shared" si="711"/>
        <v>33.8188303313885+3.79000333303414i</v>
      </c>
      <c r="K2471" s="57" t="str">
        <f t="shared" si="712"/>
        <v>0.00304432846054233-0.0158635156031961i</v>
      </c>
      <c r="L2471" s="57" t="str">
        <f t="shared" si="713"/>
        <v>0.000125-0.0504375004756448i</v>
      </c>
      <c r="M2471" s="57" t="str">
        <f t="shared" si="714"/>
        <v>0.0015-0.0243142479496573i</v>
      </c>
      <c r="N2471" s="57">
        <f t="shared" si="715"/>
        <v>81.573185430060349</v>
      </c>
      <c r="O2471" s="57">
        <f t="shared" si="716"/>
        <v>9.360036544123588</v>
      </c>
      <c r="P2471" s="371">
        <f t="shared" si="717"/>
        <v>9.360036544123588</v>
      </c>
      <c r="Q2471" s="371">
        <f t="shared" si="718"/>
        <v>-98.426814569939651</v>
      </c>
      <c r="R2471" s="12">
        <f t="shared" si="719"/>
        <v>81.573185430060349</v>
      </c>
      <c r="S2471" s="57">
        <f t="shared" si="720"/>
        <v>9.9479454890142449</v>
      </c>
      <c r="T2471" s="12">
        <f t="shared" si="703"/>
        <v>9.360036544123588</v>
      </c>
    </row>
    <row r="2472" spans="1:20" x14ac:dyDescent="0.25">
      <c r="A2472" s="57">
        <f t="shared" si="704"/>
        <v>62742.303115943898</v>
      </c>
      <c r="B2472" s="12">
        <f t="shared" si="721"/>
        <v>9985.747681872499</v>
      </c>
      <c r="C2472" s="57" t="str">
        <f t="shared" si="705"/>
        <v>-0.426707595258767-2.89576496823089i</v>
      </c>
      <c r="D2472" s="57" t="str">
        <f t="shared" si="706"/>
        <v>7.7694149475313-3.67511297828214i</v>
      </c>
      <c r="E2472" s="57" t="str">
        <f t="shared" si="707"/>
        <v>168.336180718163+17.9647499656043i</v>
      </c>
      <c r="F2472" s="57" t="str">
        <f t="shared" si="708"/>
        <v>3.83761220270891-6.74002814333071i</v>
      </c>
      <c r="G2472" s="57" t="str">
        <f t="shared" si="709"/>
        <v>0.999419861967209-0.0240790671051424i</v>
      </c>
      <c r="H2472" s="57" t="str">
        <f t="shared" si="710"/>
        <v>621.192273626148+1441.09824192271i</v>
      </c>
      <c r="I2472" s="57" t="str">
        <f t="shared" si="711"/>
        <v>34.1259654525849+3.79013377591141i</v>
      </c>
      <c r="K2472" s="57" t="str">
        <f t="shared" si="712"/>
        <v>0.0030269528737799-0.0158061225665132i</v>
      </c>
      <c r="L2472" s="57" t="str">
        <f t="shared" si="713"/>
        <v>0.000125-0.0502465635342147i</v>
      </c>
      <c r="M2472" s="57" t="str">
        <f t="shared" si="714"/>
        <v>0.0015-0.0242222035760683i</v>
      </c>
      <c r="N2472" s="57">
        <f t="shared" si="715"/>
        <v>81.617462540810479</v>
      </c>
      <c r="O2472" s="57">
        <f t="shared" si="716"/>
        <v>9.3285584282911866</v>
      </c>
      <c r="P2472" s="371">
        <f t="shared" si="717"/>
        <v>9.3285584282911866</v>
      </c>
      <c r="Q2472" s="371">
        <f t="shared" si="718"/>
        <v>-98.382537459189521</v>
      </c>
      <c r="R2472" s="12">
        <f t="shared" si="719"/>
        <v>81.617462540810479</v>
      </c>
      <c r="S2472" s="57">
        <f t="shared" si="720"/>
        <v>9.9857476818724997</v>
      </c>
      <c r="T2472" s="12">
        <f t="shared" si="703"/>
        <v>9.3285584282911866</v>
      </c>
    </row>
    <row r="2473" spans="1:20" x14ac:dyDescent="0.25">
      <c r="A2473" s="57">
        <f t="shared" si="704"/>
        <v>62980.723867784494</v>
      </c>
      <c r="B2473" s="12">
        <f t="shared" si="721"/>
        <v>10023.693523063615</v>
      </c>
      <c r="C2473" s="57" t="str">
        <f t="shared" si="705"/>
        <v>-0.422949460723982-2.88562956806326i</v>
      </c>
      <c r="D2473" s="57" t="str">
        <f t="shared" si="706"/>
        <v>7.76918297960176-3.66488357426305i</v>
      </c>
      <c r="E2473" s="57" t="str">
        <f t="shared" si="707"/>
        <v>168.437836441336+17.9907412729925i</v>
      </c>
      <c r="F2473" s="57" t="str">
        <f t="shared" si="708"/>
        <v>3.83759525041496-6.71521394808951i</v>
      </c>
      <c r="G2473" s="57" t="str">
        <f t="shared" si="709"/>
        <v>0.999415447123186-0.024170460788914i</v>
      </c>
      <c r="H2473" s="57" t="str">
        <f t="shared" si="710"/>
        <v>632.449597564983+1456.58850778067i</v>
      </c>
      <c r="I2473" s="57" t="str">
        <f t="shared" si="711"/>
        <v>34.4403741529187+3.78798975149533i</v>
      </c>
      <c r="K2473" s="57" t="str">
        <f t="shared" si="712"/>
        <v>0.00300970297997469-0.015748918958677i</v>
      </c>
      <c r="L2473" s="57" t="str">
        <f t="shared" si="713"/>
        <v>0.000125-0.0500563494064702i</v>
      </c>
      <c r="M2473" s="57" t="str">
        <f t="shared" si="714"/>
        <v>0.0015-0.0241305076470096i</v>
      </c>
      <c r="N2473" s="57">
        <f t="shared" si="715"/>
        <v>81.661477289297693</v>
      </c>
      <c r="O2473" s="57">
        <f t="shared" si="716"/>
        <v>9.2971232026531787</v>
      </c>
      <c r="P2473" s="371">
        <f t="shared" si="717"/>
        <v>9.2971232026531787</v>
      </c>
      <c r="Q2473" s="371">
        <f t="shared" si="718"/>
        <v>-98.338522710702307</v>
      </c>
      <c r="R2473" s="12">
        <f t="shared" si="719"/>
        <v>81.661477289297693</v>
      </c>
      <c r="S2473" s="57">
        <f t="shared" si="720"/>
        <v>10.023693523063615</v>
      </c>
      <c r="T2473" s="12">
        <f t="shared" si="703"/>
        <v>9.2971232026531787</v>
      </c>
    </row>
    <row r="2474" spans="1:20" x14ac:dyDescent="0.25">
      <c r="A2474" s="57">
        <f t="shared" si="704"/>
        <v>63220.050618482077</v>
      </c>
      <c r="B2474" s="12">
        <f t="shared" si="721"/>
        <v>10061.783558451258</v>
      </c>
      <c r="C2474" s="57" t="str">
        <f t="shared" si="705"/>
        <v>-0.419227966500859-2.87554011318746i</v>
      </c>
      <c r="D2474" s="57" t="str">
        <f t="shared" si="706"/>
        <v>7.76894925937605-3.65470666922223i</v>
      </c>
      <c r="E2474" s="57" t="str">
        <f t="shared" si="707"/>
        <v>168.539962574552+18.0163393596161i</v>
      </c>
      <c r="F2474" s="57" t="str">
        <f t="shared" si="708"/>
        <v>3.83757816919024-6.69049634721543i</v>
      </c>
      <c r="G2474" s="57" t="str">
        <f t="shared" si="709"/>
        <v>0.999410998702048-0.0242622005478187i</v>
      </c>
      <c r="H2474" s="57" t="str">
        <f t="shared" si="710"/>
        <v>644.071458797338+1472.3611674249i</v>
      </c>
      <c r="I2474" s="57" t="str">
        <f t="shared" si="711"/>
        <v>34.7622904007189+3.7834212172829i</v>
      </c>
      <c r="K2474" s="57" t="str">
        <f t="shared" si="712"/>
        <v>0.00299257791041606-0.0156919043679632i</v>
      </c>
      <c r="L2474" s="57" t="str">
        <f t="shared" si="713"/>
        <v>0.000125-0.0498668553561169i</v>
      </c>
      <c r="M2474" s="57" t="str">
        <f t="shared" si="714"/>
        <v>0.0015-0.0240391588434047i</v>
      </c>
      <c r="N2474" s="57">
        <f t="shared" si="715"/>
        <v>81.705228146349128</v>
      </c>
      <c r="O2474" s="57">
        <f t="shared" si="716"/>
        <v>9.2657306729996289</v>
      </c>
      <c r="P2474" s="371">
        <f t="shared" si="717"/>
        <v>9.2657306729996289</v>
      </c>
      <c r="Q2474" s="371">
        <f t="shared" si="718"/>
        <v>-98.294771853650872</v>
      </c>
      <c r="R2474" s="12">
        <f t="shared" si="719"/>
        <v>81.705228146349128</v>
      </c>
      <c r="S2474" s="57">
        <f t="shared" si="720"/>
        <v>10.061783558451257</v>
      </c>
      <c r="T2474" s="12">
        <f t="shared" si="703"/>
        <v>9.2657306729996289</v>
      </c>
    </row>
    <row r="2475" spans="1:20" x14ac:dyDescent="0.25">
      <c r="A2475" s="57">
        <f t="shared" si="704"/>
        <v>63460.286810832309</v>
      </c>
      <c r="B2475" s="12">
        <f t="shared" si="721"/>
        <v>10100.018335973373</v>
      </c>
      <c r="C2475" s="57" t="str">
        <f t="shared" si="705"/>
        <v>-0.415542882994005-2.86549632536861i</v>
      </c>
      <c r="D2475" s="57" t="str">
        <f t="shared" si="706"/>
        <v>7.76871377372432-3.64458211424581i</v>
      </c>
      <c r="E2475" s="57" t="str">
        <f t="shared" si="707"/>
        <v>168.642559025503+18.0415400446282i</v>
      </c>
      <c r="F2475" s="57" t="str">
        <f t="shared" si="708"/>
        <v>3.83756095805537-6.66587498506619i</v>
      </c>
      <c r="G2475" s="57" t="str">
        <f t="shared" si="709"/>
        <v>0.999406516448728-0.0243542876829892i</v>
      </c>
      <c r="H2475" s="57" t="str">
        <f t="shared" si="710"/>
        <v>656.073635415475+1488.42260117275i</v>
      </c>
      <c r="I2475" s="57" t="str">
        <f t="shared" si="711"/>
        <v>35.091957248434+3.77626789579682i</v>
      </c>
      <c r="K2475" s="57" t="str">
        <f t="shared" si="712"/>
        <v>0.00297557680178925-0.0156350783810437i</v>
      </c>
      <c r="L2475" s="57" t="str">
        <f t="shared" si="713"/>
        <v>0.000125-0.0496780786572195i</v>
      </c>
      <c r="M2475" s="57" t="str">
        <f t="shared" si="714"/>
        <v>0.0015-0.0239481558511702i</v>
      </c>
      <c r="N2475" s="57">
        <f t="shared" si="715"/>
        <v>81.748713588865996</v>
      </c>
      <c r="O2475" s="57">
        <f t="shared" si="716"/>
        <v>9.234380643954573</v>
      </c>
      <c r="P2475" s="371">
        <f t="shared" si="717"/>
        <v>9.234380643954573</v>
      </c>
      <c r="Q2475" s="371">
        <f t="shared" si="718"/>
        <v>-98.251286411134004</v>
      </c>
      <c r="R2475" s="12">
        <f t="shared" si="719"/>
        <v>81.748713588865996</v>
      </c>
      <c r="S2475" s="57">
        <f t="shared" si="720"/>
        <v>10.100018335973372</v>
      </c>
      <c r="T2475" s="12">
        <f t="shared" si="703"/>
        <v>9.234380643954573</v>
      </c>
    </row>
    <row r="2476" spans="1:20" x14ac:dyDescent="0.25">
      <c r="A2476" s="57">
        <f t="shared" si="704"/>
        <v>63701.435900713477</v>
      </c>
      <c r="B2476" s="12">
        <f t="shared" si="721"/>
        <v>10138.398405650072</v>
      </c>
      <c r="C2476" s="57" t="str">
        <f t="shared" si="705"/>
        <v>-0.411893981901141-2.85549792799958i</v>
      </c>
      <c r="D2476" s="57" t="str">
        <f t="shared" si="706"/>
        <v>7.76847650941993-3.63450976114463i</v>
      </c>
      <c r="E2476" s="57" t="str">
        <f t="shared" si="707"/>
        <v>168.745625673789+18.0663391290571i</v>
      </c>
      <c r="F2476" s="57" t="str">
        <f t="shared" si="708"/>
        <v>3.8375436160235-6.64134950738307i</v>
      </c>
      <c r="G2476" s="57" t="str">
        <f t="shared" si="709"/>
        <v>0.999402000106225-0.0244467235003436i</v>
      </c>
      <c r="H2476" s="57" t="str">
        <f t="shared" si="710"/>
        <v>668.47274866639+1504.77927972454i</v>
      </c>
      <c r="I2476" s="57" t="str">
        <f t="shared" si="711"/>
        <v>35.4296272020024+3.76635850653759i</v>
      </c>
      <c r="K2476" s="57" t="str">
        <f t="shared" si="712"/>
        <v>0.00295869879615082-0.015578440583024i</v>
      </c>
      <c r="L2476" s="57" t="str">
        <f t="shared" si="713"/>
        <v>0.000125-0.0494900165941617i</v>
      </c>
      <c r="M2476" s="57" t="str">
        <f t="shared" si="714"/>
        <v>0.0015-0.0238574973611977i</v>
      </c>
      <c r="N2476" s="57">
        <f t="shared" si="715"/>
        <v>81.791932099874373</v>
      </c>
      <c r="O2476" s="57">
        <f t="shared" si="716"/>
        <v>9.2030729189785845</v>
      </c>
      <c r="P2476" s="371">
        <f t="shared" si="717"/>
        <v>9.2030729189785845</v>
      </c>
      <c r="Q2476" s="371">
        <f t="shared" si="718"/>
        <v>-98.208067900125627</v>
      </c>
      <c r="R2476" s="12">
        <f t="shared" si="719"/>
        <v>81.791932099874373</v>
      </c>
      <c r="S2476" s="57">
        <f t="shared" si="720"/>
        <v>10.138398405650072</v>
      </c>
      <c r="T2476" s="12">
        <f t="shared" ref="T2476:T2539" si="722">P2476</f>
        <v>9.2030729189785845</v>
      </c>
    </row>
    <row r="2477" spans="1:20" x14ac:dyDescent="0.25">
      <c r="A2477" s="57">
        <f t="shared" ref="A2477:A2540" si="723">2*PI()*B2477</f>
        <v>63943.501357136185</v>
      </c>
      <c r="B2477" s="12">
        <f t="shared" si="721"/>
        <v>10176.924319591542</v>
      </c>
      <c r="C2477" s="57" t="str">
        <f t="shared" ref="C2477:C2540" si="724">IMPRODUCT(D2477,E2477,$C$40,,K2477,$C$41)</f>
        <v>-0.408281036203588-2.84554464608791i</v>
      </c>
      <c r="D2477" s="57" t="str">
        <f t="shared" ref="D2477:D2540" si="725">IMDIV(IMPRODUCT($C$37,$C$38,COMPLEX(1,A2477/$C$38)),IMSUM(-1*A2477*A2477/$C$39,COMPLEX(0,1*A2477)))</f>
        <v>7.7682374531388-3.62448946245172i</v>
      </c>
      <c r="E2477" s="57" t="str">
        <f t="shared" ref="E2477:E2540" si="726">IMDIV(IMPRODUCT(IMSUM(F2477,G2477),$C$29,H2477),IMSUM(1,I2477))</f>
        <v>168.849162370627+18.0907323959919i</v>
      </c>
      <c r="F2477" s="57" t="str">
        <f t="shared" ref="F2477:F2540" si="727">IMDIV(IMPRODUCT($C$14,$C$15,COMPLEX(1,A2477/$C$15)),IMSUM(-1*A2477*A2477/$C$16,COMPLEX(0,A2477)))</f>
        <v>3.8375261421003-6.61691956128589i</v>
      </c>
      <c r="G2477" s="57" t="str">
        <f t="shared" ref="G2477:G2540" si="728">IMDIV(1,COMPLEX(1,A2477*$C$9*$C$10))</f>
        <v>0.999397449415588-0.0245395093106013i</v>
      </c>
      <c r="H2477" s="57" t="str">
        <f t="shared" ref="H2477:H2540" si="729">IMDIV($C$3,IMSUM(K2477,COMPLEX(0,$C$28*A2477)))</f>
        <v>681.286315593719+1521.43775489379i</v>
      </c>
      <c r="I2477" s="57" t="str">
        <f t="shared" ref="I2477:I2540" si="730">IMPRODUCT(F2477,$C$29,H2477,$C$31)</f>
        <v>35.77556260095+3.75350993436866i</v>
      </c>
      <c r="K2477" s="57" t="str">
        <f t="shared" ref="K2477:K2540" si="731">IF($C$26&lt;=0,IMDIV(1,IMSUM(IMDIV(1,L2477),1/$C$18)),IMDIV(1,IMSUM(IMDIV(1,L2477),1/$C$18,IMDIV(1,M2477))))</f>
        <v>0.00294194304090425-0.0155219905574798i</v>
      </c>
      <c r="L2477" s="57" t="str">
        <f t="shared" ref="L2477:L2540" si="732">IMSUM($C$21/$C$22,IMDIV(1,COMPLEX(0,$C$20*$C$22*A2477)))</f>
        <v>0.000125-0.0493026664616075i</v>
      </c>
      <c r="M2477" s="57" t="str">
        <f t="shared" ref="M2477:M2540" si="733">IMSUM($C$25/$C$26,IMDIV(1,COMPLEX(0,$C$24*$C$26*A2477)))</f>
        <v>0.0015-0.0237671820693342i</v>
      </c>
      <c r="N2477" s="57">
        <f t="shared" ref="N2477:N2540" si="734">ABS(R2477)</f>
        <v>81.834882168579696</v>
      </c>
      <c r="O2477" s="57">
        <f t="shared" ref="O2477:O2540" si="735">ABS(P2477)</f>
        <v>9.171807300370947</v>
      </c>
      <c r="P2477" s="371">
        <f t="shared" ref="P2477:P2540" si="736">20*LOG10(IMABS(C2477))</f>
        <v>9.171807300370947</v>
      </c>
      <c r="Q2477" s="371">
        <f t="shared" ref="Q2477:Q2540" si="737">IMARGUMENT(C2477)*180/PI()</f>
        <v>-98.165117831420304</v>
      </c>
      <c r="R2477" s="12">
        <f t="shared" ref="R2477:R2540" si="738">IF(Q2477&lt;0,Q2477+180,Q2477-180)</f>
        <v>81.834882168579696</v>
      </c>
      <c r="S2477" s="57">
        <f t="shared" ref="S2477:S2540" si="739">B2477/1000</f>
        <v>10.176924319591542</v>
      </c>
      <c r="T2477" s="12">
        <f t="shared" si="722"/>
        <v>9.171807300370947</v>
      </c>
    </row>
    <row r="2478" spans="1:20" x14ac:dyDescent="0.25">
      <c r="A2478" s="57">
        <f t="shared" si="723"/>
        <v>64186.486662293304</v>
      </c>
      <c r="B2478" s="12">
        <f t="shared" ref="B2478:B2541" si="740">B2477*(1+B$42)</f>
        <v>10215.596632005991</v>
      </c>
      <c r="C2478" s="57" t="str">
        <f t="shared" si="724"/>
        <v>-0.404703820156887-2.83563620624303i</v>
      </c>
      <c r="D2478" s="57" t="str">
        <f t="shared" si="725"/>
        <v>7.76799659145872-3.61452107141991i</v>
      </c>
      <c r="E2478" s="57" t="str">
        <f t="shared" si="726"/>
        <v>168.953168938569+18.1147156107715i</v>
      </c>
      <c r="F2478" s="57" t="str">
        <f t="shared" si="727"/>
        <v>3.8375085352839-6.59258479526787i</v>
      </c>
      <c r="G2478" s="57" t="str">
        <f t="shared" si="728"/>
        <v>0.999392864115907-0.0246326464292992i</v>
      </c>
      <c r="H2478" s="57" t="str">
        <f t="shared" si="729"/>
        <v>694.532805348793+1538.40464852441i</v>
      </c>
      <c r="I2478" s="57" t="str">
        <f t="shared" si="730"/>
        <v>36.1300360085401+3.73752632861698i</v>
      </c>
      <c r="K2478" s="57" t="str">
        <f t="shared" si="731"/>
        <v>0.00292530868877533-0.0154657278864932i</v>
      </c>
      <c r="L2478" s="57" t="str">
        <f t="shared" si="732"/>
        <v>0.000125-0.0491160255644627i</v>
      </c>
      <c r="M2478" s="57" t="str">
        <f t="shared" si="733"/>
        <v>0.0015-0.023677208676364i</v>
      </c>
      <c r="N2478" s="57">
        <f t="shared" si="734"/>
        <v>81.877562290419831</v>
      </c>
      <c r="O2478" s="57">
        <f t="shared" si="735"/>
        <v>9.1405835892723513</v>
      </c>
      <c r="P2478" s="371">
        <f t="shared" si="736"/>
        <v>9.1405835892723513</v>
      </c>
      <c r="Q2478" s="371">
        <f t="shared" si="737"/>
        <v>-98.122437709580169</v>
      </c>
      <c r="R2478" s="12">
        <f t="shared" si="738"/>
        <v>81.877562290419831</v>
      </c>
      <c r="S2478" s="57">
        <f t="shared" si="739"/>
        <v>10.21559663200599</v>
      </c>
      <c r="T2478" s="12">
        <f t="shared" si="722"/>
        <v>9.1405835892723513</v>
      </c>
    </row>
    <row r="2479" spans="1:20" x14ac:dyDescent="0.25">
      <c r="A2479" s="57">
        <f t="shared" si="723"/>
        <v>64430.395311610024</v>
      </c>
      <c r="B2479" s="12">
        <f t="shared" si="740"/>
        <v>10254.415899207614</v>
      </c>
      <c r="C2479" s="57" t="str">
        <f t="shared" si="724"/>
        <v>-0.401162109281362-2.82577233666351i</v>
      </c>
      <c r="D2479" s="57" t="str">
        <f t="shared" si="725"/>
        <v>7.76775391085871-3.60460444201937i</v>
      </c>
      <c r="E2479" s="57" t="str">
        <f t="shared" si="726"/>
        <v>169.057645171208+18.1382845211778i</v>
      </c>
      <c r="F2479" s="57" t="str">
        <f t="shared" si="727"/>
        <v>3.83749079456488-6.5683448591906i</v>
      </c>
      <c r="G2479" s="57" t="str">
        <f t="shared" si="728"/>
        <v>0.999388243944294-0.024726136176809i</v>
      </c>
      <c r="H2479" s="57" t="str">
        <f t="shared" si="729"/>
        <v>708.231699442312+1555.68663934319i</v>
      </c>
      <c r="I2479" s="57" t="str">
        <f t="shared" si="730"/>
        <v>36.4933306110622+3.7181981266227i</v>
      </c>
      <c r="K2479" s="57" t="str">
        <f t="shared" si="731"/>
        <v>0.00290879489778763-0.0154096521506889i</v>
      </c>
      <c r="L2479" s="57" t="str">
        <f t="shared" si="732"/>
        <v>0.000125-0.0489300912178348i</v>
      </c>
      <c r="M2479" s="57" t="str">
        <f t="shared" si="733"/>
        <v>0.0015-0.0235875758879897i</v>
      </c>
      <c r="N2479" s="57">
        <f t="shared" si="734"/>
        <v>81.919970967119795</v>
      </c>
      <c r="O2479" s="57">
        <f t="shared" si="735"/>
        <v>9.1094015856673529</v>
      </c>
      <c r="P2479" s="371">
        <f t="shared" si="736"/>
        <v>9.1094015856673529</v>
      </c>
      <c r="Q2479" s="371">
        <f t="shared" si="737"/>
        <v>-98.080029032880205</v>
      </c>
      <c r="R2479" s="12">
        <f t="shared" si="738"/>
        <v>81.919970967119795</v>
      </c>
      <c r="S2479" s="57">
        <f t="shared" si="739"/>
        <v>10.254415899207613</v>
      </c>
      <c r="T2479" s="12">
        <f t="shared" si="722"/>
        <v>9.1094015856673529</v>
      </c>
    </row>
    <row r="2480" spans="1:20" x14ac:dyDescent="0.25">
      <c r="A2480" s="57">
        <f t="shared" si="723"/>
        <v>64675.230813794144</v>
      </c>
      <c r="B2480" s="12">
        <f t="shared" si="740"/>
        <v>10293.382679624603</v>
      </c>
      <c r="C2480" s="57" t="str">
        <f t="shared" si="724"/>
        <v>-0.397655680352718-2.81595276712449i</v>
      </c>
      <c r="D2480" s="57" t="str">
        <f t="shared" si="725"/>
        <v>7.76750939771819-3.59473942893518i</v>
      </c>
      <c r="E2480" s="57" t="str">
        <f t="shared" si="726"/>
        <v>169.162590832901+18.161434857634i</v>
      </c>
      <c r="F2480" s="57" t="str">
        <f t="shared" si="727"/>
        <v>3.83747291892611-6.54419940427898i</v>
      </c>
      <c r="G2480" s="57" t="str">
        <f t="shared" si="728"/>
        <v>0.999383588635868-0.0248199798783524i</v>
      </c>
      <c r="H2480" s="57" t="str">
        <f t="shared" si="729"/>
        <v>722.40355622802+1573.29044746293i</v>
      </c>
      <c r="I2480" s="57" t="str">
        <f t="shared" si="730"/>
        <v>36.8657406250777+3.69530099486971i</v>
      </c>
      <c r="K2480" s="57" t="str">
        <f t="shared" si="731"/>
        <v>0.00289240083123787-0.0153537629292689i</v>
      </c>
      <c r="L2480" s="57" t="str">
        <f t="shared" si="732"/>
        <v>0.000125-0.0487448607469962i</v>
      </c>
      <c r="M2480" s="57" t="str">
        <f t="shared" si="733"/>
        <v>0.0015-0.0234982824148134i</v>
      </c>
      <c r="N2480" s="57">
        <f t="shared" si="734"/>
        <v>81.962106706746525</v>
      </c>
      <c r="O2480" s="57">
        <f t="shared" si="735"/>
        <v>9.0782610883869665</v>
      </c>
      <c r="P2480" s="371">
        <f t="shared" si="736"/>
        <v>9.0782610883869665</v>
      </c>
      <c r="Q2480" s="371">
        <f t="shared" si="737"/>
        <v>-98.037893293253475</v>
      </c>
      <c r="R2480" s="12">
        <f t="shared" si="738"/>
        <v>81.962106706746525</v>
      </c>
      <c r="S2480" s="57">
        <f t="shared" si="739"/>
        <v>10.293382679624603</v>
      </c>
      <c r="T2480" s="12">
        <f t="shared" si="722"/>
        <v>9.0782610883869665</v>
      </c>
    </row>
    <row r="2481" spans="1:20" x14ac:dyDescent="0.25">
      <c r="A2481" s="57">
        <f t="shared" si="723"/>
        <v>64920.996690886561</v>
      </c>
      <c r="B2481" s="12">
        <f t="shared" si="740"/>
        <v>10332.497533807176</v>
      </c>
      <c r="C2481" s="57" t="str">
        <f t="shared" si="724"/>
        <v>-0.394184311392705-2.80617722896531i</v>
      </c>
      <c r="D2481" s="57" t="str">
        <f t="shared" si="725"/>
        <v>7.76726303831632-3.5849258875649i</v>
      </c>
      <c r="E2481" s="57" t="str">
        <f t="shared" si="726"/>
        <v>169.268005658478+18.1841623334048i</v>
      </c>
      <c r="F2481" s="57" t="str">
        <f t="shared" si="727"/>
        <v>3.83745490734281-6.52014808311617i</v>
      </c>
      <c r="G2481" s="57" t="str">
        <f t="shared" si="728"/>
        <v>0.999378897923743-0.0249141788640188i</v>
      </c>
      <c r="H2481" s="57" t="str">
        <f t="shared" si="729"/>
        <v>737.070079929826+1591.22281621301i</v>
      </c>
      <c r="I2481" s="57" t="str">
        <f t="shared" si="730"/>
        <v>37.2475717110888+3.66859468017652i</v>
      </c>
      <c r="K2481" s="57" t="str">
        <f t="shared" si="731"/>
        <v>0.00287612565767132-0.0152980598000483i</v>
      </c>
      <c r="L2481" s="57" t="str">
        <f t="shared" si="732"/>
        <v>0.000125-0.0485603314873444i</v>
      </c>
      <c r="M2481" s="57" t="str">
        <f t="shared" si="733"/>
        <v>0.0015-0.0234093269723185i</v>
      </c>
      <c r="N2481" s="57">
        <f t="shared" si="734"/>
        <v>82.003968023763548</v>
      </c>
      <c r="O2481" s="57">
        <f t="shared" si="735"/>
        <v>9.0471618951115502</v>
      </c>
      <c r="P2481" s="371">
        <f t="shared" si="736"/>
        <v>9.0471618951115502</v>
      </c>
      <c r="Q2481" s="371">
        <f t="shared" si="737"/>
        <v>-97.996031976236452</v>
      </c>
      <c r="R2481" s="12">
        <f t="shared" si="738"/>
        <v>82.003968023763548</v>
      </c>
      <c r="S2481" s="57">
        <f t="shared" si="739"/>
        <v>10.332497533807176</v>
      </c>
      <c r="T2481" s="12">
        <f t="shared" si="722"/>
        <v>9.0471618951115502</v>
      </c>
    </row>
    <row r="2482" spans="1:20" x14ac:dyDescent="0.25">
      <c r="A2482" s="57">
        <f t="shared" si="723"/>
        <v>65167.696478311933</v>
      </c>
      <c r="B2482" s="12">
        <f t="shared" si="740"/>
        <v>10371.761024435644</v>
      </c>
      <c r="C2482" s="57" t="str">
        <f t="shared" si="724"/>
        <v>-0.390747781659706-2.79644545507731i</v>
      </c>
      <c r="D2482" s="57" t="str">
        <f t="shared" si="725"/>
        <v>7.76701481883144-3.5751636740162i</v>
      </c>
      <c r="E2482" s="57" t="str">
        <f t="shared" si="726"/>
        <v>169.373889352962+18.206462644805i</v>
      </c>
      <c r="F2482" s="57" t="str">
        <f t="shared" si="727"/>
        <v>3.83743675878242-6.49619054963863i</v>
      </c>
      <c r="G2482" s="57" t="str">
        <f t="shared" si="728"/>
        <v>0.999374171539008-0.0250087344687815i</v>
      </c>
      <c r="H2482" s="57" t="str">
        <f t="shared" si="729"/>
        <v>752.254194546394+1609.49049093195i</v>
      </c>
      <c r="I2482" s="57" t="str">
        <f t="shared" si="730"/>
        <v>37.6391413917222+3.6378217626923i</v>
      </c>
      <c r="K2482" s="57" t="str">
        <f t="shared" si="731"/>
        <v>0.00285996855085722-0.0152425423394898i</v>
      </c>
      <c r="L2482" s="57" t="str">
        <f t="shared" si="732"/>
        <v>0.000125-0.0483765007843638i</v>
      </c>
      <c r="M2482" s="57" t="str">
        <f t="shared" si="733"/>
        <v>0.0015-0.0233207082808514i</v>
      </c>
      <c r="N2482" s="57">
        <f t="shared" si="734"/>
        <v>82.045553439087826</v>
      </c>
      <c r="O2482" s="57">
        <f t="shared" si="735"/>
        <v>9.0161038023738307</v>
      </c>
      <c r="P2482" s="371">
        <f t="shared" si="736"/>
        <v>9.0161038023738307</v>
      </c>
      <c r="Q2482" s="371">
        <f t="shared" si="737"/>
        <v>-97.954446560912174</v>
      </c>
      <c r="R2482" s="12">
        <f t="shared" si="738"/>
        <v>82.045553439087826</v>
      </c>
      <c r="S2482" s="57">
        <f t="shared" si="739"/>
        <v>10.371761024435644</v>
      </c>
      <c r="T2482" s="12">
        <f t="shared" si="722"/>
        <v>9.0161038023738307</v>
      </c>
    </row>
    <row r="2483" spans="1:20" x14ac:dyDescent="0.25">
      <c r="A2483" s="57">
        <f t="shared" si="723"/>
        <v>65415.333724929522</v>
      </c>
      <c r="B2483" s="12">
        <f t="shared" si="740"/>
        <v>10411.1737163285</v>
      </c>
      <c r="C2483" s="57" t="str">
        <f t="shared" si="724"/>
        <v>-0.387345871639408-2.78675717989163i</v>
      </c>
      <c r="D2483" s="57" t="str">
        <f t="shared" si="725"/>
        <v>7.76676472534007-3.56545264510436i</v>
      </c>
      <c r="E2483" s="57" t="str">
        <f t="shared" si="726"/>
        <v>169.480241591286+18.2283314714097i</v>
      </c>
      <c r="F2483" s="57" t="str">
        <f t="shared" si="727"/>
        <v>3.83741847220451-6.47232645913109i</v>
      </c>
      <c r="G2483" s="57" t="str">
        <f t="shared" si="728"/>
        <v>0.999369409210716-0.0251036480325138i</v>
      </c>
      <c r="H2483" s="57" t="str">
        <f t="shared" si="729"/>
        <v>767.980122989366+1628.10019430728i</v>
      </c>
      <c r="I2483" s="57" t="str">
        <f t="shared" si="730"/>
        <v>38.0407794720419+3.60270630165934i</v>
      </c>
      <c r="K2483" s="57" t="str">
        <f t="shared" si="731"/>
        <v>0.00284392868976399-0.0151872101227377i</v>
      </c>
      <c r="L2483" s="57" t="str">
        <f t="shared" si="732"/>
        <v>0.000125-0.0481933659935882i</v>
      </c>
      <c r="M2483" s="57" t="str">
        <f t="shared" si="733"/>
        <v>0.0015-0.0232324250656021i</v>
      </c>
      <c r="N2483" s="57">
        <f t="shared" si="734"/>
        <v>82.086861480145529</v>
      </c>
      <c r="O2483" s="57">
        <f t="shared" si="735"/>
        <v>8.9850866055615839</v>
      </c>
      <c r="P2483" s="371">
        <f t="shared" si="736"/>
        <v>8.9850866055615839</v>
      </c>
      <c r="Q2483" s="371">
        <f t="shared" si="737"/>
        <v>-97.913138519854471</v>
      </c>
      <c r="R2483" s="12">
        <f t="shared" si="738"/>
        <v>82.086861480145529</v>
      </c>
      <c r="S2483" s="57">
        <f t="shared" si="739"/>
        <v>10.4111737163285</v>
      </c>
      <c r="T2483" s="12">
        <f t="shared" si="722"/>
        <v>8.9850866055615839</v>
      </c>
    </row>
    <row r="2484" spans="1:20" x14ac:dyDescent="0.25">
      <c r="A2484" s="57">
        <f t="shared" si="723"/>
        <v>65663.911993084243</v>
      </c>
      <c r="B2484" s="12">
        <f t="shared" si="740"/>
        <v>10450.736176450548</v>
      </c>
      <c r="C2484" s="57" t="str">
        <f t="shared" si="724"/>
        <v>-0.383978363035483-2.77711213936733i</v>
      </c>
      <c r="D2484" s="57" t="str">
        <f t="shared" si="725"/>
        <v>7.76651274381646-3.55579265834998i</v>
      </c>
      <c r="E2484" s="57" t="str">
        <f t="shared" si="726"/>
        <v>169.587062018012+18.2497644762682i</v>
      </c>
      <c r="F2484" s="57" t="str">
        <f t="shared" si="727"/>
        <v>3.83740004656084-6.44855546822159i</v>
      </c>
      <c r="G2484" s="57" t="str">
        <f t="shared" si="728"/>
        <v>0.999364610665869-0.0251989209000063i</v>
      </c>
      <c r="H2484" s="57" t="str">
        <f t="shared" si="729"/>
        <v>784.273471835125+1647.05859779264i</v>
      </c>
      <c r="I2484" s="57" t="str">
        <f t="shared" si="730"/>
        <v>38.4528284590528+3.56295236402867i</v>
      </c>
      <c r="K2484" s="57" t="str">
        <f t="shared" si="731"/>
        <v>0.00282800525853469-0.0151320627236518i</v>
      </c>
      <c r="L2484" s="57" t="str">
        <f t="shared" si="732"/>
        <v>0.000125-0.048010924480562i</v>
      </c>
      <c r="M2484" s="57" t="str">
        <f t="shared" si="733"/>
        <v>0.0015-0.023144476056587i</v>
      </c>
      <c r="N2484" s="57">
        <f t="shared" si="734"/>
        <v>82.127890680928971</v>
      </c>
      <c r="O2484" s="57">
        <f t="shared" si="735"/>
        <v>8.9541100989209497</v>
      </c>
      <c r="P2484" s="371">
        <f t="shared" si="736"/>
        <v>8.9541100989209497</v>
      </c>
      <c r="Q2484" s="371">
        <f t="shared" si="737"/>
        <v>-97.872109319071029</v>
      </c>
      <c r="R2484" s="12">
        <f t="shared" si="738"/>
        <v>82.127890680928971</v>
      </c>
      <c r="S2484" s="57">
        <f t="shared" si="739"/>
        <v>10.450736176450548</v>
      </c>
      <c r="T2484" s="12">
        <f t="shared" si="722"/>
        <v>8.9541100989209497</v>
      </c>
    </row>
    <row r="2485" spans="1:20" x14ac:dyDescent="0.25">
      <c r="A2485" s="57">
        <f t="shared" si="723"/>
        <v>65913.434858657973</v>
      </c>
      <c r="B2485" s="12">
        <f t="shared" si="740"/>
        <v>10490.44897392106</v>
      </c>
      <c r="C2485" s="57" t="str">
        <f t="shared" si="724"/>
        <v>-0.380645038760286-2.76751007097971i</v>
      </c>
      <c r="D2485" s="57" t="str">
        <f t="shared" si="725"/>
        <v>7.76625886013168-3.5461835719765i</v>
      </c>
      <c r="E2485" s="57" t="str">
        <f t="shared" si="726"/>
        <v>169.694350247055+18.2707573061269i</v>
      </c>
      <c r="F2485" s="57" t="str">
        <f t="shared" si="727"/>
        <v>3.83738148079517-6.42487723487655i</v>
      </c>
      <c r="G2485" s="57" t="str">
        <f t="shared" si="728"/>
        <v>0.999359775629399-0.0252945544209836i</v>
      </c>
      <c r="H2485" s="57" t="str">
        <f t="shared" si="729"/>
        <v>801.161322094083+1666.37228856904i</v>
      </c>
      <c r="I2485" s="57" t="str">
        <f t="shared" si="730"/>
        <v>38.8756439768019+3.51824242506442i</v>
      </c>
      <c r="K2485" s="57" t="str">
        <f t="shared" si="731"/>
        <v>0.00281219744646228-0.0150770997148416i</v>
      </c>
      <c r="L2485" s="57" t="str">
        <f t="shared" si="732"/>
        <v>0.000125-0.0478291736208029i</v>
      </c>
      <c r="M2485" s="57" t="str">
        <f t="shared" si="733"/>
        <v>0.0015-0.0230568599886302i</v>
      </c>
      <c r="N2485" s="57">
        <f t="shared" si="734"/>
        <v>82.168639582054041</v>
      </c>
      <c r="O2485" s="57">
        <f t="shared" si="735"/>
        <v>8.9231740755600306</v>
      </c>
      <c r="P2485" s="371">
        <f t="shared" si="736"/>
        <v>8.9231740755600306</v>
      </c>
      <c r="Q2485" s="371">
        <f t="shared" si="737"/>
        <v>-97.831360417945959</v>
      </c>
      <c r="R2485" s="12">
        <f t="shared" si="738"/>
        <v>82.168639582054041</v>
      </c>
      <c r="S2485" s="57">
        <f t="shared" si="739"/>
        <v>10.49044897392106</v>
      </c>
      <c r="T2485" s="12">
        <f t="shared" si="722"/>
        <v>8.9231740755600306</v>
      </c>
    </row>
    <row r="2486" spans="1:20" x14ac:dyDescent="0.25">
      <c r="A2486" s="57">
        <f t="shared" si="723"/>
        <v>66163.905911120863</v>
      </c>
      <c r="B2486" s="12">
        <f t="shared" si="740"/>
        <v>10530.31268002196</v>
      </c>
      <c r="C2486" s="57" t="str">
        <f t="shared" si="724"/>
        <v>-0.377345682925554-2.75795071370845i</v>
      </c>
      <c r="D2486" s="57" t="str">
        <f t="shared" si="725"/>
        <v>7.766003060053-3.53662524490784i</v>
      </c>
      <c r="E2486" s="57" t="str">
        <f t="shared" si="726"/>
        <v>169.8021058614+18.2913055916489i</v>
      </c>
      <c r="F2486" s="57" t="str">
        <f t="shared" si="727"/>
        <v>3.83736277384331-6.40129141839584i</v>
      </c>
      <c r="G2486" s="57" t="str">
        <f t="shared" si="728"/>
        <v>0.999354903824154-0.0253905499501204i</v>
      </c>
      <c r="H2486" s="57" t="str">
        <f t="shared" si="729"/>
        <v>818.672326426869+1686.04773144625i</v>
      </c>
      <c r="I2486" s="57" t="str">
        <f t="shared" si="730"/>
        <v>39.3095951727368+3.46823562902791i</v>
      </c>
      <c r="K2486" s="57" t="str">
        <f t="shared" si="731"/>
        <v>0.00279650444796496-0.0150223206676984i</v>
      </c>
      <c r="L2486" s="57" t="str">
        <f t="shared" si="732"/>
        <v>0.000125-0.0476481107997639i</v>
      </c>
      <c r="M2486" s="57" t="str">
        <f t="shared" si="733"/>
        <v>0.0015-0.0229695756013451i</v>
      </c>
      <c r="N2486" s="57">
        <f t="shared" si="734"/>
        <v>82.209106730817879</v>
      </c>
      <c r="O2486" s="57">
        <f t="shared" si="735"/>
        <v>8.892278327451578</v>
      </c>
      <c r="P2486" s="371">
        <f t="shared" si="736"/>
        <v>8.892278327451578</v>
      </c>
      <c r="Q2486" s="371">
        <f t="shared" si="737"/>
        <v>-97.790893269182121</v>
      </c>
      <c r="R2486" s="12">
        <f t="shared" si="738"/>
        <v>82.209106730817879</v>
      </c>
      <c r="S2486" s="57">
        <f t="shared" si="739"/>
        <v>10.530312680021959</v>
      </c>
      <c r="T2486" s="12">
        <f t="shared" si="722"/>
        <v>8.892278327451578</v>
      </c>
    </row>
    <row r="2487" spans="1:20" x14ac:dyDescent="0.25">
      <c r="A2487" s="57">
        <f t="shared" si="723"/>
        <v>66415.328753583119</v>
      </c>
      <c r="B2487" s="12">
        <f t="shared" si="740"/>
        <v>10570.327868206043</v>
      </c>
      <c r="C2487" s="57" t="str">
        <f t="shared" si="724"/>
        <v>-0.374080080833138-2.74843380802628i</v>
      </c>
      <c r="D2487" s="57" t="str">
        <f t="shared" si="725"/>
        <v>7.76574532924314-3.52711753676601i</v>
      </c>
      <c r="E2487" s="57" t="str">
        <f t="shared" si="726"/>
        <v>169.910328412827+18.3114049476466i</v>
      </c>
      <c r="F2487" s="57" t="str">
        <f t="shared" si="727"/>
        <v>3.83734392463295-6.37779767940783i</v>
      </c>
      <c r="G2487" s="57" t="str">
        <f t="shared" si="728"/>
        <v>0.999349994970884-0.025486908847059i</v>
      </c>
      <c r="H2487" s="57" t="str">
        <f t="shared" si="729"/>
        <v>836.836813260312+1706.09122501793i</v>
      </c>
      <c r="I2487" s="57" t="str">
        <f t="shared" si="730"/>
        <v>39.7550651100393+3.41256589690187i</v>
      </c>
      <c r="K2487" s="57" t="str">
        <f t="shared" si="731"/>
        <v>0.00278092546256148-0.014967725152429i</v>
      </c>
      <c r="L2487" s="57" t="str">
        <f t="shared" si="732"/>
        <v>0.000125-0.0474677334127951i</v>
      </c>
      <c r="M2487" s="57" t="str">
        <f t="shared" si="733"/>
        <v>0.0015-0.0228826216391165i</v>
      </c>
      <c r="N2487" s="57">
        <f t="shared" si="734"/>
        <v>82.249290681257548</v>
      </c>
      <c r="O2487" s="57">
        <f t="shared" si="735"/>
        <v>8.8614226454369884</v>
      </c>
      <c r="P2487" s="371">
        <f t="shared" si="736"/>
        <v>8.8614226454369884</v>
      </c>
      <c r="Q2487" s="371">
        <f t="shared" si="737"/>
        <v>-97.750709318742452</v>
      </c>
      <c r="R2487" s="12">
        <f t="shared" si="738"/>
        <v>82.249290681257548</v>
      </c>
      <c r="S2487" s="57">
        <f t="shared" si="739"/>
        <v>10.570327868206043</v>
      </c>
      <c r="T2487" s="12">
        <f t="shared" si="722"/>
        <v>8.8614226454369884</v>
      </c>
    </row>
    <row r="2488" spans="1:20" x14ac:dyDescent="0.25">
      <c r="A2488" s="57">
        <f t="shared" si="723"/>
        <v>66667.707002846742</v>
      </c>
      <c r="B2488" s="12">
        <f t="shared" si="740"/>
        <v>10610.495114105226</v>
      </c>
      <c r="C2488" s="57" t="str">
        <f t="shared" si="724"/>
        <v>-0.370848018965788-2.73895909588755i</v>
      </c>
      <c r="D2488" s="57" t="str">
        <f t="shared" si="725"/>
        <v>7.76548565325947-3.51766030786875i</v>
      </c>
      <c r="E2488" s="57" t="str">
        <f t="shared" si="726"/>
        <v>170.019017421636+18.3310509733122i</v>
      </c>
      <c r="F2488" s="57" t="str">
        <f t="shared" si="727"/>
        <v>3.8373249320837-6.35439567986452i</v>
      </c>
      <c r="G2488" s="57" t="str">
        <f t="shared" si="728"/>
        <v>0.999345048788221-0.0255836324764258i</v>
      </c>
      <c r="H2488" s="57" t="str">
        <f t="shared" si="729"/>
        <v>855.686898282025+1726.50885129294i</v>
      </c>
      <c r="I2488" s="57" t="str">
        <f t="shared" si="730"/>
        <v>40.2124511396285+3.35083986686487i</v>
      </c>
      <c r="K2488" s="57" t="str">
        <f t="shared" si="731"/>
        <v>0.00276545969484636-0.0149133127380874i</v>
      </c>
      <c r="L2488" s="57" t="str">
        <f t="shared" si="732"/>
        <v>0.000125-0.0472880388651077i</v>
      </c>
      <c r="M2488" s="57" t="str">
        <f t="shared" si="733"/>
        <v>0.0015-0.0227959968510823i</v>
      </c>
      <c r="N2488" s="57">
        <f t="shared" si="734"/>
        <v>82.28918999420803</v>
      </c>
      <c r="O2488" s="57">
        <f t="shared" si="735"/>
        <v>8.8306068192296685</v>
      </c>
      <c r="P2488" s="371">
        <f t="shared" si="736"/>
        <v>8.8306068192296685</v>
      </c>
      <c r="Q2488" s="371">
        <f t="shared" si="737"/>
        <v>-97.71081000579197</v>
      </c>
      <c r="R2488" s="12">
        <f t="shared" si="738"/>
        <v>82.28918999420803</v>
      </c>
      <c r="S2488" s="57">
        <f t="shared" si="739"/>
        <v>10.610495114105227</v>
      </c>
      <c r="T2488" s="12">
        <f t="shared" si="722"/>
        <v>8.8306068192296685</v>
      </c>
    </row>
    <row r="2489" spans="1:20" x14ac:dyDescent="0.25">
      <c r="A2489" s="57">
        <f t="shared" si="723"/>
        <v>66921.044289457554</v>
      </c>
      <c r="B2489" s="12">
        <f t="shared" si="740"/>
        <v>10650.814995538825</v>
      </c>
      <c r="C2489" s="57" t="str">
        <f t="shared" si="724"/>
        <v>-0.367649284977923-2.72952632071712i</v>
      </c>
      <c r="D2489" s="57" t="str">
        <f t="shared" si="725"/>
        <v>7.76522401755325-3.50825341922712i</v>
      </c>
      <c r="E2489" s="57" t="str">
        <f t="shared" si="726"/>
        <v>170.128172376377+18.3502392524561i</v>
      </c>
      <c r="F2489" s="57" t="str">
        <f t="shared" si="727"/>
        <v>3.83730579510698-6.33108508303667i</v>
      </c>
      <c r="G2489" s="57" t="str">
        <f t="shared" si="728"/>
        <v>0.999340064992669-0.0256807222078479i</v>
      </c>
      <c r="H2489" s="57" t="str">
        <f t="shared" si="729"/>
        <v>875.256603814795+1747.30641791913i</v>
      </c>
      <c r="I2489" s="57" t="str">
        <f t="shared" si="730"/>
        <v>40.6821652442417+3.28263465188108i</v>
      </c>
      <c r="K2489" s="57" t="str">
        <f t="shared" si="731"/>
        <v>0.00275010635446537-0.0148590829926074i</v>
      </c>
      <c r="L2489" s="57" t="str">
        <f t="shared" si="732"/>
        <v>0.000125-0.0471090245717353i</v>
      </c>
      <c r="M2489" s="57" t="str">
        <f t="shared" si="733"/>
        <v>0.0015-0.0227096999911161i</v>
      </c>
      <c r="N2489" s="57">
        <f t="shared" si="734"/>
        <v>82.328803237361939</v>
      </c>
      <c r="O2489" s="57">
        <f t="shared" si="735"/>
        <v>8.7998306374190722</v>
      </c>
      <c r="P2489" s="371">
        <f t="shared" si="736"/>
        <v>8.7998306374190722</v>
      </c>
      <c r="Q2489" s="371">
        <f t="shared" si="737"/>
        <v>-97.671196762638061</v>
      </c>
      <c r="R2489" s="12">
        <f t="shared" si="738"/>
        <v>82.328803237361939</v>
      </c>
      <c r="S2489" s="57">
        <f t="shared" si="739"/>
        <v>10.650814995538825</v>
      </c>
      <c r="T2489" s="12">
        <f t="shared" si="722"/>
        <v>8.7998306374190722</v>
      </c>
    </row>
    <row r="2490" spans="1:20" x14ac:dyDescent="0.25">
      <c r="A2490" s="57">
        <f t="shared" si="723"/>
        <v>67175.34425775749</v>
      </c>
      <c r="B2490" s="12">
        <f t="shared" si="740"/>
        <v>10691.288092521872</v>
      </c>
      <c r="C2490" s="57" t="str">
        <f t="shared" si="724"/>
        <v>-0.364483667686437-2.72013522739925i</v>
      </c>
      <c r="D2490" s="57" t="str">
        <f t="shared" si="725"/>
        <v>7.76496040746907-3.49889673254318i</v>
      </c>
      <c r="E2490" s="57" t="str">
        <f t="shared" si="726"/>
        <v>170.237792733573+18.3689653537481i</v>
      </c>
      <c r="F2490" s="57" t="str">
        <f t="shared" si="727"/>
        <v>3.83728651260597-6.30786555350899i</v>
      </c>
      <c r="G2490" s="57" t="str">
        <f t="shared" si="728"/>
        <v>0.999335043298583-0.0257781794159706i</v>
      </c>
      <c r="H2490" s="57" t="str">
        <f t="shared" si="729"/>
        <v>895.581986594727+1768.48939199748i</v>
      </c>
      <c r="I2490" s="57" t="str">
        <f t="shared" si="730"/>
        <v>41.1646343455598+3.20749539730128i</v>
      </c>
      <c r="K2490" s="57" t="str">
        <f t="shared" si="731"/>
        <v>0.00273486465609063-0.0148050354828338i</v>
      </c>
      <c r="L2490" s="57" t="str">
        <f t="shared" si="732"/>
        <v>0.000125-0.0469306879574967i</v>
      </c>
      <c r="M2490" s="57" t="str">
        <f t="shared" si="733"/>
        <v>0.0015-0.0226237298178085i</v>
      </c>
      <c r="N2490" s="57">
        <f t="shared" si="734"/>
        <v>82.36812898532888</v>
      </c>
      <c r="O2490" s="57">
        <f t="shared" si="735"/>
        <v>8.7690938874743889</v>
      </c>
      <c r="P2490" s="371">
        <f t="shared" si="736"/>
        <v>8.7690938874743889</v>
      </c>
      <c r="Q2490" s="371">
        <f t="shared" si="737"/>
        <v>-97.63187101467112</v>
      </c>
      <c r="R2490" s="12">
        <f t="shared" si="738"/>
        <v>82.36812898532888</v>
      </c>
      <c r="S2490" s="57">
        <f t="shared" si="739"/>
        <v>10.691288092521873</v>
      </c>
      <c r="T2490" s="12">
        <f t="shared" si="722"/>
        <v>8.7690938874743889</v>
      </c>
    </row>
    <row r="2491" spans="1:20" x14ac:dyDescent="0.25">
      <c r="A2491" s="57">
        <f t="shared" si="723"/>
        <v>67430.610565936979</v>
      </c>
      <c r="B2491" s="12">
        <f t="shared" si="740"/>
        <v>10731.914987273456</v>
      </c>
      <c r="C2491" s="57" t="str">
        <f t="shared" si="724"/>
        <v>-0.361350957061541-2.7107855622666i</v>
      </c>
      <c r="D2491" s="57" t="str">
        <f t="shared" si="725"/>
        <v>7.76469480824384-3.4895901102076i</v>
      </c>
      <c r="E2491" s="57" t="str">
        <f t="shared" si="726"/>
        <v>170.347877917451+18.3872248309635i</v>
      </c>
      <c r="F2491" s="57" t="str">
        <f t="shared" si="727"/>
        <v>3.83726708347552-6.28473675717519i</v>
      </c>
      <c r="G2491" s="57" t="str">
        <f t="shared" si="728"/>
        <v>0.999329983418154-0.0258760054804738i</v>
      </c>
      <c r="H2491" s="57" t="str">
        <f t="shared" si="729"/>
        <v>916.701274495904+1790.06282434789i</v>
      </c>
      <c r="I2491" s="57" t="str">
        <f t="shared" si="730"/>
        <v>41.6603005635968+3.12493261978125i</v>
      </c>
      <c r="K2491" s="57" t="str">
        <f t="shared" si="731"/>
        <v>0.00271973381939603-0.0147511697745538i</v>
      </c>
      <c r="L2491" s="57" t="str">
        <f t="shared" si="732"/>
        <v>0.000125-0.0467530264569603i</v>
      </c>
      <c r="M2491" s="57" t="str">
        <f t="shared" si="733"/>
        <v>0.0015-0.0225380850944495i</v>
      </c>
      <c r="N2491" s="57">
        <f t="shared" si="734"/>
        <v>82.407165819695024</v>
      </c>
      <c r="O2491" s="57">
        <f t="shared" si="735"/>
        <v>8.7383963557482751</v>
      </c>
      <c r="P2491" s="371">
        <f t="shared" si="736"/>
        <v>8.7383963557482751</v>
      </c>
      <c r="Q2491" s="371">
        <f t="shared" si="737"/>
        <v>-97.592834180304976</v>
      </c>
      <c r="R2491" s="12">
        <f t="shared" si="738"/>
        <v>82.407165819695024</v>
      </c>
      <c r="S2491" s="57">
        <f t="shared" si="739"/>
        <v>10.731914987273456</v>
      </c>
      <c r="T2491" s="12">
        <f t="shared" si="722"/>
        <v>8.7383963557482751</v>
      </c>
    </row>
    <row r="2492" spans="1:20" x14ac:dyDescent="0.25">
      <c r="A2492" s="57">
        <f t="shared" si="723"/>
        <v>67686.846886087529</v>
      </c>
      <c r="B2492" s="12">
        <f t="shared" si="740"/>
        <v>10772.696264225095</v>
      </c>
      <c r="C2492" s="57" t="str">
        <f t="shared" si="724"/>
        <v>-0.358250944217631-2.70147707308974i</v>
      </c>
      <c r="D2492" s="57" t="str">
        <f t="shared" si="725"/>
        <v>7.76442720500624-3.48033341529732i</v>
      </c>
      <c r="E2492" s="57" t="str">
        <f t="shared" si="726"/>
        <v>170.45842731968+18.4050132232348i</v>
      </c>
      <c r="F2492" s="57" t="str">
        <f t="shared" si="727"/>
        <v>3.83724750660211-6.26169836123327i</v>
      </c>
      <c r="G2492" s="57" t="str">
        <f t="shared" si="728"/>
        <v>0.999324885061395-0.0259742017860893i</v>
      </c>
      <c r="H2492" s="57" t="str">
        <f t="shared" si="729"/>
        <v>938.65501275991+1812.03126293394i</v>
      </c>
      <c r="I2492" s="57" t="str">
        <f t="shared" si="730"/>
        <v>42.1696214155583+3.03441930710957i</v>
      </c>
      <c r="K2492" s="57" t="str">
        <f t="shared" si="731"/>
        <v>0.00270471306903254-0.0146974854325282i</v>
      </c>
      <c r="L2492" s="57" t="str">
        <f t="shared" si="732"/>
        <v>0.000125-0.0465760375144054i</v>
      </c>
      <c r="M2492" s="57" t="str">
        <f t="shared" si="733"/>
        <v>0.0015-0.0224527645890113i</v>
      </c>
      <c r="N2492" s="57">
        <f t="shared" si="734"/>
        <v>82.445912329084067</v>
      </c>
      <c r="O2492" s="57">
        <f t="shared" si="735"/>
        <v>8.7077378274818837</v>
      </c>
      <c r="P2492" s="371">
        <f t="shared" si="736"/>
        <v>8.7077378274818837</v>
      </c>
      <c r="Q2492" s="371">
        <f t="shared" si="737"/>
        <v>-97.554087670915933</v>
      </c>
      <c r="R2492" s="12">
        <f t="shared" si="738"/>
        <v>82.445912329084067</v>
      </c>
      <c r="S2492" s="57">
        <f t="shared" si="739"/>
        <v>10.772696264225095</v>
      </c>
      <c r="T2492" s="12">
        <f t="shared" si="722"/>
        <v>8.7077378274818837</v>
      </c>
    </row>
    <row r="2493" spans="1:20" x14ac:dyDescent="0.25">
      <c r="A2493" s="57">
        <f t="shared" si="723"/>
        <v>67944.05690425467</v>
      </c>
      <c r="B2493" s="12">
        <f t="shared" si="740"/>
        <v>10813.632510029151</v>
      </c>
      <c r="C2493" s="57" t="str">
        <f t="shared" si="724"/>
        <v>-0.35518342140417-2.69220950906621i</v>
      </c>
      <c r="D2493" s="57" t="str">
        <f t="shared" si="725"/>
        <v>7.76415758277581-3.47112651157317i</v>
      </c>
      <c r="E2493" s="57" t="str">
        <f t="shared" si="726"/>
        <v>170.569440299094+18.4223260553048i</v>
      </c>
      <c r="F2493" s="57" t="str">
        <f t="shared" si="727"/>
        <v>3.83722778086383-6.23875003418067i</v>
      </c>
      <c r="G2493" s="57" t="str">
        <f t="shared" si="728"/>
        <v>0.999319747936121-0.0260727697226178i</v>
      </c>
      <c r="H2493" s="57" t="str">
        <f t="shared" si="729"/>
        <v>961.48622029891+1834.39865397869i</v>
      </c>
      <c r="I2493" s="57" t="str">
        <f t="shared" si="730"/>
        <v>42.6930699390056+2.93538775669162i</v>
      </c>
      <c r="K2493" s="57" t="str">
        <f t="shared" si="731"/>
        <v>0.00268980163460352-0.0146439820205219i</v>
      </c>
      <c r="L2493" s="57" t="str">
        <f t="shared" si="732"/>
        <v>0.000125-0.0463997185837871i</v>
      </c>
      <c r="M2493" s="57" t="str">
        <f t="shared" si="733"/>
        <v>0.0015-0.0223677670741296i</v>
      </c>
      <c r="N2493" s="57">
        <f t="shared" si="734"/>
        <v>82.484367109217231</v>
      </c>
      <c r="O2493" s="57">
        <f t="shared" si="735"/>
        <v>8.6771180868081448</v>
      </c>
      <c r="P2493" s="371">
        <f t="shared" si="736"/>
        <v>8.6771180868081448</v>
      </c>
      <c r="Q2493" s="371">
        <f t="shared" si="737"/>
        <v>-97.515632890782769</v>
      </c>
      <c r="R2493" s="12">
        <f t="shared" si="738"/>
        <v>82.484367109217231</v>
      </c>
      <c r="S2493" s="57">
        <f t="shared" si="739"/>
        <v>10.81363251002915</v>
      </c>
      <c r="T2493" s="12">
        <f t="shared" si="722"/>
        <v>8.6771180868081448</v>
      </c>
    </row>
    <row r="2494" spans="1:20" x14ac:dyDescent="0.25">
      <c r="A2494" s="57">
        <f t="shared" si="723"/>
        <v>68202.244320490834</v>
      </c>
      <c r="B2494" s="12">
        <f t="shared" si="740"/>
        <v>10854.724313567262</v>
      </c>
      <c r="C2494" s="57" t="str">
        <f t="shared" si="724"/>
        <v>-0.352148181996619-2.68298262081021i</v>
      </c>
      <c r="D2494" s="57" t="str">
        <f t="shared" si="725"/>
        <v>7.76388592646226-3.46196926347761i</v>
      </c>
      <c r="E2494" s="57" t="str">
        <f t="shared" si="726"/>
        <v>170.680916181438+18.4391588377878i</v>
      </c>
      <c r="F2494" s="57" t="str">
        <f t="shared" si="727"/>
        <v>3.8372079051302-6.21589144580953i</v>
      </c>
      <c r="G2494" s="57" t="str">
        <f t="shared" si="728"/>
        <v>0.999314571747935-0.0261717106849457i</v>
      </c>
      <c r="H2494" s="57" t="str">
        <f t="shared" si="729"/>
        <v>985.240556643469+1857.16822910397i</v>
      </c>
      <c r="I2494" s="57" t="str">
        <f t="shared" si="730"/>
        <v>43.2311347213703+2.82722612846309i</v>
      </c>
      <c r="K2494" s="57" t="str">
        <f t="shared" si="731"/>
        <v>0.00267499875063995-0.0145906591013335i</v>
      </c>
      <c r="L2494" s="57" t="str">
        <f t="shared" si="732"/>
        <v>0.000125-0.046224067128698i</v>
      </c>
      <c r="M2494" s="57" t="str">
        <f t="shared" si="733"/>
        <v>0.0015-0.0222830913270867i</v>
      </c>
      <c r="N2494" s="57">
        <f t="shared" si="734"/>
        <v>82.522528762974417</v>
      </c>
      <c r="O2494" s="57">
        <f t="shared" si="735"/>
        <v>8.6465369167567303</v>
      </c>
      <c r="P2494" s="371">
        <f t="shared" si="736"/>
        <v>8.6465369167567303</v>
      </c>
      <c r="Q2494" s="371">
        <f t="shared" si="737"/>
        <v>-97.477471237025583</v>
      </c>
      <c r="R2494" s="12">
        <f t="shared" si="738"/>
        <v>82.522528762974417</v>
      </c>
      <c r="S2494" s="57">
        <f t="shared" si="739"/>
        <v>10.854724313567262</v>
      </c>
      <c r="T2494" s="12">
        <f t="shared" si="722"/>
        <v>8.6465369167567303</v>
      </c>
    </row>
    <row r="2495" spans="1:20" x14ac:dyDescent="0.25">
      <c r="A2495" s="57">
        <f t="shared" si="723"/>
        <v>68461.412848908702</v>
      </c>
      <c r="B2495" s="12">
        <f t="shared" si="740"/>
        <v>10895.972265958817</v>
      </c>
      <c r="C2495" s="57" t="str">
        <f t="shared" si="724"/>
        <v>-0.349145020487355-2.67379616034232i</v>
      </c>
      <c r="D2495" s="57" t="str">
        <f t="shared" si="725"/>
        <v>7.76361222086474-3.45286153613227i</v>
      </c>
      <c r="E2495" s="57" t="str">
        <f t="shared" si="726"/>
        <v>170.7928542591+18.4555070674332i</v>
      </c>
      <c r="F2495" s="57" t="str">
        <f t="shared" si="727"/>
        <v>3.83718787826227-6.19312226720184i</v>
      </c>
      <c r="G2495" s="57" t="str">
        <f t="shared" si="728"/>
        <v>0.99930935620021-0.0262710260730623i</v>
      </c>
      <c r="H2495" s="57" t="str">
        <f t="shared" si="729"/>
        <v>1009.96650009867+1880.34237659853i</v>
      </c>
      <c r="I2495" s="57" t="str">
        <f t="shared" si="730"/>
        <v>43.7843198145913+2.70927468591594i</v>
      </c>
      <c r="K2495" s="57" t="str">
        <f t="shared" si="731"/>
        <v>0.00266030365657601-0.0145375162368263i</v>
      </c>
      <c r="L2495" s="57" t="str">
        <f t="shared" si="732"/>
        <v>0.000125-0.0460490806223333i</v>
      </c>
      <c r="M2495" s="57" t="str">
        <f t="shared" si="733"/>
        <v>0.0015-0.0221987361297935i</v>
      </c>
      <c r="N2495" s="57">
        <f t="shared" si="734"/>
        <v>82.560395900456498</v>
      </c>
      <c r="O2495" s="57">
        <f t="shared" si="735"/>
        <v>8.6159940992588062</v>
      </c>
      <c r="P2495" s="371">
        <f t="shared" si="736"/>
        <v>8.6159940992588062</v>
      </c>
      <c r="Q2495" s="371">
        <f t="shared" si="737"/>
        <v>-97.439604099543502</v>
      </c>
      <c r="R2495" s="12">
        <f t="shared" si="738"/>
        <v>82.560395900456498</v>
      </c>
      <c r="S2495" s="57">
        <f t="shared" si="739"/>
        <v>10.895972265958816</v>
      </c>
      <c r="T2495" s="12">
        <f t="shared" si="722"/>
        <v>8.6159940992588062</v>
      </c>
    </row>
    <row r="2496" spans="1:20" x14ac:dyDescent="0.25">
      <c r="A2496" s="57">
        <f t="shared" si="723"/>
        <v>68721.566217734566</v>
      </c>
      <c r="B2496" s="12">
        <f t="shared" si="740"/>
        <v>10937.376960569462</v>
      </c>
      <c r="C2496" s="57" t="str">
        <f t="shared" si="724"/>
        <v>-0.346173732476711-2.66464988107909i</v>
      </c>
      <c r="D2496" s="57" t="str">
        <f t="shared" si="725"/>
        <v>7.76333645067088-3.44380319533574i</v>
      </c>
      <c r="E2496" s="57" t="str">
        <f t="shared" si="726"/>
        <v>170.905253790852+18.4713662273925i</v>
      </c>
      <c r="F2496" s="57" t="str">
        <f t="shared" si="727"/>
        <v>3.83716769911238-6.17044217072482i</v>
      </c>
      <c r="G2496" s="57" t="str">
        <f t="shared" si="728"/>
        <v>0.999304100994075-0.0263707172920773i</v>
      </c>
      <c r="H2496" s="57" t="str">
        <f t="shared" si="729"/>
        <v>1035.7155376535+1903.92249466509i</v>
      </c>
      <c r="I2496" s="57" t="str">
        <f t="shared" si="730"/>
        <v>44.3531445098758+2.58082169669488i</v>
      </c>
      <c r="K2496" s="57" t="str">
        <f t="shared" si="731"/>
        <v>0.00264571559672414-0.0144845529879567i</v>
      </c>
      <c r="L2496" s="57" t="str">
        <f t="shared" si="732"/>
        <v>0.000125-0.0458747565474529i</v>
      </c>
      <c r="M2496" s="57" t="str">
        <f t="shared" si="733"/>
        <v>0.0015-0.0221147002687721i</v>
      </c>
      <c r="N2496" s="57">
        <f t="shared" si="734"/>
        <v>82.597967139045167</v>
      </c>
      <c r="O2496" s="57">
        <f t="shared" si="735"/>
        <v>8.5854894151511125</v>
      </c>
      <c r="P2496" s="371">
        <f t="shared" si="736"/>
        <v>8.5854894151511125</v>
      </c>
      <c r="Q2496" s="371">
        <f t="shared" si="737"/>
        <v>-97.402032860954833</v>
      </c>
      <c r="R2496" s="12">
        <f t="shared" si="738"/>
        <v>82.597967139045167</v>
      </c>
      <c r="S2496" s="57">
        <f t="shared" si="739"/>
        <v>10.937376960569461</v>
      </c>
      <c r="T2496" s="12">
        <f t="shared" si="722"/>
        <v>8.5854894151511125</v>
      </c>
    </row>
    <row r="2497" spans="1:20" x14ac:dyDescent="0.25">
      <c r="A2497" s="57">
        <f t="shared" si="723"/>
        <v>68982.708169361955</v>
      </c>
      <c r="B2497" s="12">
        <f t="shared" si="740"/>
        <v>10978.938993019627</v>
      </c>
      <c r="C2497" s="57" t="str">
        <f t="shared" si="724"/>
        <v>-0.343234114663955-2.65554353782325i</v>
      </c>
      <c r="D2497" s="57" t="str">
        <f t="shared" si="725"/>
        <v>7.76305860045626-3.43479410756117i</v>
      </c>
      <c r="E2497" s="57" t="str">
        <f t="shared" si="726"/>
        <v>171.018114001594+18.4867317874924i</v>
      </c>
      <c r="F2497" s="57" t="str">
        <f t="shared" si="727"/>
        <v>3.83714736652424-6.14785083002611i</v>
      </c>
      <c r="G2497" s="57" t="str">
        <f t="shared" si="728"/>
        <v>0.999298805828393-0.0264707857522375i</v>
      </c>
      <c r="H2497" s="57" t="str">
        <f t="shared" si="729"/>
        <v>1062.54236714977+1927.90882420199i</v>
      </c>
      <c r="I2497" s="57" t="str">
        <f t="shared" si="730"/>
        <v>44.9381429430502+2.44109896192459i</v>
      </c>
      <c r="K2497" s="57" t="str">
        <f t="shared" si="731"/>
        <v>0.0026312338202507-0.0144317689148043i</v>
      </c>
      <c r="L2497" s="57" t="str">
        <f t="shared" si="732"/>
        <v>0.000125-0.0457010923963468i</v>
      </c>
      <c r="M2497" s="57" t="str">
        <f t="shared" si="733"/>
        <v>0.0015-0.0220309825351386i</v>
      </c>
      <c r="N2497" s="57">
        <f t="shared" si="734"/>
        <v>82.635241103466257</v>
      </c>
      <c r="O2497" s="57">
        <f t="shared" si="735"/>
        <v>8.555022644181653</v>
      </c>
      <c r="P2497" s="371">
        <f t="shared" si="736"/>
        <v>8.555022644181653</v>
      </c>
      <c r="Q2497" s="371">
        <f t="shared" si="737"/>
        <v>-97.364758896533743</v>
      </c>
      <c r="R2497" s="12">
        <f t="shared" si="738"/>
        <v>82.635241103466257</v>
      </c>
      <c r="S2497" s="57">
        <f t="shared" si="739"/>
        <v>10.978938993019627</v>
      </c>
      <c r="T2497" s="12">
        <f t="shared" si="722"/>
        <v>8.555022644181653</v>
      </c>
    </row>
    <row r="2498" spans="1:20" x14ac:dyDescent="0.25">
      <c r="A2498" s="57">
        <f t="shared" si="723"/>
        <v>69244.842460405533</v>
      </c>
      <c r="B2498" s="12">
        <f t="shared" si="740"/>
        <v>11020.658961193101</v>
      </c>
      <c r="C2498" s="57" t="str">
        <f t="shared" si="724"/>
        <v>-0.340325964838328-2.64647688675354i</v>
      </c>
      <c r="D2498" s="57" t="str">
        <f t="shared" si="725"/>
        <v>7.76277865468341-3.42583413995396i</v>
      </c>
      <c r="E2498" s="57" t="str">
        <f t="shared" si="726"/>
        <v>171.131434082094+18.5015992045136i</v>
      </c>
      <c r="F2498" s="57" t="str">
        <f t="shared" si="727"/>
        <v>3.83712687933277-6.12534792002907i</v>
      </c>
      <c r="G2498" s="57" t="str">
        <f t="shared" si="728"/>
        <v>0.999293470399748-0.0265712328689443i</v>
      </c>
      <c r="H2498" s="57" t="str">
        <f t="shared" si="729"/>
        <v>1090.50511216023+1952.30025834695i</v>
      </c>
      <c r="I2498" s="57" t="str">
        <f t="shared" si="730"/>
        <v>45.5398634958057+2.28927694102998i</v>
      </c>
      <c r="K2498" s="57" t="str">
        <f t="shared" si="731"/>
        <v>0.00261685758115107-0.0143791635766002i</v>
      </c>
      <c r="L2498" s="57" t="str">
        <f t="shared" si="732"/>
        <v>0.000125-0.0455280856707978i</v>
      </c>
      <c r="M2498" s="57" t="str">
        <f t="shared" si="733"/>
        <v>0.0015-0.0219475817245852i</v>
      </c>
      <c r="N2498" s="57">
        <f t="shared" si="734"/>
        <v>82.672216425851545</v>
      </c>
      <c r="O2498" s="57">
        <f t="shared" si="735"/>
        <v>8.5245935650139302</v>
      </c>
      <c r="P2498" s="371">
        <f t="shared" si="736"/>
        <v>8.5245935650139302</v>
      </c>
      <c r="Q2498" s="371">
        <f t="shared" si="737"/>
        <v>-97.327783574148455</v>
      </c>
      <c r="R2498" s="12">
        <f t="shared" si="738"/>
        <v>82.672216425851545</v>
      </c>
      <c r="S2498" s="57">
        <f t="shared" si="739"/>
        <v>11.020658961193101</v>
      </c>
      <c r="T2498" s="12">
        <f t="shared" si="722"/>
        <v>8.5245935650139302</v>
      </c>
    </row>
    <row r="2499" spans="1:20" x14ac:dyDescent="0.25">
      <c r="A2499" s="57">
        <f t="shared" si="723"/>
        <v>69507.972861755086</v>
      </c>
      <c r="B2499" s="12">
        <f t="shared" si="740"/>
        <v>11062.537465245636</v>
      </c>
      <c r="C2499" s="57" t="str">
        <f t="shared" si="724"/>
        <v>-0.337449081870149-2.63744968541509i</v>
      </c>
      <c r="D2499" s="57" t="str">
        <f t="shared" si="725"/>
        <v>7.76249659770111-3.41692316032947i</v>
      </c>
      <c r="E2499" s="57" t="str">
        <f t="shared" si="726"/>
        <v>171.245213188741+18.5159639224692i</v>
      </c>
      <c r="F2499" s="57" t="str">
        <f t="shared" si="727"/>
        <v>3.83710623636407-6.10293311692812i</v>
      </c>
      <c r="G2499" s="57" t="str">
        <f t="shared" si="728"/>
        <v>0.999288094402428-0.0266720600627708i</v>
      </c>
      <c r="H2499" s="57" t="str">
        <f t="shared" si="729"/>
        <v>1119.66554993873+1977.09412563392i</v>
      </c>
      <c r="I2499" s="57" t="str">
        <f t="shared" si="730"/>
        <v>46.1588679519903+2.12445943638947i</v>
      </c>
      <c r="K2499" s="57" t="str">
        <f t="shared" si="731"/>
        <v>0.00260258613822536-0.0143267365317555i</v>
      </c>
      <c r="L2499" s="57" t="str">
        <f t="shared" si="732"/>
        <v>0.000125-0.045355733882046i</v>
      </c>
      <c r="M2499" s="57" t="str">
        <f t="shared" si="733"/>
        <v>0.0015-0.0218644966373632i</v>
      </c>
      <c r="N2499" s="57">
        <f t="shared" si="734"/>
        <v>82.708891745801139</v>
      </c>
      <c r="O2499" s="57">
        <f t="shared" si="735"/>
        <v>8.4942019552326347</v>
      </c>
      <c r="P2499" s="371">
        <f t="shared" si="736"/>
        <v>8.4942019552326347</v>
      </c>
      <c r="Q2499" s="371">
        <f t="shared" si="737"/>
        <v>-97.291108254198861</v>
      </c>
      <c r="R2499" s="12">
        <f t="shared" si="738"/>
        <v>82.708891745801139</v>
      </c>
      <c r="S2499" s="57">
        <f t="shared" si="739"/>
        <v>11.062537465245637</v>
      </c>
      <c r="T2499" s="12">
        <f t="shared" si="722"/>
        <v>8.4942019552326347</v>
      </c>
    </row>
    <row r="2500" spans="1:20" x14ac:dyDescent="0.25">
      <c r="A2500" s="57">
        <f t="shared" si="723"/>
        <v>69772.103158629747</v>
      </c>
      <c r="B2500" s="12">
        <f t="shared" si="740"/>
        <v>11104.575107613569</v>
      </c>
      <c r="C2500" s="57" t="str">
        <f t="shared" si="724"/>
        <v>-0.334603265701923-2.62846169270973i</v>
      </c>
      <c r="D2500" s="57" t="str">
        <f t="shared" si="725"/>
        <v>7.76221241374363-3.40806103717069i</v>
      </c>
      <c r="E2500" s="57" t="str">
        <f t="shared" si="726"/>
        <v>171.35945044329+18.5298213728925i</v>
      </c>
      <c r="F2500" s="57" t="str">
        <f t="shared" si="727"/>
        <v>3.8370854364354-6.08060609818409i</v>
      </c>
      <c r="G2500" s="57" t="str">
        <f t="shared" si="728"/>
        <v>0.999282677528404-0.0267732687594791i</v>
      </c>
      <c r="H2500" s="57" t="str">
        <f t="shared" si="729"/>
        <v>1150.08935268489+2002.28594319189i</v>
      </c>
      <c r="I2500" s="57" t="str">
        <f t="shared" si="730"/>
        <v>46.7957303609842+1.94567779976022i</v>
      </c>
      <c r="K2500" s="57" t="str">
        <f t="shared" si="731"/>
        <v>0.00258841875505363-0.0142744873378897i</v>
      </c>
      <c r="L2500" s="57" t="str">
        <f t="shared" si="732"/>
        <v>0.000125-0.045184034550753i</v>
      </c>
      <c r="M2500" s="57" t="str">
        <f t="shared" si="733"/>
        <v>0.0015-0.0217817260782658i</v>
      </c>
      <c r="N2500" s="57">
        <f t="shared" si="734"/>
        <v>82.745265710446347</v>
      </c>
      <c r="O2500" s="57">
        <f t="shared" si="735"/>
        <v>8.4638475913488325</v>
      </c>
      <c r="P2500" s="371">
        <f t="shared" si="736"/>
        <v>8.4638475913488325</v>
      </c>
      <c r="Q2500" s="371">
        <f t="shared" si="737"/>
        <v>-97.254734289553653</v>
      </c>
      <c r="R2500" s="12">
        <f t="shared" si="738"/>
        <v>82.745265710446347</v>
      </c>
      <c r="S2500" s="57">
        <f t="shared" si="739"/>
        <v>11.10457510761357</v>
      </c>
      <c r="T2500" s="12">
        <f t="shared" si="722"/>
        <v>8.4638475913488325</v>
      </c>
    </row>
    <row r="2501" spans="1:20" x14ac:dyDescent="0.25">
      <c r="A2501" s="57">
        <f t="shared" si="723"/>
        <v>70037.237150632543</v>
      </c>
      <c r="B2501" s="12">
        <f t="shared" si="740"/>
        <v>11146.772493022501</v>
      </c>
      <c r="C2501" s="57" t="str">
        <f t="shared" si="724"/>
        <v>-0.331788317339503-2.61951266888643i</v>
      </c>
      <c r="D2501" s="57" t="str">
        <f t="shared" si="725"/>
        <v>7.76192608692979-3.39924763962595i</v>
      </c>
      <c r="E2501" s="57" t="str">
        <f t="shared" si="726"/>
        <v>171.474144932612+18.5431669751267i</v>
      </c>
      <c r="F2501" s="57" t="str">
        <f t="shared" si="727"/>
        <v>3.83706447835499-6.05836654251947i</v>
      </c>
      <c r="G2501" s="57" t="str">
        <f t="shared" si="728"/>
        <v>0.999277219467318-0.026874860390038i</v>
      </c>
      <c r="H2501" s="57" t="str">
        <f t="shared" si="729"/>
        <v>1181.8463422018+2027.8691359356i</v>
      </c>
      <c r="I2501" s="57" t="str">
        <f t="shared" si="730"/>
        <v>47.4510355518578+1.75188462007572i</v>
      </c>
      <c r="K2501" s="57" t="str">
        <f t="shared" si="731"/>
        <v>0.00257435469997141-0.0142224155518586i</v>
      </c>
      <c r="L2501" s="57" t="str">
        <f t="shared" si="732"/>
        <v>0.000125-0.0450129852069667i</v>
      </c>
      <c r="M2501" s="57" t="str">
        <f t="shared" si="733"/>
        <v>0.0015-0.0216992688566107i</v>
      </c>
      <c r="N2501" s="57">
        <f t="shared" si="734"/>
        <v>82.7813369745122</v>
      </c>
      <c r="O2501" s="57">
        <f t="shared" si="735"/>
        <v>8.4335302488052815</v>
      </c>
      <c r="P2501" s="371">
        <f t="shared" si="736"/>
        <v>8.4335302488052815</v>
      </c>
      <c r="Q2501" s="371">
        <f t="shared" si="737"/>
        <v>-97.2186630254878</v>
      </c>
      <c r="R2501" s="12">
        <f t="shared" si="738"/>
        <v>82.7813369745122</v>
      </c>
      <c r="S2501" s="57">
        <f t="shared" si="739"/>
        <v>11.146772493022501</v>
      </c>
      <c r="T2501" s="12">
        <f t="shared" si="722"/>
        <v>8.4335302488052815</v>
      </c>
    </row>
    <row r="2502" spans="1:20" x14ac:dyDescent="0.25">
      <c r="A2502" s="57">
        <f t="shared" si="723"/>
        <v>70303.37865180496</v>
      </c>
      <c r="B2502" s="12">
        <f t="shared" si="740"/>
        <v>11189.130228495987</v>
      </c>
      <c r="C2502" s="57" t="str">
        <f t="shared" si="724"/>
        <v>-0.329004038843248-2.61060237553199i</v>
      </c>
      <c r="D2502" s="57" t="str">
        <f t="shared" si="725"/>
        <v>7.76163760126233-3.39048283750658i</v>
      </c>
      <c r="E2502" s="57" t="str">
        <f t="shared" si="726"/>
        <v>171.589295708456+18.5559961366188i</v>
      </c>
      <c r="F2502" s="57" t="str">
        <f t="shared" si="727"/>
        <v>3.8370433609221-6.03621412991388i</v>
      </c>
      <c r="G2502" s="57" t="str">
        <f t="shared" si="728"/>
        <v>0.999271719906458-0.0269768363906396i</v>
      </c>
      <c r="H2502" s="57" t="str">
        <f t="shared" si="729"/>
        <v>1215.0107578062+2053.8347171604i</v>
      </c>
      <c r="I2502" s="57" t="str">
        <f t="shared" si="730"/>
        <v>48.1253772323136+1.54194685008914i</v>
      </c>
      <c r="K2502" s="57" t="str">
        <f t="shared" si="731"/>
        <v>0.00256039324604524-0.0141705207297812i</v>
      </c>
      <c r="L2502" s="57" t="str">
        <f t="shared" si="732"/>
        <v>0.000125-0.0448425833900843i</v>
      </c>
      <c r="M2502" s="57" t="str">
        <f t="shared" si="733"/>
        <v>0.0015-0.021617123786223i</v>
      </c>
      <c r="N2502" s="57">
        <f t="shared" si="734"/>
        <v>82.817104200381408</v>
      </c>
      <c r="O2502" s="57">
        <f t="shared" si="735"/>
        <v>8.4032497019822667</v>
      </c>
      <c r="P2502" s="371">
        <f t="shared" si="736"/>
        <v>8.4032497019822667</v>
      </c>
      <c r="Q2502" s="371">
        <f t="shared" si="737"/>
        <v>-97.182895799618592</v>
      </c>
      <c r="R2502" s="12">
        <f t="shared" si="738"/>
        <v>82.817104200381408</v>
      </c>
      <c r="S2502" s="57">
        <f t="shared" si="739"/>
        <v>11.189130228495987</v>
      </c>
      <c r="T2502" s="12">
        <f t="shared" si="722"/>
        <v>8.4032497019822667</v>
      </c>
    </row>
    <row r="2503" spans="1:20" x14ac:dyDescent="0.25">
      <c r="A2503" s="57">
        <f t="shared" si="723"/>
        <v>70570.531490681824</v>
      </c>
      <c r="B2503" s="12">
        <f t="shared" si="740"/>
        <v>11231.648923364273</v>
      </c>
      <c r="C2503" s="57" t="str">
        <f t="shared" si="724"/>
        <v>-0.326250233319295-2.60173057556177i</v>
      </c>
      <c r="D2503" s="57" t="str">
        <f t="shared" si="725"/>
        <v>7.76134694062695-3.38176650128468i</v>
      </c>
      <c r="E2503" s="57" t="str">
        <f t="shared" si="726"/>
        <v>171.704901787196+18.5683042532188i</v>
      </c>
      <c r="F2503" s="57" t="str">
        <f t="shared" si="727"/>
        <v>3.83702208292688-6.01414854159944i</v>
      </c>
      <c r="G2503" s="57" t="str">
        <f t="shared" si="728"/>
        <v>0.999266178530749-0.0270791982027177i</v>
      </c>
      <c r="H2503" s="57" t="str">
        <f t="shared" si="729"/>
        <v>1249.66153706164+2080.17092534749i</v>
      </c>
      <c r="I2503" s="57" t="str">
        <f t="shared" si="730"/>
        <v>48.8193555950638+1.31463832752718i</v>
      </c>
      <c r="K2503" s="57" t="str">
        <f t="shared" si="731"/>
        <v>0.00254653367104812-0.0141188024270677i</v>
      </c>
      <c r="L2503" s="57" t="str">
        <f t="shared" si="732"/>
        <v>0.000125-0.0446728266488187i</v>
      </c>
      <c r="M2503" s="57" t="str">
        <f t="shared" si="733"/>
        <v>0.0015-0.0215352896854184i</v>
      </c>
      <c r="N2503" s="57">
        <f t="shared" si="734"/>
        <v>82.852566058156768</v>
      </c>
      <c r="O2503" s="57">
        <f t="shared" si="735"/>
        <v>8.3730057242033311</v>
      </c>
      <c r="P2503" s="371">
        <f t="shared" si="736"/>
        <v>8.3730057242033311</v>
      </c>
      <c r="Q2503" s="371">
        <f t="shared" si="737"/>
        <v>-97.147433941843232</v>
      </c>
      <c r="R2503" s="12">
        <f t="shared" si="738"/>
        <v>82.852566058156768</v>
      </c>
      <c r="S2503" s="57">
        <f t="shared" si="739"/>
        <v>11.231648923364274</v>
      </c>
      <c r="T2503" s="12">
        <f t="shared" si="722"/>
        <v>8.3730057242033311</v>
      </c>
    </row>
    <row r="2504" spans="1:20" x14ac:dyDescent="0.25">
      <c r="A2504" s="57">
        <f t="shared" si="723"/>
        <v>70838.699510346414</v>
      </c>
      <c r="B2504" s="12">
        <f t="shared" si="740"/>
        <v>11274.329189273058</v>
      </c>
      <c r="C2504" s="57" t="str">
        <f t="shared" si="724"/>
        <v>-0.323526704910801-2.59289703321058i</v>
      </c>
      <c r="D2504" s="57" t="str">
        <f t="shared" si="725"/>
        <v>7.7610540887916-3.37309850209079i</v>
      </c>
      <c r="E2504" s="57" t="str">
        <f t="shared" si="726"/>
        <v>171.820962149599+18.5800867094824i</v>
      </c>
      <c r="F2504" s="57" t="str">
        <f t="shared" si="727"/>
        <v>3.83700064315033-5.99216946005611i</v>
      </c>
      <c r="G2504" s="57" t="str">
        <f t="shared" si="728"/>
        <v>0.999260595022729-0.0271819472729645i</v>
      </c>
      <c r="H2504" s="57" t="str">
        <f t="shared" si="729"/>
        <v>1285.88260853487+2106.86281130947i</v>
      </c>
      <c r="I2504" s="57" t="str">
        <f t="shared" si="730"/>
        <v>49.5335743411847+1.06863164507248i</v>
      </c>
      <c r="K2504" s="57" t="str">
        <f t="shared" si="731"/>
        <v>0.00253277525743509-0.0140672601984458i</v>
      </c>
      <c r="L2504" s="57" t="str">
        <f t="shared" si="732"/>
        <v>0.000125-0.0445037125411623i</v>
      </c>
      <c r="M2504" s="57" t="str">
        <f t="shared" si="733"/>
        <v>0.0015-0.0214537653769859i</v>
      </c>
      <c r="N2504" s="57">
        <f t="shared" si="734"/>
        <v>82.887721225725144</v>
      </c>
      <c r="O2504" s="57">
        <f t="shared" si="735"/>
        <v>8.3427980877412065</v>
      </c>
      <c r="P2504" s="371">
        <f t="shared" si="736"/>
        <v>8.3427980877412065</v>
      </c>
      <c r="Q2504" s="371">
        <f t="shared" si="737"/>
        <v>-97.112278774274856</v>
      </c>
      <c r="R2504" s="12">
        <f t="shared" si="738"/>
        <v>82.887721225725144</v>
      </c>
      <c r="S2504" s="57">
        <f t="shared" si="739"/>
        <v>11.274329189273057</v>
      </c>
      <c r="T2504" s="12">
        <f t="shared" si="722"/>
        <v>8.3427980877412065</v>
      </c>
    </row>
    <row r="2505" spans="1:20" x14ac:dyDescent="0.25">
      <c r="A2505" s="57">
        <f t="shared" si="723"/>
        <v>71107.88656848573</v>
      </c>
      <c r="B2505" s="12">
        <f t="shared" si="740"/>
        <v>11317.171640192295</v>
      </c>
      <c r="C2505" s="57" t="str">
        <f t="shared" si="724"/>
        <v>-0.320833258789265-2.58410151402372i</v>
      </c>
      <c r="D2505" s="57" t="str">
        <f t="shared" si="725"/>
        <v>7.76075902940553-3.3644787117116i</v>
      </c>
      <c r="E2505" s="57" t="str">
        <f t="shared" si="726"/>
        <v>171.937475740584+18.5913388789783i</v>
      </c>
      <c r="F2505" s="57" t="str">
        <f t="shared" si="727"/>
        <v>3.83697904036425-5.97027656900715i</v>
      </c>
      <c r="G2505" s="57" t="str">
        <f t="shared" si="728"/>
        <v>0.999254969062534-0.0272850850533482i</v>
      </c>
      <c r="H2505" s="57" t="str">
        <f t="shared" si="729"/>
        <v>1323.76319529531+2133.89176904879i</v>
      </c>
      <c r="I2505" s="57" t="str">
        <f t="shared" si="730"/>
        <v>50.2686370146512+0.802489322916231i</v>
      </c>
      <c r="K2505" s="57" t="str">
        <f t="shared" si="731"/>
        <v>0.00251911729231879-0.0140158935979874i</v>
      </c>
      <c r="L2505" s="57" t="str">
        <f t="shared" si="732"/>
        <v>0.000125-0.0443352386343518i</v>
      </c>
      <c r="M2505" s="57" t="str">
        <f t="shared" si="733"/>
        <v>0.0015-0.0213725496881708i</v>
      </c>
      <c r="N2505" s="57">
        <f t="shared" si="734"/>
        <v>82.922568388820707</v>
      </c>
      <c r="O2505" s="57">
        <f t="shared" si="735"/>
        <v>8.3126265638240167</v>
      </c>
      <c r="P2505" s="371">
        <f t="shared" si="736"/>
        <v>8.3126265638240167</v>
      </c>
      <c r="Q2505" s="371">
        <f t="shared" si="737"/>
        <v>-97.077431611179293</v>
      </c>
      <c r="R2505" s="12">
        <f t="shared" si="738"/>
        <v>82.922568388820707</v>
      </c>
      <c r="S2505" s="57">
        <f t="shared" si="739"/>
        <v>11.317171640192296</v>
      </c>
      <c r="T2505" s="12">
        <f t="shared" si="722"/>
        <v>8.3126265638240167</v>
      </c>
    </row>
    <row r="2506" spans="1:20" x14ac:dyDescent="0.25">
      <c r="A2506" s="57">
        <f t="shared" si="723"/>
        <v>71378.096537445977</v>
      </c>
      <c r="B2506" s="12">
        <f t="shared" si="740"/>
        <v>11360.176892425026</v>
      </c>
      <c r="C2506" s="57" t="str">
        <f t="shared" si="724"/>
        <v>-0.318169701145829-2.57534378484805i</v>
      </c>
      <c r="D2506" s="57" t="str">
        <f t="shared" si="725"/>
        <v>7.76046174599861-3.35590700258768i</v>
      </c>
      <c r="E2506" s="57" t="str">
        <f t="shared" si="726"/>
        <v>172.054441468986+18.6020561246004i</v>
      </c>
      <c r="F2506" s="57" t="str">
        <f t="shared" si="727"/>
        <v>3.83695727333107-5.94846955341457i</v>
      </c>
      <c r="G2506" s="57" t="str">
        <f t="shared" si="728"/>
        <v>0.999249300327877-0.027388613001131i</v>
      </c>
      <c r="H2506" s="57" t="str">
        <f t="shared" si="729"/>
        <v>1363.39812727084+2161.23500286319i</v>
      </c>
      <c r="I2506" s="57" t="str">
        <f t="shared" si="730"/>
        <v>51.0251425245574+0.51465423803262i</v>
      </c>
      <c r="K2506" s="57" t="str">
        <f t="shared" si="731"/>
        <v>0.00250555906744508-0.0139647021791346i</v>
      </c>
      <c r="L2506" s="57" t="str">
        <f t="shared" si="732"/>
        <v>0.000125-0.0441674025048334i</v>
      </c>
      <c r="M2506" s="57" t="str">
        <f t="shared" si="733"/>
        <v>0.0015-0.0212916414506583i</v>
      </c>
      <c r="N2506" s="57">
        <f t="shared" si="734"/>
        <v>82.957106241089591</v>
      </c>
      <c r="O2506" s="57">
        <f t="shared" si="735"/>
        <v>8.2824909226412355</v>
      </c>
      <c r="P2506" s="371">
        <f t="shared" si="736"/>
        <v>8.2824909226412355</v>
      </c>
      <c r="Q2506" s="371">
        <f t="shared" si="737"/>
        <v>-97.042893758910409</v>
      </c>
      <c r="R2506" s="12">
        <f t="shared" si="738"/>
        <v>82.957106241089591</v>
      </c>
      <c r="S2506" s="57">
        <f t="shared" si="739"/>
        <v>11.360176892425027</v>
      </c>
      <c r="T2506" s="12">
        <f t="shared" si="722"/>
        <v>8.2824909226412355</v>
      </c>
    </row>
    <row r="2507" spans="1:20" x14ac:dyDescent="0.25">
      <c r="A2507" s="57">
        <f t="shared" si="723"/>
        <v>71649.333304288273</v>
      </c>
      <c r="B2507" s="12">
        <f t="shared" si="740"/>
        <v>11403.345564616242</v>
      </c>
      <c r="C2507" s="57" t="str">
        <f t="shared" si="724"/>
        <v>-0.315535839182738-2.56662361382336i</v>
      </c>
      <c r="D2507" s="57" t="str">
        <f t="shared" si="725"/>
        <v>7.76016222198038-3.34738324781121i</v>
      </c>
      <c r="E2507" s="57" t="str">
        <f t="shared" si="726"/>
        <v>172.171858207327+18.6122337988821i</v>
      </c>
      <c r="F2507" s="57" t="str">
        <f t="shared" si="727"/>
        <v>3.83693534080391-5.92674809947457i</v>
      </c>
      <c r="G2507" s="57" t="str">
        <f t="shared" si="728"/>
        <v>0.999243588494032-0.0274925325788859i</v>
      </c>
      <c r="H2507" s="57" t="str">
        <f t="shared" si="729"/>
        <v>1404.88815980427+2188.86492230459i</v>
      </c>
      <c r="I2507" s="57" t="str">
        <f t="shared" si="730"/>
        <v>51.803679711002+0.203439266163956i</v>
      </c>
      <c r="K2507" s="57" t="str">
        <f t="shared" si="731"/>
        <v>0.00249209987916866-0.0139136854947259i</v>
      </c>
      <c r="L2507" s="57" t="str">
        <f t="shared" si="732"/>
        <v>0.000125-0.0440002017382283i</v>
      </c>
      <c r="M2507" s="57" t="str">
        <f t="shared" si="733"/>
        <v>0.0015-0.0212110395005562i</v>
      </c>
      <c r="N2507" s="57">
        <f t="shared" si="734"/>
        <v>82.991333484152335</v>
      </c>
      <c r="O2507" s="57">
        <f t="shared" si="735"/>
        <v>8.2523909333504868</v>
      </c>
      <c r="P2507" s="371">
        <f t="shared" si="736"/>
        <v>8.2523909333504868</v>
      </c>
      <c r="Q2507" s="371">
        <f t="shared" si="737"/>
        <v>-97.008666515847665</v>
      </c>
      <c r="R2507" s="12">
        <f t="shared" si="738"/>
        <v>82.991333484152335</v>
      </c>
      <c r="S2507" s="57">
        <f t="shared" si="739"/>
        <v>11.403345564616242</v>
      </c>
      <c r="T2507" s="12">
        <f t="shared" si="722"/>
        <v>8.2523909333504868</v>
      </c>
    </row>
    <row r="2508" spans="1:20" x14ac:dyDescent="0.25">
      <c r="A2508" s="57">
        <f t="shared" si="723"/>
        <v>71921.600770844569</v>
      </c>
      <c r="B2508" s="12">
        <f t="shared" si="740"/>
        <v>11446.678277761785</v>
      </c>
      <c r="C2508" s="57" t="str">
        <f t="shared" si="724"/>
        <v>-0.312931481104721-2.55794077037379i</v>
      </c>
      <c r="D2508" s="57" t="str">
        <f t="shared" si="725"/>
        <v>7.75986044063928-3.33890732112372i</v>
      </c>
      <c r="E2508" s="57" t="str">
        <f t="shared" si="726"/>
        <v>172.289724791589+18.6218672443183i</v>
      </c>
      <c r="F2508" s="57" t="str">
        <f t="shared" si="727"/>
        <v>3.83691324152645-5.905111894613i</v>
      </c>
      <c r="G2508" s="57" t="str">
        <f t="shared" si="728"/>
        <v>0.999237833233819-0.0275968452545151i</v>
      </c>
      <c r="H2508" s="57" t="str">
        <f t="shared" si="729"/>
        <v>1448.3402947911+2216.74845558268i</v>
      </c>
      <c r="I2508" s="57" t="str">
        <f t="shared" si="730"/>
        <v>52.6048207869617-0.132983903770963i</v>
      </c>
      <c r="K2508" s="57" t="str">
        <f t="shared" si="731"/>
        <v>0.00247873902842882-0.0138628430970216i</v>
      </c>
      <c r="L2508" s="57" t="str">
        <f t="shared" si="732"/>
        <v>0.000125-0.0438336339292968i</v>
      </c>
      <c r="M2508" s="57" t="str">
        <f t="shared" si="733"/>
        <v>0.0015-0.0211307426783784i</v>
      </c>
      <c r="N2508" s="57">
        <f t="shared" si="734"/>
        <v>83.025248827669031</v>
      </c>
      <c r="O2508" s="57">
        <f t="shared" si="735"/>
        <v>8.2223263640841395</v>
      </c>
      <c r="P2508" s="371">
        <f t="shared" si="736"/>
        <v>8.2223263640841395</v>
      </c>
      <c r="Q2508" s="371">
        <f t="shared" si="737"/>
        <v>-96.974751172330969</v>
      </c>
      <c r="R2508" s="12">
        <f t="shared" si="738"/>
        <v>83.025248827669031</v>
      </c>
      <c r="S2508" s="57">
        <f t="shared" si="739"/>
        <v>11.446678277761784</v>
      </c>
      <c r="T2508" s="12">
        <f t="shared" si="722"/>
        <v>8.2223263640841395</v>
      </c>
    </row>
    <row r="2509" spans="1:20" x14ac:dyDescent="0.25">
      <c r="A2509" s="57">
        <f t="shared" si="723"/>
        <v>72194.90285377379</v>
      </c>
      <c r="B2509" s="12">
        <f t="shared" si="740"/>
        <v>11490.175655217279</v>
      </c>
      <c r="C2509" s="57" t="str">
        <f t="shared" si="724"/>
        <v>-0.310356436110486-2.54929502519928i</v>
      </c>
      <c r="D2509" s="57" t="str">
        <f t="shared" si="725"/>
        <v>7.75955638514178-3.33047909691378i</v>
      </c>
      <c r="E2509" s="57" t="str">
        <f t="shared" si="726"/>
        <v>172.408040020983+18.6309517936877i</v>
      </c>
      <c r="F2509" s="57" t="str">
        <f t="shared" si="727"/>
        <v>3.83689097423285-5.88356062748087i</v>
      </c>
      <c r="G2509" s="57" t="str">
        <f t="shared" si="728"/>
        <v>0.999232034217576-0.0277015525012672i</v>
      </c>
      <c r="H2509" s="57" t="str">
        <f t="shared" si="729"/>
        <v>1493.86809957479+2244.84627090106i</v>
      </c>
      <c r="I2509" s="57" t="str">
        <f t="shared" si="730"/>
        <v>53.4291134612485-0.496596816863577i</v>
      </c>
      <c r="K2509" s="57" t="str">
        <f t="shared" si="731"/>
        <v>0.00246547582072505-0.0138121745377292i</v>
      </c>
      <c r="L2509" s="57" t="str">
        <f t="shared" si="732"/>
        <v>0.000125-0.0436676966819057i</v>
      </c>
      <c r="M2509" s="57" t="str">
        <f t="shared" si="733"/>
        <v>0.0015-0.021050749829028i</v>
      </c>
      <c r="N2509" s="57">
        <f t="shared" si="734"/>
        <v>83.058850989402501</v>
      </c>
      <c r="O2509" s="57">
        <f t="shared" si="735"/>
        <v>8.1922969819558134</v>
      </c>
      <c r="P2509" s="371">
        <f t="shared" si="736"/>
        <v>8.1922969819558134</v>
      </c>
      <c r="Q2509" s="371">
        <f t="shared" si="737"/>
        <v>-96.941149010597499</v>
      </c>
      <c r="R2509" s="12">
        <f t="shared" si="738"/>
        <v>83.058850989402501</v>
      </c>
      <c r="S2509" s="57">
        <f t="shared" si="739"/>
        <v>11.490175655217278</v>
      </c>
      <c r="T2509" s="12">
        <f t="shared" si="722"/>
        <v>8.1922969819558134</v>
      </c>
    </row>
    <row r="2510" spans="1:20" x14ac:dyDescent="0.25">
      <c r="A2510" s="57">
        <f t="shared" si="723"/>
        <v>72469.243484618128</v>
      </c>
      <c r="B2510" s="12">
        <f t="shared" si="740"/>
        <v>11533.838322707104</v>
      </c>
      <c r="C2510" s="57" t="str">
        <f t="shared" si="724"/>
        <v>-0.30781051438422-2.54068615026729i</v>
      </c>
      <c r="D2510" s="57" t="str">
        <f t="shared" si="725"/>
        <v>7.75925003853153-3.32209845021479i</v>
      </c>
      <c r="E2510" s="57" t="str">
        <f t="shared" si="726"/>
        <v>172.526802657732+18.6394827703818i</v>
      </c>
      <c r="F2510" s="57" t="str">
        <f t="shared" si="727"/>
        <v>3.83686853764771-5.86209398794984i</v>
      </c>
      <c r="G2510" s="57" t="str">
        <f t="shared" si="728"/>
        <v>0.999226191113152-0.0278066557977549i</v>
      </c>
      <c r="H2510" s="57" t="str">
        <f t="shared" si="729"/>
        <v>1541.59201727913+2273.11189402886i</v>
      </c>
      <c r="I2510" s="57" t="str">
        <f t="shared" si="730"/>
        <v>54.2770715164275-0.889547185426033i</v>
      </c>
      <c r="K2510" s="57" t="str">
        <f t="shared" si="731"/>
        <v>0.00245230956609296-0.013761679368028i</v>
      </c>
      <c r="L2510" s="57" t="str">
        <f t="shared" si="732"/>
        <v>0.000125-0.0435023876089914i</v>
      </c>
      <c r="M2510" s="57" t="str">
        <f t="shared" si="733"/>
        <v>0.0015-0.0209710598017813i</v>
      </c>
      <c r="N2510" s="57">
        <f t="shared" si="734"/>
        <v>83.092138695282969</v>
      </c>
      <c r="O2510" s="57">
        <f t="shared" si="735"/>
        <v>8.1623025530675015</v>
      </c>
      <c r="P2510" s="371">
        <f t="shared" si="736"/>
        <v>8.1623025530675015</v>
      </c>
      <c r="Q2510" s="371">
        <f t="shared" si="737"/>
        <v>-96.907861304717031</v>
      </c>
      <c r="R2510" s="12">
        <f t="shared" si="738"/>
        <v>83.092138695282969</v>
      </c>
      <c r="S2510" s="57">
        <f t="shared" si="739"/>
        <v>11.533838322707105</v>
      </c>
      <c r="T2510" s="12">
        <f t="shared" si="722"/>
        <v>8.1623025530675015</v>
      </c>
    </row>
    <row r="2511" spans="1:20" x14ac:dyDescent="0.25">
      <c r="A2511" s="57">
        <f t="shared" si="723"/>
        <v>72744.626609859668</v>
      </c>
      <c r="B2511" s="12">
        <f t="shared" si="740"/>
        <v>11577.666908333391</v>
      </c>
      <c r="C2511" s="57" t="str">
        <f t="shared" si="724"/>
        <v>-0.305293527087185-2.53211391880457i</v>
      </c>
      <c r="D2511" s="57" t="str">
        <f t="shared" si="725"/>
        <v>7.75894138372844-3.31376525670268i</v>
      </c>
      <c r="E2511" s="57" t="str">
        <f t="shared" si="726"/>
        <v>172.646011426852+18.6474554887381i</v>
      </c>
      <c r="F2511" s="57" t="str">
        <f t="shared" si="727"/>
        <v>3.83684593048591-5.84071166710777i</v>
      </c>
      <c r="G2511" s="57" t="str">
        <f t="shared" si="728"/>
        <v>0.999220303585877-0.0279121566279726i</v>
      </c>
      <c r="H2511" s="57" t="str">
        <f t="shared" si="729"/>
        <v>1591.63966040735+2301.49070915971i</v>
      </c>
      <c r="I2511" s="57" t="str">
        <f t="shared" si="730"/>
        <v>55.1491635800033-1.31416271872842i</v>
      </c>
      <c r="K2511" s="57" t="str">
        <f t="shared" si="731"/>
        <v>0.0024392395790799-0.0137113571385941i</v>
      </c>
      <c r="L2511" s="57" t="str">
        <f t="shared" si="732"/>
        <v>0.000125-0.0433377043325278i</v>
      </c>
      <c r="M2511" s="57" t="str">
        <f t="shared" si="733"/>
        <v>0.0015-0.0208916714502702i</v>
      </c>
      <c r="N2511" s="57">
        <f t="shared" si="734"/>
        <v>83.125110679471362</v>
      </c>
      <c r="O2511" s="57">
        <f t="shared" si="735"/>
        <v>8.1323428425166249</v>
      </c>
      <c r="P2511" s="371">
        <f t="shared" si="736"/>
        <v>8.1323428425166249</v>
      </c>
      <c r="Q2511" s="371">
        <f t="shared" si="737"/>
        <v>-96.874889320528638</v>
      </c>
      <c r="R2511" s="12">
        <f t="shared" si="738"/>
        <v>83.125110679471362</v>
      </c>
      <c r="S2511" s="57">
        <f t="shared" si="739"/>
        <v>11.577666908333391</v>
      </c>
      <c r="T2511" s="12">
        <f t="shared" si="722"/>
        <v>8.1323428425166249</v>
      </c>
    </row>
    <row r="2512" spans="1:20" x14ac:dyDescent="0.25">
      <c r="A2512" s="57">
        <f t="shared" si="723"/>
        <v>73021.056190977135</v>
      </c>
      <c r="B2512" s="12">
        <f t="shared" si="740"/>
        <v>11621.662042585058</v>
      </c>
      <c r="C2512" s="57" t="str">
        <f t="shared" si="724"/>
        <v>-0.302805286349299-2.52357810528911i</v>
      </c>
      <c r="D2512" s="57" t="str">
        <f t="shared" si="725"/>
        <v>7.75863040352801-3.30547939269369i</v>
      </c>
      <c r="E2512" s="57" t="str">
        <f t="shared" si="726"/>
        <v>172.765665015931+18.6548652543753i</v>
      </c>
      <c r="F2512" s="57" t="str">
        <f t="shared" si="727"/>
        <v>3.8368231514527-5.81941335725425i</v>
      </c>
      <c r="G2512" s="57" t="str">
        <f t="shared" si="728"/>
        <v>0.999214371298553-0.0280180564813146i</v>
      </c>
      <c r="H2512" s="57" t="str">
        <f t="shared" si="729"/>
        <v>1644.14607725799+2329.91882881198i</v>
      </c>
      <c r="I2512" s="57" t="str">
        <f t="shared" si="730"/>
        <v>56.0457997867775-1.77296584023502i</v>
      </c>
      <c r="K2512" s="57" t="str">
        <f t="shared" si="731"/>
        <v>0.00242626517872097-0.0136612073996249i</v>
      </c>
      <c r="L2512" s="57" t="str">
        <f t="shared" si="732"/>
        <v>0.000125-0.0431736444834907i</v>
      </c>
      <c r="M2512" s="57" t="str">
        <f t="shared" si="733"/>
        <v>0.0015-0.0208125836324669i</v>
      </c>
      <c r="N2512" s="57">
        <f t="shared" si="734"/>
        <v>83.157765684424064</v>
      </c>
      <c r="O2512" s="57">
        <f t="shared" si="735"/>
        <v>8.1024176144034463</v>
      </c>
      <c r="P2512" s="371">
        <f t="shared" si="736"/>
        <v>8.1024176144034463</v>
      </c>
      <c r="Q2512" s="371">
        <f t="shared" si="737"/>
        <v>-96.842234315575936</v>
      </c>
      <c r="R2512" s="12">
        <f t="shared" si="738"/>
        <v>83.157765684424064</v>
      </c>
      <c r="S2512" s="57">
        <f t="shared" si="739"/>
        <v>11.621662042585058</v>
      </c>
      <c r="T2512" s="12">
        <f t="shared" si="722"/>
        <v>8.1024176144034463</v>
      </c>
    </row>
    <row r="2513" spans="1:20" x14ac:dyDescent="0.25">
      <c r="A2513" s="57">
        <f t="shared" si="723"/>
        <v>73298.536204502845</v>
      </c>
      <c r="B2513" s="12">
        <f t="shared" si="740"/>
        <v>11665.824358346881</v>
      </c>
      <c r="C2513" s="57" t="str">
        <f t="shared" si="724"/>
        <v>-0.300345605260796-2.51507848544208i</v>
      </c>
      <c r="D2513" s="57" t="str">
        <f t="shared" si="725"/>
        <v>7.75831708060022-3.29724073514208i</v>
      </c>
      <c r="E2513" s="57" t="str">
        <f t="shared" si="726"/>
        <v>172.885762074926+18.6617073645348i</v>
      </c>
      <c r="F2513" s="57" t="str">
        <f t="shared" si="727"/>
        <v>3.83680019924348-5.79819875189614i</v>
      </c>
      <c r="G2513" s="57" t="str">
        <f t="shared" si="728"/>
        <v>0.999208393911428-0.0281243568525926i</v>
      </c>
      <c r="H2513" s="57" t="str">
        <f t="shared" si="729"/>
        <v>1699.25397791639+2358.32181722i</v>
      </c>
      <c r="I2513" s="57" t="str">
        <f t="shared" si="730"/>
        <v>56.9673159848276-2.26868925664931i</v>
      </c>
      <c r="K2513" s="57" t="str">
        <f t="shared" si="731"/>
        <v>0.0024133856885148-0.0136112297008623i</v>
      </c>
      <c r="L2513" s="57" t="str">
        <f t="shared" si="732"/>
        <v>0.000125-0.0430102057018236i</v>
      </c>
      <c r="M2513" s="57" t="str">
        <f t="shared" si="733"/>
        <v>0.0015-0.0207337952106663i</v>
      </c>
      <c r="N2513" s="57">
        <f t="shared" si="734"/>
        <v>83.190102460956538</v>
      </c>
      <c r="O2513" s="57">
        <f t="shared" si="735"/>
        <v>8.0725266318381816</v>
      </c>
      <c r="P2513" s="371">
        <f t="shared" si="736"/>
        <v>8.0725266318381816</v>
      </c>
      <c r="Q2513" s="371">
        <f t="shared" si="737"/>
        <v>-96.809897539043462</v>
      </c>
      <c r="R2513" s="12">
        <f t="shared" si="738"/>
        <v>83.190102460956538</v>
      </c>
      <c r="S2513" s="57">
        <f t="shared" si="739"/>
        <v>11.665824358346882</v>
      </c>
      <c r="T2513" s="12">
        <f t="shared" si="722"/>
        <v>8.0725266318381816</v>
      </c>
    </row>
    <row r="2514" spans="1:20" x14ac:dyDescent="0.25">
      <c r="A2514" s="57">
        <f t="shared" si="723"/>
        <v>73577.070642079954</v>
      </c>
      <c r="B2514" s="12">
        <f t="shared" si="740"/>
        <v>11710.154490908599</v>
      </c>
      <c r="C2514" s="57" t="str">
        <f t="shared" si="724"/>
        <v>-0.297914297863953-2.50661483622016i</v>
      </c>
      <c r="D2514" s="57" t="str">
        <f t="shared" si="725"/>
        <v>7.75800139748889-3.28904916163795i</v>
      </c>
      <c r="E2514" s="57" t="str">
        <f t="shared" si="726"/>
        <v>173.006301215945+18.6679771084253i</v>
      </c>
      <c r="F2514" s="57" t="str">
        <f t="shared" si="727"/>
        <v>3.83677707254379-5.77706754574316i</v>
      </c>
      <c r="G2514" s="57" t="str">
        <f t="shared" si="728"/>
        <v>0.999202371082181-0.0282310592420534i</v>
      </c>
      <c r="H2514" s="57" t="str">
        <f t="shared" si="729"/>
        <v>1757.11390316655+2386.6132504041i</v>
      </c>
      <c r="I2514" s="57" t="str">
        <f t="shared" si="730"/>
        <v>57.9139550866517-2.804292307201i</v>
      </c>
      <c r="K2514" s="57" t="str">
        <f t="shared" si="731"/>
        <v>0.00240060043639956-0.0135614235916177i</v>
      </c>
      <c r="L2514" s="57" t="str">
        <f t="shared" si="732"/>
        <v>0.000125-0.0428473856364052i</v>
      </c>
      <c r="M2514" s="57" t="str">
        <f t="shared" si="733"/>
        <v>0.0015-0.0206553050514708i</v>
      </c>
      <c r="N2514" s="57">
        <f t="shared" si="734"/>
        <v>83.22211976830738</v>
      </c>
      <c r="O2514" s="57">
        <f t="shared" si="735"/>
        <v>8.0426696569492293</v>
      </c>
      <c r="P2514" s="371">
        <f t="shared" si="736"/>
        <v>8.0426696569492293</v>
      </c>
      <c r="Q2514" s="371">
        <f t="shared" si="737"/>
        <v>-96.77788023169262</v>
      </c>
      <c r="R2514" s="12">
        <f t="shared" si="738"/>
        <v>83.22211976830738</v>
      </c>
      <c r="S2514" s="57">
        <f t="shared" si="739"/>
        <v>11.710154490908598</v>
      </c>
      <c r="T2514" s="12">
        <f t="shared" si="722"/>
        <v>8.0426696569492293</v>
      </c>
    </row>
    <row r="2515" spans="1:20" x14ac:dyDescent="0.25">
      <c r="A2515" s="57">
        <f t="shared" si="723"/>
        <v>73856.663510519866</v>
      </c>
      <c r="B2515" s="12">
        <f t="shared" si="740"/>
        <v>11754.653077974051</v>
      </c>
      <c r="C2515" s="57" t="str">
        <f t="shared" si="724"/>
        <v>-0.295511179144824-2.49818693580761i</v>
      </c>
      <c r="D2515" s="57" t="str">
        <f t="shared" si="725"/>
        <v>7.75768333661059-3.28090455040492i</v>
      </c>
      <c r="E2515" s="57" t="str">
        <f t="shared" si="726"/>
        <v>173.127281013052+18.6736697675708i</v>
      </c>
      <c r="F2515" s="57" t="str">
        <f t="shared" si="727"/>
        <v>3.83675377002922-5.75601943470352i</v>
      </c>
      <c r="G2515" s="57" t="str">
        <f t="shared" si="728"/>
        <v>0.999196302465899-0.0283381651553969i</v>
      </c>
      <c r="H2515" s="57" t="str">
        <f t="shared" si="729"/>
        <v>1817.88431553525+2414.69309497493i</v>
      </c>
      <c r="I2515" s="57" t="str">
        <f t="shared" si="730"/>
        <v>58.8858451109861-3.38297797438408i</v>
      </c>
      <c r="K2515" s="57" t="str">
        <f t="shared" si="731"/>
        <v>0.00238790875472888-0.0135117886207942i</v>
      </c>
      <c r="L2515" s="57" t="str">
        <f t="shared" si="732"/>
        <v>0.000125-0.0426851819450142i</v>
      </c>
      <c r="M2515" s="57" t="str">
        <f t="shared" si="733"/>
        <v>0.0015-0.0205771120257728i</v>
      </c>
      <c r="N2515" s="57">
        <f t="shared" si="734"/>
        <v>83.253816374201946</v>
      </c>
      <c r="O2515" s="57">
        <f t="shared" si="735"/>
        <v>8.0128464508902457</v>
      </c>
      <c r="P2515" s="371">
        <f t="shared" si="736"/>
        <v>8.0128464508902457</v>
      </c>
      <c r="Q2515" s="371">
        <f t="shared" si="737"/>
        <v>-96.746183625798054</v>
      </c>
      <c r="R2515" s="12">
        <f t="shared" si="738"/>
        <v>83.253816374201946</v>
      </c>
      <c r="S2515" s="57">
        <f t="shared" si="739"/>
        <v>11.754653077974051</v>
      </c>
      <c r="T2515" s="12">
        <f t="shared" si="722"/>
        <v>8.0128464508902457</v>
      </c>
    </row>
    <row r="2516" spans="1:20" x14ac:dyDescent="0.25">
      <c r="A2516" s="57">
        <f t="shared" si="723"/>
        <v>74137.318831859826</v>
      </c>
      <c r="B2516" s="12">
        <f t="shared" si="740"/>
        <v>11799.320759670352</v>
      </c>
      <c r="C2516" s="57" t="str">
        <f t="shared" si="724"/>
        <v>-0.293136065025028-2.48979456360881i</v>
      </c>
      <c r="D2516" s="57" t="str">
        <f t="shared" si="725"/>
        <v>7.75736288025397-3.27280678029796i</v>
      </c>
      <c r="E2516" s="57" t="str">
        <f t="shared" si="726"/>
        <v>173.248700002053+18.6787806161641i</v>
      </c>
      <c r="F2516" s="57" t="str">
        <f t="shared" si="727"/>
        <v>3.83673029036534-5.73505411587948i</v>
      </c>
      <c r="G2516" s="57" t="str">
        <f t="shared" si="728"/>
        <v>0.999190187715061-0.0284456761037942i</v>
      </c>
      <c r="H2516" s="57" t="str">
        <f t="shared" si="729"/>
        <v>1881.73158666997+2442.44588682462i</v>
      </c>
      <c r="I2516" s="57" t="str">
        <f t="shared" si="730"/>
        <v>59.8829733994575-4.00821037550474i</v>
      </c>
      <c r="K2516" s="57" t="str">
        <f t="shared" si="731"/>
        <v>0.00237530998024794-0.0134623243369107i</v>
      </c>
      <c r="L2516" s="57" t="str">
        <f t="shared" si="732"/>
        <v>0.000125-0.042523592294296i</v>
      </c>
      <c r="M2516" s="57" t="str">
        <f t="shared" si="733"/>
        <v>0.0015-0.0204992150087396i</v>
      </c>
      <c r="N2516" s="57">
        <f t="shared" si="734"/>
        <v>83.285191054916879</v>
      </c>
      <c r="O2516" s="57">
        <f t="shared" si="735"/>
        <v>7.9830567738485954</v>
      </c>
      <c r="P2516" s="371">
        <f t="shared" si="736"/>
        <v>7.9830567738485954</v>
      </c>
      <c r="Q2516" s="371">
        <f t="shared" si="737"/>
        <v>-96.714808945083121</v>
      </c>
      <c r="R2516" s="12">
        <f t="shared" si="738"/>
        <v>83.285191054916879</v>
      </c>
      <c r="S2516" s="57">
        <f t="shared" si="739"/>
        <v>11.799320759670353</v>
      </c>
      <c r="T2516" s="12">
        <f t="shared" si="722"/>
        <v>7.9830567738485954</v>
      </c>
    </row>
    <row r="2517" spans="1:20" x14ac:dyDescent="0.25">
      <c r="A2517" s="57">
        <f t="shared" si="723"/>
        <v>74419.0406434209</v>
      </c>
      <c r="B2517" s="12">
        <f t="shared" si="740"/>
        <v>11844.1581785571</v>
      </c>
      <c r="C2517" s="57" t="str">
        <f t="shared" si="724"/>
        <v>-0.29078877235364-2.48143750024074i</v>
      </c>
      <c r="D2517" s="57" t="str">
        <f t="shared" si="725"/>
        <v>7.75704001057868-3.2647557308011i</v>
      </c>
      <c r="E2517" s="57" t="str">
        <f t="shared" si="726"/>
        <v>173.370556680313+18.6833049214222i</v>
      </c>
      <c r="F2517" s="57" t="str">
        <f t="shared" si="727"/>
        <v>3.83670663220764-5.71417128756299i</v>
      </c>
      <c r="G2517" s="57" t="str">
        <f t="shared" si="728"/>
        <v>0.999184026479517-0.028553593603905i</v>
      </c>
      <c r="H2517" s="57" t="str">
        <f t="shared" si="729"/>
        <v>1948.82984924854+2469.73869034819i</v>
      </c>
      <c r="I2517" s="57" t="str">
        <f t="shared" si="730"/>
        <v>60.905156426829-4.68373247476461i</v>
      </c>
      <c r="K2517" s="57" t="str">
        <f t="shared" si="731"/>
        <v>0.00236280345406958-0.0134130302881243i</v>
      </c>
      <c r="L2517" s="57" t="str">
        <f t="shared" si="732"/>
        <v>0.000125-0.042362614359729i</v>
      </c>
      <c r="M2517" s="57" t="str">
        <f t="shared" si="733"/>
        <v>0.0015-0.0204216128797964i</v>
      </c>
      <c r="N2517" s="57">
        <f t="shared" si="734"/>
        <v>83.316242595342928</v>
      </c>
      <c r="O2517" s="57">
        <f t="shared" si="735"/>
        <v>7.9533003850533834</v>
      </c>
      <c r="P2517" s="371">
        <f t="shared" si="736"/>
        <v>7.9533003850533834</v>
      </c>
      <c r="Q2517" s="371">
        <f t="shared" si="737"/>
        <v>-96.683757404657072</v>
      </c>
      <c r="R2517" s="12">
        <f t="shared" si="738"/>
        <v>83.316242595342928</v>
      </c>
      <c r="S2517" s="57">
        <f t="shared" si="739"/>
        <v>11.8441581785571</v>
      </c>
      <c r="T2517" s="12">
        <f t="shared" si="722"/>
        <v>7.9533003850533834</v>
      </c>
    </row>
    <row r="2518" spans="1:20" x14ac:dyDescent="0.25">
      <c r="A2518" s="57">
        <f t="shared" si="723"/>
        <v>74701.832997865902</v>
      </c>
      <c r="B2518" s="12">
        <f t="shared" si="740"/>
        <v>11889.165979635616</v>
      </c>
      <c r="C2518" s="57" t="str">
        <f t="shared" si="724"/>
        <v>-0.288469118899077-2.47311552752563i</v>
      </c>
      <c r="D2518" s="57" t="str">
        <f t="shared" si="725"/>
        <v>7.75671470961457-3.25675128202526i</v>
      </c>
      <c r="E2518" s="57" t="str">
        <f t="shared" si="726"/>
        <v>173.492849506555+18.6872379439478i</v>
      </c>
      <c r="F2518" s="57" t="str">
        <f t="shared" si="727"/>
        <v>3.8366827942014-5.69337064923135i</v>
      </c>
      <c r="G2518" s="57" t="str">
        <f t="shared" si="728"/>
        <v>0.999177818406467-0.0286619191778964i</v>
      </c>
      <c r="H2518" s="57" t="str">
        <f t="shared" si="729"/>
        <v>2019.36067444144+2496.41881892243i</v>
      </c>
      <c r="I2518" s="57" t="str">
        <f t="shared" si="730"/>
        <v>61.9520045551442-5.41358365366564i</v>
      </c>
      <c r="K2518" s="57" t="str">
        <f t="shared" si="731"/>
        <v>0.00235038852165033-0.0133639060222529i</v>
      </c>
      <c r="L2518" s="57" t="str">
        <f t="shared" si="732"/>
        <v>0.000125-0.0422022458255916i</v>
      </c>
      <c r="M2518" s="57" t="str">
        <f t="shared" si="733"/>
        <v>0.0015-0.0203443045226105i</v>
      </c>
      <c r="N2518" s="57">
        <f t="shared" si="734"/>
        <v>83.346969789048771</v>
      </c>
      <c r="O2518" s="57">
        <f t="shared" si="735"/>
        <v>7.9235770427838181</v>
      </c>
      <c r="P2518" s="371">
        <f t="shared" si="736"/>
        <v>7.9235770427838181</v>
      </c>
      <c r="Q2518" s="371">
        <f t="shared" si="737"/>
        <v>-96.653030210951229</v>
      </c>
      <c r="R2518" s="12">
        <f t="shared" si="738"/>
        <v>83.346969789048771</v>
      </c>
      <c r="S2518" s="57">
        <f t="shared" si="739"/>
        <v>11.889165979635615</v>
      </c>
      <c r="T2518" s="12">
        <f t="shared" si="722"/>
        <v>7.9235770427838181</v>
      </c>
    </row>
    <row r="2519" spans="1:20" x14ac:dyDescent="0.25">
      <c r="A2519" s="57">
        <f t="shared" si="723"/>
        <v>74985.699963257794</v>
      </c>
      <c r="B2519" s="12">
        <f t="shared" si="740"/>
        <v>11934.344810358232</v>
      </c>
      <c r="C2519" s="57" t="str">
        <f t="shared" si="724"/>
        <v>-0.286176923341034-2.46482842848368i</v>
      </c>
      <c r="D2519" s="57" t="str">
        <f t="shared" si="725"/>
        <v>7.75638695926082-3.24879331470595i</v>
      </c>
      <c r="E2519" s="57" t="str">
        <f t="shared" si="726"/>
        <v>173.615576900665+18.6905749380927i</v>
      </c>
      <c r="F2519" s="57" t="str">
        <f t="shared" si="727"/>
        <v>3.83665877498172-5.67265190154286i</v>
      </c>
      <c r="G2519" s="57" t="str">
        <f t="shared" si="728"/>
        <v>0.999171563140443-0.0287706543534599i</v>
      </c>
      <c r="H2519" s="57" t="str">
        <f t="shared" si="729"/>
        <v>2093.51252744991+2522.31129832863i</v>
      </c>
      <c r="I2519" s="57" t="str">
        <f t="shared" si="730"/>
        <v>63.0228810131469-6.20211664848957i</v>
      </c>
      <c r="K2519" s="57" t="str">
        <f t="shared" si="731"/>
        <v>0.00233806453276671-0.0133149510867979i</v>
      </c>
      <c r="L2519" s="57" t="str">
        <f t="shared" si="732"/>
        <v>0.000125-0.0420424843849289i</v>
      </c>
      <c r="M2519" s="57" t="str">
        <f t="shared" si="733"/>
        <v>0.0015-0.0202672888250752i</v>
      </c>
      <c r="N2519" s="57">
        <f t="shared" si="734"/>
        <v>83.377371438344824</v>
      </c>
      <c r="O2519" s="57">
        <f t="shared" si="735"/>
        <v>7.893886504377603</v>
      </c>
      <c r="P2519" s="371">
        <f t="shared" si="736"/>
        <v>7.893886504377603</v>
      </c>
      <c r="Q2519" s="371">
        <f t="shared" si="737"/>
        <v>-96.622628561655176</v>
      </c>
      <c r="R2519" s="12">
        <f t="shared" si="738"/>
        <v>83.377371438344824</v>
      </c>
      <c r="S2519" s="57">
        <f t="shared" si="739"/>
        <v>11.934344810358231</v>
      </c>
      <c r="T2519" s="12">
        <f t="shared" si="722"/>
        <v>7.893886504377603</v>
      </c>
    </row>
    <row r="2520" spans="1:20" x14ac:dyDescent="0.25">
      <c r="A2520" s="57">
        <f t="shared" si="723"/>
        <v>75270.64562311818</v>
      </c>
      <c r="B2520" s="12">
        <f t="shared" si="740"/>
        <v>11979.695320637595</v>
      </c>
      <c r="C2520" s="57" t="str">
        <f t="shared" si="724"/>
        <v>-0.283912005262514-2.45657598732597i</v>
      </c>
      <c r="D2520" s="57" t="str">
        <f t="shared" si="725"/>
        <v>7.75605674128501-3.24088171020113i</v>
      </c>
      <c r="E2520" s="57" t="str">
        <f t="shared" si="726"/>
        <v>173.73873724352+18.6933111523271i</v>
      </c>
      <c r="F2520" s="57" t="str">
        <f t="shared" si="727"/>
        <v>3.83663457317332-5.65201474633252i</v>
      </c>
      <c r="G2520" s="57" t="str">
        <f t="shared" si="728"/>
        <v>0.99916526032329-0.0288798006638304i</v>
      </c>
      <c r="H2520" s="57" t="str">
        <f t="shared" si="729"/>
        <v>2171.47994366722+2547.21605700761i</v>
      </c>
      <c r="I2520" s="57" t="str">
        <f t="shared" si="730"/>
        <v>64.1168543166037-7.05401320169916i</v>
      </c>
      <c r="K2520" s="57" t="str">
        <f t="shared" si="731"/>
        <v>0.00232583084149139-0.0132661650289655i</v>
      </c>
      <c r="L2520" s="57" t="str">
        <f t="shared" si="732"/>
        <v>0.000125-0.0418833277395188i</v>
      </c>
      <c r="M2520" s="57" t="str">
        <f t="shared" si="733"/>
        <v>0.0015-0.0201905646792938i</v>
      </c>
      <c r="N2520" s="57">
        <f t="shared" si="734"/>
        <v>83.407446354346035</v>
      </c>
      <c r="O2520" s="57">
        <f t="shared" si="735"/>
        <v>7.864228526239744</v>
      </c>
      <c r="P2520" s="371">
        <f t="shared" si="736"/>
        <v>7.864228526239744</v>
      </c>
      <c r="Q2520" s="371">
        <f t="shared" si="737"/>
        <v>-96.592553645653965</v>
      </c>
      <c r="R2520" s="12">
        <f t="shared" si="738"/>
        <v>83.407446354346035</v>
      </c>
      <c r="S2520" s="57">
        <f t="shared" si="739"/>
        <v>11.979695320637594</v>
      </c>
      <c r="T2520" s="12">
        <f t="shared" si="722"/>
        <v>7.864228526239744</v>
      </c>
    </row>
    <row r="2521" spans="1:20" x14ac:dyDescent="0.25">
      <c r="A2521" s="57">
        <f t="shared" si="723"/>
        <v>75556.67407648603</v>
      </c>
      <c r="B2521" s="12">
        <f t="shared" si="740"/>
        <v>12025.218162856017</v>
      </c>
      <c r="C2521" s="57" t="str">
        <f t="shared" si="724"/>
        <v>-0.281674185141893-2.44835798944746i</v>
      </c>
      <c r="D2521" s="57" t="str">
        <f t="shared" si="725"/>
        <v>7.75572403732216-3.23301635048893i</v>
      </c>
      <c r="E2521" s="57" t="str">
        <f t="shared" si="726"/>
        <v>173.862328876795+18.6954418296095i</v>
      </c>
      <c r="F2521" s="57" t="str">
        <f t="shared" si="727"/>
        <v>3.83661018739051-5.6314588866077i</v>
      </c>
      <c r="G2521" s="57" t="str">
        <f t="shared" si="728"/>
        <v>0.99915890959414-0.0289893596478034i</v>
      </c>
      <c r="H2521" s="57" t="str">
        <f t="shared" si="729"/>
        <v>2253.46235641252+2570.90483095207i</v>
      </c>
      <c r="I2521" s="57" t="str">
        <f t="shared" si="730"/>
        <v>65.2326432878167-7.97429757269162i</v>
      </c>
      <c r="K2521" s="57" t="str">
        <f t="shared" si="731"/>
        <v>0.00231368680616962-0.0132175473956893i</v>
      </c>
      <c r="L2521" s="57" t="str">
        <f t="shared" si="732"/>
        <v>0.000125-0.0417247735998394i</v>
      </c>
      <c r="M2521" s="57" t="str">
        <f t="shared" si="733"/>
        <v>0.0015-0.0201141309815639i</v>
      </c>
      <c r="N2521" s="57">
        <f t="shared" si="734"/>
        <v>83.437193357034815</v>
      </c>
      <c r="O2521" s="57">
        <f t="shared" si="735"/>
        <v>7.8346028638514928</v>
      </c>
      <c r="P2521" s="371">
        <f t="shared" si="736"/>
        <v>7.8346028638514928</v>
      </c>
      <c r="Q2521" s="371">
        <f t="shared" si="737"/>
        <v>-96.562806642965185</v>
      </c>
      <c r="R2521" s="12">
        <f t="shared" si="738"/>
        <v>83.437193357034815</v>
      </c>
      <c r="S2521" s="57">
        <f t="shared" si="739"/>
        <v>12.025218162856017</v>
      </c>
      <c r="T2521" s="12">
        <f t="shared" si="722"/>
        <v>7.8346028638514928</v>
      </c>
    </row>
    <row r="2522" spans="1:20" x14ac:dyDescent="0.25">
      <c r="A2522" s="57">
        <f t="shared" si="723"/>
        <v>75843.78943797668</v>
      </c>
      <c r="B2522" s="12">
        <f t="shared" si="740"/>
        <v>12070.913991874871</v>
      </c>
      <c r="C2522" s="57" t="str">
        <f t="shared" si="724"/>
        <v>-0.279463284345012-2.44017422141992i</v>
      </c>
      <c r="D2522" s="57" t="str">
        <f t="shared" si="725"/>
        <v>7.7553888288739-3.22519711816545i</v>
      </c>
      <c r="E2522" s="57" t="str">
        <f t="shared" si="726"/>
        <v>173.986350102788+18.6969622077632i</v>
      </c>
      <c r="F2522" s="57" t="str">
        <f t="shared" si="727"/>
        <v>3.83658561623717-5.61098402654383i</v>
      </c>
      <c r="G2522" s="57" t="str">
        <f t="shared" si="728"/>
        <v>0.999152510589398-0.0290993328497542i</v>
      </c>
      <c r="H2522" s="57" t="str">
        <f t="shared" si="729"/>
        <v>2339.66249389715+2593.11777729108i</v>
      </c>
      <c r="I2522" s="57" t="str">
        <f t="shared" si="730"/>
        <v>66.3685537917442-8.96834680547483i</v>
      </c>
      <c r="K2522" s="57" t="str">
        <f t="shared" si="731"/>
        <v>0.00230163178939539-0.0131690977336508i</v>
      </c>
      <c r="L2522" s="57" t="str">
        <f t="shared" si="732"/>
        <v>0.000125-0.0415668196850363i</v>
      </c>
      <c r="M2522" s="57" t="str">
        <f t="shared" si="733"/>
        <v>0.0015-0.0200379866323609i</v>
      </c>
      <c r="N2522" s="57">
        <f t="shared" si="734"/>
        <v>83.466611275323913</v>
      </c>
      <c r="O2522" s="57">
        <f t="shared" si="735"/>
        <v>7.8050092717787587</v>
      </c>
      <c r="P2522" s="371">
        <f t="shared" si="736"/>
        <v>7.8050092717787587</v>
      </c>
      <c r="Q2522" s="371">
        <f t="shared" si="737"/>
        <v>-96.533388724676087</v>
      </c>
      <c r="R2522" s="12">
        <f t="shared" si="738"/>
        <v>83.466611275323913</v>
      </c>
      <c r="S2522" s="57">
        <f t="shared" si="739"/>
        <v>12.070913991874871</v>
      </c>
      <c r="T2522" s="12">
        <f t="shared" si="722"/>
        <v>7.8050092717787587</v>
      </c>
    </row>
    <row r="2523" spans="1:20" x14ac:dyDescent="0.25">
      <c r="A2523" s="57">
        <f t="shared" si="723"/>
        <v>76131.995837840994</v>
      </c>
      <c r="B2523" s="12">
        <f t="shared" si="740"/>
        <v>12116.783465043996</v>
      </c>
      <c r="C2523" s="57" t="str">
        <f t="shared" si="724"/>
        <v>-0.277279125117382-2.43202447098547i</v>
      </c>
      <c r="D2523" s="57" t="str">
        <f t="shared" si="725"/>
        <v>7.75505109730747-3.21742389644255i</v>
      </c>
      <c r="E2523" s="57" t="str">
        <f t="shared" si="726"/>
        <v>174.110799184252+18.6978675198563i</v>
      </c>
      <c r="F2523" s="57" t="str">
        <f t="shared" si="727"/>
        <v>3.83656085830658-5.59058987148021i</v>
      </c>
      <c r="G2523" s="57" t="str">
        <f t="shared" si="728"/>
        <v>0.999146062942721-0.0292097218196545i</v>
      </c>
      <c r="H2523" s="57" t="str">
        <f t="shared" si="729"/>
        <v>2430.28424808279+2613.55979996839i</v>
      </c>
      <c r="I2523" s="57" t="str">
        <f t="shared" si="730"/>
        <v>67.5224062923057-10.0418963488063i</v>
      </c>
      <c r="K2523" s="57" t="str">
        <f t="shared" si="731"/>
        <v>0.00228966515798803-0.0131208155893017i</v>
      </c>
      <c r="L2523" s="57" t="str">
        <f t="shared" si="732"/>
        <v>0.000125-0.0414094637228892i</v>
      </c>
      <c r="M2523" s="57" t="str">
        <f t="shared" si="733"/>
        <v>0.0015-0.0199621305363229i</v>
      </c>
      <c r="N2523" s="57">
        <f t="shared" si="734"/>
        <v>83.49569894711901</v>
      </c>
      <c r="O2523" s="57">
        <f t="shared" si="735"/>
        <v>7.7754475036825221</v>
      </c>
      <c r="P2523" s="371">
        <f t="shared" si="736"/>
        <v>7.7754475036825221</v>
      </c>
      <c r="Q2523" s="371">
        <f t="shared" si="737"/>
        <v>-96.50430105288099</v>
      </c>
      <c r="R2523" s="12">
        <f t="shared" si="738"/>
        <v>83.49569894711901</v>
      </c>
      <c r="S2523" s="57">
        <f t="shared" si="739"/>
        <v>12.116783465043996</v>
      </c>
      <c r="T2523" s="12">
        <f t="shared" si="722"/>
        <v>7.7754475036825221</v>
      </c>
    </row>
    <row r="2524" spans="1:20" x14ac:dyDescent="0.25">
      <c r="A2524" s="57">
        <f t="shared" si="723"/>
        <v>76421.297422024785</v>
      </c>
      <c r="B2524" s="12">
        <f t="shared" si="740"/>
        <v>12162.827242211164</v>
      </c>
      <c r="C2524" s="57" t="str">
        <f t="shared" si="724"/>
        <v>-0.275121530576367-2.42390852704953i</v>
      </c>
      <c r="D2524" s="57" t="str">
        <f t="shared" si="725"/>
        <v>7.75471082385486-3.20969656914566i</v>
      </c>
      <c r="E2524" s="57" t="str">
        <f t="shared" si="726"/>
        <v>174.235674344219+18.6981529945828i</v>
      </c>
      <c r="F2524" s="57" t="str">
        <f t="shared" si="727"/>
        <v>3.83653591218141-5.57027612791568i</v>
      </c>
      <c r="G2524" s="57" t="str">
        <f t="shared" si="728"/>
        <v>0.999139566284991-0.0293205281130924i</v>
      </c>
      <c r="H2524" s="57" t="str">
        <f t="shared" si="729"/>
        <v>2525.52990153758+2631.89660432555i</v>
      </c>
      <c r="I2524" s="57" t="str">
        <f t="shared" si="730"/>
        <v>68.6914533607912-11.2010392610246i</v>
      </c>
      <c r="K2524" s="57" t="str">
        <f t="shared" si="731"/>
        <v>0.00227778628296861-0.0130727005088837i</v>
      </c>
      <c r="L2524" s="57" t="str">
        <f t="shared" si="732"/>
        <v>0.000125-0.0412527034497801i</v>
      </c>
      <c r="M2524" s="57" t="str">
        <f t="shared" si="733"/>
        <v>0.0015-0.0198865616022344i</v>
      </c>
      <c r="N2524" s="57">
        <f t="shared" si="734"/>
        <v>83.52445521938084</v>
      </c>
      <c r="O2524" s="57">
        <f t="shared" si="735"/>
        <v>7.7459173123268856</v>
      </c>
      <c r="P2524" s="371">
        <f t="shared" si="736"/>
        <v>7.7459173123268856</v>
      </c>
      <c r="Q2524" s="371">
        <f t="shared" si="737"/>
        <v>-96.47554478061916</v>
      </c>
      <c r="R2524" s="12">
        <f t="shared" si="738"/>
        <v>83.52445521938084</v>
      </c>
      <c r="S2524" s="57">
        <f t="shared" si="739"/>
        <v>12.162827242211163</v>
      </c>
      <c r="T2524" s="12">
        <f t="shared" si="722"/>
        <v>7.7459173123268856</v>
      </c>
    </row>
    <row r="2525" spans="1:20" x14ac:dyDescent="0.25">
      <c r="A2525" s="57">
        <f t="shared" si="723"/>
        <v>76711.698352228486</v>
      </c>
      <c r="B2525" s="12">
        <f t="shared" si="740"/>
        <v>12209.045985731567</v>
      </c>
      <c r="C2525" s="57" t="str">
        <f t="shared" si="724"/>
        <v>-0.272990324703504-2.4158261796746i</v>
      </c>
      <c r="D2525" s="57" t="str">
        <f t="shared" si="725"/>
        <v>7.75436798961187-3.20201502071153i</v>
      </c>
      <c r="E2525" s="57" t="str">
        <f t="shared" si="726"/>
        <v>174.360973765842+18.6978138566508i</v>
      </c>
      <c r="F2525" s="57" t="str">
        <f t="shared" si="727"/>
        <v>3.83651077643358-5.5500425035044i</v>
      </c>
      <c r="G2525" s="57" t="str">
        <f t="shared" si="728"/>
        <v>0.999133020244304-0.0294317532912891i</v>
      </c>
      <c r="H2525" s="57" t="str">
        <f t="shared" si="729"/>
        <v>2625.596580619+2647.75051602729i</v>
      </c>
      <c r="I2525" s="57" t="str">
        <f t="shared" si="730"/>
        <v>69.8722863582513-12.4522168006243i</v>
      </c>
      <c r="K2525" s="57" t="str">
        <f t="shared" si="731"/>
        <v>0.00226599453953646-0.0130247520384501i</v>
      </c>
      <c r="L2525" s="57" t="str">
        <f t="shared" si="732"/>
        <v>0.000125-0.0410965366106596i</v>
      </c>
      <c r="M2525" s="57" t="str">
        <f t="shared" si="733"/>
        <v>0.0015-0.019811278743011i</v>
      </c>
      <c r="N2525" s="57">
        <f t="shared" si="734"/>
        <v>83.552878948187299</v>
      </c>
      <c r="O2525" s="57">
        <f t="shared" si="735"/>
        <v>7.716418449589896</v>
      </c>
      <c r="P2525" s="371">
        <f t="shared" si="736"/>
        <v>7.716418449589896</v>
      </c>
      <c r="Q2525" s="371">
        <f t="shared" si="737"/>
        <v>-96.447121051812701</v>
      </c>
      <c r="R2525" s="12">
        <f t="shared" si="738"/>
        <v>83.552878948187299</v>
      </c>
      <c r="S2525" s="57">
        <f t="shared" si="739"/>
        <v>12.209045985731567</v>
      </c>
      <c r="T2525" s="12">
        <f t="shared" si="722"/>
        <v>7.716418449589896</v>
      </c>
    </row>
    <row r="2526" spans="1:20" x14ac:dyDescent="0.25">
      <c r="A2526" s="57">
        <f t="shared" si="723"/>
        <v>77003.202805966954</v>
      </c>
      <c r="B2526" s="12">
        <f t="shared" si="740"/>
        <v>12255.440360477347</v>
      </c>
      <c r="C2526" s="57" t="str">
        <f t="shared" si="724"/>
        <v>-0.270885332336812-2.40777722007346i</v>
      </c>
      <c r="D2526" s="57" t="str">
        <f t="shared" si="725"/>
        <v>7.75402257553712-3.19437913618606i</v>
      </c>
      <c r="E2526" s="57" t="str">
        <f t="shared" si="726"/>
        <v>174.486695592227+18.6968453271706i</v>
      </c>
      <c r="F2526" s="57" t="str">
        <f t="shared" si="727"/>
        <v>3.83648544962425-5.52988870705166i</v>
      </c>
      <c r="G2526" s="57" t="str">
        <f t="shared" si="728"/>
        <v>0.999126424445939-0.0295433989211179i</v>
      </c>
      <c r="H2526" s="57" t="str">
        <f t="shared" si="729"/>
        <v>2730.67178501232+2660.69612499569i</v>
      </c>
      <c r="I2526" s="57" t="str">
        <f t="shared" si="730"/>
        <v>71.0607306916799-13.8021977010426i</v>
      </c>
      <c r="K2526" s="57" t="str">
        <f t="shared" si="731"/>
        <v>0.00225428930704578-0.0129769697238854i</v>
      </c>
      <c r="L2526" s="57" t="str">
        <f t="shared" si="732"/>
        <v>0.000125-0.0409409609590154i</v>
      </c>
      <c r="M2526" s="57" t="str">
        <f t="shared" si="733"/>
        <v>0.0015-0.0197362808756834i</v>
      </c>
      <c r="N2526" s="57">
        <f t="shared" si="734"/>
        <v>83.580968998794773</v>
      </c>
      <c r="O2526" s="57">
        <f t="shared" si="735"/>
        <v>7.6869506664720841</v>
      </c>
      <c r="P2526" s="371">
        <f t="shared" si="736"/>
        <v>7.6869506664720841</v>
      </c>
      <c r="Q2526" s="371">
        <f t="shared" si="737"/>
        <v>-96.419031001205227</v>
      </c>
      <c r="R2526" s="12">
        <f t="shared" si="738"/>
        <v>83.580968998794773</v>
      </c>
      <c r="S2526" s="57">
        <f t="shared" si="739"/>
        <v>12.255440360477348</v>
      </c>
      <c r="T2526" s="12">
        <f t="shared" si="722"/>
        <v>7.6869506664720841</v>
      </c>
    </row>
    <row r="2527" spans="1:20" x14ac:dyDescent="0.25">
      <c r="A2527" s="57">
        <f t="shared" si="723"/>
        <v>77295.814976629626</v>
      </c>
      <c r="B2527" s="12">
        <f t="shared" si="740"/>
        <v>12302.01103384716</v>
      </c>
      <c r="C2527" s="57" t="str">
        <f t="shared" si="724"/>
        <v>-0.268806379163231-2.3997614406031i</v>
      </c>
      <c r="D2527" s="57" t="str">
        <f t="shared" si="725"/>
        <v>7.75367456245115-3.18678880122211i</v>
      </c>
      <c r="E2527" s="57" t="str">
        <f t="shared" si="726"/>
        <v>174.612837926288+18.6952426240486i</v>
      </c>
      <c r="F2527" s="57" t="str">
        <f t="shared" si="727"/>
        <v>3.83645993030366-5.50981444850962i</v>
      </c>
      <c r="G2527" s="57" t="str">
        <f t="shared" si="728"/>
        <v>0.999119778512344-0.0296554665751225i</v>
      </c>
      <c r="H2527" s="57" t="str">
        <f t="shared" si="729"/>
        <v>2840.92782591153+2670.2558484236i</v>
      </c>
      <c r="I2527" s="57" t="str">
        <f t="shared" si="730"/>
        <v>72.2517293422986-15.2580428540756i</v>
      </c>
      <c r="K2527" s="57" t="str">
        <f t="shared" si="731"/>
        <v>0.00224266996898233-0.0129293531109259i</v>
      </c>
      <c r="L2527" s="57" t="str">
        <f t="shared" si="732"/>
        <v>0.000125-0.0407859742568394i</v>
      </c>
      <c r="M2527" s="57" t="str">
        <f t="shared" si="733"/>
        <v>0.0015-0.0196615669213821i</v>
      </c>
      <c r="N2527" s="57">
        <f t="shared" si="734"/>
        <v>83.608724245699165</v>
      </c>
      <c r="O2527" s="57">
        <f t="shared" si="735"/>
        <v>7.6575137131073987</v>
      </c>
      <c r="P2527" s="371">
        <f t="shared" si="736"/>
        <v>7.6575137131073987</v>
      </c>
      <c r="Q2527" s="371">
        <f t="shared" si="737"/>
        <v>-96.391275754300835</v>
      </c>
      <c r="R2527" s="12">
        <f t="shared" si="738"/>
        <v>83.608724245699165</v>
      </c>
      <c r="S2527" s="57">
        <f t="shared" si="739"/>
        <v>12.30201103384716</v>
      </c>
      <c r="T2527" s="12">
        <f t="shared" si="722"/>
        <v>7.6575137131073987</v>
      </c>
    </row>
    <row r="2528" spans="1:20" x14ac:dyDescent="0.25">
      <c r="A2528" s="57">
        <f t="shared" si="723"/>
        <v>77589.539073540829</v>
      </c>
      <c r="B2528" s="12">
        <f t="shared" si="740"/>
        <v>12348.75867577578</v>
      </c>
      <c r="C2528" s="57" t="str">
        <f t="shared" si="724"/>
        <v>-0.266753291711043-2.39177863475839i</v>
      </c>
      <c r="D2528" s="57" t="str">
        <f t="shared" si="725"/>
        <v>7.75332393103546-3.17924390207726i</v>
      </c>
      <c r="E2528" s="57" t="str">
        <f t="shared" si="726"/>
        <v>174.739398830587+18.6930009623851i</v>
      </c>
      <c r="F2528" s="57" t="str">
        <f t="shared" si="727"/>
        <v>3.83643421701111-5.48981943897317i</v>
      </c>
      <c r="G2528" s="57" t="str">
        <f t="shared" si="728"/>
        <v>0.999113082063113-0.0297679578315348i</v>
      </c>
      <c r="H2528" s="57" t="str">
        <f t="shared" si="729"/>
        <v>2956.51498972291+2675.89555024823i</v>
      </c>
      <c r="I2528" s="57" t="str">
        <f t="shared" si="730"/>
        <v>73.4392148250141-16.8270514891094i</v>
      </c>
      <c r="K2528" s="57" t="str">
        <f t="shared" si="731"/>
        <v>0.00223113591294011-0.0128819017451797i</v>
      </c>
      <c r="L2528" s="57" t="str">
        <f t="shared" si="732"/>
        <v>0.000125-0.040631574274596i</v>
      </c>
      <c r="M2528" s="57" t="str">
        <f t="shared" si="733"/>
        <v>0.0015-0.0195871358053219i</v>
      </c>
      <c r="N2528" s="57">
        <f t="shared" si="734"/>
        <v>83.636143572697364</v>
      </c>
      <c r="O2528" s="57">
        <f t="shared" si="735"/>
        <v>7.6281073387730132</v>
      </c>
      <c r="P2528" s="371">
        <f t="shared" si="736"/>
        <v>7.6281073387730132</v>
      </c>
      <c r="Q2528" s="371">
        <f t="shared" si="737"/>
        <v>-96.363856427302636</v>
      </c>
      <c r="R2528" s="12">
        <f t="shared" si="738"/>
        <v>83.636143572697364</v>
      </c>
      <c r="S2528" s="57">
        <f t="shared" si="739"/>
        <v>12.34875867577578</v>
      </c>
      <c r="T2528" s="12">
        <f t="shared" si="722"/>
        <v>7.6281073387730132</v>
      </c>
    </row>
    <row r="2529" spans="1:20" x14ac:dyDescent="0.25">
      <c r="A2529" s="57">
        <f t="shared" si="723"/>
        <v>77884.379322020279</v>
      </c>
      <c r="B2529" s="12">
        <f t="shared" si="740"/>
        <v>12395.683958743728</v>
      </c>
      <c r="C2529" s="57" t="str">
        <f t="shared" si="724"/>
        <v>-0.264725897342381-2.38382859716584i</v>
      </c>
      <c r="D2529" s="57" t="str">
        <f t="shared" si="725"/>
        <v>7.75297066183159-3.17174432561164i</v>
      </c>
      <c r="E2529" s="57" t="str">
        <f t="shared" si="726"/>
        <v>174.866376327191+18.6901155548724i</v>
      </c>
      <c r="F2529" s="57" t="str">
        <f t="shared" si="727"/>
        <v>3.83640830827487-5.46990339067573i</v>
      </c>
      <c r="G2529" s="57" t="str">
        <f t="shared" si="728"/>
        <v>0.999106334714962-0.0298808742742938i</v>
      </c>
      <c r="H2529" s="57" t="str">
        <f t="shared" si="729"/>
        <v>3077.55323362505+2677.02040944388i</v>
      </c>
      <c r="I2529" s="57" t="str">
        <f t="shared" si="730"/>
        <v>74.6159704103896-18.5166842533826i</v>
      </c>
      <c r="K2529" s="57" t="str">
        <f t="shared" si="731"/>
        <v>0.0022196865305982-0.0128346151721456i</v>
      </c>
      <c r="L2529" s="57" t="str">
        <f t="shared" si="732"/>
        <v>0.000125-0.0404777587911894i</v>
      </c>
      <c r="M2529" s="57" t="str">
        <f t="shared" si="733"/>
        <v>0.0015-0.0195129864567861i</v>
      </c>
      <c r="N2529" s="57">
        <f t="shared" si="734"/>
        <v>83.663225872947578</v>
      </c>
      <c r="O2529" s="57">
        <f t="shared" si="735"/>
        <v>7.5987312918992416</v>
      </c>
      <c r="P2529" s="371">
        <f t="shared" si="736"/>
        <v>7.5987312918992416</v>
      </c>
      <c r="Q2529" s="371">
        <f t="shared" si="737"/>
        <v>-96.336774127052422</v>
      </c>
      <c r="R2529" s="12">
        <f t="shared" si="738"/>
        <v>83.663225872947578</v>
      </c>
      <c r="S2529" s="57">
        <f t="shared" si="739"/>
        <v>12.395683958743728</v>
      </c>
      <c r="T2529" s="12">
        <f t="shared" si="722"/>
        <v>7.5987312918992416</v>
      </c>
    </row>
    <row r="2530" spans="1:20" x14ac:dyDescent="0.25">
      <c r="A2530" s="57">
        <f t="shared" si="723"/>
        <v>78180.339963443956</v>
      </c>
      <c r="B2530" s="12">
        <f t="shared" si="740"/>
        <v>12442.787557786954</v>
      </c>
      <c r="C2530" s="57" t="str">
        <f t="shared" si="724"/>
        <v>-0.26272402424584-2.37591112357773i</v>
      </c>
      <c r="D2530" s="57" t="str">
        <f t="shared" si="725"/>
        <v>7.75261473524013-3.16428995928575i</v>
      </c>
      <c r="E2530" s="57" t="str">
        <f t="shared" si="726"/>
        <v>174.993768397532+18.6865816122004i</v>
      </c>
      <c r="F2530" s="57" t="str">
        <f t="shared" si="727"/>
        <v>3.83638220261205-5.45006601698512i</v>
      </c>
      <c r="G2530" s="57" t="str">
        <f t="shared" si="728"/>
        <v>0.999099536081711-0.0299942174930639i</v>
      </c>
      <c r="H2530" s="57" t="str">
        <f t="shared" si="729"/>
        <v>3204.12221727342+2672.9712977398i</v>
      </c>
      <c r="I2530" s="57" t="str">
        <f t="shared" si="730"/>
        <v>75.773482382183-20.3344579075848i</v>
      </c>
      <c r="K2530" s="57" t="str">
        <f t="shared" si="731"/>
        <v>0.00220832121769753-0.0127874929372332i</v>
      </c>
      <c r="L2530" s="57" t="str">
        <f t="shared" si="732"/>
        <v>0.000125-0.0403245255939325i</v>
      </c>
      <c r="M2530" s="57" t="str">
        <f t="shared" si="733"/>
        <v>0.0015-0.0194391178091115i</v>
      </c>
      <c r="N2530" s="57">
        <f t="shared" si="734"/>
        <v>83.689970049028986</v>
      </c>
      <c r="O2530" s="57">
        <f t="shared" si="735"/>
        <v>7.5693853200806007</v>
      </c>
      <c r="P2530" s="371">
        <f t="shared" si="736"/>
        <v>7.5693853200806007</v>
      </c>
      <c r="Q2530" s="371">
        <f t="shared" si="737"/>
        <v>-96.310029950971014</v>
      </c>
      <c r="R2530" s="12">
        <f t="shared" si="738"/>
        <v>83.689970049028986</v>
      </c>
      <c r="S2530" s="57">
        <f t="shared" si="739"/>
        <v>12.442787557786955</v>
      </c>
      <c r="T2530" s="12">
        <f t="shared" si="722"/>
        <v>7.5693853200806007</v>
      </c>
    </row>
    <row r="2531" spans="1:20" x14ac:dyDescent="0.25">
      <c r="A2531" s="57">
        <f t="shared" si="723"/>
        <v>78477.425255305046</v>
      </c>
      <c r="B2531" s="12">
        <f t="shared" si="740"/>
        <v>12490.070150506544</v>
      </c>
      <c r="C2531" s="57" t="str">
        <f t="shared" si="724"/>
        <v>-0.260747501429093-2.36802601086613i</v>
      </c>
      <c r="D2531" s="57" t="str">
        <f t="shared" si="725"/>
        <v>7.75225613151971-3.15688069115825i</v>
      </c>
      <c r="E2531" s="57" t="str">
        <f t="shared" si="726"/>
        <v>175.121572982271+18.6823943434615i</v>
      </c>
      <c r="F2531" s="57" t="str">
        <f t="shared" si="727"/>
        <v>3.83635589852858-5.43030703239937i</v>
      </c>
      <c r="G2531" s="57" t="str">
        <f t="shared" si="728"/>
        <v>0.999092685774258-0.030107989083253i</v>
      </c>
      <c r="H2531" s="57" t="str">
        <f t="shared" si="729"/>
        <v>3336.24948629776+2663.02200998584i</v>
      </c>
      <c r="I2531" s="57" t="str">
        <f t="shared" si="730"/>
        <v>76.9017863777202-22.2878057096412i</v>
      </c>
      <c r="K2531" s="57" t="str">
        <f t="shared" si="731"/>
        <v>0.00219703937401791-0.0127405345857816i</v>
      </c>
      <c r="L2531" s="57" t="str">
        <f t="shared" si="732"/>
        <v>0.000125-0.040171872478514i</v>
      </c>
      <c r="M2531" s="57" t="str">
        <f t="shared" si="733"/>
        <v>0.0015-0.0193655287996728i</v>
      </c>
      <c r="N2531" s="57">
        <f t="shared" si="734"/>
        <v>83.716375013001695</v>
      </c>
      <c r="O2531" s="57">
        <f t="shared" si="735"/>
        <v>7.5400691700863041</v>
      </c>
      <c r="P2531" s="371">
        <f t="shared" si="736"/>
        <v>7.5400691700863041</v>
      </c>
      <c r="Q2531" s="371">
        <f t="shared" si="737"/>
        <v>-96.283624986998305</v>
      </c>
      <c r="R2531" s="12">
        <f t="shared" si="738"/>
        <v>83.716375013001695</v>
      </c>
      <c r="S2531" s="57">
        <f t="shared" si="739"/>
        <v>12.490070150506545</v>
      </c>
      <c r="T2531" s="12">
        <f t="shared" si="722"/>
        <v>7.5400691700863041</v>
      </c>
    </row>
    <row r="2532" spans="1:20" x14ac:dyDescent="0.25">
      <c r="A2532" s="57">
        <f t="shared" si="723"/>
        <v>78775.639471275208</v>
      </c>
      <c r="B2532" s="12">
        <f t="shared" si="740"/>
        <v>12537.53241707847</v>
      </c>
      <c r="C2532" s="57" t="str">
        <f t="shared" si="724"/>
        <v>-0.258796158711586-2.3601730570169i</v>
      </c>
      <c r="D2532" s="57" t="str">
        <f t="shared" si="725"/>
        <v>7.75189483078614-3.14951640988378i</v>
      </c>
      <c r="E2532" s="57" t="str">
        <f t="shared" si="726"/>
        <v>175.249787981158+18.6775489565595i</v>
      </c>
      <c r="F2532" s="57" t="str">
        <f t="shared" si="727"/>
        <v>3.83632939451909-5.41062615254266i</v>
      </c>
      <c r="G2532" s="57" t="str">
        <f t="shared" si="728"/>
        <v>0.999085783400564-0.0302221906460312i</v>
      </c>
      <c r="H2532" s="57" t="str">
        <f t="shared" si="729"/>
        <v>3473.89665444263+2646.37778748011i</v>
      </c>
      <c r="I2532" s="57" t="str">
        <f t="shared" si="730"/>
        <v>77.9893125290281-24.3838970572278i</v>
      </c>
      <c r="K2532" s="57" t="str">
        <f t="shared" si="731"/>
        <v>0.00218584040335491-0.0126937396630781i</v>
      </c>
      <c r="L2532" s="57" t="str">
        <f t="shared" si="732"/>
        <v>0.000125-0.040019797248968i</v>
      </c>
      <c r="M2532" s="57" t="str">
        <f t="shared" si="733"/>
        <v>0.0015-0.0192922183698672i</v>
      </c>
      <c r="N2532" s="57">
        <f t="shared" si="734"/>
        <v>83.742439686465474</v>
      </c>
      <c r="O2532" s="57">
        <f t="shared" si="735"/>
        <v>7.5107825878704357</v>
      </c>
      <c r="P2532" s="371">
        <f t="shared" si="736"/>
        <v>7.5107825878704357</v>
      </c>
      <c r="Q2532" s="371">
        <f t="shared" si="737"/>
        <v>-96.257560313534526</v>
      </c>
      <c r="R2532" s="12">
        <f t="shared" si="738"/>
        <v>83.742439686465474</v>
      </c>
      <c r="S2532" s="57">
        <f t="shared" si="739"/>
        <v>12.53753241707847</v>
      </c>
      <c r="T2532" s="12">
        <f t="shared" si="722"/>
        <v>7.5107825878704357</v>
      </c>
    </row>
    <row r="2533" spans="1:20" x14ac:dyDescent="0.25">
      <c r="A2533" s="57">
        <f t="shared" si="723"/>
        <v>79074.986901266049</v>
      </c>
      <c r="B2533" s="12">
        <f t="shared" si="740"/>
        <v>12585.175040263368</v>
      </c>
      <c r="C2533" s="57" t="str">
        <f t="shared" si="724"/>
        <v>-0.256869826717305-2.35235206112432i</v>
      </c>
      <c r="D2533" s="57" t="str">
        <f t="shared" si="725"/>
        <v>7.7515308130113-3.14219700471077i</v>
      </c>
      <c r="E2533" s="57" t="str">
        <f t="shared" si="726"/>
        <v>175.378411252918+18.6720406586261i</v>
      </c>
      <c r="F2533" s="57" t="str">
        <f t="shared" si="727"/>
        <v>3.8363026890668-5.39102309416116i</v>
      </c>
      <c r="G2533" s="57" t="str">
        <f t="shared" si="728"/>
        <v>0.999078828565623-0.030336823788349i</v>
      </c>
      <c r="H2533" s="57" t="str">
        <f t="shared" si="729"/>
        <v>3616.94349029216+2622.17568452655i</v>
      </c>
      <c r="I2533" s="57" t="str">
        <f t="shared" si="730"/>
        <v>79.0227362450776-26.6294097253722i</v>
      </c>
      <c r="K2533" s="57" t="str">
        <f t="shared" si="731"/>
        <v>0.00217472371349702-0.0126471077143774i</v>
      </c>
      <c r="L2533" s="57" t="str">
        <f t="shared" si="732"/>
        <v>0.000125-0.039868297717641i</v>
      </c>
      <c r="M2533" s="57" t="str">
        <f t="shared" si="733"/>
        <v>0.0015-0.0192191854650999i</v>
      </c>
      <c r="N2533" s="57">
        <f t="shared" si="734"/>
        <v>83.768163000619069</v>
      </c>
      <c r="O2533" s="57">
        <f t="shared" si="735"/>
        <v>7.4815253185842669</v>
      </c>
      <c r="P2533" s="371">
        <f t="shared" si="736"/>
        <v>7.4815253185842669</v>
      </c>
      <c r="Q2533" s="371">
        <f t="shared" si="737"/>
        <v>-96.231836999380931</v>
      </c>
      <c r="R2533" s="12">
        <f t="shared" si="738"/>
        <v>83.768163000619069</v>
      </c>
      <c r="S2533" s="57">
        <f t="shared" si="739"/>
        <v>12.585175040263367</v>
      </c>
      <c r="T2533" s="12">
        <f t="shared" si="722"/>
        <v>7.4815253185842669</v>
      </c>
    </row>
    <row r="2534" spans="1:20" x14ac:dyDescent="0.25">
      <c r="A2534" s="57">
        <f t="shared" si="723"/>
        <v>79375.47185149086</v>
      </c>
      <c r="B2534" s="12">
        <f t="shared" si="740"/>
        <v>12632.998705416368</v>
      </c>
      <c r="C2534" s="57" t="str">
        <f t="shared" si="724"/>
        <v>-0.254968336867587-2.34456282338512i</v>
      </c>
      <c r="D2534" s="57" t="str">
        <f t="shared" si="725"/>
        <v>7.7511640580223-3.13492236547927i</v>
      </c>
      <c r="E2534" s="57" t="str">
        <f t="shared" si="726"/>
        <v>175.50744061512+18.6658646564335i</v>
      </c>
      <c r="F2534" s="57" t="str">
        <f t="shared" si="727"/>
        <v>3.8362757806435-5.37149757511894i</v>
      </c>
      <c r="G2534" s="57" t="str">
        <f t="shared" si="728"/>
        <v>0.999071820871445-0.0304518901229565i</v>
      </c>
      <c r="H2534" s="57" t="str">
        <f t="shared" si="729"/>
        <v>3765.16991112638+2589.48744700247i</v>
      </c>
      <c r="I2534" s="57" t="str">
        <f t="shared" si="730"/>
        <v>79.9868440824734-29.0302482468897i</v>
      </c>
      <c r="K2534" s="57" t="str">
        <f t="shared" si="731"/>
        <v>0.00216368871620265-0.0126006382849191i</v>
      </c>
      <c r="L2534" s="57" t="str">
        <f t="shared" si="732"/>
        <v>0.000125-0.0397173717051614i</v>
      </c>
      <c r="M2534" s="57" t="str">
        <f t="shared" si="733"/>
        <v>0.0015-0.0191464290347677i</v>
      </c>
      <c r="N2534" s="57">
        <f t="shared" si="734"/>
        <v>83.793543896317786</v>
      </c>
      <c r="O2534" s="57">
        <f t="shared" si="735"/>
        <v>7.4522971065861965</v>
      </c>
      <c r="P2534" s="371">
        <f t="shared" si="736"/>
        <v>7.4522971065861965</v>
      </c>
      <c r="Q2534" s="371">
        <f t="shared" si="737"/>
        <v>-96.206456103682214</v>
      </c>
      <c r="R2534" s="12">
        <f t="shared" si="738"/>
        <v>83.793543896317786</v>
      </c>
      <c r="S2534" s="57">
        <f t="shared" si="739"/>
        <v>12.632998705416368</v>
      </c>
      <c r="T2534" s="12">
        <f t="shared" si="722"/>
        <v>7.4522971065861965</v>
      </c>
    </row>
    <row r="2535" spans="1:20" x14ac:dyDescent="0.25">
      <c r="A2535" s="57">
        <f t="shared" si="723"/>
        <v>79677.09864452653</v>
      </c>
      <c r="B2535" s="12">
        <f t="shared" si="740"/>
        <v>12681.004100496952</v>
      </c>
      <c r="C2535" s="57" t="str">
        <f t="shared" si="724"/>
        <v>-0.253091521374036-2.33680514509312i</v>
      </c>
      <c r="D2535" s="57" t="str">
        <f t="shared" si="725"/>
        <v>7.75079454550035-3.12769238261876i</v>
      </c>
      <c r="E2535" s="57" t="str">
        <f t="shared" si="726"/>
        <v>175.636873844061+18.6590161568127i</v>
      </c>
      <c r="F2535" s="57" t="str">
        <f t="shared" si="727"/>
        <v>3.83624866770944-5.35204931439396i</v>
      </c>
      <c r="G2535" s="57" t="str">
        <f t="shared" si="728"/>
        <v>0.99906475991703-0.0305673912684209i</v>
      </c>
      <c r="H2535" s="57" t="str">
        <f t="shared" si="729"/>
        <v>3918.23603121334+2547.32569058994i</v>
      </c>
      <c r="I2535" s="57" t="str">
        <f t="shared" si="730"/>
        <v>80.8644272311094-31.591202869645i</v>
      </c>
      <c r="K2535" s="57" t="str">
        <f t="shared" si="731"/>
        <v>0.00215273482717747-0.0125543309199465i</v>
      </c>
      <c r="L2535" s="57" t="str">
        <f t="shared" si="732"/>
        <v>0.000125-0.0395670170404078i</v>
      </c>
      <c r="M2535" s="57" t="str">
        <f t="shared" si="733"/>
        <v>0.0015-0.0190739480322452i</v>
      </c>
      <c r="N2535" s="57">
        <f t="shared" si="734"/>
        <v>83.818581324130747</v>
      </c>
      <c r="O2535" s="57">
        <f t="shared" si="735"/>
        <v>7.4230976954537216</v>
      </c>
      <c r="P2535" s="371">
        <f t="shared" si="736"/>
        <v>7.4230976954537216</v>
      </c>
      <c r="Q2535" s="371">
        <f t="shared" si="737"/>
        <v>-96.181418675869253</v>
      </c>
      <c r="R2535" s="12">
        <f t="shared" si="738"/>
        <v>83.818581324130747</v>
      </c>
      <c r="S2535" s="57">
        <f t="shared" si="739"/>
        <v>12.681004100496951</v>
      </c>
      <c r="T2535" s="12">
        <f t="shared" si="722"/>
        <v>7.4230976954537216</v>
      </c>
    </row>
    <row r="2536" spans="1:20" x14ac:dyDescent="0.25">
      <c r="A2536" s="57">
        <f t="shared" si="723"/>
        <v>79979.871619375728</v>
      </c>
      <c r="B2536" s="12">
        <f t="shared" si="740"/>
        <v>12729.19191607884</v>
      </c>
      <c r="C2536" s="57" t="str">
        <f t="shared" si="724"/>
        <v>-0.251239213231427-2.32907882863387i</v>
      </c>
      <c r="D2536" s="57" t="str">
        <f t="shared" si="725"/>
        <v>7.7504222549799-3.12050694714597i</v>
      </c>
      <c r="E2536" s="57" t="str">
        <f t="shared" si="726"/>
        <v>175.76670867466+18.6514903670794i</v>
      </c>
      <c r="F2536" s="57" t="str">
        <f t="shared" si="727"/>
        <v>3.83622134871319-5.33267803207391i</v>
      </c>
      <c r="G2536" s="57" t="str">
        <f t="shared" si="728"/>
        <v>0.999057645298351-0.0306833288491461i</v>
      </c>
      <c r="H2536" s="57" t="str">
        <f t="shared" si="729"/>
        <v>4075.66061552233+2494.65427204776i</v>
      </c>
      <c r="I2536" s="57" t="str">
        <f t="shared" si="730"/>
        <v>81.6362186068861-34.3155453686955i</v>
      </c>
      <c r="K2536" s="57" t="str">
        <f t="shared" si="731"/>
        <v>0.00214186146605158-0.0125081851647242i</v>
      </c>
      <c r="L2536" s="57" t="str">
        <f t="shared" si="732"/>
        <v>0.000125-0.039417231560478i</v>
      </c>
      <c r="M2536" s="57" t="str">
        <f t="shared" si="733"/>
        <v>0.0015-0.0190017414148687i</v>
      </c>
      <c r="N2536" s="57">
        <f t="shared" si="734"/>
        <v>83.843274244399126</v>
      </c>
      <c r="O2536" s="57">
        <f t="shared" si="735"/>
        <v>7.3939268279952337</v>
      </c>
      <c r="P2536" s="371">
        <f t="shared" si="736"/>
        <v>7.3939268279952337</v>
      </c>
      <c r="Q2536" s="371">
        <f t="shared" si="737"/>
        <v>-96.156725755600874</v>
      </c>
      <c r="R2536" s="12">
        <f t="shared" si="738"/>
        <v>83.843274244399126</v>
      </c>
      <c r="S2536" s="57">
        <f t="shared" si="739"/>
        <v>12.72919191607884</v>
      </c>
      <c r="T2536" s="12">
        <f t="shared" si="722"/>
        <v>7.3939268279952337</v>
      </c>
    </row>
    <row r="2537" spans="1:20" x14ac:dyDescent="0.25">
      <c r="A2537" s="57">
        <f t="shared" si="723"/>
        <v>80283.795131529361</v>
      </c>
      <c r="B2537" s="12">
        <f t="shared" si="740"/>
        <v>12777.56284535994</v>
      </c>
      <c r="C2537" s="57" t="str">
        <f t="shared" si="724"/>
        <v>-0.249411246210764-2.3213836774791i</v>
      </c>
      <c r="D2537" s="57" t="str">
        <f t="shared" si="725"/>
        <v>7.7500471658475-3.1133659506627i</v>
      </c>
      <c r="E2537" s="57" t="str">
        <f t="shared" si="726"/>
        <v>175.896942800346+18.6432824954536i</v>
      </c>
      <c r="F2537" s="57" t="str">
        <f t="shared" si="727"/>
        <v>3.83619382209162-5.31338344935223i</v>
      </c>
      <c r="G2537" s="57" t="str">
        <f t="shared" si="728"/>
        <v>0.999050476608325-0.0307997044953906i</v>
      </c>
      <c r="H2537" s="57" t="str">
        <f t="shared" si="729"/>
        <v>4236.7985613133+2430.40381927359i</v>
      </c>
      <c r="I2537" s="57" t="str">
        <f t="shared" si="730"/>
        <v>82.2808931969194-37.2045611140449i</v>
      </c>
      <c r="K2537" s="57" t="str">
        <f t="shared" si="731"/>
        <v>0.00213106805635685-0.0124622005645555i</v>
      </c>
      <c r="L2537" s="57" t="str">
        <f t="shared" si="732"/>
        <v>0.000125-0.0392680131106575i</v>
      </c>
      <c r="M2537" s="57" t="str">
        <f t="shared" si="733"/>
        <v>0.0015-0.0189298081439218i</v>
      </c>
      <c r="N2537" s="57">
        <f t="shared" si="734"/>
        <v>83.867621627290944</v>
      </c>
      <c r="O2537" s="57">
        <f t="shared" si="735"/>
        <v>7.3647842462609523</v>
      </c>
      <c r="P2537" s="371">
        <f t="shared" si="736"/>
        <v>7.3647842462609523</v>
      </c>
      <c r="Q2537" s="371">
        <f t="shared" si="737"/>
        <v>-96.132378372709056</v>
      </c>
      <c r="R2537" s="12">
        <f t="shared" si="738"/>
        <v>83.867621627290944</v>
      </c>
      <c r="S2537" s="57">
        <f t="shared" si="739"/>
        <v>12.77756284535994</v>
      </c>
      <c r="T2537" s="12">
        <f t="shared" si="722"/>
        <v>7.3647842462609523</v>
      </c>
    </row>
    <row r="2538" spans="1:20" x14ac:dyDescent="0.25">
      <c r="A2538" s="57">
        <f t="shared" si="723"/>
        <v>80588.873553029174</v>
      </c>
      <c r="B2538" s="12">
        <f t="shared" si="740"/>
        <v>12826.117584172309</v>
      </c>
      <c r="C2538" s="57" t="str">
        <f t="shared" si="724"/>
        <v>-0.247607454852342-2.31371949618174i</v>
      </c>
      <c r="D2538" s="57" t="str">
        <f t="shared" si="725"/>
        <v>7.74966925734098-3.10626928535367i</v>
      </c>
      <c r="E2538" s="57" t="str">
        <f t="shared" si="726"/>
        <v>176.02757387296+18.6343877514898i</v>
      </c>
      <c r="F2538" s="57" t="str">
        <f t="shared" si="727"/>
        <v>3.83616608626981-5.29416528852409i</v>
      </c>
      <c r="G2538" s="57" t="str">
        <f t="shared" si="728"/>
        <v>0.999043253436793-0.0309165198432863i</v>
      </c>
      <c r="H2538" s="57" t="str">
        <f t="shared" si="729"/>
        <v>4400.81837350123+2353.4933969841i</v>
      </c>
      <c r="I2538" s="57" t="str">
        <f t="shared" si="730"/>
        <v>82.7751547906627-40.257021526133i</v>
      </c>
      <c r="K2538" s="57" t="str">
        <f t="shared" si="731"/>
        <v>0.00212035402550439-0.0124163766648002i</v>
      </c>
      <c r="L2538" s="57" t="str">
        <f t="shared" si="732"/>
        <v>0.000125-0.0391193595443887i</v>
      </c>
      <c r="M2538" s="57" t="str">
        <f t="shared" si="733"/>
        <v>0.0015-0.0188581471846203i</v>
      </c>
      <c r="N2538" s="57">
        <f t="shared" si="734"/>
        <v>83.891622452857973</v>
      </c>
      <c r="O2538" s="57">
        <f t="shared" si="735"/>
        <v>7.3356696915557613</v>
      </c>
      <c r="P2538" s="371">
        <f t="shared" si="736"/>
        <v>7.3356696915557613</v>
      </c>
      <c r="Q2538" s="371">
        <f t="shared" si="737"/>
        <v>-96.108377547142027</v>
      </c>
      <c r="R2538" s="12">
        <f t="shared" si="738"/>
        <v>83.891622452857973</v>
      </c>
      <c r="S2538" s="57">
        <f t="shared" si="739"/>
        <v>12.826117584172309</v>
      </c>
      <c r="T2538" s="12">
        <f t="shared" si="722"/>
        <v>7.3356696915557613</v>
      </c>
    </row>
    <row r="2539" spans="1:20" x14ac:dyDescent="0.25">
      <c r="A2539" s="57">
        <f t="shared" si="723"/>
        <v>80895.111272530703</v>
      </c>
      <c r="B2539" s="12">
        <f t="shared" si="740"/>
        <v>12874.856830992165</v>
      </c>
      <c r="C2539" s="57" t="str">
        <f t="shared" si="724"/>
        <v>-0.245827674458889-2.30608609037058i</v>
      </c>
      <c r="D2539" s="57" t="str">
        <f t="shared" si="725"/>
        <v>7.74928850854819-3.09921684398433i</v>
      </c>
      <c r="E2539" s="57" t="str">
        <f t="shared" si="726"/>
        <v>176.158599502659+18.6248013465075i</v>
      </c>
      <c r="F2539" s="57" t="str">
        <f t="shared" si="727"/>
        <v>3.83613813966089-5.27502327298232i</v>
      </c>
      <c r="G2539" s="57" t="str">
        <f t="shared" si="728"/>
        <v>0.999035975370498-0.0310337765348574i</v>
      </c>
      <c r="H2539" s="57" t="str">
        <f t="shared" si="729"/>
        <v>4566.68101034566+2262.85919885104i</v>
      </c>
      <c r="I2539" s="57" t="str">
        <f t="shared" si="730"/>
        <v>83.0939350027583-43.4686076711887i</v>
      </c>
      <c r="K2539" s="57" t="str">
        <f t="shared" si="731"/>
        <v>0.00210971880476196-0.0123707130108914i</v>
      </c>
      <c r="L2539" s="57" t="str">
        <f t="shared" si="732"/>
        <v>0.000125-0.0389712687232405i</v>
      </c>
      <c r="M2539" s="57" t="str">
        <f t="shared" si="733"/>
        <v>0.0015-0.0187867575060971i</v>
      </c>
      <c r="N2539" s="57">
        <f t="shared" si="734"/>
        <v>83.915275711090473</v>
      </c>
      <c r="O2539" s="57">
        <f t="shared" si="735"/>
        <v>7.3065829044505577</v>
      </c>
      <c r="P2539" s="371">
        <f t="shared" si="736"/>
        <v>7.3065829044505577</v>
      </c>
      <c r="Q2539" s="371">
        <f t="shared" si="737"/>
        <v>-96.084724288909527</v>
      </c>
      <c r="R2539" s="12">
        <f t="shared" si="738"/>
        <v>83.915275711090473</v>
      </c>
      <c r="S2539" s="57">
        <f t="shared" si="739"/>
        <v>12.874856830992165</v>
      </c>
      <c r="T2539" s="12">
        <f t="shared" si="722"/>
        <v>7.3065829044505577</v>
      </c>
    </row>
    <row r="2540" spans="1:20" x14ac:dyDescent="0.25">
      <c r="A2540" s="57">
        <f t="shared" si="723"/>
        <v>81202.512695366328</v>
      </c>
      <c r="B2540" s="12">
        <f t="shared" si="740"/>
        <v>12923.781286949936</v>
      </c>
      <c r="C2540" s="57" t="str">
        <f t="shared" si="724"/>
        <v>-0.24407174108877-2.29848326674529i</v>
      </c>
      <c r="D2540" s="57" t="str">
        <f t="shared" si="725"/>
        <v>7.74890489840621-3.09220851989865i</v>
      </c>
      <c r="E2540" s="57" t="str">
        <f t="shared" si="726"/>
        <v>176.290017257824+18.6145184940215i</v>
      </c>
      <c r="F2540" s="57" t="str">
        <f t="shared" si="727"/>
        <v>3.83610998066604-5.25595712721344i</v>
      </c>
      <c r="G2540" s="57" t="str">
        <f t="shared" si="728"/>
        <v>0.999028641993059-0.0311514762180388i</v>
      </c>
      <c r="H2540" s="57" t="str">
        <f t="shared" si="729"/>
        <v>4733.1219349224+2157.49093195744i</v>
      </c>
      <c r="I2540" s="57" t="str">
        <f t="shared" si="730"/>
        <v>83.210731775799-46.8313043968084i</v>
      </c>
      <c r="K2540" s="57" t="str">
        <f t="shared" si="731"/>
        <v>0.00209916182923163-0.0123252091483526i</v>
      </c>
      <c r="L2540" s="57" t="str">
        <f t="shared" si="732"/>
        <v>0.000125-0.0388237385168763i</v>
      </c>
      <c r="M2540" s="57" t="str">
        <f t="shared" si="733"/>
        <v>0.0015-0.0187156380813878i</v>
      </c>
      <c r="N2540" s="57">
        <f t="shared" si="734"/>
        <v>83.93858040197199</v>
      </c>
      <c r="O2540" s="57">
        <f t="shared" si="735"/>
        <v>7.2775236247947621</v>
      </c>
      <c r="P2540" s="371">
        <f t="shared" si="736"/>
        <v>7.2775236247947621</v>
      </c>
      <c r="Q2540" s="371">
        <f t="shared" si="737"/>
        <v>-96.06141959802801</v>
      </c>
      <c r="R2540" s="12">
        <f t="shared" si="738"/>
        <v>83.93858040197199</v>
      </c>
      <c r="S2540" s="57">
        <f t="shared" si="739"/>
        <v>12.923781286949936</v>
      </c>
      <c r="T2540" s="12">
        <f t="shared" ref="T2540:T2603" si="741">P2540</f>
        <v>7.2775236247947621</v>
      </c>
    </row>
    <row r="2541" spans="1:20" x14ac:dyDescent="0.25">
      <c r="A2541" s="57">
        <f t="shared" ref="A2541:A2604" si="742">2*PI()*B2541</f>
        <v>81511.082243608704</v>
      </c>
      <c r="B2541" s="12">
        <f t="shared" si="740"/>
        <v>12972.891655840345</v>
      </c>
      <c r="C2541" s="57" t="str">
        <f t="shared" ref="C2541:C2604" si="743">IMPRODUCT(D2541,E2541,$C$40,,K2541,$C$41)</f>
        <v>-0.2423394915493-2.29091083307153i</v>
      </c>
      <c r="D2541" s="57" t="str">
        <f t="shared" ref="D2541:D2604" si="744">IMDIV(IMPRODUCT($C$37,$C$38,COMPLEX(1,A2541/$C$38)),IMSUM(-1*A2541*A2541/$C$39,COMPLEX(0,1*A2541)))</f>
        <v>7.74851840570022-3.08524420701704i</v>
      </c>
      <c r="E2541" s="57" t="str">
        <f t="shared" ref="E2541:E2604" si="745">IMDIV(IMPRODUCT(IMSUM(F2541,G2541),$C$29,H2541),IMSUM(1,I2541))</f>
        <v>176.421824664978+18.6035344101789i</v>
      </c>
      <c r="F2541" s="57" t="str">
        <f t="shared" ref="F2541:F2604" si="746">IMDIV(IMPRODUCT($C$14,$C$15,COMPLEX(1,A2541/$C$15)),IMSUM(-1*A2541*A2541/$C$16,COMPLEX(0,A2541)))</f>
        <v>3.83608160767435-5.23696657679371i</v>
      </c>
      <c r="G2541" s="57" t="str">
        <f t="shared" ref="G2541:G2604" si="747">IMDIV(1,COMPLEX(1,A2541*$C$9*$C$10))</f>
        <v>0.99902125288495-0.031269620546695i</v>
      </c>
      <c r="H2541" s="57" t="str">
        <f t="shared" ref="H2541:H2604" si="748">IMDIV($C$3,IMSUM(K2541,COMPLEX(0,$C$28*A2541)))</f>
        <v>4898.63867601421+2036.47615191785i</v>
      </c>
      <c r="I2541" s="57" t="str">
        <f t="shared" ref="I2541:I2604" si="749">IMPRODUCT(F2541,$C$29,H2541,$C$31)</f>
        <v>83.0981133515491-50.3327949579753i</v>
      </c>
      <c r="K2541" s="57" t="str">
        <f t="shared" ref="K2541:K2604" si="750">IF($C$26&lt;=0,IMDIV(1,IMSUM(IMDIV(1,L2541),1/$C$18)),IMDIV(1,IMSUM(IMDIV(1,L2541),1/$C$18,IMDIV(1,M2541))))</f>
        <v>0.00208868253782729-0.0122798646228143i</v>
      </c>
      <c r="L2541" s="57" t="str">
        <f t="shared" ref="L2541:L2604" si="751">IMSUM($C$21/$C$22,IMDIV(1,COMPLEX(0,$C$20*$C$22*A2541)))</f>
        <v>0.000125-0.0386767668030248i</v>
      </c>
      <c r="M2541" s="57" t="str">
        <f t="shared" ref="M2541:M2604" si="752">IMSUM($C$25/$C$26,IMDIV(1,COMPLEX(0,$C$24*$C$26*A2541)))</f>
        <v>0.0015-0.0186447878874156i</v>
      </c>
      <c r="N2541" s="57">
        <f t="shared" ref="N2541:N2604" si="753">ABS(R2541)</f>
        <v>83.961535535532533</v>
      </c>
      <c r="O2541" s="57">
        <f t="shared" ref="O2541:O2604" si="754">ABS(P2541)</f>
        <v>7.2484915917289916</v>
      </c>
      <c r="P2541" s="371">
        <f t="shared" ref="P2541:P2604" si="755">20*LOG10(IMABS(C2541))</f>
        <v>7.2484915917289916</v>
      </c>
      <c r="Q2541" s="371">
        <f t="shared" ref="Q2541:Q2604" si="756">IMARGUMENT(C2541)*180/PI()</f>
        <v>-96.038464464467467</v>
      </c>
      <c r="R2541" s="12">
        <f t="shared" ref="R2541:R2604" si="757">IF(Q2541&lt;0,Q2541+180,Q2541-180)</f>
        <v>83.961535535532533</v>
      </c>
      <c r="S2541" s="57">
        <f t="shared" ref="S2541:S2604" si="758">B2541/1000</f>
        <v>12.972891655840344</v>
      </c>
      <c r="T2541" s="12">
        <f t="shared" si="741"/>
        <v>7.2484915917289916</v>
      </c>
    </row>
    <row r="2542" spans="1:20" x14ac:dyDescent="0.25">
      <c r="A2542" s="57">
        <f t="shared" si="742"/>
        <v>81820.824356134428</v>
      </c>
      <c r="B2542" s="12">
        <f t="shared" ref="B2542:B2605" si="759">B2541*(1+B$42)</f>
        <v>13022.188644132539</v>
      </c>
      <c r="C2542" s="57" t="str">
        <f t="shared" si="743"/>
        <v>-0.240630763390059-2.28336859817598i</v>
      </c>
      <c r="D2542" s="57" t="str">
        <f t="shared" si="744"/>
        <v>7.74812900906247-3.07832379983411i</v>
      </c>
      <c r="E2542" s="57" t="str">
        <f t="shared" si="745"/>
        <v>176.554019208705+18.5918443141958i</v>
      </c>
      <c r="F2542" s="57" t="str">
        <f t="shared" si="746"/>
        <v>3.83605301906272-5.2180513483851i</v>
      </c>
      <c r="G2542" s="57" t="str">
        <f t="shared" si="747"/>
        <v>0.999013807623476-0.0313882111806388i</v>
      </c>
      <c r="H2542" s="57" t="str">
        <f t="shared" si="748"/>
        <v>5061.48661534444+1899.05218003894i</v>
      </c>
      <c r="I2542" s="57" t="str">
        <f t="shared" si="749"/>
        <v>82.7284088751676-53.9558979891587i</v>
      </c>
      <c r="K2542" s="57" t="str">
        <f t="shared" si="750"/>
        <v>0.00207828037325248-0.0122346789800305i</v>
      </c>
      <c r="L2542" s="57" t="str">
        <f t="shared" si="751"/>
        <v>0.000125-0.0385303514674486i</v>
      </c>
      <c r="M2542" s="57" t="str">
        <f t="shared" si="752"/>
        <v>0.0015-0.0185742059049767i</v>
      </c>
      <c r="N2542" s="57">
        <f t="shared" si="753"/>
        <v>83.98414013190218</v>
      </c>
      <c r="O2542" s="57">
        <f t="shared" si="754"/>
        <v>7.2194865436972773</v>
      </c>
      <c r="P2542" s="371">
        <f t="shared" si="755"/>
        <v>7.2194865436972773</v>
      </c>
      <c r="Q2542" s="371">
        <f t="shared" si="756"/>
        <v>-96.01585986809782</v>
      </c>
      <c r="R2542" s="12">
        <f t="shared" si="757"/>
        <v>83.98414013190218</v>
      </c>
      <c r="S2542" s="57">
        <f t="shared" si="758"/>
        <v>13.022188644132539</v>
      </c>
      <c r="T2542" s="12">
        <f t="shared" si="741"/>
        <v>7.2194865436972773</v>
      </c>
    </row>
    <row r="2543" spans="1:20" x14ac:dyDescent="0.25">
      <c r="A2543" s="57">
        <f t="shared" si="742"/>
        <v>82131.743488687731</v>
      </c>
      <c r="B2543" s="12">
        <f t="shared" si="759"/>
        <v>13071.672960980242</v>
      </c>
      <c r="C2543" s="57" t="str">
        <f t="shared" si="743"/>
        <v>-0.238945394896317-2.27585637194164i</v>
      </c>
      <c r="D2543" s="57" t="str">
        <f t="shared" si="744"/>
        <v>7.74773668697127-3.07144719341651i</v>
      </c>
      <c r="E2543" s="57" t="str">
        <f t="shared" si="745"/>
        <v>176.686598331578+18.579443428798i</v>
      </c>
      <c r="F2543" s="57" t="str">
        <f t="shared" si="746"/>
        <v>3.83602421319582-5.19921116973141i</v>
      </c>
      <c r="G2543" s="57" t="str">
        <f t="shared" si="747"/>
        <v>0.999006305782747-0.03150724978565i</v>
      </c>
      <c r="H2543" s="57" t="str">
        <f t="shared" si="748"/>
        <v>5219.68598488582+1744.66436994789i</v>
      </c>
      <c r="I2543" s="57" t="str">
        <f t="shared" si="749"/>
        <v>82.0745972130141-57.6781008188394i</v>
      </c>
      <c r="K2543" s="57" t="str">
        <f t="shared" si="750"/>
        <v>0.00206795478197809-0.0121896517658949i</v>
      </c>
      <c r="L2543" s="57" t="str">
        <f t="shared" si="751"/>
        <v>0.000125-0.0383844904039138i</v>
      </c>
      <c r="M2543" s="57" t="str">
        <f t="shared" si="752"/>
        <v>0.0015-0.0185038911187256i</v>
      </c>
      <c r="N2543" s="57">
        <f t="shared" si="753"/>
        <v>84.006393221363254</v>
      </c>
      <c r="O2543" s="57">
        <f t="shared" si="754"/>
        <v>7.1905082184601232</v>
      </c>
      <c r="P2543" s="371">
        <f t="shared" si="755"/>
        <v>7.1905082184601232</v>
      </c>
      <c r="Q2543" s="371">
        <f t="shared" si="756"/>
        <v>-95.993606778636746</v>
      </c>
      <c r="R2543" s="12">
        <f t="shared" si="757"/>
        <v>84.006393221363254</v>
      </c>
      <c r="S2543" s="57">
        <f t="shared" si="758"/>
        <v>13.071672960980242</v>
      </c>
      <c r="T2543" s="12">
        <f t="shared" si="741"/>
        <v>7.1905082184601232</v>
      </c>
    </row>
    <row r="2544" spans="1:20" x14ac:dyDescent="0.25">
      <c r="A2544" s="57">
        <f t="shared" si="742"/>
        <v>82443.844113944753</v>
      </c>
      <c r="B2544" s="12">
        <f t="shared" si="759"/>
        <v>13121.345318231968</v>
      </c>
      <c r="C2544" s="57" t="str">
        <f t="shared" si="743"/>
        <v>-0.237283225082524-2.26837396530305i</v>
      </c>
      <c r="D2544" s="57" t="str">
        <f t="shared" si="744"/>
        <v>7.74734141774993-3.06461428340078i</v>
      </c>
      <c r="E2544" s="57" t="str">
        <f t="shared" si="745"/>
        <v>176.819559434089+18.5663269806621i</v>
      </c>
      <c r="F2544" s="57" t="str">
        <f t="shared" si="746"/>
        <v>3.83599518842594-5.18044576965427i</v>
      </c>
      <c r="G2544" s="57" t="str">
        <f t="shared" si="747"/>
        <v>0.998998746933658-0.0316267380334943i</v>
      </c>
      <c r="H2544" s="57" t="str">
        <f t="shared" si="748"/>
        <v>5371.04306296133+1573.0284084626i</v>
      </c>
      <c r="I2544" s="57" t="str">
        <f t="shared" si="749"/>
        <v>81.111390359182-61.4712536963795i</v>
      </c>
      <c r="K2544" s="57" t="str">
        <f t="shared" si="750"/>
        <v>0.00205770521422023-0.0121447825264568i</v>
      </c>
      <c r="L2544" s="57" t="str">
        <f t="shared" si="751"/>
        <v>0.000125-0.0382391815141598i</v>
      </c>
      <c r="M2544" s="57" t="str">
        <f t="shared" si="752"/>
        <v>0.0015-0.0184338425171604i</v>
      </c>
      <c r="N2544" s="57">
        <f t="shared" si="753"/>
        <v>84.028293844401659</v>
      </c>
      <c r="O2544" s="57">
        <f t="shared" si="754"/>
        <v>7.1615563531071089</v>
      </c>
      <c r="P2544" s="371">
        <f t="shared" si="755"/>
        <v>7.1615563531071089</v>
      </c>
      <c r="Q2544" s="371">
        <f t="shared" si="756"/>
        <v>-95.971706155598341</v>
      </c>
      <c r="R2544" s="12">
        <f t="shared" si="757"/>
        <v>84.028293844401659</v>
      </c>
      <c r="S2544" s="57">
        <f t="shared" si="758"/>
        <v>13.121345318231969</v>
      </c>
      <c r="T2544" s="12">
        <f t="shared" si="741"/>
        <v>7.1615563531071089</v>
      </c>
    </row>
    <row r="2545" spans="1:20" x14ac:dyDescent="0.25">
      <c r="A2545" s="57">
        <f t="shared" si="742"/>
        <v>82757.130721577749</v>
      </c>
      <c r="B2545" s="12">
        <f t="shared" si="759"/>
        <v>13171.206430441251</v>
      </c>
      <c r="C2545" s="57" t="str">
        <f t="shared" si="743"/>
        <v>-0.235644093685861-2.26092119024184i</v>
      </c>
      <c r="D2545" s="57" t="str">
        <f t="shared" si="744"/>
        <v>7.74694317956576-3.05782496599123i</v>
      </c>
      <c r="E2545" s="57" t="str">
        <f t="shared" si="745"/>
        <v>176.95289987459+18.5524902008615i</v>
      </c>
      <c r="F2545" s="57" t="str">
        <f t="shared" si="746"/>
        <v>3.83596594309294-5.16175487804925i</v>
      </c>
      <c r="G2545" s="57" t="str">
        <f t="shared" si="747"/>
        <v>0.998991130643861-0.0317466776019421i</v>
      </c>
      <c r="H2545" s="57" t="str">
        <f t="shared" si="748"/>
        <v>5513.18817480152+1384.1931060356i</v>
      </c>
      <c r="I2545" s="57" t="str">
        <f t="shared" si="749"/>
        <v>79.816486767816-65.3014960316305i</v>
      </c>
      <c r="K2545" s="57" t="str">
        <f t="shared" si="750"/>
        <v>0.00204753112391825-0.0121000708079371i</v>
      </c>
      <c r="L2545" s="57" t="str">
        <f t="shared" si="751"/>
        <v>0.000125-0.0380944227078699i</v>
      </c>
      <c r="M2545" s="57" t="str">
        <f t="shared" si="752"/>
        <v>0.0015-0.0183640590926084i</v>
      </c>
      <c r="N2545" s="57">
        <f t="shared" si="753"/>
        <v>84.049841051757966</v>
      </c>
      <c r="O2545" s="57">
        <f t="shared" si="754"/>
        <v>7.1326306840705724</v>
      </c>
      <c r="P2545" s="371">
        <f t="shared" si="755"/>
        <v>7.1326306840705724</v>
      </c>
      <c r="Q2545" s="371">
        <f t="shared" si="756"/>
        <v>-95.950158948242034</v>
      </c>
      <c r="R2545" s="12">
        <f t="shared" si="757"/>
        <v>84.049841051757966</v>
      </c>
      <c r="S2545" s="57">
        <f t="shared" si="758"/>
        <v>13.17120643044125</v>
      </c>
      <c r="T2545" s="12">
        <f t="shared" si="741"/>
        <v>7.1326306840705724</v>
      </c>
    </row>
    <row r="2546" spans="1:20" x14ac:dyDescent="0.25">
      <c r="A2546" s="57">
        <f t="shared" si="742"/>
        <v>83071.607818319753</v>
      </c>
      <c r="B2546" s="12">
        <f t="shared" si="759"/>
        <v>13221.257014876928</v>
      </c>
      <c r="C2546" s="57" t="str">
        <f t="shared" si="743"/>
        <v>-0.234027841159832-2.25349785978204i</v>
      </c>
      <c r="D2546" s="57" t="str">
        <f t="shared" si="744"/>
        <v>7.74654195042892-3.05107913795767i</v>
      </c>
      <c r="E2546" s="57" t="str">
        <f t="shared" si="745"/>
        <v>177.086616969233+18.537928325313i</v>
      </c>
      <c r="F2546" s="57" t="str">
        <f t="shared" si="746"/>
        <v>3.83593647552414-5.14313822588194i</v>
      </c>
      <c r="G2546" s="57" t="str">
        <f t="shared" si="747"/>
        <v>0.998983456477743-0.0318670701747873i</v>
      </c>
      <c r="H2546" s="57" t="str">
        <f t="shared" si="748"/>
        <v>5643.63221972556+1178.59889537088i</v>
      </c>
      <c r="I2546" s="57" t="str">
        <f t="shared" si="749"/>
        <v>78.1719439523842-69.1294852979905i</v>
      </c>
      <c r="K2546" s="57" t="str">
        <f t="shared" si="750"/>
        <v>0.00203743196871268-0.0120555161567437i</v>
      </c>
      <c r="L2546" s="57" t="str">
        <f t="shared" si="751"/>
        <v>0.000125-0.03795021190264i</v>
      </c>
      <c r="M2546" s="57" t="str">
        <f t="shared" si="752"/>
        <v>0.0015-0.0182945398412118i</v>
      </c>
      <c r="N2546" s="57">
        <f t="shared" si="753"/>
        <v>84.071033904477787</v>
      </c>
      <c r="O2546" s="57">
        <f t="shared" si="754"/>
        <v>7.1037309471382226</v>
      </c>
      <c r="P2546" s="371">
        <f t="shared" si="755"/>
        <v>7.1037309471382226</v>
      </c>
      <c r="Q2546" s="371">
        <f t="shared" si="756"/>
        <v>-95.928966095522213</v>
      </c>
      <c r="R2546" s="12">
        <f t="shared" si="757"/>
        <v>84.071033904477787</v>
      </c>
      <c r="S2546" s="57">
        <f t="shared" si="758"/>
        <v>13.221257014876928</v>
      </c>
      <c r="T2546" s="12">
        <f t="shared" si="741"/>
        <v>7.1037309471382226</v>
      </c>
    </row>
    <row r="2547" spans="1:20" x14ac:dyDescent="0.25">
      <c r="A2547" s="57">
        <f t="shared" si="742"/>
        <v>83387.279928029369</v>
      </c>
      <c r="B2547" s="12">
        <f t="shared" si="759"/>
        <v>13271.49779153346</v>
      </c>
      <c r="C2547" s="57" t="str">
        <f t="shared" si="743"/>
        <v>-0.232434308668042-2.24610378798582i</v>
      </c>
      <c r="D2547" s="57" t="str">
        <f t="shared" si="744"/>
        <v>7.74613770819148-3.04437669663334i</v>
      </c>
      <c r="E2547" s="57" t="str">
        <f t="shared" si="745"/>
        <v>177.220707991924+18.5226365952225i</v>
      </c>
      <c r="F2547" s="57" t="str">
        <f t="shared" si="746"/>
        <v>3.83590678403422-5.1245955451841i</v>
      </c>
      <c r="G2547" s="57" t="str">
        <f t="shared" si="747"/>
        <v>0.998975723996401-0.0319879174418664i</v>
      </c>
      <c r="H2547" s="57" t="str">
        <f t="shared" si="748"/>
        <v>5759.84200065886+957.126222583967i</v>
      </c>
      <c r="I2547" s="57" t="str">
        <f t="shared" si="749"/>
        <v>76.1655910888211-72.9109889036978i</v>
      </c>
      <c r="K2547" s="57" t="str">
        <f t="shared" si="750"/>
        <v>0.00202740720992331-0.012011118119487i</v>
      </c>
      <c r="L2547" s="57" t="str">
        <f t="shared" si="751"/>
        <v>0.000125-0.0378065470239489i</v>
      </c>
      <c r="M2547" s="57" t="str">
        <f t="shared" si="752"/>
        <v>0.0015-0.0182252837629128i</v>
      </c>
      <c r="N2547" s="57">
        <f t="shared" si="753"/>
        <v>84.091871473959216</v>
      </c>
      <c r="O2547" s="57">
        <f t="shared" si="754"/>
        <v>7.0748568774672744</v>
      </c>
      <c r="P2547" s="371">
        <f t="shared" si="755"/>
        <v>7.0748568774672744</v>
      </c>
      <c r="Q2547" s="371">
        <f t="shared" si="756"/>
        <v>-95.908128526040784</v>
      </c>
      <c r="R2547" s="12">
        <f t="shared" si="757"/>
        <v>84.091871473959216</v>
      </c>
      <c r="S2547" s="57">
        <f t="shared" si="758"/>
        <v>13.271497791533461</v>
      </c>
      <c r="T2547" s="12">
        <f t="shared" si="741"/>
        <v>7.0748568774672744</v>
      </c>
    </row>
    <row r="2548" spans="1:20" x14ac:dyDescent="0.25">
      <c r="A2548" s="57">
        <f t="shared" si="742"/>
        <v>83704.151591755886</v>
      </c>
      <c r="B2548" s="12">
        <f t="shared" si="759"/>
        <v>13321.929483141288</v>
      </c>
      <c r="C2548" s="57" t="str">
        <f t="shared" si="743"/>
        <v>-0.230863338077843-2.23873878994895i</v>
      </c>
      <c r="D2548" s="57" t="str">
        <f t="shared" si="744"/>
        <v>7.74573043054622-3.03771753991273i</v>
      </c>
      <c r="E2548" s="57" t="str">
        <f t="shared" si="745"/>
        <v>177.355170174273+18.506610257541i</v>
      </c>
      <c r="F2548" s="57" t="str">
        <f t="shared" si="746"/>
        <v>3.83587686692515-5.10612656904972i</v>
      </c>
      <c r="G2548" s="57" t="str">
        <f t="shared" si="747"/>
        <v>0.998967932757618-0.0321092210990771i</v>
      </c>
      <c r="H2548" s="57" t="str">
        <f t="shared" si="748"/>
        <v>5859.3326520924+721.127446416811i</v>
      </c>
      <c r="I2548" s="57" t="str">
        <f t="shared" si="749"/>
        <v>73.792375139537-76.5978769637157i</v>
      </c>
      <c r="K2548" s="57" t="str">
        <f t="shared" si="750"/>
        <v>0.00201745631252745-0.0119668762429947i</v>
      </c>
      <c r="L2548" s="57" t="str">
        <f t="shared" si="751"/>
        <v>0.000125-0.0376634260051294i</v>
      </c>
      <c r="M2548" s="57" t="str">
        <f t="shared" si="752"/>
        <v>0.0015-0.0181562898614393i</v>
      </c>
      <c r="N2548" s="57">
        <f t="shared" si="753"/>
        <v>84.112352842003531</v>
      </c>
      <c r="O2548" s="57">
        <f t="shared" si="754"/>
        <v>7.046008209597292</v>
      </c>
      <c r="P2548" s="371">
        <f t="shared" si="755"/>
        <v>7.046008209597292</v>
      </c>
      <c r="Q2548" s="371">
        <f t="shared" si="756"/>
        <v>-95.887647157996469</v>
      </c>
      <c r="R2548" s="12">
        <f t="shared" si="757"/>
        <v>84.112352842003531</v>
      </c>
      <c r="S2548" s="57">
        <f t="shared" si="758"/>
        <v>13.321929483141288</v>
      </c>
      <c r="T2548" s="12">
        <f t="shared" si="741"/>
        <v>7.046008209597292</v>
      </c>
    </row>
    <row r="2549" spans="1:20" x14ac:dyDescent="0.25">
      <c r="A2549" s="57">
        <f t="shared" si="742"/>
        <v>84022.22736780456</v>
      </c>
      <c r="B2549" s="12">
        <f t="shared" si="759"/>
        <v>13372.552815177225</v>
      </c>
      <c r="C2549" s="57" t="str">
        <f t="shared" si="743"/>
        <v>-0.229314771954258-2.23140268179668i</v>
      </c>
      <c r="D2549" s="57" t="str">
        <f t="shared" si="744"/>
        <v>7.74532009502568-3.03110156624937i</v>
      </c>
      <c r="E2549" s="57" t="str">
        <f t="shared" si="745"/>
        <v>177.490000705558+18.4898445654112i</v>
      </c>
      <c r="F2549" s="57" t="str">
        <f t="shared" si="746"/>
        <v>3.83584672248603-5.0877310316312i</v>
      </c>
      <c r="G2549" s="57" t="str">
        <f t="shared" si="747"/>
        <v>0.998960082315837-0.0322309828483976i</v>
      </c>
      <c r="H2549" s="57" t="str">
        <f t="shared" si="748"/>
        <v>5939.77310912738+472.436030316614i</v>
      </c>
      <c r="I2549" s="57" t="str">
        <f t="shared" si="749"/>
        <v>71.0555135685128-80.1395191035955i</v>
      </c>
      <c r="K2549" s="57" t="str">
        <f t="shared" si="750"/>
        <v>0.00200757874513816-0.0119227900743271i</v>
      </c>
      <c r="L2549" s="57" t="str">
        <f t="shared" si="751"/>
        <v>0.000125-0.0375208467873376i</v>
      </c>
      <c r="M2549" s="57" t="str">
        <f t="shared" si="752"/>
        <v>0.0015-0.018087557144291i</v>
      </c>
      <c r="N2549" s="57">
        <f t="shared" si="753"/>
        <v>84.132477100860768</v>
      </c>
      <c r="O2549" s="57">
        <f t="shared" si="754"/>
        <v>7.0171846774645443</v>
      </c>
      <c r="P2549" s="371">
        <f t="shared" si="755"/>
        <v>7.0171846774645443</v>
      </c>
      <c r="Q2549" s="371">
        <f t="shared" si="756"/>
        <v>-95.867522899139232</v>
      </c>
      <c r="R2549" s="12">
        <f t="shared" si="757"/>
        <v>84.132477100860768</v>
      </c>
      <c r="S2549" s="57">
        <f t="shared" si="758"/>
        <v>13.372552815177226</v>
      </c>
      <c r="T2549" s="12">
        <f t="shared" si="741"/>
        <v>7.0171846774645443</v>
      </c>
    </row>
    <row r="2550" spans="1:20" x14ac:dyDescent="0.25">
      <c r="A2550" s="57">
        <f t="shared" si="742"/>
        <v>84341.511831802214</v>
      </c>
      <c r="B2550" s="12">
        <f t="shared" si="759"/>
        <v>13423.368515874899</v>
      </c>
      <c r="C2550" s="57" t="str">
        <f t="shared" si="743"/>
        <v>-0.227788453553869-2.22409528067958i</v>
      </c>
      <c r="D2550" s="57" t="str">
        <f t="shared" si="744"/>
        <v>7.74490667900107-3.02452867465373i</v>
      </c>
      <c r="E2550" s="57" t="str">
        <f t="shared" si="745"/>
        <v>177.625196732699+18.4723347786264i</v>
      </c>
      <c r="F2550" s="57" t="str">
        <f t="shared" si="746"/>
        <v>3.83581634899311-5.06940866813551i</v>
      </c>
      <c r="G2550" s="57" t="str">
        <f t="shared" si="747"/>
        <v>0.998952172222135-0.0323532043979051i</v>
      </c>
      <c r="H2550" s="57" t="str">
        <f t="shared" si="748"/>
        <v>5999.09813714197+213.347933851258i</v>
      </c>
      <c r="I2550" s="57" t="str">
        <f t="shared" si="749"/>
        <v>67.9673190133982-83.4845434051423i</v>
      </c>
      <c r="K2550" s="57" t="str">
        <f t="shared" si="750"/>
        <v>0.00199777397998253-0.0118788591607917i</v>
      </c>
      <c r="L2550" s="57" t="str">
        <f t="shared" si="751"/>
        <v>0.000125-0.0373788073195233i</v>
      </c>
      <c r="M2550" s="57" t="str">
        <f t="shared" si="752"/>
        <v>0.0015-0.0180190846227247i</v>
      </c>
      <c r="N2550" s="57">
        <f t="shared" si="753"/>
        <v>84.152243353276759</v>
      </c>
      <c r="O2550" s="57">
        <f t="shared" si="754"/>
        <v>6.9883860144160579</v>
      </c>
      <c r="P2550" s="371">
        <f t="shared" si="755"/>
        <v>6.9883860144160579</v>
      </c>
      <c r="Q2550" s="371">
        <f t="shared" si="756"/>
        <v>-95.847756646723241</v>
      </c>
      <c r="R2550" s="12">
        <f t="shared" si="757"/>
        <v>84.152243353276759</v>
      </c>
      <c r="S2550" s="57">
        <f t="shared" si="758"/>
        <v>13.4233685158749</v>
      </c>
      <c r="T2550" s="12">
        <f t="shared" si="741"/>
        <v>6.9883860144160579</v>
      </c>
    </row>
    <row r="2551" spans="1:20" x14ac:dyDescent="0.25">
      <c r="A2551" s="57">
        <f t="shared" si="742"/>
        <v>84662.00957676307</v>
      </c>
      <c r="B2551" s="12">
        <f t="shared" si="759"/>
        <v>13474.377316235224</v>
      </c>
      <c r="C2551" s="57" t="str">
        <f t="shared" si="743"/>
        <v>-0.226284226818759-2.21681640476924i</v>
      </c>
      <c r="D2551" s="57" t="str">
        <f t="shared" si="744"/>
        <v>7.74449015968106-3.01799876469105i</v>
      </c>
      <c r="E2551" s="57" t="str">
        <f t="shared" si="745"/>
        <v>177.760755360216+18.4540761640841i</v>
      </c>
      <c r="F2551" s="57" t="str">
        <f t="shared" si="746"/>
        <v>3.83578574470955-5.05115921482032i</v>
      </c>
      <c r="G2551" s="57" t="str">
        <f t="shared" si="747"/>
        <v>0.998944202024203-0.0324758874617952i</v>
      </c>
      <c r="H2551" s="57" t="str">
        <f t="shared" si="748"/>
        <v>6035.61837418331-53.4277416354298i</v>
      </c>
      <c r="I2551" s="57" t="str">
        <f t="shared" si="749"/>
        <v>64.5495714931482-86.5828656321408i</v>
      </c>
      <c r="K2551" s="57" t="str">
        <f t="shared" si="750"/>
        <v>0.00198804149288019-0.0118350830499575i</v>
      </c>
      <c r="L2551" s="57" t="str">
        <f t="shared" si="751"/>
        <v>0.000125-0.0372373055584015i</v>
      </c>
      <c r="M2551" s="57" t="str">
        <f t="shared" si="752"/>
        <v>0.0015-0.01795087131174i</v>
      </c>
      <c r="N2551" s="57">
        <f t="shared" si="753"/>
        <v>84.171650712539076</v>
      </c>
      <c r="O2551" s="57">
        <f t="shared" si="754"/>
        <v>6.9596119532229377</v>
      </c>
      <c r="P2551" s="371">
        <f t="shared" si="755"/>
        <v>6.9596119532229377</v>
      </c>
      <c r="Q2551" s="371">
        <f t="shared" si="756"/>
        <v>-95.828349287460924</v>
      </c>
      <c r="R2551" s="12">
        <f t="shared" si="757"/>
        <v>84.171650712539076</v>
      </c>
      <c r="S2551" s="57">
        <f t="shared" si="758"/>
        <v>13.474377316235225</v>
      </c>
      <c r="T2551" s="12">
        <f t="shared" si="741"/>
        <v>6.9596119532229377</v>
      </c>
    </row>
    <row r="2552" spans="1:20" x14ac:dyDescent="0.25">
      <c r="A2552" s="57">
        <f t="shared" si="742"/>
        <v>84983.725213154772</v>
      </c>
      <c r="B2552" s="12">
        <f t="shared" si="759"/>
        <v>13525.579950036919</v>
      </c>
      <c r="C2552" s="57" t="str">
        <f t="shared" si="743"/>
        <v>-0.224801936370613-2.20956587325447i</v>
      </c>
      <c r="D2552" s="57" t="str">
        <f t="shared" si="744"/>
        <v>7.74407051411086-3.01151173647915i</v>
      </c>
      <c r="E2552" s="57" t="str">
        <f t="shared" si="745"/>
        <v>177.896673650226+18.4350639962448i</v>
      </c>
      <c r="F2552" s="57" t="str">
        <f t="shared" si="746"/>
        <v>3.83575490788546-5.03298240899025i</v>
      </c>
      <c r="G2552" s="57" t="str">
        <f t="shared" si="747"/>
        <v>0.998936171266314-0.0325990337604009i</v>
      </c>
      <c r="H2552" s="57" t="str">
        <f t="shared" si="748"/>
        <v>6048.1186004865-324.848758654064i</v>
      </c>
      <c r="I2552" s="57" t="str">
        <f t="shared" si="749"/>
        <v>60.833344547527-89.387849947783i</v>
      </c>
      <c r="K2552" s="57" t="str">
        <f t="shared" si="750"/>
        <v>0.00197838076322169-0.0117914612896695i</v>
      </c>
      <c r="L2552" s="57" t="str">
        <f t="shared" si="751"/>
        <v>0.000125-0.0370963394684214i</v>
      </c>
      <c r="M2552" s="57" t="str">
        <f t="shared" si="752"/>
        <v>0.0015-0.0178829162300658i</v>
      </c>
      <c r="N2552" s="57">
        <f t="shared" si="753"/>
        <v>84.190698302521113</v>
      </c>
      <c r="O2552" s="57">
        <f t="shared" si="754"/>
        <v>6.9308622260955532</v>
      </c>
      <c r="P2552" s="371">
        <f t="shared" si="755"/>
        <v>6.9308622260955532</v>
      </c>
      <c r="Q2552" s="371">
        <f t="shared" si="756"/>
        <v>-95.809301697478887</v>
      </c>
      <c r="R2552" s="12">
        <f t="shared" si="757"/>
        <v>84.190698302521113</v>
      </c>
      <c r="S2552" s="57">
        <f t="shared" si="758"/>
        <v>13.525579950036919</v>
      </c>
      <c r="T2552" s="12">
        <f t="shared" si="741"/>
        <v>6.9308622260955532</v>
      </c>
    </row>
    <row r="2553" spans="1:20" x14ac:dyDescent="0.25">
      <c r="A2553" s="57">
        <f t="shared" si="742"/>
        <v>85306.663368964757</v>
      </c>
      <c r="B2553" s="12">
        <f t="shared" si="759"/>
        <v>13576.97715384706</v>
      </c>
      <c r="C2553" s="57" t="str">
        <f t="shared" si="743"/>
        <v>-0.22334142750481-2.20234350633719i</v>
      </c>
      <c r="D2553" s="57" t="str">
        <f t="shared" si="744"/>
        <v>7.743647719171-3.00506749068628i</v>
      </c>
      <c r="E2553" s="57" t="str">
        <f t="shared" si="745"/>
        <v>178.032948622416+18.4152935575891i</v>
      </c>
      <c r="F2553" s="57" t="str">
        <f t="shared" si="746"/>
        <v>3.83572383675771-5.01487798899301i</v>
      </c>
      <c r="G2553" s="57" t="str">
        <f t="shared" si="747"/>
        <v>0.9989280794893-0.0327226450202113i</v>
      </c>
      <c r="H2553" s="57" t="str">
        <f t="shared" si="748"/>
        <v>6035.93445005819-597.646748451336i</v>
      </c>
      <c r="I2553" s="57" t="str">
        <f t="shared" si="749"/>
        <v>56.858241833367-91.8584278293914i</v>
      </c>
      <c r="K2553" s="57" t="str">
        <f t="shared" si="750"/>
        <v>0.00196879127394725-0.0117479934280628i</v>
      </c>
      <c r="L2553" s="57" t="str">
        <f t="shared" si="751"/>
        <v>0.000125-0.0369559070217388i</v>
      </c>
      <c r="M2553" s="57" t="str">
        <f t="shared" si="752"/>
        <v>0.0015-0.0178152184001452i</v>
      </c>
      <c r="N2553" s="57">
        <f t="shared" si="753"/>
        <v>84.209385257725955</v>
      </c>
      <c r="O2553" s="57">
        <f t="shared" si="754"/>
        <v>6.9021365646972992</v>
      </c>
      <c r="P2553" s="371">
        <f t="shared" si="755"/>
        <v>6.9021365646972992</v>
      </c>
      <c r="Q2553" s="371">
        <f t="shared" si="756"/>
        <v>-95.790614742274045</v>
      </c>
      <c r="R2553" s="12">
        <f t="shared" si="757"/>
        <v>84.209385257725955</v>
      </c>
      <c r="S2553" s="57">
        <f t="shared" si="758"/>
        <v>13.576977153847059</v>
      </c>
      <c r="T2553" s="12">
        <f t="shared" si="741"/>
        <v>6.9021365646972992</v>
      </c>
    </row>
    <row r="2554" spans="1:20" x14ac:dyDescent="0.25">
      <c r="A2554" s="57">
        <f t="shared" si="742"/>
        <v>85630.828689766829</v>
      </c>
      <c r="B2554" s="12">
        <f t="shared" si="759"/>
        <v>13628.569667031679</v>
      </c>
      <c r="C2554" s="57" t="str">
        <f t="shared" si="743"/>
        <v>-0.221902546184642-2.19514912522862i</v>
      </c>
      <c r="D2554" s="57" t="str">
        <f t="shared" si="744"/>
        <v>7.74322175157629-2.99866592852901i</v>
      </c>
      <c r="E2554" s="57" t="str">
        <f t="shared" si="745"/>
        <v>178.169577254042+18.3947601390803i</v>
      </c>
      <c r="F2554" s="57" t="str">
        <f t="shared" si="746"/>
        <v>3.83569252954986-4.99684569421561i</v>
      </c>
      <c r="G2554" s="57" t="str">
        <f t="shared" si="747"/>
        <v>0.998919926230529-0.032846722973891i</v>
      </c>
      <c r="H2554" s="57" t="str">
        <f t="shared" si="748"/>
        <v>5998.99923293539-868.454058007012i</v>
      </c>
      <c r="I2554" s="57" t="str">
        <f t="shared" si="749"/>
        <v>52.6710641895402-93.9609883625591i</v>
      </c>
      <c r="K2554" s="57" t="str">
        <f t="shared" si="750"/>
        <v>0.00195927251152526-0.0117046790135763i</v>
      </c>
      <c r="L2554" s="57" t="str">
        <f t="shared" si="751"/>
        <v>0.000125-0.0368160061981858i</v>
      </c>
      <c r="M2554" s="57" t="str">
        <f t="shared" si="752"/>
        <v>0.0015-0.0177477768481223i</v>
      </c>
      <c r="N2554" s="57">
        <f t="shared" si="753"/>
        <v>84.227710723328798</v>
      </c>
      <c r="O2554" s="57">
        <f t="shared" si="754"/>
        <v>6.8734347001594678</v>
      </c>
      <c r="P2554" s="371">
        <f t="shared" si="755"/>
        <v>6.8734347001594678</v>
      </c>
      <c r="Q2554" s="371">
        <f t="shared" si="756"/>
        <v>-95.772289276671202</v>
      </c>
      <c r="R2554" s="12">
        <f t="shared" si="757"/>
        <v>84.227710723328798</v>
      </c>
      <c r="S2554" s="57">
        <f t="shared" si="758"/>
        <v>13.628569667031678</v>
      </c>
      <c r="T2554" s="12">
        <f t="shared" si="741"/>
        <v>6.8734347001594678</v>
      </c>
    </row>
    <row r="2555" spans="1:20" x14ac:dyDescent="0.25">
      <c r="A2555" s="57">
        <f t="shared" si="742"/>
        <v>85956.225838787956</v>
      </c>
      <c r="B2555" s="12">
        <f t="shared" si="759"/>
        <v>13680.3582317664</v>
      </c>
      <c r="C2555" s="57" t="str">
        <f t="shared" si="743"/>
        <v>-0.220485139035553-2.18798255214548i</v>
      </c>
      <c r="D2555" s="57" t="str">
        <f t="shared" si="744"/>
        <v>7.74279258787468-2.99230695176999i</v>
      </c>
      <c r="E2555" s="57" t="str">
        <f t="shared" si="745"/>
        <v>178.306556479923+18.3734590406262i</v>
      </c>
      <c r="F2555" s="57" t="str">
        <f t="shared" si="746"/>
        <v>3.83566098447206-4.97888526508064i</v>
      </c>
      <c r="G2555" s="57" t="str">
        <f t="shared" si="747"/>
        <v>0.998911711023875-0.0329712693602989i</v>
      </c>
      <c r="H2555" s="57" t="str">
        <f t="shared" si="748"/>
        <v>5937.85536646413-1133.94048341904i</v>
      </c>
      <c r="I2555" s="57" t="str">
        <f t="shared" si="749"/>
        <v>48.3239940652695-95.6708658151965i</v>
      </c>
      <c r="K2555" s="57" t="str">
        <f t="shared" si="750"/>
        <v>0.00194982396593114-0.0116615175949667i</v>
      </c>
      <c r="L2555" s="57" t="str">
        <f t="shared" si="751"/>
        <v>0.000125-0.0366766349852418i</v>
      </c>
      <c r="M2555" s="57" t="str">
        <f t="shared" si="752"/>
        <v>0.0015-0.0176805906038278i</v>
      </c>
      <c r="N2555" s="57">
        <f t="shared" si="753"/>
        <v>84.245673855219408</v>
      </c>
      <c r="O2555" s="57">
        <f t="shared" si="754"/>
        <v>6.8447563630959252</v>
      </c>
      <c r="P2555" s="371">
        <f t="shared" si="755"/>
        <v>6.8447563630959252</v>
      </c>
      <c r="Q2555" s="371">
        <f t="shared" si="756"/>
        <v>-95.754326144780592</v>
      </c>
      <c r="R2555" s="12">
        <f t="shared" si="757"/>
        <v>84.245673855219408</v>
      </c>
      <c r="S2555" s="57">
        <f t="shared" si="758"/>
        <v>13.6803582317664</v>
      </c>
      <c r="T2555" s="12">
        <f t="shared" si="741"/>
        <v>6.8447563630959252</v>
      </c>
    </row>
    <row r="2556" spans="1:20" x14ac:dyDescent="0.25">
      <c r="A2556" s="57">
        <f t="shared" si="742"/>
        <v>86282.859496975347</v>
      </c>
      <c r="B2556" s="12">
        <f t="shared" si="759"/>
        <v>13732.343593047113</v>
      </c>
      <c r="C2556" s="57" t="str">
        <f t="shared" si="743"/>
        <v>-0.219089053339492-2.18084361030617i</v>
      </c>
      <c r="D2556" s="57" t="str">
        <f t="shared" si="744"/>
        <v>7.74236020444617-2.98599046271586i</v>
      </c>
      <c r="E2556" s="57" t="str">
        <f t="shared" si="745"/>
        <v>178.443883192448+18.351385571542i</v>
      </c>
      <c r="F2556" s="57" t="str">
        <f t="shared" si="746"/>
        <v>3.83562919972095-4.9609964430425i</v>
      </c>
      <c r="G2556" s="57" t="str">
        <f t="shared" si="747"/>
        <v>0.998903433399694-0.0330962859245077i</v>
      </c>
      <c r="H2556" s="57" t="str">
        <f t="shared" si="748"/>
        <v>5853.62872569968-1390.948417279i</v>
      </c>
      <c r="I2556" s="57" t="str">
        <f t="shared" si="749"/>
        <v>43.8724425548431-96.9732893828718i</v>
      </c>
      <c r="K2556" s="57" t="str">
        <f t="shared" si="750"/>
        <v>0.00194044513062609-0.0116185087213214i</v>
      </c>
      <c r="L2556" s="57" t="str">
        <f t="shared" si="751"/>
        <v>0.000125-0.0365377913780053i</v>
      </c>
      <c r="M2556" s="57" t="str">
        <f t="shared" si="752"/>
        <v>0.0015-0.0176136587007649i</v>
      </c>
      <c r="N2556" s="57">
        <f t="shared" si="753"/>
        <v>84.26327382004223</v>
      </c>
      <c r="O2556" s="57">
        <f t="shared" si="754"/>
        <v>6.8161012836176731</v>
      </c>
      <c r="P2556" s="371">
        <f t="shared" si="755"/>
        <v>6.8161012836176731</v>
      </c>
      <c r="Q2556" s="371">
        <f t="shared" si="756"/>
        <v>-95.73672617995777</v>
      </c>
      <c r="R2556" s="12">
        <f t="shared" si="757"/>
        <v>84.26327382004223</v>
      </c>
      <c r="S2556" s="57">
        <f t="shared" si="758"/>
        <v>13.732343593047114</v>
      </c>
      <c r="T2556" s="12">
        <f t="shared" si="741"/>
        <v>6.8161012836176731</v>
      </c>
    </row>
    <row r="2557" spans="1:20" x14ac:dyDescent="0.25">
      <c r="A2557" s="57">
        <f t="shared" si="742"/>
        <v>86610.73436306385</v>
      </c>
      <c r="B2557" s="12">
        <f t="shared" si="759"/>
        <v>13784.526498700692</v>
      </c>
      <c r="C2557" s="57" t="str">
        <f t="shared" si="743"/>
        <v>-0.217714137029398-2.1737321239273i</v>
      </c>
      <c r="D2557" s="57" t="str">
        <f t="shared" si="744"/>
        <v>7.74192457750169-2.97971636421507i</v>
      </c>
      <c r="E2557" s="57" t="str">
        <f t="shared" si="745"/>
        <v>178.581554241588+18.3285350510111i</v>
      </c>
      <c r="F2557" s="57" t="str">
        <f t="shared" si="746"/>
        <v>3.83559717347957-4.94317897058361i</v>
      </c>
      <c r="G2557" s="57" t="str">
        <f t="shared" si="747"/>
        <v>0.998895092884798-0.0332217744178227i</v>
      </c>
      <c r="H2557" s="57" t="str">
        <f t="shared" si="748"/>
        <v>5747.96837639697-1636.61503876607i</v>
      </c>
      <c r="I2557" s="57" t="str">
        <f t="shared" si="749"/>
        <v>39.3727431508067-97.8637194957482i</v>
      </c>
      <c r="K2557" s="57" t="str">
        <f t="shared" si="750"/>
        <v>0.00193113550253608-0.0115756519420726i</v>
      </c>
      <c r="L2557" s="57" t="str">
        <f t="shared" si="751"/>
        <v>0.000125-0.0363994733791646i</v>
      </c>
      <c r="M2557" s="57" t="str">
        <f t="shared" si="752"/>
        <v>0.0015-0.0175469801760957i</v>
      </c>
      <c r="N2557" s="57">
        <f t="shared" si="753"/>
        <v>84.280509795234792</v>
      </c>
      <c r="O2557" s="57">
        <f t="shared" si="754"/>
        <v>6.7874691913486043</v>
      </c>
      <c r="P2557" s="371">
        <f t="shared" si="755"/>
        <v>6.7874691913486043</v>
      </c>
      <c r="Q2557" s="371">
        <f t="shared" si="756"/>
        <v>-95.719490204765208</v>
      </c>
      <c r="R2557" s="12">
        <f t="shared" si="757"/>
        <v>84.280509795234792</v>
      </c>
      <c r="S2557" s="57">
        <f t="shared" si="758"/>
        <v>13.784526498700693</v>
      </c>
      <c r="T2557" s="12">
        <f t="shared" si="741"/>
        <v>6.7874691913486043</v>
      </c>
    </row>
    <row r="2558" spans="1:20" x14ac:dyDescent="0.25">
      <c r="A2558" s="57">
        <f t="shared" si="742"/>
        <v>86939.855153643497</v>
      </c>
      <c r="B2558" s="12">
        <f t="shared" si="759"/>
        <v>13836.907699395755</v>
      </c>
      <c r="C2558" s="57" t="str">
        <f t="shared" si="743"/>
        <v>-0.216360238683609-2.16664791821995i</v>
      </c>
      <c r="D2558" s="57" t="str">
        <f t="shared" si="744"/>
        <v>7.74148568308194-2.97348455965571i</v>
      </c>
      <c r="E2558" s="57" t="str">
        <f t="shared" si="745"/>
        <v>178.719566434911+18.3049028085548i</v>
      </c>
      <c r="F2558" s="57" t="str">
        <f t="shared" si="746"/>
        <v>3.83556490391722-4.92543259121071i</v>
      </c>
      <c r="G2558" s="57" t="str">
        <f t="shared" si="747"/>
        <v>0.998886689002426-0.033347736597801i</v>
      </c>
      <c r="H2558" s="57" t="str">
        <f t="shared" si="748"/>
        <v>5622.95791482855-1868.47188957906i</v>
      </c>
      <c r="I2558" s="57" t="str">
        <f t="shared" si="749"/>
        <v>34.8798886582067-98.3475646960122i</v>
      </c>
      <c r="K2558" s="57" t="str">
        <f t="shared" si="750"/>
        <v>0.00192189458203084-0.0115329468070099i</v>
      </c>
      <c r="L2558" s="57" t="str">
        <f t="shared" si="751"/>
        <v>0.000125-0.0362616789989685i</v>
      </c>
      <c r="M2558" s="57" t="str">
        <f t="shared" si="752"/>
        <v>0.0015-0.0174805540706274i</v>
      </c>
      <c r="N2558" s="57">
        <f t="shared" si="753"/>
        <v>84.29738096906793</v>
      </c>
      <c r="O2558" s="57">
        <f t="shared" si="754"/>
        <v>6.7588598154400579</v>
      </c>
      <c r="P2558" s="371">
        <f t="shared" si="755"/>
        <v>6.7588598154400579</v>
      </c>
      <c r="Q2558" s="371">
        <f t="shared" si="756"/>
        <v>-95.70261903093207</v>
      </c>
      <c r="R2558" s="12">
        <f t="shared" si="757"/>
        <v>84.29738096906793</v>
      </c>
      <c r="S2558" s="57">
        <f t="shared" si="758"/>
        <v>13.836907699395756</v>
      </c>
      <c r="T2558" s="12">
        <f t="shared" si="741"/>
        <v>6.7588598154400579</v>
      </c>
    </row>
    <row r="2559" spans="1:20" x14ac:dyDescent="0.25">
      <c r="A2559" s="57">
        <f t="shared" si="742"/>
        <v>87270.226603227347</v>
      </c>
      <c r="B2559" s="12">
        <f t="shared" si="759"/>
        <v>13889.487948653459</v>
      </c>
      <c r="C2559" s="57" t="str">
        <f t="shared" si="743"/>
        <v>-0.215027207520447-2.15959081938607i</v>
      </c>
      <c r="D2559" s="57" t="str">
        <f t="shared" si="744"/>
        <v>7.74104349705627-2.96729495296335i</v>
      </c>
      <c r="E2559" s="57" t="str">
        <f t="shared" si="745"/>
        <v>178.857916537603+18.280484184497i</v>
      </c>
      <c r="F2559" s="57" t="str">
        <f t="shared" si="746"/>
        <v>3.83553238918944-4.9077570494512i</v>
      </c>
      <c r="G2559" s="57" t="str">
        <f t="shared" si="747"/>
        <v>0.998878221272221-0.0334741742282709i</v>
      </c>
      <c r="H2559" s="57" t="str">
        <f t="shared" si="748"/>
        <v>5481.00736513339-2084.51515912354i</v>
      </c>
      <c r="I2559" s="57" t="str">
        <f t="shared" si="749"/>
        <v>30.4454921730348-98.439340421841i</v>
      </c>
      <c r="K2559" s="57" t="str">
        <f t="shared" si="750"/>
        <v>0.00191272187290285-0.0114903928662929i</v>
      </c>
      <c r="L2559" s="57" t="str">
        <f t="shared" si="751"/>
        <v>0.000125-0.0361244062551987i</v>
      </c>
      <c r="M2559" s="57" t="str">
        <f t="shared" si="752"/>
        <v>0.0015-0.0174143794287979i</v>
      </c>
      <c r="N2559" s="57">
        <f t="shared" si="753"/>
        <v>84.313886540682617</v>
      </c>
      <c r="O2559" s="57">
        <f t="shared" si="754"/>
        <v>6.7302728845858066</v>
      </c>
      <c r="P2559" s="371">
        <f t="shared" si="755"/>
        <v>6.7302728845858066</v>
      </c>
      <c r="Q2559" s="371">
        <f t="shared" si="756"/>
        <v>-95.686113459317383</v>
      </c>
      <c r="R2559" s="12">
        <f t="shared" si="757"/>
        <v>84.313886540682617</v>
      </c>
      <c r="S2559" s="57">
        <f t="shared" si="758"/>
        <v>13.889487948653459</v>
      </c>
      <c r="T2559" s="12">
        <f t="shared" si="741"/>
        <v>6.7302728845858066</v>
      </c>
    </row>
    <row r="2560" spans="1:20" x14ac:dyDescent="0.25">
      <c r="A2560" s="57">
        <f t="shared" si="742"/>
        <v>87601.853464319604</v>
      </c>
      <c r="B2560" s="12">
        <f t="shared" si="759"/>
        <v>13942.268002858342</v>
      </c>
      <c r="C2560" s="57" t="str">
        <f t="shared" si="743"/>
        <v>-0.213714893392914-2.15256065461533i</v>
      </c>
      <c r="D2560" s="57" t="str">
        <f t="shared" si="744"/>
        <v>7.74059799512159-2.9611474485989i</v>
      </c>
      <c r="E2560" s="57" t="str">
        <f t="shared" si="745"/>
        <v>178.996601272505+18.2552745304296i</v>
      </c>
      <c r="F2560" s="57" t="str">
        <f t="shared" si="746"/>
        <v>3.83549962743776-4.89015209084935i</v>
      </c>
      <c r="G2560" s="57" t="str">
        <f t="shared" si="747"/>
        <v>0.9988696892102-0.0336010890793507i</v>
      </c>
      <c r="H2560" s="57" t="str">
        <f t="shared" si="748"/>
        <v>5324.73588422381-2283.24365737469i</v>
      </c>
      <c r="I2560" s="57" t="str">
        <f t="shared" si="749"/>
        <v>26.1161141370874-98.1613847993995i</v>
      </c>
      <c r="K2560" s="57" t="str">
        <f t="shared" si="750"/>
        <v>0.00190361688234663-0.0114479896704648i</v>
      </c>
      <c r="L2560" s="57" t="str">
        <f t="shared" si="751"/>
        <v>0.000125-0.0359876531731407i</v>
      </c>
      <c r="M2560" s="57" t="str">
        <f t="shared" si="752"/>
        <v>0.0015-0.017348455298663i</v>
      </c>
      <c r="N2560" s="57">
        <f t="shared" si="753"/>
        <v>84.330025720125548</v>
      </c>
      <c r="O2560" s="57">
        <f t="shared" si="754"/>
        <v>6.701708127038728</v>
      </c>
      <c r="P2560" s="371">
        <f t="shared" si="755"/>
        <v>6.701708127038728</v>
      </c>
      <c r="Q2560" s="371">
        <f t="shared" si="756"/>
        <v>-95.669974279874452</v>
      </c>
      <c r="R2560" s="12">
        <f t="shared" si="757"/>
        <v>84.330025720125548</v>
      </c>
      <c r="S2560" s="57">
        <f t="shared" si="758"/>
        <v>13.942268002858341</v>
      </c>
      <c r="T2560" s="12">
        <f t="shared" si="741"/>
        <v>6.701708127038728</v>
      </c>
    </row>
    <row r="2561" spans="1:20" x14ac:dyDescent="0.25">
      <c r="A2561" s="57">
        <f t="shared" si="742"/>
        <v>87934.740507484021</v>
      </c>
      <c r="B2561" s="12">
        <f t="shared" si="759"/>
        <v>13995.248621269204</v>
      </c>
      <c r="C2561" s="57" t="str">
        <f t="shared" si="743"/>
        <v>-0.212423146783362-2.14555725208143i</v>
      </c>
      <c r="D2561" s="57" t="str">
        <f t="shared" si="744"/>
        <v>7.74014915280116-2.95504195155644i</v>
      </c>
      <c r="E2561" s="57" t="str">
        <f t="shared" si="745"/>
        <v>179.135617320146+18.2292692096818i</v>
      </c>
      <c r="F2561" s="57" t="str">
        <f t="shared" si="746"/>
        <v>3.83546661678979-4.87261746196267i</v>
      </c>
      <c r="G2561" s="57" t="str">
        <f t="shared" si="747"/>
        <v>0.998861092328728-0.0337284829274683i</v>
      </c>
      <c r="H2561" s="57" t="str">
        <f t="shared" si="748"/>
        <v>5156.8553280487-2463.66511076321i</v>
      </c>
      <c r="I2561" s="57" t="str">
        <f t="shared" si="749"/>
        <v>21.9320440543655-97.5422792572497i</v>
      </c>
      <c r="K2561" s="57" t="str">
        <f t="shared" si="750"/>
        <v>0.00189457912093795-0.0114057367704641i</v>
      </c>
      <c r="L2561" s="57" t="str">
        <f t="shared" si="751"/>
        <v>0.000125-0.0358514177855557i</v>
      </c>
      <c r="M2561" s="57" t="str">
        <f t="shared" si="752"/>
        <v>0.0015-0.0172827807318818i</v>
      </c>
      <c r="N2561" s="57">
        <f t="shared" si="753"/>
        <v>84.345797728384866</v>
      </c>
      <c r="O2561" s="57">
        <f t="shared" si="754"/>
        <v>6.6731652706251552</v>
      </c>
      <c r="P2561" s="371">
        <f t="shared" si="755"/>
        <v>6.6731652706251552</v>
      </c>
      <c r="Q2561" s="371">
        <f t="shared" si="756"/>
        <v>-95.654202271615134</v>
      </c>
      <c r="R2561" s="12">
        <f t="shared" si="757"/>
        <v>84.345797728384866</v>
      </c>
      <c r="S2561" s="57">
        <f t="shared" si="758"/>
        <v>13.995248621269203</v>
      </c>
      <c r="T2561" s="12">
        <f t="shared" si="741"/>
        <v>6.6731652706251552</v>
      </c>
    </row>
    <row r="2562" spans="1:20" x14ac:dyDescent="0.25">
      <c r="A2562" s="57">
        <f t="shared" si="742"/>
        <v>88268.892521412461</v>
      </c>
      <c r="B2562" s="12">
        <f t="shared" si="759"/>
        <v>14048.430566030027</v>
      </c>
      <c r="C2562" s="57" t="str">
        <f t="shared" si="743"/>
        <v>-0.211151818798316-2.13858044093897i</v>
      </c>
      <c r="D2562" s="57" t="str">
        <f t="shared" si="744"/>
        <v>7.73969694544344-2.94897836736107i</v>
      </c>
      <c r="E2562" s="57" t="str">
        <f t="shared" si="745"/>
        <v>179.274961318783+18.2024635977879i</v>
      </c>
      <c r="F2562" s="57" t="str">
        <f t="shared" si="746"/>
        <v>3.83543335535894-4.85515291035825i</v>
      </c>
      <c r="G2562" s="57" t="str">
        <f t="shared" si="747"/>
        <v>0.998852430136491-0.0338563575553803i</v>
      </c>
      <c r="H2562" s="57" t="str">
        <f t="shared" si="748"/>
        <v>4980.06327462831-2625.27448886356i</v>
      </c>
      <c r="I2562" s="57" t="str">
        <f t="shared" si="749"/>
        <v>17.9265680173739-96.6151310371166i</v>
      </c>
      <c r="K2562" s="57" t="str">
        <f t="shared" si="750"/>
        <v>0.00188560810261316-0.0113636337176376i</v>
      </c>
      <c r="L2562" s="57" t="str">
        <f t="shared" si="751"/>
        <v>0.000125-0.0357156981326516i</v>
      </c>
      <c r="M2562" s="57" t="str">
        <f t="shared" si="752"/>
        <v>0.0015-0.0172173547837038i</v>
      </c>
      <c r="N2562" s="57">
        <f t="shared" si="753"/>
        <v>84.361201797423831</v>
      </c>
      <c r="O2562" s="57">
        <f t="shared" si="754"/>
        <v>6.6446440427613895</v>
      </c>
      <c r="P2562" s="371">
        <f t="shared" si="755"/>
        <v>6.6446440427613895</v>
      </c>
      <c r="Q2562" s="371">
        <f t="shared" si="756"/>
        <v>-95.638798202576169</v>
      </c>
      <c r="R2562" s="12">
        <f t="shared" si="757"/>
        <v>84.361201797423831</v>
      </c>
      <c r="S2562" s="57">
        <f t="shared" si="758"/>
        <v>14.048430566030026</v>
      </c>
      <c r="T2562" s="12">
        <f t="shared" si="741"/>
        <v>6.6446440427613895</v>
      </c>
    </row>
    <row r="2563" spans="1:20" x14ac:dyDescent="0.25">
      <c r="A2563" s="57">
        <f t="shared" si="742"/>
        <v>88604.314312993825</v>
      </c>
      <c r="B2563" s="12">
        <f t="shared" si="759"/>
        <v>14101.814602180941</v>
      </c>
      <c r="C2563" s="57" t="str">
        <f t="shared" si="743"/>
        <v>-0.209900761163331-2.13163005132006i</v>
      </c>
      <c r="D2563" s="57" t="str">
        <f t="shared" si="744"/>
        <v>7.73924134822098-2.94295660206671i</v>
      </c>
      <c r="E2563" s="57" t="str">
        <f t="shared" si="745"/>
        <v>179.414629864455+18.174853082955i</v>
      </c>
      <c r="F2563" s="57" t="str">
        <f t="shared" si="746"/>
        <v>3.8353998412444-4.83775818460906i</v>
      </c>
      <c r="G2563" s="57" t="str">
        <f t="shared" si="747"/>
        <v>0.998843702138468-0.0339847147521911i</v>
      </c>
      <c r="H2563" s="57" t="str">
        <f t="shared" si="748"/>
        <v>4796.95181345673-2768.01017750289i</v>
      </c>
      <c r="I2563" s="57" t="str">
        <f t="shared" si="749"/>
        <v>14.1257013179772-95.4158629186451i</v>
      </c>
      <c r="K2563" s="57" t="str">
        <f t="shared" si="750"/>
        <v>0.00187670334464861-0.0113216800637519i</v>
      </c>
      <c r="L2563" s="57" t="str">
        <f t="shared" si="751"/>
        <v>0.000125-0.0355804922620558i</v>
      </c>
      <c r="M2563" s="57" t="str">
        <f t="shared" si="752"/>
        <v>0.0015-0.0171521765129546i</v>
      </c>
      <c r="N2563" s="57">
        <f t="shared" si="753"/>
        <v>84.376237170213642</v>
      </c>
      <c r="O2563" s="57">
        <f t="shared" si="754"/>
        <v>6.6161441704690169</v>
      </c>
      <c r="P2563" s="371">
        <f t="shared" si="755"/>
        <v>6.6161441704690169</v>
      </c>
      <c r="Q2563" s="371">
        <f t="shared" si="756"/>
        <v>-95.623762829786358</v>
      </c>
      <c r="R2563" s="12">
        <f t="shared" si="757"/>
        <v>84.376237170213642</v>
      </c>
      <c r="S2563" s="57">
        <f t="shared" si="758"/>
        <v>14.101814602180941</v>
      </c>
      <c r="T2563" s="12">
        <f t="shared" si="741"/>
        <v>6.6161441704690169</v>
      </c>
    </row>
    <row r="2564" spans="1:20" x14ac:dyDescent="0.25">
      <c r="A2564" s="57">
        <f t="shared" si="742"/>
        <v>88941.010707383204</v>
      </c>
      <c r="B2564" s="12">
        <f t="shared" si="759"/>
        <v>14155.401497669229</v>
      </c>
      <c r="C2564" s="57" t="str">
        <f t="shared" si="743"/>
        <v>-0.208669826217954-2.12470591433122i</v>
      </c>
      <c r="D2564" s="57" t="str">
        <f t="shared" si="744"/>
        <v>7.73878233612924-2.93697656225399i</v>
      </c>
      <c r="E2564" s="57" t="str">
        <f t="shared" si="745"/>
        <v>179.554619511041+18.1464330665331i</v>
      </c>
      <c r="F2564" s="57" t="str">
        <f t="shared" si="746"/>
        <v>3.83536607253106-4.82043303429032i</v>
      </c>
      <c r="G2564" s="57" t="str">
        <f t="shared" si="747"/>
        <v>0.998834907835904-0.0341135563133727i</v>
      </c>
      <c r="H2564" s="57" t="str">
        <f t="shared" si="748"/>
        <v>4609.93579968506-2892.19482727161i</v>
      </c>
      <c r="I2564" s="57" t="str">
        <f t="shared" si="749"/>
        <v>10.5483258076067-93.9816285172311i</v>
      </c>
      <c r="K2564" s="57" t="str">
        <f t="shared" si="750"/>
        <v>0.0018678643676402-0.0112798753610057i</v>
      </c>
      <c r="L2564" s="57" t="str">
        <f t="shared" si="751"/>
        <v>0.000125-0.0354457982287864i</v>
      </c>
      <c r="M2564" s="57" t="str">
        <f t="shared" si="752"/>
        <v>0.0015-0.0170872449820229i</v>
      </c>
      <c r="N2564" s="57">
        <f t="shared" si="753"/>
        <v>84.390903100764973</v>
      </c>
      <c r="O2564" s="57">
        <f t="shared" si="754"/>
        <v>6.5876653803912797</v>
      </c>
      <c r="P2564" s="371">
        <f t="shared" si="755"/>
        <v>6.5876653803912797</v>
      </c>
      <c r="Q2564" s="371">
        <f t="shared" si="756"/>
        <v>-95.609096899235027</v>
      </c>
      <c r="R2564" s="12">
        <f t="shared" si="757"/>
        <v>84.390903100764973</v>
      </c>
      <c r="S2564" s="57">
        <f t="shared" si="758"/>
        <v>14.155401497669228</v>
      </c>
      <c r="T2564" s="12">
        <f t="shared" si="741"/>
        <v>6.5876653803912797</v>
      </c>
    </row>
    <row r="2565" spans="1:20" x14ac:dyDescent="0.25">
      <c r="A2565" s="57">
        <f t="shared" si="742"/>
        <v>89278.986548071261</v>
      </c>
      <c r="B2565" s="12">
        <f t="shared" si="759"/>
        <v>14209.192023360372</v>
      </c>
      <c r="C2565" s="57" t="str">
        <f t="shared" si="743"/>
        <v>-0.207458866910738-2.11780786205022i</v>
      </c>
      <c r="D2565" s="57" t="str">
        <f t="shared" si="744"/>
        <v>7.73831988398536-2.93103815502804i</v>
      </c>
      <c r="E2565" s="57" t="str">
        <f t="shared" si="745"/>
        <v>179.694926770316+18.1171989634853i</v>
      </c>
      <c r="F2565" s="57" t="str">
        <f t="shared" si="746"/>
        <v>3.8353320472893-4.80317720997593i</v>
      </c>
      <c r="G2565" s="57" t="str">
        <f t="shared" si="747"/>
        <v>0.998826046726281-0.0342428840407829i</v>
      </c>
      <c r="H2565" s="57" t="str">
        <f t="shared" si="748"/>
        <v>4421.20178285816-2998.46771752919i</v>
      </c>
      <c r="I2565" s="57" t="str">
        <f t="shared" si="749"/>
        <v>7.20664737155331-92.349436558751i</v>
      </c>
      <c r="K2565" s="57" t="str">
        <f t="shared" si="750"/>
        <v>0.00185909069548294-0.0112382191620418i</v>
      </c>
      <c r="L2565" s="57" t="str">
        <f t="shared" si="751"/>
        <v>0.000125-0.0353116140952245i</v>
      </c>
      <c r="M2565" s="57" t="str">
        <f t="shared" si="752"/>
        <v>0.0015-0.0170225592568468i</v>
      </c>
      <c r="N2565" s="57">
        <f t="shared" si="753"/>
        <v>84.405198854158357</v>
      </c>
      <c r="O2565" s="57">
        <f t="shared" si="754"/>
        <v>6.5592073988090984</v>
      </c>
      <c r="P2565" s="371">
        <f t="shared" si="755"/>
        <v>6.5592073988090984</v>
      </c>
      <c r="Q2565" s="371">
        <f t="shared" si="756"/>
        <v>-95.594801145841643</v>
      </c>
      <c r="R2565" s="12">
        <f t="shared" si="757"/>
        <v>84.405198854158357</v>
      </c>
      <c r="S2565" s="57">
        <f t="shared" si="758"/>
        <v>14.209192023360373</v>
      </c>
      <c r="T2565" s="12">
        <f t="shared" si="741"/>
        <v>6.5592073988090984</v>
      </c>
    </row>
    <row r="2566" spans="1:20" x14ac:dyDescent="0.25">
      <c r="A2566" s="57">
        <f t="shared" si="742"/>
        <v>89618.246696953938</v>
      </c>
      <c r="B2566" s="12">
        <f t="shared" si="759"/>
        <v>14263.186953049142</v>
      </c>
      <c r="C2566" s="57" t="str">
        <f t="shared" si="743"/>
        <v>-0.206267736794382-2.11093572752303i</v>
      </c>
      <c r="D2566" s="57" t="str">
        <f t="shared" si="744"/>
        <v>7.73785396642711-2.92514128801639i</v>
      </c>
      <c r="E2566" s="57" t="str">
        <f t="shared" si="745"/>
        <v>179.835548112025+18.0871462028547i</v>
      </c>
      <c r="F2566" s="57" t="str">
        <f t="shared" si="746"/>
        <v>3.835297763575-4.78599046323477i</v>
      </c>
      <c r="G2566" s="57" t="str">
        <f t="shared" si="747"/>
        <v>0.998817118303291-0.034372699742686i</v>
      </c>
      <c r="H2566" s="57" t="str">
        <f t="shared" si="748"/>
        <v>4232.6767701879-3087.71472432917i</v>
      </c>
      <c r="I2566" s="57" t="str">
        <f t="shared" si="749"/>
        <v>4.10687958656546-90.5550313626766i</v>
      </c>
      <c r="K2566" s="57" t="str">
        <f t="shared" si="750"/>
        <v>0.00185038185535065-0.0111967110199586i</v>
      </c>
      <c r="L2566" s="57" t="str">
        <f t="shared" si="751"/>
        <v>0.000125-0.0351779379310864i</v>
      </c>
      <c r="M2566" s="57" t="str">
        <f t="shared" si="752"/>
        <v>0.0015-0.0169581184069006i</v>
      </c>
      <c r="N2566" s="57">
        <f t="shared" si="753"/>
        <v>84.419123706572577</v>
      </c>
      <c r="O2566" s="57">
        <f t="shared" si="754"/>
        <v>6.5307699516574207</v>
      </c>
      <c r="P2566" s="371">
        <f t="shared" si="755"/>
        <v>6.5307699516574207</v>
      </c>
      <c r="Q2566" s="371">
        <f t="shared" si="756"/>
        <v>-95.580876293427423</v>
      </c>
      <c r="R2566" s="12">
        <f t="shared" si="757"/>
        <v>84.419123706572577</v>
      </c>
      <c r="S2566" s="57">
        <f t="shared" si="758"/>
        <v>14.263186953049143</v>
      </c>
      <c r="T2566" s="12">
        <f t="shared" si="741"/>
        <v>6.5307699516574207</v>
      </c>
    </row>
    <row r="2567" spans="1:20" x14ac:dyDescent="0.25">
      <c r="A2567" s="57">
        <f t="shared" si="742"/>
        <v>89958.796034402374</v>
      </c>
      <c r="B2567" s="12">
        <f t="shared" si="759"/>
        <v>14317.387063470729</v>
      </c>
      <c r="C2567" s="57" t="str">
        <f t="shared" si="743"/>
        <v>-0.205096290020834-2.10408934476069i</v>
      </c>
      <c r="D2567" s="57" t="str">
        <f t="shared" si="744"/>
        <v>7.73738455791154-2.91928586936671i</v>
      </c>
      <c r="E2567" s="57" t="str">
        <f t="shared" si="745"/>
        <v>179.97647996396+18.0562702282376i</v>
      </c>
      <c r="F2567" s="57" t="str">
        <f t="shared" si="746"/>
        <v>3.83526321942935-4.76887254662715i</v>
      </c>
      <c r="G2567" s="57" t="str">
        <f t="shared" si="747"/>
        <v>0.998808122056807-0.0345030052337713i</v>
      </c>
      <c r="H2567" s="57" t="str">
        <f t="shared" si="748"/>
        <v>4046.01453252015-3161.00076542587i</v>
      </c>
      <c r="I2567" s="57" t="str">
        <f t="shared" si="749"/>
        <v>1.25006266824373-88.6320445200825i</v>
      </c>
      <c r="K2567" s="57" t="str">
        <f t="shared" si="750"/>
        <v>0.00184173737767575-0.011155350488321i</v>
      </c>
      <c r="L2567" s="57" t="str">
        <f t="shared" si="751"/>
        <v>0.000125-0.0350447678133955i</v>
      </c>
      <c r="M2567" s="57" t="str">
        <f t="shared" si="752"/>
        <v>0.0015-0.0168939215051809i</v>
      </c>
      <c r="N2567" s="57">
        <f t="shared" si="753"/>
        <v>84.432676945314</v>
      </c>
      <c r="O2567" s="57">
        <f t="shared" si="754"/>
        <v>6.5023527645411168</v>
      </c>
      <c r="P2567" s="371">
        <f t="shared" si="755"/>
        <v>6.5023527645411168</v>
      </c>
      <c r="Q2567" s="371">
        <f t="shared" si="756"/>
        <v>-95.567323054686</v>
      </c>
      <c r="R2567" s="12">
        <f t="shared" si="757"/>
        <v>84.432676945314</v>
      </c>
      <c r="S2567" s="57">
        <f t="shared" si="758"/>
        <v>14.317387063470729</v>
      </c>
      <c r="T2567" s="12">
        <f t="shared" si="741"/>
        <v>6.5023527645411168</v>
      </c>
    </row>
    <row r="2568" spans="1:20" x14ac:dyDescent="0.25">
      <c r="A2568" s="57">
        <f t="shared" si="742"/>
        <v>90300.639459333092</v>
      </c>
      <c r="B2568" s="12">
        <f t="shared" si="759"/>
        <v>14371.793134311918</v>
      </c>
      <c r="C2568" s="57" t="str">
        <f t="shared" si="743"/>
        <v>-0.203944381336644-2.09726854873653i</v>
      </c>
      <c r="D2568" s="57" t="str">
        <f t="shared" si="744"/>
        <v>7.7369116327139-2.91347180774472i</v>
      </c>
      <c r="E2568" s="57" t="str">
        <f t="shared" si="745"/>
        <v>180.117718712042+18.0245664982495i</v>
      </c>
      <c r="F2568" s="57" t="str">
        <f t="shared" si="746"/>
        <v>3.83522841287875-4.75182321370122i</v>
      </c>
      <c r="G2568" s="57" t="str">
        <f t="shared" si="747"/>
        <v>0.998799057472855-0.0346338023351723i</v>
      </c>
      <c r="H2568" s="57" t="str">
        <f t="shared" si="748"/>
        <v>3862.59632659091-3219.50820137887i</v>
      </c>
      <c r="I2568" s="57" t="str">
        <f t="shared" si="749"/>
        <v>-1.36706163926237-86.6114074694205i</v>
      </c>
      <c r="K2568" s="57" t="str">
        <f t="shared" si="750"/>
        <v>0.00183315679612913-0.0111141371211726i</v>
      </c>
      <c r="L2568" s="57" t="str">
        <f t="shared" si="751"/>
        <v>0.000125-0.0349121018264549i</v>
      </c>
      <c r="M2568" s="57" t="str">
        <f t="shared" si="752"/>
        <v>0.0015-0.0168299676281938i</v>
      </c>
      <c r="N2568" s="57">
        <f t="shared" si="753"/>
        <v>84.44585786884123</v>
      </c>
      <c r="O2568" s="57">
        <f t="shared" si="754"/>
        <v>6.4739555627522183</v>
      </c>
      <c r="P2568" s="371">
        <f t="shared" si="755"/>
        <v>6.4739555627522183</v>
      </c>
      <c r="Q2568" s="371">
        <f t="shared" si="756"/>
        <v>-95.55414213115877</v>
      </c>
      <c r="R2568" s="12">
        <f t="shared" si="757"/>
        <v>84.44585786884123</v>
      </c>
      <c r="S2568" s="57">
        <f t="shared" si="758"/>
        <v>14.371793134311918</v>
      </c>
      <c r="T2568" s="12">
        <f t="shared" si="741"/>
        <v>6.4739555627522183</v>
      </c>
    </row>
    <row r="2569" spans="1:20" x14ac:dyDescent="0.25">
      <c r="A2569" s="57">
        <f t="shared" si="742"/>
        <v>90643.781889278573</v>
      </c>
      <c r="B2569" s="12">
        <f t="shared" si="759"/>
        <v>14426.405948222304</v>
      </c>
      <c r="C2569" s="57" t="str">
        <f t="shared" si="743"/>
        <v>-0.202811866078233-2.09047317538312i</v>
      </c>
      <c r="D2569" s="57" t="str">
        <f t="shared" si="744"/>
        <v>7.7364351649265-2.90769901233201i</v>
      </c>
      <c r="E2569" s="57" t="str">
        <f t="shared" si="745"/>
        <v>180.259260700407+17.9920304869968i</v>
      </c>
      <c r="F2569" s="57" t="str">
        <f t="shared" si="746"/>
        <v>3.83519334193476-4.7348422189894i</v>
      </c>
      <c r="G2569" s="57" t="str">
        <f t="shared" si="747"/>
        <v>0.998789924033584-0.0347650928744868i</v>
      </c>
      <c r="H2569" s="57" t="str">
        <f t="shared" si="748"/>
        <v>3683.54261067281-3264.4833224045i</v>
      </c>
      <c r="I2569" s="57" t="str">
        <f t="shared" si="749"/>
        <v>-3.75118244361051-84.5209974047013i</v>
      </c>
      <c r="K2569" s="57" t="str">
        <f t="shared" si="750"/>
        <v>0.00182463964760004-0.0110730704730461i</v>
      </c>
      <c r="L2569" s="57" t="str">
        <f t="shared" si="751"/>
        <v>0.000125-0.03477993806182i</v>
      </c>
      <c r="M2569" s="57" t="str">
        <f t="shared" si="752"/>
        <v>0.0015-0.0167662558559412i</v>
      </c>
      <c r="N2569" s="57">
        <f t="shared" si="753"/>
        <v>84.458665786791556</v>
      </c>
      <c r="O2569" s="57">
        <f t="shared" si="754"/>
        <v>6.4455780712859063</v>
      </c>
      <c r="P2569" s="371">
        <f t="shared" si="755"/>
        <v>6.4455780712859063</v>
      </c>
      <c r="Q2569" s="371">
        <f t="shared" si="756"/>
        <v>-95.541334213208444</v>
      </c>
      <c r="R2569" s="12">
        <f t="shared" si="757"/>
        <v>84.458665786791556</v>
      </c>
      <c r="S2569" s="57">
        <f t="shared" si="758"/>
        <v>14.426405948222303</v>
      </c>
      <c r="T2569" s="12">
        <f t="shared" si="741"/>
        <v>6.4455780712859063</v>
      </c>
    </row>
    <row r="2570" spans="1:20" x14ac:dyDescent="0.25">
      <c r="A2570" s="57">
        <f t="shared" si="742"/>
        <v>90988.228260457821</v>
      </c>
      <c r="B2570" s="12">
        <f t="shared" si="759"/>
        <v>14481.226290825549</v>
      </c>
      <c r="C2570" s="57" t="str">
        <f t="shared" si="743"/>
        <v>-0.201698600167315-2.08370306158948i</v>
      </c>
      <c r="D2570" s="57" t="str">
        <f t="shared" si="744"/>
        <v>7.73595512845733-2.90196739282382i</v>
      </c>
      <c r="E2570" s="57" t="str">
        <f t="shared" si="745"/>
        <v>180.401102231507+17.9586576845462i</v>
      </c>
      <c r="F2570" s="57" t="str">
        <f t="shared" si="746"/>
        <v>3.83515800459392-4.71792931800482i</v>
      </c>
      <c r="G2570" s="57" t="str">
        <f t="shared" si="747"/>
        <v>0.998780721217239-0.0348968786857954i</v>
      </c>
      <c r="H2570" s="57" t="str">
        <f t="shared" si="748"/>
        <v>3509.73244150119-3297.19189076316i</v>
      </c>
      <c r="I2570" s="57" t="str">
        <f t="shared" si="749"/>
        <v>-5.91160515064742-82.3854792592805i</v>
      </c>
      <c r="K2570" s="57" t="str">
        <f t="shared" si="750"/>
        <v>0.00181618547217619-0.0110321500989744i</v>
      </c>
      <c r="L2570" s="57" t="str">
        <f t="shared" si="751"/>
        <v>0.000125-0.0346482746182706i</v>
      </c>
      <c r="M2570" s="57" t="str">
        <f t="shared" si="752"/>
        <v>0.0015-0.016702785271908i</v>
      </c>
      <c r="N2570" s="57">
        <f t="shared" si="753"/>
        <v>84.471100020004855</v>
      </c>
      <c r="O2570" s="57">
        <f t="shared" si="754"/>
        <v>6.4172200148574987</v>
      </c>
      <c r="P2570" s="371">
        <f t="shared" si="755"/>
        <v>6.4172200148574987</v>
      </c>
      <c r="Q2570" s="371">
        <f t="shared" si="756"/>
        <v>-95.528899979995145</v>
      </c>
      <c r="R2570" s="12">
        <f t="shared" si="757"/>
        <v>84.471100020004855</v>
      </c>
      <c r="S2570" s="57">
        <f t="shared" si="758"/>
        <v>14.481226290825548</v>
      </c>
      <c r="T2570" s="12">
        <f t="shared" si="741"/>
        <v>6.4172200148574987</v>
      </c>
    </row>
    <row r="2571" spans="1:20" x14ac:dyDescent="0.25">
      <c r="A2571" s="57">
        <f t="shared" si="742"/>
        <v>91333.983527847566</v>
      </c>
      <c r="B2571" s="12">
        <f t="shared" si="759"/>
        <v>14536.254950730687</v>
      </c>
      <c r="C2571" s="57" t="str">
        <f t="shared" si="743"/>
        <v>-0.200604440106425-2.07695804519829i</v>
      </c>
      <c r="D2571" s="57" t="str">
        <f t="shared" si="744"/>
        <v>7.73547149702901-2.89627685942695i</v>
      </c>
      <c r="E2571" s="57" t="str">
        <f t="shared" si="745"/>
        <v>180.543239566212+17.9244435973914i</v>
      </c>
      <c r="F2571" s="57" t="str">
        <f t="shared" si="746"/>
        <v>3.83512239883766-4.70108426723774i</v>
      </c>
      <c r="G2571" s="57" t="str">
        <f t="shared" si="747"/>
        <v>0.99877144849813-0.0350291616096817i</v>
      </c>
      <c r="H2571" s="57" t="str">
        <f t="shared" si="748"/>
        <v>3341.82761586628-3318.88380794009i</v>
      </c>
      <c r="I2571" s="57" t="str">
        <f t="shared" si="749"/>
        <v>-7.85951944209143-80.2263030624464i</v>
      </c>
      <c r="K2571" s="57" t="str">
        <f t="shared" si="750"/>
        <v>0.00180779381312384-0.0109913755545014i</v>
      </c>
      <c r="L2571" s="57" t="str">
        <f t="shared" si="751"/>
        <v>0.000125-0.0345171096017839i</v>
      </c>
      <c r="M2571" s="57" t="str">
        <f t="shared" si="752"/>
        <v>0.0015-0.0166395549630484i</v>
      </c>
      <c r="N2571" s="57">
        <f t="shared" si="753"/>
        <v>84.483159900545132</v>
      </c>
      <c r="O2571" s="57">
        <f t="shared" si="754"/>
        <v>6.3888811179192988</v>
      </c>
      <c r="P2571" s="371">
        <f t="shared" si="755"/>
        <v>6.3888811179192988</v>
      </c>
      <c r="Q2571" s="371">
        <f t="shared" si="756"/>
        <v>-95.516840099454868</v>
      </c>
      <c r="R2571" s="12">
        <f t="shared" si="757"/>
        <v>84.483159900545132</v>
      </c>
      <c r="S2571" s="57">
        <f t="shared" si="758"/>
        <v>14.536254950730687</v>
      </c>
      <c r="T2571" s="12">
        <f t="shared" si="741"/>
        <v>6.3888811179192988</v>
      </c>
    </row>
    <row r="2572" spans="1:20" x14ac:dyDescent="0.25">
      <c r="A2572" s="57">
        <f t="shared" si="742"/>
        <v>91681.052665253388</v>
      </c>
      <c r="B2572" s="12">
        <f t="shared" si="759"/>
        <v>14591.492719543463</v>
      </c>
      <c r="C2572" s="57" t="str">
        <f t="shared" si="743"/>
        <v>-0.199529242974438-2.07023796500314i</v>
      </c>
      <c r="D2572" s="57" t="str">
        <f t="shared" si="744"/>
        <v>7.73498424417749-2.8906273228575i</v>
      </c>
      <c r="E2572" s="57" t="str">
        <f t="shared" si="745"/>
        <v>180.685668923919+17.8893837489239i</v>
      </c>
      <c r="F2572" s="57" t="str">
        <f t="shared" si="746"/>
        <v>3.8350865226322-4.6843068241521i</v>
      </c>
      <c r="G2572" s="57" t="str">
        <f t="shared" si="747"/>
        <v>0.998762105346605-0.0351619434932511i</v>
      </c>
      <c r="H2572" s="57" t="str">
        <f t="shared" si="748"/>
        <v>3180.29913291413-3330.76634604194i</v>
      </c>
      <c r="I2572" s="57" t="str">
        <f t="shared" si="749"/>
        <v>-9.60736540236044-78.0618170786167i</v>
      </c>
      <c r="K2572" s="57" t="str">
        <f t="shared" si="750"/>
        <v>0.00179946421686804-0.0109507463956926i</v>
      </c>
      <c r="L2572" s="57" t="str">
        <f t="shared" si="751"/>
        <v>0.000125-0.0343864411255069i</v>
      </c>
      <c r="M2572" s="57" t="str">
        <f t="shared" si="752"/>
        <v>0.0015-0.0165765640197733i</v>
      </c>
      <c r="N2572" s="57">
        <f t="shared" si="753"/>
        <v>84.494844771723137</v>
      </c>
      <c r="O2572" s="57">
        <f t="shared" si="754"/>
        <v>6.3605611046775223</v>
      </c>
      <c r="P2572" s="371">
        <f t="shared" si="755"/>
        <v>6.3605611046775223</v>
      </c>
      <c r="Q2572" s="371">
        <f t="shared" si="756"/>
        <v>-95.505155228276863</v>
      </c>
      <c r="R2572" s="12">
        <f t="shared" si="757"/>
        <v>84.494844771723137</v>
      </c>
      <c r="S2572" s="57">
        <f t="shared" si="758"/>
        <v>14.591492719543464</v>
      </c>
      <c r="T2572" s="12">
        <f t="shared" si="741"/>
        <v>6.3605611046775223</v>
      </c>
    </row>
    <row r="2573" spans="1:20" x14ac:dyDescent="0.25">
      <c r="A2573" s="57">
        <f t="shared" si="742"/>
        <v>92029.440665381349</v>
      </c>
      <c r="B2573" s="12">
        <f t="shared" si="759"/>
        <v>14646.940391877728</v>
      </c>
      <c r="C2573" s="57" t="str">
        <f t="shared" si="743"/>
        <v>-0.198472866422257-2.06354266074581i</v>
      </c>
      <c r="D2573" s="57" t="str">
        <f t="shared" si="744"/>
        <v>7.73449334325083-2.88501869433876i</v>
      </c>
      <c r="E2573" s="57" t="str">
        <f t="shared" si="745"/>
        <v>180.828386482668+17.8534736798988i</v>
      </c>
      <c r="F2573" s="57" t="str">
        <f t="shared" si="746"/>
        <v>3.83505037392843-4.66759674718191i</v>
      </c>
      <c r="G2573" s="57" t="str">
        <f t="shared" si="747"/>
        <v>0.998752691229016-0.0352952261901506i</v>
      </c>
      <c r="H2573" s="57" t="str">
        <f t="shared" si="748"/>
        <v>3025.45410400977-3333.98499698846i</v>
      </c>
      <c r="I2573" s="57" t="str">
        <f t="shared" si="749"/>
        <v>-11.168302632468-75.9074611562202i</v>
      </c>
      <c r="K2573" s="57" t="str">
        <f t="shared" si="750"/>
        <v>0.00179119623297291-0.0109102621791455i</v>
      </c>
      <c r="L2573" s="57" t="str">
        <f t="shared" si="751"/>
        <v>0.000125-0.0342562673097299i</v>
      </c>
      <c r="M2573" s="57" t="str">
        <f t="shared" si="752"/>
        <v>0.0015-0.0165138115359367i</v>
      </c>
      <c r="N2573" s="57">
        <f t="shared" si="753"/>
        <v>84.506153988114875</v>
      </c>
      <c r="O2573" s="57">
        <f t="shared" si="754"/>
        <v>6.3322596991092439</v>
      </c>
      <c r="P2573" s="371">
        <f t="shared" si="755"/>
        <v>6.3322596991092439</v>
      </c>
      <c r="Q2573" s="371">
        <f t="shared" si="756"/>
        <v>-95.493846011885125</v>
      </c>
      <c r="R2573" s="12">
        <f t="shared" si="757"/>
        <v>84.506153988114875</v>
      </c>
      <c r="S2573" s="57">
        <f t="shared" si="758"/>
        <v>14.646940391877727</v>
      </c>
      <c r="T2573" s="12">
        <f t="shared" si="741"/>
        <v>6.3322596991092439</v>
      </c>
    </row>
    <row r="2574" spans="1:20" x14ac:dyDescent="0.25">
      <c r="A2574" s="57">
        <f t="shared" si="742"/>
        <v>92379.152539909803</v>
      </c>
      <c r="B2574" s="12">
        <f t="shared" si="759"/>
        <v>14702.598765366864</v>
      </c>
      <c r="C2574" s="57" t="str">
        <f t="shared" si="743"/>
        <v>-0.197435168668505-2.05687197311362i</v>
      </c>
      <c r="D2574" s="57" t="str">
        <f t="shared" si="744"/>
        <v>7.73399876740807-2.87945088559899i</v>
      </c>
      <c r="E2574" s="57" t="str">
        <f t="shared" si="745"/>
        <v>180.971388379264+17.8167089489024i</v>
      </c>
      <c r="F2574" s="57" t="str">
        <f t="shared" si="746"/>
        <v>3.83501395066178-4.65095379572783i</v>
      </c>
      <c r="G2574" s="57" t="str">
        <f t="shared" si="747"/>
        <v>0.998743205607695-0.0354290115605882i</v>
      </c>
      <c r="H2574" s="57" t="str">
        <f t="shared" si="748"/>
        <v>2877.46175875359-3329.6108050389i</v>
      </c>
      <c r="I2574" s="57" t="str">
        <f t="shared" si="749"/>
        <v>-12.5557794779461-73.7760102399711i</v>
      </c>
      <c r="K2574" s="57" t="str">
        <f t="shared" si="750"/>
        <v>0.00178298941412203-0.0108699224619998i</v>
      </c>
      <c r="L2574" s="57" t="str">
        <f t="shared" si="751"/>
        <v>0.000125-0.0341265862818589i</v>
      </c>
      <c r="M2574" s="57" t="str">
        <f t="shared" si="752"/>
        <v>0.0015-0.0164512966088232i</v>
      </c>
      <c r="N2574" s="57">
        <f t="shared" si="753"/>
        <v>84.517086915581089</v>
      </c>
      <c r="O2574" s="57">
        <f t="shared" si="754"/>
        <v>6.3039766249795202</v>
      </c>
      <c r="P2574" s="371">
        <f t="shared" si="755"/>
        <v>6.3039766249795202</v>
      </c>
      <c r="Q2574" s="371">
        <f t="shared" si="756"/>
        <v>-95.482913084418911</v>
      </c>
      <c r="R2574" s="12">
        <f t="shared" si="757"/>
        <v>84.517086915581089</v>
      </c>
      <c r="S2574" s="57">
        <f t="shared" si="758"/>
        <v>14.702598765366863</v>
      </c>
      <c r="T2574" s="12">
        <f t="shared" si="741"/>
        <v>6.3039766249795202</v>
      </c>
    </row>
    <row r="2575" spans="1:20" x14ac:dyDescent="0.25">
      <c r="A2575" s="57">
        <f t="shared" si="742"/>
        <v>92730.193319561455</v>
      </c>
      <c r="B2575" s="12">
        <f t="shared" si="759"/>
        <v>14758.468640675257</v>
      </c>
      <c r="C2575" s="57" t="str">
        <f t="shared" si="743"/>
        <v>-0.196416008495342-2.05022574373691i</v>
      </c>
      <c r="D2575" s="57" t="str">
        <f t="shared" si="744"/>
        <v>7.73350048961786-2.87392380886928i</v>
      </c>
      <c r="E2575" s="57" t="str">
        <f t="shared" si="745"/>
        <v>181.114670709412+17.7790851328197i</v>
      </c>
      <c r="F2575" s="57" t="str">
        <f t="shared" si="746"/>
        <v>3.83497725075212-4.63437773015362i</v>
      </c>
      <c r="G2575" s="57" t="str">
        <f t="shared" si="747"/>
        <v>0.99873364794092-0.0355633014713519i</v>
      </c>
      <c r="H2575" s="57" t="str">
        <f t="shared" si="748"/>
        <v>2736.37764961483-3318.6330063421i</v>
      </c>
      <c r="I2575" s="57" t="str">
        <f t="shared" si="749"/>
        <v>-13.7831945048686-71.6778439889637i</v>
      </c>
      <c r="K2575" s="57" t="str">
        <f t="shared" si="750"/>
        <v>0.00177484331609894-0.0108297268019475i</v>
      </c>
      <c r="L2575" s="57" t="str">
        <f t="shared" si="751"/>
        <v>0.000125-0.0339973961763886i</v>
      </c>
      <c r="M2575" s="57" t="str">
        <f t="shared" si="752"/>
        <v>0.0015-0.0163890183391345i</v>
      </c>
      <c r="N2575" s="57">
        <f t="shared" si="753"/>
        <v>84.527642931284134</v>
      </c>
      <c r="O2575" s="57">
        <f t="shared" si="754"/>
        <v>6.2757116058589668</v>
      </c>
      <c r="P2575" s="371">
        <f t="shared" si="755"/>
        <v>6.2757116058589668</v>
      </c>
      <c r="Q2575" s="371">
        <f t="shared" si="756"/>
        <v>-95.472357068715866</v>
      </c>
      <c r="R2575" s="12">
        <f t="shared" si="757"/>
        <v>84.527642931284134</v>
      </c>
      <c r="S2575" s="57">
        <f t="shared" si="758"/>
        <v>14.758468640675257</v>
      </c>
      <c r="T2575" s="12">
        <f t="shared" si="741"/>
        <v>6.2757116058589668</v>
      </c>
    </row>
    <row r="2576" spans="1:20" x14ac:dyDescent="0.25">
      <c r="A2576" s="57">
        <f t="shared" si="742"/>
        <v>93082.56805417579</v>
      </c>
      <c r="B2576" s="12">
        <f t="shared" si="759"/>
        <v>14814.550821509823</v>
      </c>
      <c r="C2576" s="57" t="str">
        <f t="shared" si="743"/>
        <v>-0.195415245244357-2.04360381518638i</v>
      </c>
      <c r="D2576" s="57" t="str">
        <f t="shared" si="744"/>
        <v>7.7329984826573-2.86843737688132i</v>
      </c>
      <c r="E2576" s="57" t="str">
        <f t="shared" si="745"/>
        <v>181.25822952785+17.7405978272967i</v>
      </c>
      <c r="F2576" s="57" t="str">
        <f t="shared" si="746"/>
        <v>3.83494027210365-4.61786831178271i</v>
      </c>
      <c r="G2576" s="57" t="str">
        <f t="shared" si="747"/>
        <v>0.998724017682886-0.0356980977958299i</v>
      </c>
      <c r="H2576" s="57" t="str">
        <f t="shared" si="748"/>
        <v>2602.16552702101-3301.95585546283i</v>
      </c>
      <c r="I2576" s="57" t="str">
        <f t="shared" si="749"/>
        <v>-14.8636395672848-69.6212241930744i</v>
      </c>
      <c r="K2576" s="57" t="str">
        <f t="shared" si="750"/>
        <v>0.00176675749776768-0.0107896747572428i</v>
      </c>
      <c r="L2576" s="57" t="str">
        <f t="shared" si="751"/>
        <v>0.000125-0.033868695134876i</v>
      </c>
      <c r="M2576" s="57" t="str">
        <f t="shared" si="752"/>
        <v>0.0015-0.0163269758309767i</v>
      </c>
      <c r="N2576" s="57">
        <f t="shared" si="753"/>
        <v>84.537821423702837</v>
      </c>
      <c r="O2576" s="57">
        <f t="shared" si="754"/>
        <v>6.2474643651406705</v>
      </c>
      <c r="P2576" s="371">
        <f t="shared" si="755"/>
        <v>6.2474643651406705</v>
      </c>
      <c r="Q2576" s="371">
        <f t="shared" si="756"/>
        <v>-95.462178576297163</v>
      </c>
      <c r="R2576" s="12">
        <f t="shared" si="757"/>
        <v>84.537821423702837</v>
      </c>
      <c r="S2576" s="57">
        <f t="shared" si="758"/>
        <v>14.814550821509824</v>
      </c>
      <c r="T2576" s="12">
        <f t="shared" si="741"/>
        <v>6.2474643651406705</v>
      </c>
    </row>
    <row r="2577" spans="1:20" x14ac:dyDescent="0.25">
      <c r="A2577" s="57">
        <f t="shared" si="742"/>
        <v>93436.281812781657</v>
      </c>
      <c r="B2577" s="12">
        <f t="shared" si="759"/>
        <v>14870.84611463156</v>
      </c>
      <c r="C2577" s="57" t="str">
        <f t="shared" si="743"/>
        <v>-0.194432738812522-2.0370060309707i</v>
      </c>
      <c r="D2577" s="57" t="str">
        <f t="shared" si="744"/>
        <v>7.73249271911069-2.86299150286527i</v>
      </c>
      <c r="E2577" s="57" t="str">
        <f t="shared" si="745"/>
        <v>181.402060848493+17.7012426472065i</v>
      </c>
      <c r="F2577" s="57" t="str">
        <f t="shared" si="746"/>
        <v>3.83490301260478-4.60142530289469i</v>
      </c>
      <c r="G2577" s="57" t="str">
        <f t="shared" si="747"/>
        <v>0.998714314283673-0.0358334024140294i</v>
      </c>
      <c r="H2577" s="57" t="str">
        <f t="shared" si="748"/>
        <v>2474.71664020385-3280.39863328471i</v>
      </c>
      <c r="I2577" s="57" t="str">
        <f t="shared" si="749"/>
        <v>-15.8097126718511-67.6125667842321i</v>
      </c>
      <c r="K2577" s="57" t="str">
        <f t="shared" si="750"/>
        <v>0.00175873152105352-0.0107497658867123i</v>
      </c>
      <c r="L2577" s="57" t="str">
        <f t="shared" si="751"/>
        <v>0.000125-0.0337404813059137i</v>
      </c>
      <c r="M2577" s="57" t="str">
        <f t="shared" si="752"/>
        <v>0.0015-0.0162651681918477i</v>
      </c>
      <c r="N2577" s="57">
        <f t="shared" si="753"/>
        <v>84.547621792647362</v>
      </c>
      <c r="O2577" s="57">
        <f t="shared" si="754"/>
        <v>6.2192346260581042</v>
      </c>
      <c r="P2577" s="371">
        <f t="shared" si="755"/>
        <v>6.2192346260581042</v>
      </c>
      <c r="Q2577" s="371">
        <f t="shared" si="756"/>
        <v>-95.452378207352638</v>
      </c>
      <c r="R2577" s="12">
        <f t="shared" si="757"/>
        <v>84.547621792647362</v>
      </c>
      <c r="S2577" s="57">
        <f t="shared" si="758"/>
        <v>14.87084611463156</v>
      </c>
      <c r="T2577" s="12">
        <f t="shared" si="741"/>
        <v>6.2192346260581042</v>
      </c>
    </row>
    <row r="2578" spans="1:20" x14ac:dyDescent="0.25">
      <c r="A2578" s="57">
        <f t="shared" si="742"/>
        <v>93791.33968367023</v>
      </c>
      <c r="B2578" s="12">
        <f t="shared" si="759"/>
        <v>14927.355329867161</v>
      </c>
      <c r="C2578" s="57" t="str">
        <f t="shared" si="743"/>
        <v>-0.1934683496482-2.03043223553391i</v>
      </c>
      <c r="D2578" s="57" t="str">
        <f t="shared" si="744"/>
        <v>7.73198317136822-2.8575861005475i</v>
      </c>
      <c r="E2578" s="57" t="str">
        <f t="shared" si="745"/>
        <v>181.546160644585+17.6610152271133i</v>
      </c>
      <c r="F2578" s="57" t="str">
        <f t="shared" si="746"/>
        <v>3.83486547012797-4.58504846672192i</v>
      </c>
      <c r="G2578" s="57" t="str">
        <f t="shared" si="747"/>
        <v>0.998704537189219-0.0359692172125965i</v>
      </c>
      <c r="H2578" s="57" t="str">
        <f t="shared" si="748"/>
        <v>2353.86642436936-3254.69797298752i</v>
      </c>
      <c r="I2578" s="57" t="str">
        <f t="shared" si="749"/>
        <v>-16.6333888589323-65.656699511684i</v>
      </c>
      <c r="K2578" s="57" t="str">
        <f t="shared" si="750"/>
        <v>0.00175076495092355-0.0107099997497638i</v>
      </c>
      <c r="L2578" s="57" t="str">
        <f t="shared" si="751"/>
        <v>0.000125-0.0336127528451022i</v>
      </c>
      <c r="M2578" s="57" t="str">
        <f t="shared" si="752"/>
        <v>0.0015-0.0162035945326237i</v>
      </c>
      <c r="N2578" s="57">
        <f t="shared" si="753"/>
        <v>84.557043449272385</v>
      </c>
      <c r="O2578" s="57">
        <f t="shared" si="754"/>
        <v>6.1910221117020718</v>
      </c>
      <c r="P2578" s="371">
        <f t="shared" si="755"/>
        <v>6.1910221117020718</v>
      </c>
      <c r="Q2578" s="371">
        <f t="shared" si="756"/>
        <v>-95.442956550727615</v>
      </c>
      <c r="R2578" s="12">
        <f t="shared" si="757"/>
        <v>84.557043449272385</v>
      </c>
      <c r="S2578" s="57">
        <f t="shared" si="758"/>
        <v>14.927355329867162</v>
      </c>
      <c r="T2578" s="12">
        <f t="shared" si="741"/>
        <v>6.1910221117020718</v>
      </c>
    </row>
    <row r="2579" spans="1:20" x14ac:dyDescent="0.25">
      <c r="A2579" s="57">
        <f t="shared" si="742"/>
        <v>94147.746774468178</v>
      </c>
      <c r="B2579" s="12">
        <f t="shared" si="759"/>
        <v>14984.079280120657</v>
      </c>
      <c r="C2579" s="57" t="str">
        <f t="shared" si="743"/>
        <v>-0.192521938747296-2.0238822742531i</v>
      </c>
      <c r="D2579" s="57" t="str">
        <f t="shared" si="744"/>
        <v>7.73146981162479-2.85222108414849i</v>
      </c>
      <c r="E2579" s="57" t="str">
        <f t="shared" si="745"/>
        <v>181.690524848853+17.619911221731i</v>
      </c>
      <c r="F2579" s="57" t="str">
        <f t="shared" si="746"/>
        <v>3.8348276425297-4.56873756744603i</v>
      </c>
      <c r="G2579" s="57" t="str">
        <f t="shared" si="747"/>
        <v>0.998694685841285-0.0361055440848355i</v>
      </c>
      <c r="H2579" s="57" t="str">
        <f t="shared" si="748"/>
        <v>2239.40867407045-3225.51178972855i</v>
      </c>
      <c r="I2579" s="57" t="str">
        <f t="shared" si="749"/>
        <v>-17.3459380662463-63.7570997580138i</v>
      </c>
      <c r="K2579" s="57" t="str">
        <f t="shared" si="750"/>
        <v>0.00174285735536774-0.0106703759063965i</v>
      </c>
      <c r="L2579" s="57" t="str">
        <f t="shared" si="751"/>
        <v>0.000125-0.0334855079150251i</v>
      </c>
      <c r="M2579" s="57" t="str">
        <f t="shared" si="752"/>
        <v>0.0015-0.0161422539675471i</v>
      </c>
      <c r="N2579" s="57">
        <f t="shared" si="753"/>
        <v>84.566085816087565</v>
      </c>
      <c r="O2579" s="57">
        <f t="shared" si="754"/>
        <v>6.1628265450387634</v>
      </c>
      <c r="P2579" s="371">
        <f t="shared" si="755"/>
        <v>6.1628265450387634</v>
      </c>
      <c r="Q2579" s="371">
        <f t="shared" si="756"/>
        <v>-95.433914183912435</v>
      </c>
      <c r="R2579" s="12">
        <f t="shared" si="757"/>
        <v>84.566085816087565</v>
      </c>
      <c r="S2579" s="57">
        <f t="shared" si="758"/>
        <v>14.984079280120657</v>
      </c>
      <c r="T2579" s="12">
        <f t="shared" si="741"/>
        <v>6.1628265450387634</v>
      </c>
    </row>
    <row r="2580" spans="1:20" x14ac:dyDescent="0.25">
      <c r="A2580" s="57">
        <f t="shared" si="742"/>
        <v>94505.508212211163</v>
      </c>
      <c r="B2580" s="12">
        <f t="shared" si="759"/>
        <v>15041.018781385115</v>
      </c>
      <c r="C2580" s="57" t="str">
        <f t="shared" si="743"/>
        <v>-0.19159336764944-2.01735599343602i</v>
      </c>
      <c r="D2580" s="57" t="str">
        <f t="shared" si="744"/>
        <v>7.7309526118787-2.84689636838055i</v>
      </c>
      <c r="E2580" s="57" t="str">
        <f t="shared" si="745"/>
        <v>181.835149353678+17.5779263063857i</v>
      </c>
      <c r="F2580" s="57" t="str">
        <f t="shared" si="746"/>
        <v>3.83478952765026-4.55249237019455i</v>
      </c>
      <c r="G2580" s="57" t="str">
        <f t="shared" si="747"/>
        <v>0.998684759677427-0.0362423849307284i</v>
      </c>
      <c r="H2580" s="57" t="str">
        <f t="shared" si="748"/>
        <v>2131.10738946775-3193.42424166491i</v>
      </c>
      <c r="I2580" s="57" t="str">
        <f t="shared" si="749"/>
        <v>-17.957880099765-61.916109573415i</v>
      </c>
      <c r="K2580" s="57" t="str">
        <f t="shared" si="750"/>
        <v>0.00173500830537964-0.0106308939172098i</v>
      </c>
      <c r="L2580" s="57" t="str">
        <f t="shared" si="751"/>
        <v>0.000125-0.0333587446852213i</v>
      </c>
      <c r="M2580" s="57" t="str">
        <f t="shared" si="752"/>
        <v>0.0015-0.0160811456142131i</v>
      </c>
      <c r="N2580" s="57">
        <f t="shared" si="753"/>
        <v>84.574748326967722</v>
      </c>
      <c r="O2580" s="57">
        <f t="shared" si="754"/>
        <v>6.1346476489274062</v>
      </c>
      <c r="P2580" s="371">
        <f t="shared" si="755"/>
        <v>6.1346476489274062</v>
      </c>
      <c r="Q2580" s="371">
        <f t="shared" si="756"/>
        <v>-95.425251673032278</v>
      </c>
      <c r="R2580" s="12">
        <f t="shared" si="757"/>
        <v>84.574748326967722</v>
      </c>
      <c r="S2580" s="57">
        <f t="shared" si="758"/>
        <v>15.041018781385116</v>
      </c>
      <c r="T2580" s="12">
        <f t="shared" si="741"/>
        <v>6.1346476489274062</v>
      </c>
    </row>
    <row r="2581" spans="1:20" x14ac:dyDescent="0.25">
      <c r="A2581" s="57">
        <f t="shared" si="742"/>
        <v>94864.629143417566</v>
      </c>
      <c r="B2581" s="12">
        <f t="shared" si="759"/>
        <v>15098.174652754378</v>
      </c>
      <c r="C2581" s="57" t="str">
        <f t="shared" si="743"/>
        <v>-0.190682498434251-2.01085324031868i</v>
      </c>
      <c r="D2581" s="57" t="str">
        <f t="shared" si="744"/>
        <v>7.73043154393036-2.8416118684457i</v>
      </c>
      <c r="E2581" s="57" t="str">
        <f t="shared" si="745"/>
        <v>181.980030011256+17.5350561774743i</v>
      </c>
      <c r="F2581" s="57" t="str">
        <f t="shared" si="746"/>
        <v>3.83475112331368-4.53631264103747i</v>
      </c>
      <c r="G2581" s="57" t="str">
        <f t="shared" si="747"/>
        <v>0.998674758130962-0.0363797416569547i</v>
      </c>
      <c r="H2581" s="57" t="str">
        <f t="shared" si="748"/>
        <v>2028.70652932915-3158.95127737883i</v>
      </c>
      <c r="I2581" s="57" t="str">
        <f t="shared" si="749"/>
        <v>-18.478968174321-60.1351269064375i</v>
      </c>
      <c r="K2581" s="57" t="str">
        <f t="shared" si="750"/>
        <v>0.00172721737493755-0.0105915533434129i</v>
      </c>
      <c r="L2581" s="57" t="str">
        <f t="shared" si="751"/>
        <v>0.000125-0.0332324613321591i</v>
      </c>
      <c r="M2581" s="57" t="str">
        <f t="shared" si="752"/>
        <v>0.0015-0.0160202685935575i</v>
      </c>
      <c r="N2581" s="57">
        <f t="shared" si="753"/>
        <v>84.583030427161248</v>
      </c>
      <c r="O2581" s="57">
        <f t="shared" si="754"/>
        <v>6.1064851461377909</v>
      </c>
      <c r="P2581" s="371">
        <f t="shared" si="755"/>
        <v>6.1064851461377909</v>
      </c>
      <c r="Q2581" s="371">
        <f t="shared" si="756"/>
        <v>-95.416969572838752</v>
      </c>
      <c r="R2581" s="12">
        <f t="shared" si="757"/>
        <v>84.583030427161248</v>
      </c>
      <c r="S2581" s="57">
        <f t="shared" si="758"/>
        <v>15.098174652754379</v>
      </c>
      <c r="T2581" s="12">
        <f t="shared" si="741"/>
        <v>6.1064851461377909</v>
      </c>
    </row>
    <row r="2582" spans="1:20" x14ac:dyDescent="0.25">
      <c r="A2582" s="57">
        <f t="shared" si="742"/>
        <v>95225.114734162547</v>
      </c>
      <c r="B2582" s="12">
        <f t="shared" si="759"/>
        <v>15155.547716434845</v>
      </c>
      <c r="C2582" s="57" t="str">
        <f t="shared" si="743"/>
        <v>-0.189789193717692-2.00437386306307i</v>
      </c>
      <c r="D2582" s="57" t="str">
        <f t="shared" si="744"/>
        <v>7.72990657938107-2.83636750003341i</v>
      </c>
      <c r="E2582" s="57" t="str">
        <f t="shared" si="745"/>
        <v>182.125162633782+17.4912965529191i</v>
      </c>
      <c r="F2582" s="57" t="str">
        <f t="shared" si="746"/>
        <v>3.83471242732761-4.52019814698388i</v>
      </c>
      <c r="G2582" s="57" t="str">
        <f t="shared" si="747"/>
        <v>0.998664680630938-0.0365176161769102i</v>
      </c>
      <c r="H2582" s="57" t="str">
        <f t="shared" si="748"/>
        <v>1931.93792324181-3122.54643415898i</v>
      </c>
      <c r="I2582" s="57" t="str">
        <f t="shared" si="749"/>
        <v>-18.9181938469507-58.4147733330809i</v>
      </c>
      <c r="K2582" s="57" t="str">
        <f t="shared" si="750"/>
        <v>0.00171948414098556-0.0105523537468333i</v>
      </c>
      <c r="L2582" s="57" t="str">
        <f t="shared" si="751"/>
        <v>0.000125-0.03310665603921i</v>
      </c>
      <c r="M2582" s="57" t="str">
        <f t="shared" si="752"/>
        <v>0.0015-0.0159596220298441i</v>
      </c>
      <c r="N2582" s="57">
        <f t="shared" si="753"/>
        <v>84.590931573296785</v>
      </c>
      <c r="O2582" s="57">
        <f t="shared" si="754"/>
        <v>6.0783387593682106</v>
      </c>
      <c r="P2582" s="371">
        <f t="shared" si="755"/>
        <v>6.0783387593682106</v>
      </c>
      <c r="Q2582" s="371">
        <f t="shared" si="756"/>
        <v>-95.409068426703215</v>
      </c>
      <c r="R2582" s="12">
        <f t="shared" si="757"/>
        <v>84.590931573296785</v>
      </c>
      <c r="S2582" s="57">
        <f t="shared" si="758"/>
        <v>15.155547716434844</v>
      </c>
      <c r="T2582" s="12">
        <f t="shared" si="741"/>
        <v>6.0783387593682106</v>
      </c>
    </row>
    <row r="2583" spans="1:20" x14ac:dyDescent="0.25">
      <c r="A2583" s="57">
        <f t="shared" si="742"/>
        <v>95586.970170152374</v>
      </c>
      <c r="B2583" s="12">
        <f t="shared" si="759"/>
        <v>15213.138797757298</v>
      </c>
      <c r="C2583" s="57" t="str">
        <f t="shared" si="743"/>
        <v>-0.188913316648505-1.99791771075498i</v>
      </c>
      <c r="D2583" s="57" t="str">
        <f t="shared" si="744"/>
        <v>7.72937768963166-2.83116317931842i</v>
      </c>
      <c r="E2583" s="57" t="str">
        <f t="shared" si="745"/>
        <v>182.270542993637+17.4466431726263i</v>
      </c>
      <c r="F2583" s="57" t="str">
        <f t="shared" si="746"/>
        <v>3.83467343748315-4.50414865597852i</v>
      </c>
      <c r="G2583" s="57" t="str">
        <f t="shared" si="747"/>
        <v>0.998654526602104-0.0366560104107275i</v>
      </c>
      <c r="H2583" s="57" t="str">
        <f t="shared" si="748"/>
        <v>1840.52759471615-3084.60664229389i</v>
      </c>
      <c r="I2583" s="57" t="str">
        <f t="shared" si="749"/>
        <v>-19.2838074516354-56.7550394548561i</v>
      </c>
      <c r="K2583" s="57" t="str">
        <f t="shared" si="750"/>
        <v>0.00171180818341479-0.0105132946899263i</v>
      </c>
      <c r="L2583" s="57" t="str">
        <f t="shared" si="751"/>
        <v>0.000125-0.0329813269966229i</v>
      </c>
      <c r="M2583" s="57" t="str">
        <f t="shared" si="752"/>
        <v>0.0015-0.0158992050506516i</v>
      </c>
      <c r="N2583" s="57">
        <f t="shared" si="753"/>
        <v>84.598451233388587</v>
      </c>
      <c r="O2583" s="57">
        <f t="shared" si="754"/>
        <v>6.0502082112637474</v>
      </c>
      <c r="P2583" s="371">
        <f t="shared" si="755"/>
        <v>6.0502082112637474</v>
      </c>
      <c r="Q2583" s="371">
        <f t="shared" si="756"/>
        <v>-95.401548766611413</v>
      </c>
      <c r="R2583" s="12">
        <f t="shared" si="757"/>
        <v>84.598451233388587</v>
      </c>
      <c r="S2583" s="57">
        <f t="shared" si="758"/>
        <v>15.213138797757297</v>
      </c>
      <c r="T2583" s="12">
        <f t="shared" si="741"/>
        <v>6.0502082112637474</v>
      </c>
    </row>
    <row r="2584" spans="1:20" x14ac:dyDescent="0.25">
      <c r="A2584" s="57">
        <f t="shared" si="742"/>
        <v>95950.200656798945</v>
      </c>
      <c r="B2584" s="12">
        <f t="shared" si="759"/>
        <v>15270.948725188775</v>
      </c>
      <c r="C2584" s="57" t="str">
        <f t="shared" si="743"/>
        <v>-0.188054730904693-1.9914846334016i</v>
      </c>
      <c r="D2584" s="57" t="str">
        <f t="shared" si="744"/>
        <v>7.72884484588126-2.82599882295856i</v>
      </c>
      <c r="E2584" s="57" t="str">
        <f t="shared" si="745"/>
        <v>182.416166823568+17.4010917989375i</v>
      </c>
      <c r="F2584" s="57" t="str">
        <f t="shared" si="746"/>
        <v>3.83463415155481-4.48816393689851i</v>
      </c>
      <c r="G2584" s="57" t="str">
        <f t="shared" si="747"/>
        <v>0.998644295464873-0.0367949262852949i</v>
      </c>
      <c r="H2584" s="57" t="str">
        <f t="shared" si="748"/>
        <v>1754.20073366239-3045.47786357136i</v>
      </c>
      <c r="I2584" s="57" t="str">
        <f t="shared" si="749"/>
        <v>-19.5833493012134-55.1554096590667i</v>
      </c>
      <c r="K2584" s="57" t="str">
        <f t="shared" si="750"/>
        <v>0.0017041890850446-0.0104743757357831i</v>
      </c>
      <c r="L2584" s="57" t="str">
        <f t="shared" si="751"/>
        <v>0.000125-0.0328564724014972i</v>
      </c>
      <c r="M2584" s="57" t="str">
        <f t="shared" si="752"/>
        <v>0.0015-0.0158390167868616i</v>
      </c>
      <c r="N2584" s="57">
        <f t="shared" si="753"/>
        <v>84.605588886840522</v>
      </c>
      <c r="O2584" s="57">
        <f t="shared" si="754"/>
        <v>6.0220932244335499</v>
      </c>
      <c r="P2584" s="371">
        <f t="shared" si="755"/>
        <v>6.0220932244335499</v>
      </c>
      <c r="Q2584" s="371">
        <f t="shared" si="756"/>
        <v>-95.394411113159478</v>
      </c>
      <c r="R2584" s="12">
        <f t="shared" si="757"/>
        <v>84.605588886840522</v>
      </c>
      <c r="S2584" s="57">
        <f t="shared" si="758"/>
        <v>15.270948725188775</v>
      </c>
      <c r="T2584" s="12">
        <f t="shared" si="741"/>
        <v>6.0220932244335499</v>
      </c>
    </row>
    <row r="2585" spans="1:20" x14ac:dyDescent="0.25">
      <c r="A2585" s="57">
        <f t="shared" si="742"/>
        <v>96314.811419294783</v>
      </c>
      <c r="B2585" s="12">
        <f t="shared" si="759"/>
        <v>15328.978330344493</v>
      </c>
      <c r="C2585" s="57" t="str">
        <f t="shared" si="743"/>
        <v>-0.187213300690116-1.98507448192948i</v>
      </c>
      <c r="D2585" s="57" t="str">
        <f t="shared" si="744"/>
        <v>7.72830801912594-2.82087434809249i</v>
      </c>
      <c r="E2585" s="57" t="str">
        <f t="shared" si="745"/>
        <v>182.562029816902+17.354638217082i</v>
      </c>
      <c r="F2585" s="57" t="str">
        <f t="shared" si="746"/>
        <v>3.83459456730029-4.47224375954988i</v>
      </c>
      <c r="G2585" s="57" t="str">
        <f t="shared" si="747"/>
        <v>0.998633986635294-0.0369343657342759i</v>
      </c>
      <c r="H2585" s="57" t="str">
        <f t="shared" si="748"/>
        <v>1672.68553638788-3005.46044949495i</v>
      </c>
      <c r="I2585" s="57" t="str">
        <f t="shared" si="749"/>
        <v>-19.8236879270297-53.6149682041345i</v>
      </c>
      <c r="K2585" s="57" t="str">
        <f t="shared" si="750"/>
        <v>0.00169662643160403-0.0104355964481395i</v>
      </c>
      <c r="L2585" s="57" t="str">
        <f t="shared" si="751"/>
        <v>0.000125-0.0327320904577577i</v>
      </c>
      <c r="M2585" s="57" t="str">
        <f t="shared" si="752"/>
        <v>0.0015-0.0157790563726455i</v>
      </c>
      <c r="N2585" s="57">
        <f t="shared" si="753"/>
        <v>84.612344024448348</v>
      </c>
      <c r="O2585" s="57">
        <f t="shared" si="754"/>
        <v>5.993993521469533</v>
      </c>
      <c r="P2585" s="371">
        <f t="shared" si="755"/>
        <v>5.993993521469533</v>
      </c>
      <c r="Q2585" s="371">
        <f t="shared" si="756"/>
        <v>-95.387655975551652</v>
      </c>
      <c r="R2585" s="12">
        <f t="shared" si="757"/>
        <v>84.612344024448348</v>
      </c>
      <c r="S2585" s="57">
        <f t="shared" si="758"/>
        <v>15.328978330344492</v>
      </c>
      <c r="T2585" s="12">
        <f t="shared" si="741"/>
        <v>5.993993521469533</v>
      </c>
    </row>
    <row r="2586" spans="1:20" x14ac:dyDescent="0.25">
      <c r="A2586" s="57">
        <f t="shared" si="742"/>
        <v>96680.807702688107</v>
      </c>
      <c r="B2586" s="12">
        <f t="shared" si="759"/>
        <v>15387.228447999802</v>
      </c>
      <c r="C2586" s="57" t="str">
        <f t="shared" si="743"/>
        <v>-0.186388890731158-1.97868710818227i</v>
      </c>
      <c r="D2586" s="57" t="str">
        <f t="shared" si="744"/>
        <v>7.72776718015751-2.81578967233754i</v>
      </c>
      <c r="E2586" s="57" t="str">
        <f t="shared" si="745"/>
        <v>182.708127627733+17.3072782356243i</v>
      </c>
      <c r="F2586" s="57" t="str">
        <f t="shared" si="746"/>
        <v>3.83455468246043-4.45638789466433i</v>
      </c>
      <c r="G2586" s="57" t="str">
        <f t="shared" si="747"/>
        <v>0.998623599525018-0.0370743306981291i</v>
      </c>
      <c r="H2586" s="57" t="str">
        <f t="shared" si="748"/>
        <v>1595.71610748475-2964.81414861002i</v>
      </c>
      <c r="I2586" s="57" t="str">
        <f t="shared" si="749"/>
        <v>-20.0110624758533-52.1324886835037i</v>
      </c>
      <c r="K2586" s="57" t="str">
        <f t="shared" si="750"/>
        <v>0.00168911981171326-0.0103969563913847i</v>
      </c>
      <c r="L2586" s="57" t="str">
        <f t="shared" si="751"/>
        <v>0.000125-0.0326081793761284i</v>
      </c>
      <c r="M2586" s="57" t="str">
        <f t="shared" si="752"/>
        <v>0.0015-0.0157193229454528i</v>
      </c>
      <c r="N2586" s="57">
        <f t="shared" si="753"/>
        <v>84.618716148400068</v>
      </c>
      <c r="O2586" s="57">
        <f t="shared" si="754"/>
        <v>5.9659088249640915</v>
      </c>
      <c r="P2586" s="371">
        <f t="shared" si="755"/>
        <v>5.9659088249640915</v>
      </c>
      <c r="Q2586" s="371">
        <f t="shared" si="756"/>
        <v>-95.381283851599932</v>
      </c>
      <c r="R2586" s="12">
        <f t="shared" si="757"/>
        <v>84.618716148400068</v>
      </c>
      <c r="S2586" s="57">
        <f t="shared" si="758"/>
        <v>15.387228447999801</v>
      </c>
      <c r="T2586" s="12">
        <f t="shared" si="741"/>
        <v>5.9659088249640915</v>
      </c>
    </row>
    <row r="2587" spans="1:20" x14ac:dyDescent="0.25">
      <c r="A2587" s="57">
        <f t="shared" si="742"/>
        <v>97048.194771958326</v>
      </c>
      <c r="B2587" s="12">
        <f t="shared" si="759"/>
        <v>15445.699916102201</v>
      </c>
      <c r="C2587" s="57" t="str">
        <f t="shared" si="743"/>
        <v>-0.185581366273476-1.97232236491866i</v>
      </c>
      <c r="D2587" s="57" t="str">
        <f t="shared" si="744"/>
        <v>7.7272222995621-2.81074471378746i</v>
      </c>
      <c r="E2587" s="57" t="str">
        <f t="shared" si="745"/>
        <v>182.854455871148+17.2590076869117i</v>
      </c>
      <c r="F2587" s="57" t="str">
        <f t="shared" si="746"/>
        <v>3.83451449475905-4.44059611389584i</v>
      </c>
      <c r="G2587" s="57" t="str">
        <f t="shared" si="747"/>
        <v>0.998613133541266-0.0372148231241274i</v>
      </c>
      <c r="H2587" s="57" t="str">
        <f t="shared" si="748"/>
        <v>1523.03459331247-2923.7627251152i</v>
      </c>
      <c r="I2587" s="57" t="str">
        <f t="shared" si="749"/>
        <v>-20.1511270847573-50.7065088921803i</v>
      </c>
      <c r="K2587" s="57" t="str">
        <f t="shared" si="750"/>
        <v>0.0016816688168651-0.0103584551305692i</v>
      </c>
      <c r="L2587" s="57" t="str">
        <f t="shared" si="751"/>
        <v>0.000125-0.0324847373741068i</v>
      </c>
      <c r="M2587" s="57" t="str">
        <f t="shared" si="752"/>
        <v>0.0015-0.015659815645998i</v>
      </c>
      <c r="N2587" s="57">
        <f t="shared" si="753"/>
        <v>84.624704772274811</v>
      </c>
      <c r="O2587" s="57">
        <f t="shared" si="754"/>
        <v>5.9378388575285932</v>
      </c>
      <c r="P2587" s="371">
        <f t="shared" si="755"/>
        <v>5.9378388575285932</v>
      </c>
      <c r="Q2587" s="371">
        <f t="shared" si="756"/>
        <v>-95.375295227725189</v>
      </c>
      <c r="R2587" s="12">
        <f t="shared" si="757"/>
        <v>84.624704772274811</v>
      </c>
      <c r="S2587" s="57">
        <f t="shared" si="758"/>
        <v>15.445699916102201</v>
      </c>
      <c r="T2587" s="12">
        <f t="shared" si="741"/>
        <v>5.9378388575285932</v>
      </c>
    </row>
    <row r="2588" spans="1:20" x14ac:dyDescent="0.25">
      <c r="A2588" s="57">
        <f t="shared" si="742"/>
        <v>97416.977912091766</v>
      </c>
      <c r="B2588" s="12">
        <f t="shared" si="759"/>
        <v>15504.39357578339</v>
      </c>
      <c r="C2588" s="57" t="str">
        <f t="shared" si="743"/>
        <v>-0.184790593078768-1.96598010581015i</v>
      </c>
      <c r="D2588" s="57" t="str">
        <f t="shared" si="744"/>
        <v>7.72667334771887-2.8057393910102i</v>
      </c>
      <c r="E2588" s="57" t="str">
        <f t="shared" si="745"/>
        <v>183.001010123434+17.20982242752i</v>
      </c>
      <c r="F2588" s="57" t="str">
        <f t="shared" si="746"/>
        <v>3.83447400190284-4.42486818981735i</v>
      </c>
      <c r="G2588" s="57" t="str">
        <f t="shared" si="747"/>
        <v>0.998602588086793-0.0373558449663777i</v>
      </c>
      <c r="H2588" s="57" t="str">
        <f t="shared" si="748"/>
        <v>1454.39269283638-2882.49817477643i</v>
      </c>
      <c r="I2588" s="57" t="str">
        <f t="shared" si="749"/>
        <v>-20.2489956228567-49.3353930139187i</v>
      </c>
      <c r="K2588" s="57" t="str">
        <f t="shared" si="750"/>
        <v>0.00167427304140672-0.010320092231413i</v>
      </c>
      <c r="L2588" s="57" t="str">
        <f t="shared" si="751"/>
        <v>0.000125-0.0323617626759383i</v>
      </c>
      <c r="M2588" s="57" t="str">
        <f t="shared" si="752"/>
        <v>0.0015-0.0156005336182487i</v>
      </c>
      <c r="N2588" s="57">
        <f t="shared" si="753"/>
        <v>84.630309421041488</v>
      </c>
      <c r="O2588" s="57">
        <f t="shared" si="754"/>
        <v>5.9097833418110044</v>
      </c>
      <c r="P2588" s="371">
        <f t="shared" si="755"/>
        <v>5.9097833418110044</v>
      </c>
      <c r="Q2588" s="371">
        <f t="shared" si="756"/>
        <v>-95.369690578958512</v>
      </c>
      <c r="R2588" s="12">
        <f t="shared" si="757"/>
        <v>84.630309421041488</v>
      </c>
      <c r="S2588" s="57">
        <f t="shared" si="758"/>
        <v>15.504393575783389</v>
      </c>
      <c r="T2588" s="12">
        <f t="shared" si="741"/>
        <v>5.9097833418110044</v>
      </c>
    </row>
    <row r="2589" spans="1:20" x14ac:dyDescent="0.25">
      <c r="A2589" s="57">
        <f t="shared" si="742"/>
        <v>97787.16242815771</v>
      </c>
      <c r="B2589" s="12">
        <f t="shared" si="759"/>
        <v>15563.310271371367</v>
      </c>
      <c r="C2589" s="57" t="str">
        <f t="shared" si="743"/>
        <v>-0.184016437421706-1.95966018543915i</v>
      </c>
      <c r="D2589" s="57" t="str">
        <f t="shared" si="744"/>
        <v>7.72612029479873-2.80077362304571i</v>
      </c>
      <c r="E2589" s="57" t="str">
        <f t="shared" si="745"/>
        <v>183.147785922313+17.1597183386946i</v>
      </c>
      <c r="F2589" s="57" t="str">
        <f t="shared" si="746"/>
        <v>3.83443320158121-4.40920389591751i</v>
      </c>
      <c r="G2589" s="57" t="str">
        <f t="shared" si="747"/>
        <v>0.99859196255986-0.0374973981858408i</v>
      </c>
      <c r="H2589" s="57" t="str">
        <f t="shared" si="748"/>
        <v>1389.55266933169-2841.18454096349i</v>
      </c>
      <c r="I2589" s="57" t="str">
        <f t="shared" si="749"/>
        <v>-20.3092856414142-48.0173828965715i</v>
      </c>
      <c r="K2589" s="57" t="str">
        <f t="shared" si="750"/>
        <v>0.00166693208252133-0.0102818672603136i</v>
      </c>
      <c r="L2589" s="57" t="str">
        <f t="shared" si="751"/>
        <v>0.000125-0.0322392535125905i</v>
      </c>
      <c r="M2589" s="57" t="str">
        <f t="shared" si="752"/>
        <v>0.0015-0.0155414760094129i</v>
      </c>
      <c r="N2589" s="57">
        <f t="shared" si="753"/>
        <v>84.635529631054041</v>
      </c>
      <c r="O2589" s="57">
        <f t="shared" si="754"/>
        <v>5.8817420005149534</v>
      </c>
      <c r="P2589" s="371">
        <f t="shared" si="755"/>
        <v>5.8817420005149534</v>
      </c>
      <c r="Q2589" s="371">
        <f t="shared" si="756"/>
        <v>-95.364470368945959</v>
      </c>
      <c r="R2589" s="12">
        <f t="shared" si="757"/>
        <v>84.635529631054041</v>
      </c>
      <c r="S2589" s="57">
        <f t="shared" si="758"/>
        <v>15.563310271371368</v>
      </c>
      <c r="T2589" s="12">
        <f t="shared" si="741"/>
        <v>5.8817420005149534</v>
      </c>
    </row>
    <row r="2590" spans="1:20" x14ac:dyDescent="0.25">
      <c r="A2590" s="57">
        <f t="shared" si="742"/>
        <v>98158.753645384713</v>
      </c>
      <c r="B2590" s="12">
        <f t="shared" si="759"/>
        <v>15622.450850402578</v>
      </c>
      <c r="C2590" s="57" t="str">
        <f t="shared" si="743"/>
        <v>-0.183258766086892-1.95336245929678i</v>
      </c>
      <c r="D2590" s="57" t="str">
        <f t="shared" si="744"/>
        <v>7.72556311076296-2.79584732940367i</v>
      </c>
      <c r="E2590" s="57" t="str">
        <f t="shared" si="745"/>
        <v>183.294778767164+17.1086913267895i</v>
      </c>
      <c r="F2590" s="57" t="str">
        <f t="shared" si="746"/>
        <v>3.83439209146616-4.39360300659731i</v>
      </c>
      <c r="G2590" s="57" t="str">
        <f t="shared" si="747"/>
        <v>0.998581256354196-0.0376394847503502i</v>
      </c>
      <c r="H2590" s="57" t="str">
        <f t="shared" si="748"/>
        <v>1328.28796641714-2799.96134501171i</v>
      </c>
      <c r="I2590" s="57" t="str">
        <f t="shared" si="749"/>
        <v>-20.3361607286561-46.7506400111211i</v>
      </c>
      <c r="K2590" s="57" t="str">
        <f t="shared" si="750"/>
        <v>0.00165964554021002-0.010243779784354i</v>
      </c>
      <c r="L2590" s="57" t="str">
        <f t="shared" si="751"/>
        <v>0.000125-0.0321172081217279i</v>
      </c>
      <c r="M2590" s="57" t="str">
        <f t="shared" si="752"/>
        <v>0.0015-0.0154826419699272i</v>
      </c>
      <c r="N2590" s="57">
        <f t="shared" si="753"/>
        <v>84.64036495004585</v>
      </c>
      <c r="O2590" s="57">
        <f t="shared" si="754"/>
        <v>5.8537145564173478</v>
      </c>
      <c r="P2590" s="371">
        <f t="shared" si="755"/>
        <v>5.8537145564173478</v>
      </c>
      <c r="Q2590" s="371">
        <f t="shared" si="756"/>
        <v>-95.35963504995415</v>
      </c>
      <c r="R2590" s="12">
        <f t="shared" si="757"/>
        <v>84.64036495004585</v>
      </c>
      <c r="S2590" s="57">
        <f t="shared" si="758"/>
        <v>15.622450850402577</v>
      </c>
      <c r="T2590" s="12">
        <f t="shared" si="741"/>
        <v>5.8537145564173478</v>
      </c>
    </row>
    <row r="2591" spans="1:20" x14ac:dyDescent="0.25">
      <c r="A2591" s="57">
        <f t="shared" si="742"/>
        <v>98531.75690923717</v>
      </c>
      <c r="B2591" s="12">
        <f t="shared" si="759"/>
        <v>15681.816163634108</v>
      </c>
      <c r="C2591" s="57" t="str">
        <f t="shared" si="743"/>
        <v>-0.182517446365891-1.94708678378092i</v>
      </c>
      <c r="D2591" s="57" t="str">
        <f t="shared" si="744"/>
        <v>7.7250017653619-2.79096043006131i</v>
      </c>
      <c r="E2591" s="57" t="str">
        <f t="shared" si="745"/>
        <v>183.441984119264+17.0567373237048i</v>
      </c>
      <c r="F2591" s="57" t="str">
        <f t="shared" si="746"/>
        <v>3.83435066921221-4.37806529716687i</v>
      </c>
      <c r="G2591" s="57" t="str">
        <f t="shared" si="747"/>
        <v>0.998570468858966-0.0377821066346322i</v>
      </c>
      <c r="H2591" s="57" t="str">
        <f t="shared" si="748"/>
        <v>1270.38351421266-2758.94665238627i</v>
      </c>
      <c r="I2591" s="57" t="str">
        <f t="shared" si="749"/>
        <v>-20.3333707395757-45.5332795115367i</v>
      </c>
      <c r="K2591" s="57" t="str">
        <f t="shared" si="750"/>
        <v>0.00165241301727369-0.0102058293713102i</v>
      </c>
      <c r="L2591" s="57" t="str">
        <f t="shared" si="751"/>
        <v>0.000125-0.0319956247476867i</v>
      </c>
      <c r="M2591" s="57" t="str">
        <f t="shared" si="752"/>
        <v>0.0015-0.0154240306534441i</v>
      </c>
      <c r="N2591" s="57">
        <f t="shared" si="753"/>
        <v>84.64481493712303</v>
      </c>
      <c r="O2591" s="57">
        <f t="shared" si="754"/>
        <v>5.8257007323870447</v>
      </c>
      <c r="P2591" s="371">
        <f t="shared" si="755"/>
        <v>5.8257007323870447</v>
      </c>
      <c r="Q2591" s="371">
        <f t="shared" si="756"/>
        <v>-95.35518506287697</v>
      </c>
      <c r="R2591" s="12">
        <f t="shared" si="757"/>
        <v>84.64481493712303</v>
      </c>
      <c r="S2591" s="57">
        <f t="shared" si="758"/>
        <v>15.681816163634108</v>
      </c>
      <c r="T2591" s="12">
        <f t="shared" si="741"/>
        <v>5.8257007323870447</v>
      </c>
    </row>
    <row r="2592" spans="1:20" x14ac:dyDescent="0.25">
      <c r="A2592" s="57">
        <f t="shared" si="742"/>
        <v>98906.177585492289</v>
      </c>
      <c r="B2592" s="12">
        <f t="shared" si="759"/>
        <v>15741.407065055919</v>
      </c>
      <c r="C2592" s="57" t="str">
        <f t="shared" si="743"/>
        <v>-0.181792346054387-1.94083301619426i</v>
      </c>
      <c r="D2592" s="57" t="str">
        <f t="shared" si="744"/>
        <v>7.7244362281336-2.78611284546113i</v>
      </c>
      <c r="E2592" s="57" t="str">
        <f t="shared" si="745"/>
        <v>183.589397402035+17.00385228732i</v>
      </c>
      <c r="F2592" s="57" t="str">
        <f t="shared" si="746"/>
        <v>3.83430893245617-4.36259054384214i</v>
      </c>
      <c r="G2592" s="57" t="str">
        <f t="shared" si="747"/>
        <v>0.998559599458739-0.0379252658203253i</v>
      </c>
      <c r="H2592" s="57" t="str">
        <f t="shared" si="748"/>
        <v>1215.63579613342-2718.23980037286i</v>
      </c>
      <c r="I2592" s="57" t="str">
        <f t="shared" si="749"/>
        <v>-20.3042895790728-44.3633976384802i</v>
      </c>
      <c r="K2592" s="57" t="str">
        <f t="shared" si="750"/>
        <v>0.00164523411929499-0.0101680155896592i</v>
      </c>
      <c r="L2592" s="57" t="str">
        <f t="shared" si="751"/>
        <v>0.000125-0.0318745016414492i</v>
      </c>
      <c r="M2592" s="57" t="str">
        <f t="shared" si="752"/>
        <v>0.0015-0.0153656412168202i</v>
      </c>
      <c r="N2592" s="57">
        <f t="shared" si="753"/>
        <v>84.648879162754739</v>
      </c>
      <c r="O2592" s="57">
        <f t="shared" si="754"/>
        <v>5.797700251403441</v>
      </c>
      <c r="P2592" s="371">
        <f t="shared" si="755"/>
        <v>5.797700251403441</v>
      </c>
      <c r="Q2592" s="371">
        <f t="shared" si="756"/>
        <v>-95.351120837245261</v>
      </c>
      <c r="R2592" s="12">
        <f t="shared" si="757"/>
        <v>84.648879162754739</v>
      </c>
      <c r="S2592" s="57">
        <f t="shared" si="758"/>
        <v>15.741407065055919</v>
      </c>
      <c r="T2592" s="12">
        <f t="shared" si="741"/>
        <v>5.797700251403441</v>
      </c>
    </row>
    <row r="2593" spans="1:20" x14ac:dyDescent="0.25">
      <c r="A2593" s="57">
        <f t="shared" si="742"/>
        <v>99282.021060317158</v>
      </c>
      <c r="B2593" s="12">
        <f t="shared" si="759"/>
        <v>15801.224411903131</v>
      </c>
      <c r="C2593" s="57" t="str">
        <f t="shared" si="743"/>
        <v>-0.181083333449326-1.93460101474215i</v>
      </c>
      <c r="D2593" s="57" t="str">
        <f t="shared" si="744"/>
        <v>7.72386646840248-2.78130449650867i</v>
      </c>
      <c r="E2593" s="57" t="str">
        <f t="shared" si="745"/>
        <v>183.737014001291+16.9500322019246i</v>
      </c>
      <c r="F2593" s="57" t="str">
        <f t="shared" si="746"/>
        <v>3.83426687881712-4.34717852374165i</v>
      </c>
      <c r="G2593" s="57" t="str">
        <f t="shared" si="747"/>
        <v>0.998548647533448-0.0380689642960001i</v>
      </c>
      <c r="H2593" s="57" t="str">
        <f t="shared" si="748"/>
        <v>1163.85273378275-2677.92381505915i</v>
      </c>
      <c r="I2593" s="57" t="str">
        <f t="shared" si="749"/>
        <v>-20.2519503721411-43.239093545823i</v>
      </c>
      <c r="K2593" s="57" t="str">
        <f t="shared" si="750"/>
        <v>0.0016381084546205-0.0101303380085857i</v>
      </c>
      <c r="L2593" s="57" t="str">
        <f t="shared" si="751"/>
        <v>0.000125-0.0317538370606188i</v>
      </c>
      <c r="M2593" s="57" t="str">
        <f t="shared" si="752"/>
        <v>0.0015-0.0153074728201038i</v>
      </c>
      <c r="N2593" s="57">
        <f t="shared" si="753"/>
        <v>84.652557208763824</v>
      </c>
      <c r="O2593" s="57">
        <f t="shared" si="754"/>
        <v>5.7697128365741026</v>
      </c>
      <c r="P2593" s="371">
        <f t="shared" si="755"/>
        <v>5.7697128365741026</v>
      </c>
      <c r="Q2593" s="371">
        <f t="shared" si="756"/>
        <v>-95.347442791236176</v>
      </c>
      <c r="R2593" s="12">
        <f t="shared" si="757"/>
        <v>84.652557208763824</v>
      </c>
      <c r="S2593" s="57">
        <f t="shared" si="758"/>
        <v>15.801224411903132</v>
      </c>
      <c r="T2593" s="12">
        <f t="shared" si="741"/>
        <v>5.7697128365741026</v>
      </c>
    </row>
    <row r="2594" spans="1:20" x14ac:dyDescent="0.25">
      <c r="A2594" s="57">
        <f t="shared" si="742"/>
        <v>99659.292740346369</v>
      </c>
      <c r="B2594" s="12">
        <f t="shared" si="759"/>
        <v>15861.269064668364</v>
      </c>
      <c r="C2594" s="57" t="str">
        <f t="shared" si="743"/>
        <v>-0.180390277346241-1.92839063853092i</v>
      </c>
      <c r="D2594" s="57" t="str">
        <f t="shared" si="744"/>
        <v>7.72329245527793-2.77653530457028i</v>
      </c>
      <c r="E2594" s="57" t="str">
        <f t="shared" si="745"/>
        <v>183.8848292655+16.895273078647i</v>
      </c>
      <c r="F2594" s="57" t="str">
        <f t="shared" si="746"/>
        <v>3.83422450589617-4.33182901488327i</v>
      </c>
      <c r="G2594" s="57" t="str">
        <f t="shared" si="747"/>
        <v>0.998537612458362-0.038213204057178i</v>
      </c>
      <c r="H2594" s="57" t="str">
        <f t="shared" si="748"/>
        <v>1114.85343640416-2638.06754586498i</v>
      </c>
      <c r="I2594" s="57" t="str">
        <f t="shared" si="749"/>
        <v>-20.1790779685034-42.1584864787045i</v>
      </c>
      <c r="K2594" s="57" t="str">
        <f t="shared" si="750"/>
        <v>0.00163103563434287-0.0100927961979904i</v>
      </c>
      <c r="L2594" s="57" t="str">
        <f t="shared" si="751"/>
        <v>0.000125-0.0316336292693951i</v>
      </c>
      <c r="M2594" s="57" t="str">
        <f t="shared" si="752"/>
        <v>0.0015-0.015249524626523i</v>
      </c>
      <c r="N2594" s="57">
        <f t="shared" si="753"/>
        <v>84.655848668314178</v>
      </c>
      <c r="O2594" s="57">
        <f t="shared" si="754"/>
        <v>5.7417382111544146</v>
      </c>
      <c r="P2594" s="371">
        <f t="shared" si="755"/>
        <v>5.7417382111544146</v>
      </c>
      <c r="Q2594" s="371">
        <f t="shared" si="756"/>
        <v>-95.344151331685822</v>
      </c>
      <c r="R2594" s="12">
        <f t="shared" si="757"/>
        <v>84.655848668314178</v>
      </c>
      <c r="S2594" s="57">
        <f t="shared" si="758"/>
        <v>15.861269064668365</v>
      </c>
      <c r="T2594" s="12">
        <f t="shared" si="741"/>
        <v>5.7417382111544146</v>
      </c>
    </row>
    <row r="2595" spans="1:20" x14ac:dyDescent="0.25">
      <c r="A2595" s="57">
        <f t="shared" si="742"/>
        <v>100037.99805275968</v>
      </c>
      <c r="B2595" s="12">
        <f t="shared" si="759"/>
        <v>15921.541887114105</v>
      </c>
      <c r="C2595" s="57" t="str">
        <f t="shared" si="743"/>
        <v>-0.179713047036556-1.92220174756566i</v>
      </c>
      <c r="D2595" s="57" t="str">
        <f t="shared" si="744"/>
        <v>7.722714157653-2.77180519147082i</v>
      </c>
      <c r="E2595" s="57" t="str">
        <f t="shared" si="745"/>
        <v>184.032838506042+16.8395709558779i</v>
      </c>
      <c r="F2595" s="57" t="str">
        <f t="shared" si="746"/>
        <v>3.83418181127639-4.31654179618098i</v>
      </c>
      <c r="G2595" s="57" t="str">
        <f t="shared" si="747"/>
        <v>0.99852649360405-0.0383579871063517i</v>
      </c>
      <c r="H2595" s="57" t="str">
        <f t="shared" si="748"/>
        <v>1068.46785215657-2598.72754530804i</v>
      </c>
      <c r="I2595" s="57" t="str">
        <f t="shared" si="749"/>
        <v>-20.0881188102642-41.1197290967633i</v>
      </c>
      <c r="K2595" s="57" t="str">
        <f t="shared" si="750"/>
        <v>0.00162401527228306-0.0100553897284963i</v>
      </c>
      <c r="L2595" s="57" t="str">
        <f t="shared" si="751"/>
        <v>0.000125-0.0315138765385486i</v>
      </c>
      <c r="M2595" s="57" t="str">
        <f t="shared" si="752"/>
        <v>0.0015-0.0151917958024736i</v>
      </c>
      <c r="N2595" s="57">
        <f t="shared" si="753"/>
        <v>84.658753145897307</v>
      </c>
      <c r="O2595" s="57">
        <f t="shared" si="754"/>
        <v>5.7137760985647574</v>
      </c>
      <c r="P2595" s="371">
        <f t="shared" si="755"/>
        <v>5.7137760985647574</v>
      </c>
      <c r="Q2595" s="371">
        <f t="shared" si="756"/>
        <v>-95.341246854102693</v>
      </c>
      <c r="R2595" s="12">
        <f t="shared" si="757"/>
        <v>84.658753145897307</v>
      </c>
      <c r="S2595" s="57">
        <f t="shared" si="758"/>
        <v>15.921541887114104</v>
      </c>
      <c r="T2595" s="12">
        <f t="shared" si="741"/>
        <v>5.7137760985647574</v>
      </c>
    </row>
    <row r="2596" spans="1:20" x14ac:dyDescent="0.25">
      <c r="A2596" s="57">
        <f t="shared" si="742"/>
        <v>100418.14244536018</v>
      </c>
      <c r="B2596" s="12">
        <f t="shared" si="759"/>
        <v>15982.043746285139</v>
      </c>
      <c r="C2596" s="57" t="str">
        <f t="shared" si="743"/>
        <v>-0.179051512305055-1.91603420274854i</v>
      </c>
      <c r="D2596" s="57" t="str">
        <f t="shared" si="744"/>
        <v>7.72213154420308-2.76711407949152i</v>
      </c>
      <c r="E2596" s="57" t="str">
        <f t="shared" si="745"/>
        <v>184.181036997484+16.7829218996914i</v>
      </c>
      <c r="F2596" s="57" t="str">
        <f t="shared" si="746"/>
        <v>3.83413879252274-4.30131664744169i</v>
      </c>
      <c r="G2596" s="57" t="str">
        <f t="shared" si="747"/>
        <v>0.998515290336341-0.0385033154530041i</v>
      </c>
      <c r="H2596" s="57" t="str">
        <f t="shared" si="748"/>
        <v>1024.5363508658-2559.94972043447i</v>
      </c>
      <c r="I2596" s="57" t="str">
        <f t="shared" si="749"/>
        <v>-19.981268247271-40.1210176167301i</v>
      </c>
      <c r="K2596" s="57" t="str">
        <f t="shared" si="750"/>
        <v>0.00161704698497277-0.0100181181714564i</v>
      </c>
      <c r="L2596" s="57" t="str">
        <f t="shared" si="751"/>
        <v>0.000125-0.0313945771453961i</v>
      </c>
      <c r="M2596" s="57" t="str">
        <f t="shared" si="752"/>
        <v>0.0015-0.0151342855175071i</v>
      </c>
      <c r="N2596" s="57">
        <f t="shared" si="753"/>
        <v>84.661270257316559</v>
      </c>
      <c r="O2596" s="57">
        <f t="shared" si="754"/>
        <v>5.6858262224100358</v>
      </c>
      <c r="P2596" s="371">
        <f t="shared" si="755"/>
        <v>5.6858262224100358</v>
      </c>
      <c r="Q2596" s="371">
        <f t="shared" si="756"/>
        <v>-95.338729742683441</v>
      </c>
      <c r="R2596" s="12">
        <f t="shared" si="757"/>
        <v>84.661270257316559</v>
      </c>
      <c r="S2596" s="57">
        <f t="shared" si="758"/>
        <v>15.982043746285139</v>
      </c>
      <c r="T2596" s="12">
        <f t="shared" si="741"/>
        <v>5.6858262224100358</v>
      </c>
    </row>
    <row r="2597" spans="1:20" x14ac:dyDescent="0.25">
      <c r="A2597" s="57">
        <f t="shared" si="742"/>
        <v>100799.73138665255</v>
      </c>
      <c r="B2597" s="12">
        <f t="shared" si="759"/>
        <v>16042.775512521022</v>
      </c>
      <c r="C2597" s="57" t="str">
        <f t="shared" si="743"/>
        <v>-0.178405543427324-1.90988786587675i</v>
      </c>
      <c r="D2597" s="57" t="str">
        <f t="shared" si="744"/>
        <v>7.72154458338425-2.76246189136751i</v>
      </c>
      <c r="E2597" s="57" t="str">
        <f t="shared" si="745"/>
        <v>184.329419977856+16.7253220042636i</v>
      </c>
      <c r="F2597" s="57" t="str">
        <f t="shared" si="746"/>
        <v>3.83409544718167-4.28615334936192i</v>
      </c>
      <c r="G2597" s="57" t="str">
        <f t="shared" si="747"/>
        <v>0.998504002016295-0.0386491911136282i</v>
      </c>
      <c r="H2597" s="57" t="str">
        <f t="shared" si="748"/>
        <v>982.909261639067-2521.77078065945i</v>
      </c>
      <c r="I2597" s="57" t="str">
        <f t="shared" si="749"/>
        <v>-19.86049542194-39.1605993439487i</v>
      </c>
      <c r="K2597" s="57" t="str">
        <f t="shared" si="750"/>
        <v>0.00161013039163685-0.00998098109896015i</v>
      </c>
      <c r="L2597" s="57" t="str">
        <f t="shared" si="751"/>
        <v>0.000125-0.0312757293737757i</v>
      </c>
      <c r="M2597" s="57" t="str">
        <f t="shared" si="752"/>
        <v>0.0015-0.0150769929443186i</v>
      </c>
      <c r="N2597" s="57">
        <f t="shared" si="753"/>
        <v>84.66339962967119</v>
      </c>
      <c r="O2597" s="57">
        <f t="shared" si="754"/>
        <v>5.657888306497413</v>
      </c>
      <c r="P2597" s="371">
        <f t="shared" si="755"/>
        <v>5.657888306497413</v>
      </c>
      <c r="Q2597" s="371">
        <f t="shared" si="756"/>
        <v>-95.33660037032881</v>
      </c>
      <c r="R2597" s="12">
        <f t="shared" si="757"/>
        <v>84.66339962967119</v>
      </c>
      <c r="S2597" s="57">
        <f t="shared" si="758"/>
        <v>16.042775512521022</v>
      </c>
      <c r="T2597" s="12">
        <f t="shared" si="741"/>
        <v>5.657888306497413</v>
      </c>
    </row>
    <row r="2598" spans="1:20" x14ac:dyDescent="0.25">
      <c r="A2598" s="57">
        <f t="shared" si="742"/>
        <v>101182.77036592182</v>
      </c>
      <c r="B2598" s="12">
        <f t="shared" si="759"/>
        <v>16103.738059468602</v>
      </c>
      <c r="C2598" s="57" t="str">
        <f t="shared" si="743"/>
        <v>-0.177775011167378-1.90376259964079i</v>
      </c>
      <c r="D2598" s="57" t="str">
        <f t="shared" si="744"/>
        <v>7.72095324343242-2.75784855028582i</v>
      </c>
      <c r="E2598" s="57" t="str">
        <f t="shared" si="745"/>
        <v>184.477982648931+16.6667673922858i</v>
      </c>
      <c r="F2598" s="57" t="str">
        <f t="shared" si="746"/>
        <v>3.8340517727814-4.27105168352482i</v>
      </c>
      <c r="G2598" s="57" t="str">
        <f t="shared" si="747"/>
        <v>0.998492628000164-0.0387956161117465i</v>
      </c>
      <c r="H2598" s="57" t="str">
        <f t="shared" si="748"/>
        <v>943.446383619432-2484.21950485858i</v>
      </c>
      <c r="I2598" s="57" t="str">
        <f t="shared" si="749"/>
        <v>-19.7275658680401-38.2367780719295i</v>
      </c>
      <c r="K2598" s="57" t="str">
        <f t="shared" si="750"/>
        <v>0.00160326511417586-0.00994397808384077i</v>
      </c>
      <c r="L2598" s="57" t="str">
        <f t="shared" si="751"/>
        <v>0.000125-0.0311573315140225i</v>
      </c>
      <c r="M2598" s="57" t="str">
        <f t="shared" si="752"/>
        <v>0.0015-0.0150199172587354i</v>
      </c>
      <c r="N2598" s="57">
        <f t="shared" si="753"/>
        <v>84.665140901336699</v>
      </c>
      <c r="O2598" s="57">
        <f t="shared" si="754"/>
        <v>5.6299620748556043</v>
      </c>
      <c r="P2598" s="371">
        <f t="shared" si="755"/>
        <v>5.6299620748556043</v>
      </c>
      <c r="Q2598" s="371">
        <f t="shared" si="756"/>
        <v>-95.334859098663301</v>
      </c>
      <c r="R2598" s="12">
        <f t="shared" si="757"/>
        <v>84.665140901336699</v>
      </c>
      <c r="S2598" s="57">
        <f t="shared" si="758"/>
        <v>16.103738059468601</v>
      </c>
      <c r="T2598" s="12">
        <f t="shared" si="741"/>
        <v>5.6299620748556043</v>
      </c>
    </row>
    <row r="2599" spans="1:20" x14ac:dyDescent="0.25">
      <c r="A2599" s="57">
        <f t="shared" si="742"/>
        <v>101567.26489331233</v>
      </c>
      <c r="B2599" s="12">
        <f t="shared" si="759"/>
        <v>16164.932264094583</v>
      </c>
      <c r="C2599" s="57" t="str">
        <f t="shared" si="743"/>
        <v>-0.177159786775253-1.89765826762243i</v>
      </c>
      <c r="D2599" s="57" t="str">
        <f t="shared" si="744"/>
        <v>7.72035749236139-2.75327397988287i</v>
      </c>
      <c r="E2599" s="57" t="str">
        <f t="shared" si="745"/>
        <v>184.626720176518+16.6072542153771i</v>
      </c>
      <c r="F2599" s="57" t="str">
        <f t="shared" si="746"/>
        <v>3.83400776683142-4.25601143239676i</v>
      </c>
      <c r="G2599" s="57" t="str">
        <f t="shared" si="747"/>
        <v>0.998481167639358-0.0389425924779304i</v>
      </c>
      <c r="H2599" s="57" t="str">
        <f t="shared" si="748"/>
        <v>906.016484000793-2447.31784855228i</v>
      </c>
      <c r="I2599" s="57" t="str">
        <f t="shared" si="749"/>
        <v>-19.5840619800992-37.3479177510735i</v>
      </c>
      <c r="K2599" s="57" t="str">
        <f t="shared" si="750"/>
        <v>0.00159645077714867-0.00990710869968153i</v>
      </c>
      <c r="L2599" s="57" t="str">
        <f t="shared" si="751"/>
        <v>0.000125-0.0310393818629432i</v>
      </c>
      <c r="M2599" s="57" t="str">
        <f t="shared" si="752"/>
        <v>0.0015-0.0149630576397046i</v>
      </c>
      <c r="N2599" s="57">
        <f t="shared" si="753"/>
        <v>84.666493721945699</v>
      </c>
      <c r="O2599" s="57">
        <f t="shared" si="754"/>
        <v>5.602047251752551</v>
      </c>
      <c r="P2599" s="371">
        <f t="shared" si="755"/>
        <v>5.602047251752551</v>
      </c>
      <c r="Q2599" s="371">
        <f t="shared" si="756"/>
        <v>-95.333506278054301</v>
      </c>
      <c r="R2599" s="12">
        <f t="shared" si="757"/>
        <v>84.666493721945699</v>
      </c>
      <c r="S2599" s="57">
        <f t="shared" si="758"/>
        <v>16.164932264094581</v>
      </c>
      <c r="T2599" s="12">
        <f t="shared" si="741"/>
        <v>5.602047251752551</v>
      </c>
    </row>
    <row r="2600" spans="1:20" x14ac:dyDescent="0.25">
      <c r="A2600" s="57">
        <f t="shared" si="742"/>
        <v>101953.22049990692</v>
      </c>
      <c r="B2600" s="12">
        <f t="shared" si="759"/>
        <v>16226.359006698143</v>
      </c>
      <c r="C2600" s="57" t="str">
        <f t="shared" si="743"/>
        <v>-0.176559741984781-1.891574734293i</v>
      </c>
      <c r="D2600" s="57" t="str">
        <f t="shared" si="744"/>
        <v>7.71975729796169-2.74873810424227i</v>
      </c>
      <c r="E2600" s="57" t="str">
        <f t="shared" si="745"/>
        <v>184.775627690757+16.5467786544864i</v>
      </c>
      <c r="F2600" s="57" t="str">
        <f t="shared" si="746"/>
        <v>3.83396342682246-4.24103237932426i</v>
      </c>
      <c r="G2600" s="57" t="str">
        <f t="shared" si="747"/>
        <v>0.998469620280408-0.0390901222498202i</v>
      </c>
      <c r="H2600" s="57" t="str">
        <f t="shared" si="748"/>
        <v>870.49679407862-2411.08191004028i</v>
      </c>
      <c r="I2600" s="57" t="str">
        <f t="shared" si="749"/>
        <v>-19.4314015145773-36.4924447613326i</v>
      </c>
      <c r="K2600" s="57" t="str">
        <f t="shared" si="750"/>
        <v>0.00158968700775523-0.00987037252082247i</v>
      </c>
      <c r="L2600" s="57" t="str">
        <f t="shared" si="751"/>
        <v>0.000125-0.0309218787237928i</v>
      </c>
      <c r="M2600" s="57" t="str">
        <f t="shared" si="752"/>
        <v>0.0015-0.0149064132692813i</v>
      </c>
      <c r="N2600" s="57">
        <f t="shared" si="753"/>
        <v>84.667457752364655</v>
      </c>
      <c r="O2600" s="57">
        <f t="shared" si="754"/>
        <v>5.5741435617145996</v>
      </c>
      <c r="P2600" s="371">
        <f t="shared" si="755"/>
        <v>5.5741435617145996</v>
      </c>
      <c r="Q2600" s="371">
        <f t="shared" si="756"/>
        <v>-95.332542247635345</v>
      </c>
      <c r="R2600" s="12">
        <f t="shared" si="757"/>
        <v>84.667457752364655</v>
      </c>
      <c r="S2600" s="57">
        <f t="shared" si="758"/>
        <v>16.226359006698143</v>
      </c>
      <c r="T2600" s="12">
        <f t="shared" si="741"/>
        <v>5.5741435617145996</v>
      </c>
    </row>
    <row r="2601" spans="1:20" x14ac:dyDescent="0.25">
      <c r="A2601" s="57">
        <f t="shared" si="742"/>
        <v>102340.64273780657</v>
      </c>
      <c r="B2601" s="12">
        <f t="shared" si="759"/>
        <v>16288.019170923597</v>
      </c>
      <c r="C2601" s="57" t="str">
        <f t="shared" si="743"/>
        <v>-0.175974749011319-1.88551186501149i</v>
      </c>
      <c r="D2601" s="57" t="str">
        <f t="shared" si="744"/>
        <v>7.71915262779928-2.74424084789264i</v>
      </c>
      <c r="E2601" s="57" t="str">
        <f t="shared" si="745"/>
        <v>184.924700286416+16.4853369203022i</v>
      </c>
      <c r="F2601" s="57" t="str">
        <f t="shared" si="746"/>
        <v>3.83391875022648-4.22611430853092i</v>
      </c>
      <c r="G2601" s="57" t="str">
        <f t="shared" si="747"/>
        <v>0.99845798526493-0.039238207472144i</v>
      </c>
      <c r="H2601" s="57" t="str">
        <f t="shared" si="748"/>
        <v>836.772511422056-2375.52277242268i</v>
      </c>
      <c r="I2601" s="57" t="str">
        <f t="shared" si="749"/>
        <v>-19.2708542829873-35.668849067032i</v>
      </c>
      <c r="K2601" s="57" t="str">
        <f t="shared" si="750"/>
        <v>0.00158297343581934-0.0098337691223669i</v>
      </c>
      <c r="L2601" s="57" t="str">
        <f t="shared" si="751"/>
        <v>0.000125-0.0308048204062492i</v>
      </c>
      <c r="M2601" s="57" t="str">
        <f t="shared" si="752"/>
        <v>0.0015-0.0148499833326174i</v>
      </c>
      <c r="N2601" s="57">
        <f t="shared" si="753"/>
        <v>84.668032664672097</v>
      </c>
      <c r="O2601" s="57">
        <f t="shared" si="754"/>
        <v>5.5462507295446812</v>
      </c>
      <c r="P2601" s="371">
        <f t="shared" si="755"/>
        <v>5.5462507295446812</v>
      </c>
      <c r="Q2601" s="371">
        <f t="shared" si="756"/>
        <v>-95.331967335327903</v>
      </c>
      <c r="R2601" s="12">
        <f t="shared" si="757"/>
        <v>84.668032664672097</v>
      </c>
      <c r="S2601" s="57">
        <f t="shared" si="758"/>
        <v>16.288019170923597</v>
      </c>
      <c r="T2601" s="12">
        <f t="shared" si="741"/>
        <v>5.5462507295446812</v>
      </c>
    </row>
    <row r="2602" spans="1:20" x14ac:dyDescent="0.25">
      <c r="A2602" s="57">
        <f t="shared" si="742"/>
        <v>102729.53718021023</v>
      </c>
      <c r="B2602" s="12">
        <f t="shared" si="759"/>
        <v>16349.913643773107</v>
      </c>
      <c r="C2602" s="57" t="str">
        <f t="shared" si="743"/>
        <v>-0.175404680549695-1.8794695260228i</v>
      </c>
      <c r="D2602" s="57" t="str">
        <f t="shared" si="744"/>
        <v>7.71854344921414-2.73978213580523i</v>
      </c>
      <c r="E2602" s="57" t="str">
        <f t="shared" si="745"/>
        <v>185.073933023207+16.4229252536432i</v>
      </c>
      <c r="F2602" s="57" t="str">
        <f t="shared" si="746"/>
        <v>3.83387373449641-4.2112570051142i</v>
      </c>
      <c r="G2602" s="57" t="str">
        <f t="shared" si="747"/>
        <v>0.998446261929588-0.0393868501967376i</v>
      </c>
      <c r="H2602" s="57" t="str">
        <f t="shared" si="748"/>
        <v>804.736314110431-2340.64723663216i</v>
      </c>
      <c r="I2602" s="57" t="str">
        <f t="shared" si="749"/>
        <v>-19.1035571924014-34.8756844843167i</v>
      </c>
      <c r="K2602" s="57" t="str">
        <f t="shared" si="750"/>
        <v>0.00157630969377154-0.00979729808018755i</v>
      </c>
      <c r="L2602" s="57" t="str">
        <f t="shared" si="751"/>
        <v>0.000125-0.0306882052263888i</v>
      </c>
      <c r="M2602" s="57" t="str">
        <f t="shared" si="752"/>
        <v>0.0015-0.0147937670179492i</v>
      </c>
      <c r="N2602" s="57">
        <f t="shared" si="753"/>
        <v>84.668218142131266</v>
      </c>
      <c r="O2602" s="57">
        <f t="shared" si="754"/>
        <v>5.5183684803412127</v>
      </c>
      <c r="P2602" s="371">
        <f t="shared" si="755"/>
        <v>5.5183684803412127</v>
      </c>
      <c r="Q2602" s="371">
        <f t="shared" si="756"/>
        <v>-95.331781857868734</v>
      </c>
      <c r="R2602" s="12">
        <f t="shared" si="757"/>
        <v>84.668218142131266</v>
      </c>
      <c r="S2602" s="57">
        <f t="shared" si="758"/>
        <v>16.349913643773107</v>
      </c>
      <c r="T2602" s="12">
        <f t="shared" si="741"/>
        <v>5.5183684803412127</v>
      </c>
    </row>
    <row r="2603" spans="1:20" x14ac:dyDescent="0.25">
      <c r="A2603" s="57">
        <f t="shared" si="742"/>
        <v>103119.90942149503</v>
      </c>
      <c r="B2603" s="12">
        <f t="shared" si="759"/>
        <v>16412.043315619445</v>
      </c>
      <c r="C2603" s="57" t="str">
        <f t="shared" si="743"/>
        <v>-0.174849409772034-1.87344758445578i</v>
      </c>
      <c r="D2603" s="57" t="str">
        <f t="shared" si="744"/>
        <v>7.71792972931846-2.73536189339151i</v>
      </c>
      <c r="E2603" s="57" t="str">
        <f t="shared" si="745"/>
        <v>185.223320926093+16.3595399258609i</v>
      </c>
      <c r="F2603" s="57" t="str">
        <f t="shared" si="746"/>
        <v>3.83382837706591-4.19646025504219i</v>
      </c>
      <c r="G2603" s="57" t="str">
        <f t="shared" si="747"/>
        <v>0.99843444960606-0.039536052482564i</v>
      </c>
      <c r="H2603" s="57" t="str">
        <f t="shared" si="748"/>
        <v>774.287891281621-2306.45845892488i</v>
      </c>
      <c r="I2603" s="57" t="str">
        <f t="shared" si="749"/>
        <v>-18.9305277816014-34.111568251527i</v>
      </c>
      <c r="K2603" s="57" t="str">
        <f t="shared" si="750"/>
        <v>0.00156969541663216-0.00976095897093295i</v>
      </c>
      <c r="L2603" s="57" t="str">
        <f t="shared" si="751"/>
        <v>0.000125-0.0305720315066635i</v>
      </c>
      <c r="M2603" s="57" t="str">
        <f t="shared" si="752"/>
        <v>0.0015-0.0147377635165861i</v>
      </c>
      <c r="N2603" s="57">
        <f t="shared" si="753"/>
        <v>84.66801387916594</v>
      </c>
      <c r="O2603" s="57">
        <f t="shared" si="754"/>
        <v>5.4904965395158509</v>
      </c>
      <c r="P2603" s="371">
        <f t="shared" si="755"/>
        <v>5.4904965395158509</v>
      </c>
      <c r="Q2603" s="371">
        <f t="shared" si="756"/>
        <v>-95.33198612083406</v>
      </c>
      <c r="R2603" s="12">
        <f t="shared" si="757"/>
        <v>84.66801387916594</v>
      </c>
      <c r="S2603" s="57">
        <f t="shared" si="758"/>
        <v>16.412043315619446</v>
      </c>
      <c r="T2603" s="12">
        <f t="shared" si="741"/>
        <v>5.4904965395158509</v>
      </c>
    </row>
    <row r="2604" spans="1:20" x14ac:dyDescent="0.25">
      <c r="A2604" s="57">
        <f t="shared" si="742"/>
        <v>103511.76507729673</v>
      </c>
      <c r="B2604" s="12">
        <f t="shared" si="759"/>
        <v>16474.4090802188</v>
      </c>
      <c r="C2604" s="57" t="str">
        <f t="shared" si="743"/>
        <v>-0.174308810325891-1.86744590832166i</v>
      </c>
      <c r="D2604" s="57" t="str">
        <f t="shared" si="744"/>
        <v>7.71731143499577-2.73098004650114i</v>
      </c>
      <c r="E2604" s="57" t="str">
        <f t="shared" si="745"/>
        <v>185.372858985612+16.2951772392233i</v>
      </c>
      <c r="F2604" s="57" t="str">
        <f t="shared" si="746"/>
        <v>3.83378267534948-4.18172384515068i</v>
      </c>
      <c r="G2604" s="57" t="str">
        <f t="shared" si="747"/>
        <v>0.998422547620996-0.0396858163957327i</v>
      </c>
      <c r="H2604" s="57" t="str">
        <f t="shared" si="748"/>
        <v>745.333492901848-2272.95650473547i</v>
      </c>
      <c r="I2604" s="57" t="str">
        <f t="shared" si="749"/>
        <v>-18.7526763923852-33.3751800590024i</v>
      </c>
      <c r="K2604" s="57" t="str">
        <f t="shared" si="750"/>
        <v>0.00156313024199434-0.00972475137203355i</v>
      </c>
      <c r="L2604" s="57" t="str">
        <f t="shared" si="751"/>
        <v>0.000125-0.0304562975758752i</v>
      </c>
      <c r="M2604" s="57" t="str">
        <f t="shared" si="752"/>
        <v>0.0015-0.0146819720228991i</v>
      </c>
      <c r="N2604" s="57">
        <f t="shared" si="753"/>
        <v>84.667419581328943</v>
      </c>
      <c r="O2604" s="57">
        <f t="shared" si="754"/>
        <v>5.4626346328131135</v>
      </c>
      <c r="P2604" s="371">
        <f t="shared" si="755"/>
        <v>5.4626346328131135</v>
      </c>
      <c r="Q2604" s="371">
        <f t="shared" si="756"/>
        <v>-95.332580418671057</v>
      </c>
      <c r="R2604" s="12">
        <f t="shared" si="757"/>
        <v>84.667419581328943</v>
      </c>
      <c r="S2604" s="57">
        <f t="shared" si="758"/>
        <v>16.474409080218802</v>
      </c>
      <c r="T2604" s="12">
        <f t="shared" ref="T2604:T2667" si="760">P2604</f>
        <v>5.4626346328131135</v>
      </c>
    </row>
    <row r="2605" spans="1:20" x14ac:dyDescent="0.25">
      <c r="A2605" s="57">
        <f t="shared" ref="A2605:A2668" si="761">2*PI()*B2605</f>
        <v>103905.10978459046</v>
      </c>
      <c r="B2605" s="12">
        <f t="shared" si="759"/>
        <v>16537.011834723631</v>
      </c>
      <c r="C2605" s="57" t="str">
        <f t="shared" ref="C2605:C2668" si="762">IMPRODUCT(D2605,E2605,$C$40,,K2605,$C$41)</f>
        <v>-0.173782756332217-1.86146436651202i</v>
      </c>
      <c r="D2605" s="57" t="str">
        <f t="shared" ref="D2605:D2668" si="763">IMDIV(IMPRODUCT($C$37,$C$38,COMPLEX(1,A2605/$C$38)),IMSUM(-1*A2605*A2605/$C$39,COMPLEX(0,1*A2605)))</f>
        <v>7.71668853289928-2.72663652141943i</v>
      </c>
      <c r="E2605" s="57" t="str">
        <f t="shared" ref="E2605:E2668" si="764">IMDIV(IMPRODUCT(IMSUM(F2605,G2605),$C$29,H2605),IMSUM(1,I2605))</f>
        <v>185.522542158197+16.2298335273048i</v>
      </c>
      <c r="F2605" s="57" t="str">
        <f t="shared" ref="F2605:F2668" si="765">IMDIV(IMPRODUCT($C$14,$C$15,COMPLEX(1,A2605/$C$15)),IMSUM(-1*A2605*A2605/$C$16,COMPLEX(0,A2605)))</f>
        <v>3.83373662674216-4.16704756313999i</v>
      </c>
      <c r="G2605" s="57" t="str">
        <f t="shared" ref="G2605:G2668" si="766">IMDIV(1,COMPLEX(1,A2605*$C$9*$C$10))</f>
        <v>0.998410555295986-0.0398361440095193i</v>
      </c>
      <c r="H2605" s="57" t="str">
        <f t="shared" ref="H2605:H2668" si="767">IMDIV($C$3,IMSUM(K2605,COMPLEX(0,$C$28*A2605)))</f>
        <v>717.785500624881-2240.13882940667i</v>
      </c>
      <c r="I2605" s="57" t="str">
        <f t="shared" ref="I2605:I2668" si="768">IMPRODUCT(F2605,$C$29,H2605,$C$31)</f>
        <v>-18.5708171059949-32.6652606665913i</v>
      </c>
      <c r="K2605" s="57" t="str">
        <f t="shared" ref="K2605:K2668" si="769">IF($C$26&lt;=0,IMDIV(1,IMSUM(IMDIV(1,L2605),1/$C$18)),IMDIV(1,IMSUM(IMDIV(1,L2605),1/$C$18,IMDIV(1,M2605))))</f>
        <v>0.00155661381000722-0.00968867486170742i</v>
      </c>
      <c r="L2605" s="57" t="str">
        <f t="shared" ref="L2605:L2668" si="770">IMSUM($C$21/$C$22,IMDIV(1,COMPLEX(0,$C$20*$C$22*A2605)))</f>
        <v>0.000125-0.0303410017691524i</v>
      </c>
      <c r="M2605" s="57" t="str">
        <f t="shared" ref="M2605:M2668" si="771">IMSUM($C$25/$C$26,IMDIV(1,COMPLEX(0,$C$24*$C$26*A2605)))</f>
        <v>0.0015-0.0146263917343087i</v>
      </c>
      <c r="N2605" s="57">
        <f t="shared" ref="N2605:N2668" si="772">ABS(R2605)</f>
        <v>84.666434965274732</v>
      </c>
      <c r="O2605" s="57">
        <f t="shared" ref="O2605:O2668" si="773">ABS(P2605)</f>
        <v>5.4347824863277348</v>
      </c>
      <c r="P2605" s="371">
        <f t="shared" ref="P2605:P2668" si="774">20*LOG10(IMABS(C2605))</f>
        <v>5.4347824863277348</v>
      </c>
      <c r="Q2605" s="371">
        <f t="shared" ref="Q2605:Q2668" si="775">IMARGUMENT(C2605)*180/PI()</f>
        <v>-95.333565034725268</v>
      </c>
      <c r="R2605" s="12">
        <f t="shared" ref="R2605:R2668" si="776">IF(Q2605&lt;0,Q2605+180,Q2605-180)</f>
        <v>84.666434965274732</v>
      </c>
      <c r="S2605" s="57">
        <f t="shared" ref="S2605:S2668" si="777">B2605/1000</f>
        <v>16.537011834723632</v>
      </c>
      <c r="T2605" s="12">
        <f t="shared" si="760"/>
        <v>5.4347824863277348</v>
      </c>
    </row>
    <row r="2606" spans="1:20" x14ac:dyDescent="0.25">
      <c r="A2606" s="57">
        <f t="shared" si="761"/>
        <v>104299.9492017719</v>
      </c>
      <c r="B2606" s="12">
        <f t="shared" ref="B2606:B2669" si="778">B2605*(1+B$42)</f>
        <v>16599.852479695583</v>
      </c>
      <c r="C2606" s="57" t="str">
        <f t="shared" si="762"/>
        <v>-0.173271122383594-1.8555028287972i</v>
      </c>
      <c r="D2606" s="57" t="str">
        <f t="shared" si="763"/>
        <v>7.71606098945018-2.72233124486507i</v>
      </c>
      <c r="E2606" s="57" t="str">
        <f t="shared" si="764"/>
        <v>185.672365366519+16.163505155366i</v>
      </c>
      <c r="F2606" s="57" t="str">
        <f t="shared" si="765"/>
        <v>3.83369022861928-4.15243119757172i</v>
      </c>
      <c r="G2606" s="57" t="str">
        <f t="shared" si="766"/>
        <v>0.998398471947518-0.039987037404385i</v>
      </c>
      <c r="H2606" s="57" t="str">
        <f t="shared" si="767"/>
        <v>691.562020802262-2208.00069504873i</v>
      </c>
      <c r="I2606" s="57" t="str">
        <f t="shared" si="768"/>
        <v>-18.3856775647577-31.9806102136171i</v>
      </c>
      <c r="K2606" s="57" t="str">
        <f t="shared" si="769"/>
        <v>0.00155014576335921-0.00965272901896654i</v>
      </c>
      <c r="L2606" s="57" t="str">
        <f t="shared" si="770"/>
        <v>0.000125-0.0302261424279263i</v>
      </c>
      <c r="M2606" s="57" t="str">
        <f t="shared" si="771"/>
        <v>0.0015-0.0145710218512739i</v>
      </c>
      <c r="N2606" s="57">
        <f t="shared" si="772"/>
        <v>84.665059758725363</v>
      </c>
      <c r="O2606" s="57">
        <f t="shared" si="773"/>
        <v>5.406939826524038</v>
      </c>
      <c r="P2606" s="371">
        <f t="shared" si="774"/>
        <v>5.406939826524038</v>
      </c>
      <c r="Q2606" s="371">
        <f t="shared" si="775"/>
        <v>-95.334940241274637</v>
      </c>
      <c r="R2606" s="12">
        <f t="shared" si="776"/>
        <v>84.665059758725363</v>
      </c>
      <c r="S2606" s="57">
        <f t="shared" si="777"/>
        <v>16.599852479695581</v>
      </c>
      <c r="T2606" s="12">
        <f t="shared" si="760"/>
        <v>5.406939826524038</v>
      </c>
    </row>
    <row r="2607" spans="1:20" x14ac:dyDescent="0.25">
      <c r="A2607" s="57">
        <f t="shared" si="761"/>
        <v>104696.28900873863</v>
      </c>
      <c r="B2607" s="12">
        <f t="shared" si="778"/>
        <v>16662.931919118426</v>
      </c>
      <c r="C2607" s="57" t="str">
        <f t="shared" si="762"/>
        <v>-0.1727737835424-1.84956116582432i</v>
      </c>
      <c r="D2607" s="57" t="str">
        <f t="shared" si="763"/>
        <v>7.71542877083673-2.71806414398793i</v>
      </c>
      <c r="E2607" s="57" t="str">
        <f t="shared" si="764"/>
        <v>185.822323499811+16.0961885207317i</v>
      </c>
      <c r="F2607" s="57" t="str">
        <f t="shared" si="765"/>
        <v>3.83364347833665-4.13787453786595i</v>
      </c>
      <c r="G2607" s="57" t="str">
        <f t="shared" si="766"/>
        <v>0.998386296886942-0.040138498667996i</v>
      </c>
      <c r="H2607" s="57" t="str">
        <f t="shared" si="767"/>
        <v>666.586500086827-2176.53553165706i</v>
      </c>
      <c r="I2607" s="57" t="str">
        <f t="shared" si="768"/>
        <v>-18.197907789186-31.3200863063933i</v>
      </c>
      <c r="K2607" s="57" t="str">
        <f t="shared" si="769"/>
        <v>0.00154372574726121-0.00961691342362181i</v>
      </c>
      <c r="L2607" s="57" t="str">
        <f t="shared" si="770"/>
        <v>0.000125-0.0301117178999066i</v>
      </c>
      <c r="M2607" s="57" t="str">
        <f t="shared" si="771"/>
        <v>0.0015-0.0145158615772802i</v>
      </c>
      <c r="N2607" s="57">
        <f t="shared" si="772"/>
        <v>84.663293700438203</v>
      </c>
      <c r="O2607" s="57">
        <f t="shared" si="773"/>
        <v>5.3791063802534387</v>
      </c>
      <c r="P2607" s="371">
        <f t="shared" si="774"/>
        <v>5.3791063802534387</v>
      </c>
      <c r="Q2607" s="371">
        <f t="shared" si="775"/>
        <v>-95.336706299561797</v>
      </c>
      <c r="R2607" s="12">
        <f t="shared" si="776"/>
        <v>84.663293700438203</v>
      </c>
      <c r="S2607" s="57">
        <f t="shared" si="777"/>
        <v>16.662931919118424</v>
      </c>
      <c r="T2607" s="12">
        <f t="shared" si="760"/>
        <v>5.3791063802534387</v>
      </c>
    </row>
    <row r="2608" spans="1:20" x14ac:dyDescent="0.25">
      <c r="A2608" s="57">
        <f t="shared" si="761"/>
        <v>105094.13490697184</v>
      </c>
      <c r="B2608" s="12">
        <f t="shared" si="778"/>
        <v>16726.251060411076</v>
      </c>
      <c r="C2608" s="57" t="str">
        <f t="shared" si="762"/>
        <v>-0.172290615339121-1.84363924911579i</v>
      </c>
      <c r="D2608" s="57" t="str">
        <f t="shared" si="763"/>
        <v>7.71479184301245-2.71383514636661i</v>
      </c>
      <c r="E2608" s="57" t="str">
        <f t="shared" si="764"/>
        <v>185.972411414221+16.0278800531619i</v>
      </c>
      <c r="F2608" s="57" t="str">
        <f t="shared" si="765"/>
        <v>3.83359637323-4.12337737429797i</v>
      </c>
      <c r="G2608" s="57" t="str">
        <f t="shared" si="766"/>
        <v>0.998374029420435-0.0402905298952429i</v>
      </c>
      <c r="H2608" s="57" t="str">
        <f t="shared" si="767"/>
        <v>642.78736360831-2145.73524962072i</v>
      </c>
      <c r="I2608" s="57" t="str">
        <f t="shared" si="768"/>
        <v>-18.0080880912212-30.6826019521764i</v>
      </c>
      <c r="K2608" s="57" t="str">
        <f t="shared" si="769"/>
        <v>0.00153735340943033-0.00958122765628981i</v>
      </c>
      <c r="L2608" s="57" t="str">
        <f t="shared" si="770"/>
        <v>0.000125-0.0299977265390582i</v>
      </c>
      <c r="M2608" s="57" t="str">
        <f t="shared" si="771"/>
        <v>0.0015-0.0144609101188287i</v>
      </c>
      <c r="N2608" s="57">
        <f t="shared" si="772"/>
        <v>84.661136540170702</v>
      </c>
      <c r="O2608" s="57">
        <f t="shared" si="773"/>
        <v>5.3512818747741751</v>
      </c>
      <c r="P2608" s="371">
        <f t="shared" si="774"/>
        <v>5.3512818747741751</v>
      </c>
      <c r="Q2608" s="371">
        <f t="shared" si="775"/>
        <v>-95.338863459829298</v>
      </c>
      <c r="R2608" s="12">
        <f t="shared" si="776"/>
        <v>84.661136540170702</v>
      </c>
      <c r="S2608" s="57">
        <f t="shared" si="777"/>
        <v>16.726251060411077</v>
      </c>
      <c r="T2608" s="12">
        <f t="shared" si="760"/>
        <v>5.3512818747741751</v>
      </c>
    </row>
    <row r="2609" spans="1:20" x14ac:dyDescent="0.25">
      <c r="A2609" s="57">
        <f t="shared" si="761"/>
        <v>105493.49261961835</v>
      </c>
      <c r="B2609" s="12">
        <f t="shared" si="778"/>
        <v>16789.81081444064</v>
      </c>
      <c r="C2609" s="57" t="str">
        <f t="shared" si="762"/>
        <v>-0.171821493770716-1.83773695106724i</v>
      </c>
      <c r="D2609" s="57" t="str">
        <f t="shared" si="763"/>
        <v>7.71415017169475-2.70964418000613i</v>
      </c>
      <c r="E2609" s="57" t="str">
        <f t="shared" si="764"/>
        <v>186.122623933159+15.9585762152199i</v>
      </c>
      <c r="F2609" s="57" t="str">
        <f t="shared" si="765"/>
        <v>3.83354891061523-4.10893949799527i</v>
      </c>
      <c r="G2609" s="57" t="str">
        <f t="shared" si="766"/>
        <v>0.998361668848956-0.0404431331882601i</v>
      </c>
      <c r="H2609" s="57" t="str">
        <f t="shared" si="767"/>
        <v>620.097675350399-2115.59050986461i</v>
      </c>
      <c r="I2609" s="57" t="str">
        <f t="shared" si="768"/>
        <v>-17.816736175184-30.0671233949101i</v>
      </c>
      <c r="K2609" s="57" t="str">
        <f t="shared" si="769"/>
        <v>0.00153102840007304-0.00954567129839712i</v>
      </c>
      <c r="L2609" s="57" t="str">
        <f t="shared" si="770"/>
        <v>0.000125-0.0298841667055771i</v>
      </c>
      <c r="M2609" s="57" t="str">
        <f t="shared" si="771"/>
        <v>0.0015-0.0144061666854241i</v>
      </c>
      <c r="N2609" s="57">
        <f t="shared" si="772"/>
        <v>84.658588038642606</v>
      </c>
      <c r="O2609" s="57">
        <f t="shared" si="773"/>
        <v>5.3234660377682914</v>
      </c>
      <c r="P2609" s="371">
        <f t="shared" si="774"/>
        <v>5.3234660377682914</v>
      </c>
      <c r="Q2609" s="371">
        <f t="shared" si="775"/>
        <v>-95.341411961357394</v>
      </c>
      <c r="R2609" s="12">
        <f t="shared" si="776"/>
        <v>84.658588038642606</v>
      </c>
      <c r="S2609" s="57">
        <f t="shared" si="777"/>
        <v>16.789810814440639</v>
      </c>
      <c r="T2609" s="12">
        <f t="shared" si="760"/>
        <v>5.3234660377682914</v>
      </c>
    </row>
    <row r="2610" spans="1:20" x14ac:dyDescent="0.25">
      <c r="A2610" s="57">
        <f t="shared" si="761"/>
        <v>105894.3678915729</v>
      </c>
      <c r="B2610" s="12">
        <f t="shared" si="778"/>
        <v>16853.612095535515</v>
      </c>
      <c r="C2610" s="57" t="str">
        <f t="shared" si="762"/>
        <v>-0.17136629529902-1.8318541449459i</v>
      </c>
      <c r="D2610" s="57" t="str">
        <f t="shared" si="763"/>
        <v>7.7135037223634-2.70549117333555i</v>
      </c>
      <c r="E2610" s="57" t="str">
        <f t="shared" si="764"/>
        <v>186.272955847647+15.8882735026332i</v>
      </c>
      <c r="F2610" s="57" t="str">
        <f t="shared" si="765"/>
        <v>3.83350108778785-4.09456070093444i</v>
      </c>
      <c r="G2610" s="57" t="str">
        <f t="shared" si="766"/>
        <v>0.998349214468213-0.0405963106564454i</v>
      </c>
      <c r="H2610" s="57" t="str">
        <f t="shared" si="767"/>
        <v>598.454820110485-2086.09095708853i</v>
      </c>
      <c r="I2610" s="57" t="str">
        <f t="shared" si="768"/>
        <v>-17.6243135094031-29.4726678970347i</v>
      </c>
      <c r="K2610" s="57" t="str">
        <f t="shared" si="769"/>
        <v>0.0015247503718691-0.00951024393218661i</v>
      </c>
      <c r="L2610" s="57" t="str">
        <f t="shared" si="770"/>
        <v>0.000125-0.0297710367658668i</v>
      </c>
      <c r="M2610" s="57" t="str">
        <f t="shared" si="771"/>
        <v>0.0015-0.0143516304895637i</v>
      </c>
      <c r="N2610" s="57">
        <f t="shared" si="772"/>
        <v>84.65564796749851</v>
      </c>
      <c r="O2610" s="57">
        <f t="shared" si="773"/>
        <v>5.2956585973606636</v>
      </c>
      <c r="P2610" s="371">
        <f t="shared" si="774"/>
        <v>5.2956585973606636</v>
      </c>
      <c r="Q2610" s="371">
        <f t="shared" si="775"/>
        <v>-95.34435203250149</v>
      </c>
      <c r="R2610" s="12">
        <f t="shared" si="776"/>
        <v>84.65564796749851</v>
      </c>
      <c r="S2610" s="57">
        <f t="shared" si="777"/>
        <v>16.853612095535514</v>
      </c>
      <c r="T2610" s="12">
        <f t="shared" si="760"/>
        <v>5.2956585973606636</v>
      </c>
    </row>
    <row r="2611" spans="1:20" x14ac:dyDescent="0.25">
      <c r="A2611" s="57">
        <f t="shared" si="761"/>
        <v>106296.76648956088</v>
      </c>
      <c r="B2611" s="12">
        <f t="shared" si="778"/>
        <v>16917.655821498549</v>
      </c>
      <c r="C2611" s="57" t="str">
        <f t="shared" si="762"/>
        <v>-0.17092489684927-1.82599070488886i</v>
      </c>
      <c r="D2611" s="57" t="str">
        <f t="shared" si="763"/>
        <v>7.7128524602593-2.70137605520578i</v>
      </c>
      <c r="E2611" s="57" t="str">
        <f t="shared" si="764"/>
        <v>186.423401916685+15.816968444654i</v>
      </c>
      <c r="F2611" s="57" t="str">
        <f t="shared" si="765"/>
        <v>3.83345290202324-4.08024077593831i</v>
      </c>
      <c r="G2611" s="57" t="str">
        <f t="shared" si="766"/>
        <v>0.998336665568622-0.0407500644164793i</v>
      </c>
      <c r="H2611" s="57" t="str">
        <f t="shared" si="767"/>
        <v>577.800206244525-2057.22542087615i</v>
      </c>
      <c r="I2611" s="57" t="str">
        <f t="shared" si="768"/>
        <v>-17.4312310435081-28.8983015024379i</v>
      </c>
      <c r="K2611" s="57" t="str">
        <f t="shared" si="769"/>
        <v>0.001518518979955-0.00947494514072221i</v>
      </c>
      <c r="L2611" s="57" t="str">
        <f t="shared" si="770"/>
        <v>0.000125-0.0296583350925152i</v>
      </c>
      <c r="M2611" s="57" t="str">
        <f t="shared" si="771"/>
        <v>0.0015-0.0142973007467262i</v>
      </c>
      <c r="N2611" s="57">
        <f t="shared" si="772"/>
        <v>84.652316109266692</v>
      </c>
      <c r="O2611" s="57">
        <f t="shared" si="773"/>
        <v>5.2678592821374215</v>
      </c>
      <c r="P2611" s="371">
        <f t="shared" si="774"/>
        <v>5.2678592821374215</v>
      </c>
      <c r="Q2611" s="371">
        <f t="shared" si="775"/>
        <v>-95.347683890733308</v>
      </c>
      <c r="R2611" s="12">
        <f t="shared" si="776"/>
        <v>84.652316109266692</v>
      </c>
      <c r="S2611" s="57">
        <f t="shared" si="777"/>
        <v>16.917655821498549</v>
      </c>
      <c r="T2611" s="12">
        <f t="shared" si="760"/>
        <v>5.2678592821374215</v>
      </c>
    </row>
    <row r="2612" spans="1:20" x14ac:dyDescent="0.25">
      <c r="A2612" s="57">
        <f t="shared" si="761"/>
        <v>106700.69420222122</v>
      </c>
      <c r="B2612" s="12">
        <f t="shared" si="778"/>
        <v>16981.942913620245</v>
      </c>
      <c r="C2612" s="57" t="str">
        <f t="shared" si="762"/>
        <v>-0.170497175808627-1.82014650590123i</v>
      </c>
      <c r="D2612" s="57" t="str">
        <f t="shared" si="763"/>
        <v>7.71219635038278-2.69729875488703i</v>
      </c>
      <c r="E2612" s="57" t="str">
        <f t="shared" si="764"/>
        <v>186.573956867614+15.7446576044085i</v>
      </c>
      <c r="F2612" s="57" t="str">
        <f t="shared" si="765"/>
        <v>3.83340435057626-4.06597951667273i</v>
      </c>
      <c r="G2612" s="57" t="str">
        <f t="shared" si="766"/>
        <v>0.998324021435267-0.0409043965923442i</v>
      </c>
      <c r="H2612" s="57" t="str">
        <f t="shared" si="767"/>
        <v>558.07898828297-2028.98208884197i</v>
      </c>
      <c r="I2612" s="57" t="str">
        <f t="shared" si="768"/>
        <v>-17.2378543389787-28.3431368080982i</v>
      </c>
      <c r="K2612" s="57" t="str">
        <f t="shared" si="769"/>
        <v>0.00151233388190799-0.00943977450789447i</v>
      </c>
      <c r="L2612" s="57" t="str">
        <f t="shared" si="770"/>
        <v>0.000125-0.0295460600642709i</v>
      </c>
      <c r="M2612" s="57" t="str">
        <f t="shared" si="771"/>
        <v>0.0015-0.0142431766753598i</v>
      </c>
      <c r="N2612" s="57">
        <f t="shared" si="772"/>
        <v>84.648592257318398</v>
      </c>
      <c r="O2612" s="57">
        <f t="shared" si="773"/>
        <v>5.2400678211638549</v>
      </c>
      <c r="P2612" s="371">
        <f t="shared" si="774"/>
        <v>5.2400678211638549</v>
      </c>
      <c r="Q2612" s="371">
        <f t="shared" si="775"/>
        <v>-95.351407742681602</v>
      </c>
      <c r="R2612" s="12">
        <f t="shared" si="776"/>
        <v>84.648592257318398</v>
      </c>
      <c r="S2612" s="57">
        <f t="shared" si="777"/>
        <v>16.981942913620244</v>
      </c>
      <c r="T2612" s="12">
        <f t="shared" si="760"/>
        <v>5.2400678211638549</v>
      </c>
    </row>
    <row r="2613" spans="1:20" x14ac:dyDescent="0.25">
      <c r="A2613" s="57">
        <f t="shared" si="761"/>
        <v>107106.15684018965</v>
      </c>
      <c r="B2613" s="12">
        <f t="shared" si="778"/>
        <v>17046.474296692002</v>
      </c>
      <c r="C2613" s="57" t="str">
        <f t="shared" si="762"/>
        <v>-0.170083010024846-1.8143214238544i</v>
      </c>
      <c r="D2613" s="57" t="str">
        <f t="shared" si="763"/>
        <v>7.71153535749216-2.69325920206653i</v>
      </c>
      <c r="E2613" s="57" t="str">
        <f t="shared" si="764"/>
        <v>186.724615396484+15.6713375792443i</v>
      </c>
      <c r="F2613" s="57" t="str">
        <f t="shared" si="765"/>
        <v>3.83335543068105-4.05177671764361i</v>
      </c>
      <c r="G2613" s="57" t="str">
        <f t="shared" si="766"/>
        <v>0.998311281347861-0.0410593093153439i</v>
      </c>
      <c r="H2613" s="57" t="str">
        <f t="shared" si="767"/>
        <v>539.239808429428-2001.34865545336i</v>
      </c>
      <c r="I2613" s="57" t="str">
        <f t="shared" si="768"/>
        <v>-17.0445081737842-27.8063307657849i</v>
      </c>
      <c r="K2613" s="57" t="str">
        <f t="shared" si="769"/>
        <v>0.00150619473772974-0.00940473161842548i</v>
      </c>
      <c r="L2613" s="57" t="str">
        <f t="shared" si="770"/>
        <v>0.000125-0.02943421006602i</v>
      </c>
      <c r="M2613" s="57" t="str">
        <f t="shared" si="771"/>
        <v>0.0015-0.0141892574968717i</v>
      </c>
      <c r="N2613" s="57">
        <f t="shared" si="772"/>
        <v>84.644476215822934</v>
      </c>
      <c r="O2613" s="57">
        <f t="shared" si="773"/>
        <v>5.2122839440027455</v>
      </c>
      <c r="P2613" s="371">
        <f t="shared" si="774"/>
        <v>5.2122839440027455</v>
      </c>
      <c r="Q2613" s="371">
        <f t="shared" si="775"/>
        <v>-95.355523784177066</v>
      </c>
      <c r="R2613" s="12">
        <f t="shared" si="776"/>
        <v>84.644476215822934</v>
      </c>
      <c r="S2613" s="57">
        <f t="shared" si="777"/>
        <v>17.046474296692001</v>
      </c>
      <c r="T2613" s="12">
        <f t="shared" si="760"/>
        <v>5.2122839440027455</v>
      </c>
    </row>
    <row r="2614" spans="1:20" x14ac:dyDescent="0.25">
      <c r="A2614" s="57">
        <f t="shared" si="761"/>
        <v>107513.16023618239</v>
      </c>
      <c r="B2614" s="12">
        <f t="shared" si="778"/>
        <v>17111.250899019433</v>
      </c>
      <c r="C2614" s="57" t="str">
        <f t="shared" si="762"/>
        <v>-0.169682277804927-1.80851533548431i</v>
      </c>
      <c r="D2614" s="57" t="str">
        <f t="shared" si="763"/>
        <v>7.71086944610249-2.68925732684622i</v>
      </c>
      <c r="E2614" s="57" t="str">
        <f t="shared" si="764"/>
        <v>186.875372168438+15.5970050010748i</v>
      </c>
      <c r="F2614" s="57" t="str">
        <f t="shared" si="765"/>
        <v>3.83330613955114-4.03763217419409i</v>
      </c>
      <c r="G2614" s="57" t="str">
        <f t="shared" si="766"/>
        <v>0.998298444580707-0.0412148047241231i</v>
      </c>
      <c r="H2614" s="57" t="str">
        <f t="shared" si="767"/>
        <v>521.234555916368-1974.31244969994i</v>
      </c>
      <c r="I2614" s="57" t="str">
        <f t="shared" si="768"/>
        <v>-16.8514806757593-27.2870825301412i</v>
      </c>
      <c r="K2614" s="57" t="str">
        <f t="shared" si="769"/>
        <v>0.00150010120983043-0.00936981605787377i</v>
      </c>
      <c r="L2614" s="57" t="str">
        <f t="shared" si="770"/>
        <v>0.000125-0.0293227834887627i</v>
      </c>
      <c r="M2614" s="57" t="str">
        <f t="shared" si="771"/>
        <v>0.0015-0.0141355424356163i</v>
      </c>
      <c r="N2614" s="57">
        <f t="shared" si="772"/>
        <v>84.639967799704081</v>
      </c>
      <c r="O2614" s="57">
        <f t="shared" si="773"/>
        <v>5.1845073807326898</v>
      </c>
      <c r="P2614" s="371">
        <f t="shared" si="774"/>
        <v>5.1845073807326898</v>
      </c>
      <c r="Q2614" s="371">
        <f t="shared" si="775"/>
        <v>-95.360032200295919</v>
      </c>
      <c r="R2614" s="12">
        <f t="shared" si="776"/>
        <v>84.639967799704081</v>
      </c>
      <c r="S2614" s="57">
        <f t="shared" si="777"/>
        <v>17.111250899019431</v>
      </c>
      <c r="T2614" s="12">
        <f t="shared" si="760"/>
        <v>5.1845073807326898</v>
      </c>
    </row>
    <row r="2615" spans="1:20" x14ac:dyDescent="0.25">
      <c r="A2615" s="57">
        <f t="shared" si="761"/>
        <v>107921.71024507987</v>
      </c>
      <c r="B2615" s="12">
        <f t="shared" si="778"/>
        <v>17176.273652435706</v>
      </c>
      <c r="C2615" s="57" t="str">
        <f t="shared" si="762"/>
        <v>-0.169294857913908-1.80272811838959i</v>
      </c>
      <c r="D2615" s="57" t="str">
        <f t="shared" si="763"/>
        <v>7.71019858048359-2.68529305974019i</v>
      </c>
      <c r="E2615" s="57" t="str">
        <f t="shared" si="764"/>
        <v>187.026221818085+15.5216565367113i</v>
      </c>
      <c r="F2615" s="57" t="str">
        <f t="shared" si="765"/>
        <v>3.83325647437896-4.02354568250122i</v>
      </c>
      <c r="G2615" s="57" t="str">
        <f t="shared" si="766"/>
        <v>0.998285510402659-0.0413708849646864i</v>
      </c>
      <c r="H2615" s="57" t="str">
        <f t="shared" si="767"/>
        <v>504.018143179894-1947.86054437649i</v>
      </c>
      <c r="I2615" s="57" t="str">
        <f t="shared" si="768"/>
        <v>-16.6590270337556-26.7846313653551i</v>
      </c>
      <c r="K2615" s="57" t="str">
        <f t="shared" si="769"/>
        <v>0.00149405296301277-0.00933502741263948i</v>
      </c>
      <c r="L2615" s="57" t="str">
        <f t="shared" si="770"/>
        <v>0.000125-0.0292117787295904i</v>
      </c>
      <c r="M2615" s="57" t="str">
        <f t="shared" si="771"/>
        <v>0.0015-0.0140820307188846i</v>
      </c>
      <c r="N2615" s="57">
        <f t="shared" si="772"/>
        <v>84.635066834591768</v>
      </c>
      <c r="O2615" s="57">
        <f t="shared" si="773"/>
        <v>5.1567378619657944</v>
      </c>
      <c r="P2615" s="371">
        <f t="shared" si="774"/>
        <v>5.1567378619657944</v>
      </c>
      <c r="Q2615" s="371">
        <f t="shared" si="775"/>
        <v>-95.364933165408232</v>
      </c>
      <c r="R2615" s="12">
        <f t="shared" si="776"/>
        <v>84.635066834591768</v>
      </c>
      <c r="S2615" s="57">
        <f t="shared" si="777"/>
        <v>17.176273652435707</v>
      </c>
      <c r="T2615" s="12">
        <f t="shared" si="760"/>
        <v>5.1567378619657944</v>
      </c>
    </row>
    <row r="2616" spans="1:20" x14ac:dyDescent="0.25">
      <c r="A2616" s="57">
        <f t="shared" si="761"/>
        <v>108331.81274401119</v>
      </c>
      <c r="B2616" s="12">
        <f t="shared" si="778"/>
        <v>17241.543492314962</v>
      </c>
      <c r="C2616" s="57" t="str">
        <f t="shared" si="762"/>
        <v>-0.168920629573681-1.79695965102979i</v>
      </c>
      <c r="D2616" s="57" t="str">
        <f t="shared" si="763"/>
        <v>7.70952272465917-2.68136633167252i</v>
      </c>
      <c r="E2616" s="57" t="str">
        <f t="shared" si="764"/>
        <v>187.177158949889+15.4452888881959i</v>
      </c>
      <c r="F2616" s="57" t="str">
        <f t="shared" si="765"/>
        <v>3.833206432336-4.00951703957335i</v>
      </c>
      <c r="G2616" s="57" t="str">
        <f t="shared" si="766"/>
        <v>0.998272478077078-0.0415275521904177i</v>
      </c>
      <c r="H2616" s="57" t="str">
        <f t="shared" si="767"/>
        <v>487.54829782339-1921.97984939012i</v>
      </c>
      <c r="I2616" s="57" t="str">
        <f t="shared" si="768"/>
        <v>-16.4673728305338-26.2982546193005i</v>
      </c>
      <c r="K2616" s="57" t="str">
        <f t="shared" si="769"/>
        <v>0.00148804966445599-0.00930036526996858i</v>
      </c>
      <c r="L2616" s="57" t="str">
        <f t="shared" si="770"/>
        <v>0.000125-0.0291011941916621i</v>
      </c>
      <c r="M2616" s="57" t="str">
        <f t="shared" si="771"/>
        <v>0.0015-0.0140287215768924i</v>
      </c>
      <c r="N2616" s="57">
        <f t="shared" si="772"/>
        <v>84.629773156773979</v>
      </c>
      <c r="O2616" s="57">
        <f t="shared" si="773"/>
        <v>5.1289751188657151</v>
      </c>
      <c r="P2616" s="371">
        <f t="shared" si="774"/>
        <v>5.1289751188657151</v>
      </c>
      <c r="Q2616" s="371">
        <f t="shared" si="775"/>
        <v>-95.370226843226021</v>
      </c>
      <c r="R2616" s="12">
        <f t="shared" si="776"/>
        <v>84.629773156773979</v>
      </c>
      <c r="S2616" s="57">
        <f t="shared" si="777"/>
        <v>17.241543492314964</v>
      </c>
      <c r="T2616" s="12">
        <f t="shared" si="760"/>
        <v>5.1289751188657151</v>
      </c>
    </row>
    <row r="2617" spans="1:20" x14ac:dyDescent="0.25">
      <c r="A2617" s="57">
        <f t="shared" si="761"/>
        <v>108743.47363243843</v>
      </c>
      <c r="B2617" s="12">
        <f t="shared" si="778"/>
        <v>17307.061357585761</v>
      </c>
      <c r="C2617" s="57" t="str">
        <f t="shared" si="762"/>
        <v>-0.16855947246185-1.79120981272378i</v>
      </c>
      <c r="D2617" s="57" t="str">
        <f t="shared" si="763"/>
        <v>7.70884184240481-2.67747707397471i</v>
      </c>
      <c r="E2617" s="57" t="str">
        <f t="shared" si="764"/>
        <v>187.328178138566+15.3678987931283i</v>
      </c>
      <c r="F2617" s="57" t="str">
        <f t="shared" si="765"/>
        <v>3.83315601057244-3.99554604324688i</v>
      </c>
      <c r="G2617" s="57" t="str">
        <f t="shared" si="766"/>
        <v>0.998259346861794-0.0416848085620995i</v>
      </c>
      <c r="H2617" s="57" t="str">
        <f t="shared" si="767"/>
        <v>471.785369362348-1896.65719119223i</v>
      </c>
      <c r="I2617" s="57" t="str">
        <f t="shared" si="768"/>
        <v>-16.2767170367635-25.8272657713191i</v>
      </c>
      <c r="K2617" s="57" t="str">
        <f t="shared" si="769"/>
        <v>0.00148209098370039-0.00926582921795843i</v>
      </c>
      <c r="L2617" s="57" t="str">
        <f t="shared" si="770"/>
        <v>0.000125-0.0289910282841821i</v>
      </c>
      <c r="M2617" s="57" t="str">
        <f t="shared" si="771"/>
        <v>0.0015-0.0139756142427699i</v>
      </c>
      <c r="N2617" s="57">
        <f t="shared" si="772"/>
        <v>84.624086613148023</v>
      </c>
      <c r="O2617" s="57">
        <f t="shared" si="773"/>
        <v>5.101218883166486</v>
      </c>
      <c r="P2617" s="371">
        <f t="shared" si="774"/>
        <v>5.101218883166486</v>
      </c>
      <c r="Q2617" s="371">
        <f t="shared" si="775"/>
        <v>-95.375913386851977</v>
      </c>
      <c r="R2617" s="12">
        <f t="shared" si="776"/>
        <v>84.624086613148023</v>
      </c>
      <c r="S2617" s="57">
        <f t="shared" si="777"/>
        <v>17.307061357585759</v>
      </c>
      <c r="T2617" s="12">
        <f t="shared" si="760"/>
        <v>5.101218883166486</v>
      </c>
    </row>
    <row r="2618" spans="1:20" x14ac:dyDescent="0.25">
      <c r="A2618" s="57">
        <f t="shared" si="761"/>
        <v>109156.69883224169</v>
      </c>
      <c r="B2618" s="12">
        <f t="shared" si="778"/>
        <v>17372.828190744585</v>
      </c>
      <c r="C2618" s="57" t="str">
        <f t="shared" si="762"/>
        <v>-0.16821126671072-1.78547848364763i</v>
      </c>
      <c r="D2618" s="57" t="str">
        <f t="shared" si="763"/>
        <v>7.70815589724663-2.67362521838331i</v>
      </c>
      <c r="E2618" s="57" t="str">
        <f t="shared" si="764"/>
        <v>187.479273929472+15.289483024981i</v>
      </c>
      <c r="F2618" s="57" t="str">
        <f t="shared" si="765"/>
        <v>3.83310520621697-3.98163249218341i</v>
      </c>
      <c r="G2618" s="57" t="str">
        <f t="shared" si="766"/>
        <v>0.998246116009064-0.041842656247932i</v>
      </c>
      <c r="H2618" s="57" t="str">
        <f t="shared" si="767"/>
        <v>456.692149774531-1871.87938016564i</v>
      </c>
      <c r="I2618" s="57" t="str">
        <f t="shared" si="768"/>
        <v>-16.0872347013896-25.3710125576606i</v>
      </c>
      <c r="K2618" s="57" t="str">
        <f t="shared" si="769"/>
        <v>0.00147617659263128-0.00923141884556142i</v>
      </c>
      <c r="L2618" s="57" t="str">
        <f t="shared" si="770"/>
        <v>0.000125-0.0288812794223771i</v>
      </c>
      <c r="M2618" s="57" t="str">
        <f t="shared" si="771"/>
        <v>0.0015-0.0139227079525502i</v>
      </c>
      <c r="N2618" s="57">
        <f t="shared" si="772"/>
        <v>84.618007061166452</v>
      </c>
      <c r="O2618" s="57">
        <f t="shared" si="773"/>
        <v>5.0734688871888425</v>
      </c>
      <c r="P2618" s="371">
        <f t="shared" si="774"/>
        <v>5.0734688871888425</v>
      </c>
      <c r="Q2618" s="371">
        <f t="shared" si="775"/>
        <v>-95.381992938833548</v>
      </c>
      <c r="R2618" s="12">
        <f t="shared" si="776"/>
        <v>84.618007061166452</v>
      </c>
      <c r="S2618" s="57">
        <f t="shared" si="777"/>
        <v>17.372828190744585</v>
      </c>
      <c r="T2618" s="12">
        <f t="shared" si="760"/>
        <v>5.0734688871888425</v>
      </c>
    </row>
    <row r="2619" spans="1:20" x14ac:dyDescent="0.25">
      <c r="A2619" s="57">
        <f t="shared" si="761"/>
        <v>109571.49428780422</v>
      </c>
      <c r="B2619" s="12">
        <f t="shared" si="778"/>
        <v>17438.844937869417</v>
      </c>
      <c r="C2619" s="57" t="str">
        <f t="shared" si="762"/>
        <v>-0.167875892906298-1.77976554483315i</v>
      </c>
      <c r="D2619" s="57" t="str">
        <f t="shared" si="763"/>
        <v>7.70746485246004-2.66981069703765i</v>
      </c>
      <c r="E2619" s="57" t="str">
        <f t="shared" si="764"/>
        <v>187.630440839009+15.2100383934151i</v>
      </c>
      <c r="F2619" s="57" t="str">
        <f t="shared" si="765"/>
        <v>3.83305401637698-3.96777618586693i</v>
      </c>
      <c r="G2619" s="57" t="str">
        <f t="shared" si="766"/>
        <v>0.998232784765532-0.0420010974235528i</v>
      </c>
      <c r="H2619" s="57" t="str">
        <f t="shared" si="767"/>
        <v>442.233706920638-1847.6332675616i</v>
      </c>
      <c r="I2619" s="57" t="str">
        <f t="shared" si="768"/>
        <v>-15.8990793699005-24.9288751768765i</v>
      </c>
      <c r="K2619" s="57" t="str">
        <f t="shared" si="769"/>
        <v>0.00147030616546364-0.00919713374259016i</v>
      </c>
      <c r="L2619" s="57" t="str">
        <f t="shared" si="770"/>
        <v>0.000125-0.0287719460274727i</v>
      </c>
      <c r="M2619" s="57" t="str">
        <f t="shared" si="771"/>
        <v>0.0015-0.0138700019451586i</v>
      </c>
      <c r="N2619" s="57">
        <f t="shared" si="772"/>
        <v>84.611534368785115</v>
      </c>
      <c r="O2619" s="57">
        <f t="shared" si="773"/>
        <v>5.0457248638596237</v>
      </c>
      <c r="P2619" s="371">
        <f t="shared" si="774"/>
        <v>5.0457248638596237</v>
      </c>
      <c r="Q2619" s="371">
        <f t="shared" si="775"/>
        <v>-95.388465631214885</v>
      </c>
      <c r="R2619" s="12">
        <f t="shared" si="776"/>
        <v>84.611534368785115</v>
      </c>
      <c r="S2619" s="57">
        <f t="shared" si="777"/>
        <v>17.438844937869415</v>
      </c>
      <c r="T2619" s="12">
        <f t="shared" si="760"/>
        <v>5.0457248638596237</v>
      </c>
    </row>
    <row r="2620" spans="1:20" x14ac:dyDescent="0.25">
      <c r="A2620" s="57">
        <f t="shared" si="761"/>
        <v>109987.86596609789</v>
      </c>
      <c r="B2620" s="12">
        <f t="shared" si="778"/>
        <v>17505.112548633322</v>
      </c>
      <c r="C2620" s="57" t="str">
        <f t="shared" si="762"/>
        <v>-0.167553232087334-1.77407087816585i</v>
      </c>
      <c r="D2620" s="57" t="str">
        <f t="shared" si="763"/>
        <v>7.70676867106769-2.66603344247714i</v>
      </c>
      <c r="E2620" s="57" t="str">
        <f t="shared" si="764"/>
        <v>187.781673355033+15.1295617445893i</v>
      </c>
      <c r="F2620" s="57" t="str">
        <f t="shared" si="765"/>
        <v>3.83300243813786-3.9539769246006i</v>
      </c>
      <c r="G2620" s="57" t="str">
        <f t="shared" si="766"/>
        <v>0.998219352372188-0.0421601342720553i</v>
      </c>
      <c r="H2620" s="57" t="str">
        <f t="shared" si="767"/>
        <v>428.377229943636-1823.9057933754i</v>
      </c>
      <c r="I2620" s="57" t="str">
        <f t="shared" si="768"/>
        <v>-15.7123852587164-24.5002645760717i</v>
      </c>
      <c r="K2620" s="57" t="str">
        <f t="shared" si="769"/>
        <v>0.00146447937872647-0.00916297349972147i</v>
      </c>
      <c r="L2620" s="57" t="str">
        <f t="shared" si="770"/>
        <v>0.000125-0.0286630265266714i</v>
      </c>
      <c r="M2620" s="57" t="str">
        <f t="shared" si="771"/>
        <v>0.0015-0.0138174954624014i</v>
      </c>
      <c r="N2620" s="57">
        <f t="shared" si="772"/>
        <v>84.604668414408465</v>
      </c>
      <c r="O2620" s="57">
        <f t="shared" si="773"/>
        <v>5.0179865467283893</v>
      </c>
      <c r="P2620" s="371">
        <f t="shared" si="774"/>
        <v>5.0179865467283893</v>
      </c>
      <c r="Q2620" s="371">
        <f t="shared" si="775"/>
        <v>-95.395331585591535</v>
      </c>
      <c r="R2620" s="12">
        <f t="shared" si="776"/>
        <v>84.604668414408465</v>
      </c>
      <c r="S2620" s="57">
        <f t="shared" si="777"/>
        <v>17.505112548633321</v>
      </c>
      <c r="T2620" s="12">
        <f t="shared" si="760"/>
        <v>5.0179865467283893</v>
      </c>
    </row>
    <row r="2621" spans="1:20" x14ac:dyDescent="0.25">
      <c r="A2621" s="57">
        <f t="shared" si="761"/>
        <v>110405.81985676907</v>
      </c>
      <c r="B2621" s="12">
        <f t="shared" si="778"/>
        <v>17571.631976318131</v>
      </c>
      <c r="C2621" s="57" t="str">
        <f t="shared" si="762"/>
        <v>-0.167243165744509-1.76839436638324i</v>
      </c>
      <c r="D2621" s="57" t="str">
        <f t="shared" si="763"/>
        <v>7.70606731583845-2.66229338763913i</v>
      </c>
      <c r="E2621" s="57" t="str">
        <f t="shared" si="764"/>
        <v>187.932965937257+15.0480499614576i</v>
      </c>
      <c r="F2621" s="57" t="str">
        <f t="shared" si="765"/>
        <v>3.83295046856331-3.94023450950411i</v>
      </c>
      <c r="G2621" s="57" t="str">
        <f t="shared" si="766"/>
        <v>0.998205818064322-0.0423197689840083i</v>
      </c>
      <c r="H2621" s="57" t="str">
        <f t="shared" si="767"/>
        <v>415.0918858027-1800.68402637006i</v>
      </c>
      <c r="I2621" s="57" t="str">
        <f t="shared" si="768"/>
        <v>-15.5272692109296-24.0846208178653i</v>
      </c>
      <c r="K2621" s="57" t="str">
        <f t="shared" si="769"/>
        <v>0.0014586959112474-0.0091289377085009i</v>
      </c>
      <c r="L2621" s="57" t="str">
        <f t="shared" si="770"/>
        <v>0.000125-0.0285545193531295i</v>
      </c>
      <c r="M2621" s="57" t="str">
        <f t="shared" si="771"/>
        <v>0.0015-0.0137651877489554i</v>
      </c>
      <c r="N2621" s="57">
        <f t="shared" si="772"/>
        <v>84.597409086831448</v>
      </c>
      <c r="O2621" s="57">
        <f t="shared" si="773"/>
        <v>4.9902536699856102</v>
      </c>
      <c r="P2621" s="371">
        <f t="shared" si="774"/>
        <v>4.9902536699856102</v>
      </c>
      <c r="Q2621" s="371">
        <f t="shared" si="775"/>
        <v>-95.402590913168552</v>
      </c>
      <c r="R2621" s="12">
        <f t="shared" si="776"/>
        <v>84.597409086831448</v>
      </c>
      <c r="S2621" s="57">
        <f t="shared" si="777"/>
        <v>17.57163197631813</v>
      </c>
      <c r="T2621" s="12">
        <f t="shared" si="760"/>
        <v>4.9902536699856102</v>
      </c>
    </row>
    <row r="2622" spans="1:20" x14ac:dyDescent="0.25">
      <c r="A2622" s="57">
        <f t="shared" si="761"/>
        <v>110825.3619722248</v>
      </c>
      <c r="B2622" s="12">
        <f t="shared" si="778"/>
        <v>17638.404177828139</v>
      </c>
      <c r="C2622" s="57" t="str">
        <f t="shared" si="762"/>
        <v>-0.166945575819583-1.76273589307294i</v>
      </c>
      <c r="D2622" s="57" t="str">
        <f t="shared" si="763"/>
        <v>7.70536074928556-2.65859046585625i</v>
      </c>
      <c r="E2622" s="57" t="str">
        <f t="shared" si="764"/>
        <v>188.084313017676+14.9654999640685i</v>
      </c>
      <c r="F2622" s="57" t="str">
        <f t="shared" si="765"/>
        <v>3.83289810469489-3.92654874251057i</v>
      </c>
      <c r="G2622" s="57" t="str">
        <f t="shared" si="766"/>
        <v>0.998192181071487-0.0424800037574753i</v>
      </c>
      <c r="H2622" s="57" t="str">
        <f t="shared" si="767"/>
        <v>402.348686145804-1777.95519730213i</v>
      </c>
      <c r="I2622" s="57" t="str">
        <f t="shared" si="768"/>
        <v>-15.343832455966-23.6814115270606i</v>
      </c>
      <c r="K2622" s="57" t="str">
        <f t="shared" si="769"/>
        <v>0.00145295544413728-0.00909502596134664i</v>
      </c>
      <c r="L2622" s="57" t="str">
        <f t="shared" si="770"/>
        <v>0.000125-0.0284464229459349i</v>
      </c>
      <c r="M2622" s="57" t="str">
        <f t="shared" si="771"/>
        <v>0.0015-0.0137130780523565i</v>
      </c>
      <c r="N2622" s="57">
        <f t="shared" si="772"/>
        <v>84.589756285182602</v>
      </c>
      <c r="O2622" s="57">
        <f t="shared" si="773"/>
        <v>4.9625259684799286</v>
      </c>
      <c r="P2622" s="371">
        <f t="shared" si="774"/>
        <v>4.9625259684799286</v>
      </c>
      <c r="Q2622" s="371">
        <f t="shared" si="775"/>
        <v>-95.410243714817398</v>
      </c>
      <c r="R2622" s="12">
        <f t="shared" si="776"/>
        <v>84.589756285182602</v>
      </c>
      <c r="S2622" s="57">
        <f t="shared" si="777"/>
        <v>17.638404177828139</v>
      </c>
      <c r="T2622" s="12">
        <f t="shared" si="760"/>
        <v>4.9625259684799286</v>
      </c>
    </row>
    <row r="2623" spans="1:20" x14ac:dyDescent="0.25">
      <c r="A2623" s="57">
        <f t="shared" si="761"/>
        <v>111246.49834771924</v>
      </c>
      <c r="B2623" s="12">
        <f t="shared" si="778"/>
        <v>17705.430113703886</v>
      </c>
      <c r="C2623" s="57" t="str">
        <f t="shared" si="762"/>
        <v>-0.166660344704672-1.75709534267092i</v>
      </c>
      <c r="D2623" s="57" t="str">
        <f t="shared" si="763"/>
        <v>7.70464893366531-2.65492461085413i</v>
      </c>
      <c r="E2623" s="57" t="str">
        <f t="shared" si="764"/>
        <v>188.235709000979+14.8819087098514i</v>
      </c>
      <c r="F2623" s="57" t="str">
        <f t="shared" si="765"/>
        <v>3.83284534355212-3.91291942636381i</v>
      </c>
      <c r="G2623" s="57" t="str">
        <f t="shared" si="766"/>
        <v>0.998178440617453-0.0426408407980333i</v>
      </c>
      <c r="H2623" s="57" t="str">
        <f t="shared" si="767"/>
        <v>390.120363773335-1755.7067262669i</v>
      </c>
      <c r="I2623" s="57" t="str">
        <f t="shared" si="768"/>
        <v>-15.1621621933466-23.2901304153984i</v>
      </c>
      <c r="K2623" s="57" t="str">
        <f t="shared" si="769"/>
        <v>0.00144725766077508-0.009061237851554i</v>
      </c>
      <c r="L2623" s="57" t="str">
        <f t="shared" si="770"/>
        <v>0.000125-0.0283387357500846i</v>
      </c>
      <c r="M2623" s="57" t="str">
        <f t="shared" si="771"/>
        <v>0.0015-0.0136611656229891i</v>
      </c>
      <c r="N2623" s="57">
        <f t="shared" si="772"/>
        <v>84.581709918863567</v>
      </c>
      <c r="O2623" s="57">
        <f t="shared" si="773"/>
        <v>4.9348031777359926</v>
      </c>
      <c r="P2623" s="371">
        <f t="shared" si="774"/>
        <v>4.9348031777359926</v>
      </c>
      <c r="Q2623" s="371">
        <f t="shared" si="775"/>
        <v>-95.418290081136433</v>
      </c>
      <c r="R2623" s="12">
        <f t="shared" si="776"/>
        <v>84.581709918863567</v>
      </c>
      <c r="S2623" s="57">
        <f t="shared" si="777"/>
        <v>17.705430113703887</v>
      </c>
      <c r="T2623" s="12">
        <f t="shared" si="760"/>
        <v>4.9348031777359926</v>
      </c>
    </row>
    <row r="2624" spans="1:20" x14ac:dyDescent="0.25">
      <c r="A2624" s="57">
        <f t="shared" si="761"/>
        <v>111669.23504144058</v>
      </c>
      <c r="B2624" s="12">
        <f t="shared" si="778"/>
        <v>17772.71074813596</v>
      </c>
      <c r="C2624" s="57" t="str">
        <f t="shared" si="762"/>
        <v>-0.166387355241549-1.75147260045951i</v>
      </c>
      <c r="D2624" s="57" t="str">
        <f t="shared" si="763"/>
        <v>7.70393183097522-2.65129575674875i</v>
      </c>
      <c r="E2624" s="57" t="str">
        <f t="shared" si="764"/>
        <v>188.387148264976+14.7972731939009i</v>
      </c>
      <c r="F2624" s="57" t="str">
        <f t="shared" si="765"/>
        <v>3.83279218213187-3.89934636461522i</v>
      </c>
      <c r="G2624" s="57" t="str">
        <f t="shared" si="766"/>
        <v>0.998164595920166-0.0428022823187918i</v>
      </c>
      <c r="H2624" s="57" t="str">
        <f t="shared" si="767"/>
        <v>378.381257992513-1733.92624496211i</v>
      </c>
      <c r="I2624" s="57" t="str">
        <f t="shared" si="768"/>
        <v>-14.9823330186004-22.9102958822741i</v>
      </c>
      <c r="K2624" s="57" t="str">
        <f t="shared" si="769"/>
        <v>0.00144160224679247-0.00902757297329895i</v>
      </c>
      <c r="L2624" s="57" t="str">
        <f t="shared" si="770"/>
        <v>0.000125-0.028231456216462i</v>
      </c>
      <c r="M2624" s="57" t="str">
        <f t="shared" si="771"/>
        <v>0.0015-0.0136094497140756i</v>
      </c>
      <c r="N2624" s="57">
        <f t="shared" si="772"/>
        <v>84.573269907487585</v>
      </c>
      <c r="O2624" s="57">
        <f t="shared" si="773"/>
        <v>4.9070850339711507</v>
      </c>
      <c r="P2624" s="371">
        <f t="shared" si="774"/>
        <v>4.9070850339711507</v>
      </c>
      <c r="Q2624" s="371">
        <f t="shared" si="775"/>
        <v>-95.426730092512415</v>
      </c>
      <c r="R2624" s="12">
        <f t="shared" si="776"/>
        <v>84.573269907487585</v>
      </c>
      <c r="S2624" s="57">
        <f t="shared" si="777"/>
        <v>17.77271074813596</v>
      </c>
      <c r="T2624" s="12">
        <f t="shared" si="760"/>
        <v>4.9070850339711507</v>
      </c>
    </row>
    <row r="2625" spans="1:20" x14ac:dyDescent="0.25">
      <c r="A2625" s="57">
        <f t="shared" si="761"/>
        <v>112093.57813459805</v>
      </c>
      <c r="B2625" s="12">
        <f t="shared" si="778"/>
        <v>17840.247048978876</v>
      </c>
      <c r="C2625" s="57" t="str">
        <f t="shared" si="762"/>
        <v>-0.166126490721024-1.74586755256574i</v>
      </c>
      <c r="D2625" s="57" t="str">
        <f t="shared" si="763"/>
        <v>7.70320940295292-2.64770383804422i</v>
      </c>
      <c r="E2625" s="57" t="str">
        <f t="shared" si="764"/>
        <v>188.538625161026+14.7115904492529i</v>
      </c>
      <c r="F2625" s="57" t="str">
        <f t="shared" si="765"/>
        <v>3.83273861740879-3.88582936162121i</v>
      </c>
      <c r="G2625" s="57" t="str">
        <f t="shared" si="766"/>
        <v>0.998150646191706-0.042964330540412i</v>
      </c>
      <c r="H2625" s="57" t="str">
        <f t="shared" si="767"/>
        <v>367.107208209443-1712.60161456623i</v>
      </c>
      <c r="I2625" s="57" t="str">
        <f t="shared" si="768"/>
        <v>-14.8044082074733-22.5414496889756i</v>
      </c>
      <c r="K2625" s="57" t="str">
        <f t="shared" si="769"/>
        <v>0.00143598889005902-0.0089940309216427i</v>
      </c>
      <c r="L2625" s="57" t="str">
        <f t="shared" si="770"/>
        <v>0.000125-0.0281245828018151i</v>
      </c>
      <c r="M2625" s="57" t="str">
        <f t="shared" si="771"/>
        <v>0.0015-0.0135579295816653i</v>
      </c>
      <c r="N2625" s="57">
        <f t="shared" si="772"/>
        <v>84.564436180816756</v>
      </c>
      <c r="O2625" s="57">
        <f t="shared" si="773"/>
        <v>4.8793712741137032</v>
      </c>
      <c r="P2625" s="371">
        <f t="shared" si="774"/>
        <v>4.8793712741137032</v>
      </c>
      <c r="Q2625" s="371">
        <f t="shared" si="775"/>
        <v>-95.435563819183244</v>
      </c>
      <c r="R2625" s="12">
        <f t="shared" si="776"/>
        <v>84.564436180816756</v>
      </c>
      <c r="S2625" s="57">
        <f t="shared" si="777"/>
        <v>17.840247048978874</v>
      </c>
      <c r="T2625" s="12">
        <f t="shared" si="760"/>
        <v>4.8793712741137032</v>
      </c>
    </row>
    <row r="2626" spans="1:20" x14ac:dyDescent="0.25">
      <c r="A2626" s="57">
        <f t="shared" si="761"/>
        <v>112519.53373150951</v>
      </c>
      <c r="B2626" s="12">
        <f t="shared" si="778"/>
        <v>17908.039987764994</v>
      </c>
      <c r="C2626" s="57" t="str">
        <f t="shared" si="762"/>
        <v>-0.165877634882362-1.74028008595922i</v>
      </c>
      <c r="D2626" s="57" t="str">
        <f t="shared" si="763"/>
        <v>7.70248161107406-2.64414878963005i</v>
      </c>
      <c r="E2626" s="57" t="str">
        <f t="shared" si="764"/>
        <v>188.690134014471+14.6248575471544i</v>
      </c>
      <c r="F2626" s="57" t="str">
        <f t="shared" si="765"/>
        <v>3.83268464633462-3.87236822254002i</v>
      </c>
      <c r="G2626" s="57" t="str">
        <f t="shared" si="766"/>
        <v>0.99813659063824-0.0431269876911258i</v>
      </c>
      <c r="H2626" s="57" t="str">
        <f t="shared" si="767"/>
        <v>356.275455149111-1691.7209398366i</v>
      </c>
      <c r="I2626" s="57" t="str">
        <f t="shared" si="768"/>
        <v>-14.6284408728743-22.1831557037164i</v>
      </c>
      <c r="K2626" s="57" t="str">
        <f t="shared" si="769"/>
        <v>0.00143041728066687-0.00896061129253457i</v>
      </c>
      <c r="L2626" s="57" t="str">
        <f t="shared" si="770"/>
        <v>0.000125-0.0280181139687339i</v>
      </c>
      <c r="M2626" s="57" t="str">
        <f t="shared" si="771"/>
        <v>0.0015-0.0135066044846237i</v>
      </c>
      <c r="N2626" s="57">
        <f t="shared" si="772"/>
        <v>84.555208678696744</v>
      </c>
      <c r="O2626" s="57">
        <f t="shared" si="773"/>
        <v>4.8516616358189086</v>
      </c>
      <c r="P2626" s="371">
        <f t="shared" si="774"/>
        <v>4.8516616358189086</v>
      </c>
      <c r="Q2626" s="371">
        <f t="shared" si="775"/>
        <v>-95.444791321303256</v>
      </c>
      <c r="R2626" s="12">
        <f t="shared" si="776"/>
        <v>84.555208678696744</v>
      </c>
      <c r="S2626" s="57">
        <f t="shared" si="777"/>
        <v>17.908039987764994</v>
      </c>
      <c r="T2626" s="12">
        <f t="shared" si="760"/>
        <v>4.8516616358189086</v>
      </c>
    </row>
    <row r="2627" spans="1:20" x14ac:dyDescent="0.25">
      <c r="A2627" s="57">
        <f t="shared" si="761"/>
        <v>112947.10795968925</v>
      </c>
      <c r="B2627" s="12">
        <f t="shared" si="778"/>
        <v>17976.090539718502</v>
      </c>
      <c r="C2627" s="57" t="str">
        <f t="shared" si="762"/>
        <v>-0.165640671912739-1.73471008845052i</v>
      </c>
      <c r="D2627" s="57" t="str">
        <f t="shared" si="763"/>
        <v>7.70174841655133-2.64063054677887i</v>
      </c>
      <c r="E2627" s="57" t="str">
        <f t="shared" si="764"/>
        <v>188.841669125068+14.53707159733i</v>
      </c>
      <c r="F2627" s="57" t="str">
        <f t="shared" si="765"/>
        <v>3.83263026583832-3.85896275332916i</v>
      </c>
      <c r="G2627" s="57" t="str">
        <f t="shared" si="766"/>
        <v>0.998122428459982-0.0432902560067546i</v>
      </c>
      <c r="H2627" s="57" t="str">
        <f t="shared" si="767"/>
        <v>345.864549137828-1671.27257995575i</v>
      </c>
      <c r="I2627" s="57" t="str">
        <f t="shared" si="768"/>
        <v>-14.4544750074908-21.8349987146287i</v>
      </c>
      <c r="K2627" s="57" t="str">
        <f t="shared" si="769"/>
        <v>0.00142488711091614-0.00892731368281686i</v>
      </c>
      <c r="L2627" s="57" t="str">
        <f t="shared" si="770"/>
        <v>0.000125-0.0279120481856286i</v>
      </c>
      <c r="M2627" s="57" t="str">
        <f t="shared" si="771"/>
        <v>0.0015-0.0134554736846221i</v>
      </c>
      <c r="N2627" s="57">
        <f t="shared" si="772"/>
        <v>84.545587350992363</v>
      </c>
      <c r="O2627" s="57">
        <f t="shared" si="773"/>
        <v>4.8239558574873582</v>
      </c>
      <c r="P2627" s="371">
        <f t="shared" si="774"/>
        <v>4.8239558574873582</v>
      </c>
      <c r="Q2627" s="371">
        <f t="shared" si="775"/>
        <v>-95.454412649007637</v>
      </c>
      <c r="R2627" s="12">
        <f t="shared" si="776"/>
        <v>84.545587350992363</v>
      </c>
      <c r="S2627" s="57">
        <f t="shared" si="777"/>
        <v>17.976090539718502</v>
      </c>
      <c r="T2627" s="12">
        <f t="shared" si="760"/>
        <v>4.8239558574873582</v>
      </c>
    </row>
    <row r="2628" spans="1:20" x14ac:dyDescent="0.25">
      <c r="A2628" s="57">
        <f t="shared" si="761"/>
        <v>113376.30696993606</v>
      </c>
      <c r="B2628" s="12">
        <f t="shared" si="778"/>
        <v>18044.399683769432</v>
      </c>
      <c r="C2628" s="57" t="str">
        <f t="shared" si="762"/>
        <v>-0.165415486446836-1.72915744868898i</v>
      </c>
      <c r="D2628" s="57" t="str">
        <f t="shared" si="763"/>
        <v>7.70100978033231-2.63714904514373i</v>
      </c>
      <c r="E2628" s="57" t="str">
        <f t="shared" si="764"/>
        <v>188.993224767434+14.4482297482323i</v>
      </c>
      <c r="F2628" s="57" t="str">
        <f t="shared" si="765"/>
        <v>3.83257547282581-3.84561276074227i</v>
      </c>
      <c r="G2628" s="57" t="str">
        <f t="shared" si="766"/>
        <v>0.998108158851146-0.0434541377307285i</v>
      </c>
      <c r="H2628" s="57" t="str">
        <f t="shared" si="767"/>
        <v>335.854264921387-1651.24515658406i</v>
      </c>
      <c r="I2628" s="57" t="str">
        <f t="shared" si="768"/>
        <v>-14.2825464236357-21.4965833077359i</v>
      </c>
      <c r="K2628" s="57" t="str">
        <f t="shared" si="769"/>
        <v>0.00141939807529982-0.00889413769022754i</v>
      </c>
      <c r="L2628" s="57" t="str">
        <f t="shared" si="770"/>
        <v>0.000125-0.0278063839267071i</v>
      </c>
      <c r="M2628" s="57" t="str">
        <f t="shared" si="771"/>
        <v>0.0015-0.0134045364461269i</v>
      </c>
      <c r="N2628" s="57">
        <f t="shared" si="772"/>
        <v>84.535572157517024</v>
      </c>
      <c r="O2628" s="57">
        <f t="shared" si="773"/>
        <v>4.7962536782805705</v>
      </c>
      <c r="P2628" s="371">
        <f t="shared" si="774"/>
        <v>4.7962536782805705</v>
      </c>
      <c r="Q2628" s="371">
        <f t="shared" si="775"/>
        <v>-95.464427842482976</v>
      </c>
      <c r="R2628" s="12">
        <f t="shared" si="776"/>
        <v>84.535572157517024</v>
      </c>
      <c r="S2628" s="57">
        <f t="shared" si="777"/>
        <v>18.044399683769431</v>
      </c>
      <c r="T2628" s="12">
        <f t="shared" si="760"/>
        <v>4.7962536782805705</v>
      </c>
    </row>
    <row r="2629" spans="1:20" x14ac:dyDescent="0.25">
      <c r="A2629" s="57">
        <f t="shared" si="761"/>
        <v>113807.13693642183</v>
      </c>
      <c r="B2629" s="12">
        <f t="shared" si="778"/>
        <v>18112.968402567756</v>
      </c>
      <c r="C2629" s="57" t="str">
        <f t="shared" si="762"/>
        <v>-0.165201963566378-1.72362205616097i</v>
      </c>
      <c r="D2629" s="57" t="str">
        <f t="shared" si="763"/>
        <v>7.7002656630984-2.6337042207558i</v>
      </c>
      <c r="E2629" s="57" t="str">
        <f t="shared" si="764"/>
        <v>189.144795191489+14.358329187298i</v>
      </c>
      <c r="F2629" s="57" t="str">
        <f t="shared" si="765"/>
        <v>3.83252026417981-3.83231805232657i</v>
      </c>
      <c r="G2629" s="57" t="str">
        <f t="shared" si="766"/>
        <v>0.998093780999906-0.0436186351141046i</v>
      </c>
      <c r="H2629" s="57" t="str">
        <f t="shared" si="767"/>
        <v>326.225522531922-1631.62755951903i</v>
      </c>
      <c r="I2629" s="57" t="str">
        <f t="shared" si="768"/>
        <v>-14.1126836006942-21.1675328069278i</v>
      </c>
      <c r="K2629" s="57" t="str">
        <f t="shared" si="769"/>
        <v>0.00141394987048918-0.00886108291340419i</v>
      </c>
      <c r="L2629" s="57" t="str">
        <f t="shared" si="770"/>
        <v>0.000125-0.0277011196719536i</v>
      </c>
      <c r="M2629" s="57" t="str">
        <f t="shared" si="771"/>
        <v>0.0015-0.0133537920363886i</v>
      </c>
      <c r="N2629" s="57">
        <f t="shared" si="772"/>
        <v>84.525163067965664</v>
      </c>
      <c r="O2629" s="57">
        <f t="shared" si="773"/>
        <v>4.7685548381387317</v>
      </c>
      <c r="P2629" s="371">
        <f t="shared" si="774"/>
        <v>4.7685548381387317</v>
      </c>
      <c r="Q2629" s="371">
        <f t="shared" si="775"/>
        <v>-95.474836932034336</v>
      </c>
      <c r="R2629" s="12">
        <f t="shared" si="776"/>
        <v>84.525163067965664</v>
      </c>
      <c r="S2629" s="57">
        <f t="shared" si="777"/>
        <v>18.112968402567756</v>
      </c>
      <c r="T2629" s="12">
        <f t="shared" si="760"/>
        <v>4.7685548381387317</v>
      </c>
    </row>
    <row r="2630" spans="1:20" x14ac:dyDescent="0.25">
      <c r="A2630" s="57">
        <f t="shared" si="761"/>
        <v>114239.60405678024</v>
      </c>
      <c r="B2630" s="12">
        <f t="shared" si="778"/>
        <v>18181.797682497516</v>
      </c>
      <c r="C2630" s="57" t="str">
        <f t="shared" si="762"/>
        <v>-0.164999988799803-1.71810380118787i</v>
      </c>
      <c r="D2630" s="57" t="str">
        <f t="shared" si="763"/>
        <v>7.69951602526301-2.63029601002173i</v>
      </c>
      <c r="E2630" s="57" t="str">
        <f t="shared" si="764"/>
        <v>189.296374622898+14.2673671411891i</v>
      </c>
      <c r="F2630" s="57" t="str">
        <f t="shared" si="765"/>
        <v>3.83246463675968-3.81907843641988i</v>
      </c>
      <c r="G2630" s="57" t="str">
        <f t="shared" si="766"/>
        <v>0.998079294088347-0.0437837504155866i</v>
      </c>
      <c r="H2630" s="57" t="str">
        <f t="shared" si="767"/>
        <v>316.960313751383-1612.40895030858i</v>
      </c>
      <c r="I2630" s="57" t="str">
        <f t="shared" si="768"/>
        <v>-13.9449084494474-20.8474882729392i</v>
      </c>
      <c r="K2630" s="57" t="str">
        <f t="shared" si="769"/>
        <v>0.00140854219531901-0.00882814895188759i</v>
      </c>
      <c r="L2630" s="57" t="str">
        <f t="shared" si="770"/>
        <v>0.000125-0.0275962539071066i</v>
      </c>
      <c r="M2630" s="57" t="str">
        <f t="shared" si="771"/>
        <v>0.0015-0.0133032397254319i</v>
      </c>
      <c r="N2630" s="57">
        <f t="shared" si="772"/>
        <v>84.514360061842794</v>
      </c>
      <c r="O2630" s="57">
        <f t="shared" si="773"/>
        <v>4.7408590777970447</v>
      </c>
      <c r="P2630" s="371">
        <f t="shared" si="774"/>
        <v>4.7408590777970447</v>
      </c>
      <c r="Q2630" s="371">
        <f t="shared" si="775"/>
        <v>-95.485639938157206</v>
      </c>
      <c r="R2630" s="12">
        <f t="shared" si="776"/>
        <v>84.514360061842794</v>
      </c>
      <c r="S2630" s="57">
        <f t="shared" si="777"/>
        <v>18.181797682497514</v>
      </c>
      <c r="T2630" s="12">
        <f t="shared" si="760"/>
        <v>4.7408590777970447</v>
      </c>
    </row>
    <row r="2631" spans="1:20" x14ac:dyDescent="0.25">
      <c r="A2631" s="57">
        <f t="shared" si="761"/>
        <v>114673.714552196</v>
      </c>
      <c r="B2631" s="12">
        <f t="shared" si="778"/>
        <v>18250.888513691007</v>
      </c>
      <c r="C2631" s="57" t="str">
        <f t="shared" si="762"/>
        <v>-0.164809448121928-1.71260257492415i</v>
      </c>
      <c r="D2631" s="57" t="str">
        <f t="shared" si="763"/>
        <v>7.69876082696987-2.62692434972109i</v>
      </c>
      <c r="E2631" s="57" t="str">
        <f t="shared" si="764"/>
        <v>189.447957263532+14.1753408760306i</v>
      </c>
      <c r="F2631" s="57" t="str">
        <f t="shared" si="765"/>
        <v>3.83240858740112-3.8058937221478i</v>
      </c>
      <c r="G2631" s="57" t="str">
        <f t="shared" si="766"/>
        <v>0.99806469729242-0.043949485901543i</v>
      </c>
      <c r="H2631" s="57" t="str">
        <f t="shared" si="767"/>
        <v>308.041633753688-1593.57876412059i</v>
      </c>
      <c r="I2631" s="57" t="str">
        <f t="shared" si="768"/>
        <v>-13.7792370015866-20.5361075583737i</v>
      </c>
      <c r="K2631" s="57" t="str">
        <f t="shared" si="769"/>
        <v>0.00140317475077316-0.00879533540612508i</v>
      </c>
      <c r="L2631" s="57" t="str">
        <f t="shared" si="770"/>
        <v>0.000125-0.0274917851236368i</v>
      </c>
      <c r="M2631" s="57" t="str">
        <f t="shared" si="771"/>
        <v>0.0015-0.013252878786045i</v>
      </c>
      <c r="N2631" s="57">
        <f t="shared" si="772"/>
        <v>84.503163128391222</v>
      </c>
      <c r="O2631" s="57">
        <f t="shared" si="773"/>
        <v>4.7131661388025234</v>
      </c>
      <c r="P2631" s="371">
        <f t="shared" si="774"/>
        <v>4.7131661388025234</v>
      </c>
      <c r="Q2631" s="371">
        <f t="shared" si="775"/>
        <v>-95.496836871608778</v>
      </c>
      <c r="R2631" s="12">
        <f t="shared" si="776"/>
        <v>84.503163128391222</v>
      </c>
      <c r="S2631" s="57">
        <f t="shared" si="777"/>
        <v>18.250888513691006</v>
      </c>
      <c r="T2631" s="12">
        <f t="shared" si="760"/>
        <v>4.7131661388025234</v>
      </c>
    </row>
    <row r="2632" spans="1:20" x14ac:dyDescent="0.25">
      <c r="A2632" s="57">
        <f t="shared" si="761"/>
        <v>115109.47466749435</v>
      </c>
      <c r="B2632" s="12">
        <f t="shared" si="778"/>
        <v>18320.241890043031</v>
      </c>
      <c r="C2632" s="57" t="str">
        <f t="shared" si="762"/>
        <v>-0.164630227953735-1.70711826935535i</v>
      </c>
      <c r="D2632" s="57" t="str">
        <f t="shared" si="763"/>
        <v>7.69800002809177-2.62358917700396i</v>
      </c>
      <c r="E2632" s="57" t="str">
        <f t="shared" si="764"/>
        <v>189.599537291916+14.0822476976381i</v>
      </c>
      <c r="F2632" s="57" t="str">
        <f t="shared" si="765"/>
        <v>3.83235211291631-3.79276371942103i</v>
      </c>
      <c r="G2632" s="57" t="str">
        <f t="shared" si="766"/>
        <v>0.998049989781902-0.044115843846026i</v>
      </c>
      <c r="H2632" s="57" t="str">
        <f t="shared" si="767"/>
        <v>299.453417538791-1575.12671013186i</v>
      </c>
      <c r="I2632" s="57" t="str">
        <f t="shared" si="768"/>
        <v>-13.6156800318804-20.2330644158818i</v>
      </c>
      <c r="K2632" s="57" t="str">
        <f t="shared" si="769"/>
        <v>0.00139784723996989-0.00876264187747352i</v>
      </c>
      <c r="L2632" s="57" t="str">
        <f t="shared" si="770"/>
        <v>0.000125-0.0273877118187256i</v>
      </c>
      <c r="M2632" s="57" t="str">
        <f t="shared" si="771"/>
        <v>0.0015-0.0132027084937686i</v>
      </c>
      <c r="N2632" s="57">
        <f t="shared" si="772"/>
        <v>84.491572266516812</v>
      </c>
      <c r="O2632" s="57">
        <f t="shared" si="773"/>
        <v>4.6854757635303086</v>
      </c>
      <c r="P2632" s="371">
        <f t="shared" si="774"/>
        <v>4.6854757635303086</v>
      </c>
      <c r="Q2632" s="371">
        <f t="shared" si="775"/>
        <v>-95.508427733483188</v>
      </c>
      <c r="R2632" s="12">
        <f t="shared" si="776"/>
        <v>84.491572266516812</v>
      </c>
      <c r="S2632" s="57">
        <f t="shared" si="777"/>
        <v>18.320241890043032</v>
      </c>
      <c r="T2632" s="12">
        <f t="shared" si="760"/>
        <v>4.6854757635303086</v>
      </c>
    </row>
    <row r="2633" spans="1:20" x14ac:dyDescent="0.25">
      <c r="A2633" s="57">
        <f t="shared" si="761"/>
        <v>115546.89067123084</v>
      </c>
      <c r="B2633" s="12">
        <f t="shared" si="778"/>
        <v>18389.858809225196</v>
      </c>
      <c r="C2633" s="57" t="str">
        <f t="shared" si="762"/>
        <v>-0.164462215162139-1.70165077729605i</v>
      </c>
      <c r="D2633" s="57" t="str">
        <f t="shared" si="763"/>
        <v>7.69723358822859-2.62029042938823i</v>
      </c>
      <c r="E2633" s="57" t="str">
        <f t="shared" si="764"/>
        <v>189.751108863689+13.9880849517422i</v>
      </c>
      <c r="F2633" s="57" t="str">
        <f t="shared" si="765"/>
        <v>3.83229521009332-3.77968823893242i</v>
      </c>
      <c r="G2633" s="57" t="str">
        <f t="shared" si="766"/>
        <v>0.998035170720346-0.0442828265307906i</v>
      </c>
      <c r="H2633" s="57" t="str">
        <f t="shared" si="767"/>
        <v>291.180480801412-1557.0427706648i</v>
      </c>
      <c r="I2633" s="57" t="str">
        <f t="shared" si="768"/>
        <v>-13.4542436196728-19.9380476566662i</v>
      </c>
      <c r="K2633" s="57" t="str">
        <f t="shared" si="769"/>
        <v>0.00139255936814754-0.00873006796820293i</v>
      </c>
      <c r="L2633" s="57" t="str">
        <f t="shared" si="770"/>
        <v>0.000125-0.0272840324952437i</v>
      </c>
      <c r="M2633" s="57" t="str">
        <f t="shared" si="771"/>
        <v>0.0015-0.0131527281268865i</v>
      </c>
      <c r="N2633" s="57">
        <f t="shared" si="772"/>
        <v>84.479587484713846</v>
      </c>
      <c r="O2633" s="57">
        <f t="shared" si="773"/>
        <v>4.6577876951998363</v>
      </c>
      <c r="P2633" s="371">
        <f t="shared" si="774"/>
        <v>4.6577876951998363</v>
      </c>
      <c r="Q2633" s="371">
        <f t="shared" si="775"/>
        <v>-95.520412515286154</v>
      </c>
      <c r="R2633" s="12">
        <f t="shared" si="776"/>
        <v>84.479587484713846</v>
      </c>
      <c r="S2633" s="57">
        <f t="shared" si="777"/>
        <v>18.389858809225196</v>
      </c>
      <c r="T2633" s="12">
        <f t="shared" si="760"/>
        <v>4.6577876951998363</v>
      </c>
    </row>
    <row r="2634" spans="1:20" x14ac:dyDescent="0.25">
      <c r="A2634" s="57">
        <f t="shared" si="761"/>
        <v>115985.96885578151</v>
      </c>
      <c r="B2634" s="12">
        <f t="shared" si="778"/>
        <v>18459.740272700252</v>
      </c>
      <c r="C2634" s="57" t="str">
        <f t="shared" si="762"/>
        <v>-0.164305297059848-1.6961999923879i</v>
      </c>
      <c r="D2634" s="57" t="str">
        <f t="shared" si="763"/>
        <v>7.69646146670605-2.61702804475718i</v>
      </c>
      <c r="E2634" s="57" t="str">
        <f t="shared" si="764"/>
        <v>189.902666112064+13.8928500242031i</v>
      </c>
      <c r="F2634" s="57" t="str">
        <f t="shared" si="765"/>
        <v>3.83223787569636-3.76666709215436i</v>
      </c>
      <c r="G2634" s="57" t="str">
        <f t="shared" si="766"/>
        <v>0.998020239265034-0.0444504362453122i</v>
      </c>
      <c r="H2634" s="57" t="str">
        <f t="shared" si="767"/>
        <v>283.208464904091-1539.31719927021i</v>
      </c>
      <c r="I2634" s="57" t="str">
        <f t="shared" si="768"/>
        <v>-13.2949296557175-19.6507603565948i</v>
      </c>
      <c r="K2634" s="57" t="str">
        <f t="shared" si="769"/>
        <v>0.00138731084265018-0.00869761328149938i</v>
      </c>
      <c r="L2634" s="57" t="str">
        <f t="shared" si="770"/>
        <v>0.000125-0.0271807456617291i</v>
      </c>
      <c r="M2634" s="57" t="str">
        <f t="shared" si="771"/>
        <v>0.0015-0.0131029369664141i</v>
      </c>
      <c r="N2634" s="57">
        <f t="shared" si="772"/>
        <v>84.467208800988004</v>
      </c>
      <c r="O2634" s="57">
        <f t="shared" si="773"/>
        <v>4.6301016778913402</v>
      </c>
      <c r="P2634" s="371">
        <f t="shared" si="774"/>
        <v>4.6301016778913402</v>
      </c>
      <c r="Q2634" s="371">
        <f t="shared" si="775"/>
        <v>-95.532791199011996</v>
      </c>
      <c r="R2634" s="12">
        <f t="shared" si="776"/>
        <v>84.467208800988004</v>
      </c>
      <c r="S2634" s="57">
        <f t="shared" si="777"/>
        <v>18.459740272700252</v>
      </c>
      <c r="T2634" s="12">
        <f t="shared" si="760"/>
        <v>4.6301016778913402</v>
      </c>
    </row>
    <row r="2635" spans="1:20" x14ac:dyDescent="0.25">
      <c r="A2635" s="57">
        <f t="shared" si="761"/>
        <v>116426.71553743348</v>
      </c>
      <c r="B2635" s="12">
        <f t="shared" si="778"/>
        <v>18529.887285736513</v>
      </c>
      <c r="C2635" s="57" t="str">
        <f t="shared" si="762"/>
        <v>-0.164159361405249-1.69076580909758i</v>
      </c>
      <c r="D2635" s="57" t="str">
        <f t="shared" si="763"/>
        <v>7.69568362257395-2.61380196135683i</v>
      </c>
      <c r="E2635" s="57" t="str">
        <f t="shared" si="764"/>
        <v>190.054203148296+13.7965403412207i</v>
      </c>
      <c r="F2635" s="57" t="str">
        <f t="shared" si="765"/>
        <v>3.83218010646523-3.75370009133594i</v>
      </c>
      <c r="G2635" s="57" t="str">
        <f t="shared" si="766"/>
        <v>0.998005194566935-0.0446186752868066i</v>
      </c>
      <c r="H2635" s="57" t="str">
        <f t="shared" si="767"/>
        <v>275.523785649774-1521.94051792861i</v>
      </c>
      <c r="I2635" s="57" t="str">
        <f t="shared" si="768"/>
        <v>-13.1377362997297-19.3709191072899i</v>
      </c>
      <c r="K2635" s="57" t="str">
        <f t="shared" si="769"/>
        <v>0.00138210137291336-0.0086652774214682i</v>
      </c>
      <c r="L2635" s="57" t="str">
        <f t="shared" si="770"/>
        <v>0.000125-0.0270778498323662i</v>
      </c>
      <c r="M2635" s="57" t="str">
        <f t="shared" si="771"/>
        <v>0.0015-0.013053334296089i</v>
      </c>
      <c r="N2635" s="57">
        <f t="shared" si="772"/>
        <v>84.4544362427782</v>
      </c>
      <c r="O2635" s="57">
        <f t="shared" si="773"/>
        <v>4.6024174565619465</v>
      </c>
      <c r="P2635" s="371">
        <f t="shared" si="774"/>
        <v>4.6024174565619465</v>
      </c>
      <c r="Q2635" s="371">
        <f t="shared" si="775"/>
        <v>-95.5455637572218</v>
      </c>
      <c r="R2635" s="12">
        <f t="shared" si="776"/>
        <v>84.4544362427782</v>
      </c>
      <c r="S2635" s="57">
        <f t="shared" si="777"/>
        <v>18.529887285736514</v>
      </c>
      <c r="T2635" s="12">
        <f t="shared" si="760"/>
        <v>4.6024174565619465</v>
      </c>
    </row>
    <row r="2636" spans="1:20" x14ac:dyDescent="0.25">
      <c r="A2636" s="57">
        <f t="shared" si="761"/>
        <v>116869.13705647574</v>
      </c>
      <c r="B2636" s="12">
        <f t="shared" si="778"/>
        <v>18600.300857422313</v>
      </c>
      <c r="C2636" s="57" t="str">
        <f t="shared" si="762"/>
        <v>-0.164024296402334-1.6853481227146i</v>
      </c>
      <c r="D2636" s="57" t="str">
        <f t="shared" si="763"/>
        <v>7.69490001460431-2.61061211779324i</v>
      </c>
      <c r="E2636" s="57" t="str">
        <f t="shared" si="764"/>
        <v>190.205714062146+13.6991533695345i</v>
      </c>
      <c r="F2636" s="57" t="str">
        <f t="shared" si="765"/>
        <v>3.83212189911532-3.74078704950004i</v>
      </c>
      <c r="G2636" s="57" t="str">
        <f t="shared" si="766"/>
        <v>0.997990035770655-0.0447875459602475i</v>
      </c>
      <c r="H2636" s="57" t="str">
        <f t="shared" si="767"/>
        <v>268.113585572278-1504.90351351922i</v>
      </c>
      <c r="I2636" s="57" t="str">
        <f t="shared" si="768"/>
        <v>-12.9826583934916-19.0982533096806i</v>
      </c>
      <c r="K2636" s="57" t="str">
        <f t="shared" si="769"/>
        <v>0.00137693067044993-0.00863305999313676i</v>
      </c>
      <c r="L2636" s="57" t="str">
        <f t="shared" si="770"/>
        <v>0.000125-0.0269753435269637i</v>
      </c>
      <c r="M2636" s="57" t="str">
        <f t="shared" si="771"/>
        <v>0.0015-0.01300391940236i</v>
      </c>
      <c r="N2636" s="57">
        <f t="shared" si="772"/>
        <v>84.441269846876978</v>
      </c>
      <c r="O2636" s="57">
        <f t="shared" si="773"/>
        <v>4.5747347770609315</v>
      </c>
      <c r="P2636" s="371">
        <f t="shared" si="774"/>
        <v>4.5747347770609315</v>
      </c>
      <c r="Q2636" s="371">
        <f t="shared" si="775"/>
        <v>-95.558730153123022</v>
      </c>
      <c r="R2636" s="12">
        <f t="shared" si="776"/>
        <v>84.441269846876978</v>
      </c>
      <c r="S2636" s="57">
        <f t="shared" si="777"/>
        <v>18.600300857422312</v>
      </c>
      <c r="T2636" s="12">
        <f t="shared" si="760"/>
        <v>4.5747347770609315</v>
      </c>
    </row>
    <row r="2637" spans="1:20" x14ac:dyDescent="0.25">
      <c r="A2637" s="57">
        <f t="shared" si="761"/>
        <v>117313.23977729034</v>
      </c>
      <c r="B2637" s="12">
        <f t="shared" si="778"/>
        <v>18670.982000680517</v>
      </c>
      <c r="C2637" s="57" t="str">
        <f t="shared" si="762"/>
        <v>-0.163899990700744-1.67994682934938i</v>
      </c>
      <c r="D2637" s="57" t="str">
        <f t="shared" si="763"/>
        <v>7.69411060129036-2.60745845303024i</v>
      </c>
      <c r="E2637" s="57" t="str">
        <f t="shared" si="764"/>
        <v>190.35719292235+13.6006866166176i</v>
      </c>
      <c r="F2637" s="57" t="str">
        <f t="shared" si="765"/>
        <v>3.83206325033758-3.72792778044094i</v>
      </c>
      <c r="G2637" s="57" t="str">
        <f t="shared" si="766"/>
        <v>0.997974762014394-0.0449570505783855i</v>
      </c>
      <c r="H2637" s="57" t="str">
        <f t="shared" si="767"/>
        <v>260.96568948481-1488.19723368629i</v>
      </c>
      <c r="I2637" s="57" t="str">
        <f t="shared" si="768"/>
        <v>-12.8296878338605-18.8325045076113i</v>
      </c>
      <c r="K2637" s="57" t="str">
        <f t="shared" si="769"/>
        <v>0.00137179844883594-0.0086009606024576i</v>
      </c>
      <c r="L2637" s="57" t="str">
        <f t="shared" si="770"/>
        <v>0.000125-0.0268732252709341i</v>
      </c>
      <c r="M2637" s="57" t="str">
        <f t="shared" si="771"/>
        <v>0.0015-0.0129546915743774i</v>
      </c>
      <c r="N2637" s="57">
        <f t="shared" si="772"/>
        <v>84.427709659347855</v>
      </c>
      <c r="O2637" s="57">
        <f t="shared" si="773"/>
        <v>4.5470533861463966</v>
      </c>
      <c r="P2637" s="371">
        <f t="shared" si="774"/>
        <v>4.5470533861463966</v>
      </c>
      <c r="Q2637" s="371">
        <f t="shared" si="775"/>
        <v>-95.572290340652145</v>
      </c>
      <c r="R2637" s="12">
        <f t="shared" si="776"/>
        <v>84.427709659347855</v>
      </c>
      <c r="S2637" s="57">
        <f t="shared" si="777"/>
        <v>18.670982000680517</v>
      </c>
      <c r="T2637" s="12">
        <f t="shared" si="760"/>
        <v>4.5470533861463966</v>
      </c>
    </row>
    <row r="2638" spans="1:20" x14ac:dyDescent="0.25">
      <c r="A2638" s="57">
        <f t="shared" si="761"/>
        <v>117759.03008844405</v>
      </c>
      <c r="B2638" s="12">
        <f t="shared" si="778"/>
        <v>18741.931732283105</v>
      </c>
      <c r="C2638" s="57" t="str">
        <f t="shared" si="762"/>
        <v>-0.163786333395734-1.67456182593102i</v>
      </c>
      <c r="D2638" s="57" t="str">
        <f t="shared" si="763"/>
        <v>7.69331534084427-2.60434090638643i</v>
      </c>
      <c r="E2638" s="57" t="str">
        <f t="shared" si="764"/>
        <v>190.508633777097+13.5011376308633i</v>
      </c>
      <c r="F2638" s="57" t="str">
        <f t="shared" si="765"/>
        <v>3.83200415679786-3.71512209872119i</v>
      </c>
      <c r="G2638" s="57" t="str">
        <f t="shared" si="766"/>
        <v>0.997959372429893-0.0451271914617663i</v>
      </c>
      <c r="H2638" s="57" t="str">
        <f t="shared" si="767"/>
        <v>254.068563046596-1471.81298221448i</v>
      </c>
      <c r="I2638" s="57" t="str">
        <f t="shared" si="768"/>
        <v>-12.6788139095774-18.5734257592076i</v>
      </c>
      <c r="K2638" s="57" t="str">
        <f t="shared" si="769"/>
        <v>0.00136670442369674-0.00856897885631117i</v>
      </c>
      <c r="L2638" s="57" t="str">
        <f t="shared" si="770"/>
        <v>0.000125-0.0267714935952721i</v>
      </c>
      <c r="M2638" s="57" t="str">
        <f t="shared" si="771"/>
        <v>0.0015-0.0129056501039822i</v>
      </c>
      <c r="N2638" s="57">
        <f t="shared" si="772"/>
        <v>84.413755735444667</v>
      </c>
      <c r="O2638" s="57">
        <f t="shared" si="773"/>
        <v>4.519373031500324</v>
      </c>
      <c r="P2638" s="371">
        <f t="shared" si="774"/>
        <v>4.519373031500324</v>
      </c>
      <c r="Q2638" s="371">
        <f t="shared" si="775"/>
        <v>-95.586244264555333</v>
      </c>
      <c r="R2638" s="12">
        <f t="shared" si="776"/>
        <v>84.413755735444667</v>
      </c>
      <c r="S2638" s="57">
        <f t="shared" si="777"/>
        <v>18.741931732283106</v>
      </c>
      <c r="T2638" s="12">
        <f t="shared" si="760"/>
        <v>4.519373031500324</v>
      </c>
    </row>
    <row r="2639" spans="1:20" x14ac:dyDescent="0.25">
      <c r="A2639" s="57">
        <f t="shared" si="761"/>
        <v>118206.51440278014</v>
      </c>
      <c r="B2639" s="12">
        <f t="shared" si="778"/>
        <v>18813.151072865781</v>
      </c>
      <c r="C2639" s="57" t="str">
        <f t="shared" si="762"/>
        <v>-0.163683214028285-1.66919301020518i</v>
      </c>
      <c r="D2639" s="57" t="str">
        <f t="shared" si="763"/>
        <v>7.69251419119605-2.60125941753288i</v>
      </c>
      <c r="E2639" s="57" t="str">
        <f t="shared" si="764"/>
        <v>190.660030654499+13.4005040017684i</v>
      </c>
      <c r="F2639" s="57" t="str">
        <f t="shared" si="765"/>
        <v>3.83194461513734-3.7023698196692i</v>
      </c>
      <c r="G2639" s="57" t="str">
        <f t="shared" si="766"/>
        <v>0.997943866142392-0.0452979709387495i</v>
      </c>
      <c r="H2639" s="57" t="str">
        <f t="shared" si="767"/>
        <v>247.411274126219-1455.74231401057i</v>
      </c>
      <c r="I2639" s="57" t="str">
        <f t="shared" si="768"/>
        <v>-12.5300236053987-18.3207810438311i</v>
      </c>
      <c r="K2639" s="57" t="str">
        <f t="shared" si="769"/>
        <v>0.00136164831269286-0.00853711436250843i</v>
      </c>
      <c r="L2639" s="57" t="str">
        <f t="shared" si="770"/>
        <v>0.000125-0.0266701470365332i</v>
      </c>
      <c r="M2639" s="57" t="str">
        <f t="shared" si="771"/>
        <v>0.0015-0.0128567942856966i</v>
      </c>
      <c r="N2639" s="57">
        <f t="shared" si="772"/>
        <v>84.3994081395264</v>
      </c>
      <c r="O2639" s="57">
        <f t="shared" si="773"/>
        <v>4.4916934617441608</v>
      </c>
      <c r="P2639" s="371">
        <f t="shared" si="774"/>
        <v>4.4916934617441608</v>
      </c>
      <c r="Q2639" s="371">
        <f t="shared" si="775"/>
        <v>-95.6005918604736</v>
      </c>
      <c r="R2639" s="12">
        <f t="shared" si="776"/>
        <v>84.3994081395264</v>
      </c>
      <c r="S2639" s="57">
        <f t="shared" si="777"/>
        <v>18.813151072865782</v>
      </c>
      <c r="T2639" s="12">
        <f t="shared" si="760"/>
        <v>4.4916934617441608</v>
      </c>
    </row>
    <row r="2640" spans="1:20" x14ac:dyDescent="0.25">
      <c r="A2640" s="57">
        <f t="shared" si="761"/>
        <v>118655.69915751071</v>
      </c>
      <c r="B2640" s="12">
        <f t="shared" si="778"/>
        <v>18884.64104694267</v>
      </c>
      <c r="C2640" s="57" t="str">
        <f t="shared" si="762"/>
        <v>-0.163590522585248-1.66384028073191i</v>
      </c>
      <c r="D2640" s="57" t="str">
        <f t="shared" si="763"/>
        <v>7.6917071099915-2.59821392649027i</v>
      </c>
      <c r="E2640" s="57" t="str">
        <f t="shared" si="764"/>
        <v>190.811377563073+13.2987833600971i</v>
      </c>
      <c r="F2640" s="57" t="str">
        <f t="shared" si="765"/>
        <v>3.83188462197189-3.68967075937631i</v>
      </c>
      <c r="G2640" s="57" t="str">
        <f t="shared" si="766"/>
        <v>0.997928242270578-0.0454693913455262i</v>
      </c>
      <c r="H2640" s="57" t="str">
        <f t="shared" si="767"/>
        <v>240.983456757271-1439.9770297745i</v>
      </c>
      <c r="I2640" s="57" t="str">
        <f t="shared" si="768"/>
        <v>-12.3833018767002-18.0743447025401i</v>
      </c>
      <c r="K2640" s="57" t="str">
        <f t="shared" si="769"/>
        <v>0.00135662983550635-0.00850536672979373i</v>
      </c>
      <c r="L2640" s="57" t="str">
        <f t="shared" si="770"/>
        <v>0.000125-0.0265691841368134i</v>
      </c>
      <c r="M2640" s="57" t="str">
        <f t="shared" si="771"/>
        <v>0.0015-0.0128081234167131i</v>
      </c>
      <c r="N2640" s="57">
        <f t="shared" si="772"/>
        <v>84.384666944970917</v>
      </c>
      <c r="O2640" s="57">
        <f t="shared" si="773"/>
        <v>4.4640144264541668</v>
      </c>
      <c r="P2640" s="371">
        <f t="shared" si="774"/>
        <v>4.4640144264541668</v>
      </c>
      <c r="Q2640" s="371">
        <f t="shared" si="775"/>
        <v>-95.615333055029083</v>
      </c>
      <c r="R2640" s="12">
        <f t="shared" si="776"/>
        <v>84.384666944970917</v>
      </c>
      <c r="S2640" s="57">
        <f t="shared" si="777"/>
        <v>18.884641046942669</v>
      </c>
      <c r="T2640" s="12">
        <f t="shared" si="760"/>
        <v>4.4640144264541668</v>
      </c>
    </row>
    <row r="2641" spans="1:20" x14ac:dyDescent="0.25">
      <c r="A2641" s="57">
        <f t="shared" si="761"/>
        <v>119106.59081430925</v>
      </c>
      <c r="B2641" s="12">
        <f t="shared" si="778"/>
        <v>18956.402682921052</v>
      </c>
      <c r="C2641" s="57" t="str">
        <f t="shared" si="762"/>
        <v>-0.163508149499443-1.65850353688348i</v>
      </c>
      <c r="D2641" s="57" t="str">
        <f t="shared" si="763"/>
        <v>7.69089405459099-2.59520437362643i</v>
      </c>
      <c r="E2641" s="57" t="str">
        <f t="shared" si="764"/>
        <v>190.962668492218+13.1959733780552i</v>
      </c>
      <c r="F2641" s="57" t="str">
        <f t="shared" si="765"/>
        <v>3.8318241738921-3.67702473469425i</v>
      </c>
      <c r="G2641" s="57" t="str">
        <f t="shared" si="766"/>
        <v>0.99791249992654-0.0456414550261382i</v>
      </c>
      <c r="H2641" s="57" t="str">
        <f t="shared" si="767"/>
        <v>234.775277497746-1424.50917043243i</v>
      </c>
      <c r="I2641" s="57" t="str">
        <f t="shared" si="768"/>
        <v>-12.2386318974094-17.8339009101104i</v>
      </c>
      <c r="K2641" s="57" t="str">
        <f t="shared" si="769"/>
        <v>0.00135164871382698-0.00847373556784728i</v>
      </c>
      <c r="L2641" s="57" t="str">
        <f t="shared" si="770"/>
        <v>0.000125-0.0264686034437272i</v>
      </c>
      <c r="M2641" s="57" t="str">
        <f t="shared" si="771"/>
        <v>0.0015-0.0127596367968849i</v>
      </c>
      <c r="N2641" s="57">
        <f t="shared" si="772"/>
        <v>84.369532234090286</v>
      </c>
      <c r="O2641" s="57">
        <f t="shared" si="773"/>
        <v>4.4363356761766699</v>
      </c>
      <c r="P2641" s="371">
        <f t="shared" si="774"/>
        <v>4.4363356761766699</v>
      </c>
      <c r="Q2641" s="371">
        <f t="shared" si="775"/>
        <v>-95.630467765909714</v>
      </c>
      <c r="R2641" s="12">
        <f t="shared" si="776"/>
        <v>84.369532234090286</v>
      </c>
      <c r="S2641" s="57">
        <f t="shared" si="777"/>
        <v>18.956402682921052</v>
      </c>
      <c r="T2641" s="12">
        <f t="shared" si="760"/>
        <v>4.4363356761766699</v>
      </c>
    </row>
    <row r="2642" spans="1:20" x14ac:dyDescent="0.25">
      <c r="A2642" s="57">
        <f t="shared" si="761"/>
        <v>119559.19585940363</v>
      </c>
      <c r="B2642" s="12">
        <f t="shared" si="778"/>
        <v>19028.437013116152</v>
      </c>
      <c r="C2642" s="57" t="str">
        <f t="shared" si="762"/>
        <v>-0.163435985649938-1.6531826788421i</v>
      </c>
      <c r="D2642" s="57" t="str">
        <f t="shared" si="763"/>
        <v>7.69007498206736-2.59223069965348i</v>
      </c>
      <c r="E2642" s="57" t="str">
        <f t="shared" si="764"/>
        <v>191.113897412703+13.0920717694396i</v>
      </c>
      <c r="F2642" s="57" t="str">
        <f t="shared" si="765"/>
        <v>3.83176326746293-3.66443156323225i</v>
      </c>
      <c r="G2642" s="57" t="str">
        <f t="shared" si="766"/>
        <v>0.997896638215719-0.0458141643324955i</v>
      </c>
      <c r="H2642" s="57" t="str">
        <f t="shared" si="767"/>
        <v>228.777404018895-1409.33101139319i</v>
      </c>
      <c r="I2642" s="57" t="str">
        <f t="shared" si="768"/>
        <v>-12.0959952838192-17.5992431767533i</v>
      </c>
      <c r="K2642" s="57" t="str">
        <f t="shared" si="769"/>
        <v>0.00134670467133844-0.00844222048728768i</v>
      </c>
      <c r="L2642" s="57" t="str">
        <f t="shared" si="770"/>
        <v>0.000125-0.0263684035103878i</v>
      </c>
      <c r="M2642" s="57" t="str">
        <f t="shared" si="771"/>
        <v>0.0015-0.0127113337287158i</v>
      </c>
      <c r="N2642" s="57">
        <f t="shared" si="772"/>
        <v>84.354004098039979</v>
      </c>
      <c r="O2642" s="57">
        <f t="shared" si="773"/>
        <v>4.4086569624428087</v>
      </c>
      <c r="P2642" s="371">
        <f t="shared" si="774"/>
        <v>4.4086569624428087</v>
      </c>
      <c r="Q2642" s="371">
        <f t="shared" si="775"/>
        <v>-95.645995901960021</v>
      </c>
      <c r="R2642" s="12">
        <f t="shared" si="776"/>
        <v>84.354004098039979</v>
      </c>
      <c r="S2642" s="57">
        <f t="shared" si="777"/>
        <v>19.028437013116154</v>
      </c>
      <c r="T2642" s="12">
        <f t="shared" si="760"/>
        <v>4.4086569624428087</v>
      </c>
    </row>
    <row r="2643" spans="1:20" x14ac:dyDescent="0.25">
      <c r="A2643" s="57">
        <f t="shared" si="761"/>
        <v>120013.52080366935</v>
      </c>
      <c r="B2643" s="12">
        <f t="shared" si="778"/>
        <v>19100.745073765993</v>
      </c>
      <c r="C2643" s="57" t="str">
        <f t="shared" si="762"/>
        <v>-0.163373922362226-1.64787760759766i</v>
      </c>
      <c r="D2643" s="57" t="str">
        <f t="shared" si="763"/>
        <v>7.68924984920476-2.5892928456254i</v>
      </c>
      <c r="E2643" s="57" t="str">
        <f t="shared" si="764"/>
        <v>191.265058277139+12.9870762897931i</v>
      </c>
      <c r="F2643" s="57" t="str">
        <f t="shared" si="765"/>
        <v>3.83170189922382-3.65189106335463i</v>
      </c>
      <c r="G2643" s="57" t="str">
        <f t="shared" si="766"/>
        <v>0.99788065623686-0.0459875216243948i</v>
      </c>
      <c r="H2643" s="57" t="str">
        <f t="shared" si="767"/>
        <v>222.98097576291-1394.43505668163i</v>
      </c>
      <c r="I2643" s="57" t="str">
        <f t="shared" si="768"/>
        <v>-11.9553722965983-17.3701738777893i</v>
      </c>
      <c r="K2643" s="57" t="str">
        <f t="shared" si="769"/>
        <v>0.00134179743370491-0.00841082109967433i</v>
      </c>
      <c r="L2643" s="57" t="str">
        <f t="shared" si="770"/>
        <v>0.000125-0.0262685828953853i</v>
      </c>
      <c r="M2643" s="57" t="str">
        <f t="shared" si="771"/>
        <v>0.0015-0.0126632135173499i</v>
      </c>
      <c r="N2643" s="57">
        <f t="shared" si="772"/>
        <v>84.338082636731471</v>
      </c>
      <c r="O2643" s="57">
        <f t="shared" si="773"/>
        <v>4.3809780377832857</v>
      </c>
      <c r="P2643" s="371">
        <f t="shared" si="774"/>
        <v>4.3809780377832857</v>
      </c>
      <c r="Q2643" s="371">
        <f t="shared" si="775"/>
        <v>-95.661917363268529</v>
      </c>
      <c r="R2643" s="12">
        <f t="shared" si="776"/>
        <v>84.338082636731471</v>
      </c>
      <c r="S2643" s="57">
        <f t="shared" si="777"/>
        <v>19.100745073765992</v>
      </c>
      <c r="T2643" s="12">
        <f t="shared" si="760"/>
        <v>4.3809780377832857</v>
      </c>
    </row>
    <row r="2644" spans="1:20" x14ac:dyDescent="0.25">
      <c r="A2644" s="57">
        <f t="shared" si="761"/>
        <v>120469.57218272328</v>
      </c>
      <c r="B2644" s="12">
        <f t="shared" si="778"/>
        <v>19173.327905046302</v>
      </c>
      <c r="C2644" s="57" t="str">
        <f t="shared" si="762"/>
        <v>-0.163321851408571-1.64258822494556i</v>
      </c>
      <c r="D2644" s="57" t="str">
        <f t="shared" si="763"/>
        <v>7.68841861249657-2.58639075293508i</v>
      </c>
      <c r="E2644" s="57" t="str">
        <f t="shared" si="764"/>
        <v>191.416145020484+12.8809847365413i</v>
      </c>
      <c r="F2644" s="57" t="str">
        <f t="shared" si="765"/>
        <v>3.83164006568809-3.63940305417781i</v>
      </c>
      <c r="G2644" s="57" t="str">
        <f t="shared" si="766"/>
        <v>0.997864553081958-0.0461615292695377i</v>
      </c>
      <c r="H2644" s="57" t="str">
        <f t="shared" si="767"/>
        <v>217.377576520841-1379.81403299427i</v>
      </c>
      <c r="I2644" s="57" t="str">
        <f t="shared" si="768"/>
        <v>-11.816742023075-17.1465038096196i</v>
      </c>
      <c r="K2644" s="57" t="str">
        <f t="shared" si="769"/>
        <v>0.00133692672855742-0.00837953701750987i</v>
      </c>
      <c r="L2644" s="57" t="str">
        <f t="shared" si="770"/>
        <v>0.000125-0.0261691401627668i</v>
      </c>
      <c r="M2644" s="57" t="str">
        <f t="shared" si="771"/>
        <v>0.0015-0.0126152754705617i</v>
      </c>
      <c r="N2644" s="57">
        <f t="shared" si="772"/>
        <v>84.321767958739656</v>
      </c>
      <c r="O2644" s="57">
        <f t="shared" si="773"/>
        <v>4.3532986557436306</v>
      </c>
      <c r="P2644" s="371">
        <f t="shared" si="774"/>
        <v>4.3532986557436306</v>
      </c>
      <c r="Q2644" s="371">
        <f t="shared" si="775"/>
        <v>-95.678232041260344</v>
      </c>
      <c r="R2644" s="12">
        <f t="shared" si="776"/>
        <v>84.321767958739656</v>
      </c>
      <c r="S2644" s="57">
        <f t="shared" si="777"/>
        <v>19.173327905046303</v>
      </c>
      <c r="T2644" s="12">
        <f t="shared" si="760"/>
        <v>4.3532986557436306</v>
      </c>
    </row>
    <row r="2645" spans="1:20" x14ac:dyDescent="0.25">
      <c r="A2645" s="57">
        <f t="shared" si="761"/>
        <v>120927.35655701764</v>
      </c>
      <c r="B2645" s="12">
        <f t="shared" si="778"/>
        <v>19246.18655108548</v>
      </c>
      <c r="C2645" s="57" t="str">
        <f t="shared" si="762"/>
        <v>-0.163279665008285-1.63731443348426i</v>
      </c>
      <c r="D2645" s="57" t="str">
        <f t="shared" si="763"/>
        <v>7.68758122814403-2.58352436331184i</v>
      </c>
      <c r="E2645" s="57" t="str">
        <f t="shared" si="764"/>
        <v>191.567151560513+12.7737949491316i</v>
      </c>
      <c r="F2645" s="57" t="str">
        <f t="shared" si="765"/>
        <v>3.83157776334305-3.62696735556787i</v>
      </c>
      <c r="G2645" s="57" t="str">
        <f t="shared" si="766"/>
        <v>0.997848327836217-0.0463361896435485i</v>
      </c>
      <c r="H2645" s="57" t="str">
        <f t="shared" si="767"/>
        <v>211.959208793693-1365.46088371597i</v>
      </c>
      <c r="I2645" s="57" t="str">
        <f t="shared" si="768"/>
        <v>-11.6800825416751-16.9280517704464i</v>
      </c>
      <c r="K2645" s="57" t="str">
        <f t="shared" si="769"/>
        <v>0.00133209228548049-0.00834836785424256i</v>
      </c>
      <c r="L2645" s="57" t="str">
        <f t="shared" si="770"/>
        <v>0.000125-0.0260700738820151i</v>
      </c>
      <c r="M2645" s="57" t="str">
        <f t="shared" si="771"/>
        <v>0.0015-0.0125675188987465i</v>
      </c>
      <c r="N2645" s="57">
        <f t="shared" si="772"/>
        <v>84.305060181211658</v>
      </c>
      <c r="O2645" s="57">
        <f t="shared" si="773"/>
        <v>4.3256185708979293</v>
      </c>
      <c r="P2645" s="371">
        <f t="shared" si="774"/>
        <v>4.3256185708979293</v>
      </c>
      <c r="Q2645" s="371">
        <f t="shared" si="775"/>
        <v>-95.694939818788342</v>
      </c>
      <c r="R2645" s="12">
        <f t="shared" si="776"/>
        <v>84.305060181211658</v>
      </c>
      <c r="S2645" s="57">
        <f t="shared" si="777"/>
        <v>19.246186551085479</v>
      </c>
      <c r="T2645" s="12">
        <f t="shared" si="760"/>
        <v>4.3256185708979293</v>
      </c>
    </row>
    <row r="2646" spans="1:20" x14ac:dyDescent="0.25">
      <c r="A2646" s="57">
        <f t="shared" si="761"/>
        <v>121386.8805119343</v>
      </c>
      <c r="B2646" s="12">
        <f t="shared" si="778"/>
        <v>19319.322059979604</v>
      </c>
      <c r="C2646" s="57" t="str">
        <f t="shared" si="762"/>
        <v>-0.163247255828128-1.63205613661307i</v>
      </c>
      <c r="D2646" s="57" t="str">
        <f t="shared" si="763"/>
        <v>7.68673765205456-2.58069361881867i</v>
      </c>
      <c r="E2646" s="57" t="str">
        <f t="shared" si="764"/>
        <v>191.718071798321+12.6655048091559i</v>
      </c>
      <c r="F2646" s="57" t="str">
        <f t="shared" si="765"/>
        <v>3.83151498864982-3.61458378813791i</v>
      </c>
      <c r="G2646" s="57" t="str">
        <f t="shared" si="766"/>
        <v>0.997831979577993-0.046511505129992i</v>
      </c>
      <c r="H2646" s="57" t="str">
        <f t="shared" si="767"/>
        <v>206.718269809909-1351.36876293064i</v>
      </c>
      <c r="I2646" s="57" t="str">
        <f t="shared" si="768"/>
        <v>-11.5453710702052-16.7146441642709i</v>
      </c>
      <c r="K2646" s="57" t="str">
        <f t="shared" si="769"/>
        <v>0.00132729383599874-0.00831731322426828i</v>
      </c>
      <c r="L2646" s="57" t="str">
        <f t="shared" si="770"/>
        <v>0.000125-0.0259713826280286i</v>
      </c>
      <c r="M2646" s="57" t="str">
        <f t="shared" si="771"/>
        <v>0.0015-0.0125199431149098i</v>
      </c>
      <c r="N2646" s="57">
        <f t="shared" si="772"/>
        <v>84.287959429772386</v>
      </c>
      <c r="O2646" s="57">
        <f t="shared" si="773"/>
        <v>4.2979375388638266</v>
      </c>
      <c r="P2646" s="371">
        <f t="shared" si="774"/>
        <v>4.2979375388638266</v>
      </c>
      <c r="Q2646" s="371">
        <f t="shared" si="775"/>
        <v>-95.712040570227614</v>
      </c>
      <c r="R2646" s="12">
        <f t="shared" si="776"/>
        <v>84.287959429772386</v>
      </c>
      <c r="S2646" s="57">
        <f t="shared" si="777"/>
        <v>19.319322059979605</v>
      </c>
      <c r="T2646" s="12">
        <f t="shared" si="760"/>
        <v>4.2979375388638266</v>
      </c>
    </row>
    <row r="2647" spans="1:20" x14ac:dyDescent="0.25">
      <c r="A2647" s="57">
        <f t="shared" si="761"/>
        <v>121848.15065787965</v>
      </c>
      <c r="B2647" s="12">
        <f t="shared" si="778"/>
        <v>19392.735483807526</v>
      </c>
      <c r="C2647" s="57" t="str">
        <f t="shared" si="762"/>
        <v>-0.163224516982648-1.62681323852966i</v>
      </c>
      <c r="D2647" s="57" t="str">
        <f t="shared" si="763"/>
        <v>7.68588783983985-2.57789846184937i</v>
      </c>
      <c r="E2647" s="57" t="str">
        <f t="shared" si="764"/>
        <v>191.868899618809+12.5561122404747i</v>
      </c>
      <c r="F2647" s="57" t="str">
        <f t="shared" si="765"/>
        <v>3.8314517380429-3.60225217324517i</v>
      </c>
      <c r="G2647" s="57" t="str">
        <f t="shared" si="766"/>
        <v>0.997815507378746-0.046687478120392i</v>
      </c>
      <c r="H2647" s="57" t="str">
        <f t="shared" si="767"/>
        <v>201.647529082265-1337.53102945401i</v>
      </c>
      <c r="I2647" s="57" t="str">
        <f t="shared" si="768"/>
        <v>-11.4125840995117-16.5061146267938i</v>
      </c>
      <c r="K2647" s="57" t="str">
        <f t="shared" si="769"/>
        <v>0.00132253111356358-0.00828637274293292i</v>
      </c>
      <c r="L2647" s="57" t="str">
        <f t="shared" si="770"/>
        <v>0.000125-0.0258730649811004i</v>
      </c>
      <c r="M2647" s="57" t="str">
        <f t="shared" si="771"/>
        <v>0.0015-0.0124725474346581i</v>
      </c>
      <c r="N2647" s="57">
        <f t="shared" si="772"/>
        <v>84.270465838431178</v>
      </c>
      <c r="O2647" s="57">
        <f t="shared" si="773"/>
        <v>4.2702553163160077</v>
      </c>
      <c r="P2647" s="371">
        <f t="shared" si="774"/>
        <v>4.2702553163160077</v>
      </c>
      <c r="Q2647" s="371">
        <f t="shared" si="775"/>
        <v>-95.729534161568822</v>
      </c>
      <c r="R2647" s="12">
        <f t="shared" si="776"/>
        <v>84.270465838431178</v>
      </c>
      <c r="S2647" s="57">
        <f t="shared" si="777"/>
        <v>19.392735483807527</v>
      </c>
      <c r="T2647" s="12">
        <f t="shared" si="760"/>
        <v>4.2702553163160077</v>
      </c>
    </row>
    <row r="2648" spans="1:20" x14ac:dyDescent="0.25">
      <c r="A2648" s="57">
        <f t="shared" si="761"/>
        <v>122311.17363037959</v>
      </c>
      <c r="B2648" s="12">
        <f t="shared" si="778"/>
        <v>19466.427878645994</v>
      </c>
      <c r="C2648" s="57" t="str">
        <f t="shared" si="762"/>
        <v>-0.163211342034688-1.62158564422771i</v>
      </c>
      <c r="D2648" s="57" t="str">
        <f t="shared" si="763"/>
        <v>7.68503174681454-2.57513883512603i</v>
      </c>
      <c r="E2648" s="57" t="str">
        <f t="shared" si="764"/>
        <v>192.019628891172+12.4456152093202i</v>
      </c>
      <c r="F2648" s="57" t="str">
        <f t="shared" si="765"/>
        <v>3.83138800793018-3.58997233298868i</v>
      </c>
      <c r="G2648" s="57" t="str">
        <f t="shared" si="766"/>
        <v>0.99779891030299-0.0468641110142487i</v>
      </c>
      <c r="H2648" s="57" t="str">
        <f t="shared" si="767"/>
        <v>196.740107395911-1323.94124091185i</v>
      </c>
      <c r="I2648" s="57" t="str">
        <f t="shared" si="768"/>
        <v>-11.2816975138968-16.3023036719228i</v>
      </c>
      <c r="K2648" s="57" t="str">
        <f t="shared" si="769"/>
        <v>0.00131780385354007-0.00825554602653429i</v>
      </c>
      <c r="L2648" s="57" t="str">
        <f t="shared" si="770"/>
        <v>0.000125-0.0257751195268982i</v>
      </c>
      <c r="M2648" s="57" t="str">
        <f t="shared" si="771"/>
        <v>0.0015-0.0124253311761886i</v>
      </c>
      <c r="N2648" s="57">
        <f t="shared" si="772"/>
        <v>84.252579549483372</v>
      </c>
      <c r="O2648" s="57">
        <f t="shared" si="773"/>
        <v>4.2425716610004303</v>
      </c>
      <c r="P2648" s="371">
        <f t="shared" si="774"/>
        <v>4.2425716610004303</v>
      </c>
      <c r="Q2648" s="371">
        <f t="shared" si="775"/>
        <v>-95.747420450516628</v>
      </c>
      <c r="R2648" s="12">
        <f t="shared" si="776"/>
        <v>84.252579549483372</v>
      </c>
      <c r="S2648" s="57">
        <f t="shared" si="777"/>
        <v>19.466427878645995</v>
      </c>
      <c r="T2648" s="12">
        <f t="shared" si="760"/>
        <v>4.2425716610004303</v>
      </c>
    </row>
    <row r="2649" spans="1:20" x14ac:dyDescent="0.25">
      <c r="A2649" s="57">
        <f t="shared" si="761"/>
        <v>122775.95609017505</v>
      </c>
      <c r="B2649" s="12">
        <f t="shared" si="778"/>
        <v>19540.400304584851</v>
      </c>
      <c r="C2649" s="57" t="str">
        <f t="shared" si="762"/>
        <v>-0.16320762499577-1.61637325949452i</v>
      </c>
      <c r="D2649" s="57" t="str">
        <f t="shared" si="763"/>
        <v>7.68416932799436-2.5724146816961i</v>
      </c>
      <c r="E2649" s="57" t="str">
        <f t="shared" si="764"/>
        <v>192.170253469403+12.3340117244099i</v>
      </c>
      <c r="F2649" s="57" t="str">
        <f t="shared" si="765"/>
        <v>3.83132379469269-3.57774409020649i</v>
      </c>
      <c r="G2649" s="57" t="str">
        <f t="shared" si="766"/>
        <v>0.997782187408242-0.0470414062190565i</v>
      </c>
      <c r="H2649" s="57" t="str">
        <f t="shared" si="767"/>
        <v>191.989457127431-1310.59314788321i</v>
      </c>
      <c r="I2649" s="57" t="str">
        <f t="shared" si="768"/>
        <v>-11.1526866995379-16.1030583576618i</v>
      </c>
      <c r="K2649" s="57" t="str">
        <f t="shared" si="769"/>
        <v>0.0013131117931937-0.00822483269232419i</v>
      </c>
      <c r="L2649" s="57" t="str">
        <f t="shared" si="770"/>
        <v>0.000125-0.0256775448564437i</v>
      </c>
      <c r="M2649" s="57" t="str">
        <f t="shared" si="771"/>
        <v>0.0015-0.0123782936602796i</v>
      </c>
      <c r="N2649" s="57">
        <f t="shared" si="772"/>
        <v>84.234300713415848</v>
      </c>
      <c r="O2649" s="57">
        <f t="shared" si="773"/>
        <v>4.2148863317482785</v>
      </c>
      <c r="P2649" s="371">
        <f t="shared" si="774"/>
        <v>4.2148863317482785</v>
      </c>
      <c r="Q2649" s="371">
        <f t="shared" si="775"/>
        <v>-95.765699286584152</v>
      </c>
      <c r="R2649" s="12">
        <f t="shared" si="776"/>
        <v>84.234300713415848</v>
      </c>
      <c r="S2649" s="57">
        <f t="shared" si="777"/>
        <v>19.54040030458485</v>
      </c>
      <c r="T2649" s="12">
        <f t="shared" si="760"/>
        <v>4.2148863317482785</v>
      </c>
    </row>
    <row r="2650" spans="1:20" x14ac:dyDescent="0.25">
      <c r="A2650" s="57">
        <f t="shared" si="761"/>
        <v>123242.5047233177</v>
      </c>
      <c r="B2650" s="12">
        <f t="shared" si="778"/>
        <v>19614.653825742273</v>
      </c>
      <c r="C2650" s="57" t="str">
        <f t="shared" si="762"/>
        <v>-0.163213260326665-1.61117599090848i</v>
      </c>
      <c r="D2650" s="57" t="str">
        <f t="shared" si="763"/>
        <v>7.68330053809436-2.56972594492967i</v>
      </c>
      <c r="E2650" s="57" t="str">
        <f t="shared" si="764"/>
        <v>192.320767192784+12.2212998370315i</v>
      </c>
      <c r="F2650" s="57" t="str">
        <f t="shared" si="765"/>
        <v>3.83125909468438-3.565567268473i</v>
      </c>
      <c r="G2650" s="57" t="str">
        <f t="shared" si="766"/>
        <v>0.997765337744968-0.047219366150322i</v>
      </c>
      <c r="H2650" s="57" t="str">
        <f t="shared" si="767"/>
        <v>187.389343802538-1297.48068812533i</v>
      </c>
      <c r="I2650" s="57" t="str">
        <f t="shared" si="768"/>
        <v>-11.0255266420393-15.9082319702448i</v>
      </c>
      <c r="K2650" s="57" t="str">
        <f t="shared" si="769"/>
        <v>0.0013084546716775-0.00819423235851045i</v>
      </c>
      <c r="L2650" s="57" t="str">
        <f t="shared" si="770"/>
        <v>0.000125-0.0255803395660926i</v>
      </c>
      <c r="M2650" s="57" t="str">
        <f t="shared" si="771"/>
        <v>0.0015-0.0123314342102805i</v>
      </c>
      <c r="N2650" s="57">
        <f t="shared" si="772"/>
        <v>84.215629488805803</v>
      </c>
      <c r="O2650" s="57">
        <f t="shared" si="773"/>
        <v>4.1871990884892138</v>
      </c>
      <c r="P2650" s="371">
        <f t="shared" si="774"/>
        <v>4.1871990884892138</v>
      </c>
      <c r="Q2650" s="371">
        <f t="shared" si="775"/>
        <v>-95.784370511194197</v>
      </c>
      <c r="R2650" s="12">
        <f t="shared" si="776"/>
        <v>84.215629488805803</v>
      </c>
      <c r="S2650" s="57">
        <f t="shared" si="777"/>
        <v>19.614653825742273</v>
      </c>
      <c r="T2650" s="12">
        <f t="shared" si="760"/>
        <v>4.1871990884892138</v>
      </c>
    </row>
    <row r="2651" spans="1:20" x14ac:dyDescent="0.25">
      <c r="A2651" s="57">
        <f t="shared" si="761"/>
        <v>123710.82624126633</v>
      </c>
      <c r="B2651" s="12">
        <f t="shared" si="778"/>
        <v>19689.189510280095</v>
      </c>
      <c r="C2651" s="57" t="str">
        <f t="shared" si="762"/>
        <v>-0.163228142937879-1.60599374583664i</v>
      </c>
      <c r="D2651" s="57" t="str">
        <f t="shared" si="763"/>
        <v>7.68242533152751-2.5670725685168i</v>
      </c>
      <c r="E2651" s="57" t="str">
        <f t="shared" si="764"/>
        <v>192.471163886377+12.1074776411397i</v>
      </c>
      <c r="F2651" s="57" t="str">
        <f t="shared" si="765"/>
        <v>3.83119390423191-3.55344169209656i</v>
      </c>
      <c r="G2651" s="57" t="str">
        <f t="shared" si="766"/>
        <v>0.997748360356535-0.0473979932315811i</v>
      </c>
      <c r="H2651" s="57" t="str">
        <f t="shared" si="767"/>
        <v>182.933828806563-1284.59798089335i</v>
      </c>
      <c r="I2651" s="57" t="str">
        <f t="shared" si="768"/>
        <v>-10.9001920141384-15.7176837254315i</v>
      </c>
      <c r="K2651" s="57" t="str">
        <f t="shared" si="769"/>
        <v>0.00130383223001895-0.00816374464425886i</v>
      </c>
      <c r="L2651" s="57" t="str">
        <f t="shared" si="770"/>
        <v>0.000125-0.025483502257514i</v>
      </c>
      <c r="M2651" s="57" t="str">
        <f t="shared" si="771"/>
        <v>0.0015-0.0122847521521025i</v>
      </c>
      <c r="N2651" s="57">
        <f t="shared" si="772"/>
        <v>84.196566042222727</v>
      </c>
      <c r="O2651" s="57">
        <f t="shared" si="773"/>
        <v>4.1595096922650905</v>
      </c>
      <c r="P2651" s="371">
        <f t="shared" si="774"/>
        <v>4.1595096922650905</v>
      </c>
      <c r="Q2651" s="371">
        <f t="shared" si="775"/>
        <v>-95.803433957777273</v>
      </c>
      <c r="R2651" s="12">
        <f t="shared" si="776"/>
        <v>84.196566042222727</v>
      </c>
      <c r="S2651" s="57">
        <f t="shared" si="777"/>
        <v>19.689189510280094</v>
      </c>
      <c r="T2651" s="12">
        <f t="shared" si="760"/>
        <v>4.1595096922650905</v>
      </c>
    </row>
    <row r="2652" spans="1:20" x14ac:dyDescent="0.25">
      <c r="A2652" s="57">
        <f t="shared" si="761"/>
        <v>124180.92738098314</v>
      </c>
      <c r="B2652" s="12">
        <f t="shared" si="778"/>
        <v>19764.008430419159</v>
      </c>
      <c r="C2652" s="57" t="str">
        <f t="shared" si="762"/>
        <v>-0.163252168190219-1.60082643243208i</v>
      </c>
      <c r="D2652" s="57" t="str">
        <f t="shared" si="763"/>
        <v>7.68154366240272-2.56445449646453i</v>
      </c>
      <c r="E2652" s="57" t="str">
        <f t="shared" si="764"/>
        <v>192.621437361527+11.9925432734305i</v>
      </c>
      <c r="F2652" s="57" t="str">
        <f t="shared" si="765"/>
        <v>3.83112821963448-3.54136718611661i</v>
      </c>
      <c r="G2652" s="57" t="str">
        <f t="shared" si="766"/>
        <v>0.997731254279157-0.0475772898944168i</v>
      </c>
      <c r="H2652" s="57" t="str">
        <f t="shared" si="767"/>
        <v>178.617253168615-1271.93932136577i</v>
      </c>
      <c r="I2652" s="57" t="str">
        <f t="shared" si="768"/>
        <v>-10.7766572544833-15.531278485956i</v>
      </c>
      <c r="K2652" s="57" t="str">
        <f t="shared" si="769"/>
        <v>0.00129924421110711-0.00813336916969465i</v>
      </c>
      <c r="L2652" s="57" t="str">
        <f t="shared" si="770"/>
        <v>0.000125-0.0253870315376709i</v>
      </c>
      <c r="M2652" s="57" t="str">
        <f t="shared" si="771"/>
        <v>0.0015-0.0122382468142085i</v>
      </c>
      <c r="N2652" s="57">
        <f t="shared" si="772"/>
        <v>84.177110548126905</v>
      </c>
      <c r="O2652" s="57">
        <f t="shared" si="773"/>
        <v>4.1318179052425972</v>
      </c>
      <c r="P2652" s="371">
        <f t="shared" si="774"/>
        <v>4.1318179052425972</v>
      </c>
      <c r="Q2652" s="371">
        <f t="shared" si="775"/>
        <v>-95.822889451873095</v>
      </c>
      <c r="R2652" s="12">
        <f t="shared" si="776"/>
        <v>84.177110548126905</v>
      </c>
      <c r="S2652" s="57">
        <f t="shared" si="777"/>
        <v>19.76400843041916</v>
      </c>
      <c r="T2652" s="12">
        <f t="shared" si="760"/>
        <v>4.1318179052425972</v>
      </c>
    </row>
    <row r="2653" spans="1:20" x14ac:dyDescent="0.25">
      <c r="A2653" s="57">
        <f t="shared" si="761"/>
        <v>124652.81490503086</v>
      </c>
      <c r="B2653" s="12">
        <f t="shared" si="778"/>
        <v>19839.11166245475</v>
      </c>
      <c r="C2653" s="57" t="str">
        <f t="shared" si="762"/>
        <v>-0.163285231895405-1.59567395963149i</v>
      </c>
      <c r="D2653" s="57" t="str">
        <f t="shared" si="763"/>
        <v>7.68065548452334-2.56187167309423i</v>
      </c>
      <c r="E2653" s="57" t="str">
        <f t="shared" si="764"/>
        <v>192.77158141636+11.8764949134155i</v>
      </c>
      <c r="F2653" s="57" t="str">
        <f t="shared" si="765"/>
        <v>3.83106203716367-3.52934357630133i</v>
      </c>
      <c r="G2653" s="57" t="str">
        <f t="shared" si="766"/>
        <v>0.997714018541841-0.047757258578477i</v>
      </c>
      <c r="H2653" s="57" t="str">
        <f t="shared" si="767"/>
        <v>174.434222346033-1259.49917518467i</v>
      </c>
      <c r="I2653" s="57" t="str">
        <f t="shared" si="768"/>
        <v>-10.6548966383244-15.3488864941822i</v>
      </c>
      <c r="K2653" s="57" t="str">
        <f t="shared" si="769"/>
        <v>0.00129469035967988-0.00810310555590477i</v>
      </c>
      <c r="L2653" s="57" t="str">
        <f t="shared" si="770"/>
        <v>0.000125-0.0252909260187994i</v>
      </c>
      <c r="M2653" s="57" t="str">
        <f t="shared" si="771"/>
        <v>0.0015-0.0121919175276036i</v>
      </c>
      <c r="N2653" s="57">
        <f t="shared" si="772"/>
        <v>84.157263188767118</v>
      </c>
      <c r="O2653" s="57">
        <f t="shared" si="773"/>
        <v>4.1041234907270141</v>
      </c>
      <c r="P2653" s="371">
        <f t="shared" si="774"/>
        <v>4.1041234907270141</v>
      </c>
      <c r="Q2653" s="371">
        <f t="shared" si="775"/>
        <v>-95.842736811232882</v>
      </c>
      <c r="R2653" s="12">
        <f t="shared" si="776"/>
        <v>84.157263188767118</v>
      </c>
      <c r="S2653" s="57">
        <f t="shared" si="777"/>
        <v>19.839111662454751</v>
      </c>
      <c r="T2653" s="12">
        <f t="shared" si="760"/>
        <v>4.1041234907270141</v>
      </c>
    </row>
    <row r="2654" spans="1:20" x14ac:dyDescent="0.25">
      <c r="A2654" s="57">
        <f t="shared" si="761"/>
        <v>125126.49560166999</v>
      </c>
      <c r="B2654" s="12">
        <f t="shared" si="778"/>
        <v>19914.50028677208</v>
      </c>
      <c r="C2654" s="57" t="str">
        <f t="shared" si="762"/>
        <v>-0.163327230316669-1.59053623715248i</v>
      </c>
      <c r="D2654" s="57" t="str">
        <f t="shared" si="763"/>
        <v>7.67976075138546-2.55932404303874i</v>
      </c>
      <c r="E2654" s="57" t="str">
        <f t="shared" si="764"/>
        <v>192.921589836278+11.7593307834866i</v>
      </c>
      <c r="F2654" s="57" t="str">
        <f t="shared" si="765"/>
        <v>3.83099535306316-3.51737068914497i</v>
      </c>
      <c r="G2654" s="57" t="str">
        <f t="shared" si="766"/>
        <v>0.997696652166339-0.0479379017314915i</v>
      </c>
      <c r="H2654" s="57" t="str">
        <f t="shared" si="767"/>
        <v>170.379591941081-1247.27217311731i</v>
      </c>
      <c r="I2654" s="57" t="str">
        <f t="shared" si="768"/>
        <v>-10.5348843408714-15.1703831190712i</v>
      </c>
      <c r="K2654" s="57" t="str">
        <f t="shared" si="769"/>
        <v>0.00129017042231116-0.00807295342493912i</v>
      </c>
      <c r="L2654" s="57" t="str">
        <f t="shared" si="770"/>
        <v>0.000125-0.0251951843183896i</v>
      </c>
      <c r="M2654" s="57" t="str">
        <f t="shared" si="771"/>
        <v>0.0015-0.0121457636258255i</v>
      </c>
      <c r="N2654" s="57">
        <f t="shared" si="772"/>
        <v>84.137024154077693</v>
      </c>
      <c r="O2654" s="57">
        <f t="shared" si="773"/>
        <v>4.0764262131745035</v>
      </c>
      <c r="P2654" s="371">
        <f t="shared" si="774"/>
        <v>4.0764262131745035</v>
      </c>
      <c r="Q2654" s="371">
        <f t="shared" si="775"/>
        <v>-95.862975845922307</v>
      </c>
      <c r="R2654" s="12">
        <f t="shared" si="776"/>
        <v>84.137024154077693</v>
      </c>
      <c r="S2654" s="57">
        <f t="shared" si="777"/>
        <v>19.914500286772078</v>
      </c>
      <c r="T2654" s="12">
        <f t="shared" si="760"/>
        <v>4.0764262131745035</v>
      </c>
    </row>
    <row r="2655" spans="1:20" x14ac:dyDescent="0.25">
      <c r="A2655" s="57">
        <f t="shared" si="761"/>
        <v>125601.97628495634</v>
      </c>
      <c r="B2655" s="12">
        <f t="shared" si="778"/>
        <v>19990.175387861815</v>
      </c>
      <c r="C2655" s="57" t="str">
        <f t="shared" si="762"/>
        <v>-0.163378060169399-1.58541317549094i</v>
      </c>
      <c r="D2655" s="57" t="str">
        <f t="shared" si="763"/>
        <v>7.67885941617613-2.55681155123948i</v>
      </c>
      <c r="E2655" s="57" t="str">
        <f t="shared" si="764"/>
        <v>193.071456394454+11.64104914897i</v>
      </c>
      <c r="F2655" s="57" t="str">
        <f t="shared" si="765"/>
        <v>3.83092816354852-3.50544835186525i</v>
      </c>
      <c r="G2655" s="57" t="str">
        <f t="shared" si="766"/>
        <v>0.997679154167088-0.0481192218092889i</v>
      </c>
      <c r="H2655" s="57" t="str">
        <f t="shared" si="767"/>
        <v>166.448454287001-1235.25310584448i</v>
      </c>
      <c r="I2655" s="57" t="str">
        <f t="shared" si="768"/>
        <v>-10.4165944940021-14.9956486166273i</v>
      </c>
      <c r="K2655" s="57" t="str">
        <f t="shared" si="769"/>
        <v>0.0012856841473983-0.00804291239981242i</v>
      </c>
      <c r="L2655" s="57" t="str">
        <f t="shared" si="770"/>
        <v>0.000125-0.0250998050591648i</v>
      </c>
      <c r="M2655" s="57" t="str">
        <f t="shared" si="771"/>
        <v>0.0015-0.0120997844449347i</v>
      </c>
      <c r="N2655" s="57">
        <f t="shared" si="772"/>
        <v>84.116393641574192</v>
      </c>
      <c r="O2655" s="57">
        <f t="shared" si="773"/>
        <v>4.0487258382046125</v>
      </c>
      <c r="P2655" s="371">
        <f t="shared" si="774"/>
        <v>4.0487258382046125</v>
      </c>
      <c r="Q2655" s="371">
        <f t="shared" si="775"/>
        <v>-95.883606358425808</v>
      </c>
      <c r="R2655" s="12">
        <f t="shared" si="776"/>
        <v>84.116393641574192</v>
      </c>
      <c r="S2655" s="57">
        <f t="shared" si="777"/>
        <v>19.990175387861814</v>
      </c>
      <c r="T2655" s="12">
        <f t="shared" si="760"/>
        <v>4.0487258382046125</v>
      </c>
    </row>
    <row r="2656" spans="1:20" x14ac:dyDescent="0.25">
      <c r="A2656" s="57">
        <f t="shared" si="761"/>
        <v>126079.26379483918</v>
      </c>
      <c r="B2656" s="12">
        <f t="shared" si="778"/>
        <v>20066.13805433569</v>
      </c>
      <c r="C2656" s="57" t="str">
        <f t="shared" si="762"/>
        <v>-0.163437618621837-1.58030468591845i</v>
      </c>
      <c r="D2656" s="57" t="str">
        <f t="shared" si="763"/>
        <v>7.67795143177163-2.55433414294361i</v>
      </c>
      <c r="E2656" s="57" t="str">
        <f t="shared" si="764"/>
        <v>193.221174852342+11.5216483181763i</v>
      </c>
      <c r="F2656" s="57" t="str">
        <f t="shared" si="765"/>
        <v>3.83086046480708-3.49357639240083i</v>
      </c>
      <c r="G2656" s="57" t="str">
        <f t="shared" si="766"/>
        <v>0.997661523551163-0.048301221275815i</v>
      </c>
      <c r="H2656" s="57" t="str">
        <f t="shared" si="767"/>
        <v>162.636125844981-1223.43691887945i</v>
      </c>
      <c r="I2656" s="57" t="str">
        <f t="shared" si="768"/>
        <v>-10.300001236944-14.8245679030357i</v>
      </c>
      <c r="K2656" s="57" t="str">
        <f t="shared" si="769"/>
        <v>0.00128123128514946-0.00801298210450583i</v>
      </c>
      <c r="L2656" s="57" t="str">
        <f t="shared" si="770"/>
        <v>0.000125-0.0250047868690623i</v>
      </c>
      <c r="M2656" s="57" t="str">
        <f t="shared" si="771"/>
        <v>0.0015-0.0120539793235054i</v>
      </c>
      <c r="N2656" s="57">
        <f t="shared" si="772"/>
        <v>84.095371856247326</v>
      </c>
      <c r="O2656" s="57">
        <f t="shared" si="773"/>
        <v>4.0210221326130817</v>
      </c>
      <c r="P2656" s="371">
        <f t="shared" si="774"/>
        <v>4.0210221326130817</v>
      </c>
      <c r="Q2656" s="371">
        <f t="shared" si="775"/>
        <v>-95.904628143752674</v>
      </c>
      <c r="R2656" s="12">
        <f t="shared" si="776"/>
        <v>84.095371856247326</v>
      </c>
      <c r="S2656" s="57">
        <f t="shared" si="777"/>
        <v>20.066138054335688</v>
      </c>
      <c r="T2656" s="12">
        <f t="shared" si="760"/>
        <v>4.0210221326130817</v>
      </c>
    </row>
    <row r="2657" spans="1:20" x14ac:dyDescent="0.25">
      <c r="A2657" s="57">
        <f t="shared" si="761"/>
        <v>126558.36499725957</v>
      </c>
      <c r="B2657" s="12">
        <f t="shared" si="778"/>
        <v>20142.389378942167</v>
      </c>
      <c r="C2657" s="57" t="str">
        <f t="shared" si="762"/>
        <v>-0.163505803295727-1.57521068047955i</v>
      </c>
      <c r="D2657" s="57" t="str">
        <f t="shared" si="763"/>
        <v>7.677036750736-2.55189176370121i</v>
      </c>
      <c r="E2657" s="57" t="str">
        <f t="shared" si="764"/>
        <v>193.370738960164+11.4011266424421i</v>
      </c>
      <c r="F2657" s="57" t="str">
        <f t="shared" si="765"/>
        <v>3.83079225299768-3.48175463940882i</v>
      </c>
      <c r="G2657" s="57" t="str">
        <f t="shared" si="766"/>
        <v>0.997643759318218-0.0484839026031488i</v>
      </c>
      <c r="H2657" s="57" t="str">
        <f t="shared" si="767"/>
        <v>158.938135357957-1211.81870762019i</v>
      </c>
      <c r="I2657" s="57" t="str">
        <f t="shared" si="768"/>
        <v>-10.1850787614919-14.6570303397573i</v>
      </c>
      <c r="K2657" s="57" t="str">
        <f t="shared" si="769"/>
        <v>0.00127681158757115-0.00798316216396826i</v>
      </c>
      <c r="L2657" s="57" t="str">
        <f t="shared" si="770"/>
        <v>0.000125-0.0249101283812137i</v>
      </c>
      <c r="M2657" s="57" t="str">
        <f t="shared" si="771"/>
        <v>0.0015-0.0120083476026155i</v>
      </c>
      <c r="N2657" s="57">
        <f t="shared" si="772"/>
        <v>84.073959010458026</v>
      </c>
      <c r="O2657" s="57">
        <f t="shared" si="773"/>
        <v>3.9933148643838172</v>
      </c>
      <c r="P2657" s="371">
        <f t="shared" si="774"/>
        <v>3.9933148643838172</v>
      </c>
      <c r="Q2657" s="371">
        <f t="shared" si="775"/>
        <v>-95.926040989541974</v>
      </c>
      <c r="R2657" s="12">
        <f t="shared" si="776"/>
        <v>84.073959010458026</v>
      </c>
      <c r="S2657" s="57">
        <f t="shared" si="777"/>
        <v>20.142389378942166</v>
      </c>
      <c r="T2657" s="12">
        <f t="shared" si="760"/>
        <v>3.9933148643838172</v>
      </c>
    </row>
    <row r="2658" spans="1:20" x14ac:dyDescent="0.25">
      <c r="A2658" s="57">
        <f t="shared" si="761"/>
        <v>127039.28678424917</v>
      </c>
      <c r="B2658" s="12">
        <f t="shared" si="778"/>
        <v>20218.930458582148</v>
      </c>
      <c r="C2658" s="57" t="str">
        <f t="shared" si="762"/>
        <v>-0.163582512267106-1.57013107198899i</v>
      </c>
      <c r="D2658" s="57" t="str">
        <f t="shared" si="763"/>
        <v>7.67611532531899-2.54948435936236i</v>
      </c>
      <c r="E2658" s="57" t="str">
        <f t="shared" si="764"/>
        <v>193.520142457418+11.2794825161593i</v>
      </c>
      <c r="F2658" s="57" t="str">
        <f t="shared" si="765"/>
        <v>3.83072352425047-3.46998292226221i</v>
      </c>
      <c r="G2658" s="57" t="str">
        <f t="shared" si="766"/>
        <v>0.997625860460435-0.04866726827152i</v>
      </c>
      <c r="H2658" s="57" t="str">
        <f t="shared" si="767"/>
        <v>155.350212711002-1200.39371253646i</v>
      </c>
      <c r="I2658" s="57" t="str">
        <f t="shared" si="768"/>
        <v>-10.0718013522701-14.4929295298859i</v>
      </c>
      <c r="K2658" s="57" t="str">
        <f t="shared" si="769"/>
        <v>0.00127242480845574-0.00795345220411797i</v>
      </c>
      <c r="L2658" s="57" t="str">
        <f t="shared" si="770"/>
        <v>0.000125-0.0248158282339248i</v>
      </c>
      <c r="M2658" s="57" t="str">
        <f t="shared" si="771"/>
        <v>0.0015-0.0119628886258373i</v>
      </c>
      <c r="N2658" s="57">
        <f t="shared" si="772"/>
        <v>84.052155323827265</v>
      </c>
      <c r="O2658" s="57">
        <f t="shared" si="773"/>
        <v>3.9656038027008051</v>
      </c>
      <c r="P2658" s="371">
        <f t="shared" si="774"/>
        <v>3.9656038027008051</v>
      </c>
      <c r="Q2658" s="371">
        <f t="shared" si="775"/>
        <v>-95.947844676172735</v>
      </c>
      <c r="R2658" s="12">
        <f t="shared" si="776"/>
        <v>84.052155323827265</v>
      </c>
      <c r="S2658" s="57">
        <f t="shared" si="777"/>
        <v>20.218930458582147</v>
      </c>
      <c r="T2658" s="12">
        <f t="shared" si="760"/>
        <v>3.9656038027008051</v>
      </c>
    </row>
    <row r="2659" spans="1:20" x14ac:dyDescent="0.25">
      <c r="A2659" s="57">
        <f t="shared" si="761"/>
        <v>127522.03607402931</v>
      </c>
      <c r="B2659" s="12">
        <f t="shared" si="778"/>
        <v>20295.76239432476</v>
      </c>
      <c r="C2659" s="57" t="str">
        <f t="shared" si="762"/>
        <v>-0.163667644066992-1.56506577402896i</v>
      </c>
      <c r="D2659" s="57" t="str">
        <f t="shared" si="763"/>
        <v>7.67518710745466-2.5471118760742i</v>
      </c>
      <c r="E2659" s="57" t="str">
        <f t="shared" si="764"/>
        <v>193.66937907337+11.1567143768013i</v>
      </c>
      <c r="F2659" s="57" t="str">
        <f t="shared" si="765"/>
        <v>3.8306542746667-3.45826107104726i</v>
      </c>
      <c r="G2659" s="57" t="str">
        <f t="shared" si="766"/>
        <v>0.997607825962467-0.048851320769326i</v>
      </c>
      <c r="H2659" s="57" t="str">
        <f t="shared" si="767"/>
        <v>151.868278451756-1189.1573144927i</v>
      </c>
      <c r="I2659" s="57" t="str">
        <f t="shared" si="768"/>
        <v>-9.96014342250399-14.3321631251236i</v>
      </c>
      <c r="K2659" s="57" t="str">
        <f t="shared" si="769"/>
        <v>0.00126807070336913-0.00792385185184377i</v>
      </c>
      <c r="L2659" s="57" t="str">
        <f t="shared" si="770"/>
        <v>0.000125-0.0247218850706563i</v>
      </c>
      <c r="M2659" s="57" t="str">
        <f t="shared" si="771"/>
        <v>0.0015-0.0119176017392282i</v>
      </c>
      <c r="N2659" s="57">
        <f t="shared" si="772"/>
        <v>84.029961023129559</v>
      </c>
      <c r="O2659" s="57">
        <f t="shared" si="773"/>
        <v>3.9378887179598139</v>
      </c>
      <c r="P2659" s="371">
        <f t="shared" si="774"/>
        <v>3.9378887179598139</v>
      </c>
      <c r="Q2659" s="371">
        <f t="shared" si="775"/>
        <v>-95.970038976870441</v>
      </c>
      <c r="R2659" s="12">
        <f t="shared" si="776"/>
        <v>84.029961023129559</v>
      </c>
      <c r="S2659" s="57">
        <f t="shared" si="777"/>
        <v>20.295762394324761</v>
      </c>
      <c r="T2659" s="12">
        <f t="shared" si="760"/>
        <v>3.9378887179598139</v>
      </c>
    </row>
    <row r="2660" spans="1:20" x14ac:dyDescent="0.25">
      <c r="A2660" s="57">
        <f t="shared" si="761"/>
        <v>128006.61981111062</v>
      </c>
      <c r="B2660" s="12">
        <f t="shared" si="778"/>
        <v>20372.886291423194</v>
      </c>
      <c r="C2660" s="57" t="str">
        <f t="shared" si="762"/>
        <v>-0.163761097682165-1.56001470094639i</v>
      </c>
      <c r="D2660" s="57" t="str">
        <f t="shared" si="763"/>
        <v>7.6742520487595-2.54477426027806i</v>
      </c>
      <c r="E2660" s="57" t="str">
        <f t="shared" si="764"/>
        <v>193.818442527557+11.032820704941i</v>
      </c>
      <c r="F2660" s="57" t="str">
        <f t="shared" si="765"/>
        <v>3.83058450031843-3.4465889165611i</v>
      </c>
      <c r="G2660" s="57" t="str">
        <f t="shared" si="766"/>
        <v>0.997589654801384-0.0490360625931487i</v>
      </c>
      <c r="H2660" s="57" t="str">
        <f t="shared" si="767"/>
        <v>148.488433927599-1178.10503020646i</v>
      </c>
      <c r="I2660" s="57" t="str">
        <f t="shared" si="768"/>
        <v>-9.8500795457195-14.1746326427595i</v>
      </c>
      <c r="K2660" s="57" t="str">
        <f t="shared" si="769"/>
        <v>0.00126374902963859-0.0078943607350068i</v>
      </c>
      <c r="L2660" s="57" t="str">
        <f t="shared" si="770"/>
        <v>0.000125-0.0246282975400042i</v>
      </c>
      <c r="M2660" s="57" t="str">
        <f t="shared" si="771"/>
        <v>0.0015-0.0118724862913212i</v>
      </c>
      <c r="N2660" s="57">
        <f t="shared" si="772"/>
        <v>84.007376342183008</v>
      </c>
      <c r="O2660" s="57">
        <f t="shared" si="773"/>
        <v>3.9101693817805163</v>
      </c>
      <c r="P2660" s="371">
        <f t="shared" si="774"/>
        <v>3.9101693817805163</v>
      </c>
      <c r="Q2660" s="371">
        <f t="shared" si="775"/>
        <v>-95.992623657816992</v>
      </c>
      <c r="R2660" s="12">
        <f t="shared" si="776"/>
        <v>84.007376342183008</v>
      </c>
      <c r="S2660" s="57">
        <f t="shared" si="777"/>
        <v>20.372886291423193</v>
      </c>
      <c r="T2660" s="12">
        <f t="shared" si="760"/>
        <v>3.9101693817805163</v>
      </c>
    </row>
    <row r="2661" spans="1:20" x14ac:dyDescent="0.25">
      <c r="A2661" s="57">
        <f t="shared" si="761"/>
        <v>128493.04496639284</v>
      </c>
      <c r="B2661" s="12">
        <f t="shared" si="778"/>
        <v>20450.303259330602</v>
      </c>
      <c r="C2661" s="57" t="str">
        <f t="shared" si="762"/>
        <v>-0.163862772555971-1.55497776784995i</v>
      </c>
      <c r="D2661" s="57" t="str">
        <f t="shared" si="763"/>
        <v>7.67331010053062-2.54247145870654i</v>
      </c>
      <c r="E2661" s="57" t="str">
        <f t="shared" si="764"/>
        <v>193.967326530282+10.9078000242594i</v>
      </c>
      <c r="F2661" s="57" t="str">
        <f t="shared" si="765"/>
        <v>3.83051419724847-3.43496629030922i</v>
      </c>
      <c r="G2661" s="57" t="str">
        <f t="shared" si="766"/>
        <v>0.99757134594662-0.0492214962477712i</v>
      </c>
      <c r="H2661" s="57" t="str">
        <f t="shared" si="767"/>
        <v>145.206951999369-1167.23250784199i</v>
      </c>
      <c r="I2661" s="57" t="str">
        <f t="shared" si="768"/>
        <v>-9.74158448375252-14.0202432920837i</v>
      </c>
      <c r="K2661" s="57" t="str">
        <f t="shared" si="769"/>
        <v>0.00125945954634034-0.00786497848244126i</v>
      </c>
      <c r="L2661" s="57" t="str">
        <f t="shared" si="770"/>
        <v>0.000125-0.0245350642956807i</v>
      </c>
      <c r="M2661" s="57" t="str">
        <f t="shared" si="771"/>
        <v>0.0015-0.0118275416331154i</v>
      </c>
      <c r="N2661" s="57">
        <f t="shared" si="772"/>
        <v>83.984401521737624</v>
      </c>
      <c r="O2661" s="57">
        <f t="shared" si="773"/>
        <v>3.8824455670169384</v>
      </c>
      <c r="P2661" s="371">
        <f t="shared" si="774"/>
        <v>3.8824455670169384</v>
      </c>
      <c r="Q2661" s="371">
        <f t="shared" si="775"/>
        <v>-96.015598478262376</v>
      </c>
      <c r="R2661" s="12">
        <f t="shared" si="776"/>
        <v>83.984401521737624</v>
      </c>
      <c r="S2661" s="57">
        <f t="shared" si="777"/>
        <v>20.450303259330603</v>
      </c>
      <c r="T2661" s="12">
        <f t="shared" si="760"/>
        <v>3.8824455670169384</v>
      </c>
    </row>
    <row r="2662" spans="1:20" x14ac:dyDescent="0.25">
      <c r="A2662" s="57">
        <f t="shared" si="761"/>
        <v>128981.31853726515</v>
      </c>
      <c r="B2662" s="12">
        <f t="shared" si="778"/>
        <v>20528.01441171606</v>
      </c>
      <c r="C2662" s="57" t="str">
        <f t="shared" si="762"/>
        <v>-0.163972568589116-1.54995489060731i</v>
      </c>
      <c r="D2662" s="57" t="str">
        <f t="shared" si="763"/>
        <v>7.67236121374441-2.54020341838051i</v>
      </c>
      <c r="E2662" s="57" t="str">
        <f t="shared" si="764"/>
        <v>194.116024783114+10.7816509015414i</v>
      </c>
      <c r="F2662" s="57" t="str">
        <f t="shared" si="765"/>
        <v>3.83044336147009-3.42339302450287i</v>
      </c>
      <c r="G2662" s="57" t="str">
        <f t="shared" si="766"/>
        <v>0.99755289835991-0.0494076242461945i</v>
      </c>
      <c r="H2662" s="57" t="str">
        <f t="shared" si="767"/>
        <v>142.020268294366-1156.53552273776i</v>
      </c>
      <c r="I2662" s="57" t="str">
        <f t="shared" si="768"/>
        <v>-9.63463321141322-13.8689038096985i</v>
      </c>
      <c r="K2662" s="57" t="str">
        <f t="shared" si="769"/>
        <v>0.00125520201428764-0.0078357047239558i</v>
      </c>
      <c r="L2662" s="57" t="str">
        <f t="shared" si="770"/>
        <v>0.000125-0.024442183996494i</v>
      </c>
      <c r="M2662" s="57" t="str">
        <f t="shared" si="771"/>
        <v>0.0015-0.0117827671180667i</v>
      </c>
      <c r="N2662" s="57">
        <f t="shared" si="772"/>
        <v>83.961036809364572</v>
      </c>
      <c r="O2662" s="57">
        <f t="shared" si="773"/>
        <v>3.8547170477693014</v>
      </c>
      <c r="P2662" s="371">
        <f t="shared" si="774"/>
        <v>3.8547170477693014</v>
      </c>
      <c r="Q2662" s="371">
        <f t="shared" si="775"/>
        <v>-96.038963190635428</v>
      </c>
      <c r="R2662" s="12">
        <f t="shared" si="776"/>
        <v>83.961036809364572</v>
      </c>
      <c r="S2662" s="57">
        <f t="shared" si="777"/>
        <v>20.528014411716061</v>
      </c>
      <c r="T2662" s="12">
        <f t="shared" si="760"/>
        <v>3.8547170477693014</v>
      </c>
    </row>
    <row r="2663" spans="1:20" x14ac:dyDescent="0.25">
      <c r="A2663" s="57">
        <f t="shared" si="761"/>
        <v>129471.44754770676</v>
      </c>
      <c r="B2663" s="12">
        <f t="shared" si="778"/>
        <v>20606.020866480583</v>
      </c>
      <c r="C2663" s="57" t="str">
        <f t="shared" si="762"/>
        <v>-0.164090386140492-1.54494598584216i</v>
      </c>
      <c r="D2663" s="57" t="str">
        <f t="shared" si="763"/>
        <v>7.67140533905428-2.53797008660613i</v>
      </c>
      <c r="E2663" s="57" t="str">
        <f t="shared" si="764"/>
        <v>194.264530979383+10.6543719466764i</v>
      </c>
      <c r="F2663" s="57" t="str">
        <f t="shared" si="765"/>
        <v>3.83037198896671-3.41186895205663i</v>
      </c>
      <c r="G2663" s="57" t="str">
        <f t="shared" si="766"/>
        <v>0.997534310995242-0.0495944491096544i</v>
      </c>
      <c r="H2663" s="57" t="str">
        <f t="shared" si="767"/>
        <v>138.924972963888-1146.00997326642i</v>
      </c>
      <c r="I2663" s="57" t="str">
        <f t="shared" si="768"/>
        <v>-9.5292009381219-13.720526303222i</v>
      </c>
      <c r="K2663" s="57" t="str">
        <f t="shared" si="769"/>
        <v>0.00125097619601857-0.0078065390903349i</v>
      </c>
      <c r="L2663" s="57" t="str">
        <f t="shared" si="770"/>
        <v>0.000125-0.0243496553063299i</v>
      </c>
      <c r="M2663" s="57" t="str">
        <f t="shared" si="771"/>
        <v>0.0015-0.0117381621020788i</v>
      </c>
      <c r="N2663" s="57">
        <f t="shared" si="772"/>
        <v>83.937282459343294</v>
      </c>
      <c r="O2663" s="57">
        <f t="shared" si="773"/>
        <v>3.8269835993945107</v>
      </c>
      <c r="P2663" s="371">
        <f t="shared" si="774"/>
        <v>3.8269835993945107</v>
      </c>
      <c r="Q2663" s="371">
        <f t="shared" si="775"/>
        <v>-96.062717540656706</v>
      </c>
      <c r="R2663" s="12">
        <f t="shared" si="776"/>
        <v>83.937282459343294</v>
      </c>
      <c r="S2663" s="57">
        <f t="shared" si="777"/>
        <v>20.606020866480584</v>
      </c>
      <c r="T2663" s="12">
        <f t="shared" si="760"/>
        <v>3.8269835993945107</v>
      </c>
    </row>
    <row r="2664" spans="1:20" x14ac:dyDescent="0.25">
      <c r="A2664" s="57">
        <f t="shared" si="761"/>
        <v>129963.43904838806</v>
      </c>
      <c r="B2664" s="12">
        <f t="shared" si="778"/>
        <v>20684.32374577321</v>
      </c>
      <c r="C2664" s="57" t="str">
        <f t="shared" si="762"/>
        <v>-0.164216126028017-1.53995097093133i</v>
      </c>
      <c r="D2664" s="57" t="str">
        <f t="shared" si="763"/>
        <v>7.67044242678947-2.53577141097197i</v>
      </c>
      <c r="E2664" s="57" t="str">
        <f t="shared" si="764"/>
        <v>194.412838804675+10.5259618126384i</v>
      </c>
      <c r="F2664" s="57" t="str">
        <f t="shared" si="765"/>
        <v>3.83030007569187-3.40039390658599i</v>
      </c>
      <c r="G2664" s="57" t="str">
        <f t="shared" si="766"/>
        <v>0.997515582798794-0.0497819733676371i</v>
      </c>
      <c r="H2664" s="57" t="str">
        <f t="shared" si="767"/>
        <v>135.917802913052-1135.65187682498i</v>
      </c>
      <c r="I2664" s="57" t="str">
        <f t="shared" si="768"/>
        <v>-9.4252631267983-13.5750261029108i</v>
      </c>
      <c r="K2664" s="57" t="str">
        <f t="shared" si="769"/>
        <v>0.00124678185578422-0.00777748121333979i</v>
      </c>
      <c r="L2664" s="57" t="str">
        <f t="shared" si="770"/>
        <v>0.000125-0.0242574768941322i</v>
      </c>
      <c r="M2664" s="57" t="str">
        <f t="shared" si="771"/>
        <v>0.0015-0.0116937259434935i</v>
      </c>
      <c r="N2664" s="57">
        <f t="shared" si="772"/>
        <v>83.913138732548489</v>
      </c>
      <c r="O2664" s="57">
        <f t="shared" si="773"/>
        <v>3.799244998517211</v>
      </c>
      <c r="P2664" s="371">
        <f t="shared" si="774"/>
        <v>3.799244998517211</v>
      </c>
      <c r="Q2664" s="371">
        <f t="shared" si="775"/>
        <v>-96.086861267451511</v>
      </c>
      <c r="R2664" s="12">
        <f t="shared" si="776"/>
        <v>83.913138732548489</v>
      </c>
      <c r="S2664" s="57">
        <f t="shared" si="777"/>
        <v>20.684323745773209</v>
      </c>
      <c r="T2664" s="12">
        <f t="shared" si="760"/>
        <v>3.799244998517211</v>
      </c>
    </row>
    <row r="2665" spans="1:20" x14ac:dyDescent="0.25">
      <c r="A2665" s="57">
        <f t="shared" si="761"/>
        <v>130457.30011677193</v>
      </c>
      <c r="B2665" s="12">
        <f t="shared" si="778"/>
        <v>20762.924176007149</v>
      </c>
      <c r="C2665" s="57" t="str">
        <f t="shared" si="762"/>
        <v>-0.164349689529505-1.53496976400176i</v>
      </c>
      <c r="D2665" s="57" t="str">
        <f t="shared" si="763"/>
        <v>7.66947242695293-2.53360733934587i</v>
      </c>
      <c r="E2665" s="57" t="str">
        <f t="shared" si="764"/>
        <v>194.560941937329+10.396419195464i</v>
      </c>
      <c r="F2665" s="57" t="str">
        <f t="shared" si="765"/>
        <v>3.83022761756884-3.38896772240476i</v>
      </c>
      <c r="G2665" s="57" t="str">
        <f t="shared" si="766"/>
        <v>0.997496712708882-0.0499701995578967i</v>
      </c>
      <c r="H2665" s="57" t="str">
        <f t="shared" si="767"/>
        <v>132.995634472856-1125.45736595334i</v>
      </c>
      <c r="I2665" s="57" t="str">
        <f t="shared" si="768"/>
        <v>-9.3227955102676-13.4323216207573i</v>
      </c>
      <c r="K2665" s="57" t="str">
        <f t="shared" si="769"/>
        <v>0.00124261875953661-0.00774853072570945i</v>
      </c>
      <c r="L2665" s="57" t="str">
        <f t="shared" si="770"/>
        <v>0.000125-0.0241656474338834i</v>
      </c>
      <c r="M2665" s="57" t="str">
        <f t="shared" si="771"/>
        <v>0.0015-0.0116494580030818i</v>
      </c>
      <c r="N2665" s="57">
        <f t="shared" si="772"/>
        <v>83.888605896335093</v>
      </c>
      <c r="O2665" s="57">
        <f t="shared" si="773"/>
        <v>3.7715010230399555</v>
      </c>
      <c r="P2665" s="371">
        <f t="shared" si="774"/>
        <v>3.7715010230399555</v>
      </c>
      <c r="Q2665" s="371">
        <f t="shared" si="775"/>
        <v>-96.111394103664907</v>
      </c>
      <c r="R2665" s="12">
        <f t="shared" si="776"/>
        <v>83.888605896335093</v>
      </c>
      <c r="S2665" s="57">
        <f t="shared" si="777"/>
        <v>20.76292417600715</v>
      </c>
      <c r="T2665" s="12">
        <f t="shared" si="760"/>
        <v>3.7715010230399555</v>
      </c>
    </row>
    <row r="2666" spans="1:20" x14ac:dyDescent="0.25">
      <c r="A2666" s="57">
        <f t="shared" si="761"/>
        <v>130953.03785721568</v>
      </c>
      <c r="B2666" s="12">
        <f t="shared" si="778"/>
        <v>20841.823287875977</v>
      </c>
      <c r="C2666" s="57" t="str">
        <f t="shared" si="762"/>
        <v>-0.164490978383515-1.53000228392747i</v>
      </c>
      <c r="D2666" s="57" t="str">
        <f t="shared" si="763"/>
        <v>7.66849528921962-2.53147781987199i</v>
      </c>
      <c r="E2666" s="57" t="str">
        <f t="shared" si="764"/>
        <v>194.708834048931+10.2657428342244i</v>
      </c>
      <c r="F2666" s="57" t="str">
        <f t="shared" si="765"/>
        <v>3.8301546104905-3.37759023452271i</v>
      </c>
      <c r="G2666" s="57" t="str">
        <f t="shared" si="766"/>
        <v>0.997477699655898-0.0501591302264706i</v>
      </c>
      <c r="H2666" s="57" t="str">
        <f t="shared" si="767"/>
        <v>130.155476486618-1115.42268457836i</v>
      </c>
      <c r="I2666" s="57" t="str">
        <f t="shared" si="768"/>
        <v>-9.22177410541609-13.292334216644i</v>
      </c>
      <c r="K2666" s="57" t="str">
        <f t="shared" si="769"/>
        <v>0.00123848667491702-0.00771968726116171i</v>
      </c>
      <c r="L2666" s="57" t="str">
        <f t="shared" si="770"/>
        <v>0.000125-0.024074165604586i</v>
      </c>
      <c r="M2666" s="57" t="str">
        <f t="shared" si="771"/>
        <v>0.0015-0.0116053576440345i</v>
      </c>
      <c r="N2666" s="57">
        <f t="shared" si="772"/>
        <v>83.863684224423935</v>
      </c>
      <c r="O2666" s="57">
        <f t="shared" si="773"/>
        <v>3.7437514521533477</v>
      </c>
      <c r="P2666" s="371">
        <f t="shared" si="774"/>
        <v>3.7437514521533477</v>
      </c>
      <c r="Q2666" s="371">
        <f t="shared" si="775"/>
        <v>-96.136315775576065</v>
      </c>
      <c r="R2666" s="12">
        <f t="shared" si="776"/>
        <v>83.863684224423935</v>
      </c>
      <c r="S2666" s="57">
        <f t="shared" si="777"/>
        <v>20.841823287875979</v>
      </c>
      <c r="T2666" s="12">
        <f t="shared" si="760"/>
        <v>3.7437514521533477</v>
      </c>
    </row>
    <row r="2667" spans="1:20" x14ac:dyDescent="0.25">
      <c r="A2667" s="57">
        <f t="shared" si="761"/>
        <v>131450.65940107309</v>
      </c>
      <c r="B2667" s="12">
        <f t="shared" si="778"/>
        <v>20921.022216369907</v>
      </c>
      <c r="C2667" s="57" t="str">
        <f t="shared" si="762"/>
        <v>-0.164639894790291-1.52504845032651i</v>
      </c>
      <c r="D2667" s="57" t="str">
        <f t="shared" si="763"/>
        <v>7.66751096293502-2.52938280096779i</v>
      </c>
      <c r="E2667" s="57" t="str">
        <f t="shared" si="764"/>
        <v>194.856508804799+10.1339315109801i</v>
      </c>
      <c r="F2667" s="57" t="str">
        <f t="shared" si="765"/>
        <v>3.83008105031913-3.36626127864309i</v>
      </c>
      <c r="G2667" s="57" t="str">
        <f t="shared" si="766"/>
        <v>0.997458542562255-0.0503487679276961i</v>
      </c>
      <c r="H2667" s="57" t="str">
        <f t="shared" si="767"/>
        <v>127.394463784658-1105.5441843808i</v>
      </c>
      <c r="I2667" s="57" t="str">
        <f t="shared" si="768"/>
        <v>-9.12217522531148-13.1549880711601i</v>
      </c>
      <c r="K2667" s="57" t="str">
        <f t="shared" si="769"/>
        <v>0.00123438537124407-0.00769095045439397i</v>
      </c>
      <c r="L2667" s="57" t="str">
        <f t="shared" si="770"/>
        <v>0.000125-0.0239830300902431i</v>
      </c>
      <c r="M2667" s="57" t="str">
        <f t="shared" si="771"/>
        <v>0.0015-0.0115614242319531i</v>
      </c>
      <c r="N2667" s="57">
        <f t="shared" si="772"/>
        <v>83.838373996783645</v>
      </c>
      <c r="O2667" s="57">
        <f t="shared" si="773"/>
        <v>3.7159960663460985</v>
      </c>
      <c r="P2667" s="371">
        <f t="shared" si="774"/>
        <v>3.7159960663460985</v>
      </c>
      <c r="Q2667" s="371">
        <f t="shared" si="775"/>
        <v>-96.161626003216355</v>
      </c>
      <c r="R2667" s="12">
        <f t="shared" si="776"/>
        <v>83.838373996783645</v>
      </c>
      <c r="S2667" s="57">
        <f t="shared" si="777"/>
        <v>20.921022216369906</v>
      </c>
      <c r="T2667" s="12">
        <f t="shared" si="760"/>
        <v>3.7159960663460985</v>
      </c>
    </row>
    <row r="2668" spans="1:20" x14ac:dyDescent="0.25">
      <c r="A2668" s="57">
        <f t="shared" si="761"/>
        <v>131950.17190679719</v>
      </c>
      <c r="B2668" s="12">
        <f t="shared" si="778"/>
        <v>21000.522100792114</v>
      </c>
      <c r="C2668" s="57" t="str">
        <f t="shared" si="762"/>
        <v>-0.164796341412601-1.52010818355803i</v>
      </c>
      <c r="D2668" s="57" t="str">
        <f t="shared" si="763"/>
        <v>7.66651939711336-2.52732223132094i</v>
      </c>
      <c r="E2668" s="57" t="str">
        <f t="shared" si="764"/>
        <v>195.003959864488+10.0009840507421i</v>
      </c>
      <c r="F2668" s="57" t="str">
        <f t="shared" si="765"/>
        <v>3.83000693288607-3.35498069116011i</v>
      </c>
      <c r="G2668" s="57" t="str">
        <f t="shared" si="766"/>
        <v>0.997439240342328-0.050539115224226i</v>
      </c>
      <c r="H2668" s="57" t="str">
        <f t="shared" si="767"/>
        <v>124.709851023159-1095.81832128257i</v>
      </c>
      <c r="I2668" s="57" t="str">
        <f t="shared" si="768"/>
        <v>-9.02397548948406-13.0202100647147i</v>
      </c>
      <c r="K2668" s="57" t="str">
        <f t="shared" si="769"/>
        <v>0.00123031461950223-0.00766231994108453i</v>
      </c>
      <c r="L2668" s="57" t="str">
        <f t="shared" si="770"/>
        <v>0.000125-0.0238922395798397i</v>
      </c>
      <c r="M2668" s="57" t="str">
        <f t="shared" si="771"/>
        <v>0.0015-0.0115176571348407i</v>
      </c>
      <c r="N2668" s="57">
        <f t="shared" si="772"/>
        <v>83.812675499516828</v>
      </c>
      <c r="O2668" s="57">
        <f t="shared" si="773"/>
        <v>3.6882346474156464</v>
      </c>
      <c r="P2668" s="371">
        <f t="shared" si="774"/>
        <v>3.6882346474156464</v>
      </c>
      <c r="Q2668" s="371">
        <f t="shared" si="775"/>
        <v>-96.187324500483172</v>
      </c>
      <c r="R2668" s="12">
        <f t="shared" si="776"/>
        <v>83.812675499516828</v>
      </c>
      <c r="S2668" s="57">
        <f t="shared" si="777"/>
        <v>21.000522100792114</v>
      </c>
      <c r="T2668" s="12">
        <f t="shared" ref="T2668:T2731" si="779">P2668</f>
        <v>3.6882346474156464</v>
      </c>
    </row>
    <row r="2669" spans="1:20" x14ac:dyDescent="0.25">
      <c r="A2669" s="57">
        <f t="shared" ref="A2669:A2732" si="780">2*PI()*B2669</f>
        <v>132451.58256004303</v>
      </c>
      <c r="B2669" s="12">
        <f t="shared" si="778"/>
        <v>21080.324084775126</v>
      </c>
      <c r="C2669" s="57" t="str">
        <f t="shared" ref="C2669:C2732" si="781">IMPRODUCT(D2669,E2669,$C$40,,K2669,$C$41)</f>
        <v>-0.164960221376682-1.51518140471885i</v>
      </c>
      <c r="D2669" s="57" t="str">
        <f t="shared" ref="D2669:D2732" si="782">IMDIV(IMPRODUCT($C$37,$C$38,COMPLEX(1,A2669/$C$38)),IMSUM(-1*A2669*A2669/$C$39,COMPLEX(0,1*A2669)))</f>
        <v>7.6655205404354-2.52529605988621i</v>
      </c>
      <c r="E2669" s="57" t="str">
        <f t="shared" ref="E2669:E2732" si="783">IMDIV(IMPRODUCT(IMSUM(F2669,G2669),$C$29,H2669),IMSUM(1,I2669))</f>
        <v>195.151180882265+9.86689932141433i</v>
      </c>
      <c r="F2669" s="57" t="str">
        <f t="shared" ref="F2669:F2732" si="784">IMDIV(IMPRODUCT($C$14,$C$15,COMPLEX(1,A2669/$C$15)),IMSUM(-1*A2669*A2669/$C$16,COMPLEX(0,A2669)))</f>
        <v>3.82993225399159-3.34374830915664i</v>
      </c>
      <c r="G2669" s="57" t="str">
        <f t="shared" ref="G2669:G2732" si="785">IMDIV(1,COMPLEX(1,A2669*$C$9*$C$10))</f>
        <v>0.997419791902395-0.0507301746870455i</v>
      </c>
      <c r="H2669" s="57" t="str">
        <f t="shared" ref="H2669:H2732" si="786">IMDIV($C$3,IMSUM(K2669,COMPLEX(0,$C$28*A2669)))</f>
        <v>122.099006864485-1086.24165205093i</v>
      </c>
      <c r="I2669" s="57" t="str">
        <f t="shared" ref="I2669:I2732" si="787">IMPRODUCT(F2669,$C$29,H2669,$C$31)</f>
        <v>-8.9271518325443-12.8879296625976i</v>
      </c>
      <c r="K2669" s="57" t="str">
        <f t="shared" ref="K2669:K2732" si="788">IF($C$26&lt;=0,IMDIV(1,IMSUM(IMDIV(1,L2669),1/$C$18)),IMDIV(1,IMSUM(IMDIV(1,L2669),1/$C$18,IMDIV(1,M2669))))</f>
        <v>0.00122627419233006-0.007633795357893i</v>
      </c>
      <c r="L2669" s="57" t="str">
        <f t="shared" ref="L2669:L2732" si="789">IMSUM($C$21/$C$22,IMDIV(1,COMPLEX(0,$C$20*$C$22*A2669)))</f>
        <v>0.000125-0.0238017927673239i</v>
      </c>
      <c r="M2669" s="57" t="str">
        <f t="shared" ref="M2669:M2732" si="790">IMSUM($C$25/$C$26,IMDIV(1,COMPLEX(0,$C$24*$C$26*A2669)))</f>
        <v>0.0015-0.0114740557230929i</v>
      </c>
      <c r="N2669" s="57">
        <f t="shared" ref="N2669:N2732" si="791">ABS(R2669)</f>
        <v>83.786589024739783</v>
      </c>
      <c r="O2669" s="57">
        <f t="shared" ref="O2669:O2732" si="792">ABS(P2669)</f>
        <v>3.6604669784760295</v>
      </c>
      <c r="P2669" s="371">
        <f t="shared" ref="P2669:P2732" si="793">20*LOG10(IMABS(C2669))</f>
        <v>3.6604669784760295</v>
      </c>
      <c r="Q2669" s="371">
        <f t="shared" ref="Q2669:Q2732" si="794">IMARGUMENT(C2669)*180/PI()</f>
        <v>-96.213410975260217</v>
      </c>
      <c r="R2669" s="12">
        <f t="shared" ref="R2669:R2732" si="795">IF(Q2669&lt;0,Q2669+180,Q2669-180)</f>
        <v>83.786589024739783</v>
      </c>
      <c r="S2669" s="57">
        <f t="shared" ref="S2669:S2732" si="796">B2669/1000</f>
        <v>21.080324084775125</v>
      </c>
      <c r="T2669" s="12">
        <f t="shared" si="779"/>
        <v>3.6604669784760295</v>
      </c>
    </row>
    <row r="2670" spans="1:20" x14ac:dyDescent="0.25">
      <c r="A2670" s="57">
        <f t="shared" si="780"/>
        <v>132954.89857377121</v>
      </c>
      <c r="B2670" s="12">
        <f t="shared" ref="B2670:B2733" si="797">B2669*(1+B$42)</f>
        <v>21160.429316297272</v>
      </c>
      <c r="C2670" s="57" t="str">
        <f t="shared" si="781"/>
        <v>-0.165131438273185-1.51026803564058i</v>
      </c>
      <c r="D2670" s="57" t="str">
        <f t="shared" si="782"/>
        <v>7.66451434124749-2.52330423588251i</v>
      </c>
      <c r="E2670" s="57" t="str">
        <f t="shared" si="783"/>
        <v>195.298165507602+9.73167623372957i</v>
      </c>
      <c r="F2670" s="57" t="str">
        <f t="shared" si="784"/>
        <v>3.82985700940468-3.33256397040169i</v>
      </c>
      <c r="G2670" s="57" t="str">
        <f t="shared" si="785"/>
        <v>0.997400196140578-0.0509219488954868i</v>
      </c>
      <c r="H2670" s="57" t="str">
        <f t="shared" si="786"/>
        <v>119.559408477964-1076.81083101675i</v>
      </c>
      <c r="I2670" s="57" t="str">
        <f t="shared" si="787"/>
        <v>-8.83168151129797-12.7580788056607i</v>
      </c>
      <c r="K2670" s="57" t="str">
        <f t="shared" si="788"/>
        <v>0.00122226386400868-0.00760537634246123i</v>
      </c>
      <c r="L2670" s="57" t="str">
        <f t="shared" si="789"/>
        <v>0.000125-0.0237116883515879i</v>
      </c>
      <c r="M2670" s="57" t="str">
        <f t="shared" si="790"/>
        <v>0.0015-0.0114306193694889i</v>
      </c>
      <c r="N2670" s="57">
        <f t="shared" si="791"/>
        <v>83.760114870464463</v>
      </c>
      <c r="O2670" s="57">
        <f t="shared" si="792"/>
        <v>3.6326928439687745</v>
      </c>
      <c r="P2670" s="371">
        <f t="shared" si="793"/>
        <v>3.6326928439687745</v>
      </c>
      <c r="Q2670" s="371">
        <f t="shared" si="794"/>
        <v>-96.239885129535537</v>
      </c>
      <c r="R2670" s="12">
        <f t="shared" si="795"/>
        <v>83.760114870464463</v>
      </c>
      <c r="S2670" s="57">
        <f t="shared" si="796"/>
        <v>21.160429316297272</v>
      </c>
      <c r="T2670" s="12">
        <f t="shared" si="779"/>
        <v>3.6326928439687745</v>
      </c>
    </row>
    <row r="2671" spans="1:20" x14ac:dyDescent="0.25">
      <c r="A2671" s="57">
        <f t="shared" si="780"/>
        <v>133460.12718835153</v>
      </c>
      <c r="B2671" s="12">
        <f t="shared" si="797"/>
        <v>21240.838947699202</v>
      </c>
      <c r="C2671" s="57" t="str">
        <f t="shared" si="781"/>
        <v>-0.165309896158058-1.50536799888624i</v>
      </c>
      <c r="D2671" s="57" t="str">
        <f t="shared" si="782"/>
        <v>7.66350074755896-2.52134670878959i</v>
      </c>
      <c r="E2671" s="57" t="str">
        <f t="shared" si="783"/>
        <v>195.444907385666+9.59531374118374i</v>
      </c>
      <c r="F2671" s="57" t="str">
        <f t="shared" si="784"/>
        <v>3.82978119486273-3.321427513348i</v>
      </c>
      <c r="G2671" s="57" t="str">
        <f t="shared" si="785"/>
        <v>0.997380451946784-0.0511144404372455i</v>
      </c>
      <c r="H2671" s="57" t="str">
        <f t="shared" si="786"/>
        <v>117.088636341579-1067.52260690389i</v>
      </c>
      <c r="I2671" s="57" t="str">
        <f t="shared" si="787"/>
        <v>-8.73754211050693-12.6305918063164i</v>
      </c>
      <c r="K2671" s="57" t="str">
        <f t="shared" si="788"/>
        <v>0.0012182834104504-0.00757706253341403i</v>
      </c>
      <c r="L2671" s="57" t="str">
        <f t="shared" si="789"/>
        <v>0.000125-0.0236219250364493i</v>
      </c>
      <c r="M2671" s="57" t="str">
        <f t="shared" si="790"/>
        <v>0.0015-0.011387347449182i</v>
      </c>
      <c r="N2671" s="57">
        <f t="shared" si="791"/>
        <v>83.733253340480246</v>
      </c>
      <c r="O2671" s="57">
        <f t="shared" si="792"/>
        <v>3.6049120296709547</v>
      </c>
      <c r="P2671" s="371">
        <f t="shared" si="793"/>
        <v>3.6049120296709547</v>
      </c>
      <c r="Q2671" s="371">
        <f t="shared" si="794"/>
        <v>-96.266746659519754</v>
      </c>
      <c r="R2671" s="12">
        <f t="shared" si="795"/>
        <v>83.733253340480246</v>
      </c>
      <c r="S2671" s="57">
        <f t="shared" si="796"/>
        <v>21.240838947699203</v>
      </c>
      <c r="T2671" s="12">
        <f t="shared" si="779"/>
        <v>3.6049120296709547</v>
      </c>
    </row>
    <row r="2672" spans="1:20" x14ac:dyDescent="0.25">
      <c r="A2672" s="57">
        <f t="shared" si="780"/>
        <v>133967.27567166727</v>
      </c>
      <c r="B2672" s="12">
        <f t="shared" si="797"/>
        <v>21321.554135700459</v>
      </c>
      <c r="C2672" s="57" t="str">
        <f t="shared" si="781"/>
        <v>-0.16549549955353-1.50048121774718i</v>
      </c>
      <c r="D2672" s="57" t="str">
        <f t="shared" si="782"/>
        <v>7.66247970704126-2.51942342834511i</v>
      </c>
      <c r="E2672" s="57" t="str">
        <f t="shared" si="783"/>
        <v>195.591400157798+9.45781083995555i</v>
      </c>
      <c r="F2672" s="57" t="str">
        <f t="shared" si="784"/>
        <v>3.82970480607143-3.31033877712973i</v>
      </c>
      <c r="G2672" s="57" t="str">
        <f t="shared" si="785"/>
        <v>0.997360558202645-0.0513076519083961i</v>
      </c>
      <c r="H2672" s="57" t="str">
        <f t="shared" si="786"/>
        <v>114.684369326117-1058.37381976616i</v>
      </c>
      <c r="I2672" s="57" t="str">
        <f t="shared" si="787"/>
        <v>-8.6447115474269-12.5054052495608i</v>
      </c>
      <c r="K2672" s="57" t="str">
        <f t="shared" si="788"/>
        <v>0.00121433260918724-0.00754885357035989i</v>
      </c>
      <c r="L2672" s="57" t="str">
        <f t="shared" si="789"/>
        <v>0.000125-0.0235325015306329i</v>
      </c>
      <c r="M2672" s="57" t="str">
        <f t="shared" si="790"/>
        <v>0.0015-0.0113442393396911i</v>
      </c>
      <c r="N2672" s="57">
        <f t="shared" si="791"/>
        <v>83.706004744233056</v>
      </c>
      <c r="O2672" s="57">
        <f t="shared" si="792"/>
        <v>3.5771243227049143</v>
      </c>
      <c r="P2672" s="371">
        <f t="shared" si="793"/>
        <v>3.5771243227049143</v>
      </c>
      <c r="Q2672" s="371">
        <f t="shared" si="794"/>
        <v>-96.293995255766944</v>
      </c>
      <c r="R2672" s="12">
        <f t="shared" si="795"/>
        <v>83.706004744233056</v>
      </c>
      <c r="S2672" s="57">
        <f t="shared" si="796"/>
        <v>21.32155413570046</v>
      </c>
      <c r="T2672" s="12">
        <f t="shared" si="779"/>
        <v>3.5771243227049143</v>
      </c>
    </row>
    <row r="2673" spans="1:20" x14ac:dyDescent="0.25">
      <c r="A2673" s="57">
        <f t="shared" si="780"/>
        <v>134476.3513192196</v>
      </c>
      <c r="B2673" s="12">
        <f t="shared" si="797"/>
        <v>21402.57604141612</v>
      </c>
      <c r="C2673" s="57" t="str">
        <f t="shared" si="781"/>
        <v>-0.16568815344904-1.49560761623962i</v>
      </c>
      <c r="D2673" s="57" t="str">
        <f t="shared" si="782"/>
        <v>7.66145116702527-2.51753434454128i</v>
      </c>
      <c r="E2673" s="57" t="str">
        <f t="shared" si="783"/>
        <v>195.737637461992+9.3191665688224i</v>
      </c>
      <c r="F2673" s="57" t="str">
        <f t="shared" si="784"/>
        <v>3.82962783870435-3.29929760155987i</v>
      </c>
      <c r="G2673" s="57" t="str">
        <f t="shared" si="785"/>
        <v>0.997340513781457-0.0515015859134078i</v>
      </c>
      <c r="H2673" s="57" t="str">
        <f t="shared" si="786"/>
        <v>112.344380044817-1049.36139802917i</v>
      </c>
      <c r="I2673" s="57" t="str">
        <f t="shared" si="787"/>
        <v>-8.5531680752452-12.3824578987535i</v>
      </c>
      <c r="K2673" s="57" t="str">
        <f t="shared" si="788"/>
        <v>0.00121041123935964-0.00752074909389166i</v>
      </c>
      <c r="L2673" s="57" t="str">
        <f t="shared" si="789"/>
        <v>0.000125-0.0234434165477515i</v>
      </c>
      <c r="M2673" s="57" t="str">
        <f t="shared" si="790"/>
        <v>0.0015-0.0113012944208917i</v>
      </c>
      <c r="N2673" s="57">
        <f t="shared" si="791"/>
        <v>83.678369396704738</v>
      </c>
      <c r="O2673" s="57">
        <f t="shared" si="792"/>
        <v>3.5493295115458152</v>
      </c>
      <c r="P2673" s="371">
        <f t="shared" si="793"/>
        <v>3.5493295115458152</v>
      </c>
      <c r="Q2673" s="371">
        <f t="shared" si="794"/>
        <v>-96.321630603295262</v>
      </c>
      <c r="R2673" s="12">
        <f t="shared" si="795"/>
        <v>83.678369396704738</v>
      </c>
      <c r="S2673" s="57">
        <f t="shared" si="796"/>
        <v>21.402576041416118</v>
      </c>
      <c r="T2673" s="12">
        <f t="shared" si="779"/>
        <v>3.5493295115458152</v>
      </c>
    </row>
    <row r="2674" spans="1:20" x14ac:dyDescent="0.25">
      <c r="A2674" s="57">
        <f t="shared" si="780"/>
        <v>134987.36145423262</v>
      </c>
      <c r="B2674" s="12">
        <f t="shared" si="797"/>
        <v>21483.9058303735</v>
      </c>
      <c r="C2674" s="57" t="str">
        <f t="shared" si="781"/>
        <v>-0.16588776330221-1.49074711910149i</v>
      </c>
      <c r="D2674" s="57" t="str">
        <f t="shared" si="782"/>
        <v>7.66041507450034-2.51567940762191i</v>
      </c>
      <c r="E2674" s="57" t="str">
        <f t="shared" si="783"/>
        <v>195.883612933379+9.179380009067i</v>
      </c>
      <c r="F2674" s="57" t="str">
        <f t="shared" si="784"/>
        <v>3.82955028840297-3.28830382712808i</v>
      </c>
      <c r="G2674" s="57" t="str">
        <f t="shared" si="785"/>
        <v>0.99732031754812-0.0516962450651589i</v>
      </c>
      <c r="H2674" s="57" t="str">
        <f t="shared" si="786"/>
        <v>110.066530452472-1040.48235563343i</v>
      </c>
      <c r="I2674" s="57" t="str">
        <f t="shared" si="787"/>
        <v>-8.46289028552738-12.2616906058963i</v>
      </c>
      <c r="K2674" s="57" t="str">
        <f t="shared" si="788"/>
        <v>0.00120651908170518-0.00749274874558696i</v>
      </c>
      <c r="L2674" s="57" t="str">
        <f t="shared" si="789"/>
        <v>0.000125-0.0233546688062876i</v>
      </c>
      <c r="M2674" s="57" t="str">
        <f t="shared" si="790"/>
        <v>0.0015-0.0112585120750067i</v>
      </c>
      <c r="N2674" s="57">
        <f t="shared" si="791"/>
        <v>83.650347618291491</v>
      </c>
      <c r="O2674" s="57">
        <f t="shared" si="792"/>
        <v>3.5215273860308538</v>
      </c>
      <c r="P2674" s="371">
        <f t="shared" si="793"/>
        <v>3.5215273860308538</v>
      </c>
      <c r="Q2674" s="371">
        <f t="shared" si="794"/>
        <v>-96.349652381708509</v>
      </c>
      <c r="R2674" s="12">
        <f t="shared" si="795"/>
        <v>83.650347618291491</v>
      </c>
      <c r="S2674" s="57">
        <f t="shared" si="796"/>
        <v>21.483905830373502</v>
      </c>
      <c r="T2674" s="12">
        <f t="shared" si="779"/>
        <v>3.5215273860308538</v>
      </c>
    </row>
    <row r="2675" spans="1:20" x14ac:dyDescent="0.25">
      <c r="A2675" s="57">
        <f t="shared" si="780"/>
        <v>135500.31342775869</v>
      </c>
      <c r="B2675" s="12">
        <f t="shared" si="797"/>
        <v>21565.544672528918</v>
      </c>
      <c r="C2675" s="57" t="str">
        <f t="shared" si="781"/>
        <v>-0.166094235039774-1.48589965178906i</v>
      </c>
      <c r="D2675" s="57" t="str">
        <f t="shared" si="782"/>
        <v>7.65937137611222-2.51385856807905i</v>
      </c>
      <c r="E2675" s="57" t="str">
        <f t="shared" si="783"/>
        <v>196.029320204704+9.03845028437819i</v>
      </c>
      <c r="F2675" s="57" t="str">
        <f t="shared" si="784"/>
        <v>3.82947215077619-3.27735729499813i</v>
      </c>
      <c r="G2675" s="57" t="str">
        <f t="shared" si="785"/>
        <v>0.997299968359076-0.0518916319849531i</v>
      </c>
      <c r="H2675" s="57" t="str">
        <f t="shared" si="786"/>
        <v>107.848767679138-1031.73378927605i</v>
      </c>
      <c r="I2675" s="57" t="str">
        <f t="shared" si="787"/>
        <v>-8.3738571097746-12.1430462261715i</v>
      </c>
      <c r="K2675" s="57" t="str">
        <f t="shared" si="788"/>
        <v>0.00120265591854744-0.0074648521680088i</v>
      </c>
      <c r="L2675" s="57" t="str">
        <f t="shared" si="789"/>
        <v>0.000125-0.0232662570295752i</v>
      </c>
      <c r="M2675" s="57" t="str">
        <f t="shared" si="790"/>
        <v>0.0015-0.0112158916865977i</v>
      </c>
      <c r="N2675" s="57">
        <f t="shared" si="791"/>
        <v>83.621939734683039</v>
      </c>
      <c r="O2675" s="57">
        <f t="shared" si="792"/>
        <v>3.493717737367243</v>
      </c>
      <c r="P2675" s="371">
        <f t="shared" si="793"/>
        <v>3.493717737367243</v>
      </c>
      <c r="Q2675" s="371">
        <f t="shared" si="794"/>
        <v>-96.378060265316961</v>
      </c>
      <c r="R2675" s="12">
        <f t="shared" si="795"/>
        <v>83.621939734683039</v>
      </c>
      <c r="S2675" s="57">
        <f t="shared" si="796"/>
        <v>21.565544672528919</v>
      </c>
      <c r="T2675" s="12">
        <f t="shared" si="779"/>
        <v>3.493717737367243</v>
      </c>
    </row>
    <row r="2676" spans="1:20" x14ac:dyDescent="0.25">
      <c r="A2676" s="57">
        <f t="shared" si="780"/>
        <v>136015.2146187842</v>
      </c>
      <c r="B2676" s="12">
        <f t="shared" si="797"/>
        <v>21647.493742284529</v>
      </c>
      <c r="C2676" s="57" t="str">
        <f t="shared" si="781"/>
        <v>-0.166307475058589-1.48106514047348i</v>
      </c>
      <c r="D2676" s="57" t="str">
        <f t="shared" si="782"/>
        <v>7.65832001816116-2.51207177664989i</v>
      </c>
      <c r="E2676" s="57" t="str">
        <f t="shared" si="783"/>
        <v>196.174752906797+8.89637656074129i</v>
      </c>
      <c r="F2676" s="57" t="str">
        <f t="shared" si="784"/>
        <v>3.8293934214002-3.26645784700562i</v>
      </c>
      <c r="G2676" s="57" t="str">
        <f t="shared" si="785"/>
        <v>0.997279465062249-0.0520877493025336i</v>
      </c>
      <c r="H2676" s="57" t="str">
        <f t="shared" si="786"/>
        <v>105.689120084457-1023.11287574744i</v>
      </c>
      <c r="I2676" s="57" t="str">
        <f t="shared" si="787"/>
        <v>-8.28604782018116-12.026469536512i</v>
      </c>
      <c r="K2676" s="57" t="str">
        <f t="shared" si="788"/>
        <v>0.00119882153378482-0.00743705900470603i</v>
      </c>
      <c r="L2676" s="57" t="str">
        <f t="shared" si="789"/>
        <v>0.000125-0.0231781799457813i</v>
      </c>
      <c r="M2676" s="57" t="str">
        <f t="shared" si="790"/>
        <v>0.0015-0.0111734326425559i</v>
      </c>
      <c r="N2676" s="57">
        <f t="shared" si="791"/>
        <v>83.593146076737867</v>
      </c>
      <c r="O2676" s="57">
        <f t="shared" si="792"/>
        <v>3.4659003581396677</v>
      </c>
      <c r="P2676" s="371">
        <f t="shared" si="793"/>
        <v>3.4659003581396677</v>
      </c>
      <c r="Q2676" s="371">
        <f t="shared" si="794"/>
        <v>-96.406853923262133</v>
      </c>
      <c r="R2676" s="12">
        <f t="shared" si="795"/>
        <v>83.593146076737867</v>
      </c>
      <c r="S2676" s="57">
        <f t="shared" si="796"/>
        <v>21.647493742284528</v>
      </c>
      <c r="T2676" s="12">
        <f t="shared" si="779"/>
        <v>3.4659003581396677</v>
      </c>
    </row>
    <row r="2677" spans="1:20" x14ac:dyDescent="0.25">
      <c r="A2677" s="57">
        <f t="shared" si="780"/>
        <v>136532.07243433557</v>
      </c>
      <c r="B2677" s="12">
        <f t="shared" si="797"/>
        <v>21729.754218505212</v>
      </c>
      <c r="C2677" s="57" t="str">
        <f t="shared" si="781"/>
        <v>-0.166527390226556-1.47624351203745i</v>
      </c>
      <c r="D2677" s="57" t="str">
        <f t="shared" si="782"/>
        <v>7.65726094660037-2.51031898431341i</v>
      </c>
      <c r="E2677" s="57" t="str">
        <f t="shared" si="783"/>
        <v>196.319904669046+8.75315804632401i</v>
      </c>
      <c r="F2677" s="57" t="str">
        <f t="shared" si="784"/>
        <v>3.82931409581821-3.25560532565554i</v>
      </c>
      <c r="G2677" s="57" t="str">
        <f t="shared" si="785"/>
        <v>0.997258806496981-0.0522845996560992i</v>
      </c>
      <c r="H2677" s="57" t="str">
        <f t="shared" si="786"/>
        <v>103.585693519649-1014.61686936041i</v>
      </c>
      <c r="I2677" s="57" t="str">
        <f t="shared" si="787"/>
        <v>-8.19944202967755-11.911907157993i</v>
      </c>
      <c r="K2677" s="57" t="str">
        <f t="shared" si="788"/>
        <v>0.0011950157128796-0.00740936890021403i</v>
      </c>
      <c r="L2677" s="57" t="str">
        <f t="shared" si="789"/>
        <v>0.000125-0.0230904362878873i</v>
      </c>
      <c r="M2677" s="57" t="str">
        <f t="shared" si="790"/>
        <v>0.0015-0.011131134332094i</v>
      </c>
      <c r="N2677" s="57">
        <f t="shared" si="791"/>
        <v>83.563966980362196</v>
      </c>
      <c r="O2677" s="57">
        <f t="shared" si="792"/>
        <v>3.438075042318423</v>
      </c>
      <c r="P2677" s="371">
        <f t="shared" si="793"/>
        <v>3.438075042318423</v>
      </c>
      <c r="Q2677" s="371">
        <f t="shared" si="794"/>
        <v>-96.436033019637804</v>
      </c>
      <c r="R2677" s="12">
        <f t="shared" si="795"/>
        <v>83.563966980362196</v>
      </c>
      <c r="S2677" s="57">
        <f t="shared" si="796"/>
        <v>21.72975421850521</v>
      </c>
      <c r="T2677" s="12">
        <f t="shared" si="779"/>
        <v>3.438075042318423</v>
      </c>
    </row>
    <row r="2678" spans="1:20" x14ac:dyDescent="0.25">
      <c r="A2678" s="57">
        <f t="shared" si="780"/>
        <v>137050.89430958606</v>
      </c>
      <c r="B2678" s="12">
        <f t="shared" si="797"/>
        <v>21812.327284535531</v>
      </c>
      <c r="C2678" s="57" t="str">
        <f t="shared" si="781"/>
        <v>-0.166753887883646-1.47143469407174i</v>
      </c>
      <c r="D2678" s="57" t="str">
        <f t="shared" si="782"/>
        <v>7.65619410703438-2.50860014228735i</v>
      </c>
      <c r="E2678" s="57" t="str">
        <f t="shared" si="783"/>
        <v>196.464769119865+8.60879399135044i</v>
      </c>
      <c r="F2678" s="57" t="str">
        <f t="shared" si="784"/>
        <v>3.82923416954039-3.24479957412008i</v>
      </c>
      <c r="G2678" s="57" t="str">
        <f t="shared" si="785"/>
        <v>0.99723799149397-0.0524821856923176i</v>
      </c>
      <c r="H2678" s="57" t="str">
        <f t="shared" si="786"/>
        <v>101.536667784902-1006.24309946821i</v>
      </c>
      <c r="I2678" s="57" t="str">
        <f t="shared" si="787"/>
        <v>-8.11401969133261-11.7993074818402i</v>
      </c>
      <c r="K2678" s="57" t="str">
        <f t="shared" si="788"/>
        <v>0.00119123824284685-0.00738178150005465i</v>
      </c>
      <c r="L2678" s="57" t="str">
        <f t="shared" si="789"/>
        <v>0.000125-0.0230030247936713i</v>
      </c>
      <c r="M2678" s="57" t="str">
        <f t="shared" si="790"/>
        <v>0.0015-0.0110889961467364i</v>
      </c>
      <c r="N2678" s="57">
        <f t="shared" si="791"/>
        <v>83.534402786383737</v>
      </c>
      <c r="O2678" s="57">
        <f t="shared" si="792"/>
        <v>3.4102415852667081</v>
      </c>
      <c r="P2678" s="371">
        <f t="shared" si="793"/>
        <v>3.4102415852667081</v>
      </c>
      <c r="Q2678" s="371">
        <f t="shared" si="794"/>
        <v>-96.465597213616263</v>
      </c>
      <c r="R2678" s="12">
        <f t="shared" si="795"/>
        <v>83.534402786383737</v>
      </c>
      <c r="S2678" s="57">
        <f t="shared" si="796"/>
        <v>21.812327284535531</v>
      </c>
      <c r="T2678" s="12">
        <f t="shared" si="779"/>
        <v>3.4102415852667081</v>
      </c>
    </row>
    <row r="2679" spans="1:20" x14ac:dyDescent="0.25">
      <c r="A2679" s="57">
        <f t="shared" si="780"/>
        <v>137571.6877079625</v>
      </c>
      <c r="B2679" s="12">
        <f t="shared" si="797"/>
        <v>21895.214128216769</v>
      </c>
      <c r="C2679" s="57" t="str">
        <f t="shared" si="781"/>
        <v>-0.166986875842807-1.46663861487164i</v>
      </c>
      <c r="D2679" s="57" t="str">
        <f t="shared" si="782"/>
        <v>7.65511944471674-2.50691520202469i</v>
      </c>
      <c r="E2679" s="57" t="str">
        <f t="shared" si="783"/>
        <v>196.609339887162+8.46328368797779i</v>
      </c>
      <c r="F2679" s="57" t="str">
        <f t="shared" si="784"/>
        <v>3.82915363804334-3.23404043623606i</v>
      </c>
      <c r="G2679" s="57" t="str">
        <f t="shared" si="785"/>
        <v>0.997217018875209-0.052680510066342i</v>
      </c>
      <c r="H2679" s="57" t="str">
        <f t="shared" si="786"/>
        <v>99.5402932708556-997.988968068885i</v>
      </c>
      <c r="I2679" s="57" t="str">
        <f t="shared" si="787"/>
        <v>-8.02976109718415-11.6886205988674i</v>
      </c>
      <c r="K2679" s="57" t="str">
        <f t="shared" si="788"/>
        <v>0.0011874889122436-0.00735429645073694i</v>
      </c>
      <c r="L2679" s="57" t="str">
        <f t="shared" si="789"/>
        <v>0.000125-0.0229159442056897i</v>
      </c>
      <c r="M2679" s="57" t="str">
        <f t="shared" si="790"/>
        <v>0.0015-0.0110470174803112i</v>
      </c>
      <c r="N2679" s="57">
        <f t="shared" si="791"/>
        <v>83.504453840429647</v>
      </c>
      <c r="O2679" s="57">
        <f t="shared" si="792"/>
        <v>3.3823997837473878</v>
      </c>
      <c r="P2679" s="371">
        <f t="shared" si="793"/>
        <v>3.3823997837473878</v>
      </c>
      <c r="Q2679" s="371">
        <f t="shared" si="794"/>
        <v>-96.495546159570353</v>
      </c>
      <c r="R2679" s="12">
        <f t="shared" si="795"/>
        <v>83.504453840429647</v>
      </c>
      <c r="S2679" s="57">
        <f t="shared" si="796"/>
        <v>21.895214128216768</v>
      </c>
      <c r="T2679" s="12">
        <f t="shared" si="779"/>
        <v>3.3823997837473878</v>
      </c>
    </row>
    <row r="2680" spans="1:20" x14ac:dyDescent="0.25">
      <c r="A2680" s="57">
        <f t="shared" si="780"/>
        <v>138094.46012125275</v>
      </c>
      <c r="B2680" s="12">
        <f t="shared" si="797"/>
        <v>21978.415941903993</v>
      </c>
      <c r="C2680" s="57" t="str">
        <f t="shared" si="781"/>
        <v>-0.167226262390984-1.46185520343351i</v>
      </c>
      <c r="D2680" s="57" t="str">
        <f t="shared" si="782"/>
        <v>7.65403690454883-2.50526411521048i</v>
      </c>
      <c r="E2680" s="57" t="str">
        <f t="shared" si="783"/>
        <v>196.753610598796+8.31662647014927i</v>
      </c>
      <c r="F2680" s="57" t="str">
        <f t="shared" si="784"/>
        <v>3.82907249677-3.22332775650272i</v>
      </c>
      <c r="G2680" s="57" t="str">
        <f t="shared" si="785"/>
        <v>0.997195887453921-0.0528795754418238i</v>
      </c>
      <c r="H2680" s="57" t="str">
        <f t="shared" si="786"/>
        <v>97.5948877734517-989.85194749289i</v>
      </c>
      <c r="I2680" s="57" t="str">
        <f t="shared" si="787"/>
        <v>-7.9466468765617-11.5797982321667i</v>
      </c>
      <c r="K2680" s="57" t="str">
        <f t="shared" si="788"/>
        <v>0.001183767511158-0.0073269133997573i</v>
      </c>
      <c r="L2680" s="57" t="str">
        <f t="shared" si="789"/>
        <v>0.000125-0.0228291932712589i</v>
      </c>
      <c r="M2680" s="57" t="str">
        <f t="shared" si="790"/>
        <v>0.0015-0.0110051977289412i</v>
      </c>
      <c r="N2680" s="57">
        <f t="shared" si="791"/>
        <v>83.474120492799926</v>
      </c>
      <c r="O2680" s="57">
        <f t="shared" si="792"/>
        <v>3.3545494359304104</v>
      </c>
      <c r="P2680" s="371">
        <f t="shared" si="793"/>
        <v>3.3545494359304104</v>
      </c>
      <c r="Q2680" s="371">
        <f t="shared" si="794"/>
        <v>-96.525879507200074</v>
      </c>
      <c r="R2680" s="12">
        <f t="shared" si="795"/>
        <v>83.474120492799926</v>
      </c>
      <c r="S2680" s="57">
        <f t="shared" si="796"/>
        <v>21.978415941903993</v>
      </c>
      <c r="T2680" s="12">
        <f t="shared" si="779"/>
        <v>3.3545494359304104</v>
      </c>
    </row>
    <row r="2681" spans="1:20" x14ac:dyDescent="0.25">
      <c r="A2681" s="57">
        <f t="shared" si="780"/>
        <v>138619.21906971352</v>
      </c>
      <c r="B2681" s="12">
        <f t="shared" si="797"/>
        <v>22061.933922483229</v>
      </c>
      <c r="C2681" s="57" t="str">
        <f t="shared" si="781"/>
        <v>-0.167471956290081-1.45708438945125i</v>
      </c>
      <c r="D2681" s="57" t="str">
        <f t="shared" si="782"/>
        <v>7.65294643107801-2.50364683375862i</v>
      </c>
      <c r="E2681" s="57" t="str">
        <f t="shared" si="783"/>
        <v>196.89757488305+8.16882171345673i</v>
      </c>
      <c r="F2681" s="57" t="str">
        <f t="shared" si="784"/>
        <v>3.82899074112944-3.21266138007945i</v>
      </c>
      <c r="G2681" s="57" t="str">
        <f t="shared" si="785"/>
        <v>0.997174596034496-0.0530793844909282i</v>
      </c>
      <c r="H2681" s="57" t="str">
        <f t="shared" si="786"/>
        <v>95.6988334721798-981.829578171083i</v>
      </c>
      <c r="I2681" s="57" t="str">
        <f t="shared" si="787"/>
        <v>-7.86465799395658-11.4727936728789i</v>
      </c>
      <c r="K2681" s="57" t="str">
        <f t="shared" si="788"/>
        <v>0.00118007383119851-0.00729963199559969i</v>
      </c>
      <c r="L2681" s="57" t="str">
        <f t="shared" si="789"/>
        <v>0.000125-0.0227427707424377i</v>
      </c>
      <c r="M2681" s="57" t="str">
        <f t="shared" si="790"/>
        <v>0.0015-0.0109635362910353i</v>
      </c>
      <c r="N2681" s="57">
        <f t="shared" si="791"/>
        <v>83.443403098342543</v>
      </c>
      <c r="O2681" s="57">
        <f t="shared" si="792"/>
        <v>3.3266903413996438</v>
      </c>
      <c r="P2681" s="371">
        <f t="shared" si="793"/>
        <v>3.3266903413996438</v>
      </c>
      <c r="Q2681" s="371">
        <f t="shared" si="794"/>
        <v>-96.556596901657457</v>
      </c>
      <c r="R2681" s="12">
        <f t="shared" si="795"/>
        <v>83.443403098342543</v>
      </c>
      <c r="S2681" s="57">
        <f t="shared" si="796"/>
        <v>22.061933922483231</v>
      </c>
      <c r="T2681" s="12">
        <f t="shared" si="779"/>
        <v>3.3266903413996438</v>
      </c>
    </row>
    <row r="2682" spans="1:20" x14ac:dyDescent="0.25">
      <c r="A2682" s="57">
        <f t="shared" si="780"/>
        <v>139145.97210217844</v>
      </c>
      <c r="B2682" s="12">
        <f t="shared" si="797"/>
        <v>22145.769271388664</v>
      </c>
      <c r="C2682" s="57" t="str">
        <f t="shared" si="781"/>
        <v>-0.16772386677792-1.45232610331254i</v>
      </c>
      <c r="D2682" s="57" t="str">
        <f t="shared" si="782"/>
        <v>7.65184796849556-2.5020633098084i</v>
      </c>
      <c r="E2682" s="57" t="str">
        <f t="shared" si="783"/>
        <v>197.041226369065+8.01986883498312i</v>
      </c>
      <c r="F2682" s="57" t="str">
        <f t="shared" si="784"/>
        <v>3.82890836649656-3.20204115278335i</v>
      </c>
      <c r="G2682" s="57" t="str">
        <f t="shared" si="785"/>
        <v>0.997153143412424-0.053279939894348i</v>
      </c>
      <c r="H2682" s="57" t="str">
        <f t="shared" si="786"/>
        <v>93.8505740623742-973.919466480407i</v>
      </c>
      <c r="I2682" s="57" t="str">
        <f t="shared" si="787"/>
        <v>-7.78377574649143-11.3675617188893i</v>
      </c>
      <c r="K2682" s="57" t="str">
        <f t="shared" si="788"/>
        <v>0.00117640766548325-0.00727245188773592i</v>
      </c>
      <c r="L2682" s="57" t="str">
        <f t="shared" si="789"/>
        <v>0.000125-0.0226566753760088i</v>
      </c>
      <c r="M2682" s="57" t="str">
        <f t="shared" si="790"/>
        <v>0.0015-0.0109220325672796i</v>
      </c>
      <c r="N2682" s="57">
        <f t="shared" si="791"/>
        <v>83.412302016327047</v>
      </c>
      <c r="O2682" s="57">
        <f t="shared" si="792"/>
        <v>3.2988223011583595</v>
      </c>
      <c r="P2682" s="371">
        <f t="shared" si="793"/>
        <v>3.2988223011583595</v>
      </c>
      <c r="Q2682" s="371">
        <f t="shared" si="794"/>
        <v>-96.587697983672953</v>
      </c>
      <c r="R2682" s="12">
        <f t="shared" si="795"/>
        <v>83.412302016327047</v>
      </c>
      <c r="S2682" s="57">
        <f t="shared" si="796"/>
        <v>22.145769271388666</v>
      </c>
      <c r="T2682" s="12">
        <f t="shared" si="779"/>
        <v>3.2988223011583595</v>
      </c>
    </row>
    <row r="2683" spans="1:20" x14ac:dyDescent="0.25">
      <c r="A2683" s="57">
        <f t="shared" si="780"/>
        <v>139674.72679616671</v>
      </c>
      <c r="B2683" s="12">
        <f t="shared" si="797"/>
        <v>22229.923194619943</v>
      </c>
      <c r="C2683" s="57" t="str">
        <f t="shared" si="781"/>
        <v>-0.167981903569209-1.44758027609535i</v>
      </c>
      <c r="D2683" s="57" t="str">
        <f t="shared" si="782"/>
        <v>7.65074146063499-2.5005134957211i</v>
      </c>
      <c r="E2683" s="57" t="str">
        <f t="shared" si="783"/>
        <v>197.184558687314+7.86976729314637i</v>
      </c>
      <c r="F2683" s="57" t="str">
        <f t="shared" si="784"/>
        <v>3.82882536821178-3.19146692108689i</v>
      </c>
      <c r="G2683" s="57" t="str">
        <f t="shared" si="785"/>
        <v>0.997131528374236-0.053481244341318i</v>
      </c>
      <c r="H2683" s="57" t="str">
        <f t="shared" si="786"/>
        <v>92.0486120327899-966.119282664569i</v>
      </c>
      <c r="I2683" s="57" t="str">
        <f t="shared" si="787"/>
        <v>-7.70398176103701-11.2640586162966i</v>
      </c>
      <c r="K2683" s="57" t="str">
        <f t="shared" si="788"/>
        <v>0.00117276880862932-0.00724537272662584i</v>
      </c>
      <c r="L2683" s="57" t="str">
        <f t="shared" si="789"/>
        <v>0.000125-0.0225709059334616i</v>
      </c>
      <c r="M2683" s="57" t="str">
        <f t="shared" si="790"/>
        <v>0.0015-0.0108806859606292i</v>
      </c>
      <c r="N2683" s="57">
        <f t="shared" si="791"/>
        <v>83.380817610318715</v>
      </c>
      <c r="O2683" s="57">
        <f t="shared" si="792"/>
        <v>3.2709451176362414</v>
      </c>
      <c r="P2683" s="371">
        <f t="shared" si="793"/>
        <v>3.2709451176362414</v>
      </c>
      <c r="Q2683" s="371">
        <f t="shared" si="794"/>
        <v>-96.619182389681285</v>
      </c>
      <c r="R2683" s="12">
        <f t="shared" si="795"/>
        <v>83.380817610318715</v>
      </c>
      <c r="S2683" s="57">
        <f t="shared" si="796"/>
        <v>22.229923194619943</v>
      </c>
      <c r="T2683" s="12">
        <f t="shared" si="779"/>
        <v>3.2709451176362414</v>
      </c>
    </row>
    <row r="2684" spans="1:20" x14ac:dyDescent="0.25">
      <c r="A2684" s="57">
        <f t="shared" si="780"/>
        <v>140205.49075799217</v>
      </c>
      <c r="B2684" s="12">
        <f t="shared" si="797"/>
        <v>22314.396902759501</v>
      </c>
      <c r="C2684" s="57" t="str">
        <f t="shared" si="781"/>
        <v>-0.168245976856505-1.4428468395643i</v>
      </c>
      <c r="D2684" s="57" t="str">
        <f t="shared" si="782"/>
        <v>7.64962685097081-2.49899734407687i</v>
      </c>
      <c r="E2684" s="57" t="str">
        <f t="shared" si="783"/>
        <v>197.327565470037+7.71851658753153i</v>
      </c>
      <c r="F2684" s="57" t="str">
        <f t="shared" si="784"/>
        <v>3.82874174158094-3.18093853211583i</v>
      </c>
      <c r="G2684" s="57" t="str">
        <f t="shared" si="785"/>
        <v>0.997109749697434-0.0536833005296285i</v>
      </c>
      <c r="H2684" s="57" t="str">
        <f t="shared" si="786"/>
        <v>90.2915060802372-958.426758826968i</v>
      </c>
      <c r="I2684" s="57" t="str">
        <f t="shared" si="787"/>
        <v>-7.62525799101828-11.1622420035153i</v>
      </c>
      <c r="K2684" s="57" t="str">
        <f t="shared" si="788"/>
        <v>0.00116915705674235-0.00721839416371758i</v>
      </c>
      <c r="L2684" s="57" t="str">
        <f t="shared" si="789"/>
        <v>0.000125-0.022485461180974i</v>
      </c>
      <c r="M2684" s="57" t="str">
        <f t="shared" si="790"/>
        <v>0.0015-0.0108394958762993i</v>
      </c>
      <c r="N2684" s="57">
        <f t="shared" si="791"/>
        <v>83.348950248051906</v>
      </c>
      <c r="O2684" s="57">
        <f t="shared" si="792"/>
        <v>3.2430585946955048</v>
      </c>
      <c r="P2684" s="371">
        <f t="shared" si="793"/>
        <v>3.2430585946955048</v>
      </c>
      <c r="Q2684" s="371">
        <f t="shared" si="794"/>
        <v>-96.651049751948094</v>
      </c>
      <c r="R2684" s="12">
        <f t="shared" si="795"/>
        <v>83.348950248051906</v>
      </c>
      <c r="S2684" s="57">
        <f t="shared" si="796"/>
        <v>22.314396902759501</v>
      </c>
      <c r="T2684" s="12">
        <f t="shared" si="779"/>
        <v>3.2430585946955048</v>
      </c>
    </row>
    <row r="2685" spans="1:20" x14ac:dyDescent="0.25">
      <c r="A2685" s="57">
        <f t="shared" si="780"/>
        <v>140738.27162287253</v>
      </c>
      <c r="B2685" s="12">
        <f t="shared" si="797"/>
        <v>22399.191610989987</v>
      </c>
      <c r="C2685" s="57" t="str">
        <f t="shared" si="781"/>
        <v>-0.168515997311173-1.43812572616673i</v>
      </c>
      <c r="D2685" s="57" t="str">
        <f t="shared" si="782"/>
        <v>7.64850408261583-2.497514807671i</v>
      </c>
      <c r="E2685" s="57" t="str">
        <f t="shared" si="783"/>
        <v>197.470240351692+7.56611625871588i</v>
      </c>
      <c r="F2685" s="57" t="str">
        <f t="shared" si="784"/>
        <v>3.82865748187491-3.17045583364664i</v>
      </c>
      <c r="G2685" s="57" t="str">
        <f t="shared" si="785"/>
        <v>0.997087806150427-0.0538861111656395i</v>
      </c>
      <c r="H2685" s="57" t="str">
        <f t="shared" si="786"/>
        <v>88.5778686535485-950.839686993431i</v>
      </c>
      <c r="I2685" s="57" t="str">
        <f t="shared" si="787"/>
        <v>-7.54758671294778-11.0620708578763i</v>
      </c>
      <c r="K2685" s="57" t="str">
        <f t="shared" si="788"/>
        <v>0.00116557220740579-0.00719151585144709i</v>
      </c>
      <c r="L2685" s="57" t="str">
        <f t="shared" si="789"/>
        <v>0.000125-0.0224003398893942i</v>
      </c>
      <c r="M2685" s="57" t="str">
        <f t="shared" si="790"/>
        <v>0.0015-0.0107984617217566i</v>
      </c>
      <c r="N2685" s="57">
        <f t="shared" si="791"/>
        <v>83.316700301301438</v>
      </c>
      <c r="O2685" s="57">
        <f t="shared" si="792"/>
        <v>3.2151625376352251</v>
      </c>
      <c r="P2685" s="371">
        <f t="shared" si="793"/>
        <v>3.2151625376352251</v>
      </c>
      <c r="Q2685" s="371">
        <f t="shared" si="794"/>
        <v>-96.683299698698562</v>
      </c>
      <c r="R2685" s="12">
        <f t="shared" si="795"/>
        <v>83.316700301301438</v>
      </c>
      <c r="S2685" s="57">
        <f t="shared" si="796"/>
        <v>22.399191610989988</v>
      </c>
      <c r="T2685" s="12">
        <f t="shared" si="779"/>
        <v>3.2151625376352251</v>
      </c>
    </row>
    <row r="2686" spans="1:20" x14ac:dyDescent="0.25">
      <c r="A2686" s="57">
        <f t="shared" si="780"/>
        <v>141273.07705503944</v>
      </c>
      <c r="B2686" s="12">
        <f t="shared" si="797"/>
        <v>22484.308539111749</v>
      </c>
      <c r="C2686" s="57" t="str">
        <f t="shared" si="781"/>
        <v>-0.168791876084344-1.43341686902929i</v>
      </c>
      <c r="D2686" s="57" t="str">
        <f t="shared" si="782"/>
        <v>7.64737309832039-2.49606583951084i</v>
      </c>
      <c r="E2686" s="57" t="str">
        <f t="shared" si="783"/>
        <v>197.612576969397+7.41256588809047i</v>
      </c>
      <c r="F2686" s="57" t="str">
        <f t="shared" si="784"/>
        <v>3.82857258432944-3.16001867410445i</v>
      </c>
      <c r="G2686" s="57" t="str">
        <f t="shared" si="785"/>
        <v>0.997065696492465-0.0540896789642943i</v>
      </c>
      <c r="H2686" s="57" t="str">
        <f t="shared" si="786"/>
        <v>86.9063636197211-943.355917242315i</v>
      </c>
      <c r="I2686" s="57" t="str">
        <f t="shared" si="787"/>
        <v>-7.47095052272385-10.963505444603i</v>
      </c>
      <c r="K2686" s="57" t="str">
        <f t="shared" si="788"/>
        <v>0.00116201405967072-0.00716473744323901i</v>
      </c>
      <c r="L2686" s="57" t="str">
        <f t="shared" si="789"/>
        <v>0.000125-0.0223155408342242i</v>
      </c>
      <c r="M2686" s="57" t="str">
        <f t="shared" si="790"/>
        <v>0.0015-0.0107575829067111i</v>
      </c>
      <c r="N2686" s="57">
        <f t="shared" si="791"/>
        <v>83.284068145756351</v>
      </c>
      <c r="O2686" s="57">
        <f t="shared" si="792"/>
        <v>3.1872567531987412</v>
      </c>
      <c r="P2686" s="371">
        <f t="shared" si="793"/>
        <v>3.1872567531987412</v>
      </c>
      <c r="Q2686" s="371">
        <f t="shared" si="794"/>
        <v>-96.715931854243649</v>
      </c>
      <c r="R2686" s="12">
        <f t="shared" si="795"/>
        <v>83.284068145756351</v>
      </c>
      <c r="S2686" s="57">
        <f t="shared" si="796"/>
        <v>22.484308539111748</v>
      </c>
      <c r="T2686" s="12">
        <f t="shared" si="779"/>
        <v>3.1872567531987412</v>
      </c>
    </row>
    <row r="2687" spans="1:20" x14ac:dyDescent="0.25">
      <c r="A2687" s="57">
        <f t="shared" si="780"/>
        <v>141809.91474784861</v>
      </c>
      <c r="B2687" s="12">
        <f t="shared" si="797"/>
        <v>22569.748911560375</v>
      </c>
      <c r="C2687" s="57" t="str">
        <f t="shared" si="781"/>
        <v>-0.169073524807834-1.42872020195388i</v>
      </c>
      <c r="D2687" s="57" t="str">
        <f t="shared" si="782"/>
        <v>7.64623384046963-2.49465039281203i</v>
      </c>
      <c r="E2687" s="57" t="str">
        <f t="shared" si="783"/>
        <v>197.754568963366+7.25786509767124i</v>
      </c>
      <c r="F2687" s="57" t="str">
        <f t="shared" si="784"/>
        <v>3.82848704414477-3.14962690256055i</v>
      </c>
      <c r="G2687" s="57" t="str">
        <f t="shared" si="785"/>
        <v>0.997043419473575-0.0542940066491332i</v>
      </c>
      <c r="H2687" s="57" t="str">
        <f t="shared" si="786"/>
        <v>85.2757040453356-935.973355899343i</v>
      </c>
      <c r="I2687" s="57" t="str">
        <f t="shared" si="787"/>
        <v>-7.39533233172216-10.8665072680394i</v>
      </c>
      <c r="K2687" s="57" t="str">
        <f t="shared" si="788"/>
        <v>0.00115848241404532-0.00713805859350601i</v>
      </c>
      <c r="L2687" s="57" t="str">
        <f t="shared" si="789"/>
        <v>0.000125-0.0222310627956009i</v>
      </c>
      <c r="M2687" s="57" t="str">
        <f t="shared" si="790"/>
        <v>0.0015-0.0107168588431073i</v>
      </c>
      <c r="N2687" s="57">
        <f t="shared" si="791"/>
        <v>83.251054160891499</v>
      </c>
      <c r="O2687" s="57">
        <f t="shared" si="792"/>
        <v>3.1593410495770851</v>
      </c>
      <c r="P2687" s="371">
        <f t="shared" si="793"/>
        <v>3.1593410495770851</v>
      </c>
      <c r="Q2687" s="371">
        <f t="shared" si="794"/>
        <v>-96.748945839108501</v>
      </c>
      <c r="R2687" s="12">
        <f t="shared" si="795"/>
        <v>83.251054160891499</v>
      </c>
      <c r="S2687" s="57">
        <f t="shared" si="796"/>
        <v>22.569748911560374</v>
      </c>
      <c r="T2687" s="12">
        <f t="shared" si="779"/>
        <v>3.1593410495770851</v>
      </c>
    </row>
    <row r="2688" spans="1:20" x14ac:dyDescent="0.25">
      <c r="A2688" s="57">
        <f t="shared" si="780"/>
        <v>142348.79242389044</v>
      </c>
      <c r="B2688" s="12">
        <f t="shared" si="797"/>
        <v>22655.513957424304</v>
      </c>
      <c r="C2688" s="57" t="str">
        <f t="shared" si="781"/>
        <v>-0.169360855595116-1.42403565941401i</v>
      </c>
      <c r="D2688" s="57" t="str">
        <f t="shared" si="782"/>
        <v>7.64508625108269-2.49326842099536i</v>
      </c>
      <c r="E2688" s="57" t="str">
        <f t="shared" si="783"/>
        <v>197.896209977337+7.10201354990328i</v>
      </c>
      <c r="F2688" s="57" t="str">
        <f t="shared" si="784"/>
        <v>3.8284008564856-3.13928036873039i</v>
      </c>
      <c r="G2688" s="57" t="str">
        <f t="shared" si="785"/>
        <v>0.997020973834488-0.0544990969523061i</v>
      </c>
      <c r="H2688" s="57" t="str">
        <f t="shared" si="786"/>
        <v>83.6846500869914-928.689963795153i</v>
      </c>
      <c r="I2688" s="57" t="str">
        <f t="shared" si="787"/>
        <v>-7.32071536271359-10.771039025023i</v>
      </c>
      <c r="K2688" s="57" t="str">
        <f t="shared" si="788"/>
        <v>0.00115497707248465-0.00711147895764906i</v>
      </c>
      <c r="L2688" s="57" t="str">
        <f t="shared" si="789"/>
        <v>0.000125-0.0221469045582795i</v>
      </c>
      <c r="M2688" s="57" t="str">
        <f t="shared" si="790"/>
        <v>0.0015-0.0106762889451159i</v>
      </c>
      <c r="N2688" s="57">
        <f t="shared" si="791"/>
        <v>83.217658729838476</v>
      </c>
      <c r="O2688" s="57">
        <f t="shared" si="792"/>
        <v>3.1314152364149721</v>
      </c>
      <c r="P2688" s="371">
        <f t="shared" si="793"/>
        <v>3.1314152364149721</v>
      </c>
      <c r="Q2688" s="371">
        <f t="shared" si="794"/>
        <v>-96.782341270161524</v>
      </c>
      <c r="R2688" s="12">
        <f t="shared" si="795"/>
        <v>83.217658729838476</v>
      </c>
      <c r="S2688" s="57">
        <f t="shared" si="796"/>
        <v>22.655513957424304</v>
      </c>
      <c r="T2688" s="12">
        <f t="shared" si="779"/>
        <v>3.1314152364149721</v>
      </c>
    </row>
    <row r="2689" spans="1:20" x14ac:dyDescent="0.25">
      <c r="A2689" s="57">
        <f t="shared" si="780"/>
        <v>142889.71783510121</v>
      </c>
      <c r="B2689" s="12">
        <f t="shared" si="797"/>
        <v>22741.604910462516</v>
      </c>
      <c r="C2689" s="57" t="str">
        <f t="shared" si="781"/>
        <v>-0.169653781042198-1.41936317655088i</v>
      </c>
      <c r="D2689" s="57" t="str">
        <f t="shared" si="782"/>
        <v>7.64393027181021-2.49191987768303i</v>
      </c>
      <c r="E2689" s="57" t="str">
        <f t="shared" si="783"/>
        <v>198.037493659009+6.94501094746363i</v>
      </c>
      <c r="F2689" s="57" t="str">
        <f t="shared" si="784"/>
        <v>3.82831401648051-3.12897892297102i</v>
      </c>
      <c r="G2689" s="57" t="str">
        <f t="shared" si="785"/>
        <v>0.99699835830658-0.0547049526145868i</v>
      </c>
      <c r="H2689" s="57" t="str">
        <f t="shared" si="786"/>
        <v>82.132006984701-921.50375458305i</v>
      </c>
      <c r="I2689" s="57" t="str">
        <f t="shared" si="787"/>
        <v>-7.24708314563063-10.6770645602913i</v>
      </c>
      <c r="K2689" s="57" t="str">
        <f t="shared" si="788"/>
        <v>0.00115149783838038-0.00708499819205725i</v>
      </c>
      <c r="L2689" s="57" t="str">
        <f t="shared" si="789"/>
        <v>0.000125-0.0220630649116153i</v>
      </c>
      <c r="M2689" s="57" t="str">
        <f t="shared" si="790"/>
        <v>0.0015-0.0106358726291252i</v>
      </c>
      <c r="N2689" s="57">
        <f t="shared" si="791"/>
        <v>83.183882239258566</v>
      </c>
      <c r="O2689" s="57">
        <f t="shared" si="792"/>
        <v>3.1034791248149531</v>
      </c>
      <c r="P2689" s="371">
        <f t="shared" si="793"/>
        <v>3.1034791248149531</v>
      </c>
      <c r="Q2689" s="371">
        <f t="shared" si="794"/>
        <v>-96.816117760741434</v>
      </c>
      <c r="R2689" s="12">
        <f t="shared" si="795"/>
        <v>83.183882239258566</v>
      </c>
      <c r="S2689" s="57">
        <f t="shared" si="796"/>
        <v>22.741604910462517</v>
      </c>
      <c r="T2689" s="12">
        <f t="shared" si="779"/>
        <v>3.1034791248149531</v>
      </c>
    </row>
    <row r="2690" spans="1:20" x14ac:dyDescent="0.25">
      <c r="A2690" s="57">
        <f t="shared" si="780"/>
        <v>143432.69876287458</v>
      </c>
      <c r="B2690" s="12">
        <f t="shared" si="797"/>
        <v>22828.023009122273</v>
      </c>
      <c r="C2690" s="57" t="str">
        <f t="shared" si="781"/>
        <v>-0.169952214228583-1.41470268916956i</v>
      </c>
      <c r="D2690" s="57" t="str">
        <f t="shared" si="782"/>
        <v>7.64276584393285-2.49060471669526i</v>
      </c>
      <c r="E2690" s="57" t="str">
        <f t="shared" si="783"/>
        <v>198.178413660462+6.78685703304909i</v>
      </c>
      <c r="F2690" s="57" t="str">
        <f t="shared" si="784"/>
        <v>3.82822651922206-3.11872241627907i</v>
      </c>
      <c r="G2690" s="57" t="str">
        <f t="shared" si="785"/>
        <v>0.996975571611797-0.0549115763853847i</v>
      </c>
      <c r="H2690" s="57" t="str">
        <f t="shared" si="786"/>
        <v>80.616623152665-914.412793114927i</v>
      </c>
      <c r="I2690" s="57" t="str">
        <f t="shared" si="787"/>
        <v>-7.17441951320952-10.5845488238262i</v>
      </c>
      <c r="K2690" s="57" t="str">
        <f t="shared" si="788"/>
        <v>0.00114804451655069-0.00705861595410783i</v>
      </c>
      <c r="L2690" s="57" t="str">
        <f t="shared" si="789"/>
        <v>0.000125-0.021979542649547i</v>
      </c>
      <c r="M2690" s="57" t="str">
        <f t="shared" si="790"/>
        <v>0.0015-0.010595609313733i</v>
      </c>
      <c r="N2690" s="57">
        <f t="shared" si="791"/>
        <v>83.149725079212374</v>
      </c>
      <c r="O2690" s="57">
        <f t="shared" si="792"/>
        <v>3.0755325273421996</v>
      </c>
      <c r="P2690" s="371">
        <f t="shared" si="793"/>
        <v>3.0755325273421996</v>
      </c>
      <c r="Q2690" s="371">
        <f t="shared" si="794"/>
        <v>-96.850274920787626</v>
      </c>
      <c r="R2690" s="12">
        <f t="shared" si="795"/>
        <v>83.149725079212374</v>
      </c>
      <c r="S2690" s="57">
        <f t="shared" si="796"/>
        <v>22.828023009122273</v>
      </c>
      <c r="T2690" s="12">
        <f t="shared" si="779"/>
        <v>3.0755325273421996</v>
      </c>
    </row>
    <row r="2691" spans="1:20" x14ac:dyDescent="0.25">
      <c r="A2691" s="57">
        <f t="shared" si="780"/>
        <v>143977.74301817353</v>
      </c>
      <c r="B2691" s="12">
        <f t="shared" si="797"/>
        <v>22914.769496556939</v>
      </c>
      <c r="C2691" s="57" t="str">
        <f t="shared" si="781"/>
        <v>-0.170256068718173-1.41005413373503i</v>
      </c>
      <c r="D2691" s="57" t="str">
        <f t="shared" si="782"/>
        <v>7.64159290835962-2.48932289204681i</v>
      </c>
      <c r="E2691" s="57" t="str">
        <f t="shared" si="783"/>
        <v>198.318963638578+6.62755158916258i</v>
      </c>
      <c r="F2691" s="57" t="str">
        <f t="shared" si="784"/>
        <v>3.82813835976624-3.10851070028842i</v>
      </c>
      <c r="G2691" s="57" t="str">
        <f t="shared" si="785"/>
        <v>0.996952612462589-0.0551189710227592i</v>
      </c>
      <c r="H2691" s="57" t="str">
        <f t="shared" si="786"/>
        <v>79.1373883621112-907.415193873177i</v>
      </c>
      <c r="I2691" s="57" t="str">
        <f t="shared" si="787"/>
        <v>-7.1027085965276-10.4934578300372i</v>
      </c>
      <c r="K2691" s="57" t="str">
        <f t="shared" si="788"/>
        <v>0.00114461691323005-0.00703233190216576i</v>
      </c>
      <c r="L2691" s="57" t="str">
        <f t="shared" si="789"/>
        <v>0.000125-0.0218963365705789i</v>
      </c>
      <c r="M2691" s="57" t="str">
        <f t="shared" si="790"/>
        <v>0.0015-0.010555498419738i</v>
      </c>
      <c r="N2691" s="57">
        <f t="shared" si="791"/>
        <v>83.11518764303031</v>
      </c>
      <c r="O2691" s="57">
        <f t="shared" si="792"/>
        <v>3.0475752580283855</v>
      </c>
      <c r="P2691" s="371">
        <f t="shared" si="793"/>
        <v>3.0475752580283855</v>
      </c>
      <c r="Q2691" s="371">
        <f t="shared" si="794"/>
        <v>-96.88481235696969</v>
      </c>
      <c r="R2691" s="12">
        <f t="shared" si="795"/>
        <v>83.11518764303031</v>
      </c>
      <c r="S2691" s="57">
        <f t="shared" si="796"/>
        <v>22.914769496556939</v>
      </c>
      <c r="T2691" s="12">
        <f t="shared" si="779"/>
        <v>3.0475752580283855</v>
      </c>
    </row>
    <row r="2692" spans="1:20" x14ac:dyDescent="0.25">
      <c r="A2692" s="57">
        <f t="shared" si="780"/>
        <v>144524.8584416426</v>
      </c>
      <c r="B2692" s="12">
        <f t="shared" si="797"/>
        <v>23001.845620643857</v>
      </c>
      <c r="C2692" s="57" t="str">
        <f t="shared" si="781"/>
        <v>-0.170565258560123-1.40541744736832i</v>
      </c>
      <c r="D2692" s="57" t="str">
        <f t="shared" si="782"/>
        <v>7.64041140562594-2.4880743579433i</v>
      </c>
      <c r="E2692" s="57" t="str">
        <f t="shared" si="783"/>
        <v>198.459137255458+6.46709443789422i</v>
      </c>
      <c r="F2692" s="57" t="str">
        <f t="shared" si="784"/>
        <v>3.82804953313236-3.09834362726791i</v>
      </c>
      <c r="G2692" s="57" t="str">
        <f t="shared" si="785"/>
        <v>0.996929479561844-0.0553271392934308i</v>
      </c>
      <c r="H2692" s="57" t="str">
        <f t="shared" si="786"/>
        <v>77.693232011272-900.509119456595i</v>
      </c>
      <c r="I2692" s="57" t="str">
        <f t="shared" si="787"/>
        <v>-7.03193482045578-10.4037586186969i</v>
      </c>
      <c r="K2692" s="57" t="str">
        <f t="shared" si="788"/>
        <v>0.00114121483605936-0.00700614569558391i</v>
      </c>
      <c r="L2692" s="57" t="str">
        <f t="shared" si="789"/>
        <v>0.000125-0.0218134454777634i</v>
      </c>
      <c r="M2692" s="57" t="str">
        <f t="shared" si="790"/>
        <v>0.0015-0.0105155393701315i</v>
      </c>
      <c r="N2692" s="57">
        <f t="shared" si="791"/>
        <v>83.080270327185289</v>
      </c>
      <c r="O2692" s="57">
        <f t="shared" si="792"/>
        <v>3.019607132376056</v>
      </c>
      <c r="P2692" s="371">
        <f t="shared" si="793"/>
        <v>3.019607132376056</v>
      </c>
      <c r="Q2692" s="371">
        <f t="shared" si="794"/>
        <v>-96.919729672814711</v>
      </c>
      <c r="R2692" s="12">
        <f t="shared" si="795"/>
        <v>83.080270327185289</v>
      </c>
      <c r="S2692" s="57">
        <f t="shared" si="796"/>
        <v>23.001845620643856</v>
      </c>
      <c r="T2692" s="12">
        <f t="shared" si="779"/>
        <v>3.019607132376056</v>
      </c>
    </row>
    <row r="2693" spans="1:20" x14ac:dyDescent="0.25">
      <c r="A2693" s="57">
        <f t="shared" si="780"/>
        <v>145074.05290372082</v>
      </c>
      <c r="B2693" s="12">
        <f t="shared" si="797"/>
        <v>23089.252634002303</v>
      </c>
      <c r="C2693" s="57" t="str">
        <f t="shared" si="781"/>
        <v>-0.170879698289748-1.40079256784244i</v>
      </c>
      <c r="D2693" s="57" t="str">
        <f t="shared" si="782"/>
        <v>7.63922127589206-2.48685906877773i</v>
      </c>
      <c r="E2693" s="57" t="str">
        <f t="shared" si="783"/>
        <v>198.598928178828+6.30548544069376i</v>
      </c>
      <c r="F2693" s="57" t="str">
        <f t="shared" si="784"/>
        <v>3.82796003430269-3.0882210501192i</v>
      </c>
      <c r="G2693" s="57" t="str">
        <f t="shared" si="785"/>
        <v>0.996906171602815-0.0555360839727946i</v>
      </c>
      <c r="H2693" s="57" t="str">
        <f t="shared" si="786"/>
        <v>76.2831214777784-893.692779118292i</v>
      </c>
      <c r="I2693" s="57" t="str">
        <f t="shared" si="787"/>
        <v>-6.9620828990447-10.3154192175424i</v>
      </c>
      <c r="K2693" s="57" t="str">
        <f t="shared" si="788"/>
        <v>0.00113783809407578-0.00698005699470244i</v>
      </c>
      <c r="L2693" s="57" t="str">
        <f t="shared" si="789"/>
        <v>0.000125-0.0217308681786844i</v>
      </c>
      <c r="M2693" s="57" t="str">
        <f t="shared" si="790"/>
        <v>0.0015-0.0104757315900892i</v>
      </c>
      <c r="N2693" s="57">
        <f t="shared" si="791"/>
        <v>83.044973531161517</v>
      </c>
      <c r="O2693" s="57">
        <f t="shared" si="792"/>
        <v>2.9916279673617381</v>
      </c>
      <c r="P2693" s="371">
        <f t="shared" si="793"/>
        <v>2.9916279673617381</v>
      </c>
      <c r="Q2693" s="371">
        <f t="shared" si="794"/>
        <v>-96.955026468838483</v>
      </c>
      <c r="R2693" s="12">
        <f t="shared" si="795"/>
        <v>83.044973531161517</v>
      </c>
      <c r="S2693" s="57">
        <f t="shared" si="796"/>
        <v>23.089252634002303</v>
      </c>
      <c r="T2693" s="12">
        <f t="shared" si="779"/>
        <v>2.9916279673617381</v>
      </c>
    </row>
    <row r="2694" spans="1:20" x14ac:dyDescent="0.25">
      <c r="A2694" s="57">
        <f t="shared" si="780"/>
        <v>145625.33430475497</v>
      </c>
      <c r="B2694" s="12">
        <f t="shared" si="797"/>
        <v>23176.991794011512</v>
      </c>
      <c r="C2694" s="57" t="str">
        <f t="shared" si="781"/>
        <v>-0.171199302929413-1.39617943357842i</v>
      </c>
      <c r="D2694" s="57" t="str">
        <f t="shared" si="782"/>
        <v>7.63802245894103-2.4856769791268i</v>
      </c>
      <c r="E2694" s="57" t="str">
        <f t="shared" si="783"/>
        <v>198.738330082449+6.14272449813012i</v>
      </c>
      <c r="F2694" s="57" t="str">
        <f t="shared" si="784"/>
        <v>3.8278698582223-3.07814282237448i</v>
      </c>
      <c r="G2694" s="57" t="str">
        <f t="shared" si="785"/>
        <v>0.996882687269053-0.0557458078449325i</v>
      </c>
      <c r="H2694" s="57" t="str">
        <f t="shared" si="786"/>
        <v>74.9060605491181-886.964427353668i</v>
      </c>
      <c r="I2694" s="57" t="str">
        <f t="shared" si="787"/>
        <v>-6.89313783085862-10.2284086064618i</v>
      </c>
      <c r="K2694" s="57" t="str">
        <f t="shared" si="788"/>
        <v>0.00113448649770298-0.00695406546084875i</v>
      </c>
      <c r="L2694" s="57" t="str">
        <f t="shared" si="789"/>
        <v>0.000125-0.0216486034854397i</v>
      </c>
      <c r="M2694" s="57" t="str">
        <f t="shared" si="790"/>
        <v>0.0015-0.0104360745069627i</v>
      </c>
      <c r="N2694" s="57">
        <f t="shared" si="791"/>
        <v>83.009297657323927</v>
      </c>
      <c r="O2694" s="57">
        <f t="shared" si="792"/>
        <v>2.963637581439662</v>
      </c>
      <c r="P2694" s="371">
        <f t="shared" si="793"/>
        <v>2.963637581439662</v>
      </c>
      <c r="Q2694" s="371">
        <f t="shared" si="794"/>
        <v>-96.990702342676073</v>
      </c>
      <c r="R2694" s="12">
        <f t="shared" si="795"/>
        <v>83.009297657323927</v>
      </c>
      <c r="S2694" s="57">
        <f t="shared" si="796"/>
        <v>23.176991794011514</v>
      </c>
      <c r="T2694" s="12">
        <f t="shared" si="779"/>
        <v>2.963637581439662</v>
      </c>
    </row>
    <row r="2695" spans="1:20" x14ac:dyDescent="0.25">
      <c r="A2695" s="57">
        <f t="shared" si="780"/>
        <v>146178.71057511304</v>
      </c>
      <c r="B2695" s="12">
        <f t="shared" si="797"/>
        <v>23265.064362828758</v>
      </c>
      <c r="C2695" s="57" t="str">
        <f t="shared" si="781"/>
        <v>-0.171523987989357-1.39157798364132i</v>
      </c>
      <c r="D2695" s="57" t="str">
        <f t="shared" si="782"/>
        <v>7.63681489417727-2.48452804374741i</v>
      </c>
      <c r="E2695" s="57" t="str">
        <f t="shared" si="783"/>
        <v>198.877336646517+5.97881154966047i</v>
      </c>
      <c r="F2695" s="57" t="str">
        <f t="shared" si="784"/>
        <v>3.82777899979869-3.06810879819428i</v>
      </c>
      <c r="G2695" s="57" t="str">
        <f t="shared" si="785"/>
        <v>0.996859025234335-0.0559563137026249i</v>
      </c>
      <c r="H2695" s="57" t="str">
        <f t="shared" si="786"/>
        <v>73.5610879270025-880.322362536767i</v>
      </c>
      <c r="I2695" s="57" t="str">
        <f t="shared" si="787"/>
        <v>-6.82508489427364-10.1426966831914i</v>
      </c>
      <c r="K2695" s="57" t="str">
        <f t="shared" si="788"/>
        <v>0.00113115985874122-0.00692817075633728i</v>
      </c>
      <c r="L2695" s="57" t="str">
        <f t="shared" si="789"/>
        <v>0.000125-0.0215666502146241i</v>
      </c>
      <c r="M2695" s="57" t="str">
        <f t="shared" si="790"/>
        <v>0.0015-0.0103965675502717i</v>
      </c>
      <c r="N2695" s="57">
        <f t="shared" si="791"/>
        <v>82.973243110789667</v>
      </c>
      <c r="O2695" s="57">
        <f t="shared" si="792"/>
        <v>2.9356357945451936</v>
      </c>
      <c r="P2695" s="371">
        <f t="shared" si="793"/>
        <v>2.9356357945451936</v>
      </c>
      <c r="Q2695" s="371">
        <f t="shared" si="794"/>
        <v>-97.026756889210333</v>
      </c>
      <c r="R2695" s="12">
        <f t="shared" si="795"/>
        <v>82.973243110789667</v>
      </c>
      <c r="S2695" s="57">
        <f t="shared" si="796"/>
        <v>23.26506436282876</v>
      </c>
      <c r="T2695" s="12">
        <f t="shared" si="779"/>
        <v>2.9356357945451936</v>
      </c>
    </row>
    <row r="2696" spans="1:20" x14ac:dyDescent="0.25">
      <c r="A2696" s="57">
        <f t="shared" si="780"/>
        <v>146734.18967529849</v>
      </c>
      <c r="B2696" s="12">
        <f t="shared" si="797"/>
        <v>23353.471607407508</v>
      </c>
      <c r="C2696" s="57" t="str">
        <f t="shared" si="781"/>
        <v>-0.171853669468505-1.38698815773611i</v>
      </c>
      <c r="D2696" s="57" t="str">
        <f t="shared" si="782"/>
        <v>7.63559852062475-2.48341221757288i</v>
      </c>
      <c r="E2696" s="57" t="str">
        <f t="shared" si="783"/>
        <v>199.015941558061+5.81374657338079i</v>
      </c>
      <c r="F2696" s="57" t="str">
        <f t="shared" si="784"/>
        <v>3.82768745390162-3.05811883236531i</v>
      </c>
      <c r="G2696" s="57" t="str">
        <f t="shared" si="785"/>
        <v>0.996835184162593-0.0561676043473632i</v>
      </c>
      <c r="H2696" s="57" t="str">
        <f t="shared" si="786"/>
        <v>72.2472758017304-873.764925602992i</v>
      </c>
      <c r="I2696" s="57" t="str">
        <f t="shared" si="787"/>
        <v>-6.75790964275088-10.0582542304492i</v>
      </c>
      <c r="K2696" s="57" t="str">
        <f t="shared" si="788"/>
        <v>0.00112785799035758-0.0069023725444688i</v>
      </c>
      <c r="L2696" s="57" t="str">
        <f t="shared" si="789"/>
        <v>0.000125-0.0214850071873123i</v>
      </c>
      <c r="M2696" s="57" t="str">
        <f t="shared" si="790"/>
        <v>0.0015-0.0103572101516952i</v>
      </c>
      <c r="N2696" s="57">
        <f t="shared" si="791"/>
        <v>82.936810299298699</v>
      </c>
      <c r="O2696" s="57">
        <f t="shared" si="792"/>
        <v>2.907622428097409</v>
      </c>
      <c r="P2696" s="371">
        <f t="shared" si="793"/>
        <v>2.907622428097409</v>
      </c>
      <c r="Q2696" s="371">
        <f t="shared" si="794"/>
        <v>-97.063189700701301</v>
      </c>
      <c r="R2696" s="12">
        <f t="shared" si="795"/>
        <v>82.936810299298699</v>
      </c>
      <c r="S2696" s="57">
        <f t="shared" si="796"/>
        <v>23.353471607407506</v>
      </c>
      <c r="T2696" s="12">
        <f t="shared" si="779"/>
        <v>2.907622428097409</v>
      </c>
    </row>
    <row r="2697" spans="1:20" x14ac:dyDescent="0.25">
      <c r="A2697" s="57">
        <f t="shared" si="780"/>
        <v>147291.77959606462</v>
      </c>
      <c r="B2697" s="12">
        <f t="shared" si="797"/>
        <v>23442.214799515656</v>
      </c>
      <c r="C2697" s="57" t="str">
        <f t="shared" si="781"/>
        <v>-0.172188263855365-1.38240989620357i</v>
      </c>
      <c r="D2697" s="57" t="str">
        <f t="shared" si="782"/>
        <v>7.63437327692484-2.48232945570932i</v>
      </c>
      <c r="E2697" s="57" t="str">
        <f t="shared" si="783"/>
        <v>199.154138511326+5.64752958576794i</v>
      </c>
      <c r="F2697" s="57" t="str">
        <f t="shared" si="784"/>
        <v>3.82759521536266-3.04817278029812i</v>
      </c>
      <c r="G2697" s="57" t="str">
        <f t="shared" si="785"/>
        <v>0.996811162707847-0.0563796825893611i</v>
      </c>
      <c r="H2697" s="57" t="str">
        <f t="shared" si="786"/>
        <v>70.9637284929299-867.290498776823i</v>
      </c>
      <c r="I2697" s="57" t="str">
        <f t="shared" si="787"/>
        <v>-6.69159790009823-9.97505288443998i</v>
      </c>
      <c r="K2697" s="57" t="str">
        <f t="shared" si="788"/>
        <v>0.00112458070707629-0.00687667048953057i</v>
      </c>
      <c r="L2697" s="57" t="str">
        <f t="shared" si="789"/>
        <v>0.000125-0.0214036732290419i</v>
      </c>
      <c r="M2697" s="57" t="str">
        <f t="shared" si="790"/>
        <v>0.0015-0.010318001745064i</v>
      </c>
      <c r="N2697" s="57">
        <f t="shared" si="791"/>
        <v>82.899999633080412</v>
      </c>
      <c r="O2697" s="57">
        <f t="shared" si="792"/>
        <v>2.8795973050018193</v>
      </c>
      <c r="P2697" s="371">
        <f t="shared" si="793"/>
        <v>2.8795973050018193</v>
      </c>
      <c r="Q2697" s="371">
        <f t="shared" si="794"/>
        <v>-97.100000366919588</v>
      </c>
      <c r="R2697" s="12">
        <f t="shared" si="795"/>
        <v>82.899999633080412</v>
      </c>
      <c r="S2697" s="57">
        <f t="shared" si="796"/>
        <v>23.442214799515657</v>
      </c>
      <c r="T2697" s="12">
        <f t="shared" si="779"/>
        <v>2.8795973050018193</v>
      </c>
    </row>
    <row r="2698" spans="1:20" x14ac:dyDescent="0.25">
      <c r="A2698" s="57">
        <f t="shared" si="780"/>
        <v>147851.48835852966</v>
      </c>
      <c r="B2698" s="12">
        <f t="shared" si="797"/>
        <v>23531.295215753817</v>
      </c>
      <c r="C2698" s="57" t="str">
        <f t="shared" si="781"/>
        <v>-0.172527688128751-1.3778431400162i</v>
      </c>
      <c r="D2698" s="57" t="str">
        <f t="shared" si="782"/>
        <v>7.63313910133525-2.481279713432i</v>
      </c>
      <c r="E2698" s="57" t="str">
        <f t="shared" si="783"/>
        <v>199.291921208167+5.48016064142927i</v>
      </c>
      <c r="F2698" s="57" t="str">
        <f t="shared" si="784"/>
        <v>3.82750227897515-3.03827049802515i</v>
      </c>
      <c r="G2698" s="57" t="str">
        <f t="shared" si="785"/>
        <v>0.996786959514128-0.0565925512475663i</v>
      </c>
      <c r="H2698" s="57" t="str">
        <f t="shared" si="786"/>
        <v>69.7095811531455-860.897504342477i</v>
      </c>
      <c r="I2698" s="57" t="str">
        <f t="shared" si="787"/>
        <v>-6.62613575572951-9.89306510466247i</v>
      </c>
      <c r="K2698" s="57" t="str">
        <f t="shared" si="788"/>
        <v>0.00112132782476902-0.00685106425679537i</v>
      </c>
      <c r="L2698" s="57" t="str">
        <f t="shared" si="789"/>
        <v>0.000125-0.0213226471697967i</v>
      </c>
      <c r="M2698" s="57" t="str">
        <f t="shared" si="790"/>
        <v>0.0015-0.0102789417663519i</v>
      </c>
      <c r="N2698" s="57">
        <f t="shared" si="791"/>
        <v>82.862811524726951</v>
      </c>
      <c r="O2698" s="57">
        <f t="shared" si="792"/>
        <v>2.8515602496529717</v>
      </c>
      <c r="P2698" s="371">
        <f t="shared" si="793"/>
        <v>2.8515602496529717</v>
      </c>
      <c r="Q2698" s="371">
        <f t="shared" si="794"/>
        <v>-97.137188475273049</v>
      </c>
      <c r="R2698" s="12">
        <f t="shared" si="795"/>
        <v>82.862811524726951</v>
      </c>
      <c r="S2698" s="57">
        <f t="shared" si="796"/>
        <v>23.531295215753815</v>
      </c>
      <c r="T2698" s="12">
        <f t="shared" si="779"/>
        <v>2.8515602496529717</v>
      </c>
    </row>
    <row r="2699" spans="1:20" x14ac:dyDescent="0.25">
      <c r="A2699" s="57">
        <f t="shared" si="780"/>
        <v>148413.3240142921</v>
      </c>
      <c r="B2699" s="12">
        <f t="shared" si="797"/>
        <v>23620.714137573683</v>
      </c>
      <c r="C2699" s="57" t="str">
        <f t="shared" si="781"/>
        <v>-0.17287185975863-1.37328783077405i</v>
      </c>
      <c r="D2699" s="57" t="str">
        <f t="shared" si="782"/>
        <v>7.63189593172774-2.48026294618157i</v>
      </c>
      <c r="E2699" s="57" t="str">
        <f t="shared" si="783"/>
        <v>199.429283358425+5.31163983283297i</v>
      </c>
      <c r="F2699" s="57" t="str">
        <f t="shared" si="784"/>
        <v>3.82740863949381-3.0284118421983i</v>
      </c>
      <c r="G2699" s="57" t="str">
        <f t="shared" si="785"/>
        <v>0.996762573215408-0.0568062131496722i</v>
      </c>
      <c r="H2699" s="57" t="str">
        <f t="shared" si="786"/>
        <v>68.4839985310953-854.584403456375i</v>
      </c>
      <c r="I2699" s="57" t="str">
        <f t="shared" si="787"/>
        <v>-6.56150955993147-9.81226414496297i</v>
      </c>
      <c r="K2699" s="57" t="str">
        <f t="shared" si="788"/>
        <v>0.0011180991606453-0.00682555351252142i</v>
      </c>
      <c r="L2699" s="57" t="str">
        <f t="shared" si="789"/>
        <v>0.000125-0.0212419278439896i</v>
      </c>
      <c r="M2699" s="57" t="str">
        <f t="shared" si="790"/>
        <v>0.0015-0.0102400296536679i</v>
      </c>
      <c r="N2699" s="57">
        <f t="shared" si="791"/>
        <v>82.825246389060126</v>
      </c>
      <c r="O2699" s="57">
        <f t="shared" si="792"/>
        <v>2.8235110879365859</v>
      </c>
      <c r="P2699" s="371">
        <f t="shared" si="793"/>
        <v>2.8235110879365859</v>
      </c>
      <c r="Q2699" s="371">
        <f t="shared" si="794"/>
        <v>-97.174753610939874</v>
      </c>
      <c r="R2699" s="12">
        <f t="shared" si="795"/>
        <v>82.825246389060126</v>
      </c>
      <c r="S2699" s="57">
        <f t="shared" si="796"/>
        <v>23.620714137573682</v>
      </c>
      <c r="T2699" s="12">
        <f t="shared" si="779"/>
        <v>2.8235110879365859</v>
      </c>
    </row>
    <row r="2700" spans="1:20" x14ac:dyDescent="0.25">
      <c r="A2700" s="57">
        <f t="shared" si="780"/>
        <v>148977.29464554641</v>
      </c>
      <c r="B2700" s="12">
        <f t="shared" si="797"/>
        <v>23710.472851296465</v>
      </c>
      <c r="C2700" s="57" t="str">
        <f t="shared" si="781"/>
        <v>-0.173220696706854-1.36874391070051i</v>
      </c>
      <c r="D2700" s="57" t="str">
        <f t="shared" si="782"/>
        <v>7.63064370558651-2.47927910956024i</v>
      </c>
      <c r="E2700" s="57" t="str">
        <f t="shared" si="783"/>
        <v>199.566218680301+5.14196729003946i</v>
      </c>
      <c r="F2700" s="57" t="str">
        <f t="shared" si="784"/>
        <v>3.82731429163434-3.01859667008687i</v>
      </c>
      <c r="G2700" s="57" t="str">
        <f t="shared" si="785"/>
        <v>0.996738002435531-0.0570206711321285i</v>
      </c>
      <c r="H2700" s="57" t="str">
        <f t="shared" si="786"/>
        <v>67.2861737914607-848.349694999514i</v>
      </c>
      <c r="I2700" s="57" t="str">
        <f t="shared" si="787"/>
        <v>-6.49770591914622-9.73262402577197i</v>
      </c>
      <c r="K2700" s="57" t="str">
        <f t="shared" si="788"/>
        <v>0.00111489453324301-0.0068001379239519i</v>
      </c>
      <c r="L2700" s="57" t="str">
        <f t="shared" si="789"/>
        <v>0.000125-0.0211615140904459i</v>
      </c>
      <c r="M2700" s="57" t="str">
        <f t="shared" si="790"/>
        <v>0.0015-0.0102012648472484i</v>
      </c>
      <c r="N2700" s="57">
        <f t="shared" si="791"/>
        <v>82.7873046430024</v>
      </c>
      <c r="O2700" s="57">
        <f t="shared" si="792"/>
        <v>2.7954496472313091</v>
      </c>
      <c r="P2700" s="371">
        <f t="shared" si="793"/>
        <v>2.7954496472313091</v>
      </c>
      <c r="Q2700" s="371">
        <f t="shared" si="794"/>
        <v>-97.2126953569976</v>
      </c>
      <c r="R2700" s="12">
        <f t="shared" si="795"/>
        <v>82.7873046430024</v>
      </c>
      <c r="S2700" s="57">
        <f t="shared" si="796"/>
        <v>23.710472851296466</v>
      </c>
      <c r="T2700" s="12">
        <f t="shared" si="779"/>
        <v>2.7954496472313091</v>
      </c>
    </row>
    <row r="2701" spans="1:20" x14ac:dyDescent="0.25">
      <c r="A2701" s="57">
        <f t="shared" si="780"/>
        <v>149543.40836519949</v>
      </c>
      <c r="B2701" s="12">
        <f t="shared" si="797"/>
        <v>23800.57264813139</v>
      </c>
      <c r="C2701" s="57" t="str">
        <f t="shared" si="781"/>
        <v>-0.173574117427918-1.36421132263817i</v>
      </c>
      <c r="D2701" s="57" t="str">
        <f t="shared" si="782"/>
        <v>7.62938236000667-2.47832815932815i</v>
      </c>
      <c r="E2701" s="57" t="str">
        <f t="shared" si="783"/>
        <v>199.702720900728+4.97114318042562i</v>
      </c>
      <c r="F2701" s="57" t="str">
        <f t="shared" si="784"/>
        <v>3.82721923007336-3.0088248395754i</v>
      </c>
      <c r="G2701" s="57" t="str">
        <f t="shared" si="785"/>
        <v>0.996713245788133-0.0572359280401529i</v>
      </c>
      <c r="H2701" s="57" t="str">
        <f t="shared" si="786"/>
        <v>66.1153273883467-842.191914468496i</v>
      </c>
      <c r="I2701" s="57" t="str">
        <f t="shared" si="787"/>
        <v>-6.43471169127702-9.65411950747307i</v>
      </c>
      <c r="K2701" s="57" t="str">
        <f t="shared" si="788"/>
        <v>0.00111171376241892-0.0067748171593142i</v>
      </c>
      <c r="L2701" s="57" t="str">
        <f t="shared" si="789"/>
        <v>0.000125-0.0210814047523868i</v>
      </c>
      <c r="M2701" s="57" t="str">
        <f t="shared" si="790"/>
        <v>0.0015-0.0101626467894485i</v>
      </c>
      <c r="N2701" s="57">
        <f t="shared" si="791"/>
        <v>82.748986705446313</v>
      </c>
      <c r="O2701" s="57">
        <f t="shared" si="792"/>
        <v>2.7673757564108707</v>
      </c>
      <c r="P2701" s="371">
        <f t="shared" si="793"/>
        <v>2.7673757564108707</v>
      </c>
      <c r="Q2701" s="371">
        <f t="shared" si="794"/>
        <v>-97.251013294553687</v>
      </c>
      <c r="R2701" s="12">
        <f t="shared" si="795"/>
        <v>82.748986705446313</v>
      </c>
      <c r="S2701" s="57">
        <f t="shared" si="796"/>
        <v>23.800572648131389</v>
      </c>
      <c r="T2701" s="12">
        <f t="shared" si="779"/>
        <v>2.7673757564108707</v>
      </c>
    </row>
    <row r="2702" spans="1:20" x14ac:dyDescent="0.25">
      <c r="A2702" s="57">
        <f t="shared" si="780"/>
        <v>150111.67331698726</v>
      </c>
      <c r="B2702" s="12">
        <f t="shared" si="797"/>
        <v>23891.014824194292</v>
      </c>
      <c r="C2702" s="57" t="str">
        <f t="shared" si="781"/>
        <v>-0.173932040869691-1.35969001004445i</v>
      </c>
      <c r="D2702" s="57" t="str">
        <f t="shared" si="782"/>
        <v>7.62811183169213-2.47741005139947i</v>
      </c>
      <c r="E2702" s="57" t="str">
        <f t="shared" si="783"/>
        <v>199.838783755729+4.79916770840327i</v>
      </c>
      <c r="F2702" s="57" t="str">
        <f t="shared" si="784"/>
        <v>3.82712344944798-2.99909620916148i</v>
      </c>
      <c r="G2702" s="57" t="str">
        <f t="shared" si="785"/>
        <v>0.996688301876575-0.0574519867277411i</v>
      </c>
      <c r="H2702" s="57" t="str">
        <f t="shared" si="786"/>
        <v>64.9707059896682-836.109632903756i</v>
      </c>
      <c r="I2702" s="57" t="str">
        <f t="shared" si="787"/>
        <v>-6.37251398102406-9.5767260648493i</v>
      </c>
      <c r="K2702" s="57" t="str">
        <f t="shared" si="788"/>
        <v>0.00110855666933924-0.00674959088781957i</v>
      </c>
      <c r="L2702" s="57" t="str">
        <f t="shared" si="789"/>
        <v>0.000125-0.0210015986774126i</v>
      </c>
      <c r="M2702" s="57" t="str">
        <f t="shared" si="790"/>
        <v>0.0015-0.0101241749247345i</v>
      </c>
      <c r="N2702" s="57">
        <f t="shared" si="791"/>
        <v>82.710292997123318</v>
      </c>
      <c r="O2702" s="57">
        <f t="shared" si="792"/>
        <v>2.7392892458447187</v>
      </c>
      <c r="P2702" s="371">
        <f t="shared" si="793"/>
        <v>2.7392892458447187</v>
      </c>
      <c r="Q2702" s="371">
        <f t="shared" si="794"/>
        <v>-97.289707002876682</v>
      </c>
      <c r="R2702" s="12">
        <f t="shared" si="795"/>
        <v>82.710292997123318</v>
      </c>
      <c r="S2702" s="57">
        <f t="shared" si="796"/>
        <v>23.89101482419429</v>
      </c>
      <c r="T2702" s="12">
        <f t="shared" si="779"/>
        <v>2.7392892458447187</v>
      </c>
    </row>
    <row r="2703" spans="1:20" x14ac:dyDescent="0.25">
      <c r="A2703" s="57">
        <f t="shared" si="780"/>
        <v>150682.09767559182</v>
      </c>
      <c r="B2703" s="12">
        <f t="shared" si="797"/>
        <v>23981.80068052623</v>
      </c>
      <c r="C2703" s="57" t="str">
        <f t="shared" si="781"/>
        <v>-0.174294386474117-1.35517991698747i</v>
      </c>
      <c r="D2703" s="57" t="str">
        <f t="shared" si="782"/>
        <v>7.62683205695421-2.47652474183863i</v>
      </c>
      <c r="E2703" s="57" t="str">
        <f t="shared" si="783"/>
        <v>199.974400990779+4.62604111513211i</v>
      </c>
      <c r="F2703" s="57" t="str">
        <f t="shared" si="784"/>
        <v>3.82702694435562-2.98941063795363i</v>
      </c>
      <c r="G2703" s="57" t="str">
        <f t="shared" si="785"/>
        <v>0.996663169293864-0.0576688500576779i</v>
      </c>
      <c r="H2703" s="57" t="str">
        <f t="shared" si="786"/>
        <v>63.8515814498877-830.101455853596i</v>
      </c>
      <c r="I2703" s="57" t="str">
        <f t="shared" si="787"/>
        <v>-6.31110013525569-9.50041986255872i</v>
      </c>
      <c r="K2703" s="57" t="str">
        <f t="shared" si="788"/>
        <v>0.00110542307647033-0.00672445877966256i</v>
      </c>
      <c r="L2703" s="57" t="str">
        <f t="shared" si="789"/>
        <v>0.000125-0.0209220947174862i</v>
      </c>
      <c r="M2703" s="57" t="str">
        <f t="shared" si="790"/>
        <v>0.0015-0.0100858486996757i</v>
      </c>
      <c r="N2703" s="57">
        <f t="shared" si="791"/>
        <v>82.67122394047432</v>
      </c>
      <c r="O2703" s="57">
        <f t="shared" si="792"/>
        <v>2.711189947400082</v>
      </c>
      <c r="P2703" s="371">
        <f t="shared" si="793"/>
        <v>2.711189947400082</v>
      </c>
      <c r="Q2703" s="371">
        <f t="shared" si="794"/>
        <v>-97.32877605952568</v>
      </c>
      <c r="R2703" s="12">
        <f t="shared" si="795"/>
        <v>82.67122394047432</v>
      </c>
      <c r="S2703" s="57">
        <f t="shared" si="796"/>
        <v>23.981800680526231</v>
      </c>
      <c r="T2703" s="12">
        <f t="shared" si="779"/>
        <v>2.711189947400082</v>
      </c>
    </row>
    <row r="2704" spans="1:20" x14ac:dyDescent="0.25">
      <c r="A2704" s="57">
        <f t="shared" si="780"/>
        <v>151254.68964675907</v>
      </c>
      <c r="B2704" s="12">
        <f t="shared" si="797"/>
        <v>24072.931523112231</v>
      </c>
      <c r="C2704" s="57" t="str">
        <f t="shared" si="781"/>
        <v>-0.1746610741779-1.35068098814172i</v>
      </c>
      <c r="D2704" s="57" t="str">
        <f t="shared" si="782"/>
        <v>7.6255429717099-2.47567218685646i</v>
      </c>
      <c r="E2704" s="57" t="str">
        <f t="shared" si="783"/>
        <v>200.109566361157+4.45176367822723i</v>
      </c>
      <c r="F2704" s="57" t="str">
        <f t="shared" si="784"/>
        <v>3.82692970935358-2.97976798566911i</v>
      </c>
      <c r="G2704" s="57" t="str">
        <f t="shared" si="785"/>
        <v>0.996637846622581-0.0578865209015473i</v>
      </c>
      <c r="H2704" s="57" t="str">
        <f t="shared" si="786"/>
        <v>62.7572498286628-824.16602237275i</v>
      </c>
      <c r="I2704" s="57" t="str">
        <f t="shared" si="787"/>
        <v>-6.25045773842073-9.42517773159121i</v>
      </c>
      <c r="K2704" s="57" t="str">
        <f t="shared" si="788"/>
        <v>0.0011023128075694-0.00669942050602032i</v>
      </c>
      <c r="L2704" s="57" t="str">
        <f t="shared" si="789"/>
        <v>0.000125-0.0208428917289163i</v>
      </c>
      <c r="M2704" s="57" t="str">
        <f t="shared" si="790"/>
        <v>0.0015-0.0100476675629365i</v>
      </c>
      <c r="N2704" s="57">
        <f t="shared" si="791"/>
        <v>82.631779959519079</v>
      </c>
      <c r="O2704" s="57">
        <f t="shared" si="792"/>
        <v>2.6830776944426971</v>
      </c>
      <c r="P2704" s="371">
        <f t="shared" si="793"/>
        <v>2.6830776944426971</v>
      </c>
      <c r="Q2704" s="371">
        <f t="shared" si="794"/>
        <v>-97.368220040480921</v>
      </c>
      <c r="R2704" s="12">
        <f t="shared" si="795"/>
        <v>82.631779959519079</v>
      </c>
      <c r="S2704" s="57">
        <f t="shared" si="796"/>
        <v>24.072931523112231</v>
      </c>
      <c r="T2704" s="12">
        <f t="shared" si="779"/>
        <v>2.6830776944426971</v>
      </c>
    </row>
    <row r="2705" spans="1:20" x14ac:dyDescent="0.25">
      <c r="A2705" s="57">
        <f t="shared" si="780"/>
        <v>151829.45746741677</v>
      </c>
      <c r="B2705" s="12">
        <f t="shared" si="797"/>
        <v>24164.408662900059</v>
      </c>
      <c r="C2705" s="57" t="str">
        <f t="shared" si="781"/>
        <v>-0.175032024413162-1.34619316878365i</v>
      </c>
      <c r="D2705" s="57" t="str">
        <f t="shared" si="782"/>
        <v>7.62424451147973-2.47485234280623i</v>
      </c>
      <c r="E2705" s="57" t="str">
        <f t="shared" si="783"/>
        <v>200.244273632285+4.27633571146165i</v>
      </c>
      <c r="F2705" s="57" t="str">
        <f t="shared" si="784"/>
        <v>3.82683173895886-2.9701681126318i</v>
      </c>
      <c r="G2705" s="57" t="str">
        <f t="shared" si="785"/>
        <v>0.996612332434808-0.0581050021397428i</v>
      </c>
      <c r="H2705" s="57" t="str">
        <f t="shared" si="786"/>
        <v>61.6870304531076-818.302004054212i</v>
      </c>
      <c r="I2705" s="57" t="str">
        <f t="shared" si="787"/>
        <v>-6.19057460800623-9.35097714666307i</v>
      </c>
      <c r="K2705" s="57" t="str">
        <f t="shared" si="788"/>
        <v>0.00109922568767528-0.00667447573905207i</v>
      </c>
      <c r="L2705" s="57" t="str">
        <f t="shared" si="789"/>
        <v>0.000125-0.0207639885723414i</v>
      </c>
      <c r="M2705" s="57" t="str">
        <f t="shared" si="790"/>
        <v>0.0015-0.0100096309652685i</v>
      </c>
      <c r="N2705" s="57">
        <f t="shared" si="791"/>
        <v>82.591961479725597</v>
      </c>
      <c r="O2705" s="57">
        <f t="shared" si="792"/>
        <v>2.6549523218369613</v>
      </c>
      <c r="P2705" s="371">
        <f t="shared" si="793"/>
        <v>2.6549523218369613</v>
      </c>
      <c r="Q2705" s="371">
        <f t="shared" si="794"/>
        <v>-97.408038520274403</v>
      </c>
      <c r="R2705" s="12">
        <f t="shared" si="795"/>
        <v>82.591961479725597</v>
      </c>
      <c r="S2705" s="57">
        <f t="shared" si="796"/>
        <v>24.164408662900058</v>
      </c>
      <c r="T2705" s="12">
        <f t="shared" si="779"/>
        <v>2.6549523218369613</v>
      </c>
    </row>
    <row r="2706" spans="1:20" x14ac:dyDescent="0.25">
      <c r="A2706" s="57">
        <f t="shared" si="780"/>
        <v>152406.40940579295</v>
      </c>
      <c r="B2706" s="12">
        <f t="shared" si="797"/>
        <v>24256.233415819079</v>
      </c>
      <c r="C2706" s="57" t="str">
        <f t="shared" si="781"/>
        <v>-0.175407158108102-1.34171640478742i</v>
      </c>
      <c r="D2706" s="57" t="str">
        <f t="shared" si="782"/>
        <v>7.62293661138655-2.4740651661799i</v>
      </c>
      <c r="E2706" s="57" t="str">
        <f t="shared" si="783"/>
        <v>200.378516580077+4.09975756446218i</v>
      </c>
      <c r="F2706" s="57" t="str">
        <f t="shared" si="784"/>
        <v>3.82673302764795-2.96061087977011i</v>
      </c>
      <c r="G2706" s="57" t="str">
        <f t="shared" si="785"/>
        <v>0.996586625292047-0.0583242966614774i</v>
      </c>
      <c r="H2706" s="57" t="str">
        <f t="shared" si="786"/>
        <v>60.6402650214855-812.508104093055i</v>
      </c>
      <c r="I2706" s="57" t="str">
        <f t="shared" si="787"/>
        <v>-6.13143879004454-9.27779620450566i</v>
      </c>
      <c r="K2706" s="57" t="str">
        <f t="shared" si="788"/>
        <v>0.00109616154309922-0.00664962415189821i</v>
      </c>
      <c r="L2706" s="57" t="str">
        <f t="shared" si="789"/>
        <v>0.000125-0.0206853841127131i</v>
      </c>
      <c r="M2706" s="57" t="str">
        <f t="shared" si="790"/>
        <v>0.0015-0.00997173835950239i</v>
      </c>
      <c r="N2706" s="57">
        <f t="shared" si="791"/>
        <v>82.551768927879692</v>
      </c>
      <c r="O2706" s="57">
        <f t="shared" si="792"/>
        <v>2.6268136659470138</v>
      </c>
      <c r="P2706" s="371">
        <f t="shared" si="793"/>
        <v>2.6268136659470138</v>
      </c>
      <c r="Q2706" s="371">
        <f t="shared" si="794"/>
        <v>-97.448231072120308</v>
      </c>
      <c r="R2706" s="12">
        <f t="shared" si="795"/>
        <v>82.551768927879692</v>
      </c>
      <c r="S2706" s="57">
        <f t="shared" si="796"/>
        <v>24.256233415819079</v>
      </c>
      <c r="T2706" s="12">
        <f t="shared" si="779"/>
        <v>2.6268136659470138</v>
      </c>
    </row>
    <row r="2707" spans="1:20" x14ac:dyDescent="0.25">
      <c r="A2707" s="57">
        <f t="shared" si="780"/>
        <v>152985.55376153497</v>
      </c>
      <c r="B2707" s="12">
        <f t="shared" si="797"/>
        <v>24348.407102799192</v>
      </c>
      <c r="C2707" s="57" t="str">
        <f t="shared" si="781"/>
        <v>-0.175786396687571-1.33725064262049i</v>
      </c>
      <c r="D2707" s="57" t="str">
        <f t="shared" si="782"/>
        <v>7.6216192061535-2.47331061360405i</v>
      </c>
      <c r="E2707" s="57" t="str">
        <f t="shared" si="783"/>
        <v>200.512288991261+3.92202962240373i</v>
      </c>
      <c r="F2707" s="57" t="str">
        <f t="shared" si="784"/>
        <v>3.82663356985626-2.95109614861478i</v>
      </c>
      <c r="G2707" s="57" t="str">
        <f t="shared" si="785"/>
        <v>0.996560723745148-0.0585444073647926i</v>
      </c>
      <c r="H2707" s="57" t="str">
        <f t="shared" si="786"/>
        <v>59.6163167463165-806.783056381272i</v>
      </c>
      <c r="I2707" s="57" t="str">
        <f t="shared" si="787"/>
        <v>-6.07303855467395-9.20561360300949i</v>
      </c>
      <c r="K2707" s="57" t="str">
        <f t="shared" si="788"/>
        <v>0.00109312020141589-0.00662486541867994i</v>
      </c>
      <c r="L2707" s="57" t="str">
        <f t="shared" si="789"/>
        <v>0.000125-0.0206070772192798i</v>
      </c>
      <c r="M2707" s="57" t="str">
        <f t="shared" si="790"/>
        <v>0.0015-0.00993398920054036i</v>
      </c>
      <c r="N2707" s="57">
        <f t="shared" si="791"/>
        <v>82.51120273195626</v>
      </c>
      <c r="O2707" s="57">
        <f t="shared" si="792"/>
        <v>2.5986615646366804</v>
      </c>
      <c r="P2707" s="371">
        <f t="shared" si="793"/>
        <v>2.5986615646366804</v>
      </c>
      <c r="Q2707" s="371">
        <f t="shared" si="794"/>
        <v>-97.48879726804374</v>
      </c>
      <c r="R2707" s="12">
        <f t="shared" si="795"/>
        <v>82.51120273195626</v>
      </c>
      <c r="S2707" s="57">
        <f t="shared" si="796"/>
        <v>24.348407102799193</v>
      </c>
      <c r="T2707" s="12">
        <f t="shared" si="779"/>
        <v>2.5986615646366804</v>
      </c>
    </row>
    <row r="2708" spans="1:20" x14ac:dyDescent="0.25">
      <c r="A2708" s="57">
        <f t="shared" si="780"/>
        <v>153566.89886582879</v>
      </c>
      <c r="B2708" s="12">
        <f t="shared" si="797"/>
        <v>24440.93104978983</v>
      </c>
      <c r="C2708" s="57" t="str">
        <f t="shared" si="781"/>
        <v>-0.176169662073693-1.33279582933923i</v>
      </c>
      <c r="D2708" s="57" t="str">
        <f t="shared" si="782"/>
        <v>7.62029223010236-2.47258864183599i</v>
      </c>
      <c r="E2708" s="57" t="str">
        <f t="shared" si="783"/>
        <v>200.645584663719+3.74315230569493i</v>
      </c>
      <c r="F2708" s="57" t="str">
        <f t="shared" si="784"/>
        <v>3.82653335997807-2.94162378129681i</v>
      </c>
      <c r="G2708" s="57" t="str">
        <f t="shared" si="785"/>
        <v>0.996534626334231-0.0587653371565692i</v>
      </c>
      <c r="H2708" s="57" t="str">
        <f t="shared" si="786"/>
        <v>58.6145695348988-801.125624632236i</v>
      </c>
      <c r="I2708" s="57" t="str">
        <f t="shared" si="787"/>
        <v>-6.01536239175473-9.13440862118394i</v>
      </c>
      <c r="K2708" s="57" t="str">
        <f t="shared" si="788"/>
        <v>0.00109010149145422-0.00660019921449821i</v>
      </c>
      <c r="L2708" s="57" t="str">
        <f t="shared" si="789"/>
        <v>0.000125-0.0205290667655706i</v>
      </c>
      <c r="M2708" s="57" t="str">
        <f t="shared" si="790"/>
        <v>0.0015-0.00989638294534807i</v>
      </c>
      <c r="N2708" s="57">
        <f t="shared" si="791"/>
        <v>82.470263320988252</v>
      </c>
      <c r="O2708" s="57">
        <f t="shared" si="792"/>
        <v>2.5704958572695209</v>
      </c>
      <c r="P2708" s="371">
        <f t="shared" si="793"/>
        <v>2.5704958572695209</v>
      </c>
      <c r="Q2708" s="371">
        <f t="shared" si="794"/>
        <v>-97.529736679011748</v>
      </c>
      <c r="R2708" s="12">
        <f t="shared" si="795"/>
        <v>82.470263320988252</v>
      </c>
      <c r="S2708" s="57">
        <f t="shared" si="796"/>
        <v>24.440931049789828</v>
      </c>
      <c r="T2708" s="12">
        <f t="shared" si="779"/>
        <v>2.5704958572695209</v>
      </c>
    </row>
    <row r="2709" spans="1:20" x14ac:dyDescent="0.25">
      <c r="A2709" s="57">
        <f t="shared" si="780"/>
        <v>154150.45308151896</v>
      </c>
      <c r="B2709" s="12">
        <f t="shared" si="797"/>
        <v>24533.806587779032</v>
      </c>
      <c r="C2709" s="57" t="str">
        <f t="shared" si="781"/>
        <v>-0.176556876686421-1.32835191258451i</v>
      </c>
      <c r="D2709" s="57" t="str">
        <f t="shared" si="782"/>
        <v>7.61895561715197-2.47189920775977i</v>
      </c>
      <c r="E2709" s="57" t="str">
        <f t="shared" si="783"/>
        <v>200.778397406797+3.56312606966036i</v>
      </c>
      <c r="F2709" s="57" t="str">
        <f t="shared" si="784"/>
        <v>3.82643239236628-2.9321936405454i</v>
      </c>
      <c r="G2709" s="57" t="str">
        <f t="shared" si="785"/>
        <v>0.996508331588611-0.0589870889525349i</v>
      </c>
      <c r="H2709" s="57" t="str">
        <f t="shared" si="786"/>
        <v>57.6344272054644-795.534601533919i</v>
      </c>
      <c r="I2709" s="57" t="str">
        <f t="shared" si="787"/>
        <v>-5.95839900654424-9.0641610998977i</v>
      </c>
      <c r="K2709" s="57" t="str">
        <f t="shared" si="788"/>
        <v>0.00108710524328851-0.00657562521543329i</v>
      </c>
      <c r="L2709" s="57" t="str">
        <f t="shared" si="789"/>
        <v>0.000125-0.020451351629379i</v>
      </c>
      <c r="M2709" s="57" t="str">
        <f t="shared" si="790"/>
        <v>0.0015-0.00985891905294689i</v>
      </c>
      <c r="N2709" s="57">
        <f t="shared" si="791"/>
        <v>82.428951124937143</v>
      </c>
      <c r="O2709" s="57">
        <f t="shared" si="792"/>
        <v>2.5423163847086165</v>
      </c>
      <c r="P2709" s="371">
        <f t="shared" si="793"/>
        <v>2.5423163847086165</v>
      </c>
      <c r="Q2709" s="371">
        <f t="shared" si="794"/>
        <v>-97.571048875062857</v>
      </c>
      <c r="R2709" s="12">
        <f t="shared" si="795"/>
        <v>82.428951124937143</v>
      </c>
      <c r="S2709" s="57">
        <f t="shared" si="796"/>
        <v>24.533806587779033</v>
      </c>
      <c r="T2709" s="12">
        <f t="shared" si="779"/>
        <v>2.5423163847086165</v>
      </c>
    </row>
    <row r="2710" spans="1:20" x14ac:dyDescent="0.25">
      <c r="A2710" s="57">
        <f t="shared" si="780"/>
        <v>154736.22480322872</v>
      </c>
      <c r="B2710" s="12">
        <f t="shared" si="797"/>
        <v>24627.035052812593</v>
      </c>
      <c r="C2710" s="57" t="str">
        <f t="shared" si="781"/>
        <v>-0.176947963444061-1.32391884057724i</v>
      </c>
      <c r="D2710" s="57" t="str">
        <f t="shared" si="782"/>
        <v>7.61760930081637-2.47124226838212i</v>
      </c>
      <c r="E2710" s="57" t="str">
        <f t="shared" si="783"/>
        <v>200.910721041626+3.38195140421833i</v>
      </c>
      <c r="F2710" s="57" t="str">
        <f t="shared" si="784"/>
        <v>3.82633066133179-2.92280558968571i</v>
      </c>
      <c r="G2710" s="57" t="str">
        <f t="shared" si="785"/>
        <v>0.996481838026715-0.0592096656772747i</v>
      </c>
      <c r="H2710" s="57" t="str">
        <f t="shared" si="786"/>
        <v>56.6753127372057-790.008807929768i</v>
      </c>
      <c r="I2710" s="57" t="str">
        <f t="shared" si="787"/>
        <v>-5.90213731543274-8.99485142336379i</v>
      </c>
      <c r="K2710" s="57" t="str">
        <f t="shared" si="788"/>
        <v>0.00108413128822945-0.00655114309854364i</v>
      </c>
      <c r="L2710" s="57" t="str">
        <f t="shared" si="789"/>
        <v>0.000125-0.0203739306927466i</v>
      </c>
      <c r="M2710" s="57" t="str">
        <f t="shared" si="790"/>
        <v>0.0015-0.00982159698440615i</v>
      </c>
      <c r="N2710" s="57">
        <f t="shared" si="791"/>
        <v>82.387266574563952</v>
      </c>
      <c r="O2710" s="57">
        <f t="shared" si="792"/>
        <v>2.5141229893159514</v>
      </c>
      <c r="P2710" s="371">
        <f t="shared" si="793"/>
        <v>2.5141229893159514</v>
      </c>
      <c r="Q2710" s="371">
        <f t="shared" si="794"/>
        <v>-97.612733425436048</v>
      </c>
      <c r="R2710" s="12">
        <f t="shared" si="795"/>
        <v>82.387266574563952</v>
      </c>
      <c r="S2710" s="57">
        <f t="shared" si="796"/>
        <v>24.627035052812595</v>
      </c>
      <c r="T2710" s="12">
        <f t="shared" si="779"/>
        <v>2.5141229893159514</v>
      </c>
    </row>
    <row r="2711" spans="1:20" x14ac:dyDescent="0.25">
      <c r="A2711" s="57">
        <f t="shared" si="780"/>
        <v>155324.222457481</v>
      </c>
      <c r="B2711" s="12">
        <f t="shared" si="797"/>
        <v>24720.617786013281</v>
      </c>
      <c r="C2711" s="57" t="str">
        <f t="shared" si="781"/>
        <v>-0.177342845763804-1.31949656211387i</v>
      </c>
      <c r="D2711" s="57" t="str">
        <f t="shared" si="782"/>
        <v>7.6162532142032-2.47061778082853i</v>
      </c>
      <c r="E2711" s="57" t="str">
        <f t="shared" si="783"/>
        <v>201.042549401422+3.19962883355406i</v>
      </c>
      <c r="F2711" s="57" t="str">
        <f t="shared" si="784"/>
        <v>3.82622816114362-2.91345949263695i</v>
      </c>
      <c r="G2711" s="57" t="str">
        <f t="shared" si="785"/>
        <v>0.996455144156011-0.0594330702642392i</v>
      </c>
      <c r="H2711" s="57" t="str">
        <f t="shared" si="786"/>
        <v>55.7366675525335-784.547092026194i</v>
      </c>
      <c r="I2711" s="57" t="str">
        <f t="shared" si="787"/>
        <v>-5.84656644174221-8.92646050133867i</v>
      </c>
      <c r="K2711" s="57" t="str">
        <f t="shared" si="788"/>
        <v>0.00108117945881526-0.00652675254186537i</v>
      </c>
      <c r="L2711" s="57" t="str">
        <f t="shared" si="789"/>
        <v>0.000125-0.0202968028419472i</v>
      </c>
      <c r="M2711" s="57" t="str">
        <f t="shared" si="790"/>
        <v>0.0015-0.00978441620283537i</v>
      </c>
      <c r="N2711" s="57">
        <f t="shared" si="791"/>
        <v>82.345210101298846</v>
      </c>
      <c r="O2711" s="57">
        <f t="shared" si="792"/>
        <v>2.4859155149514529</v>
      </c>
      <c r="P2711" s="371">
        <f t="shared" si="793"/>
        <v>2.4859155149514529</v>
      </c>
      <c r="Q2711" s="371">
        <f t="shared" si="794"/>
        <v>-97.654789898701154</v>
      </c>
      <c r="R2711" s="12">
        <f t="shared" si="795"/>
        <v>82.345210101298846</v>
      </c>
      <c r="S2711" s="57">
        <f t="shared" si="796"/>
        <v>24.720617786013282</v>
      </c>
      <c r="T2711" s="12">
        <f t="shared" si="779"/>
        <v>2.4859155149514529</v>
      </c>
    </row>
    <row r="2712" spans="1:20" x14ac:dyDescent="0.25">
      <c r="A2712" s="57">
        <f t="shared" si="780"/>
        <v>155914.45450281946</v>
      </c>
      <c r="B2712" s="12">
        <f t="shared" si="797"/>
        <v>24814.556133600134</v>
      </c>
      <c r="C2712" s="57" t="str">
        <f t="shared" si="781"/>
        <v>-0.177741447562193-1.31508502656203i</v>
      </c>
      <c r="D2712" s="57" t="str">
        <f t="shared" si="782"/>
        <v>7.61488729001192-2.47002570233902i</v>
      </c>
      <c r="E2712" s="57" t="str">
        <f t="shared" si="783"/>
        <v>201.1738763318+3.01615891578791i</v>
      </c>
      <c r="F2712" s="57" t="str">
        <f t="shared" si="784"/>
        <v>3.82612488602818-2.90415521391011i</v>
      </c>
      <c r="G2712" s="57" t="str">
        <f t="shared" si="785"/>
        <v>0.996428248472925-0.0596573056557527i</v>
      </c>
      <c r="H2712" s="57" t="str">
        <f t="shared" si="786"/>
        <v>54.8179508300201-779.148328625769i</v>
      </c>
      <c r="I2712" s="57" t="str">
        <f t="shared" si="787"/>
        <v>-5.79167571158889-8.85896975200105i</v>
      </c>
      <c r="K2712" s="57" t="str">
        <f t="shared" si="788"/>
        <v>0.00107824958880291-0.0065024532244113i</v>
      </c>
      <c r="L2712" s="57" t="str">
        <f t="shared" si="789"/>
        <v>0.000125-0.0202199669674708i</v>
      </c>
      <c r="M2712" s="57" t="str">
        <f t="shared" si="790"/>
        <v>0.0015-0.00974737617337651i</v>
      </c>
      <c r="N2712" s="57">
        <f t="shared" si="791"/>
        <v>82.302782137113397</v>
      </c>
      <c r="O2712" s="57">
        <f t="shared" si="792"/>
        <v>2.4576938069728302</v>
      </c>
      <c r="P2712" s="371">
        <f t="shared" si="793"/>
        <v>2.4576938069728302</v>
      </c>
      <c r="Q2712" s="371">
        <f t="shared" si="794"/>
        <v>-97.697217862886603</v>
      </c>
      <c r="R2712" s="12">
        <f t="shared" si="795"/>
        <v>82.302782137113397</v>
      </c>
      <c r="S2712" s="57">
        <f t="shared" si="796"/>
        <v>24.814556133600135</v>
      </c>
      <c r="T2712" s="12">
        <f t="shared" si="779"/>
        <v>2.4576938069728302</v>
      </c>
    </row>
    <row r="2713" spans="1:20" x14ac:dyDescent="0.25">
      <c r="A2713" s="57">
        <f t="shared" si="780"/>
        <v>156506.92942993017</v>
      </c>
      <c r="B2713" s="12">
        <f t="shared" si="797"/>
        <v>24908.851446907815</v>
      </c>
      <c r="C2713" s="57" t="str">
        <f t="shared" si="781"/>
        <v>-0.178143693255571-1.31068418385583i</v>
      </c>
      <c r="D2713" s="57" t="str">
        <f t="shared" si="782"/>
        <v>7.61351146053212-2.4694659902641i</v>
      </c>
      <c r="E2713" s="57" t="str">
        <f t="shared" si="783"/>
        <v>201.304695691055+2.83154224263865i</v>
      </c>
      <c r="F2713" s="57" t="str">
        <f t="shared" si="784"/>
        <v>3.82602083016932-2.894892618606i</v>
      </c>
      <c r="G2713" s="57" t="str">
        <f t="shared" si="785"/>
        <v>0.996401149462761-0.0598823748030219i</v>
      </c>
      <c r="H2713" s="57" t="str">
        <f t="shared" si="786"/>
        <v>53.9186388465547-773.811418385226i</v>
      </c>
      <c r="I2713" s="57" t="str">
        <f t="shared" si="787"/>
        <v>-5.73745464981226-8.79236108548479i</v>
      </c>
      <c r="K2713" s="57" t="str">
        <f t="shared" si="788"/>
        <v>0.00107534151315936-0.00647824482617005i</v>
      </c>
      <c r="L2713" s="57" t="str">
        <f t="shared" si="789"/>
        <v>0.000125-0.0201434219640076i</v>
      </c>
      <c r="M2713" s="57" t="str">
        <f t="shared" si="790"/>
        <v>0.0015-0.00971047636319635i</v>
      </c>
      <c r="N2713" s="57">
        <f t="shared" si="791"/>
        <v>82.259983114390977</v>
      </c>
      <c r="O2713" s="57">
        <f t="shared" si="792"/>
        <v>2.4294577122331016</v>
      </c>
      <c r="P2713" s="371">
        <f t="shared" si="793"/>
        <v>2.4294577122331016</v>
      </c>
      <c r="Q2713" s="371">
        <f t="shared" si="794"/>
        <v>-97.740016885609023</v>
      </c>
      <c r="R2713" s="12">
        <f t="shared" si="795"/>
        <v>82.259983114390977</v>
      </c>
      <c r="S2713" s="57">
        <f t="shared" si="796"/>
        <v>24.908851446907814</v>
      </c>
      <c r="T2713" s="12">
        <f t="shared" si="779"/>
        <v>2.4294577122331016</v>
      </c>
    </row>
    <row r="2714" spans="1:20" x14ac:dyDescent="0.25">
      <c r="A2714" s="57">
        <f t="shared" si="780"/>
        <v>157101.65576176389</v>
      </c>
      <c r="B2714" s="12">
        <f t="shared" si="797"/>
        <v>25003.505082406064</v>
      </c>
      <c r="C2714" s="57" t="str">
        <f t="shared" si="781"/>
        <v>-0.178549507760536-1.30629398449151i</v>
      </c>
      <c r="D2714" s="57" t="str">
        <f t="shared" si="782"/>
        <v>7.6121256576421-2.46893860206078i</v>
      </c>
      <c r="E2714" s="57" t="str">
        <f t="shared" si="783"/>
        <v>201.435001350458+2.64577943908423i</v>
      </c>
      <c r="F2714" s="57" t="str">
        <f t="shared" si="784"/>
        <v>3.82591598770786-2.88567157241316i</v>
      </c>
      <c r="G2714" s="57" t="str">
        <f t="shared" si="785"/>
        <v>0.996373845599625-0.0601082806661441i</v>
      </c>
      <c r="H2714" s="57" t="str">
        <f t="shared" si="786"/>
        <v>53.0382243473049-768.53528709727i</v>
      </c>
      <c r="I2714" s="57" t="str">
        <f t="shared" si="787"/>
        <v>-5.68389297596991-8.72661688803331i</v>
      </c>
      <c r="K2714" s="57" t="str">
        <f t="shared" si="788"/>
        <v>0.00107245506805285-0.00645412702810518i</v>
      </c>
      <c r="L2714" s="57" t="str">
        <f t="shared" si="789"/>
        <v>0.000125-0.0200671667304319i</v>
      </c>
      <c r="M2714" s="57" t="str">
        <f t="shared" si="790"/>
        <v>0.0015-0.00967371624147869i</v>
      </c>
      <c r="N2714" s="57">
        <f t="shared" si="791"/>
        <v>82.216813465798054</v>
      </c>
      <c r="O2714" s="57">
        <f t="shared" si="792"/>
        <v>2.4012070790803217</v>
      </c>
      <c r="P2714" s="371">
        <f t="shared" si="793"/>
        <v>2.4012070790803217</v>
      </c>
      <c r="Q2714" s="371">
        <f t="shared" si="794"/>
        <v>-97.783186534201946</v>
      </c>
      <c r="R2714" s="12">
        <f t="shared" si="795"/>
        <v>82.216813465798054</v>
      </c>
      <c r="S2714" s="57">
        <f t="shared" si="796"/>
        <v>25.003505082406065</v>
      </c>
      <c r="T2714" s="12">
        <f t="shared" si="779"/>
        <v>2.4012070790803217</v>
      </c>
    </row>
    <row r="2715" spans="1:20" x14ac:dyDescent="0.25">
      <c r="A2715" s="57">
        <f t="shared" si="780"/>
        <v>157698.64205365861</v>
      </c>
      <c r="B2715" s="12">
        <f t="shared" si="797"/>
        <v>25098.518401719208</v>
      </c>
      <c r="C2715" s="57" t="str">
        <f t="shared" si="781"/>
        <v>-0.178958816494309-1.30191437952279i</v>
      </c>
      <c r="D2715" s="57" t="str">
        <f t="shared" si="782"/>
        <v>7.61072981280686-2.4684434952882i</v>
      </c>
      <c r="E2715" s="57" t="str">
        <f t="shared" si="783"/>
        <v>201.564787194534+2.45887116301652i</v>
      </c>
      <c r="F2715" s="57" t="str">
        <f t="shared" si="784"/>
        <v>3.8258103527413-2.87649194160576i</v>
      </c>
      <c r="G2715" s="57" t="str">
        <f t="shared" si="785"/>
        <v>0.996346335346341-0.0603350262141147i</v>
      </c>
      <c r="H2715" s="57" t="str">
        <f t="shared" si="786"/>
        <v>52.1762159421867-763.318884995486i</v>
      </c>
      <c r="I2715" s="57" t="str">
        <f t="shared" si="787"/>
        <v>-5.63098060040008-8.66172000675205i</v>
      </c>
      <c r="K2715" s="57" t="str">
        <f t="shared" si="788"/>
        <v>0.00106959009084427-0.00643009951215432i</v>
      </c>
      <c r="L2715" s="57" t="str">
        <f t="shared" si="789"/>
        <v>0.000125-0.0199912001697867i</v>
      </c>
      <c r="M2715" s="57" t="str">
        <f t="shared" si="790"/>
        <v>0.0015-0.00963709527941697i</v>
      </c>
      <c r="N2715" s="57">
        <f t="shared" si="791"/>
        <v>82.173273624156479</v>
      </c>
      <c r="O2715" s="57">
        <f t="shared" si="792"/>
        <v>2.3729417573552274</v>
      </c>
      <c r="P2715" s="371">
        <f t="shared" si="793"/>
        <v>2.3729417573552274</v>
      </c>
      <c r="Q2715" s="371">
        <f t="shared" si="794"/>
        <v>-97.826726375843521</v>
      </c>
      <c r="R2715" s="12">
        <f t="shared" si="795"/>
        <v>82.173273624156479</v>
      </c>
      <c r="S2715" s="57">
        <f t="shared" si="796"/>
        <v>25.098518401719208</v>
      </c>
      <c r="T2715" s="12">
        <f t="shared" si="779"/>
        <v>2.3729417573552274</v>
      </c>
    </row>
    <row r="2716" spans="1:20" x14ac:dyDescent="0.25">
      <c r="A2716" s="57">
        <f t="shared" si="780"/>
        <v>158297.89689346249</v>
      </c>
      <c r="B2716" s="12">
        <f t="shared" si="797"/>
        <v>25193.89277164574</v>
      </c>
      <c r="C2716" s="57" t="str">
        <f t="shared" si="781"/>
        <v>-0.179371545375109-1.29754532055631i</v>
      </c>
      <c r="D2716" s="57" t="str">
        <f t="shared" si="782"/>
        <v>7.60932385707657-2.46798062760361i</v>
      </c>
      <c r="E2716" s="57" t="str">
        <f t="shared" si="783"/>
        <v>201.694047121339+2.27081810489433i</v>
      </c>
      <c r="F2716" s="57" t="str">
        <f t="shared" si="784"/>
        <v>3.8257039193235-2.86735359304157i</v>
      </c>
      <c r="G2716" s="57" t="str">
        <f t="shared" si="785"/>
        <v>0.996318617154373-0.0605626144248346i</v>
      </c>
      <c r="H2716" s="57" t="str">
        <f t="shared" si="786"/>
        <v>51.3321375275751-758.161186081412i</v>
      </c>
      <c r="I2716" s="57" t="str">
        <f t="shared" si="787"/>
        <v>-5.57870762035214-8.59765373493144i</v>
      </c>
      <c r="K2716" s="57" t="str">
        <f t="shared" si="788"/>
        <v>0.00106674642007859-0.006406161961228i</v>
      </c>
      <c r="L2716" s="57" t="str">
        <f t="shared" si="789"/>
        <v>0.000125-0.0199155211892675i</v>
      </c>
      <c r="M2716" s="57" t="str">
        <f t="shared" si="790"/>
        <v>0.0015-0.00960061295020619i</v>
      </c>
      <c r="N2716" s="57">
        <f t="shared" si="791"/>
        <v>82.129364022315343</v>
      </c>
      <c r="O2716" s="57">
        <f t="shared" si="792"/>
        <v>2.3446615983893535</v>
      </c>
      <c r="P2716" s="371">
        <f t="shared" si="793"/>
        <v>2.3446615983893535</v>
      </c>
      <c r="Q2716" s="371">
        <f t="shared" si="794"/>
        <v>-97.870635977684657</v>
      </c>
      <c r="R2716" s="12">
        <f t="shared" si="795"/>
        <v>82.129364022315343</v>
      </c>
      <c r="S2716" s="57">
        <f t="shared" si="796"/>
        <v>25.193892771645739</v>
      </c>
      <c r="T2716" s="12">
        <f t="shared" si="779"/>
        <v>2.3446615983893535</v>
      </c>
    </row>
    <row r="2717" spans="1:20" x14ac:dyDescent="0.25">
      <c r="A2717" s="57">
        <f t="shared" si="780"/>
        <v>158899.42890165767</v>
      </c>
      <c r="B2717" s="12">
        <f t="shared" si="797"/>
        <v>25289.629564177994</v>
      </c>
      <c r="C2717" s="57" t="str">
        <f t="shared" si="781"/>
        <v>-0.17978762082249-1.29318675974703i</v>
      </c>
      <c r="D2717" s="57" t="str">
        <f t="shared" si="782"/>
        <v>7.60790772108482-2.467549956758i</v>
      </c>
      <c r="E2717" s="57" t="str">
        <f t="shared" si="783"/>
        <v>201.822775042723+2.08162098738831i</v>
      </c>
      <c r="F2717" s="57" t="str">
        <f t="shared" si="784"/>
        <v>3.82559668146438-2.85825639415985i</v>
      </c>
      <c r="G2717" s="57" t="str">
        <f t="shared" si="785"/>
        <v>0.996290689463742-0.0607910482851178i</v>
      </c>
      <c r="H2717" s="57" t="str">
        <f t="shared" si="786"/>
        <v>50.5055277320776-753.061187473045i</v>
      </c>
      <c r="I2717" s="57" t="str">
        <f t="shared" si="787"/>
        <v>-5.5270643161851-8.53440179791694i</v>
      </c>
      <c r="K2717" s="57" t="str">
        <f t="shared" si="788"/>
        <v>0.00106392389547633-0.00638231405920891i</v>
      </c>
      <c r="L2717" s="57" t="str">
        <f t="shared" si="789"/>
        <v>0.000125-0.0198401287002067i</v>
      </c>
      <c r="M2717" s="57" t="str">
        <f t="shared" si="790"/>
        <v>0.0015-0.0095642687290358i</v>
      </c>
      <c r="N2717" s="57">
        <f t="shared" si="791"/>
        <v>82.085085093023281</v>
      </c>
      <c r="O2717" s="57">
        <f t="shared" si="792"/>
        <v>2.3163664550028065</v>
      </c>
      <c r="P2717" s="371">
        <f t="shared" si="793"/>
        <v>2.3163664550028065</v>
      </c>
      <c r="Q2717" s="371">
        <f t="shared" si="794"/>
        <v>-97.914914906976719</v>
      </c>
      <c r="R2717" s="12">
        <f t="shared" si="795"/>
        <v>82.085085093023281</v>
      </c>
      <c r="S2717" s="57">
        <f t="shared" si="796"/>
        <v>25.289629564177993</v>
      </c>
      <c r="T2717" s="12">
        <f t="shared" si="779"/>
        <v>2.3163664550028065</v>
      </c>
    </row>
    <row r="2718" spans="1:20" x14ac:dyDescent="0.25">
      <c r="A2718" s="57">
        <f t="shared" si="780"/>
        <v>159503.24673148396</v>
      </c>
      <c r="B2718" s="12">
        <f t="shared" si="797"/>
        <v>25385.730156521873</v>
      </c>
      <c r="C2718" s="57" t="str">
        <f t="shared" si="781"/>
        <v>-0.180206969757647-1.28883864979373i</v>
      </c>
      <c r="D2718" s="57" t="str">
        <f t="shared" si="782"/>
        <v>7.6064813350473-2.46715144059208i</v>
      </c>
      <c r="E2718" s="57" t="str">
        <f t="shared" si="783"/>
        <v>201.950964884594+1.89128056502916i</v>
      </c>
      <c r="F2718" s="57" t="str">
        <f t="shared" si="784"/>
        <v>3.82548863312962-2.84920021297944i</v>
      </c>
      <c r="G2718" s="57" t="str">
        <f t="shared" si="785"/>
        <v>0.996262550702946-0.061020330790698i</v>
      </c>
      <c r="H2718" s="57" t="str">
        <f t="shared" si="786"/>
        <v>49.6959393852483-748.017908774i</v>
      </c>
      <c r="I2718" s="57" t="str">
        <f t="shared" si="787"/>
        <v>-5.47604114763519-8.47194833950265i</v>
      </c>
      <c r="K2718" s="57" t="str">
        <f t="shared" si="788"/>
        <v>0.00106112235792515-0.00635855549095095i</v>
      </c>
      <c r="L2718" s="57" t="str">
        <f t="shared" si="789"/>
        <v>0.000125-0.0197650216180581i</v>
      </c>
      <c r="M2718" s="57" t="str">
        <f t="shared" si="790"/>
        <v>0.0015-0.00952806209308215i</v>
      </c>
      <c r="N2718" s="57">
        <f t="shared" si="791"/>
        <v>82.040437268801796</v>
      </c>
      <c r="O2718" s="57">
        <f t="shared" si="792"/>
        <v>2.2880561815025526</v>
      </c>
      <c r="P2718" s="371">
        <f t="shared" si="793"/>
        <v>2.2880561815025526</v>
      </c>
      <c r="Q2718" s="371">
        <f t="shared" si="794"/>
        <v>-97.959562731198204</v>
      </c>
      <c r="R2718" s="12">
        <f t="shared" si="795"/>
        <v>82.040437268801796</v>
      </c>
      <c r="S2718" s="57">
        <f t="shared" si="796"/>
        <v>25.385730156521873</v>
      </c>
      <c r="T2718" s="12">
        <f t="shared" si="779"/>
        <v>2.2880561815025526</v>
      </c>
    </row>
    <row r="2719" spans="1:20" x14ac:dyDescent="0.25">
      <c r="A2719" s="57">
        <f t="shared" si="780"/>
        <v>160109.35906906362</v>
      </c>
      <c r="B2719" s="12">
        <f t="shared" si="797"/>
        <v>25482.195931116657</v>
      </c>
      <c r="C2719" s="57" t="str">
        <f t="shared" si="781"/>
        <v>-0.18062951960369-1.28450094393424i</v>
      </c>
      <c r="D2719" s="57" t="str">
        <f t="shared" si="782"/>
        <v>7.60504462875967-2.46678503703178i</v>
      </c>
      <c r="E2719" s="57" t="str">
        <f t="shared" si="783"/>
        <v>202.078610587168+1.69979762384217i</v>
      </c>
      <c r="F2719" s="57" t="str">
        <f t="shared" si="784"/>
        <v>3.82537976824036-2.84018491809655i</v>
      </c>
      <c r="G2719" s="57" t="str">
        <f t="shared" si="785"/>
        <v>0.996234199288874-0.0612504649462362i</v>
      </c>
      <c r="H2719" s="57" t="str">
        <f t="shared" si="786"/>
        <v>48.9029390081691-743.030391462603i</v>
      </c>
      <c r="I2719" s="57" t="str">
        <f t="shared" si="787"/>
        <v>-5.42562875015122-8.4102779088264i</v>
      </c>
      <c r="K2719" s="57" t="str">
        <f t="shared" si="788"/>
        <v>0.00105834164947136-0.0063348859422779i</v>
      </c>
      <c r="L2719" s="57" t="str">
        <f t="shared" si="789"/>
        <v>0.000125-0.019690198862381i</v>
      </c>
      <c r="M2719" s="57" t="str">
        <f t="shared" si="790"/>
        <v>0.0015-0.00949199252150039i</v>
      </c>
      <c r="N2719" s="57">
        <f t="shared" si="791"/>
        <v>81.995420981817475</v>
      </c>
      <c r="O2719" s="57">
        <f t="shared" si="792"/>
        <v>2.2597306336788265</v>
      </c>
      <c r="P2719" s="371">
        <f t="shared" si="793"/>
        <v>2.2597306336788265</v>
      </c>
      <c r="Q2719" s="371">
        <f t="shared" si="794"/>
        <v>-98.004579018182525</v>
      </c>
      <c r="R2719" s="12">
        <f t="shared" si="795"/>
        <v>81.995420981817475</v>
      </c>
      <c r="S2719" s="57">
        <f t="shared" si="796"/>
        <v>25.482195931116657</v>
      </c>
      <c r="T2719" s="12">
        <f t="shared" si="779"/>
        <v>2.2597306336788265</v>
      </c>
    </row>
    <row r="2720" spans="1:20" x14ac:dyDescent="0.25">
      <c r="A2720" s="57">
        <f t="shared" si="780"/>
        <v>160717.77463352607</v>
      </c>
      <c r="B2720" s="12">
        <f t="shared" si="797"/>
        <v>25579.028275654902</v>
      </c>
      <c r="C2720" s="57" t="str">
        <f t="shared" si="781"/>
        <v>-0.181055198285894-1.28017359594092i</v>
      </c>
      <c r="D2720" s="57" t="str">
        <f t="shared" si="782"/>
        <v>7.60359753159632-2.46645070408412i</v>
      </c>
      <c r="E2720" s="57" t="str">
        <f t="shared" si="783"/>
        <v>202.205706105221+1.50717298098966i</v>
      </c>
      <c r="F2720" s="57" t="str">
        <f t="shared" si="784"/>
        <v>3.82527008067281-2.83121037868286i</v>
      </c>
      <c r="G2720" s="57" t="str">
        <f t="shared" si="785"/>
        <v>0.996205633626728-0.0614814537653258i</v>
      </c>
      <c r="H2720" s="57" t="str">
        <f t="shared" si="786"/>
        <v>48.1261063248928-738.097698300174i</v>
      </c>
      <c r="I2720" s="57" t="str">
        <f t="shared" si="787"/>
        <v>-5.37581793129893-8.34937544774472i</v>
      </c>
      <c r="K2720" s="57" t="str">
        <f t="shared" si="788"/>
        <v>0.00105558161331157-0.00631130509998263i</v>
      </c>
      <c r="L2720" s="57" t="str">
        <f t="shared" si="789"/>
        <v>0.000125-0.0196156593568251i</v>
      </c>
      <c r="M2720" s="57" t="str">
        <f t="shared" si="790"/>
        <v>0.0015-0.00945605949541783i</v>
      </c>
      <c r="N2720" s="57">
        <f t="shared" si="791"/>
        <v>81.950036663756023</v>
      </c>
      <c r="O2720" s="57">
        <f t="shared" si="792"/>
        <v>2.2313896688030845</v>
      </c>
      <c r="P2720" s="371">
        <f t="shared" si="793"/>
        <v>2.2313896688030845</v>
      </c>
      <c r="Q2720" s="371">
        <f t="shared" si="794"/>
        <v>-98.049963336243977</v>
      </c>
      <c r="R2720" s="12">
        <f t="shared" si="795"/>
        <v>81.950036663756023</v>
      </c>
      <c r="S2720" s="57">
        <f t="shared" si="796"/>
        <v>25.579028275654903</v>
      </c>
      <c r="T2720" s="12">
        <f t="shared" si="779"/>
        <v>2.2313896688030845</v>
      </c>
    </row>
    <row r="2721" spans="1:20" x14ac:dyDescent="0.25">
      <c r="A2721" s="57">
        <f t="shared" si="780"/>
        <v>161328.50217713346</v>
      </c>
      <c r="B2721" s="12">
        <f t="shared" si="797"/>
        <v>25676.228583102391</v>
      </c>
      <c r="C2721" s="57" t="str">
        <f t="shared" si="781"/>
        <v>-0.181483934231872-1.27585656011588i</v>
      </c>
      <c r="D2721" s="57" t="str">
        <f t="shared" si="782"/>
        <v>7.60213997250849-2.46614839983274i</v>
      </c>
      <c r="E2721" s="57" t="str">
        <f t="shared" si="783"/>
        <v>202.332245408318+1.31340748440073i</v>
      </c>
      <c r="F2721" s="57" t="str">
        <f t="shared" si="784"/>
        <v>3.82515956425797-2.82227646448343i</v>
      </c>
      <c r="G2721" s="57" t="str">
        <f t="shared" si="785"/>
        <v>0.996176852109934-0.0617133002705002i</v>
      </c>
      <c r="H2721" s="57" t="str">
        <f t="shared" si="786"/>
        <v>47.3650337938004-733.218912757929i</v>
      </c>
      <c r="I2721" s="57" t="str">
        <f t="shared" si="787"/>
        <v>-5.3265996672335-8.28922627866936i</v>
      </c>
      <c r="K2721" s="57" t="str">
        <f t="shared" si="788"/>
        <v>0.00105284209378446-0.00628781265182577i</v>
      </c>
      <c r="L2721" s="57" t="str">
        <f t="shared" si="789"/>
        <v>0.000125-0.0195414020291145i</v>
      </c>
      <c r="M2721" s="57" t="str">
        <f t="shared" si="790"/>
        <v>0.0015-0.00942026249792569i</v>
      </c>
      <c r="N2721" s="57">
        <f t="shared" si="791"/>
        <v>81.90428474569697</v>
      </c>
      <c r="O2721" s="57">
        <f t="shared" si="792"/>
        <v>2.2030331456240533</v>
      </c>
      <c r="P2721" s="371">
        <f t="shared" si="793"/>
        <v>2.2030331456240533</v>
      </c>
      <c r="Q2721" s="371">
        <f t="shared" si="794"/>
        <v>-98.09571525430303</v>
      </c>
      <c r="R2721" s="12">
        <f t="shared" si="795"/>
        <v>81.90428474569697</v>
      </c>
      <c r="S2721" s="57">
        <f t="shared" si="796"/>
        <v>25.67622858310239</v>
      </c>
      <c r="T2721" s="12">
        <f t="shared" si="779"/>
        <v>2.2030331456240533</v>
      </c>
    </row>
    <row r="2722" spans="1:20" x14ac:dyDescent="0.25">
      <c r="A2722" s="57">
        <f t="shared" si="780"/>
        <v>161941.55048540659</v>
      </c>
      <c r="B2722" s="12">
        <f t="shared" si="797"/>
        <v>25773.798251718181</v>
      </c>
      <c r="C2722" s="57" t="str">
        <f t="shared" si="781"/>
        <v>-0.1819156563718-1.27154979128644i</v>
      </c>
      <c r="D2722" s="57" t="str">
        <f t="shared" si="782"/>
        <v>7.60067188002268-2.4658780824336i</v>
      </c>
      <c r="E2722" s="57" t="str">
        <f t="shared" si="783"/>
        <v>202.458222481056+1.11850201240167i</v>
      </c>
      <c r="F2722" s="57" t="str">
        <f t="shared" si="784"/>
        <v>3.82504821278133-2.81338304581467i</v>
      </c>
      <c r="G2722" s="57" t="str">
        <f t="shared" si="785"/>
        <v>0.996147853120063-0.0619460074932373i</v>
      </c>
      <c r="H2722" s="57" t="str">
        <f t="shared" si="786"/>
        <v>46.6193261579348-728.393138461686i</v>
      </c>
      <c r="I2722" s="57" t="str">
        <f t="shared" si="787"/>
        <v>-5.27796509923949-8.22981609284372i</v>
      </c>
      <c r="K2722" s="57" t="str">
        <f t="shared" si="788"/>
        <v>0.00105012293636249-0.00626440828653493i</v>
      </c>
      <c r="L2722" s="57" t="str">
        <f t="shared" si="789"/>
        <v>0.000125-0.0194674258110325i</v>
      </c>
      <c r="M2722" s="57" t="str">
        <f t="shared" si="790"/>
        <v>0.0015-0.00938460101407218i</v>
      </c>
      <c r="N2722" s="57">
        <f t="shared" si="791"/>
        <v>81.858165657986689</v>
      </c>
      <c r="O2722" s="57">
        <f t="shared" si="792"/>
        <v>2.1746609243653352</v>
      </c>
      <c r="P2722" s="371">
        <f t="shared" si="793"/>
        <v>2.1746609243653352</v>
      </c>
      <c r="Q2722" s="371">
        <f t="shared" si="794"/>
        <v>-98.141834342013311</v>
      </c>
      <c r="R2722" s="12">
        <f t="shared" si="795"/>
        <v>81.858165657986689</v>
      </c>
      <c r="S2722" s="57">
        <f t="shared" si="796"/>
        <v>25.77379825171818</v>
      </c>
      <c r="T2722" s="12">
        <f t="shared" si="779"/>
        <v>2.1746609243653352</v>
      </c>
    </row>
    <row r="2723" spans="1:20" x14ac:dyDescent="0.25">
      <c r="A2723" s="57">
        <f t="shared" si="780"/>
        <v>162556.92837725111</v>
      </c>
      <c r="B2723" s="12">
        <f t="shared" si="797"/>
        <v>25871.73868507471</v>
      </c>
      <c r="C2723" s="57" t="str">
        <f t="shared" si="781"/>
        <v>-0.182350294138535-1.26725324480044i</v>
      </c>
      <c r="D2723" s="57" t="str">
        <f t="shared" si="782"/>
        <v>7.59919318223944-2.46563971011071i</v>
      </c>
      <c r="E2723" s="57" t="str">
        <f t="shared" si="783"/>
        <v>202.583631323276+0.922457473343777i</v>
      </c>
      <c r="F2723" s="57" t="str">
        <f t="shared" si="784"/>
        <v>3.82493601998258-2.80452999356244i</v>
      </c>
      <c r="G2723" s="57" t="str">
        <f t="shared" si="785"/>
        <v>0.996118635026744-0.0621795784739664i</v>
      </c>
      <c r="H2723" s="57" t="str">
        <f t="shared" si="786"/>
        <v>45.8886000134786-723.619498653934i</v>
      </c>
      <c r="I2723" s="57" t="str">
        <f t="shared" si="787"/>
        <v>-5.22990553033905-8.17113093904351i</v>
      </c>
      <c r="K2723" s="57" t="str">
        <f t="shared" si="788"/>
        <v>0.00104742398764376-0.00624109169380351i</v>
      </c>
      <c r="L2723" s="57" t="str">
        <f t="shared" si="789"/>
        <v>0.000125-0.0193937296384066i</v>
      </c>
      <c r="M2723" s="57" t="str">
        <f t="shared" si="790"/>
        <v>0.0015-0.009349074530855i</v>
      </c>
      <c r="N2723" s="57">
        <f t="shared" si="791"/>
        <v>81.811679830114443</v>
      </c>
      <c r="O2723" s="57">
        <f t="shared" si="792"/>
        <v>2.1462728667218243</v>
      </c>
      <c r="P2723" s="371">
        <f t="shared" si="793"/>
        <v>2.1462728667218243</v>
      </c>
      <c r="Q2723" s="371">
        <f t="shared" si="794"/>
        <v>-98.188320169885557</v>
      </c>
      <c r="R2723" s="12">
        <f t="shared" si="795"/>
        <v>81.811679830114443</v>
      </c>
      <c r="S2723" s="57">
        <f t="shared" si="796"/>
        <v>25.87173868507471</v>
      </c>
      <c r="T2723" s="12">
        <f t="shared" si="779"/>
        <v>2.1462728667218243</v>
      </c>
    </row>
    <row r="2724" spans="1:20" x14ac:dyDescent="0.25">
      <c r="A2724" s="57">
        <f t="shared" si="780"/>
        <v>163174.64470508468</v>
      </c>
      <c r="B2724" s="12">
        <f t="shared" si="797"/>
        <v>25970.051292077995</v>
      </c>
      <c r="C2724" s="57" t="str">
        <f t="shared" si="781"/>
        <v>-0.182787777467703-1.26296687652135i</v>
      </c>
      <c r="D2724" s="57" t="str">
        <f t="shared" si="782"/>
        <v>7.59770380683101-2.46543324115142i</v>
      </c>
      <c r="E2724" s="57" t="str">
        <f t="shared" si="783"/>
        <v>202.708465950292+0.725274805228174i</v>
      </c>
      <c r="F2724" s="57" t="str">
        <f t="shared" si="784"/>
        <v>3.82482297955509-2.79571717917987i</v>
      </c>
      <c r="G2724" s="57" t="str">
        <f t="shared" si="785"/>
        <v>0.996089196187578-0.0624140162620729i</v>
      </c>
      <c r="H2724" s="57" t="str">
        <f t="shared" si="786"/>
        <v>45.1724833955211-718.897135672486i</v>
      </c>
      <c r="I2724" s="57" t="str">
        <f t="shared" si="787"/>
        <v>-5.18241242196604-8.11315721268135i</v>
      </c>
      <c r="K2724" s="57" t="str">
        <f t="shared" si="788"/>
        <v>0.00104474509534374-0.00621786256428905i</v>
      </c>
      <c r="L2724" s="57" t="str">
        <f t="shared" si="789"/>
        <v>0.000125-0.0193203124510924i</v>
      </c>
      <c r="M2724" s="57" t="str">
        <f t="shared" si="790"/>
        <v>0.0015-0.00931368253721354i</v>
      </c>
      <c r="N2724" s="57">
        <f t="shared" si="791"/>
        <v>81.764827690587325</v>
      </c>
      <c r="O2724" s="57">
        <f t="shared" si="792"/>
        <v>2.11786883585465</v>
      </c>
      <c r="P2724" s="371">
        <f t="shared" si="793"/>
        <v>2.11786883585465</v>
      </c>
      <c r="Q2724" s="371">
        <f t="shared" si="794"/>
        <v>-98.235172309412675</v>
      </c>
      <c r="R2724" s="12">
        <f t="shared" si="795"/>
        <v>81.764827690587325</v>
      </c>
      <c r="S2724" s="57">
        <f t="shared" si="796"/>
        <v>25.970051292077994</v>
      </c>
      <c r="T2724" s="12">
        <f t="shared" si="779"/>
        <v>2.11786883585465</v>
      </c>
    </row>
    <row r="2725" spans="1:20" x14ac:dyDescent="0.25">
      <c r="A2725" s="57">
        <f t="shared" si="780"/>
        <v>163794.70835496401</v>
      </c>
      <c r="B2725" s="12">
        <f t="shared" si="797"/>
        <v>26068.737486987891</v>
      </c>
      <c r="C2725" s="57" t="str">
        <f t="shared" si="781"/>
        <v>-0.183228036797825-1.25869064282386i</v>
      </c>
      <c r="D2725" s="57" t="str">
        <f t="shared" si="782"/>
        <v>7.59620368104041-2.46525863390225i</v>
      </c>
      <c r="E2725" s="57" t="str">
        <f t="shared" si="783"/>
        <v>202.832720393094+0.526954975323382i</v>
      </c>
      <c r="F2725" s="57" t="str">
        <f t="shared" si="784"/>
        <v>3.82470908514589-2.78694447468553i</v>
      </c>
      <c r="G2725" s="57" t="str">
        <f t="shared" si="785"/>
        <v>0.996059534948055-0.0626493239159031i</v>
      </c>
      <c r="H2725" s="57" t="str">
        <f t="shared" si="786"/>
        <v>44.4706153803799-714.22521044531i</v>
      </c>
      <c r="I2725" s="57" t="str">
        <f t="shared" si="787"/>
        <v>-5.13547739070747-8.05588164530261i</v>
      </c>
      <c r="K2725" s="57" t="str">
        <f t="shared" si="788"/>
        <v>0.00104208610828742-0.00619472058961298i</v>
      </c>
      <c r="L2725" s="57" t="str">
        <f t="shared" si="789"/>
        <v>0.000125-0.0192471731929592i</v>
      </c>
      <c r="M2725" s="57" t="str">
        <f t="shared" si="790"/>
        <v>0.0015-0.00927842452402231i</v>
      </c>
      <c r="N2725" s="57">
        <f t="shared" si="791"/>
        <v>81.717609666805771</v>
      </c>
      <c r="O2725" s="57">
        <f t="shared" si="792"/>
        <v>2.0894486963892676</v>
      </c>
      <c r="P2725" s="371">
        <f t="shared" si="793"/>
        <v>2.0894486963892676</v>
      </c>
      <c r="Q2725" s="371">
        <f t="shared" si="794"/>
        <v>-98.282390333194229</v>
      </c>
      <c r="R2725" s="12">
        <f t="shared" si="795"/>
        <v>81.717609666805771</v>
      </c>
      <c r="S2725" s="57">
        <f t="shared" si="796"/>
        <v>26.068737486987892</v>
      </c>
      <c r="T2725" s="12">
        <f t="shared" si="779"/>
        <v>2.0894486963892676</v>
      </c>
    </row>
    <row r="2726" spans="1:20" x14ac:dyDescent="0.25">
      <c r="A2726" s="57">
        <f t="shared" si="780"/>
        <v>164417.12824671288</v>
      </c>
      <c r="B2726" s="12">
        <f t="shared" si="797"/>
        <v>26167.798689438445</v>
      </c>
      <c r="C2726" s="57" t="str">
        <f t="shared" si="781"/>
        <v>-0.183671003070301-1.25442450058891i</v>
      </c>
      <c r="D2726" s="57" t="str">
        <f t="shared" si="782"/>
        <v>7.59469273167954-2.46511584676422i</v>
      </c>
      <c r="E2726" s="57" t="str">
        <f t="shared" si="783"/>
        <v>202.95638869855+0.327498979787199i</v>
      </c>
      <c r="F2726" s="57" t="str">
        <f t="shared" si="784"/>
        <v>3.82459433035501-2.77821175266131i</v>
      </c>
      <c r="G2726" s="57" t="str">
        <f t="shared" si="785"/>
        <v>0.996029649641463-0.0628855045027695i</v>
      </c>
      <c r="H2726" s="57" t="str">
        <f t="shared" si="786"/>
        <v>43.7826457036792-709.602902000783i</v>
      </c>
      <c r="I2726" s="57" t="str">
        <f t="shared" si="787"/>
        <v>-5.08909220510964-7.99929129445162i</v>
      </c>
      <c r="K2726" s="57" t="str">
        <f t="shared" si="788"/>
        <v>0.00103944687640105-0.00617166546235846i</v>
      </c>
      <c r="L2726" s="57" t="str">
        <f t="shared" si="789"/>
        <v>0.000125-0.0191743108118741i</v>
      </c>
      <c r="M2726" s="57" t="str">
        <f t="shared" si="790"/>
        <v>0.0015-0.00924329998408277i</v>
      </c>
      <c r="N2726" s="57">
        <f t="shared" si="791"/>
        <v>81.670026184940852</v>
      </c>
      <c r="O2726" s="57">
        <f t="shared" si="792"/>
        <v>2.0610123144095533</v>
      </c>
      <c r="P2726" s="371">
        <f t="shared" si="793"/>
        <v>2.0610123144095533</v>
      </c>
      <c r="Q2726" s="371">
        <f t="shared" si="794"/>
        <v>-98.329973815059148</v>
      </c>
      <c r="R2726" s="12">
        <f t="shared" si="795"/>
        <v>81.670026184940852</v>
      </c>
      <c r="S2726" s="57">
        <f t="shared" si="796"/>
        <v>26.167798689438445</v>
      </c>
      <c r="T2726" s="12">
        <f t="shared" si="779"/>
        <v>2.0610123144095533</v>
      </c>
    </row>
    <row r="2727" spans="1:20" x14ac:dyDescent="0.25">
      <c r="A2727" s="57">
        <f t="shared" si="780"/>
        <v>165041.91333405036</v>
      </c>
      <c r="B2727" s="12">
        <f t="shared" si="797"/>
        <v>26267.23632445831</v>
      </c>
      <c r="C2727" s="57" t="str">
        <f t="shared" si="781"/>
        <v>-0.184116607729457-1.25016840719908i</v>
      </c>
      <c r="D2727" s="57" t="str">
        <f t="shared" si="782"/>
        <v>7.59317088512769-2.46500483818844i</v>
      </c>
      <c r="E2727" s="57" t="str">
        <f t="shared" si="783"/>
        <v>203.079464929605+0.126907843280693i</v>
      </c>
      <c r="F2727" s="57" t="str">
        <f t="shared" si="784"/>
        <v>3.82447870873541-2.76951888625052i</v>
      </c>
      <c r="G2727" s="57" t="str">
        <f t="shared" si="785"/>
        <v>0.995999538588806-0.0631225610989547i</v>
      </c>
      <c r="H2727" s="57" t="str">
        <f t="shared" si="786"/>
        <v>43.1082343935377-705.029406993048i</v>
      </c>
      <c r="I2727" s="57" t="str">
        <f t="shared" si="787"/>
        <v>-5.04324878255002-7.9433735338984i</v>
      </c>
      <c r="K2727" s="57" t="str">
        <f t="shared" si="788"/>
        <v>0.00103682725070429-0.00614869687606983i</v>
      </c>
      <c r="L2727" s="57" t="str">
        <f t="shared" si="789"/>
        <v>0.000125-0.0191017242596873i</v>
      </c>
      <c r="M2727" s="57" t="str">
        <f t="shared" si="790"/>
        <v>0.0015-0.00920830841211673i</v>
      </c>
      <c r="N2727" s="57">
        <f t="shared" si="791"/>
        <v>81.622077669810025</v>
      </c>
      <c r="O2727" s="57">
        <f t="shared" si="792"/>
        <v>2.0325595574542872</v>
      </c>
      <c r="P2727" s="371">
        <f t="shared" si="793"/>
        <v>2.0325595574542872</v>
      </c>
      <c r="Q2727" s="371">
        <f t="shared" si="794"/>
        <v>-98.377922330189975</v>
      </c>
      <c r="R2727" s="12">
        <f t="shared" si="795"/>
        <v>81.622077669810025</v>
      </c>
      <c r="S2727" s="57">
        <f t="shared" si="796"/>
        <v>26.26723632445831</v>
      </c>
      <c r="T2727" s="12">
        <f t="shared" si="779"/>
        <v>2.0325595574542872</v>
      </c>
    </row>
    <row r="2728" spans="1:20" x14ac:dyDescent="0.25">
      <c r="A2728" s="57">
        <f t="shared" si="780"/>
        <v>165669.07260471975</v>
      </c>
      <c r="B2728" s="12">
        <f t="shared" si="797"/>
        <v>26367.051822491252</v>
      </c>
      <c r="C2728" s="57" t="str">
        <f t="shared" si="781"/>
        <v>-0.184564782722484-1.24592232053381i</v>
      </c>
      <c r="D2728" s="57" t="str">
        <f t="shared" si="782"/>
        <v>7.59163806732988-2.46492556667146i</v>
      </c>
      <c r="E2728" s="57" t="str">
        <f t="shared" si="783"/>
        <v>203.201943165462-0.0748173814192124i</v>
      </c>
      <c r="F2728" s="57" t="str">
        <f t="shared" si="784"/>
        <v>3.82436221379245-2.76086574915583i</v>
      </c>
      <c r="G2728" s="57" t="str">
        <f t="shared" si="785"/>
        <v>0.995969200098716-0.0633604967897161i</v>
      </c>
      <c r="H2728" s="57" t="str">
        <f t="shared" si="786"/>
        <v>42.4470514181655-700.503939241812i</v>
      </c>
      <c r="I2728" s="57" t="str">
        <f t="shared" si="787"/>
        <v>-4.99793918617285-7.88811604420764i</v>
      </c>
      <c r="K2728" s="57" t="str">
        <f t="shared" si="788"/>
        <v>0.00103422708330232-0.00612581452525117i</v>
      </c>
      <c r="L2728" s="57" t="str">
        <f t="shared" si="789"/>
        <v>0.000125-0.0190294124922169i</v>
      </c>
      <c r="M2728" s="57" t="str">
        <f t="shared" si="790"/>
        <v>0.0015-0.00917344930475861i</v>
      </c>
      <c r="N2728" s="57">
        <f t="shared" si="791"/>
        <v>81.573764544755619</v>
      </c>
      <c r="O2728" s="57">
        <f t="shared" si="792"/>
        <v>2.0040902945122401</v>
      </c>
      <c r="P2728" s="371">
        <f t="shared" si="793"/>
        <v>2.0040902945122401</v>
      </c>
      <c r="Q2728" s="371">
        <f t="shared" si="794"/>
        <v>-98.426235455244381</v>
      </c>
      <c r="R2728" s="12">
        <f t="shared" si="795"/>
        <v>81.573764544755619</v>
      </c>
      <c r="S2728" s="57">
        <f t="shared" si="796"/>
        <v>26.367051822491252</v>
      </c>
      <c r="T2728" s="12">
        <f t="shared" si="779"/>
        <v>2.0040902945122401</v>
      </c>
    </row>
    <row r="2729" spans="1:20" x14ac:dyDescent="0.25">
      <c r="A2729" s="57">
        <f t="shared" si="780"/>
        <v>166298.61508061772</v>
      </c>
      <c r="B2729" s="12">
        <f t="shared" si="797"/>
        <v>26467.246619416721</v>
      </c>
      <c r="C2729" s="57" t="str">
        <f t="shared" si="781"/>
        <v>-0.185015460499391-1.24168619896465i</v>
      </c>
      <c r="D2729" s="57" t="str">
        <f t="shared" si="782"/>
        <v>7.59009420379542-2.46487799075079i</v>
      </c>
      <c r="E2729" s="57" t="str">
        <f t="shared" si="783"/>
        <v>203.323817501766-0.277675613807504i</v>
      </c>
      <c r="F2729" s="57" t="str">
        <f t="shared" si="784"/>
        <v>3.82424483898378-2.75225221563742i</v>
      </c>
      <c r="G2729" s="57" t="str">
        <f t="shared" si="785"/>
        <v>0.995938632467362-0.0635993146692889i</v>
      </c>
      <c r="H2729" s="57" t="str">
        <f t="shared" si="786"/>
        <v>41.7987763472257-696.025729286074i</v>
      </c>
      <c r="I2729" s="57" t="str">
        <f t="shared" si="787"/>
        <v>-4.95315562188811-7.83350680363764i</v>
      </c>
      <c r="K2729" s="57" t="str">
        <f t="shared" si="788"/>
        <v>0.00103164622737788-0.00610301810536495i</v>
      </c>
      <c r="L2729" s="57" t="str">
        <f t="shared" si="789"/>
        <v>0.000125-0.0189573744692338i</v>
      </c>
      <c r="M2729" s="57" t="str">
        <f t="shared" si="790"/>
        <v>0.0015-0.00913872216054859i</v>
      </c>
      <c r="N2729" s="57">
        <f t="shared" si="791"/>
        <v>81.525087231522164</v>
      </c>
      <c r="O2729" s="57">
        <f t="shared" si="792"/>
        <v>1.9756043960174108</v>
      </c>
      <c r="P2729" s="371">
        <f t="shared" si="793"/>
        <v>1.9756043960174108</v>
      </c>
      <c r="Q2729" s="371">
        <f t="shared" si="794"/>
        <v>-98.474912768477836</v>
      </c>
      <c r="R2729" s="12">
        <f t="shared" si="795"/>
        <v>81.525087231522164</v>
      </c>
      <c r="S2729" s="57">
        <f t="shared" si="796"/>
        <v>26.46724661941672</v>
      </c>
      <c r="T2729" s="12">
        <f t="shared" si="779"/>
        <v>1.9756043960174108</v>
      </c>
    </row>
    <row r="2730" spans="1:20" x14ac:dyDescent="0.25">
      <c r="A2730" s="57">
        <f t="shared" si="780"/>
        <v>166930.54981792407</v>
      </c>
      <c r="B2730" s="12">
        <f t="shared" si="797"/>
        <v>26567.822156570506</v>
      </c>
      <c r="C2730" s="57" t="str">
        <f t="shared" si="781"/>
        <v>-0.18546857401289-1.23746000135054i</v>
      </c>
      <c r="D2730" s="57" t="str">
        <f t="shared" si="782"/>
        <v>7.58853921959644-2.46486206900022i</v>
      </c>
      <c r="E2730" s="57" t="str">
        <f t="shared" si="783"/>
        <v>203.445082050778-0.481665746043638i</v>
      </c>
      <c r="F2730" s="57" t="str">
        <f t="shared" si="784"/>
        <v>3.82412657771872-2.7436781605109i</v>
      </c>
      <c r="G2730" s="57" t="str">
        <f t="shared" si="785"/>
        <v>0.995907833978362-0.0638390178408905i</v>
      </c>
      <c r="H2730" s="57" t="str">
        <f t="shared" si="786"/>
        <v>41.1630980263874-691.594023951432i</v>
      </c>
      <c r="I2730" s="57" t="str">
        <f t="shared" si="787"/>
        <v>-4.90889043543285-7.77953407935571i</v>
      </c>
      <c r="K2730" s="57" t="str">
        <f t="shared" si="788"/>
        <v>0.00102908453718351-0.0060803073128308i</v>
      </c>
      <c r="L2730" s="57" t="str">
        <f t="shared" si="789"/>
        <v>0.000125-0.0188856091544469i</v>
      </c>
      <c r="M2730" s="57" t="str">
        <f t="shared" si="790"/>
        <v>0.0015-0.00910412647992484i</v>
      </c>
      <c r="N2730" s="57">
        <f t="shared" si="791"/>
        <v>81.476046150135716</v>
      </c>
      <c r="O2730" s="57">
        <f t="shared" si="792"/>
        <v>1.9471017338442473</v>
      </c>
      <c r="P2730" s="371">
        <f t="shared" si="793"/>
        <v>1.9471017338442473</v>
      </c>
      <c r="Q2730" s="371">
        <f t="shared" si="794"/>
        <v>-98.523953849864284</v>
      </c>
      <c r="R2730" s="12">
        <f t="shared" si="795"/>
        <v>81.476046150135716</v>
      </c>
      <c r="S2730" s="57">
        <f t="shared" si="796"/>
        <v>26.567822156570507</v>
      </c>
      <c r="T2730" s="12">
        <f t="shared" si="779"/>
        <v>1.9471017338442473</v>
      </c>
    </row>
    <row r="2731" spans="1:20" x14ac:dyDescent="0.25">
      <c r="A2731" s="57">
        <f t="shared" si="780"/>
        <v>167564.88590723221</v>
      </c>
      <c r="B2731" s="12">
        <f t="shared" si="797"/>
        <v>26668.779880765476</v>
      </c>
      <c r="C2731" s="57" t="str">
        <f t="shared" si="781"/>
        <v>-0.185924056718262-1.23324368703295i</v>
      </c>
      <c r="D2731" s="57" t="str">
        <f t="shared" si="782"/>
        <v>7.58697303936613-2.46487776002519i</v>
      </c>
      <c r="E2731" s="57" t="str">
        <f t="shared" si="783"/>
        <v>203.565730941532-0.686786643345114i</v>
      </c>
      <c r="F2731" s="57" t="str">
        <f t="shared" si="784"/>
        <v>3.82400742335811-2.73514345914536i</v>
      </c>
      <c r="G2731" s="57" t="str">
        <f t="shared" si="785"/>
        <v>0.995876802902697-0.0640796094167231i</v>
      </c>
      <c r="H2731" s="57" t="str">
        <f t="shared" si="786"/>
        <v>40.539714264471-687.208085930411i</v>
      </c>
      <c r="I2731" s="57" t="str">
        <f t="shared" si="787"/>
        <v>-4.86513610949428-7.72618641895835i</v>
      </c>
      <c r="K2731" s="57" t="str">
        <f t="shared" si="788"/>
        <v>0.00102654186803381-0.00605768184502434i</v>
      </c>
      <c r="L2731" s="57" t="str">
        <f t="shared" si="789"/>
        <v>0.000125-0.018814115515488i</v>
      </c>
      <c r="M2731" s="57" t="str">
        <f t="shared" si="790"/>
        <v>0.0015-0.009069661765217i</v>
      </c>
      <c r="N2731" s="57">
        <f t="shared" si="791"/>
        <v>81.426641718782108</v>
      </c>
      <c r="O2731" s="57">
        <f t="shared" si="792"/>
        <v>1.9185821813018011</v>
      </c>
      <c r="P2731" s="371">
        <f t="shared" si="793"/>
        <v>1.9185821813018011</v>
      </c>
      <c r="Q2731" s="371">
        <f t="shared" si="794"/>
        <v>-98.573358281217892</v>
      </c>
      <c r="R2731" s="12">
        <f t="shared" si="795"/>
        <v>81.426641718782108</v>
      </c>
      <c r="S2731" s="57">
        <f t="shared" si="796"/>
        <v>26.668779880765477</v>
      </c>
      <c r="T2731" s="12">
        <f t="shared" si="779"/>
        <v>1.9185821813018011</v>
      </c>
    </row>
    <row r="2732" spans="1:20" x14ac:dyDescent="0.25">
      <c r="A2732" s="57">
        <f t="shared" si="780"/>
        <v>168201.63247367967</v>
      </c>
      <c r="B2732" s="12">
        <f t="shared" si="797"/>
        <v>26770.121244312384</v>
      </c>
      <c r="C2732" s="57" t="str">
        <f t="shared" si="781"/>
        <v>-0.186381842573184-1.22903721583117i</v>
      </c>
      <c r="D2732" s="57" t="str">
        <f t="shared" si="782"/>
        <v>7.58539558729733-2.46492502245809i</v>
      </c>
      <c r="E2732" s="57" t="str">
        <f t="shared" si="783"/>
        <v>203.685758319997-0.89303714438272i</v>
      </c>
      <c r="F2732" s="57" t="str">
        <f t="shared" si="784"/>
        <v>3.82388736921391-2.7266479874615i</v>
      </c>
      <c r="G2732" s="57" t="str">
        <f t="shared" si="785"/>
        <v>0.995845537498619-0.0643210925179763i</v>
      </c>
      <c r="H2732" s="57" t="str">
        <f t="shared" si="786"/>
        <v>39.9283315326371-682.867193375365i</v>
      </c>
      <c r="I2732" s="57" t="str">
        <f t="shared" si="787"/>
        <v>-4.82188526089337-7.67345264228259i</v>
      </c>
      <c r="K2732" s="57" t="str">
        <f t="shared" si="788"/>
        <v>0.00102401807629767-0.00603514140027572i</v>
      </c>
      <c r="L2732" s="57" t="str">
        <f t="shared" si="789"/>
        <v>0.000125-0.0187428925238972i</v>
      </c>
      <c r="M2732" s="57" t="str">
        <f t="shared" si="790"/>
        <v>0.0015-0.00903532752063861i</v>
      </c>
      <c r="N2732" s="57">
        <f t="shared" si="791"/>
        <v>81.376874353687356</v>
      </c>
      <c r="O2732" s="57">
        <f t="shared" si="792"/>
        <v>1.8900456131287349</v>
      </c>
      <c r="P2732" s="371">
        <f t="shared" si="793"/>
        <v>1.8900456131287349</v>
      </c>
      <c r="Q2732" s="371">
        <f t="shared" si="794"/>
        <v>-98.623125646312644</v>
      </c>
      <c r="R2732" s="12">
        <f t="shared" si="795"/>
        <v>81.376874353687356</v>
      </c>
      <c r="S2732" s="57">
        <f t="shared" si="796"/>
        <v>26.770121244312385</v>
      </c>
      <c r="T2732" s="12">
        <f t="shared" ref="T2732:T2795" si="798">P2732</f>
        <v>1.8900456131287349</v>
      </c>
    </row>
    <row r="2733" spans="1:20" x14ac:dyDescent="0.25">
      <c r="A2733" s="57">
        <f t="shared" ref="A2733:A2796" si="799">2*PI()*B2733</f>
        <v>168840.79867707964</v>
      </c>
      <c r="B2733" s="12">
        <f t="shared" si="797"/>
        <v>26871.847705040771</v>
      </c>
      <c r="C2733" s="57" t="str">
        <f t="shared" ref="C2733:C2796" si="800">IMPRODUCT(D2733,E2733,$C$40,,K2733,$C$41)</f>
        <v>-0.186841866037502-1.22484054803755i</v>
      </c>
      <c r="D2733" s="57" t="str">
        <f t="shared" ref="D2733:D2796" si="801">IMDIV(IMPRODUCT($C$37,$C$38,COMPLEX(1,A2733/$C$38)),IMSUM(-1*A2733*A2733/$C$39,COMPLEX(0,1*A2733)))</f>
        <v>7.58380678714119-2.46500381495361i</v>
      </c>
      <c r="E2733" s="57" t="str">
        <f t="shared" ref="E2733:E2796" si="802">IMDIV(IMPRODUCT(IMSUM(F2733,G2733),$C$29,H2733),IMSUM(1,I2733))</f>
        <v>203.805158349228-1.10041606167718i</v>
      </c>
      <c r="F2733" s="57" t="str">
        <f t="shared" ref="F2733:F2796" si="803">IMDIV(IMPRODUCT($C$14,$C$15,COMPLEX(1,A2733/$C$15)),IMSUM(-1*A2733*A2733/$C$16,COMPLEX(0,A2733)))</f>
        <v>3.82376640854887-2.71819162192959i</v>
      </c>
      <c r="G2733" s="57" t="str">
        <f t="shared" ref="G2733:G2796" si="804">IMDIV(1,COMPLEX(1,A2733*$C$9*$C$10))</f>
        <v>0.995814036011559-0.0645634702748305i</v>
      </c>
      <c r="H2733" s="57" t="str">
        <f t="shared" ref="H2733:H2796" si="805">IMDIV($C$3,IMSUM(K2733,COMPLEX(0,$C$28*A2733)))</f>
        <v>39.3286646751137-678.570639503582i</v>
      </c>
      <c r="I2733" s="57" t="str">
        <f t="shared" ref="I2733:I2796" si="806">IMPRODUCT(F2733,$C$29,H2733,$C$31)</f>
        <v>-4.77913063782794-7.62132183349841i</v>
      </c>
      <c r="K2733" s="57" t="str">
        <f t="shared" ref="K2733:K2796" si="807">IF($C$26&lt;=0,IMDIV(1,IMSUM(IMDIV(1,L2733),1/$C$18)),IMDIV(1,IMSUM(IMDIV(1,L2733),1/$C$18,IMDIV(1,M2733))))</f>
        <v>0.00102151301939066-0.00601268567786824i</v>
      </c>
      <c r="L2733" s="57" t="str">
        <f t="shared" ref="L2733:L2796" si="808">IMSUM($C$21/$C$22,IMDIV(1,COMPLEX(0,$C$20*$C$22*A2733)))</f>
        <v>0.000125-0.0186719391551078i</v>
      </c>
      <c r="M2733" s="57" t="str">
        <f t="shared" ref="M2733:M2796" si="809">IMSUM($C$25/$C$26,IMDIV(1,COMPLEX(0,$C$24*$C$26*A2733)))</f>
        <v>0.0015-0.00900112325227996i</v>
      </c>
      <c r="N2733" s="57">
        <f t="shared" ref="N2733:N2796" si="810">ABS(R2733)</f>
        <v>81.326744468998626</v>
      </c>
      <c r="O2733" s="57">
        <f t="shared" ref="O2733:O2796" si="811">ABS(P2733)</f>
        <v>1.8614919054878256</v>
      </c>
      <c r="P2733" s="371">
        <f t="shared" ref="P2733:P2796" si="812">20*LOG10(IMABS(C2733))</f>
        <v>1.8614919054878256</v>
      </c>
      <c r="Q2733" s="371">
        <f t="shared" ref="Q2733:Q2796" si="813">IMARGUMENT(C2733)*180/PI()</f>
        <v>-98.673255531001374</v>
      </c>
      <c r="R2733" s="12">
        <f t="shared" ref="R2733:R2796" si="814">IF(Q2733&lt;0,Q2733+180,Q2733-180)</f>
        <v>81.326744468998626</v>
      </c>
      <c r="S2733" s="57">
        <f t="shared" ref="S2733:S2796" si="815">B2733/1000</f>
        <v>26.871847705040771</v>
      </c>
      <c r="T2733" s="12">
        <f t="shared" si="798"/>
        <v>1.8614919054878256</v>
      </c>
    </row>
    <row r="2734" spans="1:20" x14ac:dyDescent="0.25">
      <c r="A2734" s="57">
        <f t="shared" si="799"/>
        <v>169482.39371205255</v>
      </c>
      <c r="B2734" s="12">
        <f t="shared" ref="B2734:B2797" si="816">B2733*(1+B$42)</f>
        <v>26973.960726319925</v>
      </c>
      <c r="C2734" s="57" t="str">
        <f t="shared" si="800"/>
        <v>-0.187304062073002-1.2206536444126i</v>
      </c>
      <c r="D2734" s="57" t="str">
        <f t="shared" si="801"/>
        <v>7.58220656220541-2.46511409618391i</v>
      </c>
      <c r="E2734" s="57" t="str">
        <f t="shared" si="802"/>
        <v>203.923925209501-1.3089221820007i</v>
      </c>
      <c r="F2734" s="57" t="str">
        <f t="shared" si="803"/>
        <v>3.82364453457618-2.70977423956758i</v>
      </c>
      <c r="G2734" s="57" t="str">
        <f t="shared" si="804"/>
        <v>0.995782296674039-0.0648067458264582i</v>
      </c>
      <c r="H2734" s="57" t="str">
        <f t="shared" si="805"/>
        <v>38.7404366309477-674.317732214129i</v>
      </c>
      <c r="I2734" s="57" t="str">
        <f t="shared" si="806"/>
        <v>-4.73686511717464-7.56978333347036i</v>
      </c>
      <c r="K2734" s="57" t="str">
        <f t="shared" si="807"/>
        <v>0.00101902655576738-0.00599031437803707i</v>
      </c>
      <c r="L2734" s="57" t="str">
        <f t="shared" si="808"/>
        <v>0.000125-0.0186012543884317i</v>
      </c>
      <c r="M2734" s="57" t="str">
        <f t="shared" si="809"/>
        <v>0.0015-0.00896704846810111i</v>
      </c>
      <c r="N2734" s="57">
        <f t="shared" si="810"/>
        <v>81.276252476663799</v>
      </c>
      <c r="O2734" s="57">
        <f t="shared" si="811"/>
        <v>1.8329209359593603</v>
      </c>
      <c r="P2734" s="371">
        <f t="shared" si="812"/>
        <v>1.8329209359593603</v>
      </c>
      <c r="Q2734" s="371">
        <f t="shared" si="813"/>
        <v>-98.723747523336201</v>
      </c>
      <c r="R2734" s="12">
        <f t="shared" si="814"/>
        <v>81.276252476663799</v>
      </c>
      <c r="S2734" s="57">
        <f t="shared" si="815"/>
        <v>26.973960726319923</v>
      </c>
      <c r="T2734" s="12">
        <f t="shared" si="798"/>
        <v>1.8329209359593603</v>
      </c>
    </row>
    <row r="2735" spans="1:20" x14ac:dyDescent="0.25">
      <c r="A2735" s="57">
        <f t="shared" si="799"/>
        <v>170126.42680815834</v>
      </c>
      <c r="B2735" s="12">
        <f t="shared" si="816"/>
        <v>27076.461777079941</v>
      </c>
      <c r="C2735" s="57" t="str">
        <f t="shared" si="800"/>
        <v>-0.187768366143098-1.21647646618036i</v>
      </c>
      <c r="D2735" s="57" t="str">
        <f t="shared" si="801"/>
        <v>7.58059483535304-2.46525582483393i</v>
      </c>
      <c r="E2735" s="57" t="str">
        <f t="shared" si="802"/>
        <v>204.042053098452-1.51855426677306i</v>
      </c>
      <c r="F2735" s="57" t="str">
        <f t="shared" si="803"/>
        <v>3.82352174045907-2.70139571793918i</v>
      </c>
      <c r="G2735" s="57" t="str">
        <f t="shared" si="804"/>
        <v>0.99575031770558-0.0650509223210261i</v>
      </c>
      <c r="H2735" s="57" t="str">
        <f t="shared" si="805"/>
        <v>38.1633781663262-670.107793716104i</v>
      </c>
      <c r="I2735" s="57" t="str">
        <f t="shared" si="806"/>
        <v>-4.6950817018487-7.51882673237867i</v>
      </c>
      <c r="K2735" s="57" t="str">
        <f t="shared" si="807"/>
        <v>0.00101655854491397-0.00596802720196799i</v>
      </c>
      <c r="L2735" s="57" t="str">
        <f t="shared" si="808"/>
        <v>0.000125-0.018530837207045i</v>
      </c>
      <c r="M2735" s="57" t="str">
        <f t="shared" si="809"/>
        <v>0.0015-0.00893310267792504i</v>
      </c>
      <c r="N2735" s="57">
        <f t="shared" si="810"/>
        <v>81.225398786315438</v>
      </c>
      <c r="O2735" s="57">
        <f t="shared" si="811"/>
        <v>1.8043325835361956</v>
      </c>
      <c r="P2735" s="371">
        <f t="shared" si="812"/>
        <v>1.8043325835361956</v>
      </c>
      <c r="Q2735" s="371">
        <f t="shared" si="813"/>
        <v>-98.774601213684562</v>
      </c>
      <c r="R2735" s="12">
        <f t="shared" si="814"/>
        <v>81.225398786315438</v>
      </c>
      <c r="S2735" s="57">
        <f t="shared" si="815"/>
        <v>27.076461777079942</v>
      </c>
      <c r="T2735" s="12">
        <f t="shared" si="798"/>
        <v>1.8043325835361956</v>
      </c>
    </row>
    <row r="2736" spans="1:20" x14ac:dyDescent="0.25">
      <c r="A2736" s="57">
        <f t="shared" si="799"/>
        <v>170772.90723002935</v>
      </c>
      <c r="B2736" s="12">
        <f t="shared" si="816"/>
        <v>27179.352331832844</v>
      </c>
      <c r="C2736" s="57" t="str">
        <f t="shared" si="800"/>
        <v>-0.188234714212518-1.21230897502341i</v>
      </c>
      <c r="D2736" s="57" t="str">
        <f t="shared" si="801"/>
        <v>7.57897152900065-2.46542895959645i</v>
      </c>
      <c r="E2736" s="57" t="str">
        <f t="shared" si="802"/>
        <v>204.1595362312-1.72931105246908i</v>
      </c>
      <c r="F2736" s="57" t="str">
        <f t="shared" si="803"/>
        <v>3.82339801931048-2.69305593515183i</v>
      </c>
      <c r="G2736" s="57" t="str">
        <f t="shared" si="804"/>
        <v>0.995718097312609-0.065296002915697i</v>
      </c>
      <c r="H2736" s="57" t="str">
        <f t="shared" si="805"/>
        <v>37.5972276169959-665.94016016782i</v>
      </c>
      <c r="I2736" s="57" t="str">
        <f t="shared" si="806"/>
        <v>-4.65377351821989-7.46844186258878i</v>
      </c>
      <c r="K2736" s="57" t="str">
        <f t="shared" si="807"/>
        <v>0.00101410884734055-0.00594582385179569i</v>
      </c>
      <c r="L2736" s="57" t="str">
        <f t="shared" si="808"/>
        <v>0.000125-0.0184606865979727i</v>
      </c>
      <c r="M2736" s="57" t="str">
        <f t="shared" si="809"/>
        <v>0.0015-0.00889928539343002i</v>
      </c>
      <c r="N2736" s="57">
        <f t="shared" si="810"/>
        <v>81.174183805151301</v>
      </c>
      <c r="O2736" s="57">
        <f t="shared" si="811"/>
        <v>1.7757267286161873</v>
      </c>
      <c r="P2736" s="371">
        <f t="shared" si="812"/>
        <v>1.7757267286161873</v>
      </c>
      <c r="Q2736" s="371">
        <f t="shared" si="813"/>
        <v>-98.825816194848699</v>
      </c>
      <c r="R2736" s="12">
        <f t="shared" si="814"/>
        <v>81.174183805151301</v>
      </c>
      <c r="S2736" s="57">
        <f t="shared" si="815"/>
        <v>27.179352331832845</v>
      </c>
      <c r="T2736" s="12">
        <f t="shared" si="798"/>
        <v>1.7757267286161873</v>
      </c>
    </row>
    <row r="2737" spans="1:20" x14ac:dyDescent="0.25">
      <c r="A2737" s="57">
        <f t="shared" si="799"/>
        <v>171421.84427750349</v>
      </c>
      <c r="B2737" s="12">
        <f t="shared" si="816"/>
        <v>27282.633870693811</v>
      </c>
      <c r="C2737" s="57" t="str">
        <f t="shared" si="800"/>
        <v>-0.18870304274695-1.20815113307823i</v>
      </c>
      <c r="D2737" s="57" t="str">
        <f t="shared" si="801"/>
        <v>7.57733656511724-2.46563345916739i</v>
      </c>
      <c r="E2737" s="57" t="str">
        <f t="shared" si="802"/>
        <v>204.276368840467-1.94119125101833i</v>
      </c>
      <c r="F2737" s="57" t="str">
        <f t="shared" si="803"/>
        <v>3.82327336419277-2.6847547698549i</v>
      </c>
      <c r="G2737" s="57" t="str">
        <f t="shared" si="804"/>
        <v>0.995685633688365-0.0655419907766301i</v>
      </c>
      <c r="H2737" s="57" t="str">
        <f t="shared" si="805"/>
        <v>37.04173064037-661.814181326646i</v>
      </c>
      <c r="I2737" s="57" t="str">
        <f t="shared" si="806"/>
        <v>-4.61293381358479-7.41861879176098i</v>
      </c>
      <c r="K2737" s="57" t="str">
        <f t="shared" si="807"/>
        <v>0.00101167732457378-0.00592370403060264i</v>
      </c>
      <c r="L2737" s="57" t="str">
        <f t="shared" si="808"/>
        <v>0.000125-0.0183908015520748i</v>
      </c>
      <c r="M2737" s="57" t="str">
        <f t="shared" si="809"/>
        <v>0.0015-0.00886559612814307i</v>
      </c>
      <c r="N2737" s="57">
        <f t="shared" si="810"/>
        <v>81.122607937818287</v>
      </c>
      <c r="O2737" s="57">
        <f t="shared" si="811"/>
        <v>1.7471032529968751</v>
      </c>
      <c r="P2737" s="371">
        <f t="shared" si="812"/>
        <v>1.7471032529968751</v>
      </c>
      <c r="Q2737" s="371">
        <f t="shared" si="813"/>
        <v>-98.877392062181713</v>
      </c>
      <c r="R2737" s="12">
        <f t="shared" si="814"/>
        <v>81.122607937818287</v>
      </c>
      <c r="S2737" s="57">
        <f t="shared" si="815"/>
        <v>27.282633870693811</v>
      </c>
      <c r="T2737" s="12">
        <f t="shared" si="798"/>
        <v>1.7471032529968751</v>
      </c>
    </row>
    <row r="2738" spans="1:20" x14ac:dyDescent="0.25">
      <c r="A2738" s="57">
        <f t="shared" si="799"/>
        <v>172073.247285758</v>
      </c>
      <c r="B2738" s="12">
        <f t="shared" si="816"/>
        <v>27386.307879402448</v>
      </c>
      <c r="C2738" s="57" t="str">
        <f t="shared" si="800"/>
        <v>-0.189173288712619-1.20400290293032i</v>
      </c>
      <c r="D2738" s="57" t="str">
        <f t="shared" si="801"/>
        <v>7.5756898652226-2.46586928224081i</v>
      </c>
      <c r="E2738" s="57" t="str">
        <f t="shared" si="802"/>
        <v>204.392545176686-2.15419355021138i</v>
      </c>
      <c r="F2738" s="57" t="str">
        <f t="shared" si="803"/>
        <v>3.82314776811724-2.67649210123771i</v>
      </c>
      <c r="G2738" s="57" t="str">
        <f t="shared" si="804"/>
        <v>0.995652925012809-0.0657888890789827i</v>
      </c>
      <c r="H2738" s="57" t="str">
        <f t="shared" si="805"/>
        <v>36.4966399769074-657.729220209115i</v>
      </c>
      <c r="I2738" s="57" t="str">
        <f t="shared" si="806"/>
        <v>-4.5725559536934-7.36934781618975i</v>
      </c>
      <c r="K2738" s="57" t="str">
        <f t="shared" si="807"/>
        <v>0.00100926383914948-0.00590166744241751i</v>
      </c>
      <c r="L2738" s="57" t="str">
        <f t="shared" si="808"/>
        <v>0.000125-0.0183211810640315i</v>
      </c>
      <c r="M2738" s="57" t="str">
        <f t="shared" si="809"/>
        <v>0.0015-0.00883203439743278i</v>
      </c>
      <c r="N2738" s="57">
        <f t="shared" si="810"/>
        <v>81.07067158629664</v>
      </c>
      <c r="O2738" s="57">
        <f t="shared" si="811"/>
        <v>1.7184620398682942</v>
      </c>
      <c r="P2738" s="371">
        <f t="shared" si="812"/>
        <v>1.7184620398682942</v>
      </c>
      <c r="Q2738" s="371">
        <f t="shared" si="813"/>
        <v>-98.92932841370336</v>
      </c>
      <c r="R2738" s="12">
        <f t="shared" si="814"/>
        <v>81.07067158629664</v>
      </c>
      <c r="S2738" s="57">
        <f t="shared" si="815"/>
        <v>27.386307879402448</v>
      </c>
      <c r="T2738" s="12">
        <f t="shared" si="798"/>
        <v>1.7184620398682942</v>
      </c>
    </row>
    <row r="2739" spans="1:20" x14ac:dyDescent="0.25">
      <c r="A2739" s="57">
        <f t="shared" si="799"/>
        <v>172727.12562544388</v>
      </c>
      <c r="B2739" s="12">
        <f t="shared" si="816"/>
        <v>27490.375849344178</v>
      </c>
      <c r="C2739" s="57" t="str">
        <f t="shared" si="800"/>
        <v>-0.189645389575872-1.1998642476094i</v>
      </c>
      <c r="D2739" s="57" t="str">
        <f t="shared" si="801"/>
        <v>7.57403135038609-2.46613638750412i</v>
      </c>
      <c r="E2739" s="57" t="str">
        <f t="shared" si="802"/>
        <v>204.508059508105-2.36831661410428i</v>
      </c>
      <c r="F2739" s="57" t="str">
        <f t="shared" si="803"/>
        <v>3.82302122404394-2.66826780902763i</v>
      </c>
      <c r="G2739" s="57" t="str">
        <f t="shared" si="804"/>
        <v>0.995619969452527-0.0660367010069097i</v>
      </c>
      <c r="H2739" s="57" t="str">
        <f t="shared" si="805"/>
        <v>35.961715220366-653.684652760914i</v>
      </c>
      <c r="I2739" s="57" t="str">
        <f t="shared" si="806"/>
        <v>-4.53263342032926-7.32061945436466i</v>
      </c>
      <c r="K2739" s="57" t="str">
        <f t="shared" si="807"/>
        <v>0.00100686825460521-0.00587971379221373i</v>
      </c>
      <c r="L2739" s="57" t="str">
        <f t="shared" si="808"/>
        <v>0.000125-0.0182518241323286i</v>
      </c>
      <c r="M2739" s="57" t="str">
        <f t="shared" si="809"/>
        <v>0.0015-0.0087985997185025i</v>
      </c>
      <c r="N2739" s="57">
        <f t="shared" si="810"/>
        <v>81.018375149783523</v>
      </c>
      <c r="O2739" s="57">
        <f t="shared" si="811"/>
        <v>1.6898029738062073</v>
      </c>
      <c r="P2739" s="371">
        <f t="shared" si="812"/>
        <v>1.6898029738062073</v>
      </c>
      <c r="Q2739" s="371">
        <f t="shared" si="813"/>
        <v>-98.981624850216477</v>
      </c>
      <c r="R2739" s="12">
        <f t="shared" si="814"/>
        <v>81.018375149783523</v>
      </c>
      <c r="S2739" s="57">
        <f t="shared" si="815"/>
        <v>27.490375849344179</v>
      </c>
      <c r="T2739" s="12">
        <f t="shared" si="798"/>
        <v>1.6898029738062073</v>
      </c>
    </row>
    <row r="2740" spans="1:20" x14ac:dyDescent="0.25">
      <c r="A2740" s="57">
        <f t="shared" si="799"/>
        <v>173383.48870282056</v>
      </c>
      <c r="B2740" s="12">
        <f t="shared" si="816"/>
        <v>27594.839277571686</v>
      </c>
      <c r="C2740" s="57" t="str">
        <f t="shared" si="800"/>
        <v>-0.190119283302656-1.1957351305846i</v>
      </c>
      <c r="D2740" s="57" t="str">
        <f t="shared" si="801"/>
        <v>7.57236094122486-2.46643473363294i</v>
      </c>
      <c r="E2740" s="57" t="str">
        <f t="shared" si="802"/>
        <v>204.62290612088-2.58355908342472i</v>
      </c>
      <c r="F2740" s="57" t="str">
        <f t="shared" si="803"/>
        <v>3.82289372488108-2.66008177348817i</v>
      </c>
      <c r="G2740" s="57" t="str">
        <f t="shared" si="804"/>
        <v>0.995586765160638-0.0662854297535644i</v>
      </c>
      <c r="H2740" s="57" t="str">
        <f t="shared" si="805"/>
        <v>35.4367225965783-649.679867536527i</v>
      </c>
      <c r="I2740" s="57" t="str">
        <f t="shared" si="806"/>
        <v>-4.49315980894254-7.27242444074427i</v>
      </c>
      <c r="K2740" s="57" t="str">
        <f t="shared" si="807"/>
        <v>0.00100449043547306-0.00585784278590801i</v>
      </c>
      <c r="L2740" s="57" t="str">
        <f t="shared" si="808"/>
        <v>0.000125-0.0181827297592435i</v>
      </c>
      <c r="M2740" s="57" t="str">
        <f t="shared" si="809"/>
        <v>0.0015-0.00876529161038303i</v>
      </c>
      <c r="N2740" s="57">
        <f t="shared" si="810"/>
        <v>80.965719024580238</v>
      </c>
      <c r="O2740" s="57">
        <f t="shared" si="811"/>
        <v>1.661125940765027</v>
      </c>
      <c r="P2740" s="371">
        <f t="shared" si="812"/>
        <v>1.661125940765027</v>
      </c>
      <c r="Q2740" s="371">
        <f t="shared" si="813"/>
        <v>-99.034280975419762</v>
      </c>
      <c r="R2740" s="12">
        <f t="shared" si="814"/>
        <v>80.965719024580238</v>
      </c>
      <c r="S2740" s="57">
        <f t="shared" si="815"/>
        <v>27.594839277571687</v>
      </c>
      <c r="T2740" s="12">
        <f t="shared" si="798"/>
        <v>1.661125940765027</v>
      </c>
    </row>
    <row r="2741" spans="1:20" x14ac:dyDescent="0.25">
      <c r="A2741" s="57">
        <f t="shared" si="799"/>
        <v>174042.34595989127</v>
      </c>
      <c r="B2741" s="12">
        <f t="shared" si="816"/>
        <v>27699.699666826458</v>
      </c>
      <c r="C2741" s="57" t="str">
        <f t="shared" si="800"/>
        <v>-0.190594908358066-1.19161551575969i</v>
      </c>
      <c r="D2741" s="57" t="str">
        <f t="shared" si="801"/>
        <v>7.57067855790295-2.46676427928636i</v>
      </c>
      <c r="E2741" s="57" t="str">
        <f t="shared" si="802"/>
        <v>204.737079319164-2.79991957598226i</v>
      </c>
      <c r="F2741" s="57" t="str">
        <f t="shared" si="803"/>
        <v>3.82276526348489-2.6519338754171i</v>
      </c>
      <c r="G2741" s="57" t="str">
        <f t="shared" si="804"/>
        <v>0.995553310276696-0.0665350785210977i</v>
      </c>
      <c r="H2741" s="57" t="str">
        <f t="shared" si="805"/>
        <v>34.9214347503744-645.714265388135i</v>
      </c>
      <c r="I2741" s="57" t="str">
        <f t="shared" si="806"/>
        <v>-4.45412882633456-7.22475371973539i</v>
      </c>
      <c r="K2741" s="57" t="str">
        <f t="shared" si="807"/>
        <v>0.00100213024727232-0.00583605413035896i</v>
      </c>
      <c r="L2741" s="57" t="str">
        <f t="shared" si="808"/>
        <v>0.000125-0.0181138969508303i</v>
      </c>
      <c r="M2741" s="57" t="str">
        <f t="shared" si="809"/>
        <v>0.0015-0.00873210959392615i</v>
      </c>
      <c r="N2741" s="57">
        <f t="shared" si="810"/>
        <v>80.912703603975629</v>
      </c>
      <c r="O2741" s="57">
        <f t="shared" si="811"/>
        <v>1.632430828070925</v>
      </c>
      <c r="P2741" s="371">
        <f t="shared" si="812"/>
        <v>1.632430828070925</v>
      </c>
      <c r="Q2741" s="371">
        <f t="shared" si="813"/>
        <v>-99.087296396024371</v>
      </c>
      <c r="R2741" s="12">
        <f t="shared" si="814"/>
        <v>80.912703603975629</v>
      </c>
      <c r="S2741" s="57">
        <f t="shared" si="815"/>
        <v>27.699699666826458</v>
      </c>
      <c r="T2741" s="12">
        <f t="shared" si="798"/>
        <v>1.632430828070925</v>
      </c>
    </row>
    <row r="2742" spans="1:20" x14ac:dyDescent="0.25">
      <c r="A2742" s="57">
        <f t="shared" si="799"/>
        <v>174703.70687453888</v>
      </c>
      <c r="B2742" s="12">
        <f t="shared" si="816"/>
        <v>27804.9585255604</v>
      </c>
      <c r="C2742" s="57" t="str">
        <f t="shared" si="800"/>
        <v>-0.191072203705717-1.18750536746819i</v>
      </c>
      <c r="D2742" s="57" t="str">
        <f t="shared" si="801"/>
        <v>7.56898412012935-2.46712498310164i</v>
      </c>
      <c r="E2742" s="57" t="str">
        <f t="shared" si="802"/>
        <v>204.850573425186-3.0173966870718i</v>
      </c>
      <c r="F2742" s="57" t="str">
        <f t="shared" si="803"/>
        <v>3.82263583265909-2.64382399614448i</v>
      </c>
      <c r="G2742" s="57" t="str">
        <f t="shared" si="804"/>
        <v>0.995519602926597-0.0667856505206575i</v>
      </c>
      <c r="H2742" s="57" t="str">
        <f t="shared" si="805"/>
        <v>34.4156305403248-641.787259163464i</v>
      </c>
      <c r="I2742" s="57" t="str">
        <f t="shared" si="806"/>
        <v>-4.41553428839269-7.17759843986863i</v>
      </c>
      <c r="K2742" s="57" t="str">
        <f t="shared" si="807"/>
        <v>0.000999787556502306-0.0058143475333654i</v>
      </c>
      <c r="L2742" s="57" t="str">
        <f t="shared" si="808"/>
        <v>0.000125-0.0180453247169061i</v>
      </c>
      <c r="M2742" s="57" t="str">
        <f t="shared" si="809"/>
        <v>0.0015-0.00869905319179726i</v>
      </c>
      <c r="N2742" s="57">
        <f t="shared" si="810"/>
        <v>80.859329278135576</v>
      </c>
      <c r="O2742" s="57">
        <f t="shared" si="811"/>
        <v>1.6037175244137816</v>
      </c>
      <c r="P2742" s="371">
        <f t="shared" si="812"/>
        <v>1.6037175244137816</v>
      </c>
      <c r="Q2742" s="371">
        <f t="shared" si="813"/>
        <v>-99.140670721864424</v>
      </c>
      <c r="R2742" s="12">
        <f t="shared" si="814"/>
        <v>80.859329278135576</v>
      </c>
      <c r="S2742" s="57">
        <f t="shared" si="815"/>
        <v>27.804958525560401</v>
      </c>
      <c r="T2742" s="12">
        <f t="shared" si="798"/>
        <v>1.6037175244137816</v>
      </c>
    </row>
    <row r="2743" spans="1:20" x14ac:dyDescent="0.25">
      <c r="A2743" s="57">
        <f t="shared" si="799"/>
        <v>175367.58096066213</v>
      </c>
      <c r="B2743" s="12">
        <f t="shared" si="816"/>
        <v>27910.617367957529</v>
      </c>
      <c r="C2743" s="57" t="str">
        <f t="shared" si="800"/>
        <v>-0.191551108807209-1.18340465046865i</v>
      </c>
      <c r="D2743" s="57" t="str">
        <f t="shared" si="801"/>
        <v>7.56727754715722-2.46751680368943i</v>
      </c>
      <c r="E2743" s="57" t="str">
        <f t="shared" si="802"/>
        <v>204.963382779316-3.23598898988575i</v>
      </c>
      <c r="F2743" s="57" t="str">
        <f t="shared" si="803"/>
        <v>3.82250542515459-2.63575201753089i</v>
      </c>
      <c r="G2743" s="57" t="str">
        <f t="shared" si="804"/>
        <v>0.995485641222482-0.067037148972388i</v>
      </c>
      <c r="H2743" s="57" t="str">
        <f t="shared" si="805"/>
        <v>33.919094840981-637.898273412363i</v>
      </c>
      <c r="I2743" s="57" t="str">
        <f t="shared" si="806"/>
        <v>-4.37737011787541-7.13094994816478i</v>
      </c>
      <c r="K2743" s="57" t="str">
        <f t="shared" si="807"/>
        <v>0.000997462230635168-0.00579272270366497i</v>
      </c>
      <c r="L2743" s="57" t="str">
        <f t="shared" si="808"/>
        <v>0.000125-0.0179770120710362i</v>
      </c>
      <c r="M2743" s="57" t="str">
        <f t="shared" si="809"/>
        <v>0.0015-0.00866612192846908i</v>
      </c>
      <c r="N2743" s="57">
        <f t="shared" si="810"/>
        <v>80.805596433988569</v>
      </c>
      <c r="O2743" s="57">
        <f t="shared" si="811"/>
        <v>1.5749859198402847</v>
      </c>
      <c r="P2743" s="371">
        <f t="shared" si="812"/>
        <v>1.5749859198402847</v>
      </c>
      <c r="Q2743" s="371">
        <f t="shared" si="813"/>
        <v>-99.194403566011431</v>
      </c>
      <c r="R2743" s="12">
        <f t="shared" si="814"/>
        <v>80.805596433988569</v>
      </c>
      <c r="S2743" s="57">
        <f t="shared" si="815"/>
        <v>27.910617367957528</v>
      </c>
      <c r="T2743" s="12">
        <f t="shared" si="798"/>
        <v>1.5749859198402847</v>
      </c>
    </row>
    <row r="2744" spans="1:20" x14ac:dyDescent="0.25">
      <c r="A2744" s="57">
        <f t="shared" si="799"/>
        <v>176033.97776831264</v>
      </c>
      <c r="B2744" s="12">
        <f t="shared" si="816"/>
        <v>28016.677713955767</v>
      </c>
      <c r="C2744" s="57" t="str">
        <f t="shared" si="800"/>
        <v>-0.192031563621454-1.17931332993979i</v>
      </c>
      <c r="D2744" s="57" t="str">
        <f t="shared" si="801"/>
        <v>7.56555875778205-2.46793969962846i</v>
      </c>
      <c r="E2744" s="57" t="str">
        <f t="shared" si="802"/>
        <v>205.07550174014-3.45569503591991i</v>
      </c>
      <c r="F2744" s="57" t="str">
        <f t="shared" si="803"/>
        <v>3.82237403366914-2.62771782196547i</v>
      </c>
      <c r="G2744" s="57" t="str">
        <f t="shared" si="804"/>
        <v>0.995451423262637-0.0672895771054274i</v>
      </c>
      <c r="H2744" s="57" t="str">
        <f t="shared" si="805"/>
        <v>33.4316183523043-634.046744101751i</v>
      </c>
      <c r="I2744" s="57" t="str">
        <f t="shared" si="806"/>
        <v>-4.33963034224537-7.08479978468349i</v>
      </c>
      <c r="K2744" s="57" t="str">
        <f t="shared" si="807"/>
        <v>0.00099515413810882-0.00577117935093254i</v>
      </c>
      <c r="L2744" s="57" t="str">
        <f t="shared" si="808"/>
        <v>0.000125-0.0179089580305202i</v>
      </c>
      <c r="M2744" s="57" t="str">
        <f t="shared" si="809"/>
        <v>0.0015-0.00863331533021427i</v>
      </c>
      <c r="N2744" s="57">
        <f t="shared" si="810"/>
        <v>80.751505455115435</v>
      </c>
      <c r="O2744" s="57">
        <f t="shared" si="811"/>
        <v>1.5462359057457222</v>
      </c>
      <c r="P2744" s="371">
        <f t="shared" si="812"/>
        <v>1.5462359057457222</v>
      </c>
      <c r="Q2744" s="371">
        <f t="shared" si="813"/>
        <v>-99.248494544884565</v>
      </c>
      <c r="R2744" s="12">
        <f t="shared" si="814"/>
        <v>80.751505455115435</v>
      </c>
      <c r="S2744" s="57">
        <f t="shared" si="815"/>
        <v>28.016677713955769</v>
      </c>
      <c r="T2744" s="12">
        <f t="shared" si="798"/>
        <v>1.5462359057457222</v>
      </c>
    </row>
    <row r="2745" spans="1:20" x14ac:dyDescent="0.25">
      <c r="A2745" s="57">
        <f t="shared" si="799"/>
        <v>176702.90688383224</v>
      </c>
      <c r="B2745" s="12">
        <f t="shared" si="816"/>
        <v>28123.1410892688</v>
      </c>
      <c r="C2745" s="57" t="str">
        <f t="shared" si="800"/>
        <v>-0.192513508604031-1.17523137147576i</v>
      </c>
      <c r="D2745" s="57" t="str">
        <f t="shared" si="801"/>
        <v>7.5638276703408-2.4683936294606i</v>
      </c>
      <c r="E2745" s="57" t="str">
        <f t="shared" si="802"/>
        <v>205.186924684501-3.67651335538593i</v>
      </c>
      <c r="F2745" s="57" t="str">
        <f t="shared" si="803"/>
        <v>3.82224165084689-2.61972129236405i</v>
      </c>
      <c r="G2745" s="57" t="str">
        <f t="shared" si="804"/>
        <v>0.995416947131401-0.0675429381579066i</v>
      </c>
      <c r="H2745" s="57" t="str">
        <f t="shared" si="805"/>
        <v>32.952997415991-630.232118338715i</v>
      </c>
      <c r="I2745" s="57" t="str">
        <f t="shared" si="806"/>
        <v>-4.30230909155042-7.03913967724805i</v>
      </c>
      <c r="K2745" s="57" t="str">
        <f t="shared" si="807"/>
        <v>0.000992863148319898-0.00574971718577877i</v>
      </c>
      <c r="L2745" s="57" t="str">
        <f t="shared" si="808"/>
        <v>0.000125-0.0178411616163779i</v>
      </c>
      <c r="M2745" s="57" t="str">
        <f t="shared" si="809"/>
        <v>0.0015-0.00860063292509889i</v>
      </c>
      <c r="N2745" s="57">
        <f t="shared" si="810"/>
        <v>80.697056721637722</v>
      </c>
      <c r="O2745" s="57">
        <f t="shared" si="811"/>
        <v>1.51746737486651</v>
      </c>
      <c r="P2745" s="371">
        <f t="shared" si="812"/>
        <v>1.51746737486651</v>
      </c>
      <c r="Q2745" s="371">
        <f t="shared" si="813"/>
        <v>-99.302943278362278</v>
      </c>
      <c r="R2745" s="12">
        <f t="shared" si="814"/>
        <v>80.697056721637722</v>
      </c>
      <c r="S2745" s="57">
        <f t="shared" si="815"/>
        <v>28.123141089268799</v>
      </c>
      <c r="T2745" s="12">
        <f t="shared" si="798"/>
        <v>1.51746737486651</v>
      </c>
    </row>
    <row r="2746" spans="1:20" x14ac:dyDescent="0.25">
      <c r="A2746" s="57">
        <f t="shared" si="799"/>
        <v>177374.37792999079</v>
      </c>
      <c r="B2746" s="12">
        <f t="shared" si="816"/>
        <v>28230.009025408021</v>
      </c>
      <c r="C2746" s="57" t="str">
        <f t="shared" si="800"/>
        <v>-0.192996884706434-1.17115874108126i</v>
      </c>
      <c r="D2746" s="57" t="str">
        <f t="shared" si="801"/>
        <v>7.5620842027101-2.4688785516855i</v>
      </c>
      <c r="E2746" s="57" t="str">
        <f t="shared" si="802"/>
        <v>205.29764600756-3.89844245761487i</v>
      </c>
      <c r="F2746" s="57" t="str">
        <f t="shared" si="803"/>
        <v>3.82210826927806-2.61176231216728i</v>
      </c>
      <c r="G2746" s="57" t="str">
        <f t="shared" si="804"/>
        <v>0.995382210899062-0.0677972353769472i</v>
      </c>
      <c r="H2746" s="57" t="str">
        <f t="shared" si="805"/>
        <v>32.4830338384016-626.453854101411i</v>
      </c>
      <c r="I2746" s="57" t="str">
        <f t="shared" si="806"/>
        <v>-4.26540059635088-6.99396153633915i</v>
      </c>
      <c r="K2746" s="57" t="str">
        <f t="shared" si="807"/>
        <v>0.000990589131616664-0.00572833591974828i</v>
      </c>
      <c r="L2746" s="57" t="str">
        <f t="shared" si="808"/>
        <v>0.000125-0.0177736218533353i</v>
      </c>
      <c r="M2746" s="57" t="str">
        <f t="shared" si="809"/>
        <v>0.0015-0.0085680742429756i</v>
      </c>
      <c r="N2746" s="57">
        <f t="shared" si="810"/>
        <v>80.642250610109073</v>
      </c>
      <c r="O2746" s="57">
        <f t="shared" si="811"/>
        <v>1.4886802212714572</v>
      </c>
      <c r="P2746" s="371">
        <f t="shared" si="812"/>
        <v>1.4886802212714572</v>
      </c>
      <c r="Q2746" s="371">
        <f t="shared" si="813"/>
        <v>-99.357749389890927</v>
      </c>
      <c r="R2746" s="12">
        <f t="shared" si="814"/>
        <v>80.642250610109073</v>
      </c>
      <c r="S2746" s="57">
        <f t="shared" si="815"/>
        <v>28.23000902540802</v>
      </c>
      <c r="T2746" s="12">
        <f t="shared" si="798"/>
        <v>1.4886802212714572</v>
      </c>
    </row>
    <row r="2747" spans="1:20" x14ac:dyDescent="0.25">
      <c r="A2747" s="57">
        <f t="shared" si="799"/>
        <v>178048.40056612476</v>
      </c>
      <c r="B2747" s="12">
        <f t="shared" si="816"/>
        <v>28337.283059704572</v>
      </c>
      <c r="C2747" s="57" t="str">
        <f t="shared" si="800"/>
        <v>-0.193481633375376-1.16709540516679i</v>
      </c>
      <c r="D2747" s="57" t="str">
        <f t="shared" si="801"/>
        <v>7.56032827230537-2.46939442475557i</v>
      </c>
      <c r="E2747" s="57" t="str">
        <f t="shared" si="802"/>
        <v>205.407660122823-4.12148083147378i</v>
      </c>
      <c r="F2747" s="57" t="str">
        <f t="shared" si="803"/>
        <v>3.82197388149857-2.6038407653388i</v>
      </c>
      <c r="G2747" s="57" t="str">
        <f t="shared" si="804"/>
        <v>0.995347212621763-0.0680524720186581i</v>
      </c>
      <c r="H2747" s="57" t="str">
        <f t="shared" si="805"/>
        <v>32.021534719851-622.711419977666i</v>
      </c>
      <c r="I2747" s="57" t="str">
        <f t="shared" si="806"/>
        <v>-4.22889918569294-6.94925745015291i</v>
      </c>
      <c r="K2747" s="57" t="str">
        <f t="shared" si="807"/>
        <v>0.000988331959292098-0.00570703526531829i</v>
      </c>
      <c r="L2747" s="57" t="str">
        <f t="shared" si="808"/>
        <v>0.000125-0.01770633776981i</v>
      </c>
      <c r="M2747" s="57" t="str">
        <f t="shared" si="809"/>
        <v>0.0015-0.0085356388154768i</v>
      </c>
      <c r="N2747" s="57">
        <f t="shared" si="810"/>
        <v>80.587087493403729</v>
      </c>
      <c r="O2747" s="57">
        <f t="shared" si="811"/>
        <v>1.4598743403538346</v>
      </c>
      <c r="P2747" s="371">
        <f t="shared" si="812"/>
        <v>1.4598743403538346</v>
      </c>
      <c r="Q2747" s="371">
        <f t="shared" si="813"/>
        <v>-99.412912506596271</v>
      </c>
      <c r="R2747" s="12">
        <f t="shared" si="814"/>
        <v>80.587087493403729</v>
      </c>
      <c r="S2747" s="57">
        <f t="shared" si="815"/>
        <v>28.337283059704571</v>
      </c>
      <c r="T2747" s="12">
        <f t="shared" si="798"/>
        <v>1.4598743403538346</v>
      </c>
    </row>
    <row r="2748" spans="1:20" x14ac:dyDescent="0.25">
      <c r="A2748" s="57">
        <f t="shared" si="799"/>
        <v>178724.98448827604</v>
      </c>
      <c r="B2748" s="12">
        <f t="shared" si="816"/>
        <v>28444.96473533145</v>
      </c>
      <c r="C2748" s="57" t="str">
        <f t="shared" si="800"/>
        <v>-0.193967696551942-1.16304133054388i</v>
      </c>
      <c r="D2748" s="57" t="str">
        <f t="shared" si="801"/>
        <v>7.55855979607936-2.46994120707064i</v>
      </c>
      <c r="E2748" s="57" t="str">
        <f t="shared" si="802"/>
        <v>205.516961462186-4.34562694576616i</v>
      </c>
      <c r="F2748" s="57" t="str">
        <f t="shared" si="803"/>
        <v>3.82183847998958-2.59595653636332i</v>
      </c>
      <c r="G2748" s="57" t="str">
        <f t="shared" si="804"/>
        <v>0.995311950341398-0.0683086513481326i</v>
      </c>
      <c r="H2748" s="57" t="str">
        <f t="shared" si="805"/>
        <v>31.5683122899817-619.004294910881i</v>
      </c>
      <c r="I2748" s="57" t="str">
        <f t="shared" si="806"/>
        <v>-4.19279928512629-6.90501967981522i</v>
      </c>
      <c r="K2748" s="57" t="str">
        <f t="shared" si="807"/>
        <v>0.000986091503576988-0.00568581493589697i</v>
      </c>
      <c r="L2748" s="57" t="str">
        <f t="shared" si="808"/>
        <v>0.000125-0.017639308397898i</v>
      </c>
      <c r="M2748" s="57" t="str">
        <f t="shared" si="809"/>
        <v>0.0015-0.00850332617600794i</v>
      </c>
      <c r="N2748" s="57">
        <f t="shared" si="810"/>
        <v>80.531567740610996</v>
      </c>
      <c r="O2748" s="57">
        <f t="shared" si="811"/>
        <v>1.4310496288229997</v>
      </c>
      <c r="P2748" s="371">
        <f t="shared" si="812"/>
        <v>1.4310496288229997</v>
      </c>
      <c r="Q2748" s="371">
        <f t="shared" si="813"/>
        <v>-99.468432259389004</v>
      </c>
      <c r="R2748" s="12">
        <f t="shared" si="814"/>
        <v>80.531567740610996</v>
      </c>
      <c r="S2748" s="57">
        <f t="shared" si="815"/>
        <v>28.44496473533145</v>
      </c>
      <c r="T2748" s="12">
        <f t="shared" si="798"/>
        <v>1.4310496288229997</v>
      </c>
    </row>
    <row r="2749" spans="1:20" x14ac:dyDescent="0.25">
      <c r="A2749" s="57">
        <f t="shared" si="799"/>
        <v>179404.1394293315</v>
      </c>
      <c r="B2749" s="12">
        <f t="shared" si="816"/>
        <v>28553.055601325712</v>
      </c>
      <c r="C2749" s="57" t="str">
        <f t="shared" si="800"/>
        <v>-0.194455016670811-1.15899648442027i</v>
      </c>
      <c r="D2749" s="57" t="str">
        <f t="shared" si="801"/>
        <v>7.55677869052088-2.47051885697272i</v>
      </c>
      <c r="E2749" s="57" t="str">
        <f t="shared" si="802"/>
        <v>205.625544475946-4.57087924964907i</v>
      </c>
      <c r="F2749" s="57" t="str">
        <f t="shared" si="803"/>
        <v>3.82170205717722-2.58810951024481i</v>
      </c>
      <c r="G2749" s="57" t="str">
        <f t="shared" si="804"/>
        <v>0.995276422085515-0.0685657766394455i</v>
      </c>
      <c r="H2749" s="57" t="str">
        <f t="shared" si="805"/>
        <v>31.1231837489812-615.33196795306i</v>
      </c>
      <c r="I2749" s="57" t="str">
        <f t="shared" si="806"/>
        <v>-4.15709541476553-6.861240654748i</v>
      </c>
      <c r="K2749" s="57" t="str">
        <f t="shared" si="807"/>
        <v>0.000983867637633032-0.00566467464582183i</v>
      </c>
      <c r="L2749" s="57" t="str">
        <f t="shared" si="808"/>
        <v>0.000125-0.0175725327733592i</v>
      </c>
      <c r="M2749" s="57" t="str">
        <f t="shared" si="809"/>
        <v>0.0015-0.00847113585974096i</v>
      </c>
      <c r="N2749" s="57">
        <f t="shared" si="810"/>
        <v>80.47569171692524</v>
      </c>
      <c r="O2749" s="57">
        <f t="shared" si="811"/>
        <v>1.4022059846955361</v>
      </c>
      <c r="P2749" s="371">
        <f t="shared" si="812"/>
        <v>1.4022059846955361</v>
      </c>
      <c r="Q2749" s="371">
        <f t="shared" si="813"/>
        <v>-99.52430828307476</v>
      </c>
      <c r="R2749" s="12">
        <f t="shared" si="814"/>
        <v>80.47569171692524</v>
      </c>
      <c r="S2749" s="57">
        <f t="shared" si="815"/>
        <v>28.553055601325713</v>
      </c>
      <c r="T2749" s="12">
        <f t="shared" si="798"/>
        <v>1.4022059846955361</v>
      </c>
    </row>
    <row r="2750" spans="1:20" x14ac:dyDescent="0.25">
      <c r="A2750" s="57">
        <f t="shared" si="799"/>
        <v>180085.87515916297</v>
      </c>
      <c r="B2750" s="12">
        <f t="shared" si="816"/>
        <v>28661.557212610751</v>
      </c>
      <c r="C2750" s="57" t="str">
        <f t="shared" si="800"/>
        <v>-0.194943536659345-1.15496083439515i</v>
      </c>
      <c r="D2750" s="57" t="str">
        <f t="shared" si="801"/>
        <v>7.55498487165364-2.47112733274069i</v>
      </c>
      <c r="E2750" s="57" t="str">
        <f t="shared" si="802"/>
        <v>205.733403632826-4.79723617303429i</v>
      </c>
      <c r="F2750" s="57" t="str">
        <f t="shared" si="803"/>
        <v>3.82156460543208-2.58029957250461i</v>
      </c>
      <c r="G2750" s="57" t="str">
        <f t="shared" si="804"/>
        <v>0.995240625867217-0.0688238511756483i</v>
      </c>
      <c r="H2750" s="57" t="str">
        <f t="shared" si="805"/>
        <v>30.6859711144188-611.693938024795i</v>
      </c>
      <c r="I2750" s="57" t="str">
        <f t="shared" si="806"/>
        <v>-4.12178218739462-6.8179129681816i</v>
      </c>
      <c r="K2750" s="57" t="str">
        <f t="shared" si="807"/>
        <v>0.000981660235545995-0.00564361411035795i</v>
      </c>
      <c r="L2750" s="57" t="str">
        <f t="shared" si="808"/>
        <v>0.000125-0.0175060099356039i</v>
      </c>
      <c r="M2750" s="57" t="str">
        <f t="shared" si="809"/>
        <v>0.0015-0.00843906740360726i</v>
      </c>
      <c r="N2750" s="57">
        <f t="shared" si="810"/>
        <v>80.419459783541228</v>
      </c>
      <c r="O2750" s="57">
        <f t="shared" si="811"/>
        <v>1.3733433072865464</v>
      </c>
      <c r="P2750" s="371">
        <f t="shared" si="812"/>
        <v>1.3733433072865464</v>
      </c>
      <c r="Q2750" s="371">
        <f t="shared" si="813"/>
        <v>-99.580540216458772</v>
      </c>
      <c r="R2750" s="12">
        <f t="shared" si="814"/>
        <v>80.419459783541228</v>
      </c>
      <c r="S2750" s="57">
        <f t="shared" si="815"/>
        <v>28.661557212610752</v>
      </c>
      <c r="T2750" s="12">
        <f t="shared" si="798"/>
        <v>1.3733433072865464</v>
      </c>
    </row>
    <row r="2751" spans="1:20" x14ac:dyDescent="0.25">
      <c r="A2751" s="57">
        <f t="shared" si="799"/>
        <v>180770.20148476778</v>
      </c>
      <c r="B2751" s="12">
        <f t="shared" si="816"/>
        <v>28770.471130018672</v>
      </c>
      <c r="C2751" s="57" t="str">
        <f t="shared" si="800"/>
        <v>-0.195433199936706-1.15093434845442i</v>
      </c>
      <c r="D2751" s="57" t="str">
        <f t="shared" si="801"/>
        <v>7.55317825503507-2.47176659258499i</v>
      </c>
      <c r="E2751" s="57" t="str">
        <f t="shared" si="802"/>
        <v>205.840533419981-5.02469612699958i</v>
      </c>
      <c r="F2751" s="57" t="str">
        <f t="shared" si="803"/>
        <v>3.82142611706893-2.57252660917965i</v>
      </c>
      <c r="G2751" s="57" t="str">
        <f t="shared" si="804"/>
        <v>0.995204559685052-0.0690828782487653i</v>
      </c>
      <c r="H2751" s="57" t="str">
        <f t="shared" si="805"/>
        <v>30.2565010734686-608.08971368187i</v>
      </c>
      <c r="I2751" s="57" t="str">
        <f t="shared" si="806"/>
        <v>-4.08685430661286-6.77502937280778i</v>
      </c>
      <c r="K2751" s="57" t="str">
        <f t="shared" si="807"/>
        <v>0.000979469172318977-0.00562263304569652i</v>
      </c>
      <c r="L2751" s="57" t="str">
        <f t="shared" si="808"/>
        <v>0.000125-0.0174397389276788i</v>
      </c>
      <c r="M2751" s="57" t="str">
        <f t="shared" si="809"/>
        <v>0.0015-0.00840712034629135i</v>
      </c>
      <c r="N2751" s="57">
        <f t="shared" si="810"/>
        <v>80.362872297547639</v>
      </c>
      <c r="O2751" s="57">
        <f t="shared" si="811"/>
        <v>1.3444614972009139</v>
      </c>
      <c r="P2751" s="371">
        <f t="shared" si="812"/>
        <v>1.3444614972009139</v>
      </c>
      <c r="Q2751" s="371">
        <f t="shared" si="813"/>
        <v>-99.637127702452361</v>
      </c>
      <c r="R2751" s="12">
        <f t="shared" si="814"/>
        <v>80.362872297547639</v>
      </c>
      <c r="S2751" s="57">
        <f t="shared" si="815"/>
        <v>28.77047113001867</v>
      </c>
      <c r="T2751" s="12">
        <f t="shared" si="798"/>
        <v>1.3444614972009139</v>
      </c>
    </row>
    <row r="2752" spans="1:20" x14ac:dyDescent="0.25">
      <c r="A2752" s="57">
        <f t="shared" si="799"/>
        <v>181457.12825040991</v>
      </c>
      <c r="B2752" s="12">
        <f t="shared" si="816"/>
        <v>28879.798920312744</v>
      </c>
      <c r="C2752" s="57" t="str">
        <f t="shared" si="800"/>
        <v>-0.195923950412899-1.14691699496585i</v>
      </c>
      <c r="D2752" s="57" t="str">
        <f t="shared" si="801"/>
        <v>7.55135875575501-2.47243659464218i</v>
      </c>
      <c r="E2752" s="57" t="str">
        <f t="shared" si="802"/>
        <v>205.946928342993-5.25325750419528i</v>
      </c>
      <c r="F2752" s="57" t="str">
        <f t="shared" si="803"/>
        <v>3.82128658434627-2.56479050682054i</v>
      </c>
      <c r="G2752" s="57" t="str">
        <f t="shared" si="804"/>
        <v>0.995168221522923-0.069342861159789i</v>
      </c>
      <c r="H2752" s="57" t="str">
        <f t="shared" si="805"/>
        <v>29.8346048403098-604.518812888381i</v>
      </c>
      <c r="I2752" s="57" t="str">
        <f t="shared" si="806"/>
        <v>-4.05230656502193-6.73258277656856i</v>
      </c>
      <c r="K2752" s="57" t="str">
        <f t="shared" si="807"/>
        <v>0.000977294323865645-0.00560173116895308i</v>
      </c>
      <c r="L2752" s="57" t="str">
        <f t="shared" si="808"/>
        <v>0.000125-0.017373718796253i</v>
      </c>
      <c r="M2752" s="57" t="str">
        <f t="shared" si="809"/>
        <v>0.0015-0.00837529422822406i</v>
      </c>
      <c r="N2752" s="57">
        <f t="shared" si="810"/>
        <v>80.305929611821853</v>
      </c>
      <c r="O2752" s="57">
        <f t="shared" si="811"/>
        <v>1.3155604563235914</v>
      </c>
      <c r="P2752" s="371">
        <f t="shared" si="812"/>
        <v>1.3155604563235914</v>
      </c>
      <c r="Q2752" s="371">
        <f t="shared" si="813"/>
        <v>-99.694070388178147</v>
      </c>
      <c r="R2752" s="12">
        <f t="shared" si="814"/>
        <v>80.305929611821853</v>
      </c>
      <c r="S2752" s="57">
        <f t="shared" si="815"/>
        <v>28.879798920312744</v>
      </c>
      <c r="T2752" s="12">
        <f t="shared" si="798"/>
        <v>1.3155604563235914</v>
      </c>
    </row>
    <row r="2753" spans="1:20" x14ac:dyDescent="0.25">
      <c r="A2753" s="57">
        <f t="shared" si="799"/>
        <v>182146.66533776146</v>
      </c>
      <c r="B2753" s="12">
        <f t="shared" si="816"/>
        <v>28989.542156209933</v>
      </c>
      <c r="C2753" s="57" t="str">
        <f t="shared" si="800"/>
        <v>-0.196415732487793-1.14290874267443i</v>
      </c>
      <c r="D2753" s="57" t="str">
        <f t="shared" si="801"/>
        <v>7.54952628843456-2.47313729696954i</v>
      </c>
      <c r="E2753" s="57" t="str">
        <f t="shared" si="802"/>
        <v>206.052582925877-5.48291867924885i</v>
      </c>
      <c r="F2753" s="57" t="str">
        <f t="shared" si="803"/>
        <v>3.82114599946599-2.55709115248978i</v>
      </c>
      <c r="G2753" s="57" t="str">
        <f t="shared" si="804"/>
        <v>0.995131609349975-0.0696038032186744i</v>
      </c>
      <c r="H2753" s="57" t="str">
        <f t="shared" si="805"/>
        <v>29.4201180185004-600.980762796097i</v>
      </c>
      <c r="I2753" s="57" t="str">
        <f t="shared" si="806"/>
        <v>-4.01813384245295-6.69056623857579i</v>
      </c>
      <c r="K2753" s="57" t="str">
        <f t="shared" si="807"/>
        <v>0.000975135567003546-0.0055809081981659i</v>
      </c>
      <c r="L2753" s="57" t="str">
        <f t="shared" si="808"/>
        <v>0.000125-0.0173079485916049i</v>
      </c>
      <c r="M2753" s="57" t="str">
        <f t="shared" si="809"/>
        <v>0.0015-0.0083435885915761i</v>
      </c>
      <c r="N2753" s="57">
        <f t="shared" si="810"/>
        <v>80.248632074926718</v>
      </c>
      <c r="O2753" s="57">
        <f t="shared" si="811"/>
        <v>1.2866400878110813</v>
      </c>
      <c r="P2753" s="371">
        <f t="shared" si="812"/>
        <v>1.2866400878110813</v>
      </c>
      <c r="Q2753" s="371">
        <f t="shared" si="813"/>
        <v>-99.751367925073282</v>
      </c>
      <c r="R2753" s="12">
        <f t="shared" si="814"/>
        <v>80.248632074926718</v>
      </c>
      <c r="S2753" s="57">
        <f t="shared" si="815"/>
        <v>28.989542156209932</v>
      </c>
      <c r="T2753" s="12">
        <f t="shared" si="798"/>
        <v>1.2866400878110813</v>
      </c>
    </row>
    <row r="2754" spans="1:20" x14ac:dyDescent="0.25">
      <c r="A2754" s="57">
        <f t="shared" si="799"/>
        <v>182838.82266604499</v>
      </c>
      <c r="B2754" s="12">
        <f t="shared" si="816"/>
        <v>29099.702416403532</v>
      </c>
      <c r="C2754" s="57" t="str">
        <f t="shared" si="800"/>
        <v>-0.196908491050088-1.13890956069754i</v>
      </c>
      <c r="D2754" s="57" t="str">
        <f t="shared" si="801"/>
        <v>7.54768076722503-2.47386865753962i</v>
      </c>
      <c r="E2754" s="57" t="str">
        <f t="shared" si="802"/>
        <v>206.157491711048-5.71367800917427i</v>
      </c>
      <c r="F2754" s="57" t="str">
        <f t="shared" si="803"/>
        <v>3.82100435457281-2.54942843375988i</v>
      </c>
      <c r="G2754" s="57" t="str">
        <f t="shared" si="804"/>
        <v>0.995094721120498-0.0698657077443334i</v>
      </c>
      <c r="H2754" s="57" t="str">
        <f t="shared" si="805"/>
        <v>29.0128804681296-597.475099529903i</v>
      </c>
      <c r="I2754" s="57" t="str">
        <f t="shared" si="806"/>
        <v>-3.98433110423259-6.6489729651568i</v>
      </c>
      <c r="K2754" s="57" t="str">
        <f t="shared" si="807"/>
        <v>0.000972992779447488-0.00556016385229418i</v>
      </c>
      <c r="L2754" s="57" t="str">
        <f t="shared" si="808"/>
        <v>0.000125-0.017242427367608i</v>
      </c>
      <c r="M2754" s="57" t="str">
        <f t="shared" si="809"/>
        <v>0.0015-0.00831200298025111i</v>
      </c>
      <c r="N2754" s="57">
        <f t="shared" si="810"/>
        <v>80.190980031006916</v>
      </c>
      <c r="O2754" s="57">
        <f t="shared" si="811"/>
        <v>1.2577002960813362</v>
      </c>
      <c r="P2754" s="371">
        <f t="shared" si="812"/>
        <v>1.2577002960813362</v>
      </c>
      <c r="Q2754" s="371">
        <f t="shared" si="813"/>
        <v>-99.809019968993084</v>
      </c>
      <c r="R2754" s="12">
        <f t="shared" si="814"/>
        <v>80.190980031006916</v>
      </c>
      <c r="S2754" s="57">
        <f t="shared" si="815"/>
        <v>29.099702416403531</v>
      </c>
      <c r="T2754" s="12">
        <f t="shared" si="798"/>
        <v>1.2577002960813362</v>
      </c>
    </row>
    <row r="2755" spans="1:20" x14ac:dyDescent="0.25">
      <c r="A2755" s="57">
        <f t="shared" si="799"/>
        <v>183533.61019217595</v>
      </c>
      <c r="B2755" s="12">
        <f t="shared" si="816"/>
        <v>29210.281285585865</v>
      </c>
      <c r="C2755" s="57" t="str">
        <f t="shared" si="800"/>
        <v>-0.197402171476264-1.13491941852029i</v>
      </c>
      <c r="D2755" s="57" t="str">
        <f t="shared" si="801"/>
        <v>7.54582210580674-2.47463063423479i</v>
      </c>
      <c r="E2755" s="57" t="str">
        <f t="shared" si="802"/>
        <v>206.261649259314-5.94553383377039i</v>
      </c>
      <c r="F2755" s="57" t="str">
        <f t="shared" si="803"/>
        <v>3.82086164175411-2.54180223871162i</v>
      </c>
      <c r="G2755" s="57" t="str">
        <f t="shared" si="804"/>
        <v>0.995057554773819-0.070128578064629i</v>
      </c>
      <c r="H2755" s="57" t="str">
        <f t="shared" si="805"/>
        <v>28.6127361775604-594.001367979123i</v>
      </c>
      <c r="I2755" s="57" t="str">
        <f t="shared" si="806"/>
        <v>-3.95089339948777-6.6077963060224i</v>
      </c>
      <c r="K2755" s="57" t="str">
        <f t="shared" si="807"/>
        <v>0.000970865839802912-0.00553949785121651i</v>
      </c>
      <c r="L2755" s="57" t="str">
        <f t="shared" si="808"/>
        <v>0.000125-0.0171771541817174i</v>
      </c>
      <c r="M2755" s="57" t="str">
        <f t="shared" si="809"/>
        <v>0.0015-0.00828053693987958i</v>
      </c>
      <c r="N2755" s="57">
        <f t="shared" si="810"/>
        <v>80.132973819687066</v>
      </c>
      <c r="O2755" s="57">
        <f t="shared" si="811"/>
        <v>1.2287409868047032</v>
      </c>
      <c r="P2755" s="371">
        <f t="shared" si="812"/>
        <v>1.2287409868047032</v>
      </c>
      <c r="Q2755" s="371">
        <f t="shared" si="813"/>
        <v>-99.867026180312934</v>
      </c>
      <c r="R2755" s="12">
        <f t="shared" si="814"/>
        <v>80.132973819687066</v>
      </c>
      <c r="S2755" s="57">
        <f t="shared" si="815"/>
        <v>29.210281285585864</v>
      </c>
      <c r="T2755" s="12">
        <f t="shared" si="798"/>
        <v>1.2287409868047032</v>
      </c>
    </row>
    <row r="2756" spans="1:20" x14ac:dyDescent="0.25">
      <c r="A2756" s="57">
        <f t="shared" si="799"/>
        <v>184231.03791090622</v>
      </c>
      <c r="B2756" s="12">
        <f t="shared" si="816"/>
        <v>29321.280354471091</v>
      </c>
      <c r="C2756" s="57" t="str">
        <f t="shared" si="800"/>
        <v>-0.197896719629461-1.13093828599073i</v>
      </c>
      <c r="D2756" s="57" t="str">
        <f t="shared" si="801"/>
        <v>7.54395021738791-2.47542318484163i</v>
      </c>
      <c r="E2756" s="57" t="str">
        <f t="shared" si="802"/>
        <v>206.365050149834-6.17848447602833i</v>
      </c>
      <c r="F2756" s="57" t="str">
        <f t="shared" si="803"/>
        <v>3.82071785303946-2.53421245593216i</v>
      </c>
      <c r="G2756" s="57" t="str">
        <f t="shared" si="804"/>
        <v>0.995020108234202-0.0703924175163684i</v>
      </c>
      <c r="H2756" s="57" t="str">
        <f t="shared" si="805"/>
        <v>28.2195331395858-590.559121594522i</v>
      </c>
      <c r="I2756" s="57" t="str">
        <f t="shared" si="806"/>
        <v>-3.91781585948728-6.56702975055158i</v>
      </c>
      <c r="K2756" s="57" t="str">
        <f t="shared" si="807"/>
        <v>0.000968754627559373-0.00551890991572905i</v>
      </c>
      <c r="L2756" s="57" t="str">
        <f t="shared" si="808"/>
        <v>0.000125-0.0171121280949566i</v>
      </c>
      <c r="M2756" s="57" t="str">
        <f t="shared" si="809"/>
        <v>0.0015-0.00824919001781193i</v>
      </c>
      <c r="N2756" s="57">
        <f t="shared" si="810"/>
        <v>80.074613775970434</v>
      </c>
      <c r="O2756" s="57">
        <f t="shared" si="811"/>
        <v>1.1997620668936588</v>
      </c>
      <c r="P2756" s="371">
        <f t="shared" si="812"/>
        <v>1.1997620668936588</v>
      </c>
      <c r="Q2756" s="371">
        <f t="shared" si="813"/>
        <v>-99.925386224029566</v>
      </c>
      <c r="R2756" s="12">
        <f t="shared" si="814"/>
        <v>80.074613775970434</v>
      </c>
      <c r="S2756" s="57">
        <f t="shared" si="815"/>
        <v>29.321280354471092</v>
      </c>
      <c r="T2756" s="12">
        <f t="shared" si="798"/>
        <v>1.1997620668936588</v>
      </c>
    </row>
    <row r="2757" spans="1:20" x14ac:dyDescent="0.25">
      <c r="A2757" s="57">
        <f t="shared" si="799"/>
        <v>184931.11585496765</v>
      </c>
      <c r="B2757" s="12">
        <f t="shared" si="816"/>
        <v>29432.701219818082</v>
      </c>
      <c r="C2757" s="57" t="str">
        <f t="shared" si="800"/>
        <v>-0.198392081858341-1.1269661333152i</v>
      </c>
      <c r="D2757" s="57" t="str">
        <f t="shared" si="801"/>
        <v>7.54206501470358-2.47624626704539i</v>
      </c>
      <c r="E2757" s="57" t="str">
        <f t="shared" si="802"/>
        <v>206.467688980091-6.41252824253025i</v>
      </c>
      <c r="F2757" s="57" t="str">
        <f t="shared" si="803"/>
        <v>3.82057298039998-2.52665897451323i</v>
      </c>
      <c r="G2757" s="57" t="str">
        <f t="shared" si="804"/>
        <v>0.994982379410737-0.070657229445296i</v>
      </c>
      <c r="H2757" s="57" t="str">
        <f t="shared" si="805"/>
        <v>27.833123231828-587.147922190856i</v>
      </c>
      <c r="I2757" s="57" t="str">
        <f t="shared" si="806"/>
        <v>-3.88509369602039-6.52666692418967i</v>
      </c>
      <c r="K2757" s="57" t="str">
        <f t="shared" si="807"/>
        <v>0.000966659023083995-0.00549839976754373i</v>
      </c>
      <c r="L2757" s="57" t="str">
        <f t="shared" si="808"/>
        <v>0.000125-0.0170473481719034i</v>
      </c>
      <c r="M2757" s="57" t="str">
        <f t="shared" si="809"/>
        <v>0.0015-0.00821796176311207i</v>
      </c>
      <c r="N2757" s="57">
        <f t="shared" si="810"/>
        <v>80.015900230139238</v>
      </c>
      <c r="O2757" s="57">
        <f t="shared" si="811"/>
        <v>1.1707634444933461</v>
      </c>
      <c r="P2757" s="371">
        <f t="shared" si="812"/>
        <v>1.1707634444933461</v>
      </c>
      <c r="Q2757" s="371">
        <f t="shared" si="813"/>
        <v>-99.984099769860762</v>
      </c>
      <c r="R2757" s="12">
        <f t="shared" si="814"/>
        <v>80.015900230139238</v>
      </c>
      <c r="S2757" s="57">
        <f t="shared" si="815"/>
        <v>29.432701219818082</v>
      </c>
      <c r="T2757" s="12">
        <f t="shared" si="798"/>
        <v>1.1707634444933461</v>
      </c>
    </row>
    <row r="2758" spans="1:20" x14ac:dyDescent="0.25">
      <c r="A2758" s="57">
        <f t="shared" si="799"/>
        <v>185633.85409521655</v>
      </c>
      <c r="B2758" s="12">
        <f t="shared" si="816"/>
        <v>29544.545484453392</v>
      </c>
      <c r="C2758" s="57" t="str">
        <f t="shared" si="800"/>
        <v>-0.198888204995932-1.12300293105361i</v>
      </c>
      <c r="D2758" s="57" t="str">
        <f t="shared" si="801"/>
        <v>7.5401664100146-2.47709983842443i</v>
      </c>
      <c r="E2758" s="57" t="str">
        <f t="shared" si="802"/>
        <v>206.56956036583-6.64766342385289i</v>
      </c>
      <c r="F2758" s="57" t="str">
        <f t="shared" si="803"/>
        <v>3.82042701574833-2.51914168404937i</v>
      </c>
      <c r="G2758" s="57" t="str">
        <f t="shared" si="804"/>
        <v>0.994944366197238-0.0709230172060861i</v>
      </c>
      <c r="H2758" s="57" t="str">
        <f t="shared" si="805"/>
        <v>27.4533621012158-583.767339754737i</v>
      </c>
      <c r="I2758" s="57" t="str">
        <f t="shared" si="806"/>
        <v>-3.85272219981105-6.48670158495646i</v>
      </c>
      <c r="K2758" s="57" t="str">
        <f t="shared" si="807"/>
        <v>0.000964578907615043-0.00547796712928679i</v>
      </c>
      <c r="L2758" s="57" t="str">
        <f t="shared" si="808"/>
        <v>0.000125-0.0169828134806768i</v>
      </c>
      <c r="M2758" s="57" t="str">
        <f t="shared" si="809"/>
        <v>0.0015-0.00818685172655122i</v>
      </c>
      <c r="N2758" s="57">
        <f t="shared" si="810"/>
        <v>79.956833507653769</v>
      </c>
      <c r="O2758" s="57">
        <f t="shared" si="811"/>
        <v>1.1417450289713964</v>
      </c>
      <c r="P2758" s="371">
        <f t="shared" si="812"/>
        <v>1.1417450289713964</v>
      </c>
      <c r="Q2758" s="371">
        <f t="shared" si="813"/>
        <v>-100.04316649234623</v>
      </c>
      <c r="R2758" s="12">
        <f t="shared" si="814"/>
        <v>79.956833507653769</v>
      </c>
      <c r="S2758" s="57">
        <f t="shared" si="815"/>
        <v>29.544545484453394</v>
      </c>
      <c r="T2758" s="12">
        <f t="shared" si="798"/>
        <v>1.1417450289713964</v>
      </c>
    </row>
    <row r="2759" spans="1:20" x14ac:dyDescent="0.25">
      <c r="A2759" s="57">
        <f t="shared" si="799"/>
        <v>186339.26274077839</v>
      </c>
      <c r="B2759" s="12">
        <f t="shared" si="816"/>
        <v>29656.814757294316</v>
      </c>
      <c r="C2759" s="57" t="str">
        <f t="shared" si="800"/>
        <v>-0.199385036358375-1.11904865011476i</v>
      </c>
      <c r="D2759" s="57" t="str">
        <f t="shared" si="801"/>
        <v>7.5382543151066-2.47798385644454i</v>
      </c>
      <c r="E2759" s="57" t="str">
        <f t="shared" si="802"/>
        <v>206.670658941023-6.88388829496216i</v>
      </c>
      <c r="F2759" s="57" t="str">
        <f t="shared" si="803"/>
        <v>3.82027995093805-2.51166047463611i</v>
      </c>
      <c r="G2759" s="57" t="str">
        <f t="shared" si="804"/>
        <v>0.994906066472134-0.0711897841623342i</v>
      </c>
      <c r="H2759" s="57" t="str">
        <f t="shared" si="805"/>
        <v>27.0801090523831-580.416952257693i</v>
      </c>
      <c r="I2759" s="57" t="str">
        <f t="shared" si="806"/>
        <v>-3.82069673896699-6.44712762005896i</v>
      </c>
      <c r="K2759" s="57" t="str">
        <f t="shared" si="807"/>
        <v>0.000962514163255466-0.00545761172449662i</v>
      </c>
      <c r="L2759" s="57" t="str">
        <f t="shared" si="808"/>
        <v>0.000125-0.0169185230929237i</v>
      </c>
      <c r="M2759" s="57" t="str">
        <f t="shared" si="809"/>
        <v>0.0015-0.00815585946060092i</v>
      </c>
      <c r="N2759" s="57">
        <f t="shared" si="810"/>
        <v>79.897413929055702</v>
      </c>
      <c r="O2759" s="57">
        <f t="shared" si="811"/>
        <v>1.1127067309077088</v>
      </c>
      <c r="P2759" s="371">
        <f t="shared" si="812"/>
        <v>1.1127067309077088</v>
      </c>
      <c r="Q2759" s="371">
        <f t="shared" si="813"/>
        <v>-100.1025860709443</v>
      </c>
      <c r="R2759" s="12">
        <f t="shared" si="814"/>
        <v>79.897413929055702</v>
      </c>
      <c r="S2759" s="57">
        <f t="shared" si="815"/>
        <v>29.656814757294317</v>
      </c>
      <c r="T2759" s="12">
        <f t="shared" si="798"/>
        <v>1.1127067309077088</v>
      </c>
    </row>
    <row r="2760" spans="1:20" x14ac:dyDescent="0.25">
      <c r="A2760" s="57">
        <f t="shared" si="799"/>
        <v>187047.35193919335</v>
      </c>
      <c r="B2760" s="12">
        <f t="shared" si="816"/>
        <v>29769.510653372035</v>
      </c>
      <c r="C2760" s="57" t="str">
        <f t="shared" si="800"/>
        <v>-0.199882523743697-1.11510326175165i</v>
      </c>
      <c r="D2760" s="57" t="str">
        <f t="shared" si="801"/>
        <v>7.53632864128874-2.47889827845317i</v>
      </c>
      <c r="E2760" s="57" t="str">
        <f t="shared" si="802"/>
        <v>206.770979357793-7.1212011156152i</v>
      </c>
      <c r="F2760" s="57" t="str">
        <f t="shared" si="803"/>
        <v>3.8201317777631-2.50421523686807i</v>
      </c>
      <c r="G2760" s="57" t="str">
        <f t="shared" si="804"/>
        <v>0.994867478098365-0.0714575336865495i</v>
      </c>
      <c r="H2760" s="57" t="str">
        <f t="shared" si="805"/>
        <v>26.7132269398466-577.096345474275i</v>
      </c>
      <c r="I2760" s="57" t="str">
        <f t="shared" si="806"/>
        <v>-3.789012757463-6.40793904260669i</v>
      </c>
      <c r="K2760" s="57" t="str">
        <f t="shared" si="807"/>
        <v>0.000960464672966579-0.00543733327762243i</v>
      </c>
      <c r="L2760" s="57" t="str">
        <f t="shared" si="808"/>
        <v>0.000125-0.0168544760838052i</v>
      </c>
      <c r="M2760" s="57" t="str">
        <f t="shared" si="809"/>
        <v>0.0015-0.0081249845194271i</v>
      </c>
      <c r="N2760" s="57">
        <f t="shared" si="810"/>
        <v>79.83764180986897</v>
      </c>
      <c r="O2760" s="57">
        <f t="shared" si="811"/>
        <v>1.0836484620840257</v>
      </c>
      <c r="P2760" s="371">
        <f t="shared" si="812"/>
        <v>1.0836484620840257</v>
      </c>
      <c r="Q2760" s="371">
        <f t="shared" si="813"/>
        <v>-100.16235819013103</v>
      </c>
      <c r="R2760" s="12">
        <f t="shared" si="814"/>
        <v>79.83764180986897</v>
      </c>
      <c r="S2760" s="57">
        <f t="shared" si="815"/>
        <v>29.769510653372034</v>
      </c>
      <c r="T2760" s="12">
        <f t="shared" si="798"/>
        <v>1.0836484620840257</v>
      </c>
    </row>
    <row r="2761" spans="1:20" x14ac:dyDescent="0.25">
      <c r="A2761" s="57">
        <f t="shared" si="799"/>
        <v>187758.13187656229</v>
      </c>
      <c r="B2761" s="12">
        <f t="shared" si="816"/>
        <v>29882.63479385485</v>
      </c>
      <c r="C2761" s="57" t="str">
        <f t="shared" si="800"/>
        <v>-0.200380615430488-1.11116673755686i</v>
      </c>
      <c r="D2761" s="57" t="str">
        <f t="shared" si="801"/>
        <v>7.53438929939308-2.47984306167386i</v>
      </c>
      <c r="E2761" s="57" t="str">
        <f t="shared" si="802"/>
        <v>206.870516286351-7.35960013074999i</v>
      </c>
      <c r="F2761" s="57" t="str">
        <f t="shared" si="803"/>
        <v>3.81998248795762-2.49680586183734i</v>
      </c>
      <c r="G2761" s="57" t="str">
        <f t="shared" si="804"/>
        <v>0.99482859892327-0.071726269160145i</v>
      </c>
      <c r="H2761" s="57" t="str">
        <f t="shared" si="805"/>
        <v>26.3525820638033-573.805112804989i</v>
      </c>
      <c r="I2761" s="57" t="str">
        <f t="shared" si="806"/>
        <v>-3.75766577365776-6.36912998842512i</v>
      </c>
      <c r="K2761" s="57" t="str">
        <f t="shared" si="807"/>
        <v>0.000958430320561666-0.00541713151402211i</v>
      </c>
      <c r="L2761" s="57" t="str">
        <f t="shared" si="808"/>
        <v>0.000125-0.0167906715319837i</v>
      </c>
      <c r="M2761" s="57" t="str">
        <f t="shared" si="809"/>
        <v>0.0015-0.00809422645888332i</v>
      </c>
      <c r="N2761" s="57">
        <f t="shared" si="810"/>
        <v>79.777517460504924</v>
      </c>
      <c r="O2761" s="57">
        <f t="shared" si="811"/>
        <v>1.0545701354736621</v>
      </c>
      <c r="P2761" s="371">
        <f t="shared" si="812"/>
        <v>1.0545701354736621</v>
      </c>
      <c r="Q2761" s="371">
        <f t="shared" si="813"/>
        <v>-100.22248253949508</v>
      </c>
      <c r="R2761" s="12">
        <f t="shared" si="814"/>
        <v>79.777517460504924</v>
      </c>
      <c r="S2761" s="57">
        <f t="shared" si="815"/>
        <v>29.882634793854848</v>
      </c>
      <c r="T2761" s="12">
        <f t="shared" si="798"/>
        <v>1.0545701354736621</v>
      </c>
    </row>
    <row r="2762" spans="1:20" x14ac:dyDescent="0.25">
      <c r="A2762" s="57">
        <f t="shared" si="799"/>
        <v>188471.61277769323</v>
      </c>
      <c r="B2762" s="12">
        <f t="shared" si="816"/>
        <v>29996.188806071499</v>
      </c>
      <c r="C2762" s="57" t="str">
        <f t="shared" si="800"/>
        <v>-0.200879260176599-1.10723904945791i</v>
      </c>
      <c r="D2762" s="57" t="str">
        <f t="shared" si="801"/>
        <v>7.53243619977346-2.48081816320039i</v>
      </c>
      <c r="E2762" s="57" t="str">
        <f t="shared" si="802"/>
        <v>206.969264414924-7.5990835708821i</v>
      </c>
      <c r="F2762" s="57" t="str">
        <f t="shared" si="803"/>
        <v>3.81983207319545-2.48943224113156i</v>
      </c>
      <c r="G2762" s="57" t="str">
        <f t="shared" si="804"/>
        <v>0.994789426778481-0.0719959939734287i</v>
      </c>
      <c r="H2762" s="57" t="str">
        <f t="shared" si="805"/>
        <v>25.998044069427-570.542855103973i</v>
      </c>
      <c r="I2762" s="57" t="str">
        <f t="shared" si="806"/>
        <v>-3.72665137884293-6.33069471296409i</v>
      </c>
      <c r="K2762" s="57" t="str">
        <f t="shared" si="807"/>
        <v>0.000956410990699717-0.00539700615996066i</v>
      </c>
      <c r="L2762" s="57" t="str">
        <f t="shared" si="808"/>
        <v>0.000125-0.0167271085196092i</v>
      </c>
      <c r="M2762" s="57" t="str">
        <f t="shared" si="809"/>
        <v>0.0015-0.00806358483650462i</v>
      </c>
      <c r="N2762" s="57">
        <f t="shared" si="810"/>
        <v>79.717041186165289</v>
      </c>
      <c r="O2762" s="57">
        <f t="shared" si="811"/>
        <v>1.0254716652309617</v>
      </c>
      <c r="P2762" s="371">
        <f t="shared" si="812"/>
        <v>1.0254716652309617</v>
      </c>
      <c r="Q2762" s="371">
        <f t="shared" si="813"/>
        <v>-100.28295881383471</v>
      </c>
      <c r="R2762" s="12">
        <f t="shared" si="814"/>
        <v>79.717041186165289</v>
      </c>
      <c r="S2762" s="57">
        <f t="shared" si="815"/>
        <v>29.996188806071498</v>
      </c>
      <c r="T2762" s="12">
        <f t="shared" si="798"/>
        <v>1.0254716652309617</v>
      </c>
    </row>
    <row r="2763" spans="1:20" x14ac:dyDescent="0.25">
      <c r="A2763" s="57">
        <f t="shared" si="799"/>
        <v>189187.80490624846</v>
      </c>
      <c r="B2763" s="12">
        <f t="shared" si="816"/>
        <v>30110.174323534571</v>
      </c>
      <c r="C2763" s="57" t="str">
        <f t="shared" si="800"/>
        <v>-0.201378407217753-1.1033201697126i</v>
      </c>
      <c r="D2763" s="57" t="str">
        <f t="shared" si="801"/>
        <v>7.53046925230448-2.48182353999101i</v>
      </c>
      <c r="E2763" s="57" t="str">
        <f t="shared" si="802"/>
        <v>207.067218449661-7.83964965249551i</v>
      </c>
      <c r="F2763" s="57" t="str">
        <f t="shared" si="803"/>
        <v>3.81968052508967-2.48209426683218i</v>
      </c>
      <c r="G2763" s="57" t="str">
        <f t="shared" si="804"/>
        <v>0.994749959479813-0.0722667115255931i</v>
      </c>
      <c r="H2763" s="57" t="str">
        <f t="shared" si="805"/>
        <v>25.6494858495233-567.309180511256i</v>
      </c>
      <c r="I2763" s="57" t="str">
        <f t="shared" si="806"/>
        <v>-3.69596523582439-6.29262758829804i</v>
      </c>
      <c r="K2763" s="57" t="str">
        <f t="shared" si="807"/>
        <v>0.000954406568879173-0.00537695694260823i</v>
      </c>
      <c r="L2763" s="57" t="str">
        <f t="shared" si="808"/>
        <v>0.000125-0.0166637861323064i</v>
      </c>
      <c r="M2763" s="57" t="str">
        <f t="shared" si="809"/>
        <v>0.0015-0.00803305921150094i</v>
      </c>
      <c r="N2763" s="57">
        <f t="shared" si="810"/>
        <v>79.656213286748084</v>
      </c>
      <c r="O2763" s="57">
        <f t="shared" si="811"/>
        <v>0.99635296668023565</v>
      </c>
      <c r="P2763" s="371">
        <f t="shared" si="812"/>
        <v>0.99635296668023565</v>
      </c>
      <c r="Q2763" s="371">
        <f t="shared" si="813"/>
        <v>-100.34378671325192</v>
      </c>
      <c r="R2763" s="12">
        <f t="shared" si="814"/>
        <v>79.656213286748084</v>
      </c>
      <c r="S2763" s="57">
        <f t="shared" si="815"/>
        <v>30.110174323534572</v>
      </c>
      <c r="T2763" s="12">
        <f t="shared" si="798"/>
        <v>0.99635296668023565</v>
      </c>
    </row>
    <row r="2764" spans="1:20" x14ac:dyDescent="0.25">
      <c r="A2764" s="57">
        <f t="shared" si="799"/>
        <v>189906.71856489219</v>
      </c>
      <c r="B2764" s="12">
        <f t="shared" si="816"/>
        <v>30224.592985964002</v>
      </c>
      <c r="C2764" s="57" t="str">
        <f t="shared" si="800"/>
        <v>-0.201878006266129-1.09941007090443i</v>
      </c>
      <c r="D2764" s="57" t="str">
        <f t="shared" si="801"/>
        <v>7.52848836638071-2.48285914886254i</v>
      </c>
      <c r="E2764" s="57" t="str">
        <f t="shared" si="802"/>
        <v>207.164373114549-8.0812965784302i</v>
      </c>
      <c r="F2764" s="57" t="str">
        <f t="shared" si="803"/>
        <v>3.81952783519215-2.47479183151268i</v>
      </c>
      <c r="G2764" s="57" t="str">
        <f t="shared" si="804"/>
        <v>0.994710194827153-0.072538425224705i</v>
      </c>
      <c r="H2764" s="57" t="str">
        <f t="shared" si="805"/>
        <v>25.306783450421-564.103704289442i</v>
      </c>
      <c r="I2764" s="57" t="str">
        <f t="shared" si="806"/>
        <v>-3.6656030775345-6.25492310021476i</v>
      </c>
      <c r="K2764" s="57" t="str">
        <f t="shared" si="807"/>
        <v>0.000952416941431777-0.0053569835900385i</v>
      </c>
      <c r="L2764" s="57" t="str">
        <f t="shared" si="808"/>
        <v>0.000125-0.0166007034591616i</v>
      </c>
      <c r="M2764" s="57" t="str">
        <f t="shared" si="809"/>
        <v>0.0015-0.00800264914475085i</v>
      </c>
      <c r="N2764" s="57">
        <f t="shared" si="810"/>
        <v>79.595034056754685</v>
      </c>
      <c r="O2764" s="57">
        <f t="shared" si="811"/>
        <v>0.96721395630509022</v>
      </c>
      <c r="P2764" s="371">
        <f t="shared" si="812"/>
        <v>0.96721395630509022</v>
      </c>
      <c r="Q2764" s="371">
        <f t="shared" si="813"/>
        <v>-100.40496594324532</v>
      </c>
      <c r="R2764" s="12">
        <f t="shared" si="814"/>
        <v>79.595034056754685</v>
      </c>
      <c r="S2764" s="57">
        <f t="shared" si="815"/>
        <v>30.224592985964001</v>
      </c>
      <c r="T2764" s="12">
        <f t="shared" si="798"/>
        <v>0.96721395630509022</v>
      </c>
    </row>
    <row r="2765" spans="1:20" x14ac:dyDescent="0.25">
      <c r="A2765" s="57">
        <f t="shared" si="799"/>
        <v>190628.3640954388</v>
      </c>
      <c r="B2765" s="12">
        <f t="shared" si="816"/>
        <v>30339.446439310665</v>
      </c>
      <c r="C2765" s="57" t="str">
        <f t="shared" si="800"/>
        <v>-0.202378007508952-1.09550872593802i</v>
      </c>
      <c r="D2765" s="57" t="str">
        <f t="shared" si="801"/>
        <v>7.52649345091578-2.48392494648459i</v>
      </c>
      <c r="E2765" s="57" t="str">
        <f t="shared" si="802"/>
        <v>207.260723151311-8.32402253827194i</v>
      </c>
      <c r="F2765" s="57" t="str">
        <f t="shared" si="803"/>
        <v>3.81937399499329-2.46752482823678i</v>
      </c>
      <c r="G2765" s="57" t="str">
        <f t="shared" si="804"/>
        <v>0.994670130604351-0.0728111384876943i</v>
      </c>
      <c r="H2765" s="57" t="str">
        <f t="shared" si="805"/>
        <v>24.9698159809716-560.926048664695i</v>
      </c>
      <c r="I2765" s="57" t="str">
        <f t="shared" si="806"/>
        <v>-3.63556070567471-6.21757584538998i</v>
      </c>
      <c r="K2765" s="57" t="str">
        <f t="shared" si="807"/>
        <v>0.000950441995516332-0.00533708583122673i</v>
      </c>
      <c r="L2765" s="57" t="str">
        <f t="shared" si="808"/>
        <v>0.000125-0.0165378595927093i</v>
      </c>
      <c r="M2765" s="57" t="str">
        <f t="shared" si="809"/>
        <v>0.0015-0.00797235419879541i</v>
      </c>
      <c r="N2765" s="57">
        <f t="shared" si="810"/>
        <v>79.53350378519545</v>
      </c>
      <c r="O2765" s="57">
        <f t="shared" si="811"/>
        <v>0.93805455173753838</v>
      </c>
      <c r="P2765" s="371">
        <f t="shared" si="812"/>
        <v>0.93805455173753838</v>
      </c>
      <c r="Q2765" s="371">
        <f t="shared" si="813"/>
        <v>-100.46649621480455</v>
      </c>
      <c r="R2765" s="12">
        <f t="shared" si="814"/>
        <v>79.53350378519545</v>
      </c>
      <c r="S2765" s="57">
        <f t="shared" si="815"/>
        <v>30.339446439310663</v>
      </c>
      <c r="T2765" s="12">
        <f t="shared" si="798"/>
        <v>0.93805455173753838</v>
      </c>
    </row>
    <row r="2766" spans="1:20" x14ac:dyDescent="0.25">
      <c r="A2766" s="57">
        <f t="shared" si="799"/>
        <v>191352.75187900144</v>
      </c>
      <c r="B2766" s="12">
        <f t="shared" si="816"/>
        <v>30454.736335780046</v>
      </c>
      <c r="C2766" s="57" t="str">
        <f t="shared" si="800"/>
        <v>-0.202878361606966-1.09161610803453i</v>
      </c>
      <c r="D2766" s="57" t="str">
        <f t="shared" si="801"/>
        <v>7.52448441434157-2.48502088937357i</v>
      </c>
      <c r="E2766" s="57" t="str">
        <f t="shared" si="802"/>
        <v>207.356263319301-8.56782570873166i</v>
      </c>
      <c r="F2766" s="57" t="str">
        <f t="shared" si="803"/>
        <v>3.8192189959214-2.4602931505567i</v>
      </c>
      <c r="G2766" s="57" t="str">
        <f t="shared" si="804"/>
        <v>0.994629764579107-0.0730848547403427i</v>
      </c>
      <c r="H2766" s="57" t="str">
        <f t="shared" si="805"/>
        <v>24.6384655245527-557.775842671917i</v>
      </c>
      <c r="I2766" s="57" t="str">
        <f t="shared" si="806"/>
        <v>-3.6058339893881-6.18058052864441i</v>
      </c>
      <c r="K2766" s="57" t="str">
        <f t="shared" si="807"/>
        <v>0.000948481619112634-0.00531726339604796i</v>
      </c>
      <c r="L2766" s="57" t="str">
        <f t="shared" si="808"/>
        <v>0.000125-0.0164752536289194i</v>
      </c>
      <c r="M2766" s="57" t="str">
        <f t="shared" si="809"/>
        <v>0.0015-0.00794217393783167i</v>
      </c>
      <c r="N2766" s="57">
        <f t="shared" si="810"/>
        <v>79.471622755500306</v>
      </c>
      <c r="O2766" s="57">
        <f t="shared" si="811"/>
        <v>0.90887467174674275</v>
      </c>
      <c r="P2766" s="371">
        <f t="shared" si="812"/>
        <v>0.90887467174674275</v>
      </c>
      <c r="Q2766" s="371">
        <f t="shared" si="813"/>
        <v>-100.52837724449969</v>
      </c>
      <c r="R2766" s="12">
        <f t="shared" si="814"/>
        <v>79.471622755500306</v>
      </c>
      <c r="S2766" s="57">
        <f t="shared" si="815"/>
        <v>30.454736335780044</v>
      </c>
      <c r="T2766" s="12">
        <f t="shared" si="798"/>
        <v>0.90887467174674275</v>
      </c>
    </row>
    <row r="2767" spans="1:20" x14ac:dyDescent="0.25">
      <c r="A2767" s="57">
        <f t="shared" si="799"/>
        <v>192079.89233614167</v>
      </c>
      <c r="B2767" s="12">
        <f t="shared" si="816"/>
        <v>30570.464333856013</v>
      </c>
      <c r="C2767" s="57" t="str">
        <f t="shared" si="800"/>
        <v>-0.203379019692949-1.08773219072709i</v>
      </c>
      <c r="D2767" s="57" t="str">
        <f t="shared" si="801"/>
        <v>7.52246116460718-2.48614693388671i</v>
      </c>
      <c r="E2767" s="57" t="str">
        <f t="shared" si="802"/>
        <v>207.450988395393-8.81270425403208i</v>
      </c>
      <c r="F2767" s="57" t="str">
        <f t="shared" si="803"/>
        <v>3.8190628293423-2.45309669251133i</v>
      </c>
      <c r="G2767" s="57" t="str">
        <f t="shared" si="804"/>
        <v>0.99458909450286-0.0733595774172711i</v>
      </c>
      <c r="H2767" s="57" t="str">
        <f t="shared" si="805"/>
        <v>24.3126170539535-554.652722003944i</v>
      </c>
      <c r="I2767" s="57" t="str">
        <f t="shared" si="806"/>
        <v>-3.57641886396053-6.1439319602807i</v>
      </c>
      <c r="K2767" s="57" t="str">
        <f t="shared" si="807"/>
        <v>0.000946535701015364-0.00529751601527511i</v>
      </c>
      <c r="L2767" s="57" t="str">
        <f t="shared" si="808"/>
        <v>0.000125-0.0164128846671841i</v>
      </c>
      <c r="M2767" s="57" t="str">
        <f t="shared" si="809"/>
        <v>0.0015-0.0079121079277064i</v>
      </c>
      <c r="N2767" s="57">
        <f t="shared" si="810"/>
        <v>79.409391245426079</v>
      </c>
      <c r="O2767" s="57">
        <f t="shared" si="811"/>
        <v>0.8796742362276877</v>
      </c>
      <c r="P2767" s="371">
        <f t="shared" si="812"/>
        <v>0.8796742362276877</v>
      </c>
      <c r="Q2767" s="371">
        <f t="shared" si="813"/>
        <v>-100.59060875457392</v>
      </c>
      <c r="R2767" s="12">
        <f t="shared" si="814"/>
        <v>79.409391245426079</v>
      </c>
      <c r="S2767" s="57">
        <f t="shared" si="815"/>
        <v>30.570464333856012</v>
      </c>
      <c r="T2767" s="12">
        <f t="shared" si="798"/>
        <v>0.8796742362276877</v>
      </c>
    </row>
    <row r="2768" spans="1:20" x14ac:dyDescent="0.25">
      <c r="A2768" s="57">
        <f t="shared" si="799"/>
        <v>192809.795927019</v>
      </c>
      <c r="B2768" s="12">
        <f t="shared" si="816"/>
        <v>30686.632098324666</v>
      </c>
      <c r="C2768" s="57" t="str">
        <f t="shared" si="800"/>
        <v>-0.203879933370144-1.08385694785631i</v>
      </c>
      <c r="D2768" s="57" t="str">
        <f t="shared" si="801"/>
        <v>7.52042360917849-2.48730303621619i</v>
      </c>
      <c r="E2768" s="57" t="str">
        <f t="shared" si="802"/>
        <v>207.544893173851-9.05865632628442i</v>
      </c>
      <c r="F2768" s="57" t="str">
        <f t="shared" si="803"/>
        <v>3.81890548655911-2.44593534862455i</v>
      </c>
      <c r="G2768" s="57" t="str">
        <f t="shared" si="804"/>
        <v>0.994548118110676-0.0736353099619278i</v>
      </c>
      <c r="H2768" s="57" t="str">
        <f t="shared" si="805"/>
        <v>23.9921583490453-551.556328864705i</v>
      </c>
      <c r="I2768" s="57" t="str">
        <f t="shared" si="806"/>
        <v>-3.54731132955065-6.1076250534984i</v>
      </c>
      <c r="K2768" s="57" t="str">
        <f t="shared" si="807"/>
        <v>0.000944604130828104-0.00527784342057726i</v>
      </c>
      <c r="L2768" s="57" t="str">
        <f t="shared" si="808"/>
        <v>0.000125-0.016350751810305i</v>
      </c>
      <c r="M2768" s="57" t="str">
        <f t="shared" si="809"/>
        <v>0.0015-0.00788215573590996i</v>
      </c>
      <c r="N2768" s="57">
        <f t="shared" si="810"/>
        <v>79.346809526967945</v>
      </c>
      <c r="O2768" s="57">
        <f t="shared" si="811"/>
        <v>0.85045316619008549</v>
      </c>
      <c r="P2768" s="371">
        <f t="shared" si="812"/>
        <v>0.85045316619008549</v>
      </c>
      <c r="Q2768" s="371">
        <f t="shared" si="813"/>
        <v>-100.65319047303205</v>
      </c>
      <c r="R2768" s="12">
        <f t="shared" si="814"/>
        <v>79.346809526967945</v>
      </c>
      <c r="S2768" s="57">
        <f t="shared" si="815"/>
        <v>30.686632098324665</v>
      </c>
      <c r="T2768" s="12">
        <f t="shared" si="798"/>
        <v>0.85045316619008549</v>
      </c>
    </row>
    <row r="2769" spans="1:20" x14ac:dyDescent="0.25">
      <c r="A2769" s="57">
        <f t="shared" si="799"/>
        <v>193542.47315154169</v>
      </c>
      <c r="B2769" s="12">
        <f t="shared" si="816"/>
        <v>30803.241300298301</v>
      </c>
      <c r="C2769" s="57" t="str">
        <f t="shared" si="800"/>
        <v>-0.204381054710661-1.07999035356569i</v>
      </c>
      <c r="D2769" s="57" t="str">
        <f t="shared" si="801"/>
        <v>7.518371655037-2.48848915238291i</v>
      </c>
      <c r="E2769" s="57" t="str">
        <f t="shared" si="802"/>
        <v>207.63797246621-9.30568006586548i</v>
      </c>
      <c r="F2769" s="57" t="str">
        <f t="shared" si="803"/>
        <v>3.81874695881147-2.43880901390341i</v>
      </c>
      <c r="G2769" s="57" t="str">
        <f t="shared" si="804"/>
        <v>0.99450683312113-0.0739120558265745i</v>
      </c>
      <c r="H2769" s="57" t="str">
        <f t="shared" si="805"/>
        <v>23.6769799171239-548.486311826166i</v>
      </c>
      <c r="I2769" s="57" t="str">
        <f t="shared" si="806"/>
        <v>-3.51850744994721-6.0716548218824i</v>
      </c>
      <c r="K2769" s="57" t="str">
        <f t="shared" si="807"/>
        <v>0.00094268679895726-0.00525824534451759i</v>
      </c>
      <c r="L2769" s="57" t="str">
        <f t="shared" si="808"/>
        <v>0.000125-0.0162888541644799i</v>
      </c>
      <c r="M2769" s="57" t="str">
        <f t="shared" si="809"/>
        <v>0.0015-0.00785231693156999i</v>
      </c>
      <c r="N2769" s="57">
        <f t="shared" si="810"/>
        <v>79.283877866270359</v>
      </c>
      <c r="O2769" s="57">
        <f t="shared" si="811"/>
        <v>0.82121138374631863</v>
      </c>
      <c r="P2769" s="371">
        <f t="shared" si="812"/>
        <v>0.82121138374631863</v>
      </c>
      <c r="Q2769" s="371">
        <f t="shared" si="813"/>
        <v>-100.71612213372964</v>
      </c>
      <c r="R2769" s="12">
        <f t="shared" si="814"/>
        <v>79.283877866270359</v>
      </c>
      <c r="S2769" s="57">
        <f t="shared" si="815"/>
        <v>30.8032413002983</v>
      </c>
      <c r="T2769" s="12">
        <f t="shared" si="798"/>
        <v>0.82121138374631863</v>
      </c>
    </row>
    <row r="2770" spans="1:20" x14ac:dyDescent="0.25">
      <c r="A2770" s="57">
        <f t="shared" si="799"/>
        <v>194277.93454951758</v>
      </c>
      <c r="B2770" s="12">
        <f t="shared" si="816"/>
        <v>30920.293617239437</v>
      </c>
      <c r="C2770" s="57" t="str">
        <f t="shared" si="800"/>
        <v>-0.204882336253872-1.07613238229722i</v>
      </c>
      <c r="D2770" s="57" t="str">
        <f t="shared" si="801"/>
        <v>7.51630520867942-2.48970523823061i</v>
      </c>
      <c r="E2770" s="57" t="str">
        <f t="shared" si="802"/>
        <v>207.730221101137-9.55377360179187i</v>
      </c>
      <c r="F2770" s="57" t="str">
        <f t="shared" si="803"/>
        <v>3.81858723727532-2.43171758383638i</v>
      </c>
      <c r="G2770" s="57" t="str">
        <f t="shared" si="804"/>
        <v>0.9944652372362-0.0741898184722733i</v>
      </c>
      <c r="H2770" s="57" t="str">
        <f t="shared" si="805"/>
        <v>23.3669749158377-545.442325688972i</v>
      </c>
      <c r="I2770" s="57" t="str">
        <f t="shared" si="806"/>
        <v>-3.4900033513535-6.03601637696456i</v>
      </c>
      <c r="K2770" s="57" t="str">
        <f t="shared" si="807"/>
        <v>0.000940783596606191-0.0052387215205517i</v>
      </c>
      <c r="L2770" s="57" t="str">
        <f t="shared" si="808"/>
        <v>0.000125-0.0162271908392906i</v>
      </c>
      <c r="M2770" s="57" t="str">
        <f t="shared" si="809"/>
        <v>0.0015-0.00782259108544524i</v>
      </c>
      <c r="N2770" s="57">
        <f t="shared" si="810"/>
        <v>79.220596523539015</v>
      </c>
      <c r="O2770" s="57">
        <f t="shared" si="811"/>
        <v>0.79194881210053358</v>
      </c>
      <c r="P2770" s="371">
        <f t="shared" si="812"/>
        <v>0.79194881210053358</v>
      </c>
      <c r="Q2770" s="371">
        <f t="shared" si="813"/>
        <v>-100.77940347646098</v>
      </c>
      <c r="R2770" s="12">
        <f t="shared" si="814"/>
        <v>79.220596523539015</v>
      </c>
      <c r="S2770" s="57">
        <f t="shared" si="815"/>
        <v>30.920293617239437</v>
      </c>
      <c r="T2770" s="12">
        <f t="shared" si="798"/>
        <v>0.79194881210053358</v>
      </c>
    </row>
    <row r="2771" spans="1:20" x14ac:dyDescent="0.25">
      <c r="A2771" s="57">
        <f t="shared" si="799"/>
        <v>195016.19070080575</v>
      </c>
      <c r="B2771" s="12">
        <f t="shared" si="816"/>
        <v>31037.790732984948</v>
      </c>
      <c r="C2771" s="57" t="str">
        <f t="shared" si="800"/>
        <v>-0.205383731004721-1.07228300878689i</v>
      </c>
      <c r="D2771" s="57" t="str">
        <f t="shared" si="801"/>
        <v>7.51422417611679-2.49095124941961i</v>
      </c>
      <c r="E2771" s="57" t="str">
        <f t="shared" si="802"/>
        <v>207.821633924291-9.80293505208719i</v>
      </c>
      <c r="F2771" s="57" t="str">
        <f t="shared" si="803"/>
        <v>3.81842631306249-2.42466095439166i</v>
      </c>
      <c r="G2771" s="57" t="str">
        <f t="shared" si="804"/>
        <v>0.994423328141143-0.0744686013688716i</v>
      </c>
      <c r="H2771" s="57" t="str">
        <f t="shared" si="805"/>
        <v>23.0620390785998-542.42403134671i</v>
      </c>
      <c r="I2771" s="57" t="str">
        <f t="shared" si="806"/>
        <v>-3.46179522119852-6.00070492585515i</v>
      </c>
      <c r="K2771" s="57" t="str">
        <f t="shared" si="807"/>
        <v>0.000938894415769238-0.00521927168302567i</v>
      </c>
      <c r="L2771" s="57" t="str">
        <f t="shared" si="808"/>
        <v>0.000125-0.0161657609476894i</v>
      </c>
      <c r="M2771" s="57" t="str">
        <f t="shared" si="809"/>
        <v>0.0015-0.00779297776991958i</v>
      </c>
      <c r="N2771" s="57">
        <f t="shared" si="810"/>
        <v>79.156965752955387</v>
      </c>
      <c r="O2771" s="57">
        <f t="shared" si="811"/>
        <v>0.76266537553677294</v>
      </c>
      <c r="P2771" s="371">
        <f t="shared" si="812"/>
        <v>0.76266537553677294</v>
      </c>
      <c r="Q2771" s="371">
        <f t="shared" si="813"/>
        <v>-100.84303424704461</v>
      </c>
      <c r="R2771" s="12">
        <f t="shared" si="814"/>
        <v>79.156965752955387</v>
      </c>
      <c r="S2771" s="57">
        <f t="shared" si="815"/>
        <v>31.037790732984949</v>
      </c>
      <c r="T2771" s="12">
        <f t="shared" si="798"/>
        <v>0.76266537553677294</v>
      </c>
    </row>
    <row r="2772" spans="1:20" x14ac:dyDescent="0.25">
      <c r="A2772" s="57">
        <f t="shared" si="799"/>
        <v>195757.25222546881</v>
      </c>
      <c r="B2772" s="12">
        <f t="shared" si="816"/>
        <v>31155.734337770293</v>
      </c>
      <c r="C2772" s="57" t="str">
        <f t="shared" si="800"/>
        <v>-0.205885192432036-1.06844220806017i</v>
      </c>
      <c r="D2772" s="57" t="str">
        <f t="shared" si="801"/>
        <v>7.51212846287374-2.49222714142069i</v>
      </c>
      <c r="E2772" s="57" t="str">
        <f t="shared" si="802"/>
        <v>207.912205798167-10.0531625241543i</v>
      </c>
      <c r="F2772" s="57" t="str">
        <f t="shared" si="803"/>
        <v>3.81826417722005-2.41763902201536i</v>
      </c>
      <c r="G2772" s="57" t="str">
        <f t="shared" si="804"/>
        <v>0.994381103504386-0.0747484079949881i</v>
      </c>
      <c r="H2772" s="57" t="str">
        <f t="shared" si="805"/>
        <v>22.7620706423954-539.431095653595i</v>
      </c>
      <c r="I2772" s="57" t="str">
        <f t="shared" si="806"/>
        <v>-3.43387930697335-5.9657157689409i</v>
      </c>
      <c r="K2772" s="57" t="str">
        <f t="shared" si="807"/>
        <v>0.000937019149225905-0.00519989556717412i</v>
      </c>
      <c r="L2772" s="57" t="str">
        <f t="shared" si="808"/>
        <v>0.000125-0.0161045636059867i</v>
      </c>
      <c r="M2772" s="57" t="str">
        <f t="shared" si="809"/>
        <v>0.0015-0.00776347655899542i</v>
      </c>
      <c r="N2772" s="57">
        <f t="shared" si="810"/>
        <v>79.092985802589794</v>
      </c>
      <c r="O2772" s="57">
        <f t="shared" si="811"/>
        <v>0.73336099940656685</v>
      </c>
      <c r="P2772" s="371">
        <f t="shared" si="812"/>
        <v>0.73336099940656685</v>
      </c>
      <c r="Q2772" s="371">
        <f t="shared" si="813"/>
        <v>-100.90701419741021</v>
      </c>
      <c r="R2772" s="12">
        <f t="shared" si="814"/>
        <v>79.092985802589794</v>
      </c>
      <c r="S2772" s="57">
        <f t="shared" si="815"/>
        <v>31.155734337770294</v>
      </c>
      <c r="T2772" s="12">
        <f t="shared" si="798"/>
        <v>0.73336099940656685</v>
      </c>
    </row>
    <row r="2773" spans="1:20" x14ac:dyDescent="0.25">
      <c r="A2773" s="57">
        <f t="shared" si="799"/>
        <v>196501.1297839256</v>
      </c>
      <c r="B2773" s="12">
        <f t="shared" si="816"/>
        <v>31274.126128253822</v>
      </c>
      <c r="C2773" s="57" t="str">
        <f t="shared" si="800"/>
        <v>-0.206386674466801-1.06460995542764i</v>
      </c>
      <c r="D2773" s="57" t="str">
        <f t="shared" si="801"/>
        <v>7.5100179739881-2.49353286950893i</v>
      </c>
      <c r="E2773" s="57" t="str">
        <f t="shared" si="802"/>
        <v>208.001931601942-10.3044541151384i</v>
      </c>
      <c r="F2773" s="57" t="str">
        <f t="shared" si="803"/>
        <v>3.81810082073006-2.41065168362978i</v>
      </c>
      <c r="G2773" s="57" t="str">
        <f t="shared" si="804"/>
        <v>0.994338560977409-0.0750292418379969i</v>
      </c>
      <c r="H2773" s="57" t="str">
        <f t="shared" si="805"/>
        <v>22.4669702778992-536.463191295599i</v>
      </c>
      <c r="I2773" s="57" t="str">
        <f t="shared" si="806"/>
        <v>-3.40625191509331-5.93104429764967i</v>
      </c>
      <c r="K2773" s="57" t="str">
        <f t="shared" si="807"/>
        <v>0.000935157690534974-0.00518059290911825i</v>
      </c>
      <c r="L2773" s="57" t="str">
        <f t="shared" si="808"/>
        <v>0.000125-0.0160435979338381i</v>
      </c>
      <c r="M2773" s="57" t="str">
        <f t="shared" si="809"/>
        <v>0.0015-0.0077340870282879i</v>
      </c>
      <c r="N2773" s="57">
        <f t="shared" si="810"/>
        <v>79.028656914316954</v>
      </c>
      <c r="O2773" s="57">
        <f t="shared" si="811"/>
        <v>0.70403561011744586</v>
      </c>
      <c r="P2773" s="371">
        <f t="shared" si="812"/>
        <v>0.70403561011744586</v>
      </c>
      <c r="Q2773" s="371">
        <f t="shared" si="813"/>
        <v>-100.97134308568305</v>
      </c>
      <c r="R2773" s="12">
        <f t="shared" si="814"/>
        <v>79.028656914316954</v>
      </c>
      <c r="S2773" s="57">
        <f t="shared" si="815"/>
        <v>31.274126128253823</v>
      </c>
      <c r="T2773" s="12">
        <f t="shared" si="798"/>
        <v>0.70403561011744586</v>
      </c>
    </row>
    <row r="2774" spans="1:20" x14ac:dyDescent="0.25">
      <c r="A2774" s="57">
        <f t="shared" si="799"/>
        <v>197247.83407710452</v>
      </c>
      <c r="B2774" s="12">
        <f t="shared" si="816"/>
        <v>31392.967807541187</v>
      </c>
      <c r="C2774" s="57" t="str">
        <f t="shared" si="800"/>
        <v>-0.206888131500376-1.06078622648062i</v>
      </c>
      <c r="D2774" s="57" t="str">
        <f t="shared" si="801"/>
        <v>7.50789261401015-2.49486838875747i</v>
      </c>
      <c r="E2774" s="57" t="str">
        <f t="shared" si="802"/>
        <v>208.090806231317-10.5568079122831i</v>
      </c>
      <c r="F2774" s="57" t="str">
        <f t="shared" si="803"/>
        <v>3.81793623450907-2.40369883663171i</v>
      </c>
      <c r="G2774" s="57" t="str">
        <f t="shared" si="804"/>
        <v>0.994295698194623-0.0753111063940115i</v>
      </c>
      <c r="H2774" s="57" t="str">
        <f t="shared" si="805"/>
        <v>22.17664102182-533.519996664817i</v>
      </c>
      <c r="I2774" s="57" t="str">
        <f t="shared" si="806"/>
        <v>-3.37890940978445-5.89668599227741i</v>
      </c>
      <c r="K2774" s="57" t="str">
        <f t="shared" si="807"/>
        <v>0.000933309934028738-0.00516136344586412i</v>
      </c>
      <c r="L2774" s="57" t="str">
        <f t="shared" si="808"/>
        <v>0.000125-0.015982863054232i</v>
      </c>
      <c r="M2774" s="57" t="str">
        <f t="shared" si="809"/>
        <v>0.0015-0.00770480875501881i</v>
      </c>
      <c r="N2774" s="57">
        <f t="shared" si="810"/>
        <v>78.963979323733312</v>
      </c>
      <c r="O2774" s="57">
        <f t="shared" si="811"/>
        <v>0.67468913512114992</v>
      </c>
      <c r="P2774" s="371">
        <f t="shared" si="812"/>
        <v>0.67468913512114992</v>
      </c>
      <c r="Q2774" s="371">
        <f t="shared" si="813"/>
        <v>-101.03602067626669</v>
      </c>
      <c r="R2774" s="12">
        <f t="shared" si="814"/>
        <v>78.963979323733312</v>
      </c>
      <c r="S2774" s="57">
        <f t="shared" si="815"/>
        <v>31.392967807541186</v>
      </c>
      <c r="T2774" s="12">
        <f t="shared" si="798"/>
        <v>0.67468913512114992</v>
      </c>
    </row>
    <row r="2775" spans="1:20" x14ac:dyDescent="0.25">
      <c r="A2775" s="57">
        <f t="shared" si="799"/>
        <v>197997.37584659754</v>
      </c>
      <c r="B2775" s="12">
        <f t="shared" si="816"/>
        <v>31512.261085209844</v>
      </c>
      <c r="C2775" s="57" t="str">
        <f t="shared" si="800"/>
        <v>-0.207389518382705-1.05697099708671i</v>
      </c>
      <c r="D2775" s="57" t="str">
        <f t="shared" si="801"/>
        <v>7.50575228700185-2.49623365403113i</v>
      </c>
      <c r="E2775" s="57" t="str">
        <f t="shared" si="802"/>
        <v>208.178824598337-10.810221993296i</v>
      </c>
      <c r="F2775" s="57" t="str">
        <f t="shared" si="803"/>
        <v>3.81777040940762-2.39678037889068i</v>
      </c>
      <c r="G2775" s="57" t="str">
        <f t="shared" si="804"/>
        <v>0.994252512773259-0.0755940051678686i</v>
      </c>
      <c r="H2775" s="57" t="str">
        <f t="shared" si="805"/>
        <v>21.8909882113918-530.601195737046i</v>
      </c>
      <c r="I2775" s="57" t="str">
        <f t="shared" si="806"/>
        <v>-3.35184821199414-5.86263641987666i</v>
      </c>
      <c r="K2775" s="57" t="str">
        <f t="shared" si="807"/>
        <v>0.000931475774807276-0.00514220691530064i</v>
      </c>
      <c r="L2775" s="57" t="str">
        <f t="shared" si="808"/>
        <v>0.000125-0.0159223580934768i</v>
      </c>
      <c r="M2775" s="57" t="str">
        <f t="shared" si="809"/>
        <v>0.0015-0.00767564131801039i</v>
      </c>
      <c r="N2775" s="57">
        <f t="shared" si="810"/>
        <v>78.898953260072972</v>
      </c>
      <c r="O2775" s="57">
        <f t="shared" si="811"/>
        <v>0.64532150290083012</v>
      </c>
      <c r="P2775" s="371">
        <f t="shared" si="812"/>
        <v>0.64532150290083012</v>
      </c>
      <c r="Q2775" s="371">
        <f t="shared" si="813"/>
        <v>-101.10104673992703</v>
      </c>
      <c r="R2775" s="12">
        <f t="shared" si="814"/>
        <v>78.898953260072972</v>
      </c>
      <c r="S2775" s="57">
        <f t="shared" si="815"/>
        <v>31.512261085209843</v>
      </c>
      <c r="T2775" s="12">
        <f t="shared" si="798"/>
        <v>0.64532150290083012</v>
      </c>
    </row>
    <row r="2776" spans="1:20" x14ac:dyDescent="0.25">
      <c r="A2776" s="57">
        <f t="shared" si="799"/>
        <v>198749.76587481462</v>
      </c>
      <c r="B2776" s="12">
        <f t="shared" si="816"/>
        <v>31632.007677333644</v>
      </c>
      <c r="C2776" s="57" t="str">
        <f t="shared" si="800"/>
        <v>-0.207890790420466-1.05316424338548i</v>
      </c>
      <c r="D2776" s="57" t="str">
        <f t="shared" si="801"/>
        <v>7.50359689653669-2.49762861998023i</v>
      </c>
      <c r="E2776" s="57" t="str">
        <f t="shared" si="802"/>
        <v>208.265981631217-11.0646944266965i</v>
      </c>
      <c r="F2776" s="57" t="str">
        <f t="shared" si="803"/>
        <v>3.8176033362098-2.38989620874717i</v>
      </c>
      <c r="G2776" s="57" t="str">
        <f t="shared" si="804"/>
        <v>0.994209002313244-0.0758779416731098i</v>
      </c>
      <c r="H2776" s="57" t="str">
        <f t="shared" si="805"/>
        <v>21.6099194209332-527.706477952445i</v>
      </c>
      <c r="I2776" s="57" t="str">
        <f t="shared" si="806"/>
        <v>-3.3250647983251-5.82889123220408i</v>
      </c>
      <c r="K2776" s="57" t="str">
        <f t="shared" si="807"/>
        <v>0.000929655108732674-0.00512312305619749i</v>
      </c>
      <c r="L2776" s="57" t="str">
        <f t="shared" si="808"/>
        <v>0.000125-0.0158620821811883i</v>
      </c>
      <c r="M2776" s="57" t="str">
        <f t="shared" si="809"/>
        <v>0.0015-0.0076465842976792i</v>
      </c>
      <c r="N2776" s="57">
        <f t="shared" si="810"/>
        <v>78.833578946127275</v>
      </c>
      <c r="O2776" s="57">
        <f t="shared" si="811"/>
        <v>0.61593264295914663</v>
      </c>
      <c r="P2776" s="371">
        <f t="shared" si="812"/>
        <v>0.61593264295914663</v>
      </c>
      <c r="Q2776" s="371">
        <f t="shared" si="813"/>
        <v>-101.16642105387272</v>
      </c>
      <c r="R2776" s="12">
        <f t="shared" si="814"/>
        <v>78.833578946127275</v>
      </c>
      <c r="S2776" s="57">
        <f t="shared" si="815"/>
        <v>31.632007677333643</v>
      </c>
      <c r="T2776" s="12">
        <f t="shared" si="798"/>
        <v>0.61593264295914663</v>
      </c>
    </row>
    <row r="2777" spans="1:20" x14ac:dyDescent="0.25">
      <c r="A2777" s="57">
        <f t="shared" si="799"/>
        <v>199505.01498513893</v>
      </c>
      <c r="B2777" s="12">
        <f t="shared" si="816"/>
        <v>31752.209306507513</v>
      </c>
      <c r="C2777" s="57" t="str">
        <f t="shared" si="800"/>
        <v>-0.208391903375216-1.04936594178416i</v>
      </c>
      <c r="D2777" s="57" t="str">
        <f t="shared" si="801"/>
        <v>7.50142634569881-2.49905324103414i</v>
      </c>
      <c r="E2777" s="57" t="str">
        <f t="shared" si="802"/>
        <v>208.35227227416-11.3202232721694i</v>
      </c>
      <c r="F2777" s="57" t="str">
        <f t="shared" si="803"/>
        <v>3.81743500563286-2.383046225011i</v>
      </c>
      <c r="G2777" s="57" t="str">
        <f t="shared" si="804"/>
        <v>0.994165164397087-0.0761629194319657i</v>
      </c>
      <c r="H2777" s="57" t="str">
        <f t="shared" si="805"/>
        <v>21.3333444004044-524.835538099181i</v>
      </c>
      <c r="I2777" s="57" t="str">
        <f t="shared" si="806"/>
        <v>-3.29855569999243-5.79544616372527i</v>
      </c>
      <c r="K2777" s="57" t="str">
        <f t="shared" si="807"/>
        <v>0.000927847832423425-0.00510411160820349i</v>
      </c>
      <c r="L2777" s="57" t="str">
        <f t="shared" si="808"/>
        <v>0.000125-0.0158020344502772i</v>
      </c>
      <c r="M2777" s="57" t="str">
        <f t="shared" si="809"/>
        <v>0.0015-0.00761763727603031i</v>
      </c>
      <c r="N2777" s="57">
        <f t="shared" si="810"/>
        <v>78.76785659816349</v>
      </c>
      <c r="O2777" s="57">
        <f t="shared" si="811"/>
        <v>0.5865224858060869</v>
      </c>
      <c r="P2777" s="371">
        <f t="shared" si="812"/>
        <v>0.5865224858060869</v>
      </c>
      <c r="Q2777" s="371">
        <f t="shared" si="813"/>
        <v>-101.23214340183651</v>
      </c>
      <c r="R2777" s="12">
        <f t="shared" si="814"/>
        <v>78.76785659816349</v>
      </c>
      <c r="S2777" s="57">
        <f t="shared" si="815"/>
        <v>31.752209306507513</v>
      </c>
      <c r="T2777" s="12">
        <f t="shared" si="798"/>
        <v>0.5865224858060869</v>
      </c>
    </row>
    <row r="2778" spans="1:20" x14ac:dyDescent="0.25">
      <c r="A2778" s="57">
        <f t="shared" si="799"/>
        <v>200263.13404208244</v>
      </c>
      <c r="B2778" s="12">
        <f t="shared" si="816"/>
        <v>31872.867701872241</v>
      </c>
      <c r="C2778" s="57" t="str">
        <f t="shared" si="800"/>
        <v>-0.208892813461462-1.04557606895326i</v>
      </c>
      <c r="D2778" s="57" t="str">
        <f t="shared" si="801"/>
        <v>7.49924053708283-2.50050747139492i</v>
      </c>
      <c r="E2778" s="57" t="str">
        <f t="shared" si="802"/>
        <v>208.43769148716-11.5768065809096i</v>
      </c>
      <c r="F2778" s="57" t="str">
        <f t="shared" si="803"/>
        <v>3.81726540832664-2.37623032695951i</v>
      </c>
      <c r="G2778" s="57" t="str">
        <f t="shared" si="804"/>
        <v>0.994120996589754-0.0764489419753354i</v>
      </c>
      <c r="H2778" s="57" t="str">
        <f t="shared" si="805"/>
        <v>21.061175015892-521.988076200045i</v>
      </c>
      <c r="I2778" s="57" t="str">
        <f t="shared" si="806"/>
        <v>-3.27231750180308-5.76229702967522i</v>
      </c>
      <c r="K2778" s="57" t="str">
        <f t="shared" si="807"/>
        <v>0.000926053843248736-0.00508517231184429i</v>
      </c>
      <c r="L2778" s="57" t="str">
        <f t="shared" si="808"/>
        <v>0.000125-0.0157422140369369i</v>
      </c>
      <c r="M2778" s="57" t="str">
        <f t="shared" si="809"/>
        <v>0.0015-0.00758879983665103i</v>
      </c>
      <c r="N2778" s="57">
        <f t="shared" si="810"/>
        <v>78.701786425845896</v>
      </c>
      <c r="O2778" s="57">
        <f t="shared" si="811"/>
        <v>0.55709096294587512</v>
      </c>
      <c r="P2778" s="371">
        <f t="shared" si="812"/>
        <v>0.55709096294587512</v>
      </c>
      <c r="Q2778" s="371">
        <f t="shared" si="813"/>
        <v>-101.2982135741541</v>
      </c>
      <c r="R2778" s="12">
        <f t="shared" si="814"/>
        <v>78.701786425845896</v>
      </c>
      <c r="S2778" s="57">
        <f t="shared" si="815"/>
        <v>31.872867701872241</v>
      </c>
      <c r="T2778" s="12">
        <f t="shared" si="798"/>
        <v>0.55709096294587512</v>
      </c>
    </row>
    <row r="2779" spans="1:20" x14ac:dyDescent="0.25">
      <c r="A2779" s="57">
        <f t="shared" si="799"/>
        <v>201024.13395144237</v>
      </c>
      <c r="B2779" s="12">
        <f t="shared" si="816"/>
        <v>31993.984599139356</v>
      </c>
      <c r="C2779" s="57" t="str">
        <f t="shared" si="800"/>
        <v>-0.209393477344744-1.0417946018224i</v>
      </c>
      <c r="D2779" s="57" t="str">
        <f t="shared" si="801"/>
        <v>7.49703937279313-2.5019912650308i</v>
      </c>
      <c r="E2779" s="57" t="str">
        <f t="shared" si="802"/>
        <v>208.52223424581-11.8344423959661i</v>
      </c>
      <c r="F2779" s="57" t="str">
        <f t="shared" si="803"/>
        <v>3.81709453487316-2.36944841433586i</v>
      </c>
      <c r="G2779" s="57" t="str">
        <f t="shared" si="804"/>
        <v>0.994076496438552-0.0767360128427689i</v>
      </c>
      <c r="H2779" s="57" t="str">
        <f t="shared" si="805"/>
        <v>20.7933251919482-519.163797401835i</v>
      </c>
      <c r="I2779" s="57" t="str">
        <f t="shared" si="806"/>
        <v>-3.24634684115696-5.72943972417199i</v>
      </c>
      <c r="K2779" s="57" t="str">
        <f t="shared" si="807"/>
        <v>0.000924273039322985-0.00506630490852081i</v>
      </c>
      <c r="L2779" s="57" t="str">
        <f t="shared" si="808"/>
        <v>0.000125-0.0156826200806304i</v>
      </c>
      <c r="M2779" s="57" t="str">
        <f t="shared" si="809"/>
        <v>0.0015-0.00756007156470514i</v>
      </c>
      <c r="N2779" s="57">
        <f t="shared" si="810"/>
        <v>78.635368632157281</v>
      </c>
      <c r="O2779" s="57">
        <f t="shared" si="811"/>
        <v>0.52763800686532181</v>
      </c>
      <c r="P2779" s="371">
        <f t="shared" si="812"/>
        <v>0.52763800686532181</v>
      </c>
      <c r="Q2779" s="371">
        <f t="shared" si="813"/>
        <v>-101.36463136784272</v>
      </c>
      <c r="R2779" s="12">
        <f t="shared" si="814"/>
        <v>78.635368632157281</v>
      </c>
      <c r="S2779" s="57">
        <f t="shared" si="815"/>
        <v>31.993984599139356</v>
      </c>
      <c r="T2779" s="12">
        <f t="shared" si="798"/>
        <v>0.52763800686532181</v>
      </c>
    </row>
    <row r="2780" spans="1:20" x14ac:dyDescent="0.25">
      <c r="A2780" s="57">
        <f t="shared" si="799"/>
        <v>201788.02566045785</v>
      </c>
      <c r="B2780" s="12">
        <f t="shared" si="816"/>
        <v>32115.561740616085</v>
      </c>
      <c r="C2780" s="57" t="str">
        <f t="shared" si="800"/>
        <v>-0.209893852139665-1.03802151757594i</v>
      </c>
      <c r="D2780" s="57" t="str">
        <f t="shared" si="801"/>
        <v>7.49482275444365-2.50350457566982i</v>
      </c>
      <c r="E2780" s="57" t="str">
        <f t="shared" si="802"/>
        <v>208.605895541093-12.0931287525816i</v>
      </c>
      <c r="F2780" s="57" t="str">
        <f t="shared" si="803"/>
        <v>3.81692237578623-2.36270038734738i</v>
      </c>
      <c r="G2780" s="57" t="str">
        <f t="shared" si="804"/>
        <v>0.994031661473004-0.0770241355824469i</v>
      </c>
      <c r="H2780" s="57" t="str">
        <f t="shared" si="805"/>
        <v>20.5297108557252-516.362411867549i</v>
      </c>
      <c r="I2780" s="57" t="str">
        <f t="shared" si="806"/>
        <v>-3.22064040706984-5.69687021838305i</v>
      </c>
      <c r="K2780" s="57" t="str">
        <f t="shared" si="807"/>
        <v>0.000922505319500109-0.00504750914050695i</v>
      </c>
      <c r="L2780" s="57" t="str">
        <f t="shared" si="808"/>
        <v>0.000125-0.015623251724079i</v>
      </c>
      <c r="M2780" s="57" t="str">
        <f t="shared" si="809"/>
        <v>0.0015-0.00753145204692683i</v>
      </c>
      <c r="N2780" s="57">
        <f t="shared" si="810"/>
        <v>78.568603413320076</v>
      </c>
      <c r="O2780" s="57">
        <f t="shared" si="811"/>
        <v>0.49816355102024612</v>
      </c>
      <c r="P2780" s="371">
        <f t="shared" si="812"/>
        <v>0.49816355102024612</v>
      </c>
      <c r="Q2780" s="371">
        <f t="shared" si="813"/>
        <v>-101.43139658667992</v>
      </c>
      <c r="R2780" s="12">
        <f t="shared" si="814"/>
        <v>78.568603413320076</v>
      </c>
      <c r="S2780" s="57">
        <f t="shared" si="815"/>
        <v>32.115561740616087</v>
      </c>
      <c r="T2780" s="12">
        <f t="shared" si="798"/>
        <v>0.49816355102024612</v>
      </c>
    </row>
    <row r="2781" spans="1:20" x14ac:dyDescent="0.25">
      <c r="A2781" s="57">
        <f t="shared" si="799"/>
        <v>202554.8201579676</v>
      </c>
      <c r="B2781" s="12">
        <f t="shared" si="816"/>
        <v>32237.600875230426</v>
      </c>
      <c r="C2781" s="57" t="str">
        <f t="shared" si="800"/>
        <v>-0.210393895407874-1.03425679364884i</v>
      </c>
      <c r="D2781" s="57" t="str">
        <f t="shared" si="801"/>
        <v>7.49259058315753-2.50504735679324i</v>
      </c>
      <c r="E2781" s="57" t="str">
        <f t="shared" si="802"/>
        <v>208.688670379171-12.3528636785259i</v>
      </c>
      <c r="F2781" s="57" t="str">
        <f t="shared" si="803"/>
        <v>3.81674892151084-2.3559861466638i</v>
      </c>
      <c r="G2781" s="57" t="str">
        <f t="shared" si="804"/>
        <v>0.99398648920473-0.0773133137511605i</v>
      </c>
      <c r="H2781" s="57" t="str">
        <f t="shared" si="805"/>
        <v>20.2702498828382-513.583634671206i</v>
      </c>
      <c r="I2781" s="57" t="str">
        <f t="shared" si="806"/>
        <v>-3.19519493921667-5.66458455874105i</v>
      </c>
      <c r="K2781" s="57" t="str">
        <f t="shared" si="807"/>
        <v>0.000920750583368124-0.00502878475094775i</v>
      </c>
      <c r="L2781" s="57" t="str">
        <f t="shared" si="808"/>
        <v>0.000125-0.0155641081132486i</v>
      </c>
      <c r="M2781" s="57" t="str">
        <f t="shared" si="809"/>
        <v>0.0015-0.00750294087161466i</v>
      </c>
      <c r="N2781" s="57">
        <f t="shared" si="810"/>
        <v>78.50149095872176</v>
      </c>
      <c r="O2781" s="57">
        <f t="shared" si="811"/>
        <v>0.46866752982340415</v>
      </c>
      <c r="P2781" s="371">
        <f t="shared" si="812"/>
        <v>0.46866752982340415</v>
      </c>
      <c r="Q2781" s="371">
        <f t="shared" si="813"/>
        <v>-101.49850904127824</v>
      </c>
      <c r="R2781" s="12">
        <f t="shared" si="814"/>
        <v>78.50149095872176</v>
      </c>
      <c r="S2781" s="57">
        <f t="shared" si="815"/>
        <v>32.237600875230427</v>
      </c>
      <c r="T2781" s="12">
        <f t="shared" si="798"/>
        <v>0.46866752982340415</v>
      </c>
    </row>
    <row r="2782" spans="1:20" x14ac:dyDescent="0.25">
      <c r="A2782" s="57">
        <f t="shared" si="799"/>
        <v>203324.52847456787</v>
      </c>
      <c r="B2782" s="12">
        <f t="shared" si="816"/>
        <v>32360.103758556303</v>
      </c>
      <c r="C2782" s="57" t="str">
        <f t="shared" si="800"/>
        <v>-0.210893565156038-1.03050040772244i</v>
      </c>
      <c r="D2782" s="57" t="str">
        <f t="shared" si="801"/>
        <v>7.49034275956665-2.50661956162895i</v>
      </c>
      <c r="E2782" s="57" t="str">
        <f t="shared" si="802"/>
        <v>208.770553781165-12.6136451944268i</v>
      </c>
      <c r="F2782" s="57" t="str">
        <f t="shared" si="803"/>
        <v>3.81657416242283-2.34930559341557i</v>
      </c>
      <c r="G2782" s="57" t="str">
        <f t="shared" si="804"/>
        <v>0.993940977127322-0.0776035509142902i</v>
      </c>
      <c r="H2782" s="57" t="str">
        <f t="shared" si="805"/>
        <v>20.0148620449016-510.827185695309i</v>
      </c>
      <c r="I2782" s="57" t="str">
        <f t="shared" si="806"/>
        <v>-3.17000722699568-5.63257886520927i</v>
      </c>
      <c r="K2782" s="57" t="str">
        <f t="shared" si="807"/>
        <v>0.000919008731243656-0.00501013148385755i</v>
      </c>
      <c r="L2782" s="57" t="str">
        <f t="shared" si="808"/>
        <v>0.000125-0.0155051883973387i</v>
      </c>
      <c r="M2782" s="57" t="str">
        <f t="shared" si="809"/>
        <v>0.0015-0.00747453762862588i</v>
      </c>
      <c r="N2782" s="57">
        <f t="shared" si="810"/>
        <v>78.434031450838717</v>
      </c>
      <c r="O2782" s="57">
        <f t="shared" si="811"/>
        <v>0.43914987863148935</v>
      </c>
      <c r="P2782" s="371">
        <f t="shared" si="812"/>
        <v>0.43914987863148935</v>
      </c>
      <c r="Q2782" s="371">
        <f t="shared" si="813"/>
        <v>-101.56596854916128</v>
      </c>
      <c r="R2782" s="12">
        <f t="shared" si="814"/>
        <v>78.434031450838717</v>
      </c>
      <c r="S2782" s="57">
        <f t="shared" si="815"/>
        <v>32.360103758556299</v>
      </c>
      <c r="T2782" s="12">
        <f t="shared" si="798"/>
        <v>0.43914987863148935</v>
      </c>
    </row>
    <row r="2783" spans="1:20" x14ac:dyDescent="0.25">
      <c r="A2783" s="57">
        <f t="shared" si="799"/>
        <v>204097.16168277123</v>
      </c>
      <c r="B2783" s="12">
        <f t="shared" si="816"/>
        <v>32483.072152838817</v>
      </c>
      <c r="C2783" s="57" t="str">
        <f t="shared" si="800"/>
        <v>-0.211392819833782-1.02675233772026i</v>
      </c>
      <c r="D2783" s="57" t="str">
        <f t="shared" si="801"/>
        <v>7.48807918381142-2.50822114314489i</v>
      </c>
      <c r="E2783" s="57" t="str">
        <f t="shared" si="802"/>
        <v>208.851540782937-12.8754713140981i</v>
      </c>
      <c r="F2783" s="57" t="str">
        <f t="shared" si="803"/>
        <v>3.81639808882826-2.34265862919211i</v>
      </c>
      <c r="G2783" s="57" t="str">
        <f t="shared" si="804"/>
        <v>0.993895122716221-0.0778948506457845i</v>
      </c>
      <c r="H2783" s="57" t="str">
        <f t="shared" si="805"/>
        <v>19.7634689586706-508.092789530784i</v>
      </c>
      <c r="I2783" s="57" t="str">
        <f t="shared" si="806"/>
        <v>-3.14507410861196-5.60084932959329i</v>
      </c>
      <c r="K2783" s="57" t="str">
        <f t="shared" si="807"/>
        <v>0.000917279664166442-0.00499154908411776i</v>
      </c>
      <c r="L2783" s="57" t="str">
        <f t="shared" si="808"/>
        <v>0.000125-0.0154464917287694i</v>
      </c>
      <c r="M2783" s="57" t="str">
        <f t="shared" si="809"/>
        <v>0.0015-0.00744624190937031i</v>
      </c>
      <c r="N2783" s="57">
        <f t="shared" si="810"/>
        <v>78.366225065161331</v>
      </c>
      <c r="O2783" s="57">
        <f t="shared" si="811"/>
        <v>0.40961053373200518</v>
      </c>
      <c r="P2783" s="371">
        <f t="shared" si="812"/>
        <v>0.40961053373200518</v>
      </c>
      <c r="Q2783" s="371">
        <f t="shared" si="813"/>
        <v>-101.63377493483867</v>
      </c>
      <c r="R2783" s="12">
        <f t="shared" si="814"/>
        <v>78.366225065161331</v>
      </c>
      <c r="S2783" s="57">
        <f t="shared" si="815"/>
        <v>32.483072152838815</v>
      </c>
      <c r="T2783" s="12">
        <f t="shared" si="798"/>
        <v>0.40961053373200518</v>
      </c>
    </row>
    <row r="2784" spans="1:20" x14ac:dyDescent="0.25">
      <c r="A2784" s="57">
        <f t="shared" si="799"/>
        <v>204872.73089716578</v>
      </c>
      <c r="B2784" s="12">
        <f t="shared" si="816"/>
        <v>32606.507827019606</v>
      </c>
      <c r="C2784" s="57" t="str">
        <f t="shared" si="800"/>
        <v>-0.211891618331578-1.02301256180388i</v>
      </c>
      <c r="D2784" s="57" t="str">
        <f t="shared" si="801"/>
        <v>7.48579975554049-2.50985205404238i</v>
      </c>
      <c r="E2784" s="57" t="str">
        <f t="shared" si="802"/>
        <v>208.931626434854-13.1383400448604i</v>
      </c>
      <c r="F2784" s="57" t="str">
        <f t="shared" si="803"/>
        <v>3.81622069096305-2.33604515604019i</v>
      </c>
      <c r="G2784" s="57" t="str">
        <f t="shared" si="804"/>
        <v>0.993848923428595-0.0781872165281374i</v>
      </c>
      <c r="H2784" s="57" t="str">
        <f t="shared" si="805"/>
        <v>19.5159940367457-505.380175379409i</v>
      </c>
      <c r="I2784" s="57" t="str">
        <f t="shared" si="806"/>
        <v>-3.12039247018096-5.56939221389918i</v>
      </c>
      <c r="K2784" s="57" t="str">
        <f t="shared" si="807"/>
        <v>0.000915563283893986-0.004973037297475i</v>
      </c>
      <c r="L2784" s="57" t="str">
        <f t="shared" si="808"/>
        <v>0.000125-0.0153880172631693i</v>
      </c>
      <c r="M2784" s="57" t="str">
        <f t="shared" si="809"/>
        <v>0.0015-0.00741805330680444i</v>
      </c>
      <c r="N2784" s="57">
        <f t="shared" si="810"/>
        <v>78.298071970121384</v>
      </c>
      <c r="O2784" s="57">
        <f t="shared" si="811"/>
        <v>0.38004943233041188</v>
      </c>
      <c r="P2784" s="371">
        <f t="shared" si="812"/>
        <v>0.38004943233041188</v>
      </c>
      <c r="Q2784" s="371">
        <f t="shared" si="813"/>
        <v>-101.70192802987862</v>
      </c>
      <c r="R2784" s="12">
        <f t="shared" si="814"/>
        <v>78.298071970121384</v>
      </c>
      <c r="S2784" s="57">
        <f t="shared" si="815"/>
        <v>32.606507827019605</v>
      </c>
      <c r="T2784" s="12">
        <f t="shared" si="798"/>
        <v>0.38004943233041188</v>
      </c>
    </row>
    <row r="2785" spans="1:20" x14ac:dyDescent="0.25">
      <c r="A2785" s="57">
        <f t="shared" si="799"/>
        <v>205651.247274575</v>
      </c>
      <c r="B2785" s="12">
        <f t="shared" si="816"/>
        <v>32730.412556762283</v>
      </c>
      <c r="C2785" s="57" t="str">
        <f t="shared" si="800"/>
        <v>-0.212389919978631-1.01928105836882i</v>
      </c>
      <c r="D2785" s="57" t="str">
        <f t="shared" si="801"/>
        <v>7.4835043739106-2.51151224674949i</v>
      </c>
      <c r="E2785" s="57" t="str">
        <f t="shared" si="802"/>
        <v>209.010805801549-13.4022493878592i</v>
      </c>
      <c r="F2785" s="57" t="str">
        <f t="shared" si="803"/>
        <v>3.8160419589925-2.32946507646218i</v>
      </c>
      <c r="G2785" s="57" t="str">
        <f t="shared" si="804"/>
        <v>0.993802376703211-0.0784806521523657i</v>
      </c>
      <c r="H2785" s="57" t="str">
        <f t="shared" si="805"/>
        <v>19.2723624397763-502.689076958614i</v>
      </c>
      <c r="I2785" s="57" t="str">
        <f t="shared" si="806"/>
        <v>-3.09595924485061-5.53820384873573i</v>
      </c>
      <c r="K2785" s="57" t="str">
        <f t="shared" si="807"/>
        <v>0.000913859492896132-0.00495459587053908i</v>
      </c>
      <c r="L2785" s="57" t="str">
        <f t="shared" si="808"/>
        <v>0.000125-0.0153297641593638i</v>
      </c>
      <c r="M2785" s="57" t="str">
        <f t="shared" si="809"/>
        <v>0.0015-0.00738997141542583i</v>
      </c>
      <c r="N2785" s="57">
        <f t="shared" si="810"/>
        <v>78.229572327019227</v>
      </c>
      <c r="O2785" s="57">
        <f t="shared" si="811"/>
        <v>0.35046651253702849</v>
      </c>
      <c r="P2785" s="371">
        <f t="shared" si="812"/>
        <v>0.35046651253702849</v>
      </c>
      <c r="Q2785" s="371">
        <f t="shared" si="813"/>
        <v>-101.77042767298077</v>
      </c>
      <c r="R2785" s="12">
        <f t="shared" si="814"/>
        <v>78.229572327019227</v>
      </c>
      <c r="S2785" s="57">
        <f t="shared" si="815"/>
        <v>32.730412556762282</v>
      </c>
      <c r="T2785" s="12">
        <f t="shared" si="798"/>
        <v>0.35046651253702849</v>
      </c>
    </row>
    <row r="2786" spans="1:20" x14ac:dyDescent="0.25">
      <c r="A2786" s="57">
        <f t="shared" si="799"/>
        <v>206432.72201421839</v>
      </c>
      <c r="B2786" s="12">
        <f t="shared" si="816"/>
        <v>32854.788124477978</v>
      </c>
      <c r="C2786" s="57" t="str">
        <f t="shared" si="800"/>
        <v>-0.212887684540711-1.01555780604049i</v>
      </c>
      <c r="D2786" s="57" t="str">
        <f t="shared" si="801"/>
        <v>7.48119293758643-2.51320167341426i</v>
      </c>
      <c r="E2786" s="57" t="str">
        <f t="shared" si="802"/>
        <v>209.089073961683-13.6671973383778i</v>
      </c>
      <c r="F2786" s="57" t="str">
        <f t="shared" si="803"/>
        <v>3.81586188301076-2.32291829341438i</v>
      </c>
      <c r="G2786" s="57" t="str">
        <f t="shared" si="804"/>
        <v>0.993755479960309-0.0787751611179851i</v>
      </c>
      <c r="H2786" s="57" t="str">
        <f t="shared" si="805"/>
        <v>19.0325010301163-500.019232408598i</v>
      </c>
      <c r="I2786" s="57" t="str">
        <f t="shared" si="806"/>
        <v>-3.07177141194223-5.50728063175944i</v>
      </c>
      <c r="K2786" s="57" t="str">
        <f t="shared" si="807"/>
        <v>0.000912168194349795-0.00493622455078102i</v>
      </c>
      <c r="L2786" s="57" t="str">
        <f t="shared" si="808"/>
        <v>0.000125-0.0152717315793622i</v>
      </c>
      <c r="M2786" s="57" t="str">
        <f t="shared" si="809"/>
        <v>0.0015-0.00736199583126698i</v>
      </c>
      <c r="N2786" s="57">
        <f t="shared" si="810"/>
        <v>78.160726289953061</v>
      </c>
      <c r="O2786" s="57">
        <f t="shared" si="811"/>
        <v>0.32086171335410668</v>
      </c>
      <c r="P2786" s="371">
        <f t="shared" si="812"/>
        <v>0.32086171335410668</v>
      </c>
      <c r="Q2786" s="371">
        <f t="shared" si="813"/>
        <v>-101.83927371004694</v>
      </c>
      <c r="R2786" s="12">
        <f t="shared" si="814"/>
        <v>78.160726289953061</v>
      </c>
      <c r="S2786" s="57">
        <f t="shared" si="815"/>
        <v>32.854788124477977</v>
      </c>
      <c r="T2786" s="12">
        <f t="shared" si="798"/>
        <v>0.32086171335410668</v>
      </c>
    </row>
    <row r="2787" spans="1:20" x14ac:dyDescent="0.25">
      <c r="A2787" s="57">
        <f t="shared" si="799"/>
        <v>207217.16635787243</v>
      </c>
      <c r="B2787" s="12">
        <f t="shared" si="816"/>
        <v>32979.636319350997</v>
      </c>
      <c r="C2787" s="57" t="str">
        <f t="shared" si="800"/>
        <v>-0.213384872217982-1.01184278367006i</v>
      </c>
      <c r="D2787" s="57" t="str">
        <f t="shared" si="801"/>
        <v>7.47886534474033-2.51492028589789i</v>
      </c>
      <c r="E2787" s="57" t="str">
        <f t="shared" si="802"/>
        <v>209.166426007688-13.9331818861493i</v>
      </c>
      <c r="F2787" s="57" t="str">
        <f t="shared" si="803"/>
        <v>3.81568045304033-2.3164047103053i</v>
      </c>
      <c r="G2787" s="57" t="str">
        <f t="shared" si="804"/>
        <v>0.993708230601481-0.0790707470329859i</v>
      </c>
      <c r="H2787" s="57" t="str">
        <f t="shared" si="805"/>
        <v>18.7963383268823-497.370384201704i</v>
      </c>
      <c r="I2787" s="57" t="str">
        <f t="shared" si="806"/>
        <v>-3.04782599610941-5.47661902616132i</v>
      </c>
      <c r="K2787" s="57" t="str">
        <f t="shared" si="807"/>
        <v>0.000910489292133619-0.0049179230865311i</v>
      </c>
      <c r="L2787" s="57" t="str">
        <f t="shared" si="808"/>
        <v>0.000125-0.0152139186883465i</v>
      </c>
      <c r="M2787" s="57" t="str">
        <f t="shared" si="809"/>
        <v>0.0015-0.00733412615188982i</v>
      </c>
      <c r="N2787" s="57">
        <f t="shared" si="810"/>
        <v>78.09153400574715</v>
      </c>
      <c r="O2787" s="57">
        <f t="shared" si="811"/>
        <v>0.29123497466202841</v>
      </c>
      <c r="P2787" s="371">
        <f t="shared" si="812"/>
        <v>0.29123497466202841</v>
      </c>
      <c r="Q2787" s="371">
        <f t="shared" si="813"/>
        <v>-101.90846599425285</v>
      </c>
      <c r="R2787" s="12">
        <f t="shared" si="814"/>
        <v>78.09153400574715</v>
      </c>
      <c r="S2787" s="57">
        <f t="shared" si="815"/>
        <v>32.979636319350995</v>
      </c>
      <c r="T2787" s="12">
        <f t="shared" si="798"/>
        <v>0.29123497466202841</v>
      </c>
    </row>
    <row r="2788" spans="1:20" x14ac:dyDescent="0.25">
      <c r="A2788" s="57">
        <f t="shared" si="799"/>
        <v>208004.59159003233</v>
      </c>
      <c r="B2788" s="12">
        <f t="shared" si="816"/>
        <v>33104.958937364529</v>
      </c>
      <c r="C2788" s="57" t="str">
        <f t="shared" si="800"/>
        <v>-0.213881443642748-1.00813597033054i</v>
      </c>
      <c r="D2788" s="57" t="str">
        <f t="shared" si="801"/>
        <v>7.4765214930524-2.51666803576802i</v>
      </c>
      <c r="E2788" s="57" t="str">
        <f t="shared" si="802"/>
        <v>209.242857045521-14.2002010156527i</v>
      </c>
      <c r="F2788" s="57" t="str">
        <f t="shared" si="803"/>
        <v>3.81549765903163-2.30992423099404i</v>
      </c>
      <c r="G2788" s="57" t="str">
        <f t="shared" si="804"/>
        <v>0.993660626009537-0.0793674135138085i</v>
      </c>
      <c r="H2788" s="57" t="str">
        <f t="shared" si="805"/>
        <v>18.563804462363-494.742279053961i</v>
      </c>
      <c r="I2788" s="57" t="str">
        <f t="shared" si="806"/>
        <v>-3.02412006651466-5.44621555919383i</v>
      </c>
      <c r="K2788" s="57" t="str">
        <f t="shared" si="807"/>
        <v>0.000908822690822738-0.00489969122697663i</v>
      </c>
      <c r="L2788" s="57" t="str">
        <f t="shared" si="808"/>
        <v>0.000125-0.0151563246546588i</v>
      </c>
      <c r="M2788" s="57" t="str">
        <f t="shared" si="809"/>
        <v>0.0015-0.00730636197637959i</v>
      </c>
      <c r="N2788" s="57">
        <f t="shared" si="810"/>
        <v>78.02199561388565</v>
      </c>
      <c r="O2788" s="57">
        <f t="shared" si="811"/>
        <v>0.26158623720676394</v>
      </c>
      <c r="P2788" s="371">
        <f t="shared" si="812"/>
        <v>0.26158623720676394</v>
      </c>
      <c r="Q2788" s="371">
        <f t="shared" si="813"/>
        <v>-101.97800438611435</v>
      </c>
      <c r="R2788" s="12">
        <f t="shared" si="814"/>
        <v>78.02199561388565</v>
      </c>
      <c r="S2788" s="57">
        <f t="shared" si="815"/>
        <v>33.104958937364529</v>
      </c>
      <c r="T2788" s="12">
        <f t="shared" si="798"/>
        <v>0.26158623720676394</v>
      </c>
    </row>
    <row r="2789" spans="1:20" x14ac:dyDescent="0.25">
      <c r="A2789" s="57">
        <f t="shared" si="799"/>
        <v>208795.00903807447</v>
      </c>
      <c r="B2789" s="12">
        <f t="shared" si="816"/>
        <v>33230.757781326516</v>
      </c>
      <c r="C2789" s="57" t="str">
        <f t="shared" si="800"/>
        <v>-0.21437735987725-1.00443734531268i</v>
      </c>
      <c r="D2789" s="57" t="str">
        <f t="shared" si="801"/>
        <v>7.47416127971039-2.51844487429181i</v>
      </c>
      <c r="E2789" s="57" t="str">
        <f t="shared" si="802"/>
        <v>209.31836219439-14.4682527064214i</v>
      </c>
      <c r="F2789" s="57" t="str">
        <f t="shared" si="803"/>
        <v>3.81531349086246-2.30347675978853i</v>
      </c>
      <c r="G2789" s="57" t="str">
        <f t="shared" si="804"/>
        <v>0.99361266354838-0.0796651641853169i</v>
      </c>
      <c r="H2789" s="57" t="str">
        <f t="shared" si="805"/>
        <v>18.3348311397406-492.134667838797i</v>
      </c>
      <c r="I2789" s="57" t="str">
        <f t="shared" si="806"/>
        <v>-3.00065073602335-5.41606682073719i</v>
      </c>
      <c r="K2789" s="57" t="str">
        <f t="shared" si="807"/>
        <v>0.000907168295683565-0.00488152872216019i</v>
      </c>
      <c r="L2789" s="57" t="str">
        <f t="shared" si="808"/>
        <v>0.000125-0.0150989486497896i</v>
      </c>
      <c r="M2789" s="57" t="str">
        <f t="shared" si="809"/>
        <v>0.0015-0.00727870290533929i</v>
      </c>
      <c r="N2789" s="57">
        <f t="shared" si="810"/>
        <v>77.952111246440836</v>
      </c>
      <c r="O2789" s="57">
        <f t="shared" si="811"/>
        <v>0.23191544258568836</v>
      </c>
      <c r="P2789" s="371">
        <f t="shared" si="812"/>
        <v>0.23191544258568836</v>
      </c>
      <c r="Q2789" s="371">
        <f t="shared" si="813"/>
        <v>-102.04788875355916</v>
      </c>
      <c r="R2789" s="12">
        <f t="shared" si="814"/>
        <v>77.952111246440836</v>
      </c>
      <c r="S2789" s="57">
        <f t="shared" si="815"/>
        <v>33.230757781326517</v>
      </c>
      <c r="T2789" s="12">
        <f t="shared" si="798"/>
        <v>0.23191544258568836</v>
      </c>
    </row>
    <row r="2790" spans="1:20" x14ac:dyDescent="0.25">
      <c r="A2790" s="57">
        <f t="shared" si="799"/>
        <v>209588.43007241917</v>
      </c>
      <c r="B2790" s="12">
        <f t="shared" si="816"/>
        <v>33357.034660895559</v>
      </c>
      <c r="C2790" s="57" t="str">
        <f t="shared" si="800"/>
        <v>-0.214872582411363-1.00074688812107i</v>
      </c>
      <c r="D2790" s="57" t="str">
        <f t="shared" si="801"/>
        <v>7.47178460140956-2.52025075242903i</v>
      </c>
      <c r="E2790" s="57" t="str">
        <f t="shared" si="802"/>
        <v>209.392936586495-14.7373349333317i</v>
      </c>
      <c r="F2790" s="57" t="str">
        <f t="shared" si="803"/>
        <v>3.81512793833755-2.2970622014439i</v>
      </c>
      <c r="G2790" s="57" t="str">
        <f t="shared" si="804"/>
        <v>0.993564340562879-0.0799640026807727i</v>
      </c>
      <c r="H2790" s="57" t="str">
        <f t="shared" si="805"/>
        <v>18.1093515920728-489.547305502778i</v>
      </c>
      <c r="I2790" s="57" t="str">
        <f t="shared" si="806"/>
        <v>-2.9774151604145-5.38616946190326i</v>
      </c>
      <c r="K2790" s="57" t="str">
        <f t="shared" si="807"/>
        <v>0.000905526012668577-0.0048634353229774i</v>
      </c>
      <c r="L2790" s="57" t="str">
        <f t="shared" si="808"/>
        <v>0.000125-0.0150417898483658i</v>
      </c>
      <c r="M2790" s="57" t="str">
        <f t="shared" si="809"/>
        <v>0.0015-0.00725114854088392i</v>
      </c>
      <c r="N2790" s="57">
        <f t="shared" si="810"/>
        <v>77.881881028008152</v>
      </c>
      <c r="O2790" s="57">
        <f t="shared" si="811"/>
        <v>0.20222253323456954</v>
      </c>
      <c r="P2790" s="371">
        <f t="shared" si="812"/>
        <v>0.20222253323456954</v>
      </c>
      <c r="Q2790" s="371">
        <f t="shared" si="813"/>
        <v>-102.11811897199185</v>
      </c>
      <c r="R2790" s="12">
        <f t="shared" si="814"/>
        <v>77.881881028008152</v>
      </c>
      <c r="S2790" s="57">
        <f t="shared" si="815"/>
        <v>33.357034660895557</v>
      </c>
      <c r="T2790" s="12">
        <f t="shared" si="798"/>
        <v>0.20222253323456954</v>
      </c>
    </row>
    <row r="2791" spans="1:20" x14ac:dyDescent="0.25">
      <c r="A2791" s="57">
        <f t="shared" si="799"/>
        <v>210384.86610669433</v>
      </c>
      <c r="B2791" s="12">
        <f t="shared" si="816"/>
        <v>33483.79139260696</v>
      </c>
      <c r="C2791" s="57" t="str">
        <f t="shared" si="800"/>
        <v>-0.215367073160308-0.997064578470239i</v>
      </c>
      <c r="D2791" s="57" t="str">
        <f t="shared" si="801"/>
        <v>7.46939135435306-2.5220856208252i</v>
      </c>
      <c r="E2791" s="57" t="str">
        <f t="shared" si="802"/>
        <v>209.466575366753-15.0074456668933i</v>
      </c>
      <c r="F2791" s="57" t="str">
        <f t="shared" si="803"/>
        <v>3.81494099118802-2.29068046116083i</v>
      </c>
      <c r="G2791" s="57" t="str">
        <f t="shared" si="804"/>
        <v>0.993515654378735-0.080263932641808i</v>
      </c>
      <c r="H2791" s="57" t="str">
        <f t="shared" si="805"/>
        <v>17.8873005424982-486.979950983397i</v>
      </c>
      <c r="I2791" s="57" t="str">
        <f t="shared" si="806"/>
        <v>-2.95441053760824-5.35652019367644i</v>
      </c>
      <c r="K2791" s="57" t="str">
        <f t="shared" si="807"/>
        <v>0.00090389574841118-0.00484541078117501i</v>
      </c>
      <c r="L2791" s="57" t="str">
        <f t="shared" si="808"/>
        <v>0.000125-0.0149848474281389i</v>
      </c>
      <c r="M2791" s="57" t="str">
        <f t="shared" si="809"/>
        <v>0.0015-0.00722369848663471i</v>
      </c>
      <c r="N2791" s="57">
        <f t="shared" si="810"/>
        <v>77.811305075639709</v>
      </c>
      <c r="O2791" s="57">
        <f t="shared" si="811"/>
        <v>0.17250745241432591</v>
      </c>
      <c r="P2791" s="371">
        <f t="shared" si="812"/>
        <v>0.17250745241432591</v>
      </c>
      <c r="Q2791" s="371">
        <f t="shared" si="813"/>
        <v>-102.18869492436029</v>
      </c>
      <c r="R2791" s="12">
        <f t="shared" si="814"/>
        <v>77.811305075639709</v>
      </c>
      <c r="S2791" s="57">
        <f t="shared" si="815"/>
        <v>33.48379139260696</v>
      </c>
      <c r="T2791" s="12">
        <f t="shared" si="798"/>
        <v>0.17250745241432591</v>
      </c>
    </row>
    <row r="2792" spans="1:20" x14ac:dyDescent="0.25">
      <c r="A2792" s="57">
        <f t="shared" si="799"/>
        <v>211184.32859789979</v>
      </c>
      <c r="B2792" s="12">
        <f t="shared" si="816"/>
        <v>33611.029799898868</v>
      </c>
      <c r="C2792" s="57" t="str">
        <f t="shared" si="800"/>
        <v>-0.215860794462307-0.993390396280664i</v>
      </c>
      <c r="D2792" s="57" t="str">
        <f t="shared" si="801"/>
        <v>7.46698143425168-2.52394942980451i</v>
      </c>
      <c r="E2792" s="57" t="str">
        <f t="shared" si="802"/>
        <v>209.539273692511-15.2785828735345i</v>
      </c>
      <c r="F2792" s="57" t="str">
        <f t="shared" si="803"/>
        <v>3.81475263907091-2.28433144458378i</v>
      </c>
      <c r="G2792" s="57" t="str">
        <f t="shared" si="804"/>
        <v>0.993466602302357-0.0805649577183974i</v>
      </c>
      <c r="H2792" s="57" t="str">
        <f t="shared" si="805"/>
        <v>17.6686141656217-484.432367128788i</v>
      </c>
      <c r="I2792" s="57" t="str">
        <f t="shared" si="806"/>
        <v>-2.93163410690899-5.32711578558997i</v>
      </c>
      <c r="K2792" s="57" t="str">
        <f t="shared" si="807"/>
        <v>0.000902277410220602-0.00482745484934877i</v>
      </c>
      <c r="L2792" s="57" t="str">
        <f t="shared" si="808"/>
        <v>0.000125-0.014928120569973i</v>
      </c>
      <c r="M2792" s="57" t="str">
        <f t="shared" si="809"/>
        <v>0.0015-0.00719635234771341i</v>
      </c>
      <c r="N2792" s="57">
        <f t="shared" si="810"/>
        <v>77.740383498778741</v>
      </c>
      <c r="O2792" s="57">
        <f t="shared" si="811"/>
        <v>0.14277014419662604</v>
      </c>
      <c r="P2792" s="371">
        <f t="shared" si="812"/>
        <v>0.14277014419662604</v>
      </c>
      <c r="Q2792" s="371">
        <f t="shared" si="813"/>
        <v>-102.25961650122126</v>
      </c>
      <c r="R2792" s="12">
        <f t="shared" si="814"/>
        <v>77.740383498778741</v>
      </c>
      <c r="S2792" s="57">
        <f t="shared" si="815"/>
        <v>33.611029799898866</v>
      </c>
      <c r="T2792" s="12">
        <f t="shared" si="798"/>
        <v>0.14277014419662604</v>
      </c>
    </row>
    <row r="2793" spans="1:20" x14ac:dyDescent="0.25">
      <c r="A2793" s="57">
        <f t="shared" si="799"/>
        <v>211986.8290465718</v>
      </c>
      <c r="B2793" s="12">
        <f t="shared" si="816"/>
        <v>33738.751713138481</v>
      </c>
      <c r="C2793" s="57" t="str">
        <f t="shared" si="800"/>
        <v>-0.216353709076236-0.989724321674987i</v>
      </c>
      <c r="D2793" s="57" t="str">
        <f t="shared" si="801"/>
        <v>7.4645547363241-2.52584212936285i</v>
      </c>
      <c r="E2793" s="57" t="str">
        <f t="shared" si="802"/>
        <v>209.611026733271-15.5507445158803i</v>
      </c>
      <c r="F2793" s="57" t="str">
        <f t="shared" si="803"/>
        <v>3.81456287156866-2.27801505779945i</v>
      </c>
      <c r="G2793" s="57" t="str">
        <f t="shared" si="804"/>
        <v>0.993417181620726-0.0808670815688294i</v>
      </c>
      <c r="H2793" s="57" t="str">
        <f t="shared" si="805"/>
        <v>17.4532300500413-481.904320619375i</v>
      </c>
      <c r="I2793" s="57" t="str">
        <f t="shared" si="806"/>
        <v>-2.90908314826493-5.29795306443695i</v>
      </c>
      <c r="K2793" s="57" t="str">
        <f t="shared" si="807"/>
        <v>0.000900670906076808-0.00480956728094146i</v>
      </c>
      <c r="L2793" s="57" t="str">
        <f t="shared" si="808"/>
        <v>0.000125-0.0148716084578332i</v>
      </c>
      <c r="M2793" s="57" t="str">
        <f t="shared" si="809"/>
        <v>0.0015-0.00716910973073662i</v>
      </c>
      <c r="N2793" s="57">
        <f t="shared" si="810"/>
        <v>77.669116399195985</v>
      </c>
      <c r="O2793" s="57">
        <f t="shared" si="811"/>
        <v>0.1130105534509433</v>
      </c>
      <c r="P2793" s="371">
        <f t="shared" si="812"/>
        <v>0.1130105534509433</v>
      </c>
      <c r="Q2793" s="371">
        <f t="shared" si="813"/>
        <v>-102.33088360080401</v>
      </c>
      <c r="R2793" s="12">
        <f t="shared" si="814"/>
        <v>77.669116399195985</v>
      </c>
      <c r="S2793" s="57">
        <f t="shared" si="815"/>
        <v>33.738751713138484</v>
      </c>
      <c r="T2793" s="12">
        <f t="shared" si="798"/>
        <v>0.1130105534509433</v>
      </c>
    </row>
    <row r="2794" spans="1:20" x14ac:dyDescent="0.25">
      <c r="A2794" s="57">
        <f t="shared" si="799"/>
        <v>212792.3789969488</v>
      </c>
      <c r="B2794" s="12">
        <f t="shared" si="816"/>
        <v>33866.958969648411</v>
      </c>
      <c r="C2794" s="57" t="str">
        <f t="shared" si="800"/>
        <v>-0.216845780179244-0.986066334974148i</v>
      </c>
      <c r="D2794" s="57" t="str">
        <f t="shared" si="801"/>
        <v>7.46211115529721-2.52776366916077i</v>
      </c>
      <c r="E2794" s="57" t="str">
        <f t="shared" si="802"/>
        <v>209.681829670389-15.8239285530273i</v>
      </c>
      <c r="F2794" s="57" t="str">
        <f t="shared" si="803"/>
        <v>3.81437167818864-2.271731207335i</v>
      </c>
      <c r="G2794" s="57" t="str">
        <f t="shared" si="804"/>
        <v>0.993367389601264-0.0811703078596769i</v>
      </c>
      <c r="H2794" s="57" t="str">
        <f t="shared" si="805"/>
        <v>17.2410871619782-479.39558189135i</v>
      </c>
      <c r="I2794" s="57" t="str">
        <f t="shared" si="806"/>
        <v>-2.88675498154237-5.26902891301486i</v>
      </c>
      <c r="K2794" s="57" t="str">
        <f t="shared" si="807"/>
        <v>0.000899076144625453-0.0047917478302408i</v>
      </c>
      <c r="L2794" s="57" t="str">
        <f t="shared" si="808"/>
        <v>0.000125-0.0148153102787739i</v>
      </c>
      <c r="M2794" s="57" t="str">
        <f t="shared" si="809"/>
        <v>0.0015-0.00714197024381014i</v>
      </c>
      <c r="N2794" s="57">
        <f t="shared" si="810"/>
        <v>77.597503870926076</v>
      </c>
      <c r="O2794" s="57">
        <f t="shared" si="811"/>
        <v>8.3228625830551267E-2</v>
      </c>
      <c r="P2794" s="371">
        <f t="shared" si="812"/>
        <v>8.3228625830551267E-2</v>
      </c>
      <c r="Q2794" s="371">
        <f t="shared" si="813"/>
        <v>-102.40249612907392</v>
      </c>
      <c r="R2794" s="12">
        <f t="shared" si="814"/>
        <v>77.597503870926076</v>
      </c>
      <c r="S2794" s="57">
        <f t="shared" si="815"/>
        <v>33.866958969648408</v>
      </c>
      <c r="T2794" s="12">
        <f t="shared" si="798"/>
        <v>8.3228625830551267E-2</v>
      </c>
    </row>
    <row r="2795" spans="1:20" x14ac:dyDescent="0.25">
      <c r="A2795" s="57">
        <f t="shared" si="799"/>
        <v>213600.99003713721</v>
      </c>
      <c r="B2795" s="12">
        <f t="shared" si="816"/>
        <v>33995.653413733075</v>
      </c>
      <c r="C2795" s="57" t="str">
        <f t="shared" si="800"/>
        <v>-0.217336971364333-0.98241641669357i</v>
      </c>
      <c r="D2795" s="57" t="str">
        <f t="shared" si="801"/>
        <v>7.45965058540613-2.52971399851633i</v>
      </c>
      <c r="E2795" s="57" t="str">
        <f t="shared" si="802"/>
        <v>209.751677696781-16.0981329408124i</v>
      </c>
      <c r="F2795" s="57" t="str">
        <f t="shared" si="803"/>
        <v>3.81417904836254-2.26547980015646i</v>
      </c>
      <c r="G2795" s="57" t="str">
        <f t="shared" si="804"/>
        <v>0.993317223491704-0.081474640265767i</v>
      </c>
      <c r="H2795" s="57" t="str">
        <f t="shared" si="805"/>
        <v>17.032125809973-476.905925061966i</v>
      </c>
      <c r="I2795" s="57" t="str">
        <f t="shared" si="806"/>
        <v>-2.86464696581543-5.24034026890239i</v>
      </c>
      <c r="K2795" s="57" t="str">
        <f t="shared" si="807"/>
        <v>0.000897493035172879-0.00477399625237739i</v>
      </c>
      <c r="L2795" s="57" t="str">
        <f t="shared" si="808"/>
        <v>0.000125-0.0147592252229267i</v>
      </c>
      <c r="M2795" s="57" t="str">
        <f t="shared" si="809"/>
        <v>0.0015-0.00711493349652335i</v>
      </c>
      <c r="N2795" s="57">
        <f t="shared" si="810"/>
        <v>77.52554600020575</v>
      </c>
      <c r="O2795" s="57">
        <f t="shared" si="811"/>
        <v>5.3424307758603191E-2</v>
      </c>
      <c r="P2795" s="371">
        <f t="shared" si="812"/>
        <v>5.3424307758603191E-2</v>
      </c>
      <c r="Q2795" s="371">
        <f t="shared" si="813"/>
        <v>-102.47445399979425</v>
      </c>
      <c r="R2795" s="12">
        <f t="shared" si="814"/>
        <v>77.52554600020575</v>
      </c>
      <c r="S2795" s="57">
        <f t="shared" si="815"/>
        <v>33.995653413733073</v>
      </c>
      <c r="T2795" s="12">
        <f t="shared" si="798"/>
        <v>5.3424307758603191E-2</v>
      </c>
    </row>
    <row r="2796" spans="1:20" x14ac:dyDescent="0.25">
      <c r="A2796" s="57">
        <f t="shared" si="799"/>
        <v>214412.6737992783</v>
      </c>
      <c r="B2796" s="12">
        <f t="shared" si="816"/>
        <v>34124.836896705259</v>
      </c>
      <c r="C2796" s="57" t="str">
        <f t="shared" si="800"/>
        <v>-0.21782724663793-0.978774547539449i</v>
      </c>
      <c r="D2796" s="57" t="str">
        <f t="shared" si="801"/>
        <v>7.45717292039455-2.53169306639794i</v>
      </c>
      <c r="E2796" s="57" t="str">
        <f t="shared" si="802"/>
        <v>209.820566016629-16.3733556320751i</v>
      </c>
      <c r="F2796" s="57" t="str">
        <f t="shared" si="803"/>
        <v>3.813984971446-2.25926074366703i</v>
      </c>
      <c r="G2796" s="57" t="str">
        <f t="shared" si="804"/>
        <v>0.993266680519955-0.0817800824701506i</v>
      </c>
      <c r="H2796" s="57" t="str">
        <f t="shared" si="805"/>
        <v>16.8262876106151-474.43512785658i</v>
      </c>
      <c r="I2796" s="57" t="str">
        <f t="shared" si="806"/>
        <v>-2.84275649867028-5.21188412326821i</v>
      </c>
      <c r="K2796" s="57" t="str">
        <f t="shared" si="807"/>
        <v>0.000895921487681133-0.00475631230332269i</v>
      </c>
      <c r="L2796" s="57" t="str">
        <f t="shared" si="808"/>
        <v>0.000125-0.0147033524834895i</v>
      </c>
      <c r="M2796" s="57" t="str">
        <f t="shared" si="809"/>
        <v>0.0015-0.00708799909994356i</v>
      </c>
      <c r="N2796" s="57">
        <f t="shared" si="810"/>
        <v>77.453242865413074</v>
      </c>
      <c r="O2796" s="57">
        <f t="shared" si="811"/>
        <v>2.3597546414766253E-2</v>
      </c>
      <c r="P2796" s="371">
        <f t="shared" si="812"/>
        <v>2.3597546414766253E-2</v>
      </c>
      <c r="Q2796" s="371">
        <f t="shared" si="813"/>
        <v>-102.54675713458693</v>
      </c>
      <c r="R2796" s="12">
        <f t="shared" si="814"/>
        <v>77.453242865413074</v>
      </c>
      <c r="S2796" s="57">
        <f t="shared" si="815"/>
        <v>34.124836896705261</v>
      </c>
      <c r="T2796" s="12">
        <f t="shared" ref="T2796:T2859" si="817">P2796</f>
        <v>2.3597546414766253E-2</v>
      </c>
    </row>
    <row r="2797" spans="1:20" x14ac:dyDescent="0.25">
      <c r="A2797" s="57">
        <f t="shared" ref="A2797:A2860" si="818">2*PI()*B2797</f>
        <v>215227.44195971556</v>
      </c>
      <c r="B2797" s="12">
        <f t="shared" si="816"/>
        <v>34254.511276912737</v>
      </c>
      <c r="C2797" s="57" t="str">
        <f t="shared" ref="C2797:C2860" si="819">IMPRODUCT(D2797,E2797,$C$40,,K2797,$C$41)</f>
        <v>-0.218316570417412-0.975140708404939i</v>
      </c>
      <c r="D2797" s="57" t="str">
        <f t="shared" ref="D2797:D2860" si="820">IMDIV(IMPRODUCT($C$37,$C$38,COMPLEX(1,A2797/$C$38)),IMSUM(-1*A2797*A2797/$C$39,COMPLEX(0,1*A2797)))</f>
        <v>7.45467805351511-2.53370082141721i</v>
      </c>
      <c r="E2797" s="57" t="str">
        <f t="shared" ref="E2797:E2860" si="821">IMDIV(IMPRODUCT(IMSUM(F2797,G2797),$C$29,H2797),IMSUM(1,I2797))</f>
        <v>209.888489845055-16.6495945769157i</v>
      </c>
      <c r="F2797" s="57" t="str">
        <f t="shared" ref="F2797:F2860" si="822">IMDIV(IMPRODUCT($C$14,$C$15,COMPLEX(1,A2797/$C$15)),IMSUM(-1*A2797*A2797/$C$16,COMPLEX(0,A2797)))</f>
        <v>3.81378943671798-2.25307394570543i</v>
      </c>
      <c r="G2797" s="57" t="str">
        <f t="shared" ref="G2797:G2860" si="823">IMDIV(1,COMPLEX(1,A2797*$C$9*$C$10))</f>
        <v>0.993215757893968-0.08208663816407i</v>
      </c>
      <c r="H2797" s="57" t="str">
        <f t="shared" ref="H2797:H2860" si="824">IMDIV($C$3,IMSUM(K2797,COMPLEX(0,$C$28*A2797)))</f>
        <v>16.623515455268-471.982971537407i</v>
      </c>
      <c r="I2797" s="57" t="str">
        <f t="shared" ref="I2797:I2860" si="825">IMPRODUCT(F2797,$C$29,H2797,$C$31)</f>
        <v>-2.82108101552385-5.18365751971003i</v>
      </c>
      <c r="K2797" s="57" t="str">
        <f t="shared" ref="K2797:K2860" si="826">IF($C$26&lt;=0,IMDIV(1,IMSUM(IMDIV(1,L2797),1/$C$18)),IMDIV(1,IMSUM(IMDIV(1,L2797),1/$C$18,IMDIV(1,M2797))))</f>
        <v>0.000894361412763043-0.0047386957398869i</v>
      </c>
      <c r="L2797" s="57" t="str">
        <f t="shared" ref="L2797:L2860" si="827">IMSUM($C$21/$C$22,IMDIV(1,COMPLEX(0,$C$20*$C$22*A2797)))</f>
        <v>0.000125-0.0146476912567139i</v>
      </c>
      <c r="M2797" s="57" t="str">
        <f t="shared" ref="M2797:M2860" si="828">IMSUM($C$25/$C$26,IMDIV(1,COMPLEX(0,$C$24*$C$26*A2797)))</f>
        <v>0.0015-0.00706116666661042i</v>
      </c>
      <c r="N2797" s="57">
        <f t="shared" ref="N2797:N2860" si="829">ABS(R2797)</f>
        <v>77.380594537007283</v>
      </c>
      <c r="O2797" s="57">
        <f t="shared" ref="O2797:O2860" si="830">ABS(P2797)</f>
        <v>6.251710279377173E-3</v>
      </c>
      <c r="P2797" s="371">
        <f t="shared" ref="P2797:P2860" si="831">20*LOG10(IMABS(C2797))</f>
        <v>-6.251710279377173E-3</v>
      </c>
      <c r="Q2797" s="371">
        <f t="shared" ref="Q2797:Q2860" si="832">IMARGUMENT(C2797)*180/PI()</f>
        <v>-102.61940546299272</v>
      </c>
      <c r="R2797" s="12">
        <f t="shared" ref="R2797:R2860" si="833">IF(Q2797&lt;0,Q2797+180,Q2797-180)</f>
        <v>77.380594537007283</v>
      </c>
      <c r="S2797" s="57">
        <f t="shared" ref="S2797:S2860" si="834">B2797/1000</f>
        <v>34.254511276912737</v>
      </c>
      <c r="T2797" s="12">
        <f t="shared" si="817"/>
        <v>-6.251710279377173E-3</v>
      </c>
    </row>
    <row r="2798" spans="1:20" x14ac:dyDescent="0.25">
      <c r="A2798" s="57">
        <f t="shared" si="818"/>
        <v>216045.30623916248</v>
      </c>
      <c r="B2798" s="12">
        <f t="shared" ref="B2798:B2861" si="835">B2797*(1+B$42)</f>
        <v>34384.678419765005</v>
      </c>
      <c r="C2798" s="57" t="str">
        <f t="shared" si="819"/>
        <v>-0.21880490752865-0.971514880366559i</v>
      </c>
      <c r="D2798" s="57" t="str">
        <f t="shared" si="820"/>
        <v>7.45216587752994-2.5357372118218i</v>
      </c>
      <c r="E2798" s="57" t="str">
        <f t="shared" si="821"/>
        <v>209.955444407827-16.9268477229483i</v>
      </c>
      <c r="F2798" s="57" t="str">
        <f t="shared" si="822"/>
        <v>3.81359243338032-2.24691931454432i</v>
      </c>
      <c r="G2798" s="57" t="str">
        <f t="shared" si="823"/>
        <v>0.993164452801601-0.0823943110469269i</v>
      </c>
      <c r="H2798" s="57" t="str">
        <f t="shared" si="824"/>
        <v>16.4237534777603-469.54924083392i</v>
      </c>
      <c r="I2798" s="57" t="str">
        <f t="shared" si="825"/>
        <v>-2.79961798895642-5.15565755312346i</v>
      </c>
      <c r="K2798" s="57" t="str">
        <f t="shared" si="826"/>
        <v>0.000892812721677272-0.00472114631971689i</v>
      </c>
      <c r="L2798" s="57" t="str">
        <f t="shared" si="827"/>
        <v>0.000125-0.0145922407418948i</v>
      </c>
      <c r="M2798" s="57" t="str">
        <f t="shared" si="828"/>
        <v>0.0015-0.00703443581053041i</v>
      </c>
      <c r="N2798" s="57">
        <f t="shared" si="829"/>
        <v>77.3076010774693</v>
      </c>
      <c r="O2798" s="57">
        <f t="shared" si="830"/>
        <v>3.6123513673360308E-2</v>
      </c>
      <c r="P2798" s="371">
        <f t="shared" si="831"/>
        <v>-3.6123513673360308E-2</v>
      </c>
      <c r="Q2798" s="371">
        <f t="shared" si="832"/>
        <v>-102.6923989225307</v>
      </c>
      <c r="R2798" s="12">
        <f t="shared" si="833"/>
        <v>77.3076010774693</v>
      </c>
      <c r="S2798" s="57">
        <f t="shared" si="834"/>
        <v>34.384678419765002</v>
      </c>
      <c r="T2798" s="12">
        <f t="shared" si="817"/>
        <v>-3.6123513673360308E-2</v>
      </c>
    </row>
    <row r="2799" spans="1:20" x14ac:dyDescent="0.25">
      <c r="A2799" s="57">
        <f t="shared" si="818"/>
        <v>216866.27840287128</v>
      </c>
      <c r="B2799" s="12">
        <f t="shared" si="835"/>
        <v>34515.34019776011</v>
      </c>
      <c r="C2799" s="57" t="str">
        <f t="shared" si="819"/>
        <v>-0.219292223203458-0.967897044680412i</v>
      </c>
      <c r="D2799" s="57" t="str">
        <f t="shared" si="820"/>
        <v>7.44963628471057-2.5378021854879i</v>
      </c>
      <c r="E2799" s="57" t="str">
        <f t="shared" si="821"/>
        <v>210.021424941025-17.2051130155468i</v>
      </c>
      <c r="F2799" s="57" t="str">
        <f t="shared" si="822"/>
        <v>3.81339395055718-2.24079675888848i</v>
      </c>
      <c r="G2799" s="57" t="str">
        <f t="shared" si="823"/>
        <v>0.993112762410484-0.082703104826249i</v>
      </c>
      <c r="H2799" s="57" t="str">
        <f t="shared" si="824"/>
        <v>16.2269470230119-467.133723874884i</v>
      </c>
      <c r="I2799" s="57" t="str">
        <f t="shared" si="825"/>
        <v>-2.77836492805789-5.12788136859975i</v>
      </c>
      <c r="K2799" s="57" t="str">
        <f t="shared" si="826"/>
        <v>0.000891275326323503-0.0047036638012942i</v>
      </c>
      <c r="L2799" s="57" t="str">
        <f t="shared" si="827"/>
        <v>0.000125-0.0145370001413576i</v>
      </c>
      <c r="M2799" s="57" t="str">
        <f t="shared" si="828"/>
        <v>0.0015-0.00700780614717118i</v>
      </c>
      <c r="N2799" s="57">
        <f t="shared" si="829"/>
        <v>77.234262541244604</v>
      </c>
      <c r="O2799" s="57">
        <f t="shared" si="830"/>
        <v>6.6017914402884792E-2</v>
      </c>
      <c r="P2799" s="371">
        <f t="shared" si="831"/>
        <v>-6.6017914402884792E-2</v>
      </c>
      <c r="Q2799" s="371">
        <f t="shared" si="832"/>
        <v>-102.7657374587554</v>
      </c>
      <c r="R2799" s="12">
        <f t="shared" si="833"/>
        <v>77.234262541244604</v>
      </c>
      <c r="S2799" s="57">
        <f t="shared" si="834"/>
        <v>34.515340197760111</v>
      </c>
      <c r="T2799" s="12">
        <f t="shared" si="817"/>
        <v>-6.6017914402884792E-2</v>
      </c>
    </row>
    <row r="2800" spans="1:20" x14ac:dyDescent="0.25">
      <c r="A2800" s="57">
        <f t="shared" si="818"/>
        <v>217690.37026080218</v>
      </c>
      <c r="B2800" s="12">
        <f t="shared" si="835"/>
        <v>34646.4984905116</v>
      </c>
      <c r="C2800" s="57" t="str">
        <f t="shared" si="819"/>
        <v>-0.219778483077098-0.964287182778651i</v>
      </c>
      <c r="D2800" s="57" t="str">
        <f t="shared" si="820"/>
        <v>7.447089166839-2.5398956899132i</v>
      </c>
      <c r="E2800" s="57" t="str">
        <f t="shared" si="821"/>
        <v>210.086426690727-17.4843883980868i</v>
      </c>
      <c r="F2800" s="57" t="str">
        <f t="shared" si="822"/>
        <v>3.8131939772945-2.23470618787333i</v>
      </c>
      <c r="G2800" s="57" t="str">
        <f t="shared" si="823"/>
        <v>0.993060683867883-0.0830130232176556i</v>
      </c>
      <c r="H2800" s="57" t="str">
        <f t="shared" si="824"/>
        <v>16.03304261656-464.736212121949i</v>
      </c>
      <c r="I2800" s="57" t="str">
        <f t="shared" si="825"/>
        <v>-2.75731937778761-5.1003261603514i</v>
      </c>
      <c r="K2800" s="57" t="str">
        <f t="shared" si="826"/>
        <v>0.00088974913923755-0.00468624794393283i</v>
      </c>
      <c r="L2800" s="57" t="str">
        <f t="shared" si="827"/>
        <v>0.000125-0.0144819686604479i</v>
      </c>
      <c r="M2800" s="57" t="str">
        <f t="shared" si="828"/>
        <v>0.0015-0.00698127729345603i</v>
      </c>
      <c r="N2800" s="57">
        <f t="shared" si="829"/>
        <v>77.160578974685279</v>
      </c>
      <c r="O2800" s="57">
        <f t="shared" si="830"/>
        <v>9.5934962403025348E-2</v>
      </c>
      <c r="P2800" s="371">
        <f t="shared" si="831"/>
        <v>-9.5934962403025348E-2</v>
      </c>
      <c r="Q2800" s="371">
        <f t="shared" si="832"/>
        <v>-102.83942102531472</v>
      </c>
      <c r="R2800" s="12">
        <f t="shared" si="833"/>
        <v>77.160578974685279</v>
      </c>
      <c r="S2800" s="57">
        <f t="shared" si="834"/>
        <v>34.646498490511597</v>
      </c>
      <c r="T2800" s="12">
        <f t="shared" si="817"/>
        <v>-9.5934962403025348E-2</v>
      </c>
    </row>
    <row r="2801" spans="1:20" x14ac:dyDescent="0.25">
      <c r="A2801" s="57">
        <f t="shared" si="818"/>
        <v>218517.59366779326</v>
      </c>
      <c r="B2801" s="12">
        <f t="shared" si="835"/>
        <v>34778.155184775547</v>
      </c>
      <c r="C2801" s="57" t="str">
        <f t="shared" si="819"/>
        <v>-0.220263653185693-0.960685276265857i</v>
      </c>
      <c r="D2801" s="57" t="str">
        <f t="shared" si="820"/>
        <v>7.44452441520783-2.54201767220938i</v>
      </c>
      <c r="E2801" s="57" t="str">
        <f t="shared" si="821"/>
        <v>210.150444912677-17.7646718121778i</v>
      </c>
      <c r="F2801" s="57" t="str">
        <f t="shared" si="822"/>
        <v>3.81299250255952-2.22864751106321i</v>
      </c>
      <c r="G2801" s="57" t="str">
        <f t="shared" si="823"/>
        <v>0.993008214300563-0.0833240699448236i</v>
      </c>
      <c r="H2801" s="57" t="str">
        <f t="shared" si="824"/>
        <v>15.8419879349632-462.356500304785i</v>
      </c>
      <c r="I2801" s="57" t="str">
        <f t="shared" si="825"/>
        <v>-2.73647891834718-5.07298917066511i</v>
      </c>
      <c r="K2801" s="57" t="str">
        <f t="shared" si="826"/>
        <v>0.000888234073586587-0.0046688985077773i</v>
      </c>
      <c r="L2801" s="57" t="str">
        <f t="shared" si="827"/>
        <v>0.000125-0.0144271455075193i</v>
      </c>
      <c r="M2801" s="57" t="str">
        <f t="shared" si="828"/>
        <v>0.0015-0.00695484886775855i</v>
      </c>
      <c r="N2801" s="57">
        <f t="shared" si="829"/>
        <v>77.086550415995305</v>
      </c>
      <c r="O2801" s="57">
        <f t="shared" si="830"/>
        <v>0.1258747069226076</v>
      </c>
      <c r="P2801" s="371">
        <f t="shared" si="831"/>
        <v>-0.1258747069226076</v>
      </c>
      <c r="Q2801" s="371">
        <f t="shared" si="832"/>
        <v>-102.9134495840047</v>
      </c>
      <c r="R2801" s="12">
        <f t="shared" si="833"/>
        <v>77.086550415995305</v>
      </c>
      <c r="S2801" s="57">
        <f t="shared" si="834"/>
        <v>34.778155184775549</v>
      </c>
      <c r="T2801" s="12">
        <f t="shared" si="817"/>
        <v>-0.1258747069226076</v>
      </c>
    </row>
    <row r="2802" spans="1:20" x14ac:dyDescent="0.25">
      <c r="A2802" s="57">
        <f t="shared" si="818"/>
        <v>219347.96052373087</v>
      </c>
      <c r="B2802" s="12">
        <f t="shared" si="835"/>
        <v>34910.312174477694</v>
      </c>
      <c r="C2802" s="57" t="str">
        <f t="shared" si="819"/>
        <v>-0.220747699963671-0.957091306915442i</v>
      </c>
      <c r="D2802" s="57" t="str">
        <f t="shared" si="820"/>
        <v>7.44194192062101-2.54416807909471i</v>
      </c>
      <c r="E2802" s="57" t="str">
        <f t="shared" si="821"/>
        <v>210.213474871944-18.045961197899i</v>
      </c>
      <c r="F2802" s="57" t="str">
        <f t="shared" si="822"/>
        <v>3.81278951524023-2.22262063844973i</v>
      </c>
      <c r="G2802" s="57" t="str">
        <f t="shared" si="823"/>
        <v>0.992955350814648-0.0836362487394504i</v>
      </c>
      <c r="H2802" s="57" t="str">
        <f t="shared" si="824"/>
        <v>15.6537317770482-459.994386357701i</v>
      </c>
      <c r="I2802" s="57" t="str">
        <f t="shared" si="825"/>
        <v>-2.71584116456594-5.04586768888106i</v>
      </c>
      <c r="K2802" s="57" t="str">
        <f t="shared" si="826"/>
        <v>0.000886730043164358-0.00465161525380047i</v>
      </c>
      <c r="L2802" s="57" t="str">
        <f t="shared" si="827"/>
        <v>0.000125-0.0143725298939224i</v>
      </c>
      <c r="M2802" s="57" t="str">
        <f t="shared" si="828"/>
        <v>0.0015-0.00692852048989694i</v>
      </c>
      <c r="N2802" s="57">
        <f t="shared" si="829"/>
        <v>77.012176895173795</v>
      </c>
      <c r="O2802" s="57">
        <f t="shared" si="830"/>
        <v>0.15583719653866482</v>
      </c>
      <c r="P2802" s="371">
        <f t="shared" si="831"/>
        <v>-0.15583719653866482</v>
      </c>
      <c r="Q2802" s="371">
        <f t="shared" si="832"/>
        <v>-102.98782310482621</v>
      </c>
      <c r="R2802" s="12">
        <f t="shared" si="833"/>
        <v>77.012176895173795</v>
      </c>
      <c r="S2802" s="57">
        <f t="shared" si="834"/>
        <v>34.910312174477696</v>
      </c>
      <c r="T2802" s="12">
        <f t="shared" si="817"/>
        <v>-0.15583719653866482</v>
      </c>
    </row>
    <row r="2803" spans="1:20" x14ac:dyDescent="0.25">
      <c r="A2803" s="57">
        <f t="shared" si="818"/>
        <v>220181.48277372107</v>
      </c>
      <c r="B2803" s="12">
        <f t="shared" si="835"/>
        <v>35042.97136074071</v>
      </c>
      <c r="C2803" s="57" t="str">
        <f t="shared" si="819"/>
        <v>-0.221230590241153-0.953505256666193i</v>
      </c>
      <c r="D2803" s="57" t="str">
        <f t="shared" si="820"/>
        <v>7.43934157339449-2.54634685688672i</v>
      </c>
      <c r="E2803" s="57" t="str">
        <f t="shared" si="821"/>
        <v>210.275511842594-18.3282544940163i</v>
      </c>
      <c r="F2803" s="57" t="str">
        <f t="shared" si="822"/>
        <v>3.81258500414481-2.21662548045014i</v>
      </c>
      <c r="G2803" s="57" t="str">
        <f t="shared" si="823"/>
        <v>0.992902090495485-0.0839495633412185i</v>
      </c>
      <c r="H2803" s="57" t="str">
        <f t="shared" si="824"/>
        <v>15.4682240359766-457.649671357707i</v>
      </c>
      <c r="I2803" s="57" t="str">
        <f t="shared" si="825"/>
        <v>-2.69540376529909-5.01895905039755i</v>
      </c>
      <c r="K2803" s="57" t="str">
        <f t="shared" si="826"/>
        <v>0.000885236962386446-0.00463439794380146i</v>
      </c>
      <c r="L2803" s="57" t="str">
        <f t="shared" si="827"/>
        <v>0.000125-0.0143181210339932i</v>
      </c>
      <c r="M2803" s="57" t="str">
        <f t="shared" si="828"/>
        <v>0.0015-0.00690229178112867i</v>
      </c>
      <c r="N2803" s="57">
        <f t="shared" si="829"/>
        <v>76.937458433962334</v>
      </c>
      <c r="O2803" s="57">
        <f t="shared" si="830"/>
        <v>0.18582247917007691</v>
      </c>
      <c r="P2803" s="371">
        <f t="shared" si="831"/>
        <v>-0.18582247917007691</v>
      </c>
      <c r="Q2803" s="371">
        <f t="shared" si="832"/>
        <v>-103.06254156603767</v>
      </c>
      <c r="R2803" s="12">
        <f t="shared" si="833"/>
        <v>76.937458433962334</v>
      </c>
      <c r="S2803" s="57">
        <f t="shared" si="834"/>
        <v>35.042971360740708</v>
      </c>
      <c r="T2803" s="12">
        <f t="shared" si="817"/>
        <v>-0.18582247917007691</v>
      </c>
    </row>
    <row r="2804" spans="1:20" x14ac:dyDescent="0.25">
      <c r="A2804" s="57">
        <f t="shared" si="818"/>
        <v>221018.17240826119</v>
      </c>
      <c r="B2804" s="12">
        <f t="shared" si="835"/>
        <v>35176.134651911525</v>
      </c>
      <c r="C2804" s="57" t="str">
        <f t="shared" si="819"/>
        <v>-0.221712291241317-0.949927107618745i</v>
      </c>
      <c r="D2804" s="57" t="str">
        <f t="shared" si="820"/>
        <v>7.43672326335682-2.5485539514946i</v>
      </c>
      <c r="E2804" s="57" t="str">
        <f t="shared" si="821"/>
        <v>210.33655110734-18.6115496382028i</v>
      </c>
      <c r="F2804" s="57" t="str">
        <f t="shared" si="822"/>
        <v>3.81237895800118-2.2106619479057i</v>
      </c>
      <c r="G2804" s="57" t="str">
        <f t="shared" si="823"/>
        <v>0.992848430407501-0.0842640174977574i</v>
      </c>
      <c r="H2804" s="57" t="str">
        <f t="shared" si="824"/>
        <v>15.2854156721049-455.322159464014i</v>
      </c>
      <c r="I2804" s="57" t="str">
        <f t="shared" si="825"/>
        <v>-2.67516440283796-4.99226063570103i</v>
      </c>
      <c r="K2804" s="57" t="str">
        <f t="shared" si="826"/>
        <v>0.000883754746285569-0.00461724634040355i</v>
      </c>
      <c r="L2804" s="57" t="str">
        <f t="shared" si="827"/>
        <v>0.000125-0.0142639181450421i</v>
      </c>
      <c r="M2804" s="57" t="str">
        <f t="shared" si="828"/>
        <v>0.0015-0.0068761623641449i</v>
      </c>
      <c r="N2804" s="57">
        <f t="shared" si="829"/>
        <v>76.862395045792283</v>
      </c>
      <c r="O2804" s="57">
        <f t="shared" si="830"/>
        <v>0.21583060209219518</v>
      </c>
      <c r="P2804" s="371">
        <f t="shared" si="831"/>
        <v>-0.21583060209219518</v>
      </c>
      <c r="Q2804" s="371">
        <f t="shared" si="832"/>
        <v>-103.13760495420772</v>
      </c>
      <c r="R2804" s="12">
        <f t="shared" si="833"/>
        <v>76.862395045792283</v>
      </c>
      <c r="S2804" s="57">
        <f t="shared" si="834"/>
        <v>35.176134651911525</v>
      </c>
      <c r="T2804" s="12">
        <f t="shared" si="817"/>
        <v>-0.21583060209219518</v>
      </c>
    </row>
    <row r="2805" spans="1:20" x14ac:dyDescent="0.25">
      <c r="A2805" s="57">
        <f t="shared" si="818"/>
        <v>221858.04146341261</v>
      </c>
      <c r="B2805" s="12">
        <f t="shared" si="835"/>
        <v>35309.803963588791</v>
      </c>
      <c r="C2805" s="57" t="str">
        <f t="shared" si="819"/>
        <v>-0.222192770577775-0.946356842032136i</v>
      </c>
      <c r="D2805" s="57" t="str">
        <f t="shared" si="820"/>
        <v>7.43408687984994-2.55078930841174i</v>
      </c>
      <c r="E2805" s="57" t="str">
        <f t="shared" si="821"/>
        <v>210.396587957191-18.8958445672498i</v>
      </c>
      <c r="F2805" s="57" t="str">
        <f t="shared" si="822"/>
        <v>3.81217136545629-2.20472995208003i</v>
      </c>
      <c r="G2805" s="57" t="str">
        <f t="shared" si="823"/>
        <v>0.99279436759407-0.0845796149646059i</v>
      </c>
      <c r="H2805" s="57" t="str">
        <f t="shared" si="824"/>
        <v>15.1052586866094-453.011657858879i</v>
      </c>
      <c r="I2805" s="57" t="str">
        <f t="shared" si="825"/>
        <v>-2.65512079233222-4.96576986941966i</v>
      </c>
      <c r="K2805" s="57" t="str">
        <f t="shared" si="826"/>
        <v>0.000882283310506881-0.00460016020705213i</v>
      </c>
      <c r="L2805" s="57" t="str">
        <f t="shared" si="827"/>
        <v>0.000125-0.0142099204473422i</v>
      </c>
      <c r="M2805" s="57" t="str">
        <f t="shared" si="828"/>
        <v>0.0015-0.00685013186306528i</v>
      </c>
      <c r="N2805" s="57">
        <f t="shared" si="829"/>
        <v>76.78698673573146</v>
      </c>
      <c r="O2805" s="57">
        <f t="shared" si="830"/>
        <v>0.24586161195102926</v>
      </c>
      <c r="P2805" s="371">
        <f t="shared" si="831"/>
        <v>-0.24586161195102926</v>
      </c>
      <c r="Q2805" s="371">
        <f t="shared" si="832"/>
        <v>-103.21301326426854</v>
      </c>
      <c r="R2805" s="12">
        <f t="shared" si="833"/>
        <v>76.78698673573146</v>
      </c>
      <c r="S2805" s="57">
        <f t="shared" si="834"/>
        <v>35.309803963588791</v>
      </c>
      <c r="T2805" s="12">
        <f t="shared" si="817"/>
        <v>-0.24586161195102926</v>
      </c>
    </row>
    <row r="2806" spans="1:20" x14ac:dyDescent="0.25">
      <c r="A2806" s="57">
        <f t="shared" si="818"/>
        <v>222701.10202097357</v>
      </c>
      <c r="B2806" s="12">
        <f t="shared" si="835"/>
        <v>35443.981218650428</v>
      </c>
      <c r="C2806" s="57" t="str">
        <f t="shared" si="819"/>
        <v>-0.222671996251901-0.942794442320395i</v>
      </c>
      <c r="D2806" s="57" t="str">
        <f t="shared" si="820"/>
        <v>7.43143231173006-2.55305287270823i</v>
      </c>
      <c r="E2806" s="57" t="str">
        <f t="shared" si="821"/>
        <v>210.455617691099-19.1811372172742i</v>
      </c>
      <c r="F2806" s="57" t="str">
        <f t="shared" si="822"/>
        <v>3.81196221507582-2.19882940465749i</v>
      </c>
      <c r="G2806" s="57" t="str">
        <f t="shared" si="823"/>
        <v>0.992739899077362-0.084896359505172i</v>
      </c>
      <c r="H2806" s="57" t="str">
        <f t="shared" si="824"/>
        <v>14.9277060958572-450.717976689815i</v>
      </c>
      <c r="I2806" s="57" t="str">
        <f t="shared" si="825"/>
        <v>-2.63527068122371-4.93948421940103i</v>
      </c>
      <c r="K2806" s="57" t="str">
        <f t="shared" si="826"/>
        <v>0.00088082257130339-0.00458313930801252i</v>
      </c>
      <c r="L2806" s="57" t="str">
        <f t="shared" si="827"/>
        <v>0.000125-0.0141561271641185i</v>
      </c>
      <c r="M2806" s="57" t="str">
        <f t="shared" si="828"/>
        <v>0.0015-0.00682419990343219i</v>
      </c>
      <c r="N2806" s="57">
        <f t="shared" si="829"/>
        <v>76.711233500433593</v>
      </c>
      <c r="O2806" s="57">
        <f t="shared" si="830"/>
        <v>0.27591555477757956</v>
      </c>
      <c r="P2806" s="371">
        <f t="shared" si="831"/>
        <v>-0.27591555477757956</v>
      </c>
      <c r="Q2806" s="371">
        <f t="shared" si="832"/>
        <v>-103.28876649956641</v>
      </c>
      <c r="R2806" s="12">
        <f t="shared" si="833"/>
        <v>76.711233500433593</v>
      </c>
      <c r="S2806" s="57">
        <f t="shared" si="834"/>
        <v>35.443981218650428</v>
      </c>
      <c r="T2806" s="12">
        <f t="shared" si="817"/>
        <v>-0.27591555477757956</v>
      </c>
    </row>
    <row r="2807" spans="1:20" x14ac:dyDescent="0.25">
      <c r="A2807" s="57">
        <f t="shared" si="818"/>
        <v>223547.36620865329</v>
      </c>
      <c r="B2807" s="12">
        <f t="shared" si="835"/>
        <v>35578.668347281302</v>
      </c>
      <c r="C2807" s="57" t="str">
        <f t="shared" si="819"/>
        <v>-0.22314993665014-0.939239891049184i</v>
      </c>
      <c r="D2807" s="57" t="str">
        <f t="shared" si="820"/>
        <v>7.42875944736837-2.55534458902314i</v>
      </c>
      <c r="E2807" s="57" t="str">
        <f t="shared" si="821"/>
        <v>210.513635615605-19.4674255239144i</v>
      </c>
      <c r="F2807" s="57" t="str">
        <f t="shared" si="822"/>
        <v>3.81175149534344-2.19296021774155i</v>
      </c>
      <c r="G2807" s="57" t="str">
        <f t="shared" si="823"/>
        <v>0.992685021858209-0.085214254890694i</v>
      </c>
      <c r="H2807" s="57" t="str">
        <f t="shared" si="824"/>
        <v>14.7527119064929-448.440929013086i</v>
      </c>
      <c r="I2807" s="57" t="str">
        <f t="shared" si="825"/>
        <v>-2.6156118486917-4.91340119581197i</v>
      </c>
      <c r="K2807" s="57" t="str">
        <f t="shared" si="826"/>
        <v>0.000879372445531277-0.00456618340836794i</v>
      </c>
      <c r="L2807" s="57" t="str">
        <f t="shared" si="827"/>
        <v>0.000125-0.0141025375215367i</v>
      </c>
      <c r="M2807" s="57" t="str">
        <f t="shared" si="828"/>
        <v>0.0015-0.00679836611220582i</v>
      </c>
      <c r="N2807" s="57">
        <f t="shared" si="829"/>
        <v>76.635135328088779</v>
      </c>
      <c r="O2807" s="57">
        <f t="shared" si="830"/>
        <v>0.30599247600204599</v>
      </c>
      <c r="P2807" s="371">
        <f t="shared" si="831"/>
        <v>-0.30599247600204599</v>
      </c>
      <c r="Q2807" s="371">
        <f t="shared" si="832"/>
        <v>-103.36486467191122</v>
      </c>
      <c r="R2807" s="12">
        <f t="shared" si="833"/>
        <v>76.635135328088779</v>
      </c>
      <c r="S2807" s="57">
        <f t="shared" si="834"/>
        <v>35.578668347281301</v>
      </c>
      <c r="T2807" s="12">
        <f t="shared" si="817"/>
        <v>-0.30599247600204599</v>
      </c>
    </row>
    <row r="2808" spans="1:20" x14ac:dyDescent="0.25">
      <c r="A2808" s="57">
        <f t="shared" si="818"/>
        <v>224396.84620024616</v>
      </c>
      <c r="B2808" s="12">
        <f t="shared" si="835"/>
        <v>35713.867287000969</v>
      </c>
      <c r="C2808" s="57" t="str">
        <f t="shared" si="819"/>
        <v>-0.223626560541303-0.935693170932438i</v>
      </c>
      <c r="D2808" s="57" t="str">
        <f t="shared" si="820"/>
        <v>7.42606817465199-2.55766440155693i</v>
      </c>
      <c r="E2808" s="57" t="str">
        <f t="shared" si="821"/>
        <v>210.570637044475-19.7547074225263i</v>
      </c>
      <c r="F2808" s="57" t="str">
        <f t="shared" si="822"/>
        <v>3.81153919466028-2.1871223038531i</v>
      </c>
      <c r="G2808" s="57" t="str">
        <f t="shared" si="823"/>
        <v>0.992629732915959-0.0855333049001986i</v>
      </c>
      <c r="H2808" s="57" t="str">
        <f t="shared" si="824"/>
        <v>14.5802310912252-446.180330738494i</v>
      </c>
      <c r="I2808" s="57" t="str">
        <f t="shared" si="825"/>
        <v>-2.59614210510923-4.88751835026101i</v>
      </c>
      <c r="K2808" s="57" t="str">
        <f t="shared" si="826"/>
        <v>0.000877932850645374-0.00454929227401731i</v>
      </c>
      <c r="L2808" s="57" t="str">
        <f t="shared" si="827"/>
        <v>0.000125-0.0140491507486917i</v>
      </c>
      <c r="M2808" s="57" t="str">
        <f t="shared" si="828"/>
        <v>0.0015-0.00677263011775835i</v>
      </c>
      <c r="N2808" s="57">
        <f t="shared" si="829"/>
        <v>76.558692198374089</v>
      </c>
      <c r="O2808" s="57">
        <f t="shared" si="830"/>
        <v>0.33609242046839916</v>
      </c>
      <c r="P2808" s="371">
        <f t="shared" si="831"/>
        <v>-0.33609242046839916</v>
      </c>
      <c r="Q2808" s="371">
        <f t="shared" si="832"/>
        <v>-103.44130780162591</v>
      </c>
      <c r="R2808" s="12">
        <f t="shared" si="833"/>
        <v>76.558692198374089</v>
      </c>
      <c r="S2808" s="57">
        <f t="shared" si="834"/>
        <v>35.713867287000966</v>
      </c>
      <c r="T2808" s="12">
        <f t="shared" si="817"/>
        <v>-0.33609242046839916</v>
      </c>
    </row>
    <row r="2809" spans="1:20" x14ac:dyDescent="0.25">
      <c r="A2809" s="57">
        <f t="shared" si="818"/>
        <v>225249.55421580712</v>
      </c>
      <c r="B2809" s="12">
        <f t="shared" si="835"/>
        <v>35849.579982691575</v>
      </c>
      <c r="C2809" s="57" t="str">
        <f t="shared" si="819"/>
        <v>-0.224101837073846-0.93215426482906i</v>
      </c>
      <c r="D2809" s="57" t="str">
        <f t="shared" si="820"/>
        <v>7.42335838098514-2.56001225406382i</v>
      </c>
      <c r="E2809" s="57" t="str">
        <f t="shared" si="821"/>
        <v>210.626617298324-20.0429808483677i</v>
      </c>
      <c r="F2809" s="57" t="str">
        <f t="shared" si="822"/>
        <v>3.81132530134453-2.18131557592893i</v>
      </c>
      <c r="G2809" s="57" t="str">
        <f t="shared" si="823"/>
        <v>0.992574029208335-0.0858535133204601i</v>
      </c>
      <c r="H2809" s="57" t="str">
        <f t="shared" si="824"/>
        <v>14.4102195652854-443.93600057538i</v>
      </c>
      <c r="I2809" s="57" t="str">
        <f t="shared" si="825"/>
        <v>-2.57685929151047-4.86183327494228i</v>
      </c>
      <c r="K2809" s="57" t="str">
        <f t="shared" si="826"/>
        <v>0.000876503704694574-0.00453246567167318i</v>
      </c>
      <c r="L2809" s="57" t="str">
        <f t="shared" si="827"/>
        <v>0.000125-0.0139959660775968i</v>
      </c>
      <c r="M2809" s="57" t="str">
        <f t="shared" si="828"/>
        <v>0.0015-0.00674699154986885i</v>
      </c>
      <c r="N2809" s="57">
        <f t="shared" si="829"/>
        <v>76.481904082405265</v>
      </c>
      <c r="O2809" s="57">
        <f t="shared" si="830"/>
        <v>0.36621543244883648</v>
      </c>
      <c r="P2809" s="371">
        <f t="shared" si="831"/>
        <v>-0.36621543244883648</v>
      </c>
      <c r="Q2809" s="371">
        <f t="shared" si="832"/>
        <v>-103.51809591759474</v>
      </c>
      <c r="R2809" s="12">
        <f t="shared" si="833"/>
        <v>76.481904082405265</v>
      </c>
      <c r="S2809" s="57">
        <f t="shared" si="834"/>
        <v>35.849579982691573</v>
      </c>
      <c r="T2809" s="12">
        <f t="shared" si="817"/>
        <v>-0.36621543244883648</v>
      </c>
    </row>
    <row r="2810" spans="1:20" x14ac:dyDescent="0.25">
      <c r="A2810" s="57">
        <f t="shared" si="818"/>
        <v>226105.50252182718</v>
      </c>
      <c r="B2810" s="12">
        <f t="shared" si="835"/>
        <v>35985.808386625802</v>
      </c>
      <c r="C2810" s="57" t="str">
        <f t="shared" si="819"/>
        <v>-0.224575735773136-0.928623155739696i</v>
      </c>
      <c r="D2810" s="57" t="str">
        <f t="shared" si="820"/>
        <v>7.42062995328989-2.56238808984401i</v>
      </c>
      <c r="E2810" s="57" t="str">
        <f t="shared" si="821"/>
        <v>210.681571704257-20.332243736781i</v>
      </c>
      <c r="F2810" s="57" t="str">
        <f t="shared" si="822"/>
        <v>3.81110980363068-2.17553994732001i</v>
      </c>
      <c r="G2810" s="57" t="str">
        <f t="shared" si="823"/>
        <v>0.992517907671285-0.0861748839459565i</v>
      </c>
      <c r="H2810" s="57" t="str">
        <f t="shared" si="824"/>
        <v>14.2426341635425-441.707759979853i</v>
      </c>
      <c r="I2810" s="57" t="str">
        <f t="shared" si="825"/>
        <v>-2.55776127906854-4.83634360180001i</v>
      </c>
      <c r="K2810" s="57" t="str">
        <f t="shared" si="826"/>
        <v>0.000875084926317368-0.00451570336885967i</v>
      </c>
      <c r="L2810" s="57" t="str">
        <f t="shared" si="827"/>
        <v>0.000125-0.0139429827431727i</v>
      </c>
      <c r="M2810" s="57" t="str">
        <f t="shared" si="828"/>
        <v>0.0015-0.00672145003971793i</v>
      </c>
      <c r="N2810" s="57">
        <f t="shared" si="829"/>
        <v>76.404770942689638</v>
      </c>
      <c r="O2810" s="57">
        <f t="shared" si="830"/>
        <v>0.3963615556578779</v>
      </c>
      <c r="P2810" s="371">
        <f t="shared" si="831"/>
        <v>-0.3963615556578779</v>
      </c>
      <c r="Q2810" s="371">
        <f t="shared" si="832"/>
        <v>-103.59522905731036</v>
      </c>
      <c r="R2810" s="12">
        <f t="shared" si="833"/>
        <v>76.404770942689638</v>
      </c>
      <c r="S2810" s="57">
        <f t="shared" si="834"/>
        <v>35.985808386625806</v>
      </c>
      <c r="T2810" s="12">
        <f t="shared" si="817"/>
        <v>-0.3963615556578779</v>
      </c>
    </row>
    <row r="2811" spans="1:20" x14ac:dyDescent="0.25">
      <c r="A2811" s="57">
        <f t="shared" si="818"/>
        <v>226964.70343141013</v>
      </c>
      <c r="B2811" s="12">
        <f t="shared" si="835"/>
        <v>36122.554458494982</v>
      </c>
      <c r="C2811" s="57" t="str">
        <f t="shared" si="819"/>
        <v>-0.225048226538675-0.92509982680345i</v>
      </c>
      <c r="D2811" s="57" t="str">
        <f t="shared" si="820"/>
        <v>7.41788277800745-2.56479185173595i</v>
      </c>
      <c r="E2811" s="57" t="str">
        <f t="shared" si="821"/>
        <v>210.735495595481-20.6224940233664i</v>
      </c>
      <c r="F2811" s="57" t="str">
        <f t="shared" si="822"/>
        <v>3.81089268966917-2.16979533178992i</v>
      </c>
      <c r="G2811" s="57" t="str">
        <f t="shared" si="823"/>
        <v>0.992461365218846-0.0864974205788267i</v>
      </c>
      <c r="H2811" s="57" t="str">
        <f t="shared" si="824"/>
        <v>14.0774326182484-439.49543310318i</v>
      </c>
      <c r="I2811" s="57" t="str">
        <f t="shared" si="825"/>
        <v>-2.53884596858385-4.81104700171388i</v>
      </c>
      <c r="K2811" s="57" t="str">
        <f t="shared" si="826"/>
        <v>0.000873676434737327-0.00449900513391023i</v>
      </c>
      <c r="L2811" s="57" t="str">
        <f t="shared" si="827"/>
        <v>0.000125-0.0138901999832364i</v>
      </c>
      <c r="M2811" s="57" t="str">
        <f t="shared" si="828"/>
        <v>0.0015-0.00669600521988236i</v>
      </c>
      <c r="N2811" s="57">
        <f t="shared" si="829"/>
        <v>76.327292733079886</v>
      </c>
      <c r="O2811" s="57">
        <f t="shared" si="830"/>
        <v>0.42653083326740387</v>
      </c>
      <c r="P2811" s="371">
        <f t="shared" si="831"/>
        <v>-0.42653083326740387</v>
      </c>
      <c r="Q2811" s="371">
        <f t="shared" si="832"/>
        <v>-103.67270726692011</v>
      </c>
      <c r="R2811" s="12">
        <f t="shared" si="833"/>
        <v>76.327292733079886</v>
      </c>
      <c r="S2811" s="57">
        <f t="shared" si="834"/>
        <v>36.122554458494982</v>
      </c>
      <c r="T2811" s="12">
        <f t="shared" si="817"/>
        <v>-0.42653083326740387</v>
      </c>
    </row>
    <row r="2812" spans="1:20" x14ac:dyDescent="0.25">
      <c r="A2812" s="57">
        <f t="shared" si="818"/>
        <v>227827.16930444946</v>
      </c>
      <c r="B2812" s="12">
        <f t="shared" si="835"/>
        <v>36259.820165437261</v>
      </c>
      <c r="C2812" s="57" t="str">
        <f t="shared" si="819"/>
        <v>-0.225519279641325-0.921584261294767i</v>
      </c>
      <c r="D2812" s="57" t="str">
        <f t="shared" si="820"/>
        <v>7.41511674109934-2.56722348210852i</v>
      </c>
      <c r="E2812" s="57" t="str">
        <f t="shared" si="821"/>
        <v>210.788384310932-20.9137296441468i</v>
      </c>
      <c r="F2812" s="57" t="str">
        <f t="shared" si="822"/>
        <v>3.81067394752564-2.16408164351321i</v>
      </c>
      <c r="G2812" s="57" t="str">
        <f t="shared" si="823"/>
        <v>0.992404398742989-0.0868211270288254i</v>
      </c>
      <c r="H2812" s="57" t="str">
        <f t="shared" si="824"/>
        <v>13.9145735373998-437.298846741336i</v>
      </c>
      <c r="I2812" s="57" t="str">
        <f t="shared" si="825"/>
        <v>-2.52011128998268-4.78594118370364i</v>
      </c>
      <c r="K2812" s="57" t="str">
        <f t="shared" si="826"/>
        <v>0.000872278149758669-0.00448237073596567i</v>
      </c>
      <c r="L2812" s="57" t="str">
        <f t="shared" si="827"/>
        <v>0.000125-0.0138376170384902i</v>
      </c>
      <c r="M2812" s="57" t="str">
        <f t="shared" si="828"/>
        <v>0.0015-0.0066706567243299i</v>
      </c>
      <c r="N2812" s="57">
        <f t="shared" si="829"/>
        <v>76.249469398729701</v>
      </c>
      <c r="O2812" s="57">
        <f t="shared" si="830"/>
        <v>0.45672330792054466</v>
      </c>
      <c r="P2812" s="371">
        <f t="shared" si="831"/>
        <v>-0.45672330792054466</v>
      </c>
      <c r="Q2812" s="371">
        <f t="shared" si="832"/>
        <v>-103.7505306012703</v>
      </c>
      <c r="R2812" s="12">
        <f t="shared" si="833"/>
        <v>76.249469398729701</v>
      </c>
      <c r="S2812" s="57">
        <f t="shared" si="834"/>
        <v>36.259820165437262</v>
      </c>
      <c r="T2812" s="12">
        <f t="shared" si="817"/>
        <v>-0.45672330792054466</v>
      </c>
    </row>
    <row r="2813" spans="1:20" x14ac:dyDescent="0.25">
      <c r="A2813" s="57">
        <f t="shared" si="818"/>
        <v>228692.91254780637</v>
      </c>
      <c r="B2813" s="12">
        <f t="shared" si="835"/>
        <v>36397.60748206592</v>
      </c>
      <c r="C2813" s="57" t="str">
        <f t="shared" si="819"/>
        <v>-0.225988865720524-0.918076442620191i</v>
      </c>
      <c r="D2813" s="57" t="str">
        <f t="shared" si="820"/>
        <v>7.41233172804836-2.56968292285317i</v>
      </c>
      <c r="E2813" s="57" t="str">
        <f t="shared" si="821"/>
        <v>210.840233194886-21.2059485357345i</v>
      </c>
      <c r="F2813" s="57" t="str">
        <f t="shared" si="822"/>
        <v>3.81045356518049-2.15839879707377i</v>
      </c>
      <c r="G2813" s="57" t="str">
        <f t="shared" si="823"/>
        <v>0.992347005113479-0.0871460071132778i</v>
      </c>
      <c r="H2813" s="57" t="str">
        <f t="shared" si="824"/>
        <v>13.7540163836905-435.117830285642i</v>
      </c>
      <c r="I2813" s="57" t="str">
        <f t="shared" si="825"/>
        <v>-2.50155520182538-4.76102389415311i</v>
      </c>
      <c r="K2813" s="57" t="str">
        <f t="shared" si="826"/>
        <v>0.000870889991761797-0.00446579994497184i</v>
      </c>
      <c r="L2813" s="57" t="str">
        <f t="shared" si="827"/>
        <v>0.000125-0.0137852331525106i</v>
      </c>
      <c r="M2813" s="57" t="str">
        <f t="shared" si="828"/>
        <v>0.0015-0.00664540418841392i</v>
      </c>
      <c r="N2813" s="57">
        <f t="shared" si="829"/>
        <v>76.171300876047482</v>
      </c>
      <c r="O2813" s="57">
        <f t="shared" si="830"/>
        <v>0.48693902174700682</v>
      </c>
      <c r="P2813" s="371">
        <f t="shared" si="831"/>
        <v>-0.48693902174700682</v>
      </c>
      <c r="Q2813" s="371">
        <f t="shared" si="832"/>
        <v>-103.82869912395252</v>
      </c>
      <c r="R2813" s="12">
        <f t="shared" si="833"/>
        <v>76.171300876047482</v>
      </c>
      <c r="S2813" s="57">
        <f t="shared" si="834"/>
        <v>36.397607482065922</v>
      </c>
      <c r="T2813" s="12">
        <f t="shared" si="817"/>
        <v>-0.48693902174700682</v>
      </c>
    </row>
    <row r="2814" spans="1:20" x14ac:dyDescent="0.25">
      <c r="A2814" s="57">
        <f t="shared" si="818"/>
        <v>229561.94561548802</v>
      </c>
      <c r="B2814" s="12">
        <f t="shared" si="835"/>
        <v>36535.918390497769</v>
      </c>
      <c r="C2814" s="57" t="str">
        <f t="shared" si="819"/>
        <v>-0.226456955781459-0.914576354315351i</v>
      </c>
      <c r="D2814" s="57" t="str">
        <f t="shared" si="820"/>
        <v>7.40952762386023-2.57217011537612i</v>
      </c>
      <c r="E2814" s="57" t="str">
        <f t="shared" si="821"/>
        <v>210.891037596573-21.499148635479i</v>
      </c>
      <c r="F2814" s="57" t="str">
        <f t="shared" si="822"/>
        <v>3.81023153052829-2.15274670746322i</v>
      </c>
      <c r="G2814" s="57" t="str">
        <f t="shared" si="823"/>
        <v>0.992289181177726-0.0874720646570336i</v>
      </c>
      <c r="H2814" s="57" t="str">
        <f t="shared" si="824"/>
        <v>13.5957214540451-432.952215674531i</v>
      </c>
      <c r="I2814" s="57" t="str">
        <f t="shared" si="825"/>
        <v>-2.48317569082475-4.73629291605309i</v>
      </c>
      <c r="K2814" s="57" t="str">
        <f t="shared" si="826"/>
        <v>0.000869511881698976-0.00444929253167769i</v>
      </c>
      <c r="L2814" s="57" t="str">
        <f t="shared" si="827"/>
        <v>0.000125-0.013733047571738i</v>
      </c>
      <c r="M2814" s="57" t="str">
        <f t="shared" si="828"/>
        <v>0.0015-0.00662024724886825i</v>
      </c>
      <c r="N2814" s="57">
        <f t="shared" si="829"/>
        <v>76.092787092655385</v>
      </c>
      <c r="O2814" s="57">
        <f t="shared" si="830"/>
        <v>0.51717801637681571</v>
      </c>
      <c r="P2814" s="371">
        <f t="shared" si="831"/>
        <v>-0.51717801637681571</v>
      </c>
      <c r="Q2814" s="371">
        <f t="shared" si="832"/>
        <v>-103.90721290734461</v>
      </c>
      <c r="R2814" s="12">
        <f t="shared" si="833"/>
        <v>76.092787092655385</v>
      </c>
      <c r="S2814" s="57">
        <f t="shared" si="834"/>
        <v>36.53591839049777</v>
      </c>
      <c r="T2814" s="12">
        <f t="shared" si="817"/>
        <v>-0.51717801637681571</v>
      </c>
    </row>
    <row r="2815" spans="1:20" x14ac:dyDescent="0.25">
      <c r="A2815" s="57">
        <f t="shared" si="818"/>
        <v>230434.28100882689</v>
      </c>
      <c r="B2815" s="12">
        <f t="shared" si="835"/>
        <v>36674.754880381661</v>
      </c>
      <c r="C2815" s="57" t="str">
        <f t="shared" si="819"/>
        <v>-0.226923521192253-0.911083980041825i</v>
      </c>
      <c r="D2815" s="57" t="str">
        <f t="shared" si="820"/>
        <v>7.40670431306476-2.57468500059037i</v>
      </c>
      <c r="E2815" s="57" t="str">
        <f t="shared" si="821"/>
        <v>210.940792869783-21.7933278816211i</v>
      </c>
      <c r="F2815" s="57" t="str">
        <f t="shared" si="822"/>
        <v>3.81000783137716-2.14712529007932i</v>
      </c>
      <c r="G2815" s="57" t="str">
        <f t="shared" si="823"/>
        <v>0.992230923760633-0.0877993034924182i</v>
      </c>
      <c r="H2815" s="57" t="str">
        <f t="shared" si="824"/>
        <v>13.4396498597062-430.80183734633i</v>
      </c>
      <c r="I2815" s="57" t="str">
        <f t="shared" si="825"/>
        <v>-2.46497077137353-4.71174606826191i</v>
      </c>
      <c r="K2815" s="57" t="str">
        <f t="shared" si="826"/>
        <v>0.000868143741089925-0.00443284826763297i</v>
      </c>
      <c r="L2815" s="57" t="str">
        <f t="shared" si="827"/>
        <v>0.000125-0.0136810595454653i</v>
      </c>
      <c r="M2815" s="57" t="str">
        <f t="shared" si="828"/>
        <v>0.0015-0.0065951855438018i</v>
      </c>
      <c r="N2815" s="57">
        <f t="shared" si="829"/>
        <v>76.013927967344884</v>
      </c>
      <c r="O2815" s="57">
        <f t="shared" si="830"/>
        <v>0.54744033295544825</v>
      </c>
      <c r="P2815" s="371">
        <f t="shared" si="831"/>
        <v>-0.54744033295544825</v>
      </c>
      <c r="Q2815" s="371">
        <f t="shared" si="832"/>
        <v>-103.98607203265512</v>
      </c>
      <c r="R2815" s="12">
        <f t="shared" si="833"/>
        <v>76.013927967344884</v>
      </c>
      <c r="S2815" s="57">
        <f t="shared" si="834"/>
        <v>36.674754880381663</v>
      </c>
      <c r="T2815" s="12">
        <f t="shared" si="817"/>
        <v>-0.54744033295544825</v>
      </c>
    </row>
    <row r="2816" spans="1:20" x14ac:dyDescent="0.25">
      <c r="A2816" s="57">
        <f t="shared" si="818"/>
        <v>231309.93127666044</v>
      </c>
      <c r="B2816" s="12">
        <f t="shared" si="835"/>
        <v>36814.118948927113</v>
      </c>
      <c r="C2816" s="57" t="str">
        <f t="shared" si="819"/>
        <v>-0.227388533681109-0.907599303584104i</v>
      </c>
      <c r="D2816" s="57" t="str">
        <f t="shared" si="820"/>
        <v>7.40386167971713-2.57722751890775i</v>
      </c>
      <c r="E2816" s="57" t="str">
        <f t="shared" si="821"/>
        <v>210.989494372467-22.0884842134289i</v>
      </c>
      <c r="F2816" s="57" t="str">
        <f t="shared" si="822"/>
        <v>3.80978245544829-2.14153446072431i</v>
      </c>
      <c r="G2816" s="57" t="str">
        <f t="shared" si="823"/>
        <v>0.992172229664453-0.0881277274591855i</v>
      </c>
      <c r="H2816" s="57" t="str">
        <f t="shared" si="824"/>
        <v>13.2857635068658-428.666532193111i</v>
      </c>
      <c r="I2816" s="57" t="str">
        <f t="shared" si="825"/>
        <v>-2.44693848508137-4.68738120478419i</v>
      </c>
      <c r="K2816" s="57" t="str">
        <f t="shared" si="826"/>
        <v>0.000866785492017488-0.00441646692518622i</v>
      </c>
      <c r="L2816" s="57" t="str">
        <f t="shared" si="827"/>
        <v>0.000125-0.0136292683258271i</v>
      </c>
      <c r="M2816" s="57" t="str">
        <f t="shared" si="828"/>
        <v>0.0015-0.00657021871269354i</v>
      </c>
      <c r="N2816" s="57">
        <f t="shared" si="829"/>
        <v>75.934723410036355</v>
      </c>
      <c r="O2816" s="57">
        <f t="shared" si="830"/>
        <v>0.57772601215847441</v>
      </c>
      <c r="P2816" s="371">
        <f t="shared" si="831"/>
        <v>-0.57772601215847441</v>
      </c>
      <c r="Q2816" s="371">
        <f t="shared" si="832"/>
        <v>-104.06527658996364</v>
      </c>
      <c r="R2816" s="12">
        <f t="shared" si="833"/>
        <v>75.934723410036355</v>
      </c>
      <c r="S2816" s="57">
        <f t="shared" si="834"/>
        <v>36.81411894892711</v>
      </c>
      <c r="T2816" s="12">
        <f t="shared" si="817"/>
        <v>-0.57772601215847441</v>
      </c>
    </row>
    <row r="2817" spans="1:20" x14ac:dyDescent="0.25">
      <c r="A2817" s="57">
        <f t="shared" si="818"/>
        <v>232188.90901551172</v>
      </c>
      <c r="B2817" s="12">
        <f t="shared" si="835"/>
        <v>36954.012600933034</v>
      </c>
      <c r="C2817" s="57" t="str">
        <f t="shared" si="819"/>
        <v>-0.227851965333454-0.90412230884666i</v>
      </c>
      <c r="D2817" s="57" t="str">
        <f t="shared" si="820"/>
        <v>7.40099960739963-2.57979761023092i</v>
      </c>
      <c r="E2817" s="57" t="str">
        <f t="shared" si="821"/>
        <v>211.037137466342-22.3846155713335i</v>
      </c>
      <c r="F2817" s="57" t="str">
        <f t="shared" si="822"/>
        <v>3.80955539037525-2.13597413560332i</v>
      </c>
      <c r="G2817" s="57" t="str">
        <f t="shared" si="823"/>
        <v>0.992113095668636-0.0884573404044682i</v>
      </c>
      <c r="H2817" s="57" t="str">
        <f t="shared" si="824"/>
        <v>13.1340250778218-426.546139515535i</v>
      </c>
      <c r="I2817" s="57" t="str">
        <f t="shared" si="825"/>
        <v>-2.42907690032091-4.66319621406635i</v>
      </c>
      <c r="K2817" s="57" t="str">
        <f t="shared" si="826"/>
        <v>0.000865437057123374-0.00440014827748265i</v>
      </c>
      <c r="L2817" s="57" t="str">
        <f t="shared" si="827"/>
        <v>0.000125-0.0135776731677895i</v>
      </c>
      <c r="M2817" s="57" t="str">
        <f t="shared" si="828"/>
        <v>0.0015-0.00654534639638727i</v>
      </c>
      <c r="N2817" s="57">
        <f t="shared" si="829"/>
        <v>75.855173321739088</v>
      </c>
      <c r="O2817" s="57">
        <f t="shared" si="830"/>
        <v>0.60803509420564394</v>
      </c>
      <c r="P2817" s="371">
        <f t="shared" si="831"/>
        <v>-0.60803509420564394</v>
      </c>
      <c r="Q2817" s="371">
        <f t="shared" si="832"/>
        <v>-104.14482667826091</v>
      </c>
      <c r="R2817" s="12">
        <f t="shared" si="833"/>
        <v>75.855173321739088</v>
      </c>
      <c r="S2817" s="57">
        <f t="shared" si="834"/>
        <v>36.954012600933034</v>
      </c>
      <c r="T2817" s="12">
        <f t="shared" si="817"/>
        <v>-0.60803509420564394</v>
      </c>
    </row>
    <row r="2818" spans="1:20" x14ac:dyDescent="0.25">
      <c r="A2818" s="57">
        <f t="shared" si="818"/>
        <v>233071.22686977067</v>
      </c>
      <c r="B2818" s="12">
        <f t="shared" si="835"/>
        <v>37094.437848816582</v>
      </c>
      <c r="C2818" s="57" t="str">
        <f t="shared" si="819"/>
        <v>-0.22831378858908-0.900652979850904i</v>
      </c>
      <c r="D2818" s="57" t="str">
        <f t="shared" si="820"/>
        <v>7.39811797922313-2.5823952139454i</v>
      </c>
      <c r="E2818" s="57" t="str">
        <f t="shared" si="821"/>
        <v>211.083717516477-22.6817198970598i</v>
      </c>
      <c r="F2818" s="57" t="str">
        <f t="shared" si="822"/>
        <v>3.80932662370354-2.13044423132277i</v>
      </c>
      <c r="G2818" s="57" t="str">
        <f t="shared" si="823"/>
        <v>0.992053518529676-0.0887881461827269i</v>
      </c>
      <c r="H2818" s="57" t="str">
        <f t="shared" si="824"/>
        <v>12.9843980126398-424.440500978663i</v>
      </c>
      <c r="I2818" s="57" t="str">
        <f t="shared" si="825"/>
        <v>-2.41138411178258-4.63918901830899i</v>
      </c>
      <c r="K2818" s="57" t="str">
        <f t="shared" si="826"/>
        <v>0.000864098359603839-0.00438389209846187i</v>
      </c>
      <c r="L2818" s="57" t="str">
        <f t="shared" si="827"/>
        <v>0.000125-0.0135262733291388i</v>
      </c>
      <c r="M2818" s="57" t="str">
        <f t="shared" si="828"/>
        <v>0.0015-0.00652056823708636i</v>
      </c>
      <c r="N2818" s="57">
        <f t="shared" si="829"/>
        <v>75.775277594509674</v>
      </c>
      <c r="O2818" s="57">
        <f t="shared" si="830"/>
        <v>0.63836761887626703</v>
      </c>
      <c r="P2818" s="371">
        <f t="shared" si="831"/>
        <v>-0.63836761887626703</v>
      </c>
      <c r="Q2818" s="371">
        <f t="shared" si="832"/>
        <v>-104.22472240549033</v>
      </c>
      <c r="R2818" s="12">
        <f t="shared" si="833"/>
        <v>75.775277594509674</v>
      </c>
      <c r="S2818" s="57">
        <f t="shared" si="834"/>
        <v>37.094437848816582</v>
      </c>
      <c r="T2818" s="12">
        <f t="shared" si="817"/>
        <v>-0.63836761887626703</v>
      </c>
    </row>
    <row r="2819" spans="1:20" x14ac:dyDescent="0.25">
      <c r="A2819" s="57">
        <f t="shared" si="818"/>
        <v>233956.89753187579</v>
      </c>
      <c r="B2819" s="12">
        <f t="shared" si="835"/>
        <v>37235.396712642083</v>
      </c>
      <c r="C2819" s="57" t="str">
        <f t="shared" si="819"/>
        <v>-0.228773976239237-0.897191300732317i</v>
      </c>
      <c r="D2819" s="57" t="str">
        <f t="shared" si="820"/>
        <v>7.39521667782848-2.58502026891141i</v>
      </c>
      <c r="E2819" s="57" t="str">
        <f t="shared" si="821"/>
        <v>211.129229890897-22.9797951337425i</v>
      </c>
      <c r="F2819" s="57" t="str">
        <f t="shared" si="822"/>
        <v>3.80909614288987-2.12494466488873i</v>
      </c>
      <c r="G2819" s="57" t="str">
        <f t="shared" si="823"/>
        <v>0.991993494980966-0.0891201486556989i</v>
      </c>
      <c r="H2819" s="57" t="str">
        <f t="shared" si="824"/>
        <v>12.8368464913131-422.349460568758i</v>
      </c>
      <c r="I2819" s="57" t="str">
        <f t="shared" si="825"/>
        <v>-2.39385824003828-4.61535757279553i</v>
      </c>
      <c r="K2819" s="57" t="str">
        <f t="shared" si="826"/>
        <v>0.000862769323205482-0.00436769816285582i</v>
      </c>
      <c r="L2819" s="57" t="str">
        <f t="shared" si="827"/>
        <v>0.000125-0.013475068070471i</v>
      </c>
      <c r="M2819" s="57" t="str">
        <f t="shared" si="828"/>
        <v>0.0015-0.00649588387834864i</v>
      </c>
      <c r="N2819" s="57">
        <f t="shared" si="829"/>
        <v>75.695036111415263</v>
      </c>
      <c r="O2819" s="57">
        <f t="shared" si="830"/>
        <v>0.66872362552351072</v>
      </c>
      <c r="P2819" s="371">
        <f t="shared" si="831"/>
        <v>-0.66872362552351072</v>
      </c>
      <c r="Q2819" s="371">
        <f t="shared" si="832"/>
        <v>-104.30496388858474</v>
      </c>
      <c r="R2819" s="12">
        <f t="shared" si="833"/>
        <v>75.695036111415263</v>
      </c>
      <c r="S2819" s="57">
        <f t="shared" si="834"/>
        <v>37.235396712642086</v>
      </c>
      <c r="T2819" s="12">
        <f t="shared" si="817"/>
        <v>-0.66872362552351072</v>
      </c>
    </row>
    <row r="2820" spans="1:20" x14ac:dyDescent="0.25">
      <c r="A2820" s="57">
        <f t="shared" si="818"/>
        <v>234845.93374249694</v>
      </c>
      <c r="B2820" s="12">
        <f t="shared" si="835"/>
        <v>37376.891220150123</v>
      </c>
      <c r="C2820" s="57" t="str">
        <f t="shared" si="819"/>
        <v>-0.229232501423755-0.893737255737572i</v>
      </c>
      <c r="D2820" s="57" t="str">
        <f t="shared" si="820"/>
        <v>7.39229558538851-2.5876727134558i</v>
      </c>
      <c r="E2820" s="57" t="str">
        <f t="shared" si="821"/>
        <v>211.173669960163-23.278839226043i</v>
      </c>
      <c r="F2820" s="57" t="str">
        <f t="shared" si="822"/>
        <v>3.8088639353017-2.11947535370534i</v>
      </c>
      <c r="G2820" s="57" t="str">
        <f t="shared" si="823"/>
        <v>0.991933021732639-0.0894533516923462i</v>
      </c>
      <c r="H2820" s="57" t="str">
        <f t="shared" si="824"/>
        <v>12.6913354163975-420.272864550988i</v>
      </c>
      <c r="I2820" s="57" t="str">
        <f t="shared" si="825"/>
        <v>-2.37649743111344-4.59169986523661i</v>
      </c>
      <c r="K2820" s="57" t="str">
        <f t="shared" si="826"/>
        <v>0.000861449872221006-0.00435156624618667i</v>
      </c>
      <c r="L2820" s="57" t="str">
        <f t="shared" si="827"/>
        <v>0.000125-0.0134240566551813i</v>
      </c>
      <c r="M2820" s="57" t="str">
        <f t="shared" si="828"/>
        <v>0.0015-0.00647129296508132i</v>
      </c>
      <c r="N2820" s="57">
        <f t="shared" si="829"/>
        <v>75.614448746494418</v>
      </c>
      <c r="O2820" s="57">
        <f t="shared" si="830"/>
        <v>0.69910315308904292</v>
      </c>
      <c r="P2820" s="371">
        <f t="shared" si="831"/>
        <v>-0.69910315308904292</v>
      </c>
      <c r="Q2820" s="371">
        <f t="shared" si="832"/>
        <v>-104.38555125350558</v>
      </c>
      <c r="R2820" s="12">
        <f t="shared" si="833"/>
        <v>75.614448746494418</v>
      </c>
      <c r="S2820" s="57">
        <f t="shared" si="834"/>
        <v>37.376891220150121</v>
      </c>
      <c r="T2820" s="12">
        <f t="shared" si="817"/>
        <v>-0.69910315308904292</v>
      </c>
    </row>
    <row r="2821" spans="1:20" x14ac:dyDescent="0.25">
      <c r="A2821" s="57">
        <f t="shared" si="818"/>
        <v>235738.34829071842</v>
      </c>
      <c r="B2821" s="12">
        <f t="shared" si="835"/>
        <v>37518.923406786693</v>
      </c>
      <c r="C2821" s="57" t="str">
        <f t="shared" si="819"/>
        <v>-0.229689337628106-0.890290829221667i</v>
      </c>
      <c r="D2821" s="57" t="str">
        <f t="shared" si="820"/>
        <v>7.38935458360958-2.5903524853639i</v>
      </c>
      <c r="E2821" s="57" t="str">
        <f t="shared" si="821"/>
        <v>211.217033096957-23.5788501202538i</v>
      </c>
      <c r="F2821" s="57" t="str">
        <f t="shared" si="822"/>
        <v>3.80862998821659-2.11403621557319i</v>
      </c>
      <c r="G2821" s="57" t="str">
        <f t="shared" si="823"/>
        <v>0.99187209547142-0.0897877591688011i</v>
      </c>
      <c r="H2821" s="57" t="str">
        <f t="shared" si="824"/>
        <v>12.5478303961117-418.210561428056i</v>
      </c>
      <c r="I2821" s="57" t="str">
        <f t="shared" si="825"/>
        <v>-2.3592998560674-4.56821391512983i</v>
      </c>
      <c r="K2821" s="57" t="str">
        <f t="shared" si="826"/>
        <v>0.000860139931485063-0.0043354961247646i</v>
      </c>
      <c r="L2821" s="57" t="str">
        <f t="shared" si="827"/>
        <v>0.000125-0.0133732383494534i</v>
      </c>
      <c r="M2821" s="57" t="str">
        <f t="shared" si="828"/>
        <v>0.0015-0.00644679514353588i</v>
      </c>
      <c r="N2821" s="57">
        <f t="shared" si="829"/>
        <v>75.533515364721339</v>
      </c>
      <c r="O2821" s="57">
        <f t="shared" si="830"/>
        <v>0.72950624011804832</v>
      </c>
      <c r="P2821" s="371">
        <f t="shared" si="831"/>
        <v>-0.72950624011804832</v>
      </c>
      <c r="Q2821" s="371">
        <f t="shared" si="832"/>
        <v>-104.46648463527866</v>
      </c>
      <c r="R2821" s="12">
        <f t="shared" si="833"/>
        <v>75.533515364721339</v>
      </c>
      <c r="S2821" s="57">
        <f t="shared" si="834"/>
        <v>37.518923406786691</v>
      </c>
      <c r="T2821" s="12">
        <f t="shared" si="817"/>
        <v>-0.72950624011804832</v>
      </c>
    </row>
    <row r="2822" spans="1:20" x14ac:dyDescent="0.25">
      <c r="A2822" s="57">
        <f t="shared" si="818"/>
        <v>236634.15401422317</v>
      </c>
      <c r="B2822" s="12">
        <f t="shared" si="835"/>
        <v>37661.495315732485</v>
      </c>
      <c r="C2822" s="57" t="str">
        <f t="shared" si="819"/>
        <v>-0.2301444586805-0.886852005645166i</v>
      </c>
      <c r="D2822" s="57" t="str">
        <f t="shared" si="820"/>
        <v>7.38639355373348-2.5930595218713i</v>
      </c>
      <c r="E2822" s="57" t="str">
        <f t="shared" si="821"/>
        <v>211.259314675669-23.8798257644007i</v>
      </c>
      <c r="F2822" s="57" t="str">
        <f t="shared" si="822"/>
        <v>3.80839428882158-2.10862716868769i</v>
      </c>
      <c r="G2822" s="57" t="str">
        <f t="shared" si="823"/>
        <v>0.991810712860467-0.0901233749683124i</v>
      </c>
      <c r="H2822" s="57" t="str">
        <f t="shared" si="824"/>
        <v>12.4062977278878-416.162401899718i</v>
      </c>
      <c r="I2822" s="57" t="str">
        <f t="shared" si="825"/>
        <v>-2.34226371058196-4.54489777313447i</v>
      </c>
      <c r="K2822" s="57" t="str">
        <f t="shared" si="826"/>
        <v>0.000858839426370091-0.00431948757568574i</v>
      </c>
      <c r="L2822" s="57" t="str">
        <f t="shared" si="827"/>
        <v>0.000125-0.0133226124222488i</v>
      </c>
      <c r="M2822" s="57" t="str">
        <f t="shared" si="828"/>
        <v>0.0015-0.00642239006130293i</v>
      </c>
      <c r="N2822" s="57">
        <f t="shared" si="829"/>
        <v>75.452235821969182</v>
      </c>
      <c r="O2822" s="57">
        <f t="shared" si="830"/>
        <v>0.7599329247735459</v>
      </c>
      <c r="P2822" s="371">
        <f t="shared" si="831"/>
        <v>-0.7599329247735459</v>
      </c>
      <c r="Q2822" s="371">
        <f t="shared" si="832"/>
        <v>-104.54776417803082</v>
      </c>
      <c r="R2822" s="12">
        <f t="shared" si="833"/>
        <v>75.452235821969182</v>
      </c>
      <c r="S2822" s="57">
        <f t="shared" si="834"/>
        <v>37.661495315732488</v>
      </c>
      <c r="T2822" s="12">
        <f t="shared" si="817"/>
        <v>-0.7599329247735459</v>
      </c>
    </row>
    <row r="2823" spans="1:20" x14ac:dyDescent="0.25">
      <c r="A2823" s="57">
        <f t="shared" si="818"/>
        <v>237533.36379947723</v>
      </c>
      <c r="B2823" s="12">
        <f t="shared" si="835"/>
        <v>37804.608997932271</v>
      </c>
      <c r="C2823" s="57" t="str">
        <f t="shared" si="819"/>
        <v>-0.230597838748945-0.883420769571391i</v>
      </c>
      <c r="D2823" s="57" t="str">
        <f t="shared" si="820"/>
        <v>7.38341237653931-2.5957937596557i</v>
      </c>
      <c r="E2823" s="57" t="str">
        <f t="shared" si="821"/>
        <v>211.30051007197-24.1817641083346i</v>
      </c>
      <c r="F2823" s="57" t="str">
        <f t="shared" si="822"/>
        <v>3.80815682421268-2.10324813163753i</v>
      </c>
      <c r="G2823" s="57" t="str">
        <f t="shared" si="823"/>
        <v>0.991748870539223-0.0904602029811894i</v>
      </c>
      <c r="H2823" s="57" t="str">
        <f t="shared" si="824"/>
        <v>12.2667043823572-414.128238823155i</v>
      </c>
      <c r="I2823" s="57" t="str">
        <f t="shared" si="825"/>
        <v>-2.32538721455784-4.5217495204608i</v>
      </c>
      <c r="K2823" s="57" t="str">
        <f t="shared" si="826"/>
        <v>0.000857548282782173-0.0043035403768299i</v>
      </c>
      <c r="L2823" s="57" t="str">
        <f t="shared" si="827"/>
        <v>0.000125-0.0132721781452967i</v>
      </c>
      <c r="M2823" s="57" t="str">
        <f t="shared" si="828"/>
        <v>0.0015-0.00639807736730717i</v>
      </c>
      <c r="N2823" s="57">
        <f t="shared" si="829"/>
        <v>75.370609964974477</v>
      </c>
      <c r="O2823" s="57">
        <f t="shared" si="830"/>
        <v>0.79038324485156486</v>
      </c>
      <c r="P2823" s="371">
        <f t="shared" si="831"/>
        <v>-0.79038324485156486</v>
      </c>
      <c r="Q2823" s="371">
        <f t="shared" si="832"/>
        <v>-104.62939003502552</v>
      </c>
      <c r="R2823" s="12">
        <f t="shared" si="833"/>
        <v>75.370609964974477</v>
      </c>
      <c r="S2823" s="57">
        <f t="shared" si="834"/>
        <v>37.80460899793227</v>
      </c>
      <c r="T2823" s="12">
        <f t="shared" si="817"/>
        <v>-0.79038324485156486</v>
      </c>
    </row>
    <row r="2824" spans="1:20" x14ac:dyDescent="0.25">
      <c r="A2824" s="57">
        <f t="shared" si="818"/>
        <v>238435.99058191525</v>
      </c>
      <c r="B2824" s="12">
        <f t="shared" si="835"/>
        <v>37948.266512124414</v>
      </c>
      <c r="C2824" s="57" t="str">
        <f t="shared" si="819"/>
        <v>-0.231049452338289-0.879997105663742i</v>
      </c>
      <c r="D2824" s="57" t="str">
        <f t="shared" si="820"/>
        <v>7.38041093234543-2.59855513482857i</v>
      </c>
      <c r="E2824" s="57" t="str">
        <f t="shared" si="821"/>
        <v>211.340614662389-24.4846631038159i</v>
      </c>
      <c r="F2824" s="57" t="str">
        <f t="shared" si="822"/>
        <v>3.80791758139421-2.09789902340301i</v>
      </c>
      <c r="G2824" s="57" t="str">
        <f t="shared" si="823"/>
        <v>0.991686565123256-0.0907982471047452i</v>
      </c>
      <c r="H2824" s="57" t="str">
        <f t="shared" si="824"/>
        <v>12.1290179877624-412.107927174204i</v>
      </c>
      <c r="I2824" s="57" t="str">
        <f t="shared" si="825"/>
        <v>-2.30866861171894-4.49876726827352i</v>
      </c>
      <c r="K2824" s="57" t="str">
        <f t="shared" si="826"/>
        <v>0.000856266427156979-0.00428765430685856i</v>
      </c>
      <c r="L2824" s="57" t="str">
        <f t="shared" si="827"/>
        <v>0.000125-0.013221934793083i</v>
      </c>
      <c r="M2824" s="57" t="str">
        <f t="shared" si="828"/>
        <v>0.0015-0.00637385671180233i</v>
      </c>
      <c r="N2824" s="57">
        <f t="shared" si="829"/>
        <v>75.288637631303985</v>
      </c>
      <c r="O2824" s="57">
        <f t="shared" si="830"/>
        <v>0.8208572377955563</v>
      </c>
      <c r="P2824" s="371">
        <f t="shared" si="831"/>
        <v>-0.8208572377955563</v>
      </c>
      <c r="Q2824" s="371">
        <f t="shared" si="832"/>
        <v>-104.71136236869602</v>
      </c>
      <c r="R2824" s="12">
        <f t="shared" si="833"/>
        <v>75.288637631303985</v>
      </c>
      <c r="S2824" s="57">
        <f t="shared" si="834"/>
        <v>37.948266512124412</v>
      </c>
      <c r="T2824" s="12">
        <f t="shared" si="817"/>
        <v>-0.8208572377955563</v>
      </c>
    </row>
    <row r="2825" spans="1:20" x14ac:dyDescent="0.25">
      <c r="A2825" s="57">
        <f t="shared" si="818"/>
        <v>239342.04734612652</v>
      </c>
      <c r="B2825" s="12">
        <f t="shared" si="835"/>
        <v>38092.469924870486</v>
      </c>
      <c r="C2825" s="57" t="str">
        <f t="shared" si="819"/>
        <v>-0.231499274287271-0.876580998682976i</v>
      </c>
      <c r="D2825" s="57" t="str">
        <f t="shared" si="820"/>
        <v>7.37738910101155-2.60134358292688i</v>
      </c>
      <c r="E2825" s="57" t="str">
        <f t="shared" si="821"/>
        <v>211.379623823883-24.7885207045961i</v>
      </c>
      <c r="F2825" s="57" t="str">
        <f t="shared" si="822"/>
        <v>3.8076765472782-2.09257976335446i</v>
      </c>
      <c r="G2825" s="57" t="str">
        <f t="shared" si="823"/>
        <v>0.991623793204101-0.091137511243239i</v>
      </c>
      <c r="H2825" s="57" t="str">
        <f t="shared" si="824"/>
        <v>11.9932068147773-410.101324009398i</v>
      </c>
      <c r="I2825" s="57" t="str">
        <f t="shared" si="825"/>
        <v>-2.29210616922412-4.47594915710891i</v>
      </c>
      <c r="K2825" s="57" t="str">
        <f t="shared" si="826"/>
        <v>0.00085499378645566-0.00427182914521259i</v>
      </c>
      <c r="L2825" s="57" t="str">
        <f t="shared" si="827"/>
        <v>0.000125-0.0131718816428402i</v>
      </c>
      <c r="M2825" s="57" t="str">
        <f t="shared" si="828"/>
        <v>0.0015-0.00634972774636614i</v>
      </c>
      <c r="N2825" s="57">
        <f t="shared" si="829"/>
        <v>75.206318649320295</v>
      </c>
      <c r="O2825" s="57">
        <f t="shared" si="830"/>
        <v>0.85135494071148909</v>
      </c>
      <c r="P2825" s="371">
        <f t="shared" si="831"/>
        <v>-0.85135494071148909</v>
      </c>
      <c r="Q2825" s="371">
        <f t="shared" si="832"/>
        <v>-104.79368135067971</v>
      </c>
      <c r="R2825" s="12">
        <f t="shared" si="833"/>
        <v>75.206318649320295</v>
      </c>
      <c r="S2825" s="57">
        <f t="shared" si="834"/>
        <v>38.092469924870485</v>
      </c>
      <c r="T2825" s="12">
        <f t="shared" si="817"/>
        <v>-0.85135494071148909</v>
      </c>
    </row>
    <row r="2826" spans="1:20" x14ac:dyDescent="0.25">
      <c r="A2826" s="57">
        <f t="shared" si="818"/>
        <v>240251.54712604181</v>
      </c>
      <c r="B2826" s="12">
        <f t="shared" si="835"/>
        <v>38237.221310584995</v>
      </c>
      <c r="C2826" s="57" t="str">
        <f t="shared" si="819"/>
        <v>-0.231947279765542-0.8731724334846i</v>
      </c>
      <c r="D2826" s="57" t="str">
        <f t="shared" si="820"/>
        <v>7.37434676194083-2.60415903890482i</v>
      </c>
      <c r="E2826" s="57" t="str">
        <f t="shared" si="821"/>
        <v>211.417532933408-25.0933348664846i</v>
      </c>
      <c r="F2826" s="57" t="str">
        <f t="shared" si="822"/>
        <v>3.80743370868385-2.08729027125067i</v>
      </c>
      <c r="G2826" s="57" t="str">
        <f t="shared" si="823"/>
        <v>0.991560551349108-0.0914779993078173i</v>
      </c>
      <c r="H2826" s="57" t="str">
        <f t="shared" si="824"/>
        <v>11.8592397617283-408.108288428827i</v>
      </c>
      <c r="I2826" s="57" t="str">
        <f t="shared" si="825"/>
        <v>-2.27569817728667-4.45329335630564i</v>
      </c>
      <c r="K2826" s="57" t="str">
        <f t="shared" si="826"/>
        <v>0.000853730288160843-0.00425606467211017i</v>
      </c>
      <c r="L2826" s="57" t="str">
        <f t="shared" si="827"/>
        <v>0.000125-0.013122017974537i</v>
      </c>
      <c r="M2826" s="57" t="str">
        <f t="shared" si="828"/>
        <v>0.0015-0.00632569012389531i</v>
      </c>
      <c r="N2826" s="57">
        <f t="shared" si="829"/>
        <v>75.123652838150306</v>
      </c>
      <c r="O2826" s="57">
        <f t="shared" si="830"/>
        <v>0.88187639038234078</v>
      </c>
      <c r="P2826" s="371">
        <f t="shared" si="831"/>
        <v>-0.88187639038234078</v>
      </c>
      <c r="Q2826" s="371">
        <f t="shared" si="832"/>
        <v>-104.87634716184969</v>
      </c>
      <c r="R2826" s="12">
        <f t="shared" si="833"/>
        <v>75.123652838150306</v>
      </c>
      <c r="S2826" s="57">
        <f t="shared" si="834"/>
        <v>38.237221310584992</v>
      </c>
      <c r="T2826" s="12">
        <f t="shared" si="817"/>
        <v>-0.88187639038234078</v>
      </c>
    </row>
    <row r="2827" spans="1:20" x14ac:dyDescent="0.25">
      <c r="A2827" s="57">
        <f t="shared" si="818"/>
        <v>241164.50300512079</v>
      </c>
      <c r="B2827" s="12">
        <f t="shared" si="835"/>
        <v>38382.522751565222</v>
      </c>
      <c r="C2827" s="57" t="str">
        <f t="shared" si="819"/>
        <v>-0.232393444270704-0.869771395016265i</v>
      </c>
      <c r="D2827" s="57" t="str">
        <f t="shared" si="820"/>
        <v>7.37128379408204-2.60700143712534i</v>
      </c>
      <c r="E2827" s="57" t="str">
        <f t="shared" si="821"/>
        <v>211.454337367485-25.3991035474172i</v>
      </c>
      <c r="F2827" s="57" t="str">
        <f t="shared" si="822"/>
        <v>3.80718905233685-2.08203046723723i</v>
      </c>
      <c r="G2827" s="57" t="str">
        <f t="shared" si="823"/>
        <v>0.991496836101281-0.0918197152164538i</v>
      </c>
      <c r="H2827" s="57" t="str">
        <f t="shared" si="824"/>
        <v>11.7270863402017-406.128681539767i</v>
      </c>
      <c r="I2827" s="57" t="str">
        <f t="shared" si="825"/>
        <v>-2.25944294880067-4.43079806344832i</v>
      </c>
      <c r="K2827" s="57" t="str">
        <f t="shared" si="826"/>
        <v>0.000852475860272589-0.00424036066854468i</v>
      </c>
      <c r="L2827" s="57" t="str">
        <f t="shared" si="827"/>
        <v>0.000125-0.0130723430708677i</v>
      </c>
      <c r="M2827" s="57" t="str">
        <f t="shared" si="828"/>
        <v>0.0015-0.00630174349860066i</v>
      </c>
      <c r="N2827" s="57">
        <f t="shared" si="829"/>
        <v>75.040640007652627</v>
      </c>
      <c r="O2827" s="57">
        <f t="shared" si="830"/>
        <v>0.91242162328287613</v>
      </c>
      <c r="P2827" s="371">
        <f t="shared" si="831"/>
        <v>-0.91242162328287613</v>
      </c>
      <c r="Q2827" s="371">
        <f t="shared" si="832"/>
        <v>-104.95935999234737</v>
      </c>
      <c r="R2827" s="12">
        <f t="shared" si="833"/>
        <v>75.040640007652627</v>
      </c>
      <c r="S2827" s="57">
        <f t="shared" si="834"/>
        <v>38.382522751565219</v>
      </c>
      <c r="T2827" s="12">
        <f t="shared" si="817"/>
        <v>-0.91242162328287613</v>
      </c>
    </row>
    <row r="2828" spans="1:20" x14ac:dyDescent="0.25">
      <c r="A2828" s="57">
        <f t="shared" si="818"/>
        <v>242080.92811654022</v>
      </c>
      <c r="B2828" s="12">
        <f t="shared" si="835"/>
        <v>38528.376338021168</v>
      </c>
      <c r="C2828" s="57" t="str">
        <f t="shared" si="819"/>
        <v>-0.232837743625302-0.866377868315157i</v>
      </c>
      <c r="D2828" s="57" t="str">
        <f t="shared" si="820"/>
        <v>7.36820007593179-2.60987071135177i</v>
      </c>
      <c r="E2828" s="57" t="str">
        <f t="shared" si="821"/>
        <v>211.49003250176-25.7058247075125i</v>
      </c>
      <c r="F2828" s="57" t="str">
        <f t="shared" si="822"/>
        <v>3.80694256486878-2.07680027184497i</v>
      </c>
      <c r="G2828" s="57" t="str">
        <f t="shared" si="823"/>
        <v>0.991432643979119-0.0921626628938883i</v>
      </c>
      <c r="H2828" s="57" t="str">
        <f t="shared" si="824"/>
        <v>11.5967166610262-404.162366421076i</v>
      </c>
      <c r="I2828" s="57" t="str">
        <f t="shared" si="825"/>
        <v>-2.24333881897477-4.40846150382393i</v>
      </c>
      <c r="K2828" s="57" t="str">
        <f t="shared" si="826"/>
        <v>0.000851230431304438-0.00422471691628239i</v>
      </c>
      <c r="L2828" s="57" t="str">
        <f t="shared" si="827"/>
        <v>0.000125-0.0130228562172422i</v>
      </c>
      <c r="M2828" s="57" t="str">
        <f t="shared" si="828"/>
        <v>0.0015-0.00627788752600186i</v>
      </c>
      <c r="N2828" s="57">
        <f t="shared" si="829"/>
        <v>74.95727995838709</v>
      </c>
      <c r="O2828" s="57">
        <f t="shared" si="830"/>
        <v>0.9429906755949069</v>
      </c>
      <c r="P2828" s="371">
        <f t="shared" si="831"/>
        <v>-0.9429906755949069</v>
      </c>
      <c r="Q2828" s="371">
        <f t="shared" si="832"/>
        <v>-105.04272004161291</v>
      </c>
      <c r="R2828" s="12">
        <f t="shared" si="833"/>
        <v>74.95727995838709</v>
      </c>
      <c r="S2828" s="57">
        <f t="shared" si="834"/>
        <v>38.528376338021168</v>
      </c>
      <c r="T2828" s="12">
        <f t="shared" si="817"/>
        <v>-0.9429906755949069</v>
      </c>
    </row>
    <row r="2829" spans="1:20" x14ac:dyDescent="0.25">
      <c r="A2829" s="57">
        <f t="shared" si="818"/>
        <v>243000.83564338312</v>
      </c>
      <c r="B2829" s="12">
        <f t="shared" si="835"/>
        <v>38674.784168105652</v>
      </c>
      <c r="C2829" s="57" t="str">
        <f t="shared" si="819"/>
        <v>-0.233280153973836-0.862991838505541i</v>
      </c>
      <c r="D2829" s="57" t="str">
        <f t="shared" si="820"/>
        <v>7.36509548553706-2.61276679473945i</v>
      </c>
      <c r="E2829" s="57" t="str">
        <f t="shared" si="821"/>
        <v>211.524613710565-26.0134963091172i</v>
      </c>
      <c r="F2829" s="57" t="str">
        <f t="shared" si="822"/>
        <v>3.80669423281651-2.07159960598836i</v>
      </c>
      <c r="G2829" s="57" t="str">
        <f t="shared" si="823"/>
        <v>0.991367971476458-0.0925068462715641i</v>
      </c>
      <c r="H2829" s="57" t="str">
        <f t="shared" si="824"/>
        <v>11.4681014206214-402.209208088349i</v>
      </c>
      <c r="I2829" s="57" t="str">
        <f t="shared" si="825"/>
        <v>-2.22738414497289-4.38628192989069i</v>
      </c>
      <c r="K2829" s="57" t="str">
        <f t="shared" si="826"/>
        <v>0.000849993930279448-0.00420913319786047i</v>
      </c>
      <c r="L2829" s="57" t="str">
        <f t="shared" si="827"/>
        <v>0.000125-0.0129735567017754i</v>
      </c>
      <c r="M2829" s="57" t="str">
        <f t="shared" si="828"/>
        <v>0.0015-0.00625412186292273i</v>
      </c>
      <c r="N2829" s="57">
        <f t="shared" si="829"/>
        <v>74.873572481585441</v>
      </c>
      <c r="O2829" s="57">
        <f t="shared" si="830"/>
        <v>0.97358358322147565</v>
      </c>
      <c r="P2829" s="371">
        <f t="shared" si="831"/>
        <v>-0.97358358322147565</v>
      </c>
      <c r="Q2829" s="371">
        <f t="shared" si="832"/>
        <v>-105.12642751841456</v>
      </c>
      <c r="R2829" s="12">
        <f t="shared" si="833"/>
        <v>74.873572481585441</v>
      </c>
      <c r="S2829" s="57">
        <f t="shared" si="834"/>
        <v>38.674784168105653</v>
      </c>
      <c r="T2829" s="12">
        <f t="shared" si="817"/>
        <v>-0.97358358322147565</v>
      </c>
    </row>
    <row r="2830" spans="1:20" x14ac:dyDescent="0.25">
      <c r="A2830" s="57">
        <f t="shared" si="818"/>
        <v>243924.23881882799</v>
      </c>
      <c r="B2830" s="12">
        <f t="shared" si="835"/>
        <v>38821.748347944456</v>
      </c>
      <c r="C2830" s="57" t="str">
        <f t="shared" si="819"/>
        <v>-0.233720651779757-0.859613290796233i</v>
      </c>
      <c r="D2830" s="57" t="str">
        <f t="shared" si="820"/>
        <v>7.36196990049734-2.61568961982713i</v>
      </c>
      <c r="E2830" s="57" t="str">
        <f t="shared" si="821"/>
        <v>211.558076366478-26.3221163168532i</v>
      </c>
      <c r="F2830" s="57" t="str">
        <f t="shared" si="822"/>
        <v>3.80644404262164-2.06642839096389i</v>
      </c>
      <c r="G2830" s="57" t="str">
        <f t="shared" si="823"/>
        <v>0.991302815062309-0.0928522692875656i</v>
      </c>
      <c r="H2830" s="57" t="str">
        <f t="shared" si="824"/>
        <v>11.3412118876994-400.269073459787i</v>
      </c>
      <c r="I2830" s="57" t="str">
        <f t="shared" si="825"/>
        <v>-2.21157730556163-4.36425762075892i</v>
      </c>
      <c r="K2830" s="57" t="str">
        <f t="shared" si="826"/>
        <v>0.000848766286726257-0.00419360929658478i</v>
      </c>
      <c r="L2830" s="57" t="str">
        <f t="shared" si="827"/>
        <v>0.000125-0.0129244438152773i</v>
      </c>
      <c r="M2830" s="57" t="str">
        <f t="shared" si="828"/>
        <v>0.0015-0.00623044616748627i</v>
      </c>
      <c r="N2830" s="57">
        <f t="shared" si="829"/>
        <v>74.789517359121476</v>
      </c>
      <c r="O2830" s="57">
        <f t="shared" si="830"/>
        <v>1.0042003818020537</v>
      </c>
      <c r="P2830" s="371">
        <f t="shared" si="831"/>
        <v>-1.0042003818020537</v>
      </c>
      <c r="Q2830" s="371">
        <f t="shared" si="832"/>
        <v>-105.21048264087852</v>
      </c>
      <c r="R2830" s="12">
        <f t="shared" si="833"/>
        <v>74.789517359121476</v>
      </c>
      <c r="S2830" s="57">
        <f t="shared" si="834"/>
        <v>38.821748347944457</v>
      </c>
      <c r="T2830" s="12">
        <f t="shared" si="817"/>
        <v>-1.0042003818020537</v>
      </c>
    </row>
    <row r="2831" spans="1:20" x14ac:dyDescent="0.25">
      <c r="A2831" s="57">
        <f t="shared" si="818"/>
        <v>244851.15092633953</v>
      </c>
      <c r="B2831" s="12">
        <f t="shared" si="835"/>
        <v>38969.270991666643</v>
      </c>
      <c r="C2831" s="57" t="str">
        <f t="shared" si="819"/>
        <v>-0.234159213822454-0.856242210478173i</v>
      </c>
      <c r="D2831" s="57" t="str">
        <f t="shared" si="820"/>
        <v>7.35882319796753-2.61863911852862i</v>
      </c>
      <c r="E2831" s="57" t="str">
        <f t="shared" si="821"/>
        <v>211.590415839873-26.6316826976499i</v>
      </c>
      <c r="F2831" s="57" t="str">
        <f t="shared" si="822"/>
        <v>3.80619198062978-2.06128654844849i</v>
      </c>
      <c r="G2831" s="57" t="str">
        <f t="shared" si="823"/>
        <v>0.991237171180698-0.0931989358865522i</v>
      </c>
      <c r="H2831" s="57" t="str">
        <f t="shared" si="824"/>
        <v>11.2160198903101-398.341831322783i</v>
      </c>
      <c r="I2831" s="57" t="str">
        <f t="shared" si="825"/>
        <v>-2.19591670076438-4.34238688168357i</v>
      </c>
      <c r="K2831" s="57" t="str">
        <f t="shared" si="826"/>
        <v>0.00084754743067517-0.00417814499652762i</v>
      </c>
      <c r="L2831" s="57" t="str">
        <f t="shared" si="827"/>
        <v>0.000125-0.0128755168512426i</v>
      </c>
      <c r="M2831" s="57" t="str">
        <f t="shared" si="828"/>
        <v>0.0015-0.00620686009910968i</v>
      </c>
      <c r="N2831" s="57">
        <f t="shared" si="829"/>
        <v>74.705114363483048</v>
      </c>
      <c r="O2831" s="57">
        <f t="shared" si="830"/>
        <v>1.0348411067272343</v>
      </c>
      <c r="P2831" s="371">
        <f t="shared" si="831"/>
        <v>-1.0348411067272343</v>
      </c>
      <c r="Q2831" s="371">
        <f t="shared" si="832"/>
        <v>-105.29488563651695</v>
      </c>
      <c r="R2831" s="12">
        <f t="shared" si="833"/>
        <v>74.705114363483048</v>
      </c>
      <c r="S2831" s="57">
        <f t="shared" si="834"/>
        <v>38.96927099166664</v>
      </c>
      <c r="T2831" s="12">
        <f t="shared" si="817"/>
        <v>-1.0348411067272343</v>
      </c>
    </row>
    <row r="2832" spans="1:20" x14ac:dyDescent="0.25">
      <c r="A2832" s="57">
        <f t="shared" si="818"/>
        <v>245781.58529985964</v>
      </c>
      <c r="B2832" s="12">
        <f t="shared" si="835"/>
        <v>39117.35422143498</v>
      </c>
      <c r="C2832" s="57" t="str">
        <f t="shared" si="819"/>
        <v>-0.234595817194229-0.852878582922004i</v>
      </c>
      <c r="D2832" s="57" t="str">
        <f t="shared" si="820"/>
        <v>7.35565525466009-2.62161522212411i</v>
      </c>
      <c r="E2832" s="57" t="str">
        <f t="shared" si="821"/>
        <v>211.621627498475-26.9421934207724i</v>
      </c>
      <c r="F2832" s="57" t="str">
        <f t="shared" si="822"/>
        <v>3.80593803309001-2.05617400049795i</v>
      </c>
      <c r="G2832" s="57" t="str">
        <f t="shared" si="823"/>
        <v>0.991171036250503-0.0935468500196941i</v>
      </c>
      <c r="H2832" s="57" t="str">
        <f t="shared" si="824"/>
        <v>11.092497803221-396.427352301203i</v>
      </c>
      <c r="I2832" s="57" t="str">
        <f t="shared" si="825"/>
        <v>-2.18040075152211-4.32066804356834i</v>
      </c>
      <c r="K2832" s="57" t="str">
        <f t="shared" si="826"/>
        <v>0.000846337292654333-0.00416274008252569i</v>
      </c>
      <c r="L2832" s="57" t="str">
        <f t="shared" si="827"/>
        <v>0.000125-0.0128267751058404i</v>
      </c>
      <c r="M2832" s="57" t="str">
        <f t="shared" si="828"/>
        <v>0.0015-0.00618336331849935i</v>
      </c>
      <c r="N2832" s="57">
        <f t="shared" si="829"/>
        <v>74.6203632577446</v>
      </c>
      <c r="O2832" s="57">
        <f t="shared" si="830"/>
        <v>1.0655057931536889</v>
      </c>
      <c r="P2832" s="371">
        <f t="shared" si="831"/>
        <v>-1.0655057931536889</v>
      </c>
      <c r="Q2832" s="371">
        <f t="shared" si="832"/>
        <v>-105.3796367422554</v>
      </c>
      <c r="R2832" s="12">
        <f t="shared" si="833"/>
        <v>74.6203632577446</v>
      </c>
      <c r="S2832" s="57">
        <f t="shared" si="834"/>
        <v>39.117354221434979</v>
      </c>
      <c r="T2832" s="12">
        <f t="shared" si="817"/>
        <v>-1.0655057931536889</v>
      </c>
    </row>
    <row r="2833" spans="1:20" x14ac:dyDescent="0.25">
      <c r="A2833" s="57">
        <f t="shared" si="818"/>
        <v>246715.55532399911</v>
      </c>
      <c r="B2833" s="12">
        <f t="shared" si="835"/>
        <v>39266.000167476435</v>
      </c>
      <c r="C2833" s="57" t="str">
        <f t="shared" si="819"/>
        <v>-0.235030439297283-0.849522393575738i</v>
      </c>
      <c r="D2833" s="57" t="str">
        <f t="shared" si="820"/>
        <v>7.352465946848-2.62461786125165i</v>
      </c>
      <c r="E2833" s="57" t="str">
        <f t="shared" si="821"/>
        <v>211.651706706909-27.2536464578414i</v>
      </c>
      <c r="F2833" s="57" t="str">
        <f t="shared" si="822"/>
        <v>3.80568218615421-2.05109066954528i</v>
      </c>
      <c r="G2833" s="57" t="str">
        <f t="shared" si="823"/>
        <v>0.991104406665292-0.0938960156446042i</v>
      </c>
      <c r="H2833" s="57" t="str">
        <f t="shared" si="824"/>
        <v>10.97061853562-394.525508823339i</v>
      </c>
      <c r="I2833" s="57" t="str">
        <f t="shared" si="825"/>
        <v>-2.16502789936026-4.2990994624808i</v>
      </c>
      <c r="K2833" s="57" t="str">
        <f t="shared" si="826"/>
        <v>0.000845135803685833-0.00414739434017793i</v>
      </c>
      <c r="L2833" s="57" t="str">
        <f t="shared" si="827"/>
        <v>0.000125-0.0127782178779044i</v>
      </c>
      <c r="M2833" s="57" t="str">
        <f t="shared" si="828"/>
        <v>0.0015-0.00615995548764633i</v>
      </c>
      <c r="N2833" s="57">
        <f t="shared" si="829"/>
        <v>74.535263795540317</v>
      </c>
      <c r="O2833" s="57">
        <f t="shared" si="830"/>
        <v>1.096194476018715</v>
      </c>
      <c r="P2833" s="371">
        <f t="shared" si="831"/>
        <v>-1.096194476018715</v>
      </c>
      <c r="Q2833" s="371">
        <f t="shared" si="832"/>
        <v>-105.46473620445968</v>
      </c>
      <c r="R2833" s="12">
        <f t="shared" si="833"/>
        <v>74.535263795540317</v>
      </c>
      <c r="S2833" s="57">
        <f t="shared" si="834"/>
        <v>39.266000167476435</v>
      </c>
      <c r="T2833" s="12">
        <f t="shared" si="817"/>
        <v>-1.096194476018715</v>
      </c>
    </row>
    <row r="2834" spans="1:20" x14ac:dyDescent="0.25">
      <c r="A2834" s="57">
        <f t="shared" si="818"/>
        <v>247653.07443423034</v>
      </c>
      <c r="B2834" s="12">
        <f t="shared" si="835"/>
        <v>39415.21096811285</v>
      </c>
      <c r="C2834" s="57" t="str">
        <f t="shared" si="819"/>
        <v>-0.23546305784066-0.846173627962404i</v>
      </c>
      <c r="D2834" s="57" t="str">
        <f t="shared" si="820"/>
        <v>7.34925515036745-2.62764696589854i</v>
      </c>
      <c r="E2834" s="57" t="str">
        <f t="shared" si="821"/>
        <v>211.68064882625-27.5660397828454i</v>
      </c>
      <c r="F2834" s="57" t="str">
        <f t="shared" si="822"/>
        <v>3.80542442587643-2.04603647839913i</v>
      </c>
      <c r="G2834" s="57" t="str">
        <f t="shared" si="823"/>
        <v>0.991037278793158-0.0942464367252707i</v>
      </c>
      <c r="H2834" s="57" t="str">
        <f t="shared" si="824"/>
        <v>10.8503555191341-392.636175090529i</v>
      </c>
      <c r="I2834" s="57" t="str">
        <f t="shared" si="825"/>
        <v>-2.14979660606212-4.27767951917839i</v>
      </c>
      <c r="K2834" s="57" t="str">
        <f t="shared" si="826"/>
        <v>0.000843942895281917-0.00413210755584319i</v>
      </c>
      <c r="L2834" s="57" t="str">
        <f t="shared" si="827"/>
        <v>0.000125-0.0127298444689225i</v>
      </c>
      <c r="M2834" s="57" t="str">
        <f t="shared" si="828"/>
        <v>0.0015-0.00613663626982097i</v>
      </c>
      <c r="N2834" s="57">
        <f t="shared" si="829"/>
        <v>74.449815721039286</v>
      </c>
      <c r="O2834" s="57">
        <f t="shared" si="830"/>
        <v>1.1269071900553516</v>
      </c>
      <c r="P2834" s="371">
        <f t="shared" si="831"/>
        <v>-1.1269071900553516</v>
      </c>
      <c r="Q2834" s="371">
        <f t="shared" si="832"/>
        <v>-105.55018427896071</v>
      </c>
      <c r="R2834" s="12">
        <f t="shared" si="833"/>
        <v>74.449815721039286</v>
      </c>
      <c r="S2834" s="57">
        <f t="shared" si="834"/>
        <v>39.415210968112852</v>
      </c>
      <c r="T2834" s="12">
        <f t="shared" si="817"/>
        <v>-1.1269071900553516</v>
      </c>
    </row>
    <row r="2835" spans="1:20" x14ac:dyDescent="0.25">
      <c r="A2835" s="57">
        <f t="shared" si="818"/>
        <v>248594.15611708042</v>
      </c>
      <c r="B2835" s="12">
        <f t="shared" si="835"/>
        <v>39564.988769791678</v>
      </c>
      <c r="C2835" s="57" t="str">
        <f t="shared" si="819"/>
        <v>-0.235893650837237-0.84283227167778i</v>
      </c>
      <c r="D2835" s="57" t="str">
        <f t="shared" si="820"/>
        <v>7.34602274062058-2.63070246539269i</v>
      </c>
      <c r="E2835" s="57" t="str">
        <f t="shared" si="821"/>
        <v>211.70844921356-27.8793713721455i</v>
      </c>
      <c r="F2835" s="57" t="str">
        <f t="shared" si="822"/>
        <v>3.80516473821229-2.04101135024222i</v>
      </c>
      <c r="G2835" s="57" t="str">
        <f t="shared" si="823"/>
        <v>0.990969648976556-0.0945981172319871i</v>
      </c>
      <c r="H2835" s="57" t="str">
        <f t="shared" si="824"/>
        <v>10.7316826961527-390.759227046417i</v>
      </c>
      <c r="I2835" s="57" t="str">
        <f t="shared" si="825"/>
        <v>-2.13470535334826-4.25640661864508i</v>
      </c>
      <c r="K2835" s="57" t="str">
        <f t="shared" si="826"/>
        <v>0.000842758499441184-0.00411687951663838i</v>
      </c>
      <c r="L2835" s="57" t="str">
        <f t="shared" si="827"/>
        <v>0.000125-0.012681654183027i</v>
      </c>
      <c r="M2835" s="57" t="str">
        <f t="shared" si="828"/>
        <v>0.0015-0.00611340532956863i</v>
      </c>
      <c r="N2835" s="57">
        <f t="shared" si="829"/>
        <v>74.364018768918953</v>
      </c>
      <c r="O2835" s="57">
        <f t="shared" si="830"/>
        <v>1.1576439698069938</v>
      </c>
      <c r="P2835" s="371">
        <f t="shared" si="831"/>
        <v>-1.1576439698069938</v>
      </c>
      <c r="Q2835" s="371">
        <f t="shared" si="832"/>
        <v>-105.63598123108105</v>
      </c>
      <c r="R2835" s="12">
        <f t="shared" si="833"/>
        <v>74.364018768918953</v>
      </c>
      <c r="S2835" s="57">
        <f t="shared" si="834"/>
        <v>39.564988769791675</v>
      </c>
      <c r="T2835" s="12">
        <f t="shared" si="817"/>
        <v>-1.1576439698069938</v>
      </c>
    </row>
    <row r="2836" spans="1:20" x14ac:dyDescent="0.25">
      <c r="A2836" s="57">
        <f t="shared" si="818"/>
        <v>249538.81391032532</v>
      </c>
      <c r="B2836" s="12">
        <f t="shared" si="835"/>
        <v>39715.335727116886</v>
      </c>
      <c r="C2836" s="57" t="str">
        <f t="shared" si="819"/>
        <v>-0.236322196600648-0.839498310388131i</v>
      </c>
      <c r="D2836" s="57" t="str">
        <f t="shared" si="820"/>
        <v>7.34276859257853-2.63378428839393i</v>
      </c>
      <c r="E2836" s="57" t="str">
        <f t="shared" si="821"/>
        <v>211.73510322144-28.1936392044726i</v>
      </c>
      <c r="F2836" s="57" t="str">
        <f t="shared" si="822"/>
        <v>3.8049031090183-2.0360152086297i</v>
      </c>
      <c r="G2836" s="57" t="str">
        <f t="shared" si="823"/>
        <v>0.990901513532139-0.0949510611412823i</v>
      </c>
      <c r="H2836" s="57" t="str">
        <f t="shared" si="824"/>
        <v>10.6145745084483-388.894542346848i</v>
      </c>
      <c r="I2836" s="57" t="str">
        <f t="shared" si="825"/>
        <v>-2.11975264256186-4.23527918963819i</v>
      </c>
      <c r="K2836" s="57" t="str">
        <f t="shared" si="826"/>
        <v>0.000841582548644804-0.00410171001043593i</v>
      </c>
      <c r="L2836" s="57" t="str">
        <f t="shared" si="827"/>
        <v>0.000125-0.0126336463269844i</v>
      </c>
      <c r="M2836" s="57" t="str">
        <f t="shared" si="828"/>
        <v>0.0015-0.00609026233270435i</v>
      </c>
      <c r="N2836" s="57">
        <f t="shared" si="829"/>
        <v>74.277872664342695</v>
      </c>
      <c r="O2836" s="57">
        <f t="shared" si="830"/>
        <v>1.1884048496424529</v>
      </c>
      <c r="P2836" s="371">
        <f t="shared" si="831"/>
        <v>-1.1884048496424529</v>
      </c>
      <c r="Q2836" s="371">
        <f t="shared" si="832"/>
        <v>-105.72212733565731</v>
      </c>
      <c r="R2836" s="12">
        <f t="shared" si="833"/>
        <v>74.277872664342695</v>
      </c>
      <c r="S2836" s="57">
        <f t="shared" si="834"/>
        <v>39.715335727116887</v>
      </c>
      <c r="T2836" s="12">
        <f t="shared" si="817"/>
        <v>-1.1884048496424529</v>
      </c>
    </row>
    <row r="2837" spans="1:20" x14ac:dyDescent="0.25">
      <c r="A2837" s="57">
        <f t="shared" si="818"/>
        <v>250487.06140318458</v>
      </c>
      <c r="B2837" s="12">
        <f t="shared" si="835"/>
        <v>39866.254002879934</v>
      </c>
      <c r="C2837" s="57" t="str">
        <f t="shared" si="819"/>
        <v>-0.236748673742272-0.836171729828028i</v>
      </c>
      <c r="D2837" s="57" t="str">
        <f t="shared" si="820"/>
        <v>7.33949258078436-2.63689236288533i</v>
      </c>
      <c r="E2837" s="57" t="str">
        <f t="shared" si="821"/>
        <v>211.760606197565-28.508841260919i</v>
      </c>
      <c r="F2837" s="57" t="str">
        <f t="shared" si="822"/>
        <v>3.80463952405129-2.03104797748761i</v>
      </c>
      <c r="G2837" s="57" t="str">
        <f t="shared" si="823"/>
        <v>0.990832868750585-0.0953052724358482i</v>
      </c>
      <c r="H2837" s="57" t="str">
        <f t="shared" si="824"/>
        <v>10.4990058860862-387.042000330373i</v>
      </c>
      <c r="I2837" s="57" t="str">
        <f t="shared" si="825"/>
        <v>-2.10493699436002-4.21429568424541i</v>
      </c>
      <c r="K2837" s="57" t="str">
        <f t="shared" si="826"/>
        <v>0.000840414975852796-0.00408659882586196i</v>
      </c>
      <c r="L2837" s="57" t="str">
        <f t="shared" si="827"/>
        <v>0.000125-0.0125858202101857i</v>
      </c>
      <c r="M2837" s="57" t="str">
        <f t="shared" si="828"/>
        <v>0.0015-0.0060672069463084i</v>
      </c>
      <c r="N2837" s="57">
        <f t="shared" si="829"/>
        <v>74.191377122934398</v>
      </c>
      <c r="O2837" s="57">
        <f t="shared" si="830"/>
        <v>1.2191898637704752</v>
      </c>
      <c r="P2837" s="371">
        <f t="shared" si="831"/>
        <v>-1.2191898637704752</v>
      </c>
      <c r="Q2837" s="371">
        <f t="shared" si="832"/>
        <v>-105.8086228770656</v>
      </c>
      <c r="R2837" s="12">
        <f t="shared" si="833"/>
        <v>74.191377122934398</v>
      </c>
      <c r="S2837" s="57">
        <f t="shared" si="834"/>
        <v>39.866254002879934</v>
      </c>
      <c r="T2837" s="12">
        <f t="shared" si="817"/>
        <v>-1.2191898637704752</v>
      </c>
    </row>
    <row r="2838" spans="1:20" x14ac:dyDescent="0.25">
      <c r="A2838" s="57">
        <f t="shared" si="818"/>
        <v>251438.91223651665</v>
      </c>
      <c r="B2838" s="12">
        <f t="shared" si="835"/>
        <v>40017.745768090877</v>
      </c>
      <c r="C2838" s="57" t="str">
        <f t="shared" si="819"/>
        <v>-0.237173061168143-0.832852515798162i</v>
      </c>
      <c r="D2838" s="57" t="str">
        <f t="shared" si="820"/>
        <v>7.33619457935617-2.64002661616446i</v>
      </c>
      <c r="E2838" s="57" t="str">
        <f t="shared" si="821"/>
        <v>211.784953484225-28.8249755249174i</v>
      </c>
      <c r="F2838" s="57" t="str">
        <f t="shared" si="822"/>
        <v>3.80437396896771-2.02610958111125i</v>
      </c>
      <c r="G2838" s="57" t="str">
        <f t="shared" si="823"/>
        <v>0.990763710896439-0.0956607551044667i</v>
      </c>
      <c r="H2838" s="57" t="str">
        <f t="shared" si="824"/>
        <v>10.3849522366135-385.201481989356i</v>
      </c>
      <c r="I2838" s="57" t="str">
        <f t="shared" si="825"/>
        <v>-2.09025694841071-4.1934545774514i</v>
      </c>
      <c r="K2838" s="57" t="str">
        <f t="shared" si="826"/>
        <v>0.00083925571450032-0.0040715457522939i</v>
      </c>
      <c r="L2838" s="57" t="str">
        <f t="shared" si="827"/>
        <v>0.000125-0.0125381751446361i</v>
      </c>
      <c r="M2838" s="57" t="str">
        <f t="shared" si="828"/>
        <v>0.0015-0.00604423883872124i</v>
      </c>
      <c r="N2838" s="57">
        <f t="shared" si="829"/>
        <v>74.104531850757979</v>
      </c>
      <c r="O2838" s="57">
        <f t="shared" si="830"/>
        <v>1.2499990462548392</v>
      </c>
      <c r="P2838" s="371">
        <f t="shared" si="831"/>
        <v>-1.2499990462548392</v>
      </c>
      <c r="Q2838" s="371">
        <f t="shared" si="832"/>
        <v>-105.89546814924202</v>
      </c>
      <c r="R2838" s="12">
        <f t="shared" si="833"/>
        <v>74.104531850757979</v>
      </c>
      <c r="S2838" s="57">
        <f t="shared" si="834"/>
        <v>40.017745768090876</v>
      </c>
      <c r="T2838" s="12">
        <f t="shared" si="817"/>
        <v>-1.2499990462548392</v>
      </c>
    </row>
    <row r="2839" spans="1:20" x14ac:dyDescent="0.25">
      <c r="A2839" s="57">
        <f t="shared" si="818"/>
        <v>252394.38010301543</v>
      </c>
      <c r="B2839" s="12">
        <f t="shared" si="835"/>
        <v>40169.813202009624</v>
      </c>
      <c r="C2839" s="57" t="str">
        <f t="shared" si="819"/>
        <v>-0.237595338075918-0.829540654163226i</v>
      </c>
      <c r="D2839" s="57" t="str">
        <f t="shared" si="820"/>
        <v>7.33287446199026-2.6431869748346i</v>
      </c>
      <c r="E2839" s="57" t="str">
        <f t="shared" si="821"/>
        <v>211.808140417859-29.1420399822168i</v>
      </c>
      <c r="F2839" s="57" t="str">
        <f t="shared" si="822"/>
        <v>3.80410642932298-2.02119994416357i</v>
      </c>
      <c r="G2839" s="57" t="str">
        <f t="shared" si="823"/>
        <v>0.990694036207939-0.0960175131419355i</v>
      </c>
      <c r="H2839" s="57" t="str">
        <f t="shared" si="824"/>
        <v>10.2723894345208-383.372869941677i</v>
      </c>
      <c r="I2839" s="57" t="str">
        <f t="shared" si="825"/>
        <v>-2.07571106309542-4.17275436671409i</v>
      </c>
      <c r="K2839" s="57" t="str">
        <f t="shared" si="826"/>
        <v>0.000838104698493958-0.00405655057985846i</v>
      </c>
      <c r="L2839" s="57" t="str">
        <f t="shared" si="827"/>
        <v>0.000125-0.0124907104449453i</v>
      </c>
      <c r="M2839" s="57" t="str">
        <f t="shared" si="828"/>
        <v>0.0015-0.006021357679539i</v>
      </c>
      <c r="N2839" s="57">
        <f t="shared" si="829"/>
        <v>74.017336544293869</v>
      </c>
      <c r="O2839" s="57">
        <f t="shared" si="830"/>
        <v>1.2808324310290633</v>
      </c>
      <c r="P2839" s="371">
        <f t="shared" si="831"/>
        <v>-1.2808324310290633</v>
      </c>
      <c r="Q2839" s="371">
        <f t="shared" si="832"/>
        <v>-105.98266345570613</v>
      </c>
      <c r="R2839" s="12">
        <f t="shared" si="833"/>
        <v>74.017336544293869</v>
      </c>
      <c r="S2839" s="57">
        <f t="shared" si="834"/>
        <v>40.169813202009621</v>
      </c>
      <c r="T2839" s="12">
        <f t="shared" si="817"/>
        <v>-1.2808324310290633</v>
      </c>
    </row>
    <row r="2840" spans="1:20" x14ac:dyDescent="0.25">
      <c r="A2840" s="57">
        <f t="shared" si="818"/>
        <v>253353.47874740692</v>
      </c>
      <c r="B2840" s="12">
        <f t="shared" si="835"/>
        <v>40322.458492177262</v>
      </c>
      <c r="C2840" s="57" t="str">
        <f t="shared" si="819"/>
        <v>-0.23801548395181-0.826236130849831i</v>
      </c>
      <c r="D2840" s="57" t="str">
        <f t="shared" si="820"/>
        <v>7.32953210196448-2.64637336479597i</v>
      </c>
      <c r="E2840" s="57" t="str">
        <f t="shared" si="821"/>
        <v>211.830162328591-29.4600326208513i</v>
      </c>
      <c r="F2840" s="57" t="str">
        <f t="shared" si="822"/>
        <v>3.8038368905709-2.0163189916736i</v>
      </c>
      <c r="G2840" s="57" t="str">
        <f t="shared" si="823"/>
        <v>0.990623840896851-0.0963755505489927i</v>
      </c>
      <c r="H2840" s="57" t="str">
        <f t="shared" si="824"/>
        <v>10.161293810969-381.556048402988i</v>
      </c>
      <c r="I2840" s="57" t="str">
        <f t="shared" si="825"/>
        <v>-2.06129791521713-4.1521935715502i</v>
      </c>
      <c r="K2840" s="57" t="str">
        <f t="shared" si="826"/>
        <v>0.000836961862208088-0.0040416130994294i</v>
      </c>
      <c r="L2840" s="57" t="str">
        <f t="shared" si="827"/>
        <v>0.000125-0.0124434254283177i</v>
      </c>
      <c r="M2840" s="57" t="str">
        <f t="shared" si="828"/>
        <v>0.0015-0.00599856313960847i</v>
      </c>
      <c r="N2840" s="57">
        <f t="shared" si="829"/>
        <v>73.929790890418616</v>
      </c>
      <c r="O2840" s="57">
        <f t="shared" si="830"/>
        <v>1.3116900519111914</v>
      </c>
      <c r="P2840" s="371">
        <f t="shared" si="831"/>
        <v>-1.3116900519111914</v>
      </c>
      <c r="Q2840" s="371">
        <f t="shared" si="832"/>
        <v>-106.07020910958138</v>
      </c>
      <c r="R2840" s="12">
        <f t="shared" si="833"/>
        <v>73.929790890418616</v>
      </c>
      <c r="S2840" s="57">
        <f t="shared" si="834"/>
        <v>40.322458492177262</v>
      </c>
      <c r="T2840" s="12">
        <f t="shared" si="817"/>
        <v>-1.3116900519111914</v>
      </c>
    </row>
    <row r="2841" spans="1:20" x14ac:dyDescent="0.25">
      <c r="A2841" s="57">
        <f t="shared" si="818"/>
        <v>254316.22196664708</v>
      </c>
      <c r="B2841" s="12">
        <f t="shared" si="835"/>
        <v>40475.68383444754</v>
      </c>
      <c r="C2841" s="57" t="str">
        <f t="shared" si="819"/>
        <v>-0.238433478567517-0.822938931844452i</v>
      </c>
      <c r="D2841" s="57" t="str">
        <f t="shared" si="820"/>
        <v>7.32616737214144-2.6495857112369i</v>
      </c>
      <c r="E2841" s="57" t="str">
        <f t="shared" si="821"/>
        <v>211.851014539766-29.7789514310949i</v>
      </c>
      <c r="F2841" s="57" t="str">
        <f t="shared" si="822"/>
        <v>3.80356533806294-2.01146664903487i</v>
      </c>
      <c r="G2841" s="57" t="str">
        <f t="shared" si="823"/>
        <v>0.990553121148296-0.0967348713322388i</v>
      </c>
      <c r="H2841" s="57" t="str">
        <f t="shared" si="824"/>
        <v>10.0516421437718-379.75090315955i</v>
      </c>
      <c r="I2841" s="57" t="str">
        <f t="shared" si="825"/>
        <v>-2.04701609971397-4.13177073312979i</v>
      </c>
      <c r="K2841" s="57" t="str">
        <f t="shared" si="826"/>
        <v>0.000835827140481195-0.00402673310262535i</v>
      </c>
      <c r="L2841" s="57" t="str">
        <f t="shared" si="827"/>
        <v>0.000125-0.0123963194145425i</v>
      </c>
      <c r="M2841" s="57" t="str">
        <f t="shared" si="828"/>
        <v>0.0015-0.00597585489102258i</v>
      </c>
      <c r="N2841" s="57">
        <f t="shared" si="829"/>
        <v>73.841894566384823</v>
      </c>
      <c r="O2841" s="57">
        <f t="shared" si="830"/>
        <v>1.3425719426187321</v>
      </c>
      <c r="P2841" s="371">
        <f t="shared" si="831"/>
        <v>-1.3425719426187321</v>
      </c>
      <c r="Q2841" s="371">
        <f t="shared" si="832"/>
        <v>-106.15810543361518</v>
      </c>
      <c r="R2841" s="12">
        <f t="shared" si="833"/>
        <v>73.841894566384823</v>
      </c>
      <c r="S2841" s="57">
        <f t="shared" si="834"/>
        <v>40.475683834447537</v>
      </c>
      <c r="T2841" s="12">
        <f t="shared" si="817"/>
        <v>-1.3425719426187321</v>
      </c>
    </row>
    <row r="2842" spans="1:20" x14ac:dyDescent="0.25">
      <c r="A2842" s="57">
        <f t="shared" si="818"/>
        <v>255282.62361012032</v>
      </c>
      <c r="B2842" s="12">
        <f t="shared" si="835"/>
        <v>40629.49143301844</v>
      </c>
      <c r="C2842" s="57" t="str">
        <f t="shared" si="819"/>
        <v>-0.238849301977166-0.819649043191417i</v>
      </c>
      <c r="D2842" s="57" t="str">
        <f t="shared" si="820"/>
        <v>7.32278014497208-2.65282393862498i</v>
      </c>
      <c r="E2842" s="57" t="str">
        <f t="shared" si="821"/>
        <v>211.870692367474-30.0987944054155i</v>
      </c>
      <c r="F2842" s="57" t="str">
        <f t="shared" si="822"/>
        <v>3.80329175704761-2.00664284200376i</v>
      </c>
      <c r="G2842" s="57" t="str">
        <f t="shared" si="823"/>
        <v>0.990481873120584-0.0970954795040598i</v>
      </c>
      <c r="H2842" s="57" t="str">
        <f t="shared" si="824"/>
        <v>9.9434116476301-377.957321541601i</v>
      </c>
      <c r="I2842" s="57" t="str">
        <f t="shared" si="825"/>
        <v>-2.03286422937777-4.1114844138797i</v>
      </c>
      <c r="K2842" s="57" t="str">
        <f t="shared" si="826"/>
        <v>0.000834700468612307-0.00401191038180772i</v>
      </c>
      <c r="L2842" s="57" t="str">
        <f t="shared" si="827"/>
        <v>0.000125-0.0123493917259837i</v>
      </c>
      <c r="M2842" s="57" t="str">
        <f t="shared" si="828"/>
        <v>0.0015-0.00595323260711556i</v>
      </c>
      <c r="N2842" s="57">
        <f t="shared" si="829"/>
        <v>73.753647239800955</v>
      </c>
      <c r="O2842" s="57">
        <f t="shared" si="830"/>
        <v>1.3734781367834581</v>
      </c>
      <c r="P2842" s="371">
        <f t="shared" si="831"/>
        <v>-1.3734781367834581</v>
      </c>
      <c r="Q2842" s="371">
        <f t="shared" si="832"/>
        <v>-106.24635276019904</v>
      </c>
      <c r="R2842" s="12">
        <f t="shared" si="833"/>
        <v>73.753647239800955</v>
      </c>
      <c r="S2842" s="57">
        <f t="shared" si="834"/>
        <v>40.629491433018437</v>
      </c>
      <c r="T2842" s="12">
        <f t="shared" si="817"/>
        <v>-1.3734781367834581</v>
      </c>
    </row>
    <row r="2843" spans="1:20" x14ac:dyDescent="0.25">
      <c r="A2843" s="57">
        <f t="shared" si="818"/>
        <v>256252.6975798388</v>
      </c>
      <c r="B2843" s="12">
        <f t="shared" si="835"/>
        <v>40783.883500463911</v>
      </c>
      <c r="C2843" s="57" t="str">
        <f t="shared" si="819"/>
        <v>-0.239262934514244-0.816366450990974i</v>
      </c>
      <c r="D2843" s="57" t="str">
        <f t="shared" si="820"/>
        <v>7.31937029249927-2.65608797069817i</v>
      </c>
      <c r="E2843" s="57" t="str">
        <f t="shared" si="821"/>
        <v>211.889191120088-30.4195595384196i</v>
      </c>
      <c r="F2843" s="57" t="str">
        <f t="shared" si="822"/>
        <v>3.80301613266985-2.00184749669797i</v>
      </c>
      <c r="G2843" s="57" t="str">
        <f t="shared" si="823"/>
        <v>0.990410092945038-0.0974573790825465i</v>
      </c>
      <c r="H2843" s="57" t="str">
        <f t="shared" si="824"/>
        <v>9.83657996460779-376.17519239726i</v>
      </c>
      <c r="I2843" s="57" t="str">
        <f t="shared" si="825"/>
        <v>-2.01884093457801-4.09133319709549i</v>
      </c>
      <c r="K2843" s="57" t="str">
        <f t="shared" si="826"/>
        <v>0.000833581782357405-0.00399714473007848i</v>
      </c>
      <c r="L2843" s="57" t="str">
        <f t="shared" si="827"/>
        <v>0.000125-0.0123026416875709i</v>
      </c>
      <c r="M2843" s="57" t="str">
        <f t="shared" si="828"/>
        <v>0.0015-0.00593069596245821i</v>
      </c>
      <c r="N2843" s="57">
        <f t="shared" si="829"/>
        <v>73.665048568613159</v>
      </c>
      <c r="O2843" s="57">
        <f t="shared" si="830"/>
        <v>1.4044086679658916</v>
      </c>
      <c r="P2843" s="371">
        <f t="shared" si="831"/>
        <v>-1.4044086679658916</v>
      </c>
      <c r="Q2843" s="371">
        <f t="shared" si="832"/>
        <v>-106.33495143138684</v>
      </c>
      <c r="R2843" s="12">
        <f t="shared" si="833"/>
        <v>73.665048568613159</v>
      </c>
      <c r="S2843" s="57">
        <f t="shared" si="834"/>
        <v>40.783883500463908</v>
      </c>
      <c r="T2843" s="12">
        <f t="shared" si="817"/>
        <v>-1.4044086679658916</v>
      </c>
    </row>
    <row r="2844" spans="1:20" x14ac:dyDescent="0.25">
      <c r="A2844" s="57">
        <f t="shared" si="818"/>
        <v>257226.4578306422</v>
      </c>
      <c r="B2844" s="12">
        <f t="shared" si="835"/>
        <v>40938.862257765679</v>
      </c>
      <c r="C2844" s="57" t="str">
        <f t="shared" si="819"/>
        <v>-0.239674356788521-0.813091141397292i</v>
      </c>
      <c r="D2844" s="57" t="str">
        <f t="shared" si="820"/>
        <v>7.31593768636115-2.65937773045589i</v>
      </c>
      <c r="E2844" s="57" t="str">
        <f t="shared" si="821"/>
        <v>211.906506097784-30.7412448267838i</v>
      </c>
      <c r="F2844" s="57" t="str">
        <f t="shared" si="822"/>
        <v>3.80273844997025-1.9970805395949i</v>
      </c>
      <c r="G2844" s="57" t="str">
        <f t="shared" si="823"/>
        <v>0.990337776725826-0.0978205740914141i</v>
      </c>
      <c r="H2844" s="57" t="str">
        <f t="shared" si="824"/>
        <v>9.73112515484381-374.404406066965i</v>
      </c>
      <c r="I2844" s="57" t="str">
        <f t="shared" si="825"/>
        <v>-2.00494486299083-4.07131568656189i</v>
      </c>
      <c r="K2844" s="57" t="str">
        <f t="shared" si="826"/>
        <v>0.000832471017925809-0.00398243594127801i</v>
      </c>
      <c r="L2844" s="57" t="str">
        <f t="shared" si="827"/>
        <v>0.000125-0.0122560686267891i</v>
      </c>
      <c r="M2844" s="57" t="str">
        <f t="shared" si="828"/>
        <v>0.0015-0.00590824463285335i</v>
      </c>
      <c r="N2844" s="57">
        <f t="shared" si="829"/>
        <v>73.576098201086566</v>
      </c>
      <c r="O2844" s="57">
        <f t="shared" si="830"/>
        <v>1.4353635696708067</v>
      </c>
      <c r="P2844" s="371">
        <f t="shared" si="831"/>
        <v>-1.4353635696708067</v>
      </c>
      <c r="Q2844" s="371">
        <f t="shared" si="832"/>
        <v>-106.42390179891343</v>
      </c>
      <c r="R2844" s="12">
        <f t="shared" si="833"/>
        <v>73.576098201086566</v>
      </c>
      <c r="S2844" s="57">
        <f t="shared" si="834"/>
        <v>40.938862257765678</v>
      </c>
      <c r="T2844" s="12">
        <f t="shared" si="817"/>
        <v>-1.4353635696708067</v>
      </c>
    </row>
    <row r="2845" spans="1:20" x14ac:dyDescent="0.25">
      <c r="A2845" s="57">
        <f t="shared" si="818"/>
        <v>258203.91837039869</v>
      </c>
      <c r="B2845" s="12">
        <f t="shared" si="835"/>
        <v>41094.429934345193</v>
      </c>
      <c r="C2845" s="57" t="str">
        <f t="shared" si="819"/>
        <v>-0.240083549682988-0.809823100616654i</v>
      </c>
      <c r="D2845" s="57" t="str">
        <f t="shared" si="820"/>
        <v>7.31248219779522-2.66269314015008i</v>
      </c>
      <c r="E2845" s="57" t="str">
        <f t="shared" si="821"/>
        <v>211.922632592076-31.0638482691863i</v>
      </c>
      <c r="F2845" s="57" t="str">
        <f t="shared" si="822"/>
        <v>3.80245869388449-1.99234189752999i</v>
      </c>
      <c r="G2845" s="57" t="str">
        <f t="shared" si="823"/>
        <v>0.990264920539787-0.0981850685599198i</v>
      </c>
      <c r="H2845" s="57" t="str">
        <f t="shared" si="824"/>
        <v>9.62702568749485-372.644854358407i</v>
      </c>
      <c r="I2845" s="57" t="str">
        <f t="shared" si="825"/>
        <v>-1.99117467933277-4.05143050618136i</v>
      </c>
      <c r="K2845" s="57" t="str">
        <f t="shared" si="826"/>
        <v>0.000831368111976694-0.00396778380998297i</v>
      </c>
      <c r="L2845" s="57" t="str">
        <f t="shared" si="827"/>
        <v>0.000125-0.0122096718736692i</v>
      </c>
      <c r="M2845" s="57" t="str">
        <f t="shared" si="828"/>
        <v>0.0015-0.00588587829533112i</v>
      </c>
      <c r="N2845" s="57">
        <f t="shared" si="829"/>
        <v>73.486795775788792</v>
      </c>
      <c r="O2845" s="57">
        <f t="shared" si="830"/>
        <v>1.4663428753611996</v>
      </c>
      <c r="P2845" s="371">
        <f t="shared" si="831"/>
        <v>-1.4663428753611996</v>
      </c>
      <c r="Q2845" s="371">
        <f t="shared" si="832"/>
        <v>-106.51320422421121</v>
      </c>
      <c r="R2845" s="12">
        <f t="shared" si="833"/>
        <v>73.486795775788792</v>
      </c>
      <c r="S2845" s="57">
        <f t="shared" si="834"/>
        <v>41.094429934345193</v>
      </c>
      <c r="T2845" s="12">
        <f t="shared" si="817"/>
        <v>-1.4663428753611996</v>
      </c>
    </row>
    <row r="2846" spans="1:20" x14ac:dyDescent="0.25">
      <c r="A2846" s="57">
        <f t="shared" si="818"/>
        <v>259185.09326020622</v>
      </c>
      <c r="B2846" s="12">
        <f t="shared" si="835"/>
        <v>41250.588768095709</v>
      </c>
      <c r="C2846" s="57" t="str">
        <f t="shared" si="819"/>
        <v>-0.240490494350788-0.806562314905558i</v>
      </c>
      <c r="D2846" s="57" t="str">
        <f t="shared" si="820"/>
        <v>7.30900369764215-2.66603412127635i</v>
      </c>
      <c r="E2846" s="57" t="str">
        <f t="shared" si="821"/>
        <v>211.937565885333-31.3873678662251i</v>
      </c>
      <c r="F2846" s="57" t="str">
        <f t="shared" si="822"/>
        <v>3.80217684924271-1.98763149769527i</v>
      </c>
      <c r="G2846" s="57" t="str">
        <f t="shared" si="823"/>
        <v>0.990191520436257-0.0985508665227789i</v>
      </c>
      <c r="H2846" s="57" t="str">
        <f t="shared" si="824"/>
        <v>9.52426043189983-370.896430521961i</v>
      </c>
      <c r="I2846" s="57" t="str">
        <f t="shared" si="825"/>
        <v>-1.9775290650996-4.03167629961069i</v>
      </c>
      <c r="K2846" s="57" t="str">
        <f t="shared" si="826"/>
        <v>0.000830273001615553-0.00395318813150406i</v>
      </c>
      <c r="L2846" s="57" t="str">
        <f t="shared" si="827"/>
        <v>0.000125-0.0121634507607782i</v>
      </c>
      <c r="M2846" s="57" t="str">
        <f t="shared" si="828"/>
        <v>0.0015-0.00586359662814415i</v>
      </c>
      <c r="N2846" s="57">
        <f t="shared" si="829"/>
        <v>73.397140921572429</v>
      </c>
      <c r="O2846" s="57">
        <f t="shared" si="830"/>
        <v>1.4973466184735451</v>
      </c>
      <c r="P2846" s="371">
        <f t="shared" si="831"/>
        <v>-1.4973466184735451</v>
      </c>
      <c r="Q2846" s="371">
        <f t="shared" si="832"/>
        <v>-106.60285907842757</v>
      </c>
      <c r="R2846" s="12">
        <f t="shared" si="833"/>
        <v>73.397140921572429</v>
      </c>
      <c r="S2846" s="57">
        <f t="shared" si="834"/>
        <v>41.25058876809571</v>
      </c>
      <c r="T2846" s="12">
        <f t="shared" si="817"/>
        <v>-1.4973466184735451</v>
      </c>
    </row>
    <row r="2847" spans="1:20" x14ac:dyDescent="0.25">
      <c r="A2847" s="57">
        <f t="shared" si="818"/>
        <v>260169.99661459503</v>
      </c>
      <c r="B2847" s="12">
        <f t="shared" si="835"/>
        <v>41407.341005414477</v>
      </c>
      <c r="C2847" s="57" t="str">
        <f t="shared" si="819"/>
        <v>-0.240895172212123-0.803308770568867i</v>
      </c>
      <c r="D2847" s="57" t="str">
        <f t="shared" si="820"/>
        <v>7.3055020563491-2.66940059456471i</v>
      </c>
      <c r="E2847" s="57" t="str">
        <f t="shared" si="821"/>
        <v>211.951301250306-31.7118016203296i</v>
      </c>
      <c r="F2847" s="57" t="str">
        <f t="shared" si="822"/>
        <v>3.8018929007687-1.98294926763759i</v>
      </c>
      <c r="G2847" s="57" t="str">
        <f t="shared" si="823"/>
        <v>0.990117572436895-0.0989179720200798i</v>
      </c>
      <c r="H2847" s="57" t="str">
        <f t="shared" si="824"/>
        <v>9.42280864896228-369.159029226616i</v>
      </c>
      <c r="I2847" s="57" t="str">
        <f t="shared" si="825"/>
        <v>-1.96400671830968-4.01205172990524i</v>
      </c>
      <c r="K2847" s="57" t="str">
        <f t="shared" si="826"/>
        <v>0.000829185624390691-0.00393864870188393i</v>
      </c>
      <c r="L2847" s="57" t="str">
        <f t="shared" si="827"/>
        <v>0.000125-0.01211740462321i</v>
      </c>
      <c r="M2847" s="57" t="str">
        <f t="shared" si="828"/>
        <v>0.0015-0.00584139931076324i</v>
      </c>
      <c r="N2847" s="57">
        <f t="shared" si="829"/>
        <v>73.307133257559755</v>
      </c>
      <c r="O2847" s="57">
        <f t="shared" si="830"/>
        <v>1.5283748324330269</v>
      </c>
      <c r="P2847" s="371">
        <f t="shared" si="831"/>
        <v>-1.5283748324330269</v>
      </c>
      <c r="Q2847" s="371">
        <f t="shared" si="832"/>
        <v>-106.69286674244024</v>
      </c>
      <c r="R2847" s="12">
        <f t="shared" si="833"/>
        <v>73.307133257559755</v>
      </c>
      <c r="S2847" s="57">
        <f t="shared" si="834"/>
        <v>41.40734100541448</v>
      </c>
      <c r="T2847" s="12">
        <f t="shared" si="817"/>
        <v>-1.5283748324330269</v>
      </c>
    </row>
    <row r="2848" spans="1:20" x14ac:dyDescent="0.25">
      <c r="A2848" s="57">
        <f t="shared" si="818"/>
        <v>261158.64260173051</v>
      </c>
      <c r="B2848" s="12">
        <f t="shared" si="835"/>
        <v>41564.688901235051</v>
      </c>
      <c r="C2848" s="57" t="str">
        <f t="shared" si="819"/>
        <v>-0.241297564951217-0.80006245395815i</v>
      </c>
      <c r="D2848" s="57" t="str">
        <f t="shared" si="820"/>
        <v>7.30197714397466-2.6727924799709i</v>
      </c>
      <c r="E2848" s="57" t="str">
        <f t="shared" si="821"/>
        <v>211.963833949654-32.0371475356663i</v>
      </c>
      <c r="F2848" s="57" t="str">
        <f t="shared" si="822"/>
        <v>3.80160683307927-1.97829513525716i</v>
      </c>
      <c r="G2848" s="57" t="str">
        <f t="shared" si="823"/>
        <v>0.990043072535506-0.0992863890971984i</v>
      </c>
      <c r="H2848" s="57" t="str">
        <f t="shared" si="824"/>
        <v>9.32264998274394-367.432546536371i</v>
      </c>
      <c r="I2848" s="57" t="str">
        <f t="shared" si="825"/>
        <v>-1.95060635325212-3.99255547917089i</v>
      </c>
      <c r="K2848" s="57" t="str">
        <f t="shared" si="826"/>
        <v>0.000828105918289813-0.00392416531789504i</v>
      </c>
      <c r="L2848" s="57" t="str">
        <f t="shared" si="827"/>
        <v>0.000125-0.0120715327985755i</v>
      </c>
      <c r="M2848" s="57" t="str">
        <f t="shared" si="828"/>
        <v>0.0015-0.00581928602387253i</v>
      </c>
      <c r="N2848" s="57">
        <f t="shared" si="829"/>
        <v>73.216772393127556</v>
      </c>
      <c r="O2848" s="57">
        <f t="shared" si="830"/>
        <v>1.5594275506670923</v>
      </c>
      <c r="P2848" s="371">
        <f t="shared" si="831"/>
        <v>-1.5594275506670923</v>
      </c>
      <c r="Q2848" s="371">
        <f t="shared" si="832"/>
        <v>-106.78322760687244</v>
      </c>
      <c r="R2848" s="12">
        <f t="shared" si="833"/>
        <v>73.216772393127556</v>
      </c>
      <c r="S2848" s="57">
        <f t="shared" si="834"/>
        <v>41.564688901235051</v>
      </c>
      <c r="T2848" s="12">
        <f t="shared" si="817"/>
        <v>-1.5594275506670923</v>
      </c>
    </row>
    <row r="2849" spans="1:20" x14ac:dyDescent="0.25">
      <c r="A2849" s="57">
        <f t="shared" si="818"/>
        <v>262151.0454436171</v>
      </c>
      <c r="B2849" s="12">
        <f t="shared" si="835"/>
        <v>41722.634719059744</v>
      </c>
      <c r="C2849" s="57" t="str">
        <f t="shared" si="819"/>
        <v>-0.241697654513228-0.796823351469845i</v>
      </c>
      <c r="D2849" s="57" t="str">
        <f t="shared" si="820"/>
        <v>7.29842883019236-2.67620969666719i</v>
      </c>
      <c r="E2849" s="57" t="str">
        <f t="shared" si="821"/>
        <v>211.975159235461-32.363403618034i</v>
      </c>
      <c r="F2849" s="57" t="str">
        <f t="shared" si="822"/>
        <v>3.80131863068372-1.97366902880589i</v>
      </c>
      <c r="G2849" s="57" t="str">
        <f t="shared" si="823"/>
        <v>0.989968016697871-0.099656121804707i</v>
      </c>
      <c r="H2849" s="57" t="str">
        <f t="shared" si="824"/>
        <v>9.2237644522625-365.716879887092i</v>
      </c>
      <c r="I2849" s="57" t="str">
        <f t="shared" si="825"/>
        <v>-1.93732670023935-3.97318624822342i</v>
      </c>
      <c r="K2849" s="57" t="str">
        <f t="shared" si="826"/>
        <v>0.000827033821736512-0.0039097377770374i</v>
      </c>
      <c r="L2849" s="57" t="str">
        <f t="shared" si="827"/>
        <v>0.000125-0.0120258346269929i</v>
      </c>
      <c r="M2849" s="57" t="str">
        <f t="shared" si="828"/>
        <v>0.0015-0.00579725644936496i</v>
      </c>
      <c r="N2849" s="57">
        <f t="shared" si="829"/>
        <v>73.126057927891864</v>
      </c>
      <c r="O2849" s="57">
        <f t="shared" si="830"/>
        <v>1.5905048066212966</v>
      </c>
      <c r="P2849" s="371">
        <f t="shared" si="831"/>
        <v>-1.5905048066212966</v>
      </c>
      <c r="Q2849" s="371">
        <f t="shared" si="832"/>
        <v>-106.87394207210814</v>
      </c>
      <c r="R2849" s="12">
        <f t="shared" si="833"/>
        <v>73.126057927891864</v>
      </c>
      <c r="S2849" s="57">
        <f t="shared" si="834"/>
        <v>41.722634719059741</v>
      </c>
      <c r="T2849" s="12">
        <f t="shared" si="817"/>
        <v>-1.5905048066212966</v>
      </c>
    </row>
    <row r="2850" spans="1:20" x14ac:dyDescent="0.25">
      <c r="A2850" s="57">
        <f t="shared" si="818"/>
        <v>263147.2194163028</v>
      </c>
      <c r="B2850" s="12">
        <f t="shared" si="835"/>
        <v>41881.180730992171</v>
      </c>
      <c r="C2850" s="57" t="str">
        <f t="shared" si="819"/>
        <v>-0.242095423101161-0.793591449543586i</v>
      </c>
      <c r="D2850" s="57" t="str">
        <f t="shared" si="820"/>
        <v>7.29485698429491-2.67965216303324i</v>
      </c>
      <c r="E2850" s="57" t="str">
        <f t="shared" si="821"/>
        <v>211.985272348758-32.6905678747503i</v>
      </c>
      <c r="F2850" s="57" t="str">
        <f t="shared" si="822"/>
        <v>3.80102827798293-1.96907087688577i</v>
      </c>
      <c r="G2850" s="57" t="str">
        <f t="shared" si="823"/>
        <v>0.989892400861562-0.10002717419829i</v>
      </c>
      <c r="H2850" s="57" t="str">
        <f t="shared" si="824"/>
        <v>9.12613244348999-364.011928063834i</v>
      </c>
      <c r="I2850" s="57" t="str">
        <f t="shared" si="825"/>
        <v>-1.92416650536424-3.95394275625495i</v>
      </c>
      <c r="K2850" s="57" t="str">
        <f t="shared" si="826"/>
        <v>0.000825969273586902-0.00389536587753646i</v>
      </c>
      <c r="L2850" s="57" t="str">
        <f t="shared" si="827"/>
        <v>0.000125-0.0119803094510788i</v>
      </c>
      <c r="M2850" s="57" t="str">
        <f t="shared" si="828"/>
        <v>0.0015-0.00577531027033768i</v>
      </c>
      <c r="N2850" s="57">
        <f t="shared" si="829"/>
        <v>73.034989451695765</v>
      </c>
      <c r="O2850" s="57">
        <f t="shared" si="830"/>
        <v>1.6216066337738866</v>
      </c>
      <c r="P2850" s="371">
        <f t="shared" si="831"/>
        <v>-1.6216066337738866</v>
      </c>
      <c r="Q2850" s="371">
        <f t="shared" si="832"/>
        <v>-106.96501054830424</v>
      </c>
      <c r="R2850" s="12">
        <f t="shared" si="833"/>
        <v>73.034989451695765</v>
      </c>
      <c r="S2850" s="57">
        <f t="shared" si="834"/>
        <v>41.88118073099217</v>
      </c>
      <c r="T2850" s="12">
        <f t="shared" si="817"/>
        <v>-1.6216066337738866</v>
      </c>
    </row>
    <row r="2851" spans="1:20" x14ac:dyDescent="0.25">
      <c r="A2851" s="57">
        <f t="shared" si="818"/>
        <v>264147.17885008478</v>
      </c>
      <c r="B2851" s="12">
        <f t="shared" si="835"/>
        <v>42040.32921776994</v>
      </c>
      <c r="C2851" s="57" t="str">
        <f t="shared" si="819"/>
        <v>-0.242490853172839-0.79036673466059i</v>
      </c>
      <c r="D2851" s="57" t="str">
        <f t="shared" si="820"/>
        <v>7.29126147519883-2.6831197966472i</v>
      </c>
      <c r="E2851" s="57" t="str">
        <f t="shared" si="821"/>
        <v>211.994168519044-33.0186383145354i</v>
      </c>
      <c r="F2851" s="57" t="str">
        <f t="shared" si="822"/>
        <v>3.80073575926887-1.96450060844734i</v>
      </c>
      <c r="G2851" s="57" t="str">
        <f t="shared" si="823"/>
        <v>0.989816220935768-0.100399550338651i</v>
      </c>
      <c r="H2851" s="57" t="str">
        <f t="shared" si="824"/>
        <v>9.02973470154515-362.317591178595i</v>
      </c>
      <c r="I2851" s="57" t="str">
        <f t="shared" si="825"/>
        <v>-1.91112453026152-3.93482374050759i</v>
      </c>
      <c r="K2851" s="57" t="str">
        <f t="shared" si="826"/>
        <v>0.00082491221312622-0.003881049418341i</v>
      </c>
      <c r="L2851" s="57" t="str">
        <f t="shared" si="827"/>
        <v>0.000125-0.0119349566159382i</v>
      </c>
      <c r="M2851" s="57" t="str">
        <f t="shared" si="828"/>
        <v>0.0015-0.00575344717108753i</v>
      </c>
      <c r="N2851" s="57">
        <f t="shared" si="829"/>
        <v>72.943566544594631</v>
      </c>
      <c r="O2851" s="57">
        <f t="shared" si="830"/>
        <v>1.6527330656500119</v>
      </c>
      <c r="P2851" s="371">
        <f t="shared" si="831"/>
        <v>-1.6527330656500119</v>
      </c>
      <c r="Q2851" s="371">
        <f t="shared" si="832"/>
        <v>-107.05643345540537</v>
      </c>
      <c r="R2851" s="12">
        <f t="shared" si="833"/>
        <v>72.943566544594631</v>
      </c>
      <c r="S2851" s="57">
        <f t="shared" si="834"/>
        <v>42.040329217769937</v>
      </c>
      <c r="T2851" s="12">
        <f t="shared" si="817"/>
        <v>-1.6527330656500119</v>
      </c>
    </row>
    <row r="2852" spans="1:20" x14ac:dyDescent="0.25">
      <c r="A2852" s="57">
        <f t="shared" si="818"/>
        <v>265150.9381297151</v>
      </c>
      <c r="B2852" s="12">
        <f t="shared" si="835"/>
        <v>42200.082468797467</v>
      </c>
      <c r="C2852" s="57" t="str">
        <f t="shared" si="819"/>
        <v>-0.242883927437805-0.787149193341989i</v>
      </c>
      <c r="D2852" s="57" t="str">
        <f t="shared" si="820"/>
        <v>7.28764217144856-2.68661251427648i</v>
      </c>
      <c r="E2852" s="57" t="str">
        <f t="shared" si="821"/>
        <v>212.001842963803-33.3476129473796i</v>
      </c>
      <c r="F2852" s="57" t="str">
        <f t="shared" si="822"/>
        <v>3.80044105872381-1.95995815278803i</v>
      </c>
      <c r="G2852" s="57" t="str">
        <f t="shared" si="823"/>
        <v>0.989739472801119-0.100773254291415i</v>
      </c>
      <c r="H2852" s="57" t="str">
        <f t="shared" si="824"/>
        <v>8.93455232307408-360.633770648518i</v>
      </c>
      <c r="I2852" s="57" t="str">
        <f t="shared" si="825"/>
        <v>-1.89819955187352-3.91582795595389i</v>
      </c>
      <c r="K2852" s="57" t="str">
        <f t="shared" si="826"/>
        <v>0.00082386258006541-0.00386678819912091i</v>
      </c>
      <c r="L2852" s="57" t="str">
        <f t="shared" si="827"/>
        <v>0.000125-0.0118897754691554i</v>
      </c>
      <c r="M2852" s="57" t="str">
        <f t="shared" si="828"/>
        <v>0.0015-0.00573166683710652i</v>
      </c>
      <c r="N2852" s="57">
        <f t="shared" si="829"/>
        <v>72.851788776844884</v>
      </c>
      <c r="O2852" s="57">
        <f t="shared" si="830"/>
        <v>1.6838841358370602</v>
      </c>
      <c r="P2852" s="371">
        <f t="shared" si="831"/>
        <v>-1.6838841358370602</v>
      </c>
      <c r="Q2852" s="371">
        <f t="shared" si="832"/>
        <v>-107.14821122315512</v>
      </c>
      <c r="R2852" s="12">
        <f t="shared" si="833"/>
        <v>72.851788776844884</v>
      </c>
      <c r="S2852" s="57">
        <f t="shared" si="834"/>
        <v>42.200082468797468</v>
      </c>
      <c r="T2852" s="12">
        <f t="shared" si="817"/>
        <v>-1.6838841358370602</v>
      </c>
    </row>
    <row r="2853" spans="1:20" x14ac:dyDescent="0.25">
      <c r="A2853" s="57">
        <f t="shared" si="818"/>
        <v>266158.51169460802</v>
      </c>
      <c r="B2853" s="12">
        <f t="shared" si="835"/>
        <v>42360.4427821789</v>
      </c>
      <c r="C2853" s="57" t="str">
        <f t="shared" si="819"/>
        <v>-0.243274628854281-0.783938812147263i</v>
      </c>
      <c r="D2853" s="57" t="str">
        <f t="shared" si="820"/>
        <v>7.28399894122114-2.69013023186869i</v>
      </c>
      <c r="E2853" s="57" t="str">
        <f t="shared" si="821"/>
        <v>212.00829088802-33.6774897844131i</v>
      </c>
      <c r="F2853" s="57" t="str">
        <f t="shared" si="822"/>
        <v>3.80014416041967-1.95544343955057i</v>
      </c>
      <c r="G2853" s="57" t="str">
        <f t="shared" si="823"/>
        <v>0.989662152309503-0.101148290127045i</v>
      </c>
      <c r="H2853" s="57" t="str">
        <f t="shared" si="824"/>
        <v>8.84056674881548-358.960369174498i</v>
      </c>
      <c r="I2853" s="57" t="str">
        <f t="shared" si="825"/>
        <v>-1.88539036221996-3.89695417498397i</v>
      </c>
      <c r="K2853" s="57" t="str">
        <f t="shared" si="826"/>
        <v>0.000822820314537841-0.00385258202026505i</v>
      </c>
      <c r="L2853" s="57" t="str">
        <f t="shared" si="827"/>
        <v>0.000125-0.0118447653607844i</v>
      </c>
      <c r="M2853" s="57" t="str">
        <f t="shared" si="828"/>
        <v>0.0015-0.00570996895507724i</v>
      </c>
      <c r="N2853" s="57">
        <f t="shared" si="829"/>
        <v>72.759655708891046</v>
      </c>
      <c r="O2853" s="57">
        <f t="shared" si="830"/>
        <v>1.7150598779991761</v>
      </c>
      <c r="P2853" s="371">
        <f t="shared" si="831"/>
        <v>-1.7150598779991761</v>
      </c>
      <c r="Q2853" s="371">
        <f t="shared" si="832"/>
        <v>-107.24034429110895</v>
      </c>
      <c r="R2853" s="12">
        <f t="shared" si="833"/>
        <v>72.759655708891046</v>
      </c>
      <c r="S2853" s="57">
        <f t="shared" si="834"/>
        <v>42.3604427821789</v>
      </c>
      <c r="T2853" s="12">
        <f t="shared" si="817"/>
        <v>-1.7150598779991761</v>
      </c>
    </row>
    <row r="2854" spans="1:20" x14ac:dyDescent="0.25">
      <c r="A2854" s="57">
        <f t="shared" si="818"/>
        <v>267169.91403904749</v>
      </c>
      <c r="B2854" s="12">
        <f t="shared" si="835"/>
        <v>42521.412464751178</v>
      </c>
      <c r="C2854" s="57" t="str">
        <f t="shared" si="819"/>
        <v>-0.243662940626085-0.780735577672726i</v>
      </c>
      <c r="D2854" s="57" t="str">
        <f t="shared" si="820"/>
        <v>7.28033165233089-2.69367286454248i</v>
      </c>
      <c r="E2854" s="57" t="str">
        <f t="shared" si="821"/>
        <v>212.013507483703-34.0082668377542i</v>
      </c>
      <c r="F2854" s="57" t="str">
        <f t="shared" si="822"/>
        <v>3.79984504831732-1.95095639872142i</v>
      </c>
      <c r="G2854" s="57" t="str">
        <f t="shared" si="823"/>
        <v>0.989584255283888-0.101524661920739i</v>
      </c>
      <c r="H2854" s="57" t="str">
        <f t="shared" si="824"/>
        <v>8.74775975634412-357.297290720223i</v>
      </c>
      <c r="I2854" s="57" t="str">
        <f t="shared" si="825"/>
        <v>-1.87269576817211-3.87820118709925i</v>
      </c>
      <c r="K2854" s="57" t="str">
        <f t="shared" si="826"/>
        <v>0.000821785357095945-0.00383843068287911i</v>
      </c>
      <c r="L2854" s="57" t="str">
        <f t="shared" si="827"/>
        <v>0.000125-0.0117999256433398i</v>
      </c>
      <c r="M2854" s="57" t="str">
        <f t="shared" si="828"/>
        <v>0.0015-0.00568835321286835i</v>
      </c>
      <c r="N2854" s="57">
        <f t="shared" si="829"/>
        <v>72.6671668913568</v>
      </c>
      <c r="O2854" s="57">
        <f t="shared" si="830"/>
        <v>1.7462603258917921</v>
      </c>
      <c r="P2854" s="371">
        <f t="shared" si="831"/>
        <v>-1.7462603258917921</v>
      </c>
      <c r="Q2854" s="371">
        <f t="shared" si="832"/>
        <v>-107.3328331086432</v>
      </c>
      <c r="R2854" s="12">
        <f t="shared" si="833"/>
        <v>72.6671668913568</v>
      </c>
      <c r="S2854" s="57">
        <f t="shared" si="834"/>
        <v>42.52141246475118</v>
      </c>
      <c r="T2854" s="12">
        <f t="shared" si="817"/>
        <v>-1.7462603258917921</v>
      </c>
    </row>
    <row r="2855" spans="1:20" x14ac:dyDescent="0.25">
      <c r="A2855" s="57">
        <f t="shared" si="818"/>
        <v>268185.15971239586</v>
      </c>
      <c r="B2855" s="12">
        <f t="shared" si="835"/>
        <v>42682.99383211723</v>
      </c>
      <c r="C2855" s="57" t="str">
        <f t="shared" si="819"/>
        <v>-0.24404884619959-0.777539476549959i</v>
      </c>
      <c r="D2855" s="57" t="str">
        <f t="shared" si="820"/>
        <v>7.27664017223385-2.69724032657833i</v>
      </c>
      <c r="E2855" s="57" t="str">
        <f t="shared" si="821"/>
        <v>212.017487929396-34.3399421203649i</v>
      </c>
      <c r="F2855" s="57" t="str">
        <f t="shared" si="822"/>
        <v>3.79954370626584-1.9464969606291i</v>
      </c>
      <c r="G2855" s="57" t="str">
        <f t="shared" si="823"/>
        <v>0.98950577751814-0.101902373752336i</v>
      </c>
      <c r="H2855" s="57" t="str">
        <f t="shared" si="824"/>
        <v>8.65611345298817-355.644440491603i</v>
      </c>
      <c r="I2855" s="57" t="str">
        <f t="shared" si="825"/>
        <v>-1.86011459123056-3.85956779861244i</v>
      </c>
      <c r="K2855" s="57" t="str">
        <f t="shared" si="826"/>
        <v>0.000820757648707906-0.00382433398878337i</v>
      </c>
      <c r="L2855" s="57" t="str">
        <f t="shared" si="827"/>
        <v>0.000125-0.011755255671787i</v>
      </c>
      <c r="M2855" s="57" t="str">
        <f t="shared" si="828"/>
        <v>0.0015-0.00566681929953014i</v>
      </c>
      <c r="N2855" s="57">
        <f t="shared" si="829"/>
        <v>72.574321865032175</v>
      </c>
      <c r="O2855" s="57">
        <f t="shared" si="830"/>
        <v>1.7774855133769214</v>
      </c>
      <c r="P2855" s="371">
        <f t="shared" si="831"/>
        <v>-1.7774855133769214</v>
      </c>
      <c r="Q2855" s="371">
        <f t="shared" si="832"/>
        <v>-107.42567813496782</v>
      </c>
      <c r="R2855" s="12">
        <f t="shared" si="833"/>
        <v>72.574321865032175</v>
      </c>
      <c r="S2855" s="57">
        <f t="shared" si="834"/>
        <v>42.682993832117234</v>
      </c>
      <c r="T2855" s="12">
        <f t="shared" si="817"/>
        <v>-1.7774855133769214</v>
      </c>
    </row>
    <row r="2856" spans="1:20" x14ac:dyDescent="0.25">
      <c r="A2856" s="57">
        <f t="shared" si="818"/>
        <v>269204.26331930299</v>
      </c>
      <c r="B2856" s="12">
        <f t="shared" si="835"/>
        <v>42845.18920867928</v>
      </c>
      <c r="C2856" s="57" t="str">
        <f t="shared" si="819"/>
        <v>-0.24443232926067-0.774350495444422i</v>
      </c>
      <c r="D2856" s="57" t="str">
        <f t="shared" si="820"/>
        <v>7.27292436803308-2.70083253140952i</v>
      </c>
      <c r="E2856" s="57" t="str">
        <f t="shared" si="821"/>
        <v>212.020227389695-34.6725136458845i</v>
      </c>
      <c r="F2856" s="57" t="str">
        <f t="shared" si="822"/>
        <v>3.79924011800196-1.94206505594267i</v>
      </c>
      <c r="G2856" s="57" t="str">
        <f t="shared" si="823"/>
        <v>0.989426714776842-0.102281429706216i</v>
      </c>
      <c r="H2856" s="57" t="str">
        <f t="shared" si="824"/>
        <v>8.56561026891617-354.001724916607i</v>
      </c>
      <c r="I2856" s="57" t="str">
        <f t="shared" si="825"/>
        <v>-1.84764566730735-3.84105283235403i</v>
      </c>
      <c r="K2856" s="57" t="str">
        <f t="shared" si="826"/>
        <v>0.000819737130754411-0.00381029174051069i</v>
      </c>
      <c r="L2856" s="57" t="str">
        <f t="shared" si="827"/>
        <v>0.000125-0.0117107548035335i</v>
      </c>
      <c r="M2856" s="57" t="str">
        <f t="shared" si="828"/>
        <v>0.0015-0.00564536690529004i</v>
      </c>
      <c r="N2856" s="57">
        <f t="shared" si="829"/>
        <v>72.48112016086543</v>
      </c>
      <c r="O2856" s="57">
        <f t="shared" si="830"/>
        <v>1.8087354744370581</v>
      </c>
      <c r="P2856" s="371">
        <f t="shared" si="831"/>
        <v>-1.8087354744370581</v>
      </c>
      <c r="Q2856" s="371">
        <f t="shared" si="832"/>
        <v>-107.51887983913457</v>
      </c>
      <c r="R2856" s="12">
        <f t="shared" si="833"/>
        <v>72.48112016086543</v>
      </c>
      <c r="S2856" s="57">
        <f t="shared" si="834"/>
        <v>42.84518920867928</v>
      </c>
      <c r="T2856" s="12">
        <f t="shared" si="817"/>
        <v>-1.8087354744370581</v>
      </c>
    </row>
    <row r="2857" spans="1:20" x14ac:dyDescent="0.25">
      <c r="A2857" s="57">
        <f t="shared" si="818"/>
        <v>270227.23951991636</v>
      </c>
      <c r="B2857" s="12">
        <f t="shared" si="835"/>
        <v>43008.000927672263</v>
      </c>
      <c r="C2857" s="57" t="str">
        <f t="shared" si="819"/>
        <v>-0.24481337373164-0.771168621053964i</v>
      </c>
      <c r="D2857" s="57" t="str">
        <f t="shared" si="820"/>
        <v>7.26918410648321-2.70444939161275i</v>
      </c>
      <c r="E2857" s="57" t="str">
        <f t="shared" si="821"/>
        <v>212.021721014765-35.0059794284644i</v>
      </c>
      <c r="F2857" s="57" t="str">
        <f t="shared" si="822"/>
        <v>3.79893426714921-1.93766061567006i</v>
      </c>
      <c r="G2857" s="57" t="str">
        <f t="shared" si="823"/>
        <v>0.98934706279511-0.102661833871204i</v>
      </c>
      <c r="H2857" s="57" t="str">
        <f t="shared" si="824"/>
        <v>8.47623295038876-352.369051625485i</v>
      </c>
      <c r="I2857" s="57" t="str">
        <f t="shared" si="825"/>
        <v>-1.83528784651162-3.82265512738457i</v>
      </c>
      <c r="K2857" s="57" t="str">
        <f t="shared" si="826"/>
        <v>0.000818723745025376-0.00379630374130422i</v>
      </c>
      <c r="L2857" s="57" t="str">
        <f t="shared" si="827"/>
        <v>0.000125-0.0116664223984195i</v>
      </c>
      <c r="M2857" s="57" t="str">
        <f t="shared" si="828"/>
        <v>0.0015-0.00562399572154814i</v>
      </c>
      <c r="N2857" s="57">
        <f t="shared" si="829"/>
        <v>72.387561299953475</v>
      </c>
      <c r="O2857" s="57">
        <f t="shared" si="830"/>
        <v>1.840010243190541</v>
      </c>
      <c r="P2857" s="371">
        <f t="shared" si="831"/>
        <v>-1.840010243190541</v>
      </c>
      <c r="Q2857" s="371">
        <f t="shared" si="832"/>
        <v>-107.61243870004652</v>
      </c>
      <c r="R2857" s="12">
        <f t="shared" si="833"/>
        <v>72.387561299953475</v>
      </c>
      <c r="S2857" s="57">
        <f t="shared" si="834"/>
        <v>43.008000927672263</v>
      </c>
      <c r="T2857" s="12">
        <f t="shared" si="817"/>
        <v>-1.840010243190541</v>
      </c>
    </row>
    <row r="2858" spans="1:20" x14ac:dyDescent="0.25">
      <c r="A2858" s="57">
        <f t="shared" si="818"/>
        <v>271254.10303009208</v>
      </c>
      <c r="B2858" s="12">
        <f t="shared" si="835"/>
        <v>43171.431331197418</v>
      </c>
      <c r="C2858" s="57" t="str">
        <f t="shared" si="819"/>
        <v>-0.245191963768223-0.767993840107455i</v>
      </c>
      <c r="D2858" s="57" t="str">
        <f t="shared" si="820"/>
        <v>7.26541925399554-2.70809081889899i</v>
      </c>
      <c r="E2858" s="57" t="str">
        <f t="shared" si="821"/>
        <v>212.021963939855-35.3403374825922i</v>
      </c>
      <c r="F2858" s="57" t="str">
        <f t="shared" si="822"/>
        <v>3.79862613721721-1.93328357115648i</v>
      </c>
      <c r="G2858" s="57" t="str">
        <f t="shared" si="823"/>
        <v>0.989266817278412-0.103043590340463i</v>
      </c>
      <c r="H2858" s="57" t="str">
        <f t="shared" si="824"/>
        <v>8.38796455317046-350.746329431364i</v>
      </c>
      <c r="I2858" s="57" t="str">
        <f t="shared" si="825"/>
        <v>-1.8230399929392-3.80437353871292i</v>
      </c>
      <c r="K2858" s="57" t="str">
        <f t="shared" si="826"/>
        <v>0.000817717433716719-0.00378236979511535i</v>
      </c>
      <c r="L2858" s="57" t="str">
        <f t="shared" si="827"/>
        <v>0.000125-0.0116222578187084i</v>
      </c>
      <c r="M2858" s="57" t="str">
        <f t="shared" si="828"/>
        <v>0.0015-0.00560270544087281i</v>
      </c>
      <c r="N2858" s="57">
        <f t="shared" si="829"/>
        <v>72.293644793532934</v>
      </c>
      <c r="O2858" s="57">
        <f t="shared" si="830"/>
        <v>1.8713098539059576</v>
      </c>
      <c r="P2858" s="371">
        <f t="shared" si="831"/>
        <v>-1.8713098539059576</v>
      </c>
      <c r="Q2858" s="371">
        <f t="shared" si="832"/>
        <v>-107.70635520646707</v>
      </c>
      <c r="R2858" s="12">
        <f t="shared" si="833"/>
        <v>72.293644793532934</v>
      </c>
      <c r="S2858" s="57">
        <f t="shared" si="834"/>
        <v>43.171431331197418</v>
      </c>
      <c r="T2858" s="12">
        <f t="shared" si="817"/>
        <v>-1.8713098539059576</v>
      </c>
    </row>
    <row r="2859" spans="1:20" x14ac:dyDescent="0.25">
      <c r="A2859" s="57">
        <f t="shared" si="818"/>
        <v>272284.86862160644</v>
      </c>
      <c r="B2859" s="12">
        <f t="shared" si="835"/>
        <v>43335.482770255971</v>
      </c>
      <c r="C2859" s="57" t="str">
        <f t="shared" si="819"/>
        <v>-0.2455680837565-0.764826139363442i</v>
      </c>
      <c r="D2859" s="57" t="str">
        <f t="shared" si="820"/>
        <v>7.26162967664353-2.71175672410435i</v>
      </c>
      <c r="E2859" s="57" t="str">
        <f t="shared" si="821"/>
        <v>212.02095128481-35.675585822903i</v>
      </c>
      <c r="F2859" s="57" t="str">
        <f t="shared" si="822"/>
        <v>3.79831571160112-1.92893385408281i</v>
      </c>
      <c r="G2859" s="57" t="str">
        <f t="shared" si="823"/>
        <v>0.989185973902382-0.103426703211397i</v>
      </c>
      <c r="H2859" s="57" t="str">
        <f t="shared" si="824"/>
        <v>8.30078843609741-349.133468311218i</v>
      </c>
      <c r="I2859" s="57" t="str">
        <f t="shared" si="825"/>
        <v>-1.81090098446584-3.78620693702061i</v>
      </c>
      <c r="K2859" s="57" t="str">
        <f t="shared" si="826"/>
        <v>0.000816718139427148-0.00376848970660149i</v>
      </c>
      <c r="L2859" s="57" t="str">
        <f t="shared" si="827"/>
        <v>0.000125-0.0115782604290779i</v>
      </c>
      <c r="M2859" s="57" t="str">
        <f t="shared" si="828"/>
        <v>0.0015-0.00558149575699624i</v>
      </c>
      <c r="N2859" s="57">
        <f t="shared" si="829"/>
        <v>72.199370142973322</v>
      </c>
      <c r="O2859" s="57">
        <f t="shared" si="830"/>
        <v>1.9026343410167375</v>
      </c>
      <c r="P2859" s="371">
        <f t="shared" si="831"/>
        <v>-1.9026343410167375</v>
      </c>
      <c r="Q2859" s="371">
        <f t="shared" si="832"/>
        <v>-107.80062985702668</v>
      </c>
      <c r="R2859" s="12">
        <f t="shared" si="833"/>
        <v>72.199370142973322</v>
      </c>
      <c r="S2859" s="57">
        <f t="shared" si="834"/>
        <v>43.335482770255972</v>
      </c>
      <c r="T2859" s="12">
        <f t="shared" si="817"/>
        <v>-1.9026343410167375</v>
      </c>
    </row>
    <row r="2860" spans="1:20" x14ac:dyDescent="0.25">
      <c r="A2860" s="57">
        <f t="shared" si="818"/>
        <v>273319.55112236855</v>
      </c>
      <c r="B2860" s="12">
        <f t="shared" si="835"/>
        <v>43500.157604782944</v>
      </c>
      <c r="C2860" s="57" t="str">
        <f t="shared" si="819"/>
        <v>-0.245941718309868-0.761665505608792i</v>
      </c>
      <c r="D2860" s="57" t="str">
        <f t="shared" si="820"/>
        <v>7.25781524016756-2.71544701718067i</v>
      </c>
      <c r="E2860" s="57" t="str">
        <f t="shared" si="821"/>
        <v>212.018678153588-36.0117224639883i</v>
      </c>
      <c r="F2860" s="57" t="str">
        <f t="shared" si="822"/>
        <v>3.79800297358083-1.92461139646399i</v>
      </c>
      <c r="G2860" s="57" t="str">
        <f t="shared" si="823"/>
        <v>0.989104528312636-0.103811176585541i</v>
      </c>
      <c r="H2860" s="57" t="str">
        <f t="shared" si="824"/>
        <v>8.21468825479752-347.5303793872i</v>
      </c>
      <c r="I2860" s="57" t="str">
        <f t="shared" si="825"/>
        <v>-1.79886971254408-3.76815420839147i</v>
      </c>
      <c r="K2860" s="57" t="str">
        <f t="shared" si="826"/>
        <v>0.000815725805154968-0.00375466328112392i</v>
      </c>
      <c r="L2860" s="57" t="str">
        <f t="shared" si="827"/>
        <v>0.000125-0.0115344295966108i</v>
      </c>
      <c r="M2860" s="57" t="str">
        <f t="shared" si="828"/>
        <v>0.0015-0.00556036636480998i</v>
      </c>
      <c r="N2860" s="57">
        <f t="shared" si="829"/>
        <v>72.104736839769288</v>
      </c>
      <c r="O2860" s="57">
        <f t="shared" si="830"/>
        <v>1.9339837391362611</v>
      </c>
      <c r="P2860" s="371">
        <f t="shared" si="831"/>
        <v>-1.9339837391362611</v>
      </c>
      <c r="Q2860" s="371">
        <f t="shared" si="832"/>
        <v>-107.89526316023071</v>
      </c>
      <c r="R2860" s="12">
        <f t="shared" si="833"/>
        <v>72.104736839769288</v>
      </c>
      <c r="S2860" s="57">
        <f t="shared" si="834"/>
        <v>43.500157604782942</v>
      </c>
      <c r="T2860" s="12">
        <f t="shared" ref="T2860:T2923" si="836">P2860</f>
        <v>-1.9339837391362611</v>
      </c>
    </row>
    <row r="2861" spans="1:20" x14ac:dyDescent="0.25">
      <c r="A2861" s="57">
        <f t="shared" ref="A2861:A2924" si="837">2*PI()*B2861</f>
        <v>274358.16541663354</v>
      </c>
      <c r="B2861" s="12">
        <f t="shared" si="835"/>
        <v>43665.458203681119</v>
      </c>
      <c r="C2861" s="57" t="str">
        <f t="shared" ref="C2861:C2924" si="838">IMPRODUCT(D2861,E2861,$C$40,,K2861,$C$41)</f>
        <v>-0.246312852266035-0.758511925657483i</v>
      </c>
      <c r="D2861" s="57" t="str">
        <f t="shared" ref="D2861:D2924" si="839">IMDIV(IMPRODUCT($C$37,$C$38,COMPLEX(1,A2861/$C$38)),IMSUM(-1*A2861*A2861/$C$39,COMPLEX(0,1*A2861)))</f>
        <v>7.25397580998094-2.71916160718646i</v>
      </c>
      <c r="E2861" s="57" t="str">
        <f t="shared" ref="E2861:E2924" si="840">IMDIV(IMPRODUCT(IMSUM(F2861,G2861),$C$29,H2861),IMSUM(1,I2861))</f>
        <v>212.015139633775-36.3487454201965i</v>
      </c>
      <c r="F2861" s="57" t="str">
        <f t="shared" ref="F2861:F2924" si="841">IMDIV(IMPRODUCT($C$14,$C$15,COMPLEX(1,A2861/$C$15)),IMSUM(-1*A2861*A2861/$C$16,COMPLEX(0,A2861)))</f>
        <v>3.79768790632021-1.92031613064744i</v>
      </c>
      <c r="G2861" s="57" t="str">
        <f t="shared" ref="G2861:G2924" si="842">IMDIV(1,COMPLEX(1,A2861*$C$9*$C$10))</f>
        <v>0.989022476124585-0.104197014568457i</v>
      </c>
      <c r="H2861" s="57" t="str">
        <f t="shared" ref="H2861:H2924" si="843">IMDIV($C$3,IMSUM(K2861,COMPLEX(0,$C$28*A2861)))</f>
        <v>8.12964795555826-345.936974908331i</v>
      </c>
      <c r="I2861" s="57" t="str">
        <f t="shared" ref="I2861:I2924" si="844">IMPRODUCT(F2861,$C$29,H2861,$C$31)</f>
        <v>-1.7869450820037-3.75021425404696i</v>
      </c>
      <c r="K2861" s="57" t="str">
        <f t="shared" ref="K2861:K2924" si="845">IF($C$26&lt;=0,IMDIV(1,IMSUM(IMDIV(1,L2861),1/$C$18)),IMDIV(1,IMSUM(IMDIV(1,L2861),1/$C$18,IMDIV(1,M2861))))</f>
        <v>0.000814740374294932-0.00374089032474568i</v>
      </c>
      <c r="L2861" s="57" t="str">
        <f t="shared" ref="L2861:L2924" si="846">IMSUM($C$21/$C$22,IMDIV(1,COMPLEX(0,$C$20*$C$22*A2861)))</f>
        <v>0.000125-0.0114907646907859i</v>
      </c>
      <c r="M2861" s="57" t="str">
        <f t="shared" ref="M2861:M2924" si="847">IMSUM($C$25/$C$26,IMDIV(1,COMPLEX(0,$C$24*$C$26*A2861)))</f>
        <v>0.0015-0.00553931696036059i</v>
      </c>
      <c r="N2861" s="57">
        <f t="shared" ref="N2861:N2924" si="848">ABS(R2861)</f>
        <v>72.009744365533948</v>
      </c>
      <c r="O2861" s="57">
        <f t="shared" ref="O2861:O2924" si="849">ABS(P2861)</f>
        <v>1.9653580830716899</v>
      </c>
      <c r="P2861" s="371">
        <f t="shared" ref="P2861:P2924" si="850">20*LOG10(IMABS(C2861))</f>
        <v>-1.9653580830716899</v>
      </c>
      <c r="Q2861" s="371">
        <f t="shared" ref="Q2861:Q2924" si="851">IMARGUMENT(C2861)*180/PI()</f>
        <v>-107.99025563446605</v>
      </c>
      <c r="R2861" s="12">
        <f t="shared" ref="R2861:R2924" si="852">IF(Q2861&lt;0,Q2861+180,Q2861-180)</f>
        <v>72.009744365533948</v>
      </c>
      <c r="S2861" s="57">
        <f t="shared" ref="S2861:S2924" si="853">B2861/1000</f>
        <v>43.665458203681119</v>
      </c>
      <c r="T2861" s="12">
        <f t="shared" si="836"/>
        <v>-1.9653580830716899</v>
      </c>
    </row>
    <row r="2862" spans="1:20" x14ac:dyDescent="0.25">
      <c r="A2862" s="57">
        <f t="shared" si="837"/>
        <v>275400.72644521674</v>
      </c>
      <c r="B2862" s="12">
        <f t="shared" ref="B2862:B2925" si="854">B2861*(1+B$42)</f>
        <v>43831.386944855105</v>
      </c>
      <c r="C2862" s="57" t="str">
        <f t="shared" si="838"/>
        <v>-0.246681470683967-0.755365386349273i</v>
      </c>
      <c r="D2862" s="57" t="str">
        <f t="shared" si="839"/>
        <v>7.25011125117484-2.72290040227744i</v>
      </c>
      <c r="E2862" s="57" t="str">
        <f t="shared" si="840"/>
        <v>212.010330796096-36.6866527054195i</v>
      </c>
      <c r="F2862" s="57" t="str">
        <f t="shared" si="841"/>
        <v>3.79737049286647-1.91604798931139i</v>
      </c>
      <c r="G2862" s="57" t="str">
        <f t="shared" si="842"/>
        <v>0.988939812923253-0.104584221269629i</v>
      </c>
      <c r="H2862" s="57" t="str">
        <f t="shared" si="843"/>
        <v>8.04565176933767-344.353168232528i</v>
      </c>
      <c r="I2862" s="57" t="str">
        <f t="shared" si="844"/>
        <v>-1.77512601085555-3.73238599008691i</v>
      </c>
      <c r="K2862" s="57" t="str">
        <f t="shared" si="845"/>
        <v>0.000813761790635037-0.00372717064422934i</v>
      </c>
      <c r="L2862" s="57" t="str">
        <f t="shared" si="846"/>
        <v>0.000125-0.0114472650834687i</v>
      </c>
      <c r="M2862" s="57" t="str">
        <f t="shared" si="847"/>
        <v>0.0015-0.00551834724084537i</v>
      </c>
      <c r="N2862" s="57">
        <f t="shared" si="848"/>
        <v>71.914392191993016</v>
      </c>
      <c r="O2862" s="57">
        <f t="shared" si="849"/>
        <v>1.9967574078396262</v>
      </c>
      <c r="P2862" s="371">
        <f t="shared" si="850"/>
        <v>-1.9967574078396262</v>
      </c>
      <c r="Q2862" s="371">
        <f t="shared" si="851"/>
        <v>-108.08560780800698</v>
      </c>
      <c r="R2862" s="12">
        <f t="shared" si="852"/>
        <v>71.914392191993016</v>
      </c>
      <c r="S2862" s="57">
        <f t="shared" si="853"/>
        <v>43.831386944855105</v>
      </c>
      <c r="T2862" s="12">
        <f t="shared" si="836"/>
        <v>-1.9967574078396262</v>
      </c>
    </row>
    <row r="2863" spans="1:20" x14ac:dyDescent="0.25">
      <c r="A2863" s="57">
        <f t="shared" si="837"/>
        <v>276447.24920570856</v>
      </c>
      <c r="B2863" s="12">
        <f t="shared" si="854"/>
        <v>43997.946215245553</v>
      </c>
      <c r="C2863" s="57" t="str">
        <f t="shared" si="838"/>
        <v>-0.247047558840893-0.752225874548565i</v>
      </c>
      <c r="D2863" s="57" t="str">
        <f t="shared" si="839"/>
        <v>7.246221428524-2.72666330969731i</v>
      </c>
      <c r="E2863" s="57" t="str">
        <f t="shared" si="840"/>
        <v>212.004246693934-37.0254423328794i</v>
      </c>
      <c r="F2863" s="57" t="str">
        <f t="shared" si="841"/>
        <v>3.79705071614934-1.91180690546327i</v>
      </c>
      <c r="G2863" s="57" t="str">
        <f t="shared" si="842"/>
        <v>0.98885653426308-0.10497280080235i</v>
      </c>
      <c r="H2863" s="57" t="str">
        <f t="shared" si="843"/>
        <v>7.96268420591761-342.778873808977i</v>
      </c>
      <c r="I2863" s="57" t="str">
        <f t="shared" si="844"/>
        <v>-1.76341143009884-3.7146683472354i</v>
      </c>
      <c r="K2863" s="57" t="str">
        <f t="shared" si="845"/>
        <v>0.000812789998353511-0.00371350404703504i</v>
      </c>
      <c r="L2863" s="57" t="str">
        <f t="shared" si="846"/>
        <v>0.000125-0.0114039301489028i</v>
      </c>
      <c r="M2863" s="57" t="str">
        <f t="shared" si="847"/>
        <v>0.0015-0.00549745690460788i</v>
      </c>
      <c r="N2863" s="57">
        <f t="shared" si="848"/>
        <v>71.818679780979423</v>
      </c>
      <c r="O2863" s="57">
        <f t="shared" si="849"/>
        <v>2.0281817486799074</v>
      </c>
      <c r="P2863" s="371">
        <f t="shared" si="850"/>
        <v>-2.0281817486799074</v>
      </c>
      <c r="Q2863" s="371">
        <f t="shared" si="851"/>
        <v>-108.18132021902058</v>
      </c>
      <c r="R2863" s="12">
        <f t="shared" si="852"/>
        <v>71.818679780979423</v>
      </c>
      <c r="S2863" s="57">
        <f t="shared" si="853"/>
        <v>43.997946215245555</v>
      </c>
      <c r="T2863" s="12">
        <f t="shared" si="836"/>
        <v>-2.0281817486799074</v>
      </c>
    </row>
    <row r="2864" spans="1:20" x14ac:dyDescent="0.25">
      <c r="A2864" s="57">
        <f t="shared" si="837"/>
        <v>277497.74875269027</v>
      </c>
      <c r="B2864" s="12">
        <f t="shared" si="854"/>
        <v>44165.138410863488</v>
      </c>
      <c r="C2864" s="57" t="str">
        <f t="shared" si="838"/>
        <v>-0.247411102229279-0.749093377143219i</v>
      </c>
      <c r="D2864" s="57" t="str">
        <f t="shared" si="839"/>
        <v>7.24230620649296-2.73045023576861i</v>
      </c>
      <c r="E2864" s="57" t="str">
        <f t="shared" si="840"/>
        <v>211.996882362841-37.365112314897i</v>
      </c>
      <c r="F2864" s="57" t="str">
        <f t="shared" si="841"/>
        <v>3.79672855898045-1.90759281243815i</v>
      </c>
      <c r="G2864" s="57" t="str">
        <f t="shared" si="842"/>
        <v>0.988772635667746-0.105362757283608i</v>
      </c>
      <c r="H2864" s="57" t="str">
        <f t="shared" si="843"/>
        <v>7.88073004819103-341.21400716084i</v>
      </c>
      <c r="I2864" s="57" t="str">
        <f t="shared" si="844"/>
        <v>-1.75180028353188-3.69706027059201i</v>
      </c>
      <c r="K2864" s="57" t="str">
        <f t="shared" si="845"/>
        <v>0.000811824942015599-0.00369989034131809i</v>
      </c>
      <c r="L2864" s="57" t="str">
        <f t="shared" si="846"/>
        <v>0.000125-0.0113607592637008i</v>
      </c>
      <c r="M2864" s="57" t="str">
        <f t="shared" si="847"/>
        <v>0.0015-0.00547664565113357i</v>
      </c>
      <c r="N2864" s="57">
        <f t="shared" si="848"/>
        <v>71.722606584429116</v>
      </c>
      <c r="O2864" s="57">
        <f t="shared" si="849"/>
        <v>2.0596311410704748</v>
      </c>
      <c r="P2864" s="371">
        <f t="shared" si="850"/>
        <v>-2.0596311410704748</v>
      </c>
      <c r="Q2864" s="371">
        <f t="shared" si="851"/>
        <v>-108.27739341557088</v>
      </c>
      <c r="R2864" s="12">
        <f t="shared" si="852"/>
        <v>71.722606584429116</v>
      </c>
      <c r="S2864" s="57">
        <f t="shared" si="853"/>
        <v>44.165138410863491</v>
      </c>
      <c r="T2864" s="12">
        <f t="shared" si="836"/>
        <v>-2.0596311410704748</v>
      </c>
    </row>
    <row r="2865" spans="1:20" x14ac:dyDescent="0.25">
      <c r="A2865" s="57">
        <f t="shared" si="837"/>
        <v>278552.24019795051</v>
      </c>
      <c r="B2865" s="12">
        <f t="shared" si="854"/>
        <v>44332.965936824774</v>
      </c>
      <c r="C2865" s="57" t="str">
        <f t="shared" si="838"/>
        <v>-0.247772086553824-0.745967881043377i</v>
      </c>
      <c r="D2865" s="57" t="str">
        <f t="shared" si="839"/>
        <v>7.23836544924114-2.73426108588316i</v>
      </c>
      <c r="E2865" s="57" t="str">
        <f t="shared" si="840"/>
        <v>211.988232820051-37.7056606626608i</v>
      </c>
      <c r="F2865" s="57" t="str">
        <f t="shared" si="841"/>
        <v>3.79640400405262-1.90340564389705i</v>
      </c>
      <c r="G2865" s="57" t="str">
        <f t="shared" si="842"/>
        <v>0.988688112629973-0.105754094833982i</v>
      </c>
      <c r="H2865" s="57" t="str">
        <f t="shared" si="843"/>
        <v>7.79977434658371-339.658484868276i</v>
      </c>
      <c r="I2865" s="57" t="str">
        <f t="shared" si="844"/>
        <v>-1.74029152756587-3.67956071938793i</v>
      </c>
      <c r="K2865" s="57" t="str">
        <f t="shared" si="845"/>
        <v>0.000810866566570549-0.00368632933592703i</v>
      </c>
      <c r="L2865" s="57" t="str">
        <f t="shared" si="846"/>
        <v>0.000125-0.0113177518068348i</v>
      </c>
      <c r="M2865" s="57" t="str">
        <f t="shared" si="847"/>
        <v>0.0015-0.0054559131810456i</v>
      </c>
      <c r="N2865" s="57">
        <f t="shared" si="848"/>
        <v>71.626172044376062</v>
      </c>
      <c r="O2865" s="57">
        <f t="shared" si="849"/>
        <v>2.0911056207424163</v>
      </c>
      <c r="P2865" s="371">
        <f t="shared" si="850"/>
        <v>-2.0911056207424163</v>
      </c>
      <c r="Q2865" s="371">
        <f t="shared" si="851"/>
        <v>-108.37382795562394</v>
      </c>
      <c r="R2865" s="12">
        <f t="shared" si="852"/>
        <v>71.626172044376062</v>
      </c>
      <c r="S2865" s="57">
        <f t="shared" si="853"/>
        <v>44.332965936824777</v>
      </c>
      <c r="T2865" s="12">
        <f t="shared" si="836"/>
        <v>-2.0911056207424163</v>
      </c>
    </row>
    <row r="2866" spans="1:20" x14ac:dyDescent="0.25">
      <c r="A2866" s="57">
        <f t="shared" si="837"/>
        <v>279610.73871070275</v>
      </c>
      <c r="B2866" s="12">
        <f t="shared" si="854"/>
        <v>44501.43120738471</v>
      </c>
      <c r="C2866" s="57" t="str">
        <f t="shared" si="838"/>
        <v>-0.24813049772847-0.742849373180425i</v>
      </c>
      <c r="D2866" s="57" t="str">
        <f t="shared" si="839"/>
        <v>7.23439902062945-2.738095764493i</v>
      </c>
      <c r="E2866" s="57" t="str">
        <f t="shared" si="840"/>
        <v>211.978293063999-38.0470853859821i</v>
      </c>
      <c r="F2866" s="57" t="str">
        <f t="shared" si="841"/>
        <v>3.79607703393903-1.89924533382538i</v>
      </c>
      <c r="G2866" s="57" t="str">
        <f t="shared" si="842"/>
        <v>0.988602960611338-0.10614681757752i</v>
      </c>
      <c r="H2866" s="57" t="str">
        <f t="shared" si="843"/>
        <v>7.71980241360543-338.112224551796i</v>
      </c>
      <c r="I2866" s="57" t="str">
        <f t="shared" si="844"/>
        <v>-1.72888413104214-3.66216866674699i</v>
      </c>
      <c r="K2866" s="57" t="str">
        <f t="shared" si="845"/>
        <v>0.000809914817348528-0.00367282084040135i</v>
      </c>
      <c r="L2866" s="57" t="str">
        <f t="shared" si="846"/>
        <v>0.000125-0.0112749071596282i</v>
      </c>
      <c r="M2866" s="57" t="str">
        <f t="shared" si="847"/>
        <v>0.0015-0.00543525919610042i</v>
      </c>
      <c r="N2866" s="57">
        <f t="shared" si="848"/>
        <v>71.529375592949506</v>
      </c>
      <c r="O2866" s="57">
        <f t="shared" si="849"/>
        <v>2.1226052236938946</v>
      </c>
      <c r="P2866" s="371">
        <f t="shared" si="850"/>
        <v>-2.1226052236938946</v>
      </c>
      <c r="Q2866" s="371">
        <f t="shared" si="851"/>
        <v>-108.47062440705049</v>
      </c>
      <c r="R2866" s="12">
        <f t="shared" si="852"/>
        <v>71.529375592949506</v>
      </c>
      <c r="S2866" s="57">
        <f t="shared" si="853"/>
        <v>44.501431207384712</v>
      </c>
      <c r="T2866" s="12">
        <f t="shared" si="836"/>
        <v>-2.1226052236938946</v>
      </c>
    </row>
    <row r="2867" spans="1:20" x14ac:dyDescent="0.25">
      <c r="A2867" s="57">
        <f t="shared" si="837"/>
        <v>280673.25951780338</v>
      </c>
      <c r="B2867" s="12">
        <f t="shared" si="854"/>
        <v>44670.536645972774</v>
      </c>
      <c r="C2867" s="57" t="str">
        <f t="shared" si="838"/>
        <v>-0.248486321873411-0.739737840505896i</v>
      </c>
      <c r="D2867" s="57" t="str">
        <f t="shared" si="839"/>
        <v>7.23040678422597-2.74195417510089i</v>
      </c>
      <c r="E2867" s="57" t="str">
        <f t="shared" si="840"/>
        <v>211.967058073835-38.3893844930457i</v>
      </c>
      <c r="F2867" s="57" t="str">
        <f t="shared" si="841"/>
        <v>3.79574763109252-1.89511181653128i</v>
      </c>
      <c r="G2867" s="57" t="str">
        <f t="shared" si="842"/>
        <v>0.988517175042085-0.106540929641623i</v>
      </c>
      <c r="H2867" s="57" t="str">
        <f t="shared" si="843"/>
        <v>7.64079981852632-336.575144855905i</v>
      </c>
      <c r="I2867" s="57" t="str">
        <f t="shared" si="844"/>
        <v>-1.7175770750523-3.64488309945139i</v>
      </c>
      <c r="K2867" s="57" t="str">
        <f t="shared" si="845"/>
        <v>0.0008089696400576-0.00365936466496944i</v>
      </c>
      <c r="L2867" s="57" t="str">
        <f t="shared" si="846"/>
        <v>0.000125-0.0112322247057464i</v>
      </c>
      <c r="M2867" s="57" t="str">
        <f t="shared" si="847"/>
        <v>0.0015-0.0054146833991835i</v>
      </c>
      <c r="N2867" s="57">
        <f t="shared" si="848"/>
        <v>71.432216652370229</v>
      </c>
      <c r="O2867" s="57">
        <f t="shared" si="849"/>
        <v>2.154129986205136</v>
      </c>
      <c r="P2867" s="371">
        <f t="shared" si="850"/>
        <v>-2.154129986205136</v>
      </c>
      <c r="Q2867" s="371">
        <f t="shared" si="851"/>
        <v>-108.56778334762977</v>
      </c>
      <c r="R2867" s="12">
        <f t="shared" si="852"/>
        <v>71.432216652370229</v>
      </c>
      <c r="S2867" s="57">
        <f t="shared" si="853"/>
        <v>44.670536645972774</v>
      </c>
      <c r="T2867" s="12">
        <f t="shared" si="836"/>
        <v>-2.154129986205136</v>
      </c>
    </row>
    <row r="2868" spans="1:20" x14ac:dyDescent="0.25">
      <c r="A2868" s="57">
        <f t="shared" si="837"/>
        <v>281739.81790397107</v>
      </c>
      <c r="B2868" s="12">
        <f t="shared" si="854"/>
        <v>44840.284685227474</v>
      </c>
      <c r="C2868" s="57" t="str">
        <f t="shared" si="838"/>
        <v>-0.248839545312113-0.73663326999046i</v>
      </c>
      <c r="D2868" s="57" t="str">
        <f t="shared" si="839"/>
        <v>7.2263886033123-2.7458362202511i</v>
      </c>
      <c r="E2868" s="57" t="str">
        <f t="shared" si="840"/>
        <v>211.954522808938-38.7325559901476i</v>
      </c>
      <c r="F2868" s="57" t="str">
        <f t="shared" si="841"/>
        <v>3.79541577784492-1.89100502664396i</v>
      </c>
      <c r="G2868" s="57" t="str">
        <f t="shared" si="842"/>
        <v>0.988430751320929-0.106936435156932i</v>
      </c>
      <c r="H2868" s="57" t="str">
        <f t="shared" si="843"/>
        <v>7.56275238217717-335.047165433077i</v>
      </c>
      <c r="I2868" s="57" t="str">
        <f t="shared" si="844"/>
        <v>-1.70636935276165-3.62770301771244i</v>
      </c>
      <c r="K2868" s="57" t="str">
        <f t="shared" si="845"/>
        <v>0.000808030980780684-0.00364596062054645i</v>
      </c>
      <c r="L2868" s="57" t="str">
        <f t="shared" si="846"/>
        <v>0.000125-0.0111897038311879i</v>
      </c>
      <c r="M2868" s="57" t="str">
        <f t="shared" si="847"/>
        <v>0.0015-0.00539418549430515i</v>
      </c>
      <c r="N2868" s="57">
        <f t="shared" si="848"/>
        <v>71.334694634948491</v>
      </c>
      <c r="O2868" s="57">
        <f t="shared" si="849"/>
        <v>2.1856799448528057</v>
      </c>
      <c r="P2868" s="371">
        <f t="shared" si="850"/>
        <v>-2.1856799448528057</v>
      </c>
      <c r="Q2868" s="371">
        <f t="shared" si="851"/>
        <v>-108.66530536505151</v>
      </c>
      <c r="R2868" s="12">
        <f t="shared" si="852"/>
        <v>71.334694634948491</v>
      </c>
      <c r="S2868" s="57">
        <f t="shared" si="853"/>
        <v>44.840284685227473</v>
      </c>
      <c r="T2868" s="12">
        <f t="shared" si="836"/>
        <v>-2.1856799448528057</v>
      </c>
    </row>
    <row r="2869" spans="1:20" x14ac:dyDescent="0.25">
      <c r="A2869" s="57">
        <f t="shared" si="837"/>
        <v>282810.42921200616</v>
      </c>
      <c r="B2869" s="12">
        <f t="shared" si="854"/>
        <v>45010.677767031339</v>
      </c>
      <c r="C2869" s="57" t="str">
        <f t="shared" si="838"/>
        <v>-0.24919015456833-0.73353564862291i</v>
      </c>
      <c r="D2869" s="57" t="str">
        <f t="shared" si="839"/>
        <v>7.2223443408899-2.74974180152002i</v>
      </c>
      <c r="E2869" s="57" t="str">
        <f t="shared" si="840"/>
        <v>211.94068220843-39.0765978814292i</v>
      </c>
      <c r="F2869" s="57" t="str">
        <f t="shared" si="841"/>
        <v>3.79508145640623-1.88692489911217i</v>
      </c>
      <c r="G2869" s="57" t="str">
        <f t="shared" si="842"/>
        <v>0.98834368481487-0.107333338257204i</v>
      </c>
      <c r="H2869" s="57" t="str">
        <f t="shared" si="843"/>
        <v>7.48564617186845-333.528206927999i</v>
      </c>
      <c r="I2869" s="57" t="str">
        <f t="shared" si="844"/>
        <v>-1.69525996923555-3.61062743494548i</v>
      </c>
      <c r="K2869" s="57" t="str">
        <f t="shared" si="845"/>
        <v>0.000807098785972589-0.00363260851873206i</v>
      </c>
      <c r="L2869" s="57" t="str">
        <f t="shared" si="846"/>
        <v>0.000125-0.0111473439242756i</v>
      </c>
      <c r="M2869" s="57" t="str">
        <f t="shared" si="847"/>
        <v>0.0015-0.00537376518659609i</v>
      </c>
      <c r="N2869" s="57">
        <f t="shared" si="848"/>
        <v>71.236808943082394</v>
      </c>
      <c r="O2869" s="57">
        <f t="shared" si="849"/>
        <v>2.217255136524876</v>
      </c>
      <c r="P2869" s="371">
        <f t="shared" si="850"/>
        <v>-2.217255136524876</v>
      </c>
      <c r="Q2869" s="371">
        <f t="shared" si="851"/>
        <v>-108.76319105691761</v>
      </c>
      <c r="R2869" s="12">
        <f t="shared" si="852"/>
        <v>71.236808943082394</v>
      </c>
      <c r="S2869" s="57">
        <f t="shared" si="853"/>
        <v>45.010677767031339</v>
      </c>
      <c r="T2869" s="12">
        <f t="shared" si="836"/>
        <v>-2.217255136524876</v>
      </c>
    </row>
    <row r="2870" spans="1:20" x14ac:dyDescent="0.25">
      <c r="A2870" s="57">
        <f t="shared" si="837"/>
        <v>283885.10884301184</v>
      </c>
      <c r="B2870" s="12">
        <f t="shared" si="854"/>
        <v>45181.718342546061</v>
      </c>
      <c r="C2870" s="57" t="str">
        <f t="shared" si="838"/>
        <v>-0.249538136363154-0.730444963409233i</v>
      </c>
      <c r="D2870" s="57" t="str">
        <f t="shared" si="839"/>
        <v>7.21827385968648-2.75367081950688i</v>
      </c>
      <c r="E2870" s="57" t="str">
        <f t="shared" si="840"/>
        <v>211.925531190699-39.4215081685988i</v>
      </c>
      <c r="F2870" s="57" t="str">
        <f t="shared" si="841"/>
        <v>3.79474464886397-1.88287136920248i</v>
      </c>
      <c r="G2870" s="57" t="str">
        <f t="shared" si="842"/>
        <v>0.988255970858993-0.107731643079192i</v>
      </c>
      <c r="H2870" s="57" t="str">
        <f t="shared" si="843"/>
        <v>7.40946749642636-332.018190962127i</v>
      </c>
      <c r="I2870" s="57" t="str">
        <f t="shared" si="844"/>
        <v>-1.68424794126874-3.59365537754956i</v>
      </c>
      <c r="K2870" s="57" t="str">
        <f t="shared" si="845"/>
        <v>0.000806173002457007-0.00361930817180839i</v>
      </c>
      <c r="L2870" s="57" t="str">
        <f t="shared" si="846"/>
        <v>0.000125-0.0111051443756482i</v>
      </c>
      <c r="M2870" s="57" t="str">
        <f t="shared" si="847"/>
        <v>0.0015-0.00535342218230333i</v>
      </c>
      <c r="N2870" s="57">
        <f t="shared" si="848"/>
        <v>71.138558969256167</v>
      </c>
      <c r="O2870" s="57">
        <f t="shared" si="849"/>
        <v>2.2488555984348393</v>
      </c>
      <c r="P2870" s="371">
        <f t="shared" si="850"/>
        <v>-2.2488555984348393</v>
      </c>
      <c r="Q2870" s="371">
        <f t="shared" si="851"/>
        <v>-108.86144103074383</v>
      </c>
      <c r="R2870" s="12">
        <f t="shared" si="852"/>
        <v>71.138558969256167</v>
      </c>
      <c r="S2870" s="57">
        <f t="shared" si="853"/>
        <v>45.181718342546063</v>
      </c>
      <c r="T2870" s="12">
        <f t="shared" si="836"/>
        <v>-2.2488555984348393</v>
      </c>
    </row>
    <row r="2871" spans="1:20" x14ac:dyDescent="0.25">
      <c r="A2871" s="57">
        <f t="shared" si="837"/>
        <v>284963.87225661526</v>
      </c>
      <c r="B2871" s="12">
        <f t="shared" si="854"/>
        <v>45353.408872247739</v>
      </c>
      <c r="C2871" s="57" t="str">
        <f t="shared" si="838"/>
        <v>-0.249883477612047-0.727361201371668i</v>
      </c>
      <c r="D2871" s="57" t="str">
        <f t="shared" si="839"/>
        <v>7.21417702216244-2.75762317382434i</v>
      </c>
      <c r="E2871" s="57" t="str">
        <f t="shared" si="840"/>
        <v>211.909064652911-39.7672848506473i</v>
      </c>
      <c r="F2871" s="57" t="str">
        <f t="shared" si="841"/>
        <v>3.79440533718228-1.87884437249767i</v>
      </c>
      <c r="G2871" s="57" t="str">
        <f t="shared" si="842"/>
        <v>0.988167604756281-0.108131353762519i</v>
      </c>
      <c r="H2871" s="57" t="str">
        <f t="shared" si="843"/>
        <v>7.3342029013426-330.517040118517i</v>
      </c>
      <c r="I2871" s="57" t="str">
        <f t="shared" si="844"/>
        <v>-1.67333229721757-3.57678588469126i</v>
      </c>
      <c r="K2871" s="57" t="str">
        <f t="shared" si="845"/>
        <v>0.000805253577423579-0.00360605939273792i</v>
      </c>
      <c r="L2871" s="57" t="str">
        <f t="shared" si="846"/>
        <v>0.000125-0.0110631045782508i</v>
      </c>
      <c r="M2871" s="57" t="str">
        <f t="shared" si="847"/>
        <v>0.0015-0.00533315618878594i</v>
      </c>
      <c r="N2871" s="57">
        <f t="shared" si="848"/>
        <v>71.039944096039818</v>
      </c>
      <c r="O2871" s="57">
        <f t="shared" si="849"/>
        <v>2.2804813681365337</v>
      </c>
      <c r="P2871" s="371">
        <f t="shared" si="850"/>
        <v>-2.2804813681365337</v>
      </c>
      <c r="Q2871" s="371">
        <f t="shared" si="851"/>
        <v>-108.96005590396018</v>
      </c>
      <c r="R2871" s="12">
        <f t="shared" si="852"/>
        <v>71.039944096039818</v>
      </c>
      <c r="S2871" s="57">
        <f t="shared" si="853"/>
        <v>45.353408872247741</v>
      </c>
      <c r="T2871" s="12">
        <f t="shared" si="836"/>
        <v>-2.2804813681365337</v>
      </c>
    </row>
    <row r="2872" spans="1:20" x14ac:dyDescent="0.25">
      <c r="A2872" s="57">
        <f t="shared" si="837"/>
        <v>286046.7349711904</v>
      </c>
      <c r="B2872" s="12">
        <f t="shared" si="854"/>
        <v>45525.751825962281</v>
      </c>
      <c r="C2872" s="57" t="str">
        <f t="shared" si="838"/>
        <v>-0.250226165421907-0.724284349547853i</v>
      </c>
      <c r="D2872" s="57" t="str">
        <f t="shared" si="839"/>
        <v>7.21005369051785-2.76159876308924i</v>
      </c>
      <c r="E2872" s="57" t="str">
        <f t="shared" si="840"/>
        <v>211.891277470529-40.1139259235545i</v>
      </c>
      <c r="F2872" s="57" t="str">
        <f t="shared" si="841"/>
        <v>3.79406350320138-1.87484384489512i</v>
      </c>
      <c r="G2872" s="57" t="str">
        <f t="shared" si="842"/>
        <v>0.988078581777418-0.108532474449559i</v>
      </c>
      <c r="H2872" s="57" t="str">
        <f t="shared" si="843"/>
        <v>7.25983916403437-329.024677926934i</v>
      </c>
      <c r="I2872" s="57" t="str">
        <f t="shared" si="844"/>
        <v>-1.66251207683508-3.56001800809301i</v>
      </c>
      <c r="K2872" s="57" t="str">
        <f t="shared" si="845"/>
        <v>0.000804340458424973-0.00359286199516132i</v>
      </c>
      <c r="L2872" s="57" t="str">
        <f t="shared" si="846"/>
        <v>0.000125-0.011021223927327i</v>
      </c>
      <c r="M2872" s="57" t="str">
        <f t="shared" si="847"/>
        <v>0.0015-0.00531296691451081i</v>
      </c>
      <c r="N2872" s="57">
        <f t="shared" si="848"/>
        <v>70.9409636960889</v>
      </c>
      <c r="O2872" s="57">
        <f t="shared" si="849"/>
        <v>2.3121324835382842</v>
      </c>
      <c r="P2872" s="371">
        <f t="shared" si="850"/>
        <v>-2.3121324835382842</v>
      </c>
      <c r="Q2872" s="371">
        <f t="shared" si="851"/>
        <v>-109.0590363039111</v>
      </c>
      <c r="R2872" s="12">
        <f t="shared" si="852"/>
        <v>70.9409636960889</v>
      </c>
      <c r="S2872" s="57">
        <f t="shared" si="853"/>
        <v>45.525751825962281</v>
      </c>
      <c r="T2872" s="12">
        <f t="shared" si="836"/>
        <v>-2.3121324835382842</v>
      </c>
    </row>
    <row r="2873" spans="1:20" x14ac:dyDescent="0.25">
      <c r="A2873" s="57">
        <f t="shared" si="837"/>
        <v>287133.71256408095</v>
      </c>
      <c r="B2873" s="12">
        <f t="shared" si="854"/>
        <v>45698.74968290094</v>
      </c>
      <c r="C2873" s="57" t="str">
        <f t="shared" si="838"/>
        <v>-0.250566187088118-0.721214394989921i</v>
      </c>
      <c r="D2873" s="57" t="str">
        <f t="shared" si="839"/>
        <v>7.20590372669896-2.76559748491319i</v>
      </c>
      <c r="E2873" s="57" t="str">
        <f t="shared" si="840"/>
        <v>211.872164496831-40.4614293799868i</v>
      </c>
      <c r="F2873" s="57" t="str">
        <f t="shared" si="841"/>
        <v>3.79371912863665-1.87086972260514i</v>
      </c>
      <c r="G2873" s="57" t="str">
        <f t="shared" si="842"/>
        <v>0.987988897160592-0.108935009285304i</v>
      </c>
      <c r="H2873" s="57" t="str">
        <f t="shared" si="843"/>
        <v>7.18636328921233-327.541028849242i</v>
      </c>
      <c r="I2873" s="57" t="str">
        <f t="shared" si="844"/>
        <v>-1.6517863311089-3.54335081182539i</v>
      </c>
      <c r="K2873" s="57" t="str">
        <f t="shared" si="845"/>
        <v>0.000803433593373919-0.00357971579339525i</v>
      </c>
      <c r="L2873" s="57" t="str">
        <f t="shared" si="846"/>
        <v>0.000125-0.0109795018204094i</v>
      </c>
      <c r="M2873" s="57" t="str">
        <f t="shared" si="847"/>
        <v>0.0015-0.00529285406904843i</v>
      </c>
      <c r="N2873" s="57">
        <f t="shared" si="848"/>
        <v>70.841617132144563</v>
      </c>
      <c r="O2873" s="57">
        <f t="shared" si="849"/>
        <v>2.3438089829180382</v>
      </c>
      <c r="P2873" s="371">
        <f t="shared" si="850"/>
        <v>-2.3438089829180382</v>
      </c>
      <c r="Q2873" s="371">
        <f t="shared" si="851"/>
        <v>-109.15838286785544</v>
      </c>
      <c r="R2873" s="12">
        <f t="shared" si="852"/>
        <v>70.841617132144563</v>
      </c>
      <c r="S2873" s="57">
        <f t="shared" si="853"/>
        <v>45.698749682900939</v>
      </c>
      <c r="T2873" s="12">
        <f t="shared" si="836"/>
        <v>-2.3438089829180382</v>
      </c>
    </row>
    <row r="2874" spans="1:20" x14ac:dyDescent="0.25">
      <c r="A2874" s="57">
        <f t="shared" si="837"/>
        <v>288224.82067182445</v>
      </c>
      <c r="B2874" s="12">
        <f t="shared" si="854"/>
        <v>45872.404931695964</v>
      </c>
      <c r="C2874" s="57" t="str">
        <f t="shared" si="838"/>
        <v>-0.250903530091639-0.718151324763757i</v>
      </c>
      <c r="D2874" s="57" t="str">
        <f t="shared" si="839"/>
        <v>7.20172699240543-2.76961923589335i</v>
      </c>
      <c r="E2874" s="57" t="str">
        <f t="shared" si="840"/>
        <v>211.851720562434-40.8097932089869i</v>
      </c>
      <c r="F2874" s="57" t="str">
        <f t="shared" si="841"/>
        <v>3.79337219507804-1.86692194214936i</v>
      </c>
      <c r="G2874" s="57" t="str">
        <f t="shared" si="842"/>
        <v>0.987898546111302-0.109338962417237i</v>
      </c>
      <c r="H2874" s="57" t="str">
        <f t="shared" si="843"/>
        <v>7.11376250435388-326.06601826505i</v>
      </c>
      <c r="I2874" s="57" t="str">
        <f t="shared" si="844"/>
        <v>-1.64115412210183-3.52678337210363i</v>
      </c>
      <c r="K2874" s="57" t="str">
        <f t="shared" si="845"/>
        <v>0.000802532930540377-0.00356662060243035i</v>
      </c>
      <c r="L2874" s="57" t="str">
        <f t="shared" si="846"/>
        <v>0.000125-0.0109379376573116i</v>
      </c>
      <c r="M2874" s="57" t="str">
        <f t="shared" si="847"/>
        <v>0.0015-0.00527281736306877i</v>
      </c>
      <c r="N2874" s="57">
        <f t="shared" si="848"/>
        <v>70.741903757035089</v>
      </c>
      <c r="O2874" s="57">
        <f t="shared" si="849"/>
        <v>2.3755109049370469</v>
      </c>
      <c r="P2874" s="371">
        <f t="shared" si="850"/>
        <v>-2.3755109049370469</v>
      </c>
      <c r="Q2874" s="371">
        <f t="shared" si="851"/>
        <v>-109.25809624296491</v>
      </c>
      <c r="R2874" s="12">
        <f t="shared" si="852"/>
        <v>70.741903757035089</v>
      </c>
      <c r="S2874" s="57">
        <f t="shared" si="853"/>
        <v>45.872404931695968</v>
      </c>
      <c r="T2874" s="12">
        <f t="shared" si="836"/>
        <v>-2.3755109049370469</v>
      </c>
    </row>
    <row r="2875" spans="1:20" x14ac:dyDescent="0.25">
      <c r="A2875" s="57">
        <f t="shared" si="837"/>
        <v>289320.07499037741</v>
      </c>
      <c r="B2875" s="12">
        <f t="shared" si="854"/>
        <v>46046.720070436408</v>
      </c>
      <c r="C2875" s="57" t="str">
        <f t="shared" si="838"/>
        <v>-0.251238182096067-0.715095125948133i</v>
      </c>
      <c r="D2875" s="57" t="str">
        <f t="shared" si="839"/>
        <v>7.19752334909696-2.77366391160289i</v>
      </c>
      <c r="E2875" s="57" t="str">
        <f t="shared" si="840"/>
        <v>211.829940474807-41.1590153956535i</v>
      </c>
      <c r="F2875" s="57" t="str">
        <f t="shared" si="841"/>
        <v>3.79302268398908-1.86300044035903i</v>
      </c>
      <c r="G2875" s="57" t="str">
        <f t="shared" si="842"/>
        <v>0.987807523802161-0.1097443379952i</v>
      </c>
      <c r="H2875" s="57" t="str">
        <f t="shared" si="843"/>
        <v>7.04202425527848-324.599572457628i</v>
      </c>
      <c r="I2875" s="57" t="str">
        <f t="shared" si="844"/>
        <v>-1.63061452279513-3.51031477708792i</v>
      </c>
      <c r="K2875" s="57" t="str">
        <f t="shared" si="845"/>
        <v>0.000801638418548628-0.00355357623792904i</v>
      </c>
      <c r="L2875" s="57" t="str">
        <f t="shared" si="846"/>
        <v>0.000125-0.0108965308401192i</v>
      </c>
      <c r="M2875" s="57" t="str">
        <f t="shared" si="847"/>
        <v>0.0015-0.00525285650833709i</v>
      </c>
      <c r="N2875" s="57">
        <f t="shared" si="848"/>
        <v>70.641822913676776</v>
      </c>
      <c r="O2875" s="57">
        <f t="shared" si="849"/>
        <v>2.4072382886553245</v>
      </c>
      <c r="P2875" s="371">
        <f t="shared" si="850"/>
        <v>-2.4072382886553245</v>
      </c>
      <c r="Q2875" s="371">
        <f t="shared" si="851"/>
        <v>-109.35817708632322</v>
      </c>
      <c r="R2875" s="12">
        <f t="shared" si="852"/>
        <v>70.641822913676776</v>
      </c>
      <c r="S2875" s="57">
        <f t="shared" si="853"/>
        <v>46.046720070436407</v>
      </c>
      <c r="T2875" s="12">
        <f t="shared" si="836"/>
        <v>-2.4072382886553245</v>
      </c>
    </row>
    <row r="2876" spans="1:20" x14ac:dyDescent="0.25">
      <c r="A2876" s="57">
        <f t="shared" si="837"/>
        <v>290419.49127534084</v>
      </c>
      <c r="B2876" s="12">
        <f t="shared" si="854"/>
        <v>46221.697606704067</v>
      </c>
      <c r="C2876" s="57" t="str">
        <f t="shared" si="838"/>
        <v>-0.251570130944751-0.712045785634018i</v>
      </c>
      <c r="D2876" s="57" t="str">
        <f t="shared" si="839"/>
        <v>7.19329265800093-2.77773140658188i</v>
      </c>
      <c r="E2876" s="57" t="str">
        <f t="shared" si="840"/>
        <v>211.806819017801-41.5090939208157i</v>
      </c>
      <c r="F2876" s="57" t="str">
        <f t="shared" si="841"/>
        <v>3.79267057670635-1.85910515437345i</v>
      </c>
      <c r="G2876" s="57" t="str">
        <f t="shared" si="842"/>
        <v>0.987715825372696-0.110151140171267i</v>
      </c>
      <c r="H2876" s="57" t="str">
        <f t="shared" si="843"/>
        <v>6.97113620182294-323.141618600079i</v>
      </c>
      <c r="I2876" s="57" t="str">
        <f t="shared" si="844"/>
        <v>-1.6201666169345-3.49394412668788i</v>
      </c>
      <c r="K2876" s="57" t="str">
        <f t="shared" si="845"/>
        <v>0.000800750006374401-0.00354058251622335i</v>
      </c>
      <c r="L2876" s="57" t="str">
        <f t="shared" si="846"/>
        <v>0.000125-0.0108552807731811i</v>
      </c>
      <c r="M2876" s="57" t="str">
        <f t="shared" si="847"/>
        <v>0.0015-0.00523297121770979i</v>
      </c>
      <c r="N2876" s="57">
        <f t="shared" si="848"/>
        <v>70.541373935075953</v>
      </c>
      <c r="O2876" s="57">
        <f t="shared" si="849"/>
        <v>2.4389911735454497</v>
      </c>
      <c r="P2876" s="371">
        <f t="shared" si="850"/>
        <v>-2.4389911735454497</v>
      </c>
      <c r="Q2876" s="371">
        <f t="shared" si="851"/>
        <v>-109.45862606492405</v>
      </c>
      <c r="R2876" s="12">
        <f t="shared" si="852"/>
        <v>70.541373935075953</v>
      </c>
      <c r="S2876" s="57">
        <f t="shared" si="853"/>
        <v>46.221697606704069</v>
      </c>
      <c r="T2876" s="12">
        <f t="shared" si="836"/>
        <v>-2.4389911735454497</v>
      </c>
    </row>
    <row r="2877" spans="1:20" x14ac:dyDescent="0.25">
      <c r="A2877" s="57">
        <f t="shared" si="837"/>
        <v>291523.08534218714</v>
      </c>
      <c r="B2877" s="12">
        <f t="shared" si="854"/>
        <v>46397.340057609545</v>
      </c>
      <c r="C2877" s="57" t="str">
        <f t="shared" si="838"/>
        <v>-0.251899364657886-0.709003290923859i</v>
      </c>
      <c r="D2877" s="57" t="str">
        <f t="shared" si="839"/>
        <v>7.18903478011956-2.78182161432789i</v>
      </c>
      <c r="E2877" s="57" t="str">
        <f t="shared" si="840"/>
        <v>211.782350951164-41.8600267606929i</v>
      </c>
      <c r="F2877" s="57" t="str">
        <f t="shared" si="841"/>
        <v>3.79231585443868-1.85523602163827i</v>
      </c>
      <c r="G2877" s="57" t="str">
        <f t="shared" si="842"/>
        <v>0.987623445929154-0.110559373099603i</v>
      </c>
      <c r="H2877" s="57" t="str">
        <f t="shared" si="843"/>
        <v>6.9010862136141-321.692084741751i</v>
      </c>
      <c r="I2877" s="57" t="str">
        <f t="shared" si="844"/>
        <v>-1.60980949887852-3.47767053237063i</v>
      </c>
      <c r="K2877" s="57" t="str">
        <f t="shared" si="845"/>
        <v>0.000799867643342088-0.00352763925431293i</v>
      </c>
      <c r="L2877" s="57" t="str">
        <f t="shared" si="846"/>
        <v>0.000125-0.0108141868631013i</v>
      </c>
      <c r="M2877" s="57" t="str">
        <f t="shared" si="847"/>
        <v>0.0015-0.00521316120513029i</v>
      </c>
      <c r="N2877" s="57">
        <f t="shared" si="848"/>
        <v>70.440556144332135</v>
      </c>
      <c r="O2877" s="57">
        <f t="shared" si="849"/>
        <v>2.4707695995071379</v>
      </c>
      <c r="P2877" s="371">
        <f t="shared" si="850"/>
        <v>-2.4707695995071379</v>
      </c>
      <c r="Q2877" s="371">
        <f t="shared" si="851"/>
        <v>-109.55944385566787</v>
      </c>
      <c r="R2877" s="12">
        <f t="shared" si="852"/>
        <v>70.440556144332135</v>
      </c>
      <c r="S2877" s="57">
        <f t="shared" si="853"/>
        <v>46.397340057609547</v>
      </c>
      <c r="T2877" s="12">
        <f t="shared" si="836"/>
        <v>-2.4707695995071379</v>
      </c>
    </row>
    <row r="2878" spans="1:20" x14ac:dyDescent="0.25">
      <c r="A2878" s="57">
        <f t="shared" si="837"/>
        <v>292630.87306648749</v>
      </c>
      <c r="B2878" s="12">
        <f t="shared" si="854"/>
        <v>46573.649949828461</v>
      </c>
      <c r="C2878" s="57" t="str">
        <f t="shared" si="838"/>
        <v>-0.252225871429636-0.705967628930867i</v>
      </c>
      <c r="D2878" s="57" t="str">
        <f t="shared" si="839"/>
        <v>7.18474957623715-2.7859344272866i</v>
      </c>
      <c r="E2878" s="57" t="str">
        <f t="shared" si="840"/>
        <v>211.756531010071-42.2118118865554i</v>
      </c>
      <c r="F2878" s="57" t="str">
        <f t="shared" si="841"/>
        <v>3.79195849826621-1.85139297990383i</v>
      </c>
      <c r="G2878" s="57" t="str">
        <f t="shared" si="842"/>
        <v>0.987530380544301-0.11096904093633i</v>
      </c>
      <c r="H2878" s="57" t="str">
        <f t="shared" si="843"/>
        <v>6.8318623659363-320.250899794911i</v>
      </c>
      <c r="I2878" s="57" t="str">
        <f t="shared" si="844"/>
        <v>-1.59954227344971-3.46149311697258i</v>
      </c>
      <c r="K2878" s="57" t="str">
        <f t="shared" si="845"/>
        <v>0.000798991279121891-0.0035147462698628i</v>
      </c>
      <c r="L2878" s="57" t="str">
        <f t="shared" si="846"/>
        <v>0.000125-0.0107732485187301i</v>
      </c>
      <c r="M2878" s="57" t="str">
        <f t="shared" si="847"/>
        <v>0.0015-0.0051934261856249i</v>
      </c>
      <c r="N2878" s="57">
        <f t="shared" si="848"/>
        <v>70.339368854639588</v>
      </c>
      <c r="O2878" s="57">
        <f t="shared" si="849"/>
        <v>2.5025736068820574</v>
      </c>
      <c r="P2878" s="371">
        <f t="shared" si="850"/>
        <v>-2.5025736068820574</v>
      </c>
      <c r="Q2878" s="371">
        <f t="shared" si="851"/>
        <v>-109.66063114536041</v>
      </c>
      <c r="R2878" s="12">
        <f t="shared" si="852"/>
        <v>70.339368854639588</v>
      </c>
      <c r="S2878" s="57">
        <f t="shared" si="853"/>
        <v>46.573649949828464</v>
      </c>
      <c r="T2878" s="12">
        <f t="shared" si="836"/>
        <v>-2.5025736068820574</v>
      </c>
    </row>
    <row r="2879" spans="1:20" x14ac:dyDescent="0.25">
      <c r="A2879" s="57">
        <f t="shared" si="837"/>
        <v>293742.87038414011</v>
      </c>
      <c r="B2879" s="12">
        <f t="shared" si="854"/>
        <v>46750.629819637812</v>
      </c>
      <c r="C2879" s="57" t="str">
        <f t="shared" si="838"/>
        <v>-0.252549639625245-0.702938786778407i</v>
      </c>
      <c r="D2879" s="57" t="str">
        <f t="shared" si="839"/>
        <v>7.18043690692795-2.79006973684255i</v>
      </c>
      <c r="E2879" s="57" t="str">
        <f t="shared" si="840"/>
        <v>211.729353904646-42.5644472643637i</v>
      </c>
      <c r="F2879" s="57" t="str">
        <f t="shared" si="841"/>
        <v>3.79159848913984-1.84757596722353i</v>
      </c>
      <c r="G2879" s="57" t="str">
        <f t="shared" si="842"/>
        <v>0.987436624257222-0.111380147839389i</v>
      </c>
      <c r="H2879" s="57" t="str">
        <f t="shared" si="843"/>
        <v>6.76345293569103-318.817993521646i</v>
      </c>
      <c r="I2879" s="57" t="str">
        <f t="shared" si="844"/>
        <v>-1.58936405578807-3.44541101451499i</v>
      </c>
      <c r="K2879" s="57" t="str">
        <f t="shared" si="845"/>
        <v>0.000798120863727037-0.00350190338120131i</v>
      </c>
      <c r="L2879" s="57" t="str">
        <f t="shared" si="846"/>
        <v>0.000125-0.0107324651511557i</v>
      </c>
      <c r="M2879" s="57" t="str">
        <f t="shared" si="847"/>
        <v>0.0015-0.00517376587529878i</v>
      </c>
      <c r="N2879" s="57">
        <f t="shared" si="848"/>
        <v>70.237811369293183</v>
      </c>
      <c r="O2879" s="57">
        <f t="shared" si="849"/>
        <v>2.5344032364679419</v>
      </c>
      <c r="P2879" s="371">
        <f t="shared" si="850"/>
        <v>-2.5344032364679419</v>
      </c>
      <c r="Q2879" s="371">
        <f t="shared" si="851"/>
        <v>-109.76218863070682</v>
      </c>
      <c r="R2879" s="12">
        <f t="shared" si="852"/>
        <v>70.237811369293183</v>
      </c>
      <c r="S2879" s="57">
        <f t="shared" si="853"/>
        <v>46.750629819637815</v>
      </c>
      <c r="T2879" s="12">
        <f t="shared" si="836"/>
        <v>-2.5344032364679419</v>
      </c>
    </row>
    <row r="2880" spans="1:20" x14ac:dyDescent="0.25">
      <c r="A2880" s="57">
        <f t="shared" si="837"/>
        <v>294859.09329159989</v>
      </c>
      <c r="B2880" s="12">
        <f t="shared" si="854"/>
        <v>46928.282212952436</v>
      </c>
      <c r="C2880" s="57" t="str">
        <f t="shared" si="838"/>
        <v>-0.252870657778201-0.699916751599361i</v>
      </c>
      <c r="D2880" s="57" t="str">
        <f t="shared" si="839"/>
        <v>7.17609663256373-2.7942274333099i</v>
      </c>
      <c r="E2880" s="57" t="str">
        <f t="shared" si="840"/>
        <v>211.70081431949-42.9179308544123i</v>
      </c>
      <c r="F2880" s="57" t="str">
        <f t="shared" si="841"/>
        <v>3.79123580788037-1.84378492195218i</v>
      </c>
      <c r="G2880" s="57" t="str">
        <f t="shared" si="842"/>
        <v>0.98734217207312-0.111792697968399i</v>
      </c>
      <c r="H2880" s="57" t="str">
        <f t="shared" si="843"/>
        <v>6.69584639744692-317.393296521002i</v>
      </c>
      <c r="I2880" s="57" t="str">
        <f t="shared" si="844"/>
        <v>-1.57927397120701-3.42942337002299i</v>
      </c>
      <c r="K2880" s="57" t="str">
        <f t="shared" si="845"/>
        <v>0.000797256347510999-0.00348911040731795i</v>
      </c>
      <c r="L2880" s="57" t="str">
        <f t="shared" si="846"/>
        <v>0.000125-0.0106918361736957i</v>
      </c>
      <c r="M2880" s="57" t="str">
        <f t="shared" si="847"/>
        <v>0.0015-0.00515417999133171i</v>
      </c>
      <c r="N2880" s="57">
        <f t="shared" si="848"/>
        <v>70.13588298168979</v>
      </c>
      <c r="O2880" s="57">
        <f t="shared" si="849"/>
        <v>2.5662585295332194</v>
      </c>
      <c r="P2880" s="371">
        <f t="shared" si="850"/>
        <v>-2.5662585295332194</v>
      </c>
      <c r="Q2880" s="371">
        <f t="shared" si="851"/>
        <v>-109.86411701831021</v>
      </c>
      <c r="R2880" s="12">
        <f t="shared" si="852"/>
        <v>70.13588298168979</v>
      </c>
      <c r="S2880" s="57">
        <f t="shared" si="853"/>
        <v>46.928282212952439</v>
      </c>
      <c r="T2880" s="12">
        <f t="shared" si="836"/>
        <v>-2.5662585295332194</v>
      </c>
    </row>
    <row r="2881" spans="1:20" x14ac:dyDescent="0.25">
      <c r="A2881" s="57">
        <f t="shared" si="837"/>
        <v>295979.55784610793</v>
      </c>
      <c r="B2881" s="12">
        <f t="shared" si="854"/>
        <v>47106.609685361655</v>
      </c>
      <c r="C2881" s="57" t="str">
        <f t="shared" si="838"/>
        <v>-0.253188914587362-0.696901510535544i</v>
      </c>
      <c r="D2881" s="57" t="str">
        <f t="shared" si="839"/>
        <v>7.17172861332162-2.79840740592302i</v>
      </c>
      <c r="E2881" s="57" t="str">
        <f t="shared" si="840"/>
        <v>211.670906913206-43.2722606109551i</v>
      </c>
      <c r="F2881" s="57" t="str">
        <f t="shared" si="841"/>
        <v>3.79087043517769-1.84001978274427i</v>
      </c>
      <c r="G2881" s="57" t="str">
        <f t="shared" si="842"/>
        <v>0.987247018963118-0.112206695484515i</v>
      </c>
      <c r="H2881" s="57" t="str">
        <f t="shared" si="843"/>
        <v>6.62903141957786-315.976740216362i</v>
      </c>
      <c r="I2881" s="57" t="str">
        <f t="shared" si="844"/>
        <v>-1.56927115505169-3.4135293393481i</v>
      </c>
      <c r="K2881" s="57" t="str">
        <f t="shared" si="845"/>
        <v>0.000796397681164739-0.00347636716786129i</v>
      </c>
      <c r="L2881" s="57" t="str">
        <f t="shared" si="846"/>
        <v>0.000125-0.0106513610018885i</v>
      </c>
      <c r="M2881" s="57" t="str">
        <f t="shared" si="847"/>
        <v>0.0015-0.00513466825197421i</v>
      </c>
      <c r="N2881" s="57">
        <f t="shared" si="848"/>
        <v>70.033582975334781</v>
      </c>
      <c r="O2881" s="57">
        <f t="shared" si="849"/>
        <v>2.5981395278315782</v>
      </c>
      <c r="P2881" s="371">
        <f t="shared" si="850"/>
        <v>-2.5981395278315782</v>
      </c>
      <c r="Q2881" s="371">
        <f t="shared" si="851"/>
        <v>-109.96641702466522</v>
      </c>
      <c r="R2881" s="12">
        <f t="shared" si="852"/>
        <v>70.033582975334781</v>
      </c>
      <c r="S2881" s="57">
        <f t="shared" si="853"/>
        <v>47.106609685361654</v>
      </c>
      <c r="T2881" s="12">
        <f t="shared" si="836"/>
        <v>-2.5981395278315782</v>
      </c>
    </row>
    <row r="2882" spans="1:20" x14ac:dyDescent="0.25">
      <c r="A2882" s="57">
        <f t="shared" si="837"/>
        <v>297104.28016592312</v>
      </c>
      <c r="B2882" s="12">
        <f t="shared" si="854"/>
        <v>47285.614802166026</v>
      </c>
      <c r="C2882" s="57" t="str">
        <f t="shared" si="838"/>
        <v>-0.253504398914134-0.693893050737189i</v>
      </c>
      <c r="D2882" s="57" t="str">
        <f t="shared" si="839"/>
        <v>7.16733270919213-2.80260954282731i</v>
      </c>
      <c r="E2882" s="57" t="str">
        <f t="shared" si="840"/>
        <v>211.639626317934-43.6274344818252i</v>
      </c>
      <c r="F2882" s="57" t="str">
        <f t="shared" si="841"/>
        <v>3.7905023515901-1.83628048855241i</v>
      </c>
      <c r="G2882" s="57" t="str">
        <f t="shared" si="842"/>
        <v>0.987151159864056-0.112622144550284i</v>
      </c>
      <c r="H2882" s="57" t="str">
        <f t="shared" si="843"/>
        <v>6.56299686048629-314.568256843036i</v>
      </c>
      <c r="I2882" s="57" t="str">
        <f t="shared" si="844"/>
        <v>-1.55935475255974-3.39772808899415i</v>
      </c>
      <c r="K2882" s="57" t="str">
        <f t="shared" si="845"/>
        <v>0.000795544815713982-0.00346367348313689i</v>
      </c>
      <c r="L2882" s="57" t="str">
        <f t="shared" si="846"/>
        <v>0.000125-0.0106110390534853i</v>
      </c>
      <c r="M2882" s="57" t="str">
        <f t="shared" si="847"/>
        <v>0.0015-0.00511523037654336i</v>
      </c>
      <c r="N2882" s="57">
        <f t="shared" si="848"/>
        <v>69.930910623846657</v>
      </c>
      <c r="O2882" s="57">
        <f t="shared" si="849"/>
        <v>2.6300462736159842</v>
      </c>
      <c r="P2882" s="371">
        <f t="shared" si="850"/>
        <v>-2.6300462736159842</v>
      </c>
      <c r="Q2882" s="371">
        <f t="shared" si="851"/>
        <v>-110.06908937615334</v>
      </c>
      <c r="R2882" s="12">
        <f t="shared" si="852"/>
        <v>69.930910623846657</v>
      </c>
      <c r="S2882" s="57">
        <f t="shared" si="853"/>
        <v>47.285614802166023</v>
      </c>
      <c r="T2882" s="12">
        <f t="shared" si="836"/>
        <v>-2.6300462736159842</v>
      </c>
    </row>
    <row r="2883" spans="1:20" x14ac:dyDescent="0.25">
      <c r="A2883" s="57">
        <f t="shared" si="837"/>
        <v>298233.27643055364</v>
      </c>
      <c r="B2883" s="12">
        <f t="shared" si="854"/>
        <v>47465.300138414255</v>
      </c>
      <c r="C2883" s="57" t="str">
        <f t="shared" si="838"/>
        <v>-0.253817099779648-0.690891359362374i</v>
      </c>
      <c r="D2883" s="57" t="str">
        <f t="shared" si="839"/>
        <v>7.1629087799872-2.80683373106987i</v>
      </c>
      <c r="E2883" s="57" t="str">
        <f t="shared" si="840"/>
        <v>211.606967138876-43.983450408052i</v>
      </c>
      <c r="F2883" s="57" t="str">
        <f t="shared" si="841"/>
        <v>3.79013153754343-1.83256697862556i</v>
      </c>
      <c r="G2883" s="57" t="str">
        <f t="shared" si="842"/>
        <v>0.987054589678285-0.1130390493295i</v>
      </c>
      <c r="H2883" s="57" t="str">
        <f t="shared" si="843"/>
        <v>6.49773176491027-313.167779436081i</v>
      </c>
      <c r="I2883" s="57" t="str">
        <f t="shared" si="844"/>
        <v>-1.54952391872416-3.38201879594647i</v>
      </c>
      <c r="K2883" s="57" t="str">
        <f t="shared" si="845"/>
        <v>0.00079469770251646-0.00345102917410507i</v>
      </c>
      <c r="L2883" s="57" t="str">
        <f t="shared" si="846"/>
        <v>0.000125-0.0105708697484412i</v>
      </c>
      <c r="M2883" s="57" t="str">
        <f t="shared" si="847"/>
        <v>0.0015-0.00509586608541876i</v>
      </c>
      <c r="N2883" s="57">
        <f t="shared" si="848"/>
        <v>69.827865190961091</v>
      </c>
      <c r="O2883" s="57">
        <f t="shared" si="849"/>
        <v>2.6619788096537511</v>
      </c>
      <c r="P2883" s="371">
        <f t="shared" si="850"/>
        <v>-2.6619788096537511</v>
      </c>
      <c r="Q2883" s="371">
        <f t="shared" si="851"/>
        <v>-110.17213480903891</v>
      </c>
      <c r="R2883" s="12">
        <f t="shared" si="852"/>
        <v>69.827865190961091</v>
      </c>
      <c r="S2883" s="57">
        <f t="shared" si="853"/>
        <v>47.465300138414257</v>
      </c>
      <c r="T2883" s="12">
        <f t="shared" si="836"/>
        <v>-2.6619788096537511</v>
      </c>
    </row>
    <row r="2884" spans="1:20" x14ac:dyDescent="0.25">
      <c r="A2884" s="57">
        <f t="shared" si="837"/>
        <v>299366.56288098975</v>
      </c>
      <c r="B2884" s="12">
        <f t="shared" si="854"/>
        <v>47645.668278940233</v>
      </c>
      <c r="C2884" s="57" t="str">
        <f t="shared" si="838"/>
        <v>-0.254127006361939-0.687896423576609i</v>
      </c>
      <c r="D2884" s="57" t="str">
        <f t="shared" si="839"/>
        <v>7.15845668534857-2.81107985659032i</v>
      </c>
      <c r="E2884" s="57" t="str">
        <f t="shared" si="840"/>
        <v>211.572923953836-44.3403063234559i</v>
      </c>
      <c r="F2884" s="57" t="str">
        <f t="shared" si="841"/>
        <v>3.78975797333037-1.82887919250741i</v>
      </c>
      <c r="G2884" s="57" t="str">
        <f t="shared" si="842"/>
        <v>0.986957303273471-0.113457413987048i</v>
      </c>
      <c r="H2884" s="57" t="str">
        <f t="shared" si="843"/>
        <v>6.43322536031228-311.775241818338i</v>
      </c>
      <c r="I2884" s="57" t="str">
        <f t="shared" si="844"/>
        <v>-1.53977781815864-3.36640064750449i</v>
      </c>
      <c r="K2884" s="57" t="str">
        <f t="shared" si="845"/>
        <v>0.000793856293259253-0.00343843406237894i</v>
      </c>
      <c r="L2884" s="57" t="str">
        <f t="shared" si="846"/>
        <v>0.000125-0.0105308525089073i</v>
      </c>
      <c r="M2884" s="57" t="str">
        <f t="shared" si="847"/>
        <v>0.0015-0.00507657510003862i</v>
      </c>
      <c r="N2884" s="57">
        <f t="shared" si="848"/>
        <v>69.724445930539446</v>
      </c>
      <c r="O2884" s="57">
        <f t="shared" si="849"/>
        <v>2.6939371792402085</v>
      </c>
      <c r="P2884" s="371">
        <f t="shared" si="850"/>
        <v>-2.6939371792402085</v>
      </c>
      <c r="Q2884" s="371">
        <f t="shared" si="851"/>
        <v>-110.27555406946055</v>
      </c>
      <c r="R2884" s="12">
        <f t="shared" si="852"/>
        <v>69.724445930539446</v>
      </c>
      <c r="S2884" s="57">
        <f t="shared" si="853"/>
        <v>47.645668278940235</v>
      </c>
      <c r="T2884" s="12">
        <f t="shared" si="836"/>
        <v>-2.6939371792402085</v>
      </c>
    </row>
    <row r="2885" spans="1:20" x14ac:dyDescent="0.25">
      <c r="A2885" s="57">
        <f t="shared" si="837"/>
        <v>300504.15581993753</v>
      </c>
      <c r="B2885" s="12">
        <f t="shared" si="854"/>
        <v>47826.721818400205</v>
      </c>
      <c r="C2885" s="57" t="str">
        <f t="shared" si="838"/>
        <v>-0.254434107993149-0.684908230552313i</v>
      </c>
      <c r="D2885" s="57" t="str">
        <f t="shared" si="839"/>
        <v>7.1539762847559-2.81534780421148i</v>
      </c>
      <c r="E2885" s="57" t="str">
        <f t="shared" si="840"/>
        <v>211.537491312747-44.6980001542481i</v>
      </c>
      <c r="F2885" s="57" t="str">
        <f t="shared" si="841"/>
        <v>3.78938163910953-1.82521707003468i</v>
      </c>
      <c r="G2885" s="57" t="str">
        <f t="shared" si="842"/>
        <v>0.986859295482385-0.113877242688765i</v>
      </c>
      <c r="H2885" s="57" t="str">
        <f t="shared" si="843"/>
        <v>6.36946705334734-310.390578588678i</v>
      </c>
      <c r="I2885" s="57" t="str">
        <f t="shared" si="844"/>
        <v>-1.53011562496495-3.35087284111732i</v>
      </c>
      <c r="K2885" s="57" t="str">
        <f t="shared" si="845"/>
        <v>0.000793020539956094-0.00342588797022222i</v>
      </c>
      <c r="L2885" s="57" t="str">
        <f t="shared" si="846"/>
        <v>0.000125-0.0104909867592223i</v>
      </c>
      <c r="M2885" s="57" t="str">
        <f t="shared" si="847"/>
        <v>0.0015-0.0050573571428956i</v>
      </c>
      <c r="N2885" s="57">
        <f t="shared" si="848"/>
        <v>69.620652086573301</v>
      </c>
      <c r="O2885" s="57">
        <f t="shared" si="849"/>
        <v>2.7259214262139251</v>
      </c>
      <c r="P2885" s="371">
        <f t="shared" si="850"/>
        <v>-2.7259214262139251</v>
      </c>
      <c r="Q2885" s="371">
        <f t="shared" si="851"/>
        <v>-110.3793479134267</v>
      </c>
      <c r="R2885" s="12">
        <f t="shared" si="852"/>
        <v>69.620652086573301</v>
      </c>
      <c r="S2885" s="57">
        <f t="shared" si="853"/>
        <v>47.826721818400202</v>
      </c>
      <c r="T2885" s="12">
        <f t="shared" si="836"/>
        <v>-2.7259214262139251</v>
      </c>
    </row>
    <row r="2886" spans="1:20" x14ac:dyDescent="0.25">
      <c r="A2886" s="57">
        <f t="shared" si="837"/>
        <v>301646.07161205326</v>
      </c>
      <c r="B2886" s="12">
        <f t="shared" si="854"/>
        <v>48008.463361310125</v>
      </c>
      <c r="C2886" s="57" t="str">
        <f t="shared" si="838"/>
        <v>-0.254738394156748-0.681926767468437i</v>
      </c>
      <c r="D2886" s="57" t="str">
        <f t="shared" si="839"/>
        <v>7.14946743753562-2.81963745763026i</v>
      </c>
      <c r="E2886" s="57" t="str">
        <f t="shared" si="840"/>
        <v>211.500663737212-45.0565298186126i</v>
      </c>
      <c r="F2886" s="57" t="str">
        <f t="shared" si="841"/>
        <v>3.78900251490485-1.82158055133547i</v>
      </c>
      <c r="G2886" s="57" t="str">
        <f t="shared" si="842"/>
        <v>0.986760561102699-0.11429853960128i</v>
      </c>
      <c r="H2886" s="57" t="str">
        <f t="shared" si="843"/>
        <v>6.30644642640796-309.013725110452i</v>
      </c>
      <c r="I2886" s="57" t="str">
        <f t="shared" si="844"/>
        <v>-1.52053652260259-3.33543458422259i</v>
      </c>
      <c r="K2886" s="57" t="str">
        <f t="shared" si="845"/>
        <v>0.000792190394944657-0.00341339072054711i</v>
      </c>
      <c r="L2886" s="57" t="str">
        <f t="shared" si="846"/>
        <v>0.000125-0.0104512719259038i</v>
      </c>
      <c r="M2886" s="57" t="str">
        <f t="shared" si="847"/>
        <v>0.0015-0.00503821193753298i</v>
      </c>
      <c r="N2886" s="57">
        <f t="shared" si="848"/>
        <v>69.516482893191977</v>
      </c>
      <c r="O2886" s="57">
        <f t="shared" si="849"/>
        <v>2.7579315949706125</v>
      </c>
      <c r="P2886" s="371">
        <f t="shared" si="850"/>
        <v>-2.7579315949706125</v>
      </c>
      <c r="Q2886" s="371">
        <f t="shared" si="851"/>
        <v>-110.48351710680802</v>
      </c>
      <c r="R2886" s="12">
        <f t="shared" si="852"/>
        <v>69.516482893191977</v>
      </c>
      <c r="S2886" s="57">
        <f t="shared" si="853"/>
        <v>48.008463361310127</v>
      </c>
      <c r="T2886" s="12">
        <f t="shared" si="836"/>
        <v>-2.7579315949706125</v>
      </c>
    </row>
    <row r="2887" spans="1:20" x14ac:dyDescent="0.25">
      <c r="A2887" s="57">
        <f t="shared" si="837"/>
        <v>302792.32668417908</v>
      </c>
      <c r="B2887" s="12">
        <f t="shared" si="854"/>
        <v>48190.895522083105</v>
      </c>
      <c r="C2887" s="57" t="str">
        <f t="shared" si="838"/>
        <v>-0.255039854484754-0.678952021510081i</v>
      </c>
      <c r="D2887" s="57" t="str">
        <f t="shared" si="839"/>
        <v>7.14493000286941-2.82394869940836i</v>
      </c>
      <c r="E2887" s="57" t="str">
        <f t="shared" si="840"/>
        <v>211.462435720042-45.4158932262849i</v>
      </c>
      <c r="F2887" s="57" t="str">
        <f t="shared" si="841"/>
        <v>3.78862058060469-1.81796957682754i</v>
      </c>
      <c r="G2887" s="57" t="str">
        <f t="shared" si="842"/>
        <v>0.986661094896785-0.114721308891862i</v>
      </c>
      <c r="H2887" s="57" t="str">
        <f t="shared" si="843"/>
        <v>6.24415323424626-307.644617500154i</v>
      </c>
      <c r="I2887" s="57" t="str">
        <f t="shared" si="844"/>
        <v>-1.51103970376049-3.3200850940883i</v>
      </c>
      <c r="K2887" s="57" t="str">
        <f t="shared" si="845"/>
        <v>0.000791365810884009-0.00340094213691228i</v>
      </c>
      <c r="L2887" s="57" t="str">
        <f t="shared" si="846"/>
        <v>0.000125-0.0104117074376408i</v>
      </c>
      <c r="M2887" s="57" t="str">
        <f t="shared" si="847"/>
        <v>0.0015-0.00501913920854052i</v>
      </c>
      <c r="N2887" s="57">
        <f t="shared" si="848"/>
        <v>69.411937574670915</v>
      </c>
      <c r="O2887" s="57">
        <f t="shared" si="849"/>
        <v>2.7899677304775086</v>
      </c>
      <c r="P2887" s="371">
        <f t="shared" si="850"/>
        <v>-2.7899677304775086</v>
      </c>
      <c r="Q2887" s="371">
        <f t="shared" si="851"/>
        <v>-110.58806242532908</v>
      </c>
      <c r="R2887" s="12">
        <f t="shared" si="852"/>
        <v>69.411937574670915</v>
      </c>
      <c r="S2887" s="57">
        <f t="shared" si="853"/>
        <v>48.190895522083103</v>
      </c>
      <c r="T2887" s="12">
        <f t="shared" si="836"/>
        <v>-2.7899677304775086</v>
      </c>
    </row>
    <row r="2888" spans="1:20" x14ac:dyDescent="0.25">
      <c r="A2888" s="57">
        <f t="shared" si="837"/>
        <v>303942.93752557895</v>
      </c>
      <c r="B2888" s="12">
        <f t="shared" si="854"/>
        <v>48374.020925067023</v>
      </c>
      <c r="C2888" s="57" t="str">
        <f t="shared" si="838"/>
        <v>-0.255338478754984-0.675983979868099i</v>
      </c>
      <c r="D2888" s="57" t="str">
        <f t="shared" si="839"/>
        <v>7.14036383980289-2.82828141096318i</v>
      </c>
      <c r="E2888" s="57" t="str">
        <f t="shared" si="840"/>
        <v>211.422801724797-45.7760882781182i</v>
      </c>
      <c r="F2888" s="57" t="str">
        <f t="shared" si="841"/>
        <v>3.78823581596096-1.81438408721662i</v>
      </c>
      <c r="G2888" s="57" t="str">
        <f t="shared" si="842"/>
        <v>0.986560891591506-0.11514555472826i</v>
      </c>
      <c r="H2888" s="57" t="str">
        <f t="shared" si="843"/>
        <v>6.18257740066792-306.283192616274i</v>
      </c>
      <c r="I2888" s="57" t="str">
        <f t="shared" si="844"/>
        <v>-1.50162437023086-3.30482359765743i</v>
      </c>
      <c r="K2888" s="57" t="str">
        <f t="shared" si="845"/>
        <v>0.000790546740751872-0.00338854204352066i</v>
      </c>
      <c r="L2888" s="57" t="str">
        <f t="shared" si="846"/>
        <v>0.000125-0.0103722927252847i</v>
      </c>
      <c r="M2888" s="57" t="str">
        <f t="shared" si="847"/>
        <v>0.0015-0.00500013868155063i</v>
      </c>
      <c r="N2888" s="57">
        <f t="shared" si="848"/>
        <v>69.307015345437648</v>
      </c>
      <c r="O2888" s="57">
        <f t="shared" si="849"/>
        <v>2.822029878288185</v>
      </c>
      <c r="P2888" s="371">
        <f t="shared" si="850"/>
        <v>-2.822029878288185</v>
      </c>
      <c r="Q2888" s="371">
        <f t="shared" si="851"/>
        <v>-110.69298465456235</v>
      </c>
      <c r="R2888" s="12">
        <f t="shared" si="852"/>
        <v>69.307015345437648</v>
      </c>
      <c r="S2888" s="57">
        <f t="shared" si="853"/>
        <v>48.374020925067022</v>
      </c>
      <c r="T2888" s="12">
        <f t="shared" si="836"/>
        <v>-2.822029878288185</v>
      </c>
    </row>
    <row r="2889" spans="1:20" x14ac:dyDescent="0.25">
      <c r="A2889" s="57">
        <f t="shared" si="837"/>
        <v>305097.92068817618</v>
      </c>
      <c r="B2889" s="12">
        <f t="shared" si="854"/>
        <v>48557.842204582281</v>
      </c>
      <c r="C2889" s="57" t="str">
        <f t="shared" si="838"/>
        <v>-0.255634256888299-0.673022629738806i</v>
      </c>
      <c r="D2889" s="57" t="str">
        <f t="shared" si="839"/>
        <v>7.13576880725477-2.83263547255862i</v>
      </c>
      <c r="E2889" s="57" t="str">
        <f t="shared" si="840"/>
        <v>211.381756185325-46.1371128656419i</v>
      </c>
      <c r="F2889" s="57" t="str">
        <f t="shared" si="841"/>
        <v>3.78784820058861-1.81082402349475i</v>
      </c>
      <c r="G2889" s="57" t="str">
        <f t="shared" si="842"/>
        <v>0.986459945878008-0.115571281278548i</v>
      </c>
      <c r="H2889" s="57" t="str">
        <f t="shared" si="843"/>
        <v>6.12170901529989-304.929388048354i</v>
      </c>
      <c r="I2889" s="57" t="str">
        <f t="shared" si="844"/>
        <v>-1.49228973278506-3.28964933139605i</v>
      </c>
      <c r="K2889" s="57" t="str">
        <f t="shared" si="845"/>
        <v>0.000789733137842103-0.00337619026521744i</v>
      </c>
      <c r="L2889" s="57" t="str">
        <f t="shared" si="846"/>
        <v>0.000125-0.0103330272218417i</v>
      </c>
      <c r="M2889" s="57" t="str">
        <f t="shared" si="847"/>
        <v>0.0015-0.00498121008323434i</v>
      </c>
      <c r="N2889" s="57">
        <f t="shared" si="848"/>
        <v>69.201715410082073</v>
      </c>
      <c r="O2889" s="57">
        <f t="shared" si="849"/>
        <v>2.854118084556609</v>
      </c>
      <c r="P2889" s="371">
        <f t="shared" si="850"/>
        <v>-2.854118084556609</v>
      </c>
      <c r="Q2889" s="371">
        <f t="shared" si="851"/>
        <v>-110.79828458991793</v>
      </c>
      <c r="R2889" s="12">
        <f t="shared" si="852"/>
        <v>69.201715410082073</v>
      </c>
      <c r="S2889" s="57">
        <f t="shared" si="853"/>
        <v>48.557842204582279</v>
      </c>
      <c r="T2889" s="12">
        <f t="shared" si="836"/>
        <v>-2.854118084556609</v>
      </c>
    </row>
    <row r="2890" spans="1:20" x14ac:dyDescent="0.25">
      <c r="A2890" s="57">
        <f t="shared" si="837"/>
        <v>306257.29278679128</v>
      </c>
      <c r="B2890" s="12">
        <f t="shared" si="854"/>
        <v>48742.362004959694</v>
      </c>
      <c r="C2890" s="57" t="str">
        <f t="shared" si="838"/>
        <v>-0.255927178945874-0.670067958323667i</v>
      </c>
      <c r="D2890" s="57" t="str">
        <f t="shared" si="839"/>
        <v>7.131144764026-2.83701076329605i</v>
      </c>
      <c r="E2890" s="57" t="str">
        <f t="shared" si="840"/>
        <v>211.339293505309-46.4989648706099i</v>
      </c>
      <c r="F2890" s="57" t="str">
        <f t="shared" si="841"/>
        <v>3.78745771396453-1.80728932693856i</v>
      </c>
      <c r="G2890" s="57" t="str">
        <f t="shared" si="842"/>
        <v>0.986358252411517-0.115998492710961i</v>
      </c>
      <c r="H2890" s="57" t="str">
        <f t="shared" si="843"/>
        <v>6.06153833042681-303.583142106231i</v>
      </c>
      <c r="I2890" s="57" t="str">
        <f t="shared" si="844"/>
        <v>-1.48303501105152-3.27456154114352i</v>
      </c>
      <c r="K2890" s="57" t="str">
        <f t="shared" si="845"/>
        <v>0.000788924955762029-0.00336388662748783i</v>
      </c>
      <c r="L2890" s="57" t="str">
        <f t="shared" si="846"/>
        <v>0.000125-0.0102939103624644i</v>
      </c>
      <c r="M2890" s="57" t="str">
        <f t="shared" si="847"/>
        <v>0.0015-0.0049623531412974i</v>
      </c>
      <c r="N2890" s="57">
        <f t="shared" si="848"/>
        <v>69.096036963364696</v>
      </c>
      <c r="O2890" s="57">
        <f t="shared" si="849"/>
        <v>2.8862323960517382</v>
      </c>
      <c r="P2890" s="371">
        <f t="shared" si="850"/>
        <v>-2.8862323960517382</v>
      </c>
      <c r="Q2890" s="371">
        <f t="shared" si="851"/>
        <v>-110.9039630366353</v>
      </c>
      <c r="R2890" s="12">
        <f t="shared" si="852"/>
        <v>69.096036963364696</v>
      </c>
      <c r="S2890" s="57">
        <f t="shared" si="853"/>
        <v>48.742362004959695</v>
      </c>
      <c r="T2890" s="12">
        <f t="shared" si="836"/>
        <v>-2.8862323960517382</v>
      </c>
    </row>
    <row r="2891" spans="1:20" x14ac:dyDescent="0.25">
      <c r="A2891" s="57">
        <f t="shared" si="837"/>
        <v>307421.07049938105</v>
      </c>
      <c r="B2891" s="12">
        <f t="shared" si="854"/>
        <v>48927.58298057854</v>
      </c>
      <c r="C2891" s="57" t="str">
        <f t="shared" si="838"/>
        <v>-0.256217235126499-0.667119952829036i</v>
      </c>
      <c r="D2891" s="57" t="str">
        <f t="shared" si="839"/>
        <v>7.12649156880847-2.84140716110501i</v>
      </c>
      <c r="E2891" s="57" t="str">
        <f t="shared" si="840"/>
        <v>211.295408057816-46.8616421645472i</v>
      </c>
      <c r="F2891" s="57" t="str">
        <f t="shared" si="841"/>
        <v>3.7870643354269-1.80377993910756i</v>
      </c>
      <c r="G2891" s="57" t="str">
        <f t="shared" si="842"/>
        <v>0.986255805811127-0.116427193193735i</v>
      </c>
      <c r="H2891" s="57" t="str">
        <f t="shared" si="843"/>
        <v>6.00205575789709-302.244393809466i</v>
      </c>
      <c r="I2891" s="57" t="str">
        <f t="shared" si="844"/>
        <v>-1.47385943339552-3.25955948196599i</v>
      </c>
      <c r="K2891" s="57" t="str">
        <f t="shared" si="845"/>
        <v>0.000788122148429934-0.0033516309564552i</v>
      </c>
      <c r="L2891" s="57" t="str">
        <f t="shared" si="846"/>
        <v>0.000125-0.0102549415844435i</v>
      </c>
      <c r="M2891" s="57" t="str">
        <f t="shared" si="847"/>
        <v>0.0015-0.0049435675844764i</v>
      </c>
      <c r="N2891" s="57">
        <f t="shared" si="848"/>
        <v>68.989979190224958</v>
      </c>
      <c r="O2891" s="57">
        <f t="shared" si="849"/>
        <v>2.9183728601717989</v>
      </c>
      <c r="P2891" s="371">
        <f t="shared" si="850"/>
        <v>-2.9183728601717989</v>
      </c>
      <c r="Q2891" s="371">
        <f t="shared" si="851"/>
        <v>-111.01002080977504</v>
      </c>
      <c r="R2891" s="12">
        <f t="shared" si="852"/>
        <v>68.989979190224958</v>
      </c>
      <c r="S2891" s="57">
        <f t="shared" si="853"/>
        <v>48.927582980578542</v>
      </c>
      <c r="T2891" s="12">
        <f t="shared" si="836"/>
        <v>-2.9183728601717989</v>
      </c>
    </row>
    <row r="2892" spans="1:20" x14ac:dyDescent="0.25">
      <c r="A2892" s="57">
        <f t="shared" si="837"/>
        <v>308589.27056727873</v>
      </c>
      <c r="B2892" s="12">
        <f t="shared" si="854"/>
        <v>49113.507795904741</v>
      </c>
      <c r="C2892" s="57" t="str">
        <f t="shared" si="838"/>
        <v>-0.256504415763862-0.664178600465935i</v>
      </c>
      <c r="D2892" s="57" t="str">
        <f t="shared" si="839"/>
        <v>7.12180908019515-2.84582454273442i</v>
      </c>
      <c r="E2892" s="57" t="str">
        <f t="shared" si="840"/>
        <v>211.250094184844-47.2251426082746i</v>
      </c>
      <c r="F2892" s="57" t="str">
        <f t="shared" si="841"/>
        <v>3.78666804417436-1.80029580184244i</v>
      </c>
      <c r="G2892" s="57" t="str">
        <f t="shared" si="842"/>
        <v>0.986152600659594-0.116857386894938i</v>
      </c>
      <c r="H2892" s="57" t="str">
        <f t="shared" si="843"/>
        <v>5.94325186609481-300.913082876958i</v>
      </c>
      <c r="I2892" s="57" t="str">
        <f t="shared" si="844"/>
        <v>-1.46476223680103-3.24464241801245i</v>
      </c>
      <c r="K2892" s="57" t="str">
        <f t="shared" si="845"/>
        <v>0.00078732467007246-0.00333942307887873i</v>
      </c>
      <c r="L2892" s="57" t="str">
        <f t="shared" si="846"/>
        <v>0.000125-0.0102161203272001i</v>
      </c>
      <c r="M2892" s="57" t="str">
        <f t="shared" si="847"/>
        <v>0.0015-0.00492485314253478i</v>
      </c>
      <c r="N2892" s="57">
        <f t="shared" si="848"/>
        <v>68.883541265792303</v>
      </c>
      <c r="O2892" s="57">
        <f t="shared" si="849"/>
        <v>2.9505395249586024</v>
      </c>
      <c r="P2892" s="371">
        <f t="shared" si="850"/>
        <v>-2.9505395249586024</v>
      </c>
      <c r="Q2892" s="371">
        <f t="shared" si="851"/>
        <v>-111.1164587342077</v>
      </c>
      <c r="R2892" s="12">
        <f t="shared" si="852"/>
        <v>68.883541265792303</v>
      </c>
      <c r="S2892" s="57">
        <f t="shared" si="853"/>
        <v>49.113507795904738</v>
      </c>
      <c r="T2892" s="12">
        <f t="shared" si="836"/>
        <v>-2.9505395249586024</v>
      </c>
    </row>
    <row r="2893" spans="1:20" x14ac:dyDescent="0.25">
      <c r="A2893" s="57">
        <f t="shared" si="837"/>
        <v>309761.90979543439</v>
      </c>
      <c r="B2893" s="12">
        <f t="shared" si="854"/>
        <v>49300.139125529182</v>
      </c>
      <c r="C2893" s="57" t="str">
        <f t="shared" si="838"/>
        <v>-0.256788711323852-0.661243888449819i</v>
      </c>
      <c r="D2893" s="57" t="str">
        <f t="shared" si="839"/>
        <v>7.11709715668886-2.85026278374328i</v>
      </c>
      <c r="E2893" s="57" t="str">
        <f t="shared" si="840"/>
        <v>211.203346196872-47.5894640514331i</v>
      </c>
      <c r="F2893" s="57" t="str">
        <f t="shared" si="841"/>
        <v>3.78626881926527-1.79683685726339i</v>
      </c>
      <c r="G2893" s="57" t="str">
        <f t="shared" si="842"/>
        <v>0.986048631503125-0.117289077982304i</v>
      </c>
      <c r="H2893" s="57" t="str">
        <f t="shared" si="843"/>
        <v>5.88511737697788-299.589149716748i</v>
      </c>
      <c r="I2893" s="57" t="str">
        <f t="shared" si="844"/>
        <v>-1.45574266675447-3.22980962237362i</v>
      </c>
      <c r="K2893" s="57" t="str">
        <f t="shared" si="845"/>
        <v>0.000786532475222102-0.00332726282215152i</v>
      </c>
      <c r="L2893" s="57" t="str">
        <f t="shared" si="846"/>
        <v>0.000125-0.0101774460322775i</v>
      </c>
      <c r="M2893" s="57" t="str">
        <f t="shared" si="847"/>
        <v>0.0015-0.00490620954625898i</v>
      </c>
      <c r="N2893" s="57">
        <f t="shared" si="848"/>
        <v>68.776722355396586</v>
      </c>
      <c r="O2893" s="57">
        <f t="shared" si="849"/>
        <v>2.9827324391123451</v>
      </c>
      <c r="P2893" s="371">
        <f t="shared" si="850"/>
        <v>-2.9827324391123451</v>
      </c>
      <c r="Q2893" s="371">
        <f t="shared" si="851"/>
        <v>-111.22327764460341</v>
      </c>
      <c r="R2893" s="12">
        <f t="shared" si="852"/>
        <v>68.776722355396586</v>
      </c>
      <c r="S2893" s="57">
        <f t="shared" si="853"/>
        <v>49.300139125529185</v>
      </c>
      <c r="T2893" s="12">
        <f t="shared" si="836"/>
        <v>-2.9827324391123451</v>
      </c>
    </row>
    <row r="2894" spans="1:20" x14ac:dyDescent="0.25">
      <c r="A2894" s="57">
        <f t="shared" si="837"/>
        <v>310939.0050526571</v>
      </c>
      <c r="B2894" s="12">
        <f t="shared" si="854"/>
        <v>49487.479654206196</v>
      </c>
      <c r="C2894" s="57" t="str">
        <f t="shared" si="838"/>
        <v>-0.257070112401922-0.658315804000428i</v>
      </c>
      <c r="D2894" s="57" t="str">
        <f t="shared" si="839"/>
        <v>7.11235565671239-2.85472175849182i</v>
      </c>
      <c r="E2894" s="57" t="str">
        <f t="shared" si="840"/>
        <v>211.155158372419-47.9546043320032i</v>
      </c>
      <c r="F2894" s="57" t="str">
        <f t="shared" si="841"/>
        <v>3.78586663961672-1.79340304776832i</v>
      </c>
      <c r="G2894" s="57" t="str">
        <f t="shared" si="842"/>
        <v>0.985943892851172-0.11772227062306i</v>
      </c>
      <c r="H2894" s="57" t="str">
        <f t="shared" si="843"/>
        <v>5.82764316317858-298.27253541598i</v>
      </c>
      <c r="I2894" s="57" t="str">
        <f t="shared" si="844"/>
        <v>-1.44679997713013-3.21506037694303i</v>
      </c>
      <c r="K2894" s="57" t="str">
        <f t="shared" si="845"/>
        <v>0.000785745518714626-0.00331515001429838i</v>
      </c>
      <c r="L2894" s="57" t="str">
        <f t="shared" si="846"/>
        <v>0.000125-0.0101389181433328i</v>
      </c>
      <c r="M2894" s="57" t="str">
        <f t="shared" si="847"/>
        <v>0.0015-0.00488763652745467i</v>
      </c>
      <c r="N2894" s="57">
        <f t="shared" si="848"/>
        <v>68.669521614576695</v>
      </c>
      <c r="O2894" s="57">
        <f t="shared" si="849"/>
        <v>3.014951652005549</v>
      </c>
      <c r="P2894" s="371">
        <f t="shared" si="850"/>
        <v>-3.014951652005549</v>
      </c>
      <c r="Q2894" s="371">
        <f t="shared" si="851"/>
        <v>-111.33047838542331</v>
      </c>
      <c r="R2894" s="12">
        <f t="shared" si="852"/>
        <v>68.669521614576695</v>
      </c>
      <c r="S2894" s="57">
        <f t="shared" si="853"/>
        <v>49.487479654206197</v>
      </c>
      <c r="T2894" s="12">
        <f t="shared" si="836"/>
        <v>-3.014951652005549</v>
      </c>
    </row>
    <row r="2895" spans="1:20" x14ac:dyDescent="0.25">
      <c r="A2895" s="57">
        <f t="shared" si="837"/>
        <v>312120.57327185717</v>
      </c>
      <c r="B2895" s="12">
        <f t="shared" si="854"/>
        <v>49675.532076892181</v>
      </c>
      <c r="C2895" s="57" t="str">
        <f t="shared" si="838"/>
        <v>-0.257348609720402-0.655394334341641i</v>
      </c>
      <c r="D2895" s="57" t="str">
        <f t="shared" si="839"/>
        <v>7.10758443861819-2.8592013401325i</v>
      </c>
      <c r="E2895" s="57" t="str">
        <f t="shared" si="840"/>
        <v>211.105524957597-48.3205612758033i</v>
      </c>
      <c r="F2895" s="57" t="str">
        <f t="shared" si="841"/>
        <v>3.78546148400397-1.78999431603119i</v>
      </c>
      <c r="G2895" s="57" t="str">
        <f t="shared" si="842"/>
        <v>0.985838379176214-0.118156968983761i</v>
      </c>
      <c r="H2895" s="57" t="str">
        <f t="shared" si="843"/>
        <v>5.77082024516763-296.963181731052i</v>
      </c>
      <c r="I2895" s="57" t="str">
        <f t="shared" si="844"/>
        <v>-1.43793343007763-3.20039397228125i</v>
      </c>
      <c r="K2895" s="57" t="str">
        <f t="shared" si="845"/>
        <v>0.000784963755686648-0.0033030844839738i</v>
      </c>
      <c r="L2895" s="57" t="str">
        <f t="shared" si="846"/>
        <v>0.000125-0.0101005361061295i</v>
      </c>
      <c r="M2895" s="57" t="str">
        <f t="shared" si="847"/>
        <v>0.0015-0.00486913381894268i</v>
      </c>
      <c r="N2895" s="57">
        <f t="shared" si="848"/>
        <v>68.561938189094064</v>
      </c>
      <c r="O2895" s="57">
        <f t="shared" si="849"/>
        <v>3.0471972136976166</v>
      </c>
      <c r="P2895" s="371">
        <f t="shared" si="850"/>
        <v>-3.0471972136976166</v>
      </c>
      <c r="Q2895" s="371">
        <f t="shared" si="851"/>
        <v>-111.43806181090594</v>
      </c>
      <c r="R2895" s="12">
        <f t="shared" si="852"/>
        <v>68.561938189094064</v>
      </c>
      <c r="S2895" s="57">
        <f t="shared" si="853"/>
        <v>49.675532076892182</v>
      </c>
      <c r="T2895" s="12">
        <f t="shared" si="836"/>
        <v>-3.0471972136976166</v>
      </c>
    </row>
    <row r="2896" spans="1:20" x14ac:dyDescent="0.25">
      <c r="A2896" s="57">
        <f t="shared" si="837"/>
        <v>313306.63145029027</v>
      </c>
      <c r="B2896" s="12">
        <f t="shared" si="854"/>
        <v>49864.299098784373</v>
      </c>
      <c r="C2896" s="57" t="str">
        <f t="shared" si="838"/>
        <v>-0.257624194125871-0.652479466701349i</v>
      </c>
      <c r="D2896" s="57" t="str">
        <f t="shared" si="839"/>
        <v>7.10278336069822-2.86370140060102i</v>
      </c>
      <c r="E2896" s="57" t="str">
        <f t="shared" si="840"/>
        <v>211.054440165671-48.6873326959881i</v>
      </c>
      <c r="F2896" s="57" t="str">
        <f t="shared" si="841"/>
        <v>3.78505333105945-1.78661060500029i</v>
      </c>
      <c r="G2896" s="57" t="str">
        <f t="shared" si="842"/>
        <v>0.985732084913554-0.118593177230107i</v>
      </c>
      <c r="H2896" s="57" t="str">
        <f t="shared" si="843"/>
        <v>5.7146397884777-295.661031077928i</v>
      </c>
      <c r="I2896" s="57" t="str">
        <f t="shared" si="844"/>
        <v>-1.42914229591113-3.18580970748212i</v>
      </c>
      <c r="K2896" s="57" t="str">
        <f t="shared" si="845"/>
        <v>0.000784187141573087-0.0032910660604599i</v>
      </c>
      <c r="L2896" s="57" t="str">
        <f t="shared" si="846"/>
        <v>0.000125-0.0100622993685291i</v>
      </c>
      <c r="M2896" s="57" t="str">
        <f t="shared" si="847"/>
        <v>0.0015-0.00485070115455536i</v>
      </c>
      <c r="N2896" s="57">
        <f t="shared" si="848"/>
        <v>68.453971214942868</v>
      </c>
      <c r="O2896" s="57">
        <f t="shared" si="849"/>
        <v>3.0794691749493048</v>
      </c>
      <c r="P2896" s="371">
        <f t="shared" si="850"/>
        <v>-3.0794691749493048</v>
      </c>
      <c r="Q2896" s="371">
        <f t="shared" si="851"/>
        <v>-111.54602878505713</v>
      </c>
      <c r="R2896" s="12">
        <f t="shared" si="852"/>
        <v>68.453971214942868</v>
      </c>
      <c r="S2896" s="57">
        <f t="shared" si="853"/>
        <v>49.864299098784372</v>
      </c>
      <c r="T2896" s="12">
        <f t="shared" si="836"/>
        <v>-3.0794691749493048</v>
      </c>
    </row>
    <row r="2897" spans="1:20" x14ac:dyDescent="0.25">
      <c r="A2897" s="57">
        <f t="shared" si="837"/>
        <v>314497.19664980139</v>
      </c>
      <c r="B2897" s="12">
        <f t="shared" si="854"/>
        <v>50053.783435359757</v>
      </c>
      <c r="C2897" s="57" t="str">
        <f t="shared" si="838"/>
        <v>-0.257896856586529-0.649571188311379i</v>
      </c>
      <c r="D2897" s="57" t="str">
        <f t="shared" si="839"/>
        <v>7.09795228119417-2.86822181060749i</v>
      </c>
      <c r="E2897" s="57" t="str">
        <f t="shared" si="840"/>
        <v>211.001898176623-49.0549163925346i</v>
      </c>
      <c r="F2897" s="57" t="str">
        <f t="shared" si="841"/>
        <v>3.78464215927209-1.78325185789647i</v>
      </c>
      <c r="G2897" s="57" t="str">
        <f t="shared" si="842"/>
        <v>0.985625004461104-0.119030899526771i</v>
      </c>
      <c r="H2897" s="57" t="str">
        <f t="shared" si="843"/>
        <v>5.65909310098658-294.366026522617i</v>
      </c>
      <c r="I2897" s="57" t="str">
        <f t="shared" si="844"/>
        <v>-1.42042585300021-3.17130689004171i</v>
      </c>
      <c r="K2897" s="57" t="str">
        <f t="shared" si="845"/>
        <v>0.000783415632104701-0.00327909457366426i</v>
      </c>
      <c r="L2897" s="57" t="str">
        <f t="shared" si="846"/>
        <v>0.000125-0.0100242073804833i</v>
      </c>
      <c r="M2897" s="57" t="str">
        <f t="shared" si="847"/>
        <v>0.0015-0.00483233826913267i</v>
      </c>
      <c r="N2897" s="57">
        <f t="shared" si="848"/>
        <v>68.345619818362493</v>
      </c>
      <c r="O2897" s="57">
        <f t="shared" si="849"/>
        <v>3.111767587237027</v>
      </c>
      <c r="P2897" s="371">
        <f t="shared" si="850"/>
        <v>-3.111767587237027</v>
      </c>
      <c r="Q2897" s="371">
        <f t="shared" si="851"/>
        <v>-111.65438018163751</v>
      </c>
      <c r="R2897" s="12">
        <f t="shared" si="852"/>
        <v>68.345619818362493</v>
      </c>
      <c r="S2897" s="57">
        <f t="shared" si="853"/>
        <v>50.053783435359755</v>
      </c>
      <c r="T2897" s="12">
        <f t="shared" si="836"/>
        <v>-3.111767587237027</v>
      </c>
    </row>
    <row r="2898" spans="1:20" x14ac:dyDescent="0.25">
      <c r="A2898" s="57">
        <f t="shared" si="837"/>
        <v>315692.2859970706</v>
      </c>
      <c r="B2898" s="12">
        <f t="shared" si="854"/>
        <v>50243.987812414125</v>
      </c>
      <c r="C2898" s="57" t="str">
        <f t="shared" si="838"/>
        <v>-0.258166588189592-0.646669486407413i</v>
      </c>
      <c r="D2898" s="57" t="str">
        <f t="shared" si="839"/>
        <v>7.09309105830746-2.87276243962747i</v>
      </c>
      <c r="E2898" s="57" t="str">
        <f t="shared" si="840"/>
        <v>210.947893136717-49.423310151723i</v>
      </c>
      <c r="F2898" s="57" t="str">
        <f t="shared" si="841"/>
        <v>3.78422794698628-1.77991801821141i</v>
      </c>
      <c r="G2898" s="57" t="str">
        <f t="shared" si="842"/>
        <v>0.985517132179172-0.119470140037217i</v>
      </c>
      <c r="H2898" s="57" t="str">
        <f t="shared" si="843"/>
        <v>5.60417163025818-293.078111771821i</v>
      </c>
      <c r="I2898" s="57" t="str">
        <f t="shared" si="844"/>
        <v>-1.41178338766256-3.15688483572946i</v>
      </c>
      <c r="K2898" s="57" t="str">
        <f t="shared" si="845"/>
        <v>0.000782649183305646-0.0032671698541179i</v>
      </c>
      <c r="L2898" s="57" t="str">
        <f t="shared" si="846"/>
        <v>0.000125-0.00998625959402594i</v>
      </c>
      <c r="M2898" s="57" t="str">
        <f t="shared" si="847"/>
        <v>0.0015-0.0048140448985183i</v>
      </c>
      <c r="N2898" s="57">
        <f t="shared" si="848"/>
        <v>68.236883115849082</v>
      </c>
      <c r="O2898" s="57">
        <f t="shared" si="849"/>
        <v>3.1440925027675206</v>
      </c>
      <c r="P2898" s="371">
        <f t="shared" si="850"/>
        <v>-3.1440925027675206</v>
      </c>
      <c r="Q2898" s="371">
        <f t="shared" si="851"/>
        <v>-111.76311688415092</v>
      </c>
      <c r="R2898" s="12">
        <f t="shared" si="852"/>
        <v>68.236883115849082</v>
      </c>
      <c r="S2898" s="57">
        <f t="shared" si="853"/>
        <v>50.243987812414126</v>
      </c>
      <c r="T2898" s="12">
        <f t="shared" si="836"/>
        <v>-3.1440925027675206</v>
      </c>
    </row>
    <row r="2899" spans="1:20" x14ac:dyDescent="0.25">
      <c r="A2899" s="57">
        <f t="shared" si="837"/>
        <v>316891.91668385948</v>
      </c>
      <c r="B2899" s="12">
        <f t="shared" si="854"/>
        <v>50434.9149661013</v>
      </c>
      <c r="C2899" s="57" t="str">
        <f t="shared" si="838"/>
        <v>-0.25843338013869-0.643774348229013i</v>
      </c>
      <c r="D2899" s="57" t="str">
        <f t="shared" si="839"/>
        <v>7.08819955021014-2.87732315589333i</v>
      </c>
      <c r="E2899" s="57" t="str">
        <f t="shared" si="840"/>
        <v>210.892419158063-49.792511745597i</v>
      </c>
      <c r="F2899" s="57" t="str">
        <f t="shared" si="841"/>
        <v>3.78381067240141-1.77660902970594i</v>
      </c>
      <c r="G2899" s="57" t="str">
        <f t="shared" si="842"/>
        <v>0.985408462390249-0.119910902923523i</v>
      </c>
      <c r="H2899" s="57" t="str">
        <f t="shared" si="843"/>
        <v>5.54986696093987-291.797231163733i</v>
      </c>
      <c r="I2899" s="57" t="str">
        <f t="shared" si="844"/>
        <v>-1.40321419405841-3.14254286846208i</v>
      </c>
      <c r="K2899" s="57" t="str">
        <f t="shared" si="845"/>
        <v>0.000781887751491044-0.00325529173297322i</v>
      </c>
      <c r="L2899" s="57" t="str">
        <f t="shared" si="846"/>
        <v>0.000125-0.00994845546326558i</v>
      </c>
      <c r="M2899" s="57" t="str">
        <f t="shared" si="847"/>
        <v>0.0015-0.00479582077955597i</v>
      </c>
      <c r="N2899" s="57">
        <f t="shared" si="848"/>
        <v>68.127760214170465</v>
      </c>
      <c r="O2899" s="57">
        <f t="shared" si="849"/>
        <v>3.1764439744916566</v>
      </c>
      <c r="P2899" s="371">
        <f t="shared" si="850"/>
        <v>-3.1764439744916566</v>
      </c>
      <c r="Q2899" s="371">
        <f t="shared" si="851"/>
        <v>-111.87223978582954</v>
      </c>
      <c r="R2899" s="12">
        <f t="shared" si="852"/>
        <v>68.127760214170465</v>
      </c>
      <c r="S2899" s="57">
        <f t="shared" si="853"/>
        <v>50.434914966101303</v>
      </c>
      <c r="T2899" s="12">
        <f t="shared" si="836"/>
        <v>-3.1764439744916566</v>
      </c>
    </row>
    <row r="2900" spans="1:20" x14ac:dyDescent="0.25">
      <c r="A2900" s="57">
        <f t="shared" si="837"/>
        <v>318096.10596725816</v>
      </c>
      <c r="B2900" s="12">
        <f t="shared" si="854"/>
        <v>50626.567642972484</v>
      </c>
      <c r="C2900" s="57" t="str">
        <f t="shared" si="838"/>
        <v>-0.258697223751305-0.640885761019561i</v>
      </c>
      <c r="D2900" s="57" t="str">
        <f t="shared" si="839"/>
        <v>7.08327761505471-2.88190382638522i</v>
      </c>
      <c r="E2900" s="57" t="str">
        <f t="shared" si="840"/>
        <v>210.835470318197-50.1625189314347i</v>
      </c>
      <c r="F2900" s="57" t="str">
        <f t="shared" si="841"/>
        <v>3.78339031357063-1.77332483640821i</v>
      </c>
      <c r="G2900" s="57" t="str">
        <f t="shared" si="842"/>
        <v>0.985298989378796-0.12035319234619i</v>
      </c>
      <c r="H2900" s="57" t="str">
        <f t="shared" si="843"/>
        <v>5.49617081221458-290.523329659i</v>
      </c>
      <c r="I2900" s="57" t="str">
        <f t="shared" si="844"/>
        <v>-1.39471757408647-3.12828032017909i</v>
      </c>
      <c r="K2900" s="57" t="str">
        <f t="shared" si="845"/>
        <v>0.000781131293264541-0.0032434600420019i</v>
      </c>
      <c r="L2900" s="57" t="str">
        <f t="shared" si="846"/>
        <v>0.000125-0.00991079444437695i</v>
      </c>
      <c r="M2900" s="57" t="str">
        <f t="shared" si="847"/>
        <v>0.0015-0.00477766565008565i</v>
      </c>
      <c r="N2900" s="57">
        <f t="shared" si="848"/>
        <v>68.018250210376706</v>
      </c>
      <c r="O2900" s="57">
        <f t="shared" si="849"/>
        <v>3.2088220561195069</v>
      </c>
      <c r="P2900" s="371">
        <f t="shared" si="850"/>
        <v>-3.2088220561195069</v>
      </c>
      <c r="Q2900" s="371">
        <f t="shared" si="851"/>
        <v>-111.98174978962329</v>
      </c>
      <c r="R2900" s="12">
        <f t="shared" si="852"/>
        <v>68.018250210376706</v>
      </c>
      <c r="S2900" s="57">
        <f t="shared" si="853"/>
        <v>50.626567642972482</v>
      </c>
      <c r="T2900" s="12">
        <f t="shared" si="836"/>
        <v>-3.2088220561195069</v>
      </c>
    </row>
    <row r="2901" spans="1:20" x14ac:dyDescent="0.25">
      <c r="A2901" s="57">
        <f t="shared" si="837"/>
        <v>319304.87116993376</v>
      </c>
      <c r="B2901" s="12">
        <f t="shared" si="854"/>
        <v>50818.948600015778</v>
      </c>
      <c r="C2901" s="57" t="str">
        <f t="shared" si="838"/>
        <v>-0.258958110456203-0.638003712026331i</v>
      </c>
      <c r="D2901" s="57" t="str">
        <f t="shared" si="839"/>
        <v>7.07832511098553-2.8865043168226i</v>
      </c>
      <c r="E2901" s="57" t="str">
        <f t="shared" si="840"/>
        <v>210.777040659644-50.5333294511893i</v>
      </c>
      <c r="F2901" s="57" t="str">
        <f t="shared" si="841"/>
        <v>3.78296684840038-1.770065382612i</v>
      </c>
      <c r="G2901" s="57" t="str">
        <f t="shared" si="842"/>
        <v>0.985188707391033-0.120797012463962i</v>
      </c>
      <c r="H2901" s="57" t="str">
        <f t="shared" si="843"/>
        <v>5.44307503530698-289.25635283183i</v>
      </c>
      <c r="I2901" s="57" t="str">
        <f t="shared" si="844"/>
        <v>-1.38629283728166-3.11409653072128i</v>
      </c>
      <c r="K2901" s="57" t="str">
        <f t="shared" si="845"/>
        <v>0.000780379765515922-0.00323167461359285i</v>
      </c>
      <c r="L2901" s="57" t="str">
        <f t="shared" si="846"/>
        <v>0.000125-0.00987327599559366i</v>
      </c>
      <c r="M2901" s="57" t="str">
        <f t="shared" si="847"/>
        <v>0.0015-0.00475957924893969i</v>
      </c>
      <c r="N2901" s="57">
        <f t="shared" si="848"/>
        <v>67.908352191815524</v>
      </c>
      <c r="O2901" s="57">
        <f t="shared" si="849"/>
        <v>3.241226802134265</v>
      </c>
      <c r="P2901" s="371">
        <f t="shared" si="850"/>
        <v>-3.241226802134265</v>
      </c>
      <c r="Q2901" s="371">
        <f t="shared" si="851"/>
        <v>-112.09164780818448</v>
      </c>
      <c r="R2901" s="12">
        <f t="shared" si="852"/>
        <v>67.908352191815524</v>
      </c>
      <c r="S2901" s="57">
        <f t="shared" si="853"/>
        <v>50.81894860001578</v>
      </c>
      <c r="T2901" s="12">
        <f t="shared" si="836"/>
        <v>-3.241226802134265</v>
      </c>
    </row>
    <row r="2902" spans="1:20" x14ac:dyDescent="0.25">
      <c r="A2902" s="57">
        <f t="shared" si="837"/>
        <v>320518.2296803795</v>
      </c>
      <c r="B2902" s="12">
        <f t="shared" si="854"/>
        <v>51012.060604695842</v>
      </c>
      <c r="C2902" s="57" t="str">
        <f t="shared" si="838"/>
        <v>-0.259216031790873-0.63512818850052i</v>
      </c>
      <c r="D2902" s="57" t="str">
        <f t="shared" si="839"/>
        <v>7.07334189614904-2.89112449165534i</v>
      </c>
      <c r="E2902" s="57" t="str">
        <f t="shared" si="840"/>
        <v>210.717124189506-50.9049410309319i</v>
      </c>
      <c r="F2902" s="57" t="str">
        <f t="shared" si="841"/>
        <v>3.78254025464943-1.76683061287493i</v>
      </c>
      <c r="G2902" s="57" t="str">
        <f t="shared" si="842"/>
        <v>0.985077610634719-0.121242367433633i</v>
      </c>
      <c r="H2902" s="57" t="str">
        <f t="shared" si="843"/>
        <v>5.3905716110422-287.996246861266i</v>
      </c>
      <c r="I2902" s="57" t="str">
        <f t="shared" si="844"/>
        <v>-1.37793930071442-3.09999084771103i</v>
      </c>
      <c r="K2902" s="57" t="str">
        <f t="shared" si="845"/>
        <v>0.000779633125418731-0.00321993528075012i</v>
      </c>
      <c r="L2902" s="57" t="str">
        <f t="shared" si="846"/>
        <v>0.000125-0.00983589957720034i</v>
      </c>
      <c r="M2902" s="57" t="str">
        <f t="shared" si="847"/>
        <v>0.0015-0.00474156131593911i</v>
      </c>
      <c r="N2902" s="57">
        <f t="shared" si="848"/>
        <v>67.798065236147124</v>
      </c>
      <c r="O2902" s="57">
        <f t="shared" si="849"/>
        <v>3.2736582678070643</v>
      </c>
      <c r="P2902" s="371">
        <f t="shared" si="850"/>
        <v>-3.2736582678070643</v>
      </c>
      <c r="Q2902" s="371">
        <f t="shared" si="851"/>
        <v>-112.20193476385288</v>
      </c>
      <c r="R2902" s="12">
        <f t="shared" si="852"/>
        <v>67.798065236147124</v>
      </c>
      <c r="S2902" s="57">
        <f t="shared" si="853"/>
        <v>51.01206060469584</v>
      </c>
      <c r="T2902" s="12">
        <f t="shared" si="836"/>
        <v>-3.2736582678070643</v>
      </c>
    </row>
    <row r="2903" spans="1:20" x14ac:dyDescent="0.25">
      <c r="A2903" s="57">
        <f t="shared" si="837"/>
        <v>321736.19895316497</v>
      </c>
      <c r="B2903" s="12">
        <f t="shared" si="854"/>
        <v>51205.906434993689</v>
      </c>
      <c r="C2903" s="57" t="str">
        <f t="shared" si="838"/>
        <v>-0.259470979399036-0.632259177697345i</v>
      </c>
      <c r="D2903" s="57" t="str">
        <f t="shared" si="839"/>
        <v>7.06832782870527-2.89576421405523i</v>
      </c>
      <c r="E2903" s="57" t="str">
        <f t="shared" si="840"/>
        <v>210.655714879036-51.2773513802881i</v>
      </c>
      <c r="F2903" s="57" t="str">
        <f t="shared" si="841"/>
        <v>3.78211050992794-1.76362047201672i</v>
      </c>
      <c r="G2903" s="57" t="str">
        <f t="shared" si="842"/>
        <v>0.984965693278941-0.121689261409856i</v>
      </c>
      <c r="H2903" s="57" t="str">
        <f t="shared" si="843"/>
        <v>5.33865264745503-286.742958522585i</v>
      </c>
      <c r="I2903" s="57" t="str">
        <f t="shared" si="844"/>
        <v>-1.36965628889149-3.08596262643462i</v>
      </c>
      <c r="K2903" s="57" t="str">
        <f t="shared" si="845"/>
        <v>0.000778891330427849-0.00320824187709082i</v>
      </c>
      <c r="L2903" s="57" t="str">
        <f t="shared" si="846"/>
        <v>0.000125-0.0097986646515245i</v>
      </c>
      <c r="M2903" s="57" t="str">
        <f t="shared" si="847"/>
        <v>0.0015-0.00472361159188992i</v>
      </c>
      <c r="N2903" s="57">
        <f t="shared" si="848"/>
        <v>67.687388411356295</v>
      </c>
      <c r="O2903" s="57">
        <f t="shared" si="849"/>
        <v>3.3061165092110665</v>
      </c>
      <c r="P2903" s="371">
        <f t="shared" si="850"/>
        <v>-3.3061165092110665</v>
      </c>
      <c r="Q2903" s="371">
        <f t="shared" si="851"/>
        <v>-112.3126115886437</v>
      </c>
      <c r="R2903" s="12">
        <f t="shared" si="852"/>
        <v>67.687388411356295</v>
      </c>
      <c r="S2903" s="57">
        <f t="shared" si="853"/>
        <v>51.205906434993686</v>
      </c>
      <c r="T2903" s="12">
        <f t="shared" si="836"/>
        <v>-3.3061165092110665</v>
      </c>
    </row>
    <row r="2904" spans="1:20" x14ac:dyDescent="0.25">
      <c r="A2904" s="57">
        <f t="shared" si="837"/>
        <v>322958.79650918703</v>
      </c>
      <c r="B2904" s="12">
        <f t="shared" si="854"/>
        <v>51400.488879446668</v>
      </c>
      <c r="C2904" s="57" t="str">
        <f t="shared" si="838"/>
        <v>-0.259722945028108-0.629396666876168i</v>
      </c>
      <c r="D2904" s="57" t="str">
        <f t="shared" si="839"/>
        <v>7.06328276683864-2.90042334590732i</v>
      </c>
      <c r="E2904" s="57" t="str">
        <f t="shared" si="840"/>
        <v>210.592806663226-51.650558191854i</v>
      </c>
      <c r="F2904" s="57" t="str">
        <f t="shared" si="841"/>
        <v>3.78167759169685-1.7604349051174i</v>
      </c>
      <c r="G2904" s="57" t="str">
        <f t="shared" si="842"/>
        <v>0.984852949453895-0.122137698544955i</v>
      </c>
      <c r="H2904" s="57" t="str">
        <f t="shared" si="843"/>
        <v>5.28731037745044-285.496435178862i</v>
      </c>
      <c r="I2904" s="57" t="str">
        <f t="shared" si="844"/>
        <v>-1.36144313365836-3.07201122972716i</v>
      </c>
      <c r="K2904" s="57" t="str">
        <f t="shared" si="845"/>
        <v>0.000778154338277213-0.00319659423684317i</v>
      </c>
      <c r="L2904" s="57" t="str">
        <f t="shared" si="846"/>
        <v>0.000125-0.00976157068292939i</v>
      </c>
      <c r="M2904" s="57" t="str">
        <f t="shared" si="847"/>
        <v>0.0015-0.00470572981857933i</v>
      </c>
      <c r="N2904" s="57">
        <f t="shared" si="848"/>
        <v>67.576320775769986</v>
      </c>
      <c r="O2904" s="57">
        <f t="shared" si="849"/>
        <v>3.3386015832358931</v>
      </c>
      <c r="P2904" s="371">
        <f t="shared" si="850"/>
        <v>-3.3386015832358931</v>
      </c>
      <c r="Q2904" s="371">
        <f t="shared" si="851"/>
        <v>-112.42367922423001</v>
      </c>
      <c r="R2904" s="12">
        <f t="shared" si="852"/>
        <v>67.576320775769986</v>
      </c>
      <c r="S2904" s="57">
        <f t="shared" si="853"/>
        <v>51.400488879446669</v>
      </c>
      <c r="T2904" s="12">
        <f t="shared" si="836"/>
        <v>-3.3386015832358931</v>
      </c>
    </row>
    <row r="2905" spans="1:20" x14ac:dyDescent="0.25">
      <c r="A2905" s="57">
        <f t="shared" si="837"/>
        <v>324186.0399359219</v>
      </c>
      <c r="B2905" s="12">
        <f t="shared" si="854"/>
        <v>51595.810737188564</v>
      </c>
      <c r="C2905" s="57" t="str">
        <f t="shared" si="838"/>
        <v>-0.25997192052671-0.626540643300592i</v>
      </c>
      <c r="D2905" s="57" t="str">
        <f t="shared" si="839"/>
        <v>7.05820656876934-2.90510174780143i</v>
      </c>
      <c r="E2905" s="57" t="str">
        <f t="shared" si="840"/>
        <v>210.528393440391-52.0245591406132i</v>
      </c>
      <c r="F2905" s="57" t="str">
        <f t="shared" si="841"/>
        <v>3.78124147726686-1.75727385751556i</v>
      </c>
      <c r="G2905" s="57" t="str">
        <f t="shared" si="842"/>
        <v>0.984739373250676-0.122587682988717i</v>
      </c>
      <c r="H2905" s="57" t="str">
        <f t="shared" si="843"/>
        <v>5.23653715651167-284.256624772665i</v>
      </c>
      <c r="I2905" s="57" t="str">
        <f t="shared" si="844"/>
        <v>-1.35329917410324-3.0581360278591i</v>
      </c>
      <c r="K2905" s="57" t="str">
        <f t="shared" si="845"/>
        <v>0.000777422106977417-0.00318499219484428i</v>
      </c>
      <c r="L2905" s="57" t="str">
        <f t="shared" si="846"/>
        <v>0.000125-0.00972461713780576i</v>
      </c>
      <c r="M2905" s="57" t="str">
        <f t="shared" si="847"/>
        <v>0.0015-0.00468791573877199i</v>
      </c>
      <c r="N2905" s="57">
        <f t="shared" si="848"/>
        <v>67.464861378071021</v>
      </c>
      <c r="O2905" s="57">
        <f t="shared" si="849"/>
        <v>3.3711135476025387</v>
      </c>
      <c r="P2905" s="371">
        <f t="shared" si="850"/>
        <v>-3.3711135476025387</v>
      </c>
      <c r="Q2905" s="371">
        <f t="shared" si="851"/>
        <v>-112.53513862192898</v>
      </c>
      <c r="R2905" s="12">
        <f t="shared" si="852"/>
        <v>67.464861378071021</v>
      </c>
      <c r="S2905" s="57">
        <f t="shared" si="853"/>
        <v>51.595810737188565</v>
      </c>
      <c r="T2905" s="12">
        <f t="shared" si="836"/>
        <v>-3.3711135476025387</v>
      </c>
    </row>
    <row r="2906" spans="1:20" x14ac:dyDescent="0.25">
      <c r="A2906" s="57">
        <f t="shared" si="837"/>
        <v>325417.94688767847</v>
      </c>
      <c r="B2906" s="12">
        <f t="shared" si="854"/>
        <v>51791.874817989883</v>
      </c>
      <c r="C2906" s="57" t="str">
        <f t="shared" si="838"/>
        <v>-0.260217897842209-0.623691094238682i</v>
      </c>
      <c r="D2906" s="57" t="str">
        <f t="shared" si="839"/>
        <v>7.05309909276486-2.90979927902366i</v>
      </c>
      <c r="E2906" s="57" t="str">
        <f t="shared" si="840"/>
        <v>210.462469071765-52.3993518833393i</v>
      </c>
      <c r="F2906" s="57" t="str">
        <f t="shared" si="841"/>
        <v>3.78080214379774-1.75413727480656i</v>
      </c>
      <c r="G2906" s="57" t="str">
        <f t="shared" si="842"/>
        <v>0.984624958721051-0.123039218888206i</v>
      </c>
      <c r="H2906" s="57" t="str">
        <f t="shared" si="843"/>
        <v>5.18632546045689-283.023475817891i</v>
      </c>
      <c r="I2906" s="57" t="str">
        <f t="shared" si="844"/>
        <v>-1.34522375646239-3.04433639842506i</v>
      </c>
      <c r="K2906" s="57" t="str">
        <f t="shared" si="845"/>
        <v>0.000776694594813418-0.00317343558653823i</v>
      </c>
      <c r="L2906" s="57" t="str">
        <f t="shared" si="846"/>
        <v>0.000125-0.00968780348456433i</v>
      </c>
      <c r="M2906" s="57" t="str">
        <f t="shared" si="847"/>
        <v>0.0015-0.00467016909620642i</v>
      </c>
      <c r="N2906" s="57">
        <f t="shared" si="848"/>
        <v>67.353009257314326</v>
      </c>
      <c r="O2906" s="57">
        <f t="shared" si="849"/>
        <v>3.4036524608771206</v>
      </c>
      <c r="P2906" s="371">
        <f t="shared" si="850"/>
        <v>-3.4036524608771206</v>
      </c>
      <c r="Q2906" s="371">
        <f t="shared" si="851"/>
        <v>-112.64699074268567</v>
      </c>
      <c r="R2906" s="12">
        <f t="shared" si="852"/>
        <v>67.353009257314326</v>
      </c>
      <c r="S2906" s="57">
        <f t="shared" si="853"/>
        <v>51.791874817989886</v>
      </c>
      <c r="T2906" s="12">
        <f t="shared" si="836"/>
        <v>-3.4036524608771206</v>
      </c>
    </row>
    <row r="2907" spans="1:20" x14ac:dyDescent="0.25">
      <c r="A2907" s="57">
        <f t="shared" si="837"/>
        <v>326654.53508585162</v>
      </c>
      <c r="B2907" s="12">
        <f t="shared" si="854"/>
        <v>51988.683942298245</v>
      </c>
      <c r="C2907" s="57" t="str">
        <f t="shared" si="838"/>
        <v>-0.260460869018234-0.620848006963131i</v>
      </c>
      <c r="D2907" s="57" t="str">
        <f t="shared" si="839"/>
        <v>7.04796019715162-2.91451579754794i</v>
      </c>
      <c r="E2907" s="57" t="str">
        <f t="shared" si="840"/>
        <v>210.395027381093-52.7749340579904i</v>
      </c>
      <c r="F2907" s="57" t="str">
        <f t="shared" si="841"/>
        <v>3.78035956829744-1.75102510284073i</v>
      </c>
      <c r="G2907" s="57" t="str">
        <f t="shared" si="842"/>
        <v>0.984509699877252-0.123492310387551i</v>
      </c>
      <c r="H2907" s="57" t="str">
        <f t="shared" si="843"/>
        <v>5.13666788324224-281.796937391737i</v>
      </c>
      <c r="I2907" s="57" t="str">
        <f t="shared" si="844"/>
        <v>-1.33721623402705-3.03061172623449i</v>
      </c>
      <c r="K2907" s="57" t="str">
        <f t="shared" si="845"/>
        <v>0.000775971760342232-0.00316192424797393i</v>
      </c>
      <c r="L2907" s="57" t="str">
        <f t="shared" si="846"/>
        <v>0.000125-0.0096511291936286i</v>
      </c>
      <c r="M2907" s="57" t="str">
        <f t="shared" si="847"/>
        <v>0.0015-0.00465248963559117i</v>
      </c>
      <c r="N2907" s="57">
        <f t="shared" si="848"/>
        <v>67.240763442944612</v>
      </c>
      <c r="O2907" s="57">
        <f t="shared" si="849"/>
        <v>3.4362183824857695</v>
      </c>
      <c r="P2907" s="371">
        <f t="shared" si="850"/>
        <v>-3.4362183824857695</v>
      </c>
      <c r="Q2907" s="371">
        <f t="shared" si="851"/>
        <v>-112.75923655705539</v>
      </c>
      <c r="R2907" s="12">
        <f t="shared" si="852"/>
        <v>67.240763442944612</v>
      </c>
      <c r="S2907" s="57">
        <f t="shared" si="853"/>
        <v>51.988683942298245</v>
      </c>
      <c r="T2907" s="12">
        <f t="shared" si="836"/>
        <v>-3.4362183824857695</v>
      </c>
    </row>
    <row r="2908" spans="1:20" x14ac:dyDescent="0.25">
      <c r="A2908" s="57">
        <f t="shared" si="837"/>
        <v>327895.82231917785</v>
      </c>
      <c r="B2908" s="12">
        <f t="shared" si="854"/>
        <v>52186.240941278978</v>
      </c>
      <c r="C2908" s="57" t="str">
        <f t="shared" si="838"/>
        <v>-0.260700826192263-0.618011368751467i</v>
      </c>
      <c r="D2908" s="57" t="str">
        <f t="shared" si="839"/>
        <v>7.04278974032647-2.91925116002775i</v>
      </c>
      <c r="E2908" s="57" t="str">
        <f t="shared" si="840"/>
        <v>210.326062154231-53.1513032830945i</v>
      </c>
      <c r="F2908" s="57" t="str">
        <f t="shared" si="841"/>
        <v>3.77991372762118-1.74793728772162i</v>
      </c>
      <c r="G2908" s="57" t="str">
        <f t="shared" si="842"/>
        <v>0.984393590691753-0.12394696162775i</v>
      </c>
      <c r="H2908" s="57" t="str">
        <f t="shared" si="843"/>
        <v>5.08755713480998-280.576959126813i</v>
      </c>
      <c r="I2908" s="57" t="str">
        <f t="shared" si="844"/>
        <v>-1.3292759670518-3.01696140320433i</v>
      </c>
      <c r="K2908" s="57" t="str">
        <f t="shared" si="845"/>
        <v>0.000775253562390609-0.0031504580158031i</v>
      </c>
      <c r="L2908" s="57" t="str">
        <f t="shared" si="846"/>
        <v>0.000125-0.00961459373742638i</v>
      </c>
      <c r="M2908" s="57" t="str">
        <f t="shared" si="847"/>
        <v>0.0015-0.00463487710260128i</v>
      </c>
      <c r="N2908" s="57">
        <f t="shared" si="848"/>
        <v>67.128122954810095</v>
      </c>
      <c r="O2908" s="57">
        <f t="shared" si="849"/>
        <v>3.4688113727291348</v>
      </c>
      <c r="P2908" s="371">
        <f t="shared" si="850"/>
        <v>-3.4688113727291348</v>
      </c>
      <c r="Q2908" s="371">
        <f t="shared" si="851"/>
        <v>-112.8718770451899</v>
      </c>
      <c r="R2908" s="12">
        <f t="shared" si="852"/>
        <v>67.128122954810095</v>
      </c>
      <c r="S2908" s="57">
        <f t="shared" si="853"/>
        <v>52.186240941278982</v>
      </c>
      <c r="T2908" s="12">
        <f t="shared" si="836"/>
        <v>-3.4688113727291348</v>
      </c>
    </row>
    <row r="2909" spans="1:20" x14ac:dyDescent="0.25">
      <c r="A2909" s="57">
        <f t="shared" si="837"/>
        <v>329141.82644399075</v>
      </c>
      <c r="B2909" s="12">
        <f t="shared" si="854"/>
        <v>52384.548656855841</v>
      </c>
      <c r="C2909" s="57" t="str">
        <f t="shared" si="838"/>
        <v>-0.260937761593179-0.615181166886327i</v>
      </c>
      <c r="D2909" s="57" t="str">
        <f t="shared" si="839"/>
        <v>7.03758758076899-2.92400522178774i</v>
      </c>
      <c r="E2909" s="57" t="str">
        <f t="shared" si="840"/>
        <v>210.255567138745-53.5284571571247i</v>
      </c>
      <c r="F2909" s="57" t="str">
        <f t="shared" si="841"/>
        <v>3.77946459847075-1.74487377580416i</v>
      </c>
      <c r="G2909" s="57" t="str">
        <f t="shared" si="842"/>
        <v>0.984276625097051-0.124403176746459i</v>
      </c>
      <c r="H2909" s="57" t="str">
        <f t="shared" si="843"/>
        <v>5.03898603898184-279.363491203373i</v>
      </c>
      <c r="I2909" s="57" t="str">
        <f t="shared" si="844"/>
        <v>-1.32140232266424-3.00338482825362i</v>
      </c>
      <c r="K2909" s="57" t="str">
        <f t="shared" si="845"/>
        <v>0.000774539960052793-0.00313903672727824i</v>
      </c>
      <c r="L2909" s="57" t="str">
        <f t="shared" si="846"/>
        <v>0.000125-0.00957819659038289i</v>
      </c>
      <c r="M2909" s="57" t="str">
        <f t="shared" si="847"/>
        <v>0.0015-0.00461733124387455i</v>
      </c>
      <c r="N2909" s="57">
        <f t="shared" si="848"/>
        <v>67.015086803182385</v>
      </c>
      <c r="O2909" s="57">
        <f t="shared" si="849"/>
        <v>3.5014314927966361</v>
      </c>
      <c r="P2909" s="371">
        <f t="shared" si="850"/>
        <v>-3.5014314927966361</v>
      </c>
      <c r="Q2909" s="371">
        <f t="shared" si="851"/>
        <v>-112.98491319681762</v>
      </c>
      <c r="R2909" s="12">
        <f t="shared" si="852"/>
        <v>67.015086803182385</v>
      </c>
      <c r="S2909" s="57">
        <f t="shared" si="853"/>
        <v>52.384548656855841</v>
      </c>
      <c r="T2909" s="12">
        <f t="shared" si="836"/>
        <v>-3.5014314927966361</v>
      </c>
    </row>
    <row r="2910" spans="1:20" x14ac:dyDescent="0.25">
      <c r="A2910" s="57">
        <f t="shared" si="837"/>
        <v>330392.5653844779</v>
      </c>
      <c r="B2910" s="12">
        <f t="shared" si="854"/>
        <v>52583.609941751893</v>
      </c>
      <c r="C2910" s="57" t="str">
        <f t="shared" si="838"/>
        <v>-0.261171667538882-0.612357388655737i</v>
      </c>
      <c r="D2910" s="57" t="str">
        <f t="shared" si="839"/>
        <v>7.03235357705329-2.92877783681558i</v>
      </c>
      <c r="E2910" s="57" t="str">
        <f t="shared" si="840"/>
        <v>210.183536043526-53.9063932578654i</v>
      </c>
      <c r="F2910" s="57" t="str">
        <f t="shared" si="841"/>
        <v>3.77901215739358-1.74183451369287i</v>
      </c>
      <c r="G2910" s="57" t="str">
        <f t="shared" si="842"/>
        <v>0.984158796985451-0.124860959877783i</v>
      </c>
      <c r="H2910" s="57" t="str">
        <f t="shared" si="843"/>
        <v>4.99094753139546-278.156484341688i</v>
      </c>
      <c r="I2910" s="57" t="str">
        <f t="shared" si="844"/>
        <v>-1.31359467477615-2.98988140719987i</v>
      </c>
      <c r="K2910" s="57" t="str">
        <f t="shared" si="845"/>
        <v>0.000773830912688263-0.0031276602202506i</v>
      </c>
      <c r="L2910" s="57" t="str">
        <f t="shared" si="846"/>
        <v>0.000125-0.00954193722891307i</v>
      </c>
      <c r="M2910" s="57" t="str">
        <f t="shared" si="847"/>
        <v>0.0015-0.00459985180700794i</v>
      </c>
      <c r="N2910" s="57">
        <f t="shared" si="848"/>
        <v>66.901653988772807</v>
      </c>
      <c r="O2910" s="57">
        <f t="shared" si="849"/>
        <v>3.5340788047807861</v>
      </c>
      <c r="P2910" s="371">
        <f t="shared" si="850"/>
        <v>-3.5340788047807861</v>
      </c>
      <c r="Q2910" s="371">
        <f t="shared" si="851"/>
        <v>-113.09834601122719</v>
      </c>
      <c r="R2910" s="12">
        <f t="shared" si="852"/>
        <v>66.901653988772807</v>
      </c>
      <c r="S2910" s="57">
        <f t="shared" si="853"/>
        <v>52.583609941751895</v>
      </c>
      <c r="T2910" s="12">
        <f t="shared" si="836"/>
        <v>-3.5340788047807861</v>
      </c>
    </row>
    <row r="2911" spans="1:20" x14ac:dyDescent="0.25">
      <c r="A2911" s="57">
        <f t="shared" si="837"/>
        <v>331648.05713293893</v>
      </c>
      <c r="B2911" s="12">
        <f t="shared" si="854"/>
        <v>52783.427659530549</v>
      </c>
      <c r="C2911" s="57" t="str">
        <f t="shared" si="838"/>
        <v>-0.261402536433889-0.609540021353362i</v>
      </c>
      <c r="D2911" s="57" t="str">
        <f t="shared" si="839"/>
        <v>7.0270875878603-2.93356885775374i</v>
      </c>
      <c r="E2911" s="57" t="str">
        <f t="shared" si="840"/>
        <v>210.109962538391-54.2851091417699i</v>
      </c>
      <c r="F2911" s="57" t="str">
        <f t="shared" si="841"/>
        <v>3.77855638078192-1.73881944824006i</v>
      </c>
      <c r="G2911" s="57" t="str">
        <f t="shared" si="842"/>
        <v>0.984040100208844-0.125320315152064i</v>
      </c>
      <c r="H2911" s="57" t="str">
        <f t="shared" si="843"/>
        <v>4.94343465748281-276.955889794532i</v>
      </c>
      <c r="I2911" s="57" t="str">
        <f t="shared" si="844"/>
        <v>-1.30585240399596-2.97645055265734i</v>
      </c>
      <c r="K2911" s="57" t="str">
        <f t="shared" si="845"/>
        <v>0.000773126379919445-0.00311632833316803i</v>
      </c>
      <c r="L2911" s="57" t="str">
        <f t="shared" si="846"/>
        <v>0.000125-0.00950581513141368i</v>
      </c>
      <c r="M2911" s="57" t="str">
        <f t="shared" si="847"/>
        <v>0.0015-0.00458243854055382i</v>
      </c>
      <c r="N2911" s="57">
        <f t="shared" si="848"/>
        <v>66.787823502749802</v>
      </c>
      <c r="O2911" s="57">
        <f t="shared" si="849"/>
        <v>3.5667533716923572</v>
      </c>
      <c r="P2911" s="371">
        <f t="shared" si="850"/>
        <v>-3.5667533716923572</v>
      </c>
      <c r="Q2911" s="371">
        <f t="shared" si="851"/>
        <v>-113.2121764972502</v>
      </c>
      <c r="R2911" s="12">
        <f t="shared" si="852"/>
        <v>66.787823502749802</v>
      </c>
      <c r="S2911" s="57">
        <f t="shared" si="853"/>
        <v>52.783427659530552</v>
      </c>
      <c r="T2911" s="12">
        <f t="shared" si="836"/>
        <v>-3.5667533716923572</v>
      </c>
    </row>
    <row r="2912" spans="1:20" x14ac:dyDescent="0.25">
      <c r="A2912" s="57">
        <f t="shared" si="837"/>
        <v>332908.31975004415</v>
      </c>
      <c r="B2912" s="12">
        <f t="shared" si="854"/>
        <v>52984.00468463677</v>
      </c>
      <c r="C2912" s="57" t="str">
        <f t="shared" si="838"/>
        <v>-0.261630360766971-0.606729052278888i</v>
      </c>
      <c r="D2912" s="57" t="str">
        <f t="shared" si="839"/>
        <v>7.02178947199015-2.93837813589138i</v>
      </c>
      <c r="E2912" s="57" t="str">
        <f t="shared" si="840"/>
        <v>210.034840253706-54.6646023433054i</v>
      </c>
      <c r="F2912" s="57" t="str">
        <f t="shared" si="841"/>
        <v>3.77809724487193-1.73582852654401i</v>
      </c>
      <c r="G2912" s="57" t="str">
        <f t="shared" si="842"/>
        <v>0.983920528578488-0.12578124669567i</v>
      </c>
      <c r="H2912" s="57" t="str">
        <f t="shared" si="843"/>
        <v>4.89644057049112-275.761659339809i</v>
      </c>
      <c r="I2912" s="57" t="str">
        <f t="shared" si="844"/>
        <v>-1.29817489754265-2.96309168393706i</v>
      </c>
      <c r="K2912" s="57" t="str">
        <f t="shared" si="845"/>
        <v>0.000772426321629536-0.0031050409050731i</v>
      </c>
      <c r="L2912" s="57" t="str">
        <f t="shared" si="846"/>
        <v>0.000125-0.00946982977825629i</v>
      </c>
      <c r="M2912" s="57" t="str">
        <f t="shared" si="847"/>
        <v>0.0015-0.00456509119401656i</v>
      </c>
      <c r="N2912" s="57">
        <f t="shared" si="848"/>
        <v>66.673594326758661</v>
      </c>
      <c r="O2912" s="57">
        <f t="shared" si="849"/>
        <v>3.5994552574741863</v>
      </c>
      <c r="P2912" s="371">
        <f t="shared" si="850"/>
        <v>-3.5994552574741863</v>
      </c>
      <c r="Q2912" s="371">
        <f t="shared" si="851"/>
        <v>-113.32640567324134</v>
      </c>
      <c r="R2912" s="12">
        <f t="shared" si="852"/>
        <v>66.673594326758661</v>
      </c>
      <c r="S2912" s="57">
        <f t="shared" si="853"/>
        <v>52.984004684636773</v>
      </c>
      <c r="T2912" s="12">
        <f t="shared" si="836"/>
        <v>-3.5994552574741863</v>
      </c>
    </row>
    <row r="2913" spans="1:20" x14ac:dyDescent="0.25">
      <c r="A2913" s="57">
        <f t="shared" si="837"/>
        <v>334173.37136509432</v>
      </c>
      <c r="B2913" s="12">
        <f t="shared" si="854"/>
        <v>53185.343902438392</v>
      </c>
      <c r="C2913" s="57" t="str">
        <f t="shared" si="838"/>
        <v>-0.261855133108797-0.603924468738337i</v>
      </c>
      <c r="D2913" s="57" t="str">
        <f t="shared" si="839"/>
        <v>7.01645908837484-2.94320552115637i</v>
      </c>
      <c r="E2913" s="57" t="str">
        <f t="shared" si="840"/>
        <v>209.958162779998-55.0448703742908i</v>
      </c>
      <c r="F2913" s="57" t="str">
        <f t="shared" si="841"/>
        <v>3.77763472574308-1.73286169594713i</v>
      </c>
      <c r="G2913" s="57" t="str">
        <f t="shared" si="842"/>
        <v>0.983800075864788-0.126243758630773i</v>
      </c>
      <c r="H2913" s="57" t="str">
        <f t="shared" si="843"/>
        <v>4.8499585295431-274.573745273281i</v>
      </c>
      <c r="I2913" s="57" t="str">
        <f t="shared" si="844"/>
        <v>-1.29056154916079-2.94980422694872i</v>
      </c>
      <c r="K2913" s="57" t="str">
        <f t="shared" si="845"/>
        <v>0.000771730697960243-0.00309379777560092i</v>
      </c>
      <c r="L2913" s="57" t="str">
        <f t="shared" si="846"/>
        <v>0.000125-0.00943398065177952i</v>
      </c>
      <c r="M2913" s="57" t="str">
        <f t="shared" si="847"/>
        <v>0.0015-0.00454780951784873i</v>
      </c>
      <c r="N2913" s="57">
        <f t="shared" si="848"/>
        <v>66.558965432939644</v>
      </c>
      <c r="O2913" s="57">
        <f t="shared" si="849"/>
        <v>3.6321845270161575</v>
      </c>
      <c r="P2913" s="371">
        <f t="shared" si="850"/>
        <v>-3.6321845270161575</v>
      </c>
      <c r="Q2913" s="371">
        <f t="shared" si="851"/>
        <v>-113.44103456706036</v>
      </c>
      <c r="R2913" s="12">
        <f t="shared" si="852"/>
        <v>66.558965432939644</v>
      </c>
      <c r="S2913" s="57">
        <f t="shared" si="853"/>
        <v>53.18534390243839</v>
      </c>
      <c r="T2913" s="12">
        <f t="shared" si="836"/>
        <v>-3.6321845270161575</v>
      </c>
    </row>
    <row r="2914" spans="1:20" x14ac:dyDescent="0.25">
      <c r="A2914" s="57">
        <f t="shared" si="837"/>
        <v>335443.23017628165</v>
      </c>
      <c r="B2914" s="12">
        <f t="shared" si="854"/>
        <v>53387.448209267655</v>
      </c>
      <c r="C2914" s="57" t="str">
        <f t="shared" si="838"/>
        <v>-0.262076846109631-0.601126258044467i</v>
      </c>
      <c r="D2914" s="57" t="str">
        <f t="shared" si="839"/>
        <v>7.01109629609075-2.94805086210735i</v>
      </c>
      <c r="E2914" s="57" t="str">
        <f t="shared" si="840"/>
        <v>209.879923667587-55.4259107232314i</v>
      </c>
      <c r="F2914" s="57" t="str">
        <f t="shared" si="841"/>
        <v>3.77716879931691-1.72991890403414i</v>
      </c>
      <c r="G2914" s="57" t="str">
        <f t="shared" si="842"/>
        <v>0.983678735797078-0.126707855075133i</v>
      </c>
      <c r="H2914" s="57" t="str">
        <f t="shared" si="843"/>
        <v>4.80398189773787-273.392100401431i</v>
      </c>
      <c r="I2914" s="57" t="str">
        <f t="shared" si="844"/>
        <v>-1.28301175903703-2.93658761410397i</v>
      </c>
      <c r="K2914" s="57" t="str">
        <f t="shared" si="845"/>
        <v>0.000771039469309617-0.00308259878497722i</v>
      </c>
      <c r="L2914" s="57" t="str">
        <f t="shared" si="846"/>
        <v>0.000125-0.00939826723628162i</v>
      </c>
      <c r="M2914" s="57" t="str">
        <f t="shared" si="847"/>
        <v>0.0015-0.00453059326344764i</v>
      </c>
      <c r="N2914" s="57">
        <f t="shared" si="848"/>
        <v>66.443935783945605</v>
      </c>
      <c r="O2914" s="57">
        <f t="shared" si="849"/>
        <v>3.6649412461693247</v>
      </c>
      <c r="P2914" s="371">
        <f t="shared" si="850"/>
        <v>-3.6649412461693247</v>
      </c>
      <c r="Q2914" s="371">
        <f t="shared" si="851"/>
        <v>-113.55606421605439</v>
      </c>
      <c r="R2914" s="12">
        <f t="shared" si="852"/>
        <v>66.443935783945605</v>
      </c>
      <c r="S2914" s="57">
        <f t="shared" si="853"/>
        <v>53.387448209267653</v>
      </c>
      <c r="T2914" s="12">
        <f t="shared" si="836"/>
        <v>-3.6649412461693247</v>
      </c>
    </row>
    <row r="2915" spans="1:20" x14ac:dyDescent="0.25">
      <c r="A2915" s="57">
        <f t="shared" si="837"/>
        <v>336717.9144509515</v>
      </c>
      <c r="B2915" s="12">
        <f t="shared" si="854"/>
        <v>53590.320512462873</v>
      </c>
      <c r="C2915" s="57" t="str">
        <f t="shared" si="838"/>
        <v>-0.262295492496976-0.598334407517146i</v>
      </c>
      <c r="D2915" s="57" t="str">
        <f t="shared" si="839"/>
        <v>7.00570095437167-2.95291400592582i</v>
      </c>
      <c r="E2915" s="57" t="str">
        <f t="shared" si="840"/>
        <v>209.800116426204-55.8077208546263i</v>
      </c>
      <c r="F2915" s="57" t="str">
        <f t="shared" si="841"/>
        <v>3.77669944135654-1.72700009863026i</v>
      </c>
      <c r="G2915" s="57" t="str">
        <f t="shared" si="842"/>
        <v>0.983556502063393-0.127173540141872i</v>
      </c>
      <c r="H2915" s="57" t="str">
        <f t="shared" si="843"/>
        <v>4.75850414028969-272.216678034439i</v>
      </c>
      <c r="I2915" s="57" t="str">
        <f t="shared" si="844"/>
        <v>-1.27552493371785-2.92344128422188i</v>
      </c>
      <c r="K2915" s="57" t="str">
        <f t="shared" si="845"/>
        <v>0.000770352596329846-0.00307144377401622i</v>
      </c>
      <c r="L2915" s="57" t="str">
        <f t="shared" si="846"/>
        <v>0.000125-0.00936268901801319i</v>
      </c>
      <c r="M2915" s="57" t="str">
        <f t="shared" si="847"/>
        <v>0.0015-0.00451344218315166i</v>
      </c>
      <c r="N2915" s="57">
        <f t="shared" si="848"/>
        <v>66.328504332964201</v>
      </c>
      <c r="O2915" s="57">
        <f t="shared" si="849"/>
        <v>3.6977254817610197</v>
      </c>
      <c r="P2915" s="371">
        <f t="shared" si="850"/>
        <v>-3.6977254817610197</v>
      </c>
      <c r="Q2915" s="371">
        <f t="shared" si="851"/>
        <v>-113.6714956670358</v>
      </c>
      <c r="R2915" s="12">
        <f t="shared" si="852"/>
        <v>66.328504332964201</v>
      </c>
      <c r="S2915" s="57">
        <f t="shared" si="853"/>
        <v>53.590320512462874</v>
      </c>
      <c r="T2915" s="12">
        <f t="shared" si="836"/>
        <v>-3.6977254817610197</v>
      </c>
    </row>
    <row r="2916" spans="1:20" x14ac:dyDescent="0.25">
      <c r="A2916" s="57">
        <f t="shared" si="837"/>
        <v>337997.44252586516</v>
      </c>
      <c r="B2916" s="12">
        <f t="shared" si="854"/>
        <v>53793.963730410236</v>
      </c>
      <c r="C2916" s="57" t="str">
        <f t="shared" si="838"/>
        <v>-0.26251106507331-0.595548904483818i</v>
      </c>
      <c r="D2916" s="57" t="str">
        <f t="shared" si="839"/>
        <v>7.00027292262166-2.95779479840835i</v>
      </c>
      <c r="E2916" s="57" t="str">
        <f t="shared" si="840"/>
        <v>209.718734524635-56.1902982082842i</v>
      </c>
      <c r="F2916" s="57" t="str">
        <f t="shared" si="841"/>
        <v>3.77622662746561-1.72410522779934i</v>
      </c>
      <c r="G2916" s="57" t="str">
        <f t="shared" si="842"/>
        <v>0.983433368310256-0.12764081793925i</v>
      </c>
      <c r="H2916" s="57" t="str">
        <f t="shared" si="843"/>
        <v>4.7135188227052-271.047431979267i</v>
      </c>
      <c r="I2916" s="57" t="str">
        <f t="shared" si="844"/>
        <v>-1.26810048602847-2.91036468243558i</v>
      </c>
      <c r="K2916" s="57" t="str">
        <f t="shared" si="845"/>
        <v>0.000769670039925114-0.0030603325841187i</v>
      </c>
      <c r="L2916" s="57" t="str">
        <f t="shared" si="846"/>
        <v>0.000125-0.0093272454851696i</v>
      </c>
      <c r="M2916" s="57" t="str">
        <f t="shared" si="847"/>
        <v>0.0015-0.00449635603023676i</v>
      </c>
      <c r="N2916" s="57">
        <f t="shared" si="848"/>
        <v>66.212670023736763</v>
      </c>
      <c r="O2916" s="57">
        <f t="shared" si="849"/>
        <v>3.7305373016087957</v>
      </c>
      <c r="P2916" s="371">
        <f t="shared" si="850"/>
        <v>-3.7305373016087957</v>
      </c>
      <c r="Q2916" s="371">
        <f t="shared" si="851"/>
        <v>-113.78732997626324</v>
      </c>
      <c r="R2916" s="12">
        <f t="shared" si="852"/>
        <v>66.212670023736763</v>
      </c>
      <c r="S2916" s="57">
        <f t="shared" si="853"/>
        <v>53.793963730410233</v>
      </c>
      <c r="T2916" s="12">
        <f t="shared" si="836"/>
        <v>-3.7305373016087957</v>
      </c>
    </row>
    <row r="2917" spans="1:20" x14ac:dyDescent="0.25">
      <c r="A2917" s="57">
        <f t="shared" si="837"/>
        <v>339281.83280746348</v>
      </c>
      <c r="B2917" s="12">
        <f t="shared" si="854"/>
        <v>53998.380792585798</v>
      </c>
      <c r="C2917" s="57" t="str">
        <f t="shared" si="838"/>
        <v>-0.262723556713803-0.592769736279906i</v>
      </c>
      <c r="D2917" s="57" t="str">
        <f t="shared" si="839"/>
        <v>6.99481206042843-2.96269308395885i</v>
      </c>
      <c r="E2917" s="57" t="str">
        <f t="shared" si="840"/>
        <v>209.635771390346-56.5736401986232i</v>
      </c>
      <c r="F2917" s="57" t="str">
        <f t="shared" si="841"/>
        <v>3.77575033308753-1.72123423984199i</v>
      </c>
      <c r="G2917" s="57" t="str">
        <f t="shared" si="842"/>
        <v>0.983309328142452-0.128109692570437i</v>
      </c>
      <c r="H2917" s="57" t="str">
        <f t="shared" si="843"/>
        <v>4.66901960899679-269.884316532865i</v>
      </c>
      <c r="I2917" s="57" t="str">
        <f t="shared" si="844"/>
        <v>-1.260737834993-2.89735726010084i</v>
      </c>
      <c r="K2917" s="57" t="str">
        <f t="shared" si="845"/>
        <v>0.000768991761249393-0.00304926505726987i</v>
      </c>
      <c r="L2917" s="57" t="str">
        <f t="shared" si="846"/>
        <v>0.000125-0.00929193612788364i</v>
      </c>
      <c r="M2917" s="57" t="str">
        <f t="shared" si="847"/>
        <v>0.0015-0.00447933455891289i</v>
      </c>
      <c r="N2917" s="57">
        <f t="shared" si="848"/>
        <v>66.096431790577711</v>
      </c>
      <c r="O2917" s="57">
        <f t="shared" si="849"/>
        <v>3.7633767745356654</v>
      </c>
      <c r="P2917" s="371">
        <f t="shared" si="850"/>
        <v>-3.7633767745356654</v>
      </c>
      <c r="Q2917" s="371">
        <f t="shared" si="851"/>
        <v>-113.90356820942229</v>
      </c>
      <c r="R2917" s="12">
        <f t="shared" si="852"/>
        <v>66.096431790577711</v>
      </c>
      <c r="S2917" s="57">
        <f t="shared" si="853"/>
        <v>53.998380792585799</v>
      </c>
      <c r="T2917" s="12">
        <f t="shared" si="836"/>
        <v>-3.7633767745356654</v>
      </c>
    </row>
    <row r="2918" spans="1:20" x14ac:dyDescent="0.25">
      <c r="A2918" s="57">
        <f t="shared" si="837"/>
        <v>340571.10377213184</v>
      </c>
      <c r="B2918" s="12">
        <f t="shared" si="854"/>
        <v>54203.574639597624</v>
      </c>
      <c r="C2918" s="57" t="str">
        <f t="shared" si="838"/>
        <v>-0.262932960364057-0.589996890249335i</v>
      </c>
      <c r="D2918" s="57" t="str">
        <f t="shared" si="839"/>
        <v>6.98931822757651-2.96760870558098i</v>
      </c>
      <c r="E2918" s="57" t="str">
        <f t="shared" si="840"/>
        <v>209.551220409136-56.9577442139545i</v>
      </c>
      <c r="F2918" s="57" t="str">
        <f t="shared" si="841"/>
        <v>3.7752705335046-1.71838708329376i</v>
      </c>
      <c r="G2918" s="57" t="str">
        <f t="shared" si="842"/>
        <v>0.983184375122806-0.128580168133282i</v>
      </c>
      <c r="H2918" s="57" t="str">
        <f t="shared" si="843"/>
        <v>4.62500025993296-268.72728647548i</v>
      </c>
      <c r="I2918" s="57" t="str">
        <f t="shared" si="844"/>
        <v>-1.2534364057559-2.88441847470607i</v>
      </c>
      <c r="K2918" s="57" t="str">
        <f t="shared" si="845"/>
        <v>0.000768317721704358-0.00303824103603745i</v>
      </c>
      <c r="L2918" s="57" t="str">
        <f t="shared" si="846"/>
        <v>0.000125-0.00925676043821839i</v>
      </c>
      <c r="M2918" s="57" t="str">
        <f t="shared" si="847"/>
        <v>0.0015-0.00446237752432046i</v>
      </c>
      <c r="N2918" s="57">
        <f t="shared" si="848"/>
        <v>65.979788558397402</v>
      </c>
      <c r="O2918" s="57">
        <f t="shared" si="849"/>
        <v>3.7962439703841468</v>
      </c>
      <c r="P2918" s="371">
        <f t="shared" si="850"/>
        <v>-3.7962439703841468</v>
      </c>
      <c r="Q2918" s="371">
        <f t="shared" si="851"/>
        <v>-114.0202114416026</v>
      </c>
      <c r="R2918" s="12">
        <f t="shared" si="852"/>
        <v>65.979788558397402</v>
      </c>
      <c r="S2918" s="57">
        <f t="shared" si="853"/>
        <v>54.203574639597626</v>
      </c>
      <c r="T2918" s="12">
        <f t="shared" si="836"/>
        <v>-3.7962439703841468</v>
      </c>
    </row>
    <row r="2919" spans="1:20" x14ac:dyDescent="0.25">
      <c r="A2919" s="57">
        <f t="shared" si="837"/>
        <v>341865.27396646596</v>
      </c>
      <c r="B2919" s="12">
        <f t="shared" si="854"/>
        <v>54409.548223228099</v>
      </c>
      <c r="C2919" s="57" t="str">
        <f t="shared" si="838"/>
        <v>-0.26313926903788-0.587230353744992i</v>
      </c>
      <c r="D2919" s="57" t="str">
        <f t="shared" si="839"/>
        <v>6.98379128406071-2.97254150487057i</v>
      </c>
      <c r="E2919" s="57" t="str">
        <f t="shared" si="840"/>
        <v>209.465074924778-57.3426076157692i</v>
      </c>
      <c r="F2919" s="57" t="str">
        <f t="shared" si="841"/>
        <v>3.77478720383711-1.71556370692326i</v>
      </c>
      <c r="G2919" s="57" t="str">
        <f t="shared" si="842"/>
        <v>0.983058502771964-0.129052248720077i</v>
      </c>
      <c r="H2919" s="57" t="str">
        <f t="shared" si="843"/>
        <v>4.58145463132345-267.576297064083i</v>
      </c>
      <c r="I2919" s="57" t="str">
        <f t="shared" si="844"/>
        <v>-1.2461956295045-2.87154778978393i</v>
      </c>
      <c r="K2919" s="57" t="str">
        <f t="shared" si="845"/>
        <v>0.000767647882937233-0.00302726036356957i</v>
      </c>
      <c r="L2919" s="57" t="str">
        <f t="shared" si="846"/>
        <v>0.000125-0.00922171791015977i</v>
      </c>
      <c r="M2919" s="57" t="str">
        <f t="shared" si="847"/>
        <v>0.0015-0.00444548468252686i</v>
      </c>
      <c r="N2919" s="57">
        <f t="shared" si="848"/>
        <v>65.862739242721048</v>
      </c>
      <c r="O2919" s="57">
        <f t="shared" si="849"/>
        <v>3.8291389600313468</v>
      </c>
      <c r="P2919" s="371">
        <f t="shared" si="850"/>
        <v>-3.8291389600313468</v>
      </c>
      <c r="Q2919" s="371">
        <f t="shared" si="851"/>
        <v>-114.13726075727895</v>
      </c>
      <c r="R2919" s="12">
        <f t="shared" si="852"/>
        <v>65.862739242721048</v>
      </c>
      <c r="S2919" s="57">
        <f t="shared" si="853"/>
        <v>54.4095482232281</v>
      </c>
      <c r="T2919" s="12">
        <f t="shared" si="836"/>
        <v>-3.8291389600313468</v>
      </c>
    </row>
    <row r="2920" spans="1:20" x14ac:dyDescent="0.25">
      <c r="A2920" s="57">
        <f t="shared" si="837"/>
        <v>343164.3620075385</v>
      </c>
      <c r="B2920" s="12">
        <f t="shared" si="854"/>
        <v>54616.304506476365</v>
      </c>
      <c r="C2920" s="57" t="str">
        <f t="shared" si="838"/>
        <v>-0.263342475815067-0.584470114129293i</v>
      </c>
      <c r="D2920" s="57" t="str">
        <f t="shared" si="839"/>
        <v>6.97823109010007-2.97749132200818i</v>
      </c>
      <c r="E2920" s="57" t="str">
        <f t="shared" si="840"/>
        <v>209.377328238673-57.7282277380048i</v>
      </c>
      <c r="F2920" s="57" t="str">
        <f t="shared" si="841"/>
        <v>3.77430031904251-1.71276405973028i</v>
      </c>
      <c r="G2920" s="57" t="str">
        <f t="shared" si="842"/>
        <v>0.982931704568163-0.129525938417325i</v>
      </c>
      <c r="H2920" s="57" t="str">
        <f t="shared" si="843"/>
        <v>4.53837667233871-266.431304025885i</v>
      </c>
      <c r="I2920" s="57" t="str">
        <f t="shared" si="844"/>
        <v>-1.2390149433927-2.85874467482437i</v>
      </c>
      <c r="K2920" s="57" t="str">
        <f t="shared" si="845"/>
        <v>0.000766982206838685-0.00301632288359283i</v>
      </c>
      <c r="L2920" s="57" t="str">
        <f t="shared" si="846"/>
        <v>0.000125-0.00918680803960927i</v>
      </c>
      <c r="M2920" s="57" t="str">
        <f t="shared" si="847"/>
        <v>0.0015-0.00442865579052289i</v>
      </c>
      <c r="N2920" s="57">
        <f t="shared" si="848"/>
        <v>65.745282749712118</v>
      </c>
      <c r="O2920" s="57">
        <f t="shared" si="849"/>
        <v>3.8620618154030968</v>
      </c>
      <c r="P2920" s="371">
        <f t="shared" si="850"/>
        <v>-3.8620618154030968</v>
      </c>
      <c r="Q2920" s="371">
        <f t="shared" si="851"/>
        <v>-114.25471725028788</v>
      </c>
      <c r="R2920" s="12">
        <f t="shared" si="852"/>
        <v>65.745282749712118</v>
      </c>
      <c r="S2920" s="57">
        <f t="shared" si="853"/>
        <v>54.616304506476368</v>
      </c>
      <c r="T2920" s="12">
        <f t="shared" si="836"/>
        <v>-3.8620618154030968</v>
      </c>
    </row>
    <row r="2921" spans="1:20" x14ac:dyDescent="0.25">
      <c r="A2921" s="57">
        <f t="shared" si="837"/>
        <v>344468.38658316719</v>
      </c>
      <c r="B2921" s="12">
        <f t="shared" si="854"/>
        <v>54823.846463600974</v>
      </c>
      <c r="C2921" s="57" t="str">
        <f t="shared" si="838"/>
        <v>-0.263542573839174-0.581716158774684i</v>
      </c>
      <c r="D2921" s="57" t="str">
        <f t="shared" si="839"/>
        <v>6.97263750615136-2.98245799575169i</v>
      </c>
      <c r="E2921" s="57" t="str">
        <f t="shared" si="840"/>
        <v>209.287973609505-58.1146018863i</v>
      </c>
      <c r="F2921" s="57" t="str">
        <f t="shared" si="841"/>
        <v>3.77380985391467-1.70998809094393i</v>
      </c>
      <c r="G2921" s="57" t="str">
        <f t="shared" si="842"/>
        <v>0.982803973947016-0.130001241305492i</v>
      </c>
      <c r="H2921" s="57" t="str">
        <f t="shared" si="843"/>
        <v>4.49576042386369-265.292263551984i</v>
      </c>
      <c r="I2921" s="57" t="str">
        <f t="shared" si="844"/>
        <v>-1.23189379046593-2.84600860518951i</v>
      </c>
      <c r="K2921" s="57" t="str">
        <f t="shared" si="845"/>
        <v>0.000766320655540724-0.00300542844041018i</v>
      </c>
      <c r="L2921" s="57" t="str">
        <f t="shared" si="846"/>
        <v>0.000125-0.00915203032437659i</v>
      </c>
      <c r="M2921" s="57" t="str">
        <f t="shared" si="847"/>
        <v>0.0015-0.00441189060621925i</v>
      </c>
      <c r="N2921" s="57">
        <f t="shared" si="848"/>
        <v>65.627417976194948</v>
      </c>
      <c r="O2921" s="57">
        <f t="shared" si="849"/>
        <v>3.8950126094893713</v>
      </c>
      <c r="P2921" s="371">
        <f t="shared" si="850"/>
        <v>-3.8950126094893713</v>
      </c>
      <c r="Q2921" s="371">
        <f t="shared" si="851"/>
        <v>-114.37258202380505</v>
      </c>
      <c r="R2921" s="12">
        <f t="shared" si="852"/>
        <v>65.627417976194948</v>
      </c>
      <c r="S2921" s="57">
        <f t="shared" si="853"/>
        <v>54.823846463600972</v>
      </c>
      <c r="T2921" s="12">
        <f t="shared" si="836"/>
        <v>-3.8950126094893713</v>
      </c>
    </row>
    <row r="2922" spans="1:20" x14ac:dyDescent="0.25">
      <c r="A2922" s="57">
        <f t="shared" si="837"/>
        <v>345777.36645218323</v>
      </c>
      <c r="B2922" s="12">
        <f t="shared" si="854"/>
        <v>55032.177080162663</v>
      </c>
      <c r="C2922" s="57" t="str">
        <f t="shared" si="838"/>
        <v>-0.263739556315394-0.578968475064256i</v>
      </c>
      <c r="D2922" s="57" t="str">
        <f t="shared" si="839"/>
        <v>6.96701039292317-2.98744136342908i</v>
      </c>
      <c r="E2922" s="57" t="str">
        <f t="shared" si="840"/>
        <v>209.19700425291-58.5017273372578i</v>
      </c>
      <c r="F2922" s="57" t="str">
        <f t="shared" si="841"/>
        <v>3.7733157830828-1.70723575002072i</v>
      </c>
      <c r="G2922" s="57" t="str">
        <f t="shared" si="842"/>
        <v>0.982675304301285-0.130478161458776i</v>
      </c>
      <c r="H2922" s="57" t="str">
        <f t="shared" si="843"/>
        <v>4.45360001688392-264.159132291084i</v>
      </c>
      <c r="I2922" s="57" t="str">
        <f t="shared" si="844"/>
        <v>-1.22483161958703-2.83333906202931i</v>
      </c>
      <c r="K2922" s="57" t="str">
        <f t="shared" si="845"/>
        <v>0.000765663191414621-0.00299457687889902i</v>
      </c>
      <c r="L2922" s="57" t="str">
        <f t="shared" si="846"/>
        <v>0.000125-0.00911738426417272i</v>
      </c>
      <c r="M2922" s="57" t="str">
        <f t="shared" si="847"/>
        <v>0.0015-0.00439518888844315i</v>
      </c>
      <c r="N2922" s="57">
        <f t="shared" si="848"/>
        <v>65.509143809674427</v>
      </c>
      <c r="O2922" s="57">
        <f t="shared" si="849"/>
        <v>3.9279914163581662</v>
      </c>
      <c r="P2922" s="371">
        <f t="shared" si="850"/>
        <v>-3.9279914163581662</v>
      </c>
      <c r="Q2922" s="371">
        <f t="shared" si="851"/>
        <v>-114.49085619032557</v>
      </c>
      <c r="R2922" s="12">
        <f t="shared" si="852"/>
        <v>65.509143809674427</v>
      </c>
      <c r="S2922" s="57">
        <f t="shared" si="853"/>
        <v>55.032177080162661</v>
      </c>
      <c r="T2922" s="12">
        <f t="shared" si="836"/>
        <v>-3.9279914163581662</v>
      </c>
    </row>
    <row r="2923" spans="1:20" x14ac:dyDescent="0.25">
      <c r="A2923" s="57">
        <f t="shared" si="837"/>
        <v>347091.32044470153</v>
      </c>
      <c r="B2923" s="12">
        <f t="shared" si="854"/>
        <v>55241.299353067283</v>
      </c>
      <c r="C2923" s="57" t="str">
        <f t="shared" si="838"/>
        <v>-0.26393341650835-0.576227050392309i</v>
      </c>
      <c r="D2923" s="57" t="str">
        <f t="shared" si="839"/>
        <v>6.96134961139019-2.99244126093124i</v>
      </c>
      <c r="E2923" s="57" t="str">
        <f t="shared" si="840"/>
        <v>209.10441334113-58.8896013376733i</v>
      </c>
      <c r="F2923" s="57" t="str">
        <f t="shared" si="841"/>
        <v>3.77281808101081-1.70450698664271i</v>
      </c>
      <c r="G2923" s="57" t="str">
        <f t="shared" si="842"/>
        <v>0.982545688980655-0.130956702944849i</v>
      </c>
      <c r="H2923" s="57" t="str">
        <f t="shared" si="843"/>
        <v>4.41188967090443-263.031867343341i</v>
      </c>
      <c r="I2923" s="57" t="str">
        <f t="shared" si="844"/>
        <v>-1.21782788536342-2.82073553219948i</v>
      </c>
      <c r="K2923" s="57" t="str">
        <f t="shared" si="845"/>
        <v>0.000765009777068853-0.00298376804450915i</v>
      </c>
      <c r="L2923" s="57" t="str">
        <f t="shared" si="846"/>
        <v>0.000125-0.0090828693606025i</v>
      </c>
      <c r="M2923" s="57" t="str">
        <f t="shared" si="847"/>
        <v>0.0015-0.0043785503969348i</v>
      </c>
      <c r="N2923" s="57">
        <f t="shared" si="848"/>
        <v>65.390459128361755</v>
      </c>
      <c r="O2923" s="57">
        <f t="shared" si="849"/>
        <v>3.960998311170894</v>
      </c>
      <c r="P2923" s="371">
        <f t="shared" si="850"/>
        <v>-3.960998311170894</v>
      </c>
      <c r="Q2923" s="371">
        <f t="shared" si="851"/>
        <v>-114.60954087163825</v>
      </c>
      <c r="R2923" s="12">
        <f t="shared" si="852"/>
        <v>65.390459128361755</v>
      </c>
      <c r="S2923" s="57">
        <f t="shared" si="853"/>
        <v>55.241299353067284</v>
      </c>
      <c r="T2923" s="12">
        <f t="shared" si="836"/>
        <v>-3.960998311170894</v>
      </c>
    </row>
    <row r="2924" spans="1:20" x14ac:dyDescent="0.25">
      <c r="A2924" s="57">
        <f t="shared" si="837"/>
        <v>348410.26746239141</v>
      </c>
      <c r="B2924" s="12">
        <f t="shared" si="854"/>
        <v>55451.216290608943</v>
      </c>
      <c r="C2924" s="57" t="str">
        <f t="shared" si="838"/>
        <v>-0.264124147739982-0.57349187216499i</v>
      </c>
      <c r="D2924" s="57" t="str">
        <f t="shared" si="839"/>
        <v>6.95565502280727-2.99745752270487i</v>
      </c>
      <c r="E2924" s="57" t="str">
        <f t="shared" si="840"/>
        <v>209.010194002705-59.2782211037705i</v>
      </c>
      <c r="F2924" s="57" t="str">
        <f t="shared" si="841"/>
        <v>3.77231672199626-1.70180175071557i</v>
      </c>
      <c r="G2924" s="57" t="str">
        <f t="shared" si="842"/>
        <v>0.982415121291515-0.131436869824617i</v>
      </c>
      <c r="H2924" s="57" t="str">
        <f t="shared" si="843"/>
        <v>4.37062369239942-261.910426254292i</v>
      </c>
      <c r="I2924" s="57" t="str">
        <f t="shared" si="844"/>
        <v>-1.21088204807527-2.80819750818008i</v>
      </c>
      <c r="K2924" s="57" t="str">
        <f t="shared" si="845"/>
        <v>0.000764360375347-0.0029730017832607i</v>
      </c>
      <c r="L2924" s="57" t="str">
        <f t="shared" si="846"/>
        <v>0.000125-0.00904848511715724i</v>
      </c>
      <c r="M2924" s="57" t="str">
        <f t="shared" si="847"/>
        <v>0.0015-0.00436197489234389i</v>
      </c>
      <c r="N2924" s="57">
        <f t="shared" si="848"/>
        <v>65.271362801196275</v>
      </c>
      <c r="O2924" s="57">
        <f t="shared" si="849"/>
        <v>3.9940333701967408</v>
      </c>
      <c r="P2924" s="371">
        <f t="shared" si="850"/>
        <v>-3.9940333701967408</v>
      </c>
      <c r="Q2924" s="371">
        <f t="shared" si="851"/>
        <v>-114.72863719880372</v>
      </c>
      <c r="R2924" s="12">
        <f t="shared" si="852"/>
        <v>65.271362801196275</v>
      </c>
      <c r="S2924" s="57">
        <f t="shared" si="853"/>
        <v>55.45121629060894</v>
      </c>
      <c r="T2924" s="12">
        <f t="shared" ref="T2924:T2987" si="855">P2924</f>
        <v>-3.9940333701967408</v>
      </c>
    </row>
    <row r="2925" spans="1:20" x14ac:dyDescent="0.25">
      <c r="A2925" s="57">
        <f t="shared" ref="A2925:A2988" si="856">2*PI()*B2925</f>
        <v>349734.22647874849</v>
      </c>
      <c r="B2925" s="12">
        <f t="shared" si="854"/>
        <v>55661.930912513257</v>
      </c>
      <c r="C2925" s="57" t="str">
        <f t="shared" ref="C2925:C2988" si="857">IMPRODUCT(D2925,E2925,$C$40,,K2925,$C$41)</f>
        <v>-0.264311743387419-0.570762927800939i</v>
      </c>
      <c r="D2925" s="57" t="str">
        <f t="shared" ref="D2925:D2988" si="858">IMDIV(IMPRODUCT($C$37,$C$38,COMPLEX(1,A2925/$C$38)),IMSUM(-1*A2925*A2925/$C$39,COMPLEX(0,1*A2925)))</f>
        <v>6.94992648872404-3.00248998174545i</v>
      </c>
      <c r="E2925" s="57" t="str">
        <f t="shared" ref="E2925:E2988" si="859">IMDIV(IMPRODUCT(IMSUM(F2925,G2925),$C$29,H2925),IMSUM(1,I2925))</f>
        <v>208.914339322139-59.6675838204224i</v>
      </c>
      <c r="F2925" s="57" t="str">
        <f t="shared" ref="F2925:F2988" si="860">IMDIV(IMPRODUCT($C$14,$C$15,COMPLEX(1,A2925/$C$15)),IMSUM(-1*A2925*A2925/$C$16,COMPLEX(0,A2925)))</f>
        <v>3.77181168016962-1.69911999236667i</v>
      </c>
      <c r="G2925" s="57" t="str">
        <f t="shared" ref="G2925:G2988" si="861">IMDIV(1,COMPLEX(1,A2925*$C$9*$C$10))</f>
        <v>0.98228359449673-0.131918666151966i</v>
      </c>
      <c r="H2925" s="57" t="str">
        <f t="shared" ref="H2925:H2988" si="862">IMDIV($C$3,IMSUM(K2925,COMPLEX(0,$C$28*A2925)))</f>
        <v>4.32979647329366-260.794767008884i</v>
      </c>
      <c r="I2925" s="57" t="str">
        <f t="shared" ref="I2925:I2988" si="863">IMPRODUCT(F2925,$C$29,H2925,$C$31)</f>
        <v>-1.20399357360469-2.79572448799597i</v>
      </c>
      <c r="K2925" s="57" t="str">
        <f t="shared" ref="K2925:K2988" si="864">IF($C$26&lt;=0,IMDIV(1,IMSUM(IMDIV(1,L2925),1/$C$18)),IMDIV(1,IMSUM(IMDIV(1,L2925),1/$C$18,IMDIV(1,M2925))))</f>
        <v>0.000763714949325773-0.00296227794174226i</v>
      </c>
      <c r="L2925" s="57" t="str">
        <f t="shared" ref="L2925:L2988" si="865">IMSUM($C$21/$C$22,IMDIV(1,COMPLEX(0,$C$20*$C$22*A2925)))</f>
        <v>0.000125-0.00901423103920829i</v>
      </c>
      <c r="M2925" s="57" t="str">
        <f t="shared" ref="M2925:M2988" si="866">IMSUM($C$25/$C$26,IMDIV(1,COMPLEX(0,$C$24*$C$26*A2925)))</f>
        <v>0.0015-0.00434546213622625i</v>
      </c>
      <c r="N2925" s="57">
        <f t="shared" ref="N2925:N2988" si="867">ABS(R2925)</f>
        <v>65.151853687870414</v>
      </c>
      <c r="O2925" s="57">
        <f t="shared" ref="O2925:O2988" si="868">ABS(P2925)</f>
        <v>4.0270966708274685</v>
      </c>
      <c r="P2925" s="371">
        <f t="shared" ref="P2925:P2988" si="869">20*LOG10(IMABS(C2925))</f>
        <v>-4.0270966708274685</v>
      </c>
      <c r="Q2925" s="371">
        <f t="shared" ref="Q2925:Q2988" si="870">IMARGUMENT(C2925)*180/PI()</f>
        <v>-114.84814631212959</v>
      </c>
      <c r="R2925" s="12">
        <f t="shared" ref="R2925:R2988" si="871">IF(Q2925&lt;0,Q2925+180,Q2925-180)</f>
        <v>65.151853687870414</v>
      </c>
      <c r="S2925" s="57">
        <f t="shared" ref="S2925:S2988" si="872">B2925/1000</f>
        <v>55.661930912513256</v>
      </c>
      <c r="T2925" s="12">
        <f t="shared" si="855"/>
        <v>-4.0270966708274685</v>
      </c>
    </row>
    <row r="2926" spans="1:20" x14ac:dyDescent="0.25">
      <c r="A2926" s="57">
        <f t="shared" si="856"/>
        <v>351063.21653936774</v>
      </c>
      <c r="B2926" s="12">
        <f t="shared" ref="B2926:B2989" si="873">B2925*(1+B$42)</f>
        <v>55873.446249980807</v>
      </c>
      <c r="C2926" s="57" t="str">
        <f t="shared" si="857"/>
        <v>-0.264496196880879-0.568040204731927i</v>
      </c>
      <c r="D2926" s="57" t="str">
        <f t="shared" si="858"/>
        <v>6.94416387099966-3.00753846959051i</v>
      </c>
      <c r="E2926" s="57" t="str">
        <f t="shared" si="859"/>
        <v>208.816842339584-60.05768664036i</v>
      </c>
      <c r="F2926" s="57" t="str">
        <f t="shared" si="860"/>
        <v>3.77130292949344-1.69646166194319i</v>
      </c>
      <c r="G2926" s="57" t="str">
        <f t="shared" si="861"/>
        <v>0.982151101815419-0.132402095973506i</v>
      </c>
      <c r="H2926" s="57" t="str">
        <f t="shared" si="862"/>
        <v>4.28940248947317-259.684848025602i</v>
      </c>
      <c r="I2926" s="57" t="str">
        <f t="shared" si="863"/>
        <v>-1.19716193336605-2.7833159751385i</v>
      </c>
      <c r="K2926" s="57" t="str">
        <f t="shared" si="864"/>
        <v>0.000763073462312931-0.00295159636710871i</v>
      </c>
      <c r="L2926" s="57" t="str">
        <f t="shared" si="865"/>
        <v>0.000125-0.00898010663399912i</v>
      </c>
      <c r="M2926" s="57" t="str">
        <f t="shared" si="866"/>
        <v>0.0015-0.00432901189104029i</v>
      </c>
      <c r="N2926" s="57">
        <f t="shared" si="867"/>
        <v>65.031930638852785</v>
      </c>
      <c r="O2926" s="57">
        <f t="shared" si="868"/>
        <v>4.0601882915925591</v>
      </c>
      <c r="P2926" s="371">
        <f t="shared" si="869"/>
        <v>-4.0601882915925591</v>
      </c>
      <c r="Q2926" s="371">
        <f t="shared" si="870"/>
        <v>-114.96806936114722</v>
      </c>
      <c r="R2926" s="12">
        <f t="shared" si="871"/>
        <v>65.031930638852785</v>
      </c>
      <c r="S2926" s="57">
        <f t="shared" si="872"/>
        <v>55.873446249980809</v>
      </c>
      <c r="T2926" s="12">
        <f t="shared" si="855"/>
        <v>-4.0601882915925591</v>
      </c>
    </row>
    <row r="2927" spans="1:20" x14ac:dyDescent="0.25">
      <c r="A2927" s="57">
        <f t="shared" si="856"/>
        <v>352397.25676221738</v>
      </c>
      <c r="B2927" s="12">
        <f t="shared" si="873"/>
        <v>56085.765345730739</v>
      </c>
      <c r="C2927" s="57" t="str">
        <f t="shared" si="857"/>
        <v>-0.264677501701605-0.565323690403587i</v>
      </c>
      <c r="D2927" s="57" t="str">
        <f t="shared" si="858"/>
        <v>6.93836703181727-3.01260281631273i</v>
      </c>
      <c r="E2927" s="57" t="str">
        <f t="shared" si="859"/>
        <v>208.717696050538-60.4485266833736i</v>
      </c>
      <c r="F2927" s="57" t="str">
        <f t="shared" si="860"/>
        <v>3.77079044376135-1.69382671001017i</v>
      </c>
      <c r="G2927" s="57" t="str">
        <f t="shared" si="861"/>
        <v>0.982017636422729-0.132887163328314i</v>
      </c>
      <c r="H2927" s="57" t="str">
        <f t="shared" si="862"/>
        <v>4.24943629932603-258.580628150688i</v>
      </c>
      <c r="I2927" s="57" t="str">
        <f t="shared" si="863"/>
        <v>-1.1903866042373-2.77097147848833i</v>
      </c>
      <c r="K2927" s="57" t="str">
        <f t="shared" si="864"/>
        <v>0.000762435877845311-0.00294095690707945i</v>
      </c>
      <c r="L2927" s="57" t="str">
        <f t="shared" si="865"/>
        <v>0.000125-0.00894611141063869i</v>
      </c>
      <c r="M2927" s="57" t="str">
        <f t="shared" si="866"/>
        <v>0.0015-0.00431262392014374i</v>
      </c>
      <c r="N2927" s="57">
        <f t="shared" si="867"/>
        <v>64.911592495413316</v>
      </c>
      <c r="O2927" s="57">
        <f t="shared" si="868"/>
        <v>4.0933083121734395</v>
      </c>
      <c r="P2927" s="371">
        <f t="shared" si="869"/>
        <v>-4.0933083121734395</v>
      </c>
      <c r="Q2927" s="371">
        <f t="shared" si="870"/>
        <v>-115.08840750458668</v>
      </c>
      <c r="R2927" s="12">
        <f t="shared" si="871"/>
        <v>64.911592495413316</v>
      </c>
      <c r="S2927" s="57">
        <f t="shared" si="872"/>
        <v>56.085765345730742</v>
      </c>
      <c r="T2927" s="12">
        <f t="shared" si="855"/>
        <v>-4.0933083121734395</v>
      </c>
    </row>
    <row r="2928" spans="1:20" x14ac:dyDescent="0.25">
      <c r="A2928" s="57">
        <f t="shared" si="856"/>
        <v>353736.36633791379</v>
      </c>
      <c r="B2928" s="12">
        <f t="shared" si="873"/>
        <v>56298.891254044516</v>
      </c>
      <c r="C2928" s="57" t="str">
        <f t="shared" si="857"/>
        <v>-0.264855651379791-0.562613372276086i</v>
      </c>
      <c r="D2928" s="57" t="str">
        <f t="shared" si="858"/>
        <v>6.9325358336992-3.01768285051332i</v>
      </c>
      <c r="E2928" s="57" t="str">
        <f t="shared" si="859"/>
        <v>208.616893405539-60.840101035504i</v>
      </c>
      <c r="F2928" s="57" t="str">
        <f t="shared" si="860"/>
        <v>3.77027419659731-1.69121508734857i</v>
      </c>
      <c r="G2928" s="57" t="str">
        <f t="shared" si="861"/>
        <v>0.981883191449609-0.133373872247677i</v>
      </c>
      <c r="H2928" s="57" t="str">
        <f t="shared" si="862"/>
        <v>4.20989254231121-257.482066652451i</v>
      </c>
      <c r="I2928" s="57" t="str">
        <f t="shared" si="863"/>
        <v>-1.18366706849229-2.75869051223979i</v>
      </c>
      <c r="K2928" s="57" t="str">
        <f t="shared" si="864"/>
        <v>0.000761802159686779-0.00293035940993617i</v>
      </c>
      <c r="L2928" s="57" t="str">
        <f t="shared" si="865"/>
        <v>0.000125-0.00891224488009432i</v>
      </c>
      <c r="M2928" s="57" t="str">
        <f t="shared" si="866"/>
        <v>0.0015-0.00429629798779015i</v>
      </c>
      <c r="N2928" s="57">
        <f t="shared" si="867"/>
        <v>64.790838089648275</v>
      </c>
      <c r="O2928" s="57">
        <f t="shared" si="868"/>
        <v>4.1264568134189066</v>
      </c>
      <c r="P2928" s="371">
        <f t="shared" si="869"/>
        <v>-4.1264568134189066</v>
      </c>
      <c r="Q2928" s="371">
        <f t="shared" si="870"/>
        <v>-115.20916191035172</v>
      </c>
      <c r="R2928" s="12">
        <f t="shared" si="871"/>
        <v>64.790838089648275</v>
      </c>
      <c r="S2928" s="57">
        <f t="shared" si="872"/>
        <v>56.298891254044513</v>
      </c>
      <c r="T2928" s="12">
        <f t="shared" si="855"/>
        <v>-4.1264568134189066</v>
      </c>
    </row>
    <row r="2929" spans="1:20" x14ac:dyDescent="0.25">
      <c r="A2929" s="57">
        <f t="shared" si="856"/>
        <v>355080.56452999788</v>
      </c>
      <c r="B2929" s="12">
        <f t="shared" si="873"/>
        <v>56512.827040809883</v>
      </c>
      <c r="C2929" s="57" t="str">
        <f t="shared" si="857"/>
        <v>-0.265030639492548-0.55990923782487i</v>
      </c>
      <c r="D2929" s="57" t="str">
        <f t="shared" si="858"/>
        <v>6.92667013952197-3.02277839931545i</v>
      </c>
      <c r="E2929" s="57" t="str">
        <f t="shared" si="859"/>
        <v>208.514427309863-61.2324067482222i</v>
      </c>
      <c r="F2929" s="57" t="str">
        <f t="shared" si="860"/>
        <v>3.76975416145466-1.68862674495334i</v>
      </c>
      <c r="G2929" s="57" t="str">
        <f t="shared" si="861"/>
        <v>0.981747759982588-0.13386222675482i</v>
      </c>
      <c r="H2929" s="57" t="str">
        <f t="shared" si="862"/>
        <v>4.17076593755639-256.389123215667i</v>
      </c>
      <c r="I2929" s="57" t="str">
        <f t="shared" si="863"/>
        <v>-1.17700281373405-2.74647259582639i</v>
      </c>
      <c r="K2929" s="57" t="str">
        <f t="shared" si="864"/>
        <v>0.000761172271826285-0.00291980372452099i</v>
      </c>
      <c r="L2929" s="57" t="str">
        <f t="shared" si="865"/>
        <v>0.000125-0.00887850655518463i</v>
      </c>
      <c r="M2929" s="57" t="str">
        <f t="shared" si="866"/>
        <v>0.0015-0.00428003385912546i</v>
      </c>
      <c r="N2929" s="57">
        <f t="shared" si="867"/>
        <v>64.669666244505876</v>
      </c>
      <c r="O2929" s="57">
        <f t="shared" si="868"/>
        <v>4.1596338773598767</v>
      </c>
      <c r="P2929" s="371">
        <f t="shared" si="869"/>
        <v>-4.1596338773598767</v>
      </c>
      <c r="Q2929" s="371">
        <f t="shared" si="870"/>
        <v>-115.33033375549412</v>
      </c>
      <c r="R2929" s="12">
        <f t="shared" si="871"/>
        <v>64.669666244505876</v>
      </c>
      <c r="S2929" s="57">
        <f t="shared" si="872"/>
        <v>56.512827040809881</v>
      </c>
      <c r="T2929" s="12">
        <f t="shared" si="855"/>
        <v>-4.1596338773598767</v>
      </c>
    </row>
    <row r="2930" spans="1:20" x14ac:dyDescent="0.25">
      <c r="A2930" s="57">
        <f t="shared" si="856"/>
        <v>356429.87067521189</v>
      </c>
      <c r="B2930" s="12">
        <f t="shared" si="873"/>
        <v>56727.575783564964</v>
      </c>
      <c r="C2930" s="57" t="str">
        <f t="shared" si="857"/>
        <v>-0.265202459661896-0.557211274541434i</v>
      </c>
      <c r="D2930" s="57" t="str">
        <f t="shared" si="858"/>
        <v>6.92076981253175-3.02788928835791i</v>
      </c>
      <c r="E2930" s="57" t="str">
        <f t="shared" si="859"/>
        <v>208.410290623235-61.6254408375991i</v>
      </c>
      <c r="F2930" s="57" t="str">
        <f t="shared" si="860"/>
        <v>3.76923031161539-1.68606163403148i</v>
      </c>
      <c r="G2930" s="57" t="str">
        <f t="shared" si="861"/>
        <v>0.981611335063547-0.134352230864648i</v>
      </c>
      <c r="H2930" s="57" t="str">
        <f t="shared" si="862"/>
        <v>4.13205128248277-255.301757936068i</v>
      </c>
      <c r="I2930" s="57" t="str">
        <f t="shared" si="863"/>
        <v>-1.17039333282914-2.73431725384766i</v>
      </c>
      <c r="K2930" s="57" t="str">
        <f t="shared" si="864"/>
        <v>0.000760546178475865-0.00290928970023447i</v>
      </c>
      <c r="L2930" s="57" t="str">
        <f t="shared" si="865"/>
        <v>0.000125-0.00884489595057244i</v>
      </c>
      <c r="M2930" s="57" t="str">
        <f t="shared" si="866"/>
        <v>0.0015-0.00426383130018477i</v>
      </c>
      <c r="N2930" s="57">
        <f t="shared" si="867"/>
        <v>64.548075773812087</v>
      </c>
      <c r="O2930" s="57">
        <f t="shared" si="868"/>
        <v>4.1928395872240483</v>
      </c>
      <c r="P2930" s="371">
        <f t="shared" si="869"/>
        <v>-4.1928395872240483</v>
      </c>
      <c r="Q2930" s="371">
        <f t="shared" si="870"/>
        <v>-115.45192422618791</v>
      </c>
      <c r="R2930" s="12">
        <f t="shared" si="871"/>
        <v>64.548075773812087</v>
      </c>
      <c r="S2930" s="57">
        <f t="shared" si="872"/>
        <v>56.727575783564966</v>
      </c>
      <c r="T2930" s="12">
        <f t="shared" si="855"/>
        <v>-4.1928395872240483</v>
      </c>
    </row>
    <row r="2931" spans="1:20" x14ac:dyDescent="0.25">
      <c r="A2931" s="57">
        <f t="shared" si="856"/>
        <v>357784.30418377771</v>
      </c>
      <c r="B2931" s="12">
        <f t="shared" si="873"/>
        <v>56943.140571542513</v>
      </c>
      <c r="C2931" s="57" t="str">
        <f t="shared" si="857"/>
        <v>-0.265371105552755-0.554519469934087i</v>
      </c>
      <c r="D2931" s="57" t="str">
        <f t="shared" si="858"/>
        <v>6.91483471635942-3.03301534178865i</v>
      </c>
      <c r="E2931" s="57" t="str">
        <f t="shared" si="859"/>
        <v>208.30447615955-62.0192002834666i</v>
      </c>
      <c r="F2931" s="57" t="str">
        <f t="shared" si="860"/>
        <v>3.76870262018909-1.68351970600003i</v>
      </c>
      <c r="G2931" s="57" t="str">
        <f t="shared" si="861"/>
        <v>0.981473909689496-0.134843888583471i</v>
      </c>
      <c r="H2931" s="57" t="str">
        <f t="shared" si="862"/>
        <v>4.09374345145713-254.219931314921i</v>
      </c>
      <c r="I2931" s="57" t="str">
        <f t="shared" si="863"/>
        <v>-1.16383812384286-2.72222401599708i</v>
      </c>
      <c r="K2931" s="57" t="str">
        <f t="shared" si="864"/>
        <v>0.000759923844068711-0.0028988171870336i</v>
      </c>
      <c r="L2931" s="57" t="str">
        <f t="shared" si="865"/>
        <v>0.000125-0.00881141258275797i</v>
      </c>
      <c r="M2931" s="57" t="str">
        <f t="shared" si="866"/>
        <v>0.0015-0.00424769007788878i</v>
      </c>
      <c r="N2931" s="57">
        <f t="shared" si="867"/>
        <v>64.426065482297531</v>
      </c>
      <c r="O2931" s="57">
        <f t="shared" si="868"/>
        <v>4.2260740274511104</v>
      </c>
      <c r="P2931" s="371">
        <f t="shared" si="869"/>
        <v>-4.2260740274511104</v>
      </c>
      <c r="Q2931" s="371">
        <f t="shared" si="870"/>
        <v>-115.57393451770247</v>
      </c>
      <c r="R2931" s="12">
        <f t="shared" si="871"/>
        <v>64.426065482297531</v>
      </c>
      <c r="S2931" s="57">
        <f t="shared" si="872"/>
        <v>56.943140571542514</v>
      </c>
      <c r="T2931" s="12">
        <f t="shared" si="855"/>
        <v>-4.2260740274511104</v>
      </c>
    </row>
    <row r="2932" spans="1:20" x14ac:dyDescent="0.25">
      <c r="A2932" s="57">
        <f t="shared" si="856"/>
        <v>359143.88453967607</v>
      </c>
      <c r="B2932" s="12">
        <f t="shared" si="873"/>
        <v>57159.524505714377</v>
      </c>
      <c r="C2932" s="57" t="str">
        <f t="shared" si="857"/>
        <v>-0.265536570870981-0.551833811528745i</v>
      </c>
      <c r="D2932" s="57" t="str">
        <f t="shared" si="858"/>
        <v>6.90886471503658-3.03815638225869i</v>
      </c>
      <c r="E2932" s="57" t="str">
        <f t="shared" si="859"/>
        <v>208.196976686584-62.4136820285679i</v>
      </c>
      <c r="F2932" s="57" t="str">
        <f t="shared" si="860"/>
        <v>3.76817106011226-1.68100091248417i</v>
      </c>
      <c r="G2932" s="57" t="str">
        <f t="shared" si="861"/>
        <v>0.981335476812345-0.135337203908729i</v>
      </c>
      <c r="H2932" s="57" t="str">
        <f t="shared" si="862"/>
        <v>4.05583739446981-253.143604253681i</v>
      </c>
      <c r="I2932" s="57" t="str">
        <f t="shared" si="863"/>
        <v>-1.15733668997545-2.71019241699135i</v>
      </c>
      <c r="K2932" s="57" t="str">
        <f t="shared" si="864"/>
        <v>0.000759305233257173-0.00288838603542979i</v>
      </c>
      <c r="L2932" s="57" t="str">
        <f t="shared" si="865"/>
        <v>0.000125-0.00877805597007169i</v>
      </c>
      <c r="M2932" s="57" t="str">
        <f t="shared" si="866"/>
        <v>0.0015-0.00423160996004063i</v>
      </c>
      <c r="N2932" s="57">
        <f t="shared" si="867"/>
        <v>64.303634165623322</v>
      </c>
      <c r="O2932" s="57">
        <f t="shared" si="868"/>
        <v>4.259337283707735</v>
      </c>
      <c r="P2932" s="371">
        <f t="shared" si="869"/>
        <v>-4.259337283707735</v>
      </c>
      <c r="Q2932" s="371">
        <f t="shared" si="870"/>
        <v>-115.69636583437668</v>
      </c>
      <c r="R2932" s="12">
        <f t="shared" si="871"/>
        <v>64.303634165623322</v>
      </c>
      <c r="S2932" s="57">
        <f t="shared" si="872"/>
        <v>57.15952450571438</v>
      </c>
      <c r="T2932" s="12">
        <f t="shared" si="855"/>
        <v>-4.259337283707735</v>
      </c>
    </row>
    <row r="2933" spans="1:20" x14ac:dyDescent="0.25">
      <c r="A2933" s="57">
        <f t="shared" si="856"/>
        <v>360508.63130092685</v>
      </c>
      <c r="B2933" s="12">
        <f t="shared" si="873"/>
        <v>57376.730698836094</v>
      </c>
      <c r="C2933" s="57" t="str">
        <f t="shared" si="857"/>
        <v>-0.265698849361403-0.549154286869777i</v>
      </c>
      <c r="D2933" s="57" t="str">
        <f t="shared" si="858"/>
        <v>6.9028596730111-3.04331223091603i</v>
      </c>
      <c r="E2933" s="57" t="str">
        <f t="shared" si="859"/>
        <v>208.087784925731-62.8088829776957i</v>
      </c>
      <c r="F2933" s="57" t="str">
        <f t="shared" si="860"/>
        <v>3.76763560414734-1.67850520531518i</v>
      </c>
      <c r="G2933" s="57" t="str">
        <f t="shared" si="861"/>
        <v>0.981196029338682-0.13583218082872i</v>
      </c>
      <c r="H2933" s="57" t="str">
        <f t="shared" si="862"/>
        <v>4.01832813583915-252.072738048748i</v>
      </c>
      <c r="I2933" s="57" t="str">
        <f t="shared" si="863"/>
        <v>-1.15088853949923-2.69822199650082i</v>
      </c>
      <c r="K2933" s="57" t="str">
        <f t="shared" si="864"/>
        <v>0.00075869031091089-0.00287799609648695i</v>
      </c>
      <c r="L2933" s="57" t="str">
        <f t="shared" si="865"/>
        <v>0.000125-0.00874482563266753i</v>
      </c>
      <c r="M2933" s="57" t="str">
        <f t="shared" si="866"/>
        <v>0.0015-0.0042155907153224i</v>
      </c>
      <c r="N2933" s="57">
        <f t="shared" si="867"/>
        <v>64.180780610409769</v>
      </c>
      <c r="O2933" s="57">
        <f t="shared" si="868"/>
        <v>4.2926294429023439</v>
      </c>
      <c r="P2933" s="371">
        <f t="shared" si="869"/>
        <v>-4.2926294429023439</v>
      </c>
      <c r="Q2933" s="371">
        <f t="shared" si="870"/>
        <v>-115.81921938959023</v>
      </c>
      <c r="R2933" s="12">
        <f t="shared" si="871"/>
        <v>64.180780610409769</v>
      </c>
      <c r="S2933" s="57">
        <f t="shared" si="872"/>
        <v>57.376730698836091</v>
      </c>
      <c r="T2933" s="12">
        <f t="shared" si="855"/>
        <v>-4.2926294429023439</v>
      </c>
    </row>
    <row r="2934" spans="1:20" x14ac:dyDescent="0.25">
      <c r="A2934" s="57">
        <f t="shared" si="856"/>
        <v>361878.56409987039</v>
      </c>
      <c r="B2934" s="12">
        <f t="shared" si="873"/>
        <v>57594.762275491674</v>
      </c>
      <c r="C2934" s="57" t="str">
        <f t="shared" si="857"/>
        <v>-0.265857934805896-0.546480883520814i</v>
      </c>
      <c r="D2934" s="57" t="str">
        <f t="shared" si="858"/>
        <v>6.89681945516294-3.04848270739963i</v>
      </c>
      <c r="E2934" s="57" t="str">
        <f t="shared" si="859"/>
        <v>207.976893551733-63.2047999968246i</v>
      </c>
      <c r="F2934" s="57" t="str">
        <f t="shared" si="860"/>
        <v>3.76709622488182-1.67603253652848i</v>
      </c>
      <c r="G2934" s="57" t="str">
        <f t="shared" si="861"/>
        <v>0.981055560129547-0.13632882332232i</v>
      </c>
      <c r="H2934" s="57" t="str">
        <f t="shared" si="862"/>
        <v>3.98121077294035-251.007294386279i</v>
      </c>
      <c r="I2934" s="57" t="str">
        <f t="shared" si="863"/>
        <v>-1.1444931856966-2.6863122990809i</v>
      </c>
      <c r="K2934" s="57" t="str">
        <f t="shared" si="864"/>
        <v>0.000758079042114816-0.00286764722181948i</v>
      </c>
      <c r="L2934" s="57" t="str">
        <f t="shared" si="865"/>
        <v>0.000125-0.00871172109251597i</v>
      </c>
      <c r="M2934" s="57" t="str">
        <f t="shared" si="866"/>
        <v>0.0015-0.00419963211329189i</v>
      </c>
      <c r="N2934" s="57">
        <f t="shared" si="867"/>
        <v>64.057503594262613</v>
      </c>
      <c r="O2934" s="57">
        <f t="shared" si="868"/>
        <v>4.325950593200548</v>
      </c>
      <c r="P2934" s="371">
        <f t="shared" si="869"/>
        <v>-4.325950593200548</v>
      </c>
      <c r="Q2934" s="371">
        <f t="shared" si="870"/>
        <v>-115.94249640573739</v>
      </c>
      <c r="R2934" s="12">
        <f t="shared" si="871"/>
        <v>64.057503594262613</v>
      </c>
      <c r="S2934" s="57">
        <f t="shared" si="872"/>
        <v>57.594762275491675</v>
      </c>
      <c r="T2934" s="12">
        <f t="shared" si="855"/>
        <v>-4.325950593200548</v>
      </c>
    </row>
    <row r="2935" spans="1:20" x14ac:dyDescent="0.25">
      <c r="A2935" s="57">
        <f t="shared" si="856"/>
        <v>363253.70264344994</v>
      </c>
      <c r="B2935" s="12">
        <f t="shared" si="873"/>
        <v>57813.622372138547</v>
      </c>
      <c r="C2935" s="57" t="str">
        <f t="shared" si="857"/>
        <v>-0.266013821021465-0.54381358906564i</v>
      </c>
      <c r="D2935" s="57" t="str">
        <f t="shared" si="858"/>
        <v>6.89074392682046-3.05366762983371i</v>
      </c>
      <c r="E2935" s="57" t="str">
        <f t="shared" si="859"/>
        <v>207.864295192423-63.6014299122264i</v>
      </c>
      <c r="F2935" s="57" t="str">
        <f t="shared" si="860"/>
        <v>3.7665528947275-1.67358285836163i</v>
      </c>
      <c r="G2935" s="57" t="str">
        <f t="shared" si="861"/>
        <v>0.980914062000201-0.136827135358695i</v>
      </c>
      <c r="H2935" s="57" t="str">
        <f t="shared" si="862"/>
        <v>3.94448047495969-249.947235337109i</v>
      </c>
      <c r="I2935" s="57" t="str">
        <f t="shared" si="863"/>
        <v>-1.13815014679899-2.67446287410493i</v>
      </c>
      <c r="K2935" s="57" t="str">
        <f t="shared" si="864"/>
        <v>0.000757471392167343-0.0028573392635903i</v>
      </c>
      <c r="L2935" s="57" t="str">
        <f t="shared" si="865"/>
        <v>0.000125-0.00867874187339709i</v>
      </c>
      <c r="M2935" s="57" t="str">
        <f t="shared" si="866"/>
        <v>0.0015-0.00418373392437925i</v>
      </c>
      <c r="N2935" s="57">
        <f t="shared" si="867"/>
        <v>63.933801885802211</v>
      </c>
      <c r="O2935" s="57">
        <f t="shared" si="868"/>
        <v>4.3593008240399325</v>
      </c>
      <c r="P2935" s="371">
        <f t="shared" si="869"/>
        <v>-4.3593008240399325</v>
      </c>
      <c r="Q2935" s="371">
        <f t="shared" si="870"/>
        <v>-116.06619811419779</v>
      </c>
      <c r="R2935" s="12">
        <f t="shared" si="871"/>
        <v>63.933801885802211</v>
      </c>
      <c r="S2935" s="57">
        <f t="shared" si="872"/>
        <v>57.813622372138546</v>
      </c>
      <c r="T2935" s="12">
        <f t="shared" si="855"/>
        <v>-4.3593008240399325</v>
      </c>
    </row>
    <row r="2936" spans="1:20" x14ac:dyDescent="0.25">
      <c r="A2936" s="57">
        <f t="shared" si="856"/>
        <v>364634.06671349506</v>
      </c>
      <c r="B2936" s="12">
        <f t="shared" si="873"/>
        <v>58033.314137152673</v>
      </c>
      <c r="C2936" s="57" t="str">
        <f t="shared" si="857"/>
        <v>-0.26616650185835-0.541152391109061i</v>
      </c>
      <c r="D2936" s="57" t="str">
        <f t="shared" si="858"/>
        <v>6.8846329537765-3.05886681482197i</v>
      </c>
      <c r="E2936" s="57" t="str">
        <f t="shared" si="859"/>
        <v>207.749982428475-63.9987695095822i</v>
      </c>
      <c r="F2936" s="57" t="str">
        <f t="shared" si="860"/>
        <v>3.76600558591949-1.67115612325233i</v>
      </c>
      <c r="G2936" s="57" t="str">
        <f t="shared" si="861"/>
        <v>0.98077152771991-0.137327120897018i</v>
      </c>
      <c r="H2936" s="57" t="str">
        <f t="shared" si="862"/>
        <v>3.90813248167239-248.892523351729i</v>
      </c>
      <c r="I2936" s="57" t="str">
        <f t="shared" si="863"/>
        <v>-1.13185894592668-2.66267327569785i</v>
      </c>
      <c r="K2936" s="57" t="str">
        <f t="shared" si="864"/>
        <v>0.000756867326578388-0.00284707207450885i</v>
      </c>
      <c r="L2936" s="57" t="str">
        <f t="shared" si="865"/>
        <v>0.000125-0.00864588750089364i</v>
      </c>
      <c r="M2936" s="57" t="str">
        <f t="shared" si="866"/>
        <v>0.0015-0.00416789591988369i</v>
      </c>
      <c r="N2936" s="57">
        <f t="shared" si="867"/>
        <v>63.809674244692246</v>
      </c>
      <c r="O2936" s="57">
        <f t="shared" si="868"/>
        <v>4.3926802261454192</v>
      </c>
      <c r="P2936" s="371">
        <f t="shared" si="869"/>
        <v>-4.3926802261454192</v>
      </c>
      <c r="Q2936" s="371">
        <f t="shared" si="870"/>
        <v>-116.19032575530775</v>
      </c>
      <c r="R2936" s="12">
        <f t="shared" si="871"/>
        <v>63.809674244692246</v>
      </c>
      <c r="S2936" s="57">
        <f t="shared" si="872"/>
        <v>58.033314137152672</v>
      </c>
      <c r="T2936" s="12">
        <f t="shared" si="855"/>
        <v>-4.3926802261454192</v>
      </c>
    </row>
    <row r="2937" spans="1:20" x14ac:dyDescent="0.25">
      <c r="A2937" s="57">
        <f t="shared" si="856"/>
        <v>366019.67616700631</v>
      </c>
      <c r="B2937" s="12">
        <f t="shared" si="873"/>
        <v>58253.840730873853</v>
      </c>
      <c r="C2937" s="57" t="str">
        <f t="shared" si="857"/>
        <v>-0.266315971198165-0.538497277277834i</v>
      </c>
      <c r="D2937" s="57" t="str">
        <f t="shared" si="858"/>
        <v>6.87848640230491-3.06408007744208i</v>
      </c>
      <c r="E2937" s="57" t="str">
        <f t="shared" si="859"/>
        <v>207.633947793158-64.3968155330779i</v>
      </c>
      <c r="F2937" s="57" t="str">
        <f t="shared" si="860"/>
        <v>3.76545427051544-1.6687522838364i</v>
      </c>
      <c r="G2937" s="57" t="str">
        <f t="shared" si="861"/>
        <v>0.980627950011707-0.137828783886182i</v>
      </c>
      <c r="H2937" s="57" t="str">
        <f t="shared" si="862"/>
        <v>3.87216210224435-247.843121255353i</v>
      </c>
      <c r="I2937" s="57" t="str">
        <f t="shared" si="863"/>
        <v>-1.12561911102944-2.65094306267113i</v>
      </c>
      <c r="K2937" s="57" t="str">
        <f t="shared" si="864"/>
        <v>0.000756266811067534-0.00283684550782921i</v>
      </c>
      <c r="L2937" s="57" t="str">
        <f t="shared" si="865"/>
        <v>0.000125-0.00861315750238464i</v>
      </c>
      <c r="M2937" s="57" t="str">
        <f t="shared" si="866"/>
        <v>0.0015-0.00415211787197021i</v>
      </c>
      <c r="N2937" s="57">
        <f t="shared" si="867"/>
        <v>63.685119421668801</v>
      </c>
      <c r="O2937" s="57">
        <f t="shared" si="868"/>
        <v>4.4260888915440857</v>
      </c>
      <c r="P2937" s="371">
        <f t="shared" si="869"/>
        <v>-4.4260888915440857</v>
      </c>
      <c r="Q2937" s="371">
        <f t="shared" si="870"/>
        <v>-116.3148805783312</v>
      </c>
      <c r="R2937" s="12">
        <f t="shared" si="871"/>
        <v>63.685119421668801</v>
      </c>
      <c r="S2937" s="57">
        <f t="shared" si="872"/>
        <v>58.253840730873854</v>
      </c>
      <c r="T2937" s="12">
        <f t="shared" si="855"/>
        <v>-4.4260888915440857</v>
      </c>
    </row>
    <row r="2938" spans="1:20" x14ac:dyDescent="0.25">
      <c r="A2938" s="57">
        <f t="shared" si="856"/>
        <v>367410.550936441</v>
      </c>
      <c r="B2938" s="12">
        <f t="shared" si="873"/>
        <v>58475.205325651179</v>
      </c>
      <c r="C2938" s="57" t="str">
        <f t="shared" si="857"/>
        <v>-0.26646222295204-0.535848235221554i</v>
      </c>
      <c r="D2938" s="57" t="str">
        <f t="shared" si="858"/>
        <v>6.87230413917681-3.06930723124021i</v>
      </c>
      <c r="E2938" s="57" t="str">
        <f t="shared" si="859"/>
        <v>207.516183772101-64.7955646844969i</v>
      </c>
      <c r="F2938" s="57" t="str">
        <f t="shared" si="860"/>
        <v>3.76489892039454-1.66637129294575i</v>
      </c>
      <c r="G2938" s="57" t="str">
        <f t="shared" si="861"/>
        <v>0.980483321552177-0.138332128264503i</v>
      </c>
      <c r="H2938" s="57" t="str">
        <f t="shared" si="862"/>
        <v>3.8365647140569-246.79899224306i</v>
      </c>
      <c r="I2938" s="57" t="str">
        <f t="shared" si="863"/>
        <v>-1.11943017482809-2.63927179845868i</v>
      </c>
      <c r="K2938" s="57" t="str">
        <f t="shared" si="864"/>
        <v>0.000755669811562142-0.00282665941734803i</v>
      </c>
      <c r="L2938" s="57" t="str">
        <f t="shared" si="865"/>
        <v>0.000125-0.00858055140703787i</v>
      </c>
      <c r="M2938" s="57" t="str">
        <f t="shared" si="866"/>
        <v>0.0015-0.00413639955366628i</v>
      </c>
      <c r="N2938" s="57">
        <f t="shared" si="867"/>
        <v>63.560136158569321</v>
      </c>
      <c r="O2938" s="57">
        <f t="shared" si="868"/>
        <v>4.4595269135809641</v>
      </c>
      <c r="P2938" s="371">
        <f t="shared" si="869"/>
        <v>-4.4595269135809641</v>
      </c>
      <c r="Q2938" s="371">
        <f t="shared" si="870"/>
        <v>-116.43986384143068</v>
      </c>
      <c r="R2938" s="12">
        <f t="shared" si="871"/>
        <v>63.560136158569321</v>
      </c>
      <c r="S2938" s="57">
        <f t="shared" si="872"/>
        <v>58.475205325651181</v>
      </c>
      <c r="T2938" s="12">
        <f t="shared" si="855"/>
        <v>-4.4595269135809641</v>
      </c>
    </row>
    <row r="2939" spans="1:20" x14ac:dyDescent="0.25">
      <c r="A2939" s="57">
        <f t="shared" si="856"/>
        <v>368806.71102999948</v>
      </c>
      <c r="B2939" s="12">
        <f t="shared" si="873"/>
        <v>58697.411105888656</v>
      </c>
      <c r="C2939" s="57" t="str">
        <f t="shared" si="857"/>
        <v>-0.266605251058809-0.533205252613644i</v>
      </c>
      <c r="D2939" s="57" t="str">
        <f t="shared" si="858"/>
        <v>6.86608603167784-3.07454808822593i</v>
      </c>
      <c r="E2939" s="57" t="str">
        <f t="shared" si="859"/>
        <v>207.396682803061-65.195013622293i</v>
      </c>
      <c r="F2939" s="57" t="str">
        <f t="shared" si="860"/>
        <v>3.76433950725689-1.66401310360636i</v>
      </c>
      <c r="G2939" s="57" t="str">
        <f t="shared" si="861"/>
        <v>0.980337634971225-0.138837157959424i</v>
      </c>
      <c r="H2939" s="57" t="str">
        <f t="shared" si="862"/>
        <v>3.80133576155402-245.760099875007i</v>
      </c>
      <c r="I2939" s="57" t="str">
        <f t="shared" si="863"/>
        <v>-1.11329167475683-2.62765905105397i</v>
      </c>
      <c r="K2939" s="57" t="str">
        <f t="shared" si="864"/>
        <v>0.000755076294195491-0.00281651365740262i</v>
      </c>
      <c r="L2939" s="57" t="str">
        <f t="shared" si="865"/>
        <v>0.000125-0.00854806874580379i</v>
      </c>
      <c r="M2939" s="57" t="str">
        <f t="shared" si="866"/>
        <v>0.0015-0.00412074073885861i</v>
      </c>
      <c r="N2939" s="57">
        <f t="shared" si="867"/>
        <v>63.434723188363066</v>
      </c>
      <c r="O2939" s="57">
        <f t="shared" si="868"/>
        <v>4.4929943869336491</v>
      </c>
      <c r="P2939" s="371">
        <f t="shared" si="869"/>
        <v>-4.4929943869336491</v>
      </c>
      <c r="Q2939" s="371">
        <f t="shared" si="870"/>
        <v>-116.56527681163693</v>
      </c>
      <c r="R2939" s="12">
        <f t="shared" si="871"/>
        <v>63.434723188363066</v>
      </c>
      <c r="S2939" s="57">
        <f t="shared" si="872"/>
        <v>58.697411105888655</v>
      </c>
      <c r="T2939" s="12">
        <f t="shared" si="855"/>
        <v>-4.4929943869336491</v>
      </c>
    </row>
    <row r="2940" spans="1:20" x14ac:dyDescent="0.25">
      <c r="A2940" s="57">
        <f t="shared" si="856"/>
        <v>370208.17653191352</v>
      </c>
      <c r="B2940" s="12">
        <f t="shared" si="873"/>
        <v>58920.461268091036</v>
      </c>
      <c r="C2940" s="57" t="str">
        <f t="shared" si="857"/>
        <v>-0.26674504948318-0.530568317152306i</v>
      </c>
      <c r="D2940" s="57" t="str">
        <f t="shared" si="858"/>
        <v>6.85983194762441-3.07980245886674i</v>
      </c>
      <c r="E2940" s="57" t="str">
        <f t="shared" si="859"/>
        <v>207.275437275708-65.5951589606603i</v>
      </c>
      <c r="F2940" s="57" t="str">
        <f t="shared" si="860"/>
        <v>3.76377600262231-1.66167766903621i</v>
      </c>
      <c r="G2940" s="57" t="str">
        <f t="shared" si="861"/>
        <v>0.980190882851851-0.139343876887216i</v>
      </c>
      <c r="H2940" s="57" t="str">
        <f t="shared" si="862"/>
        <v>3.76647075511204-244.726408071723i</v>
      </c>
      <c r="I2940" s="57" t="str">
        <f t="shared" si="863"/>
        <v>-1.10720315290646-2.61610439294791i</v>
      </c>
      <c r="K2940" s="57" t="str">
        <f t="shared" si="864"/>
        <v>0.000754486225304968-0.00280640808286902i</v>
      </c>
      <c r="L2940" s="57" t="str">
        <f t="shared" si="865"/>
        <v>0.000125-0.00851570905140845i</v>
      </c>
      <c r="M2940" s="57" t="str">
        <f t="shared" si="866"/>
        <v>0.0015-0.00410514120228991i</v>
      </c>
      <c r="N2940" s="57">
        <f t="shared" si="867"/>
        <v>63.30887923518317</v>
      </c>
      <c r="O2940" s="57">
        <f t="shared" si="868"/>
        <v>4.5264914076279741</v>
      </c>
      <c r="P2940" s="371">
        <f t="shared" si="869"/>
        <v>-4.5264914076279741</v>
      </c>
      <c r="Q2940" s="371">
        <f t="shared" si="870"/>
        <v>-116.69112076481683</v>
      </c>
      <c r="R2940" s="12">
        <f t="shared" si="871"/>
        <v>63.30887923518317</v>
      </c>
      <c r="S2940" s="57">
        <f t="shared" si="872"/>
        <v>58.920461268091039</v>
      </c>
      <c r="T2940" s="12">
        <f t="shared" si="855"/>
        <v>-4.5264914076279741</v>
      </c>
    </row>
    <row r="2941" spans="1:20" x14ac:dyDescent="0.25">
      <c r="A2941" s="57">
        <f t="shared" si="856"/>
        <v>371614.96760273475</v>
      </c>
      <c r="B2941" s="12">
        <f t="shared" si="873"/>
        <v>59144.359020909782</v>
      </c>
      <c r="C2941" s="57" t="str">
        <f t="shared" si="857"/>
        <v>-0.266881612213975-0.527937416561505i</v>
      </c>
      <c r="D2941" s="57" t="str">
        <f t="shared" si="858"/>
        <v>6.85354175538131-3.08507015208354i</v>
      </c>
      <c r="E2941" s="57" t="str">
        <f t="shared" si="859"/>
        <v>207.152439531401-65.9959972685863i</v>
      </c>
      <c r="F2941" s="57" t="str">
        <f t="shared" si="860"/>
        <v>3.76320837782983-1.65936494264327i</v>
      </c>
      <c r="G2941" s="57" t="str">
        <f t="shared" si="861"/>
        <v>0.980043057729926-0.139852288952675i</v>
      </c>
      <c r="H2941" s="57" t="str">
        <f t="shared" si="862"/>
        <v>3.7319652699305-243.697881109467i</v>
      </c>
      <c r="I2941" s="57" t="str">
        <f t="shared" si="863"/>
        <v>-1.10116415596836-2.6046074010681i</v>
      </c>
      <c r="K2941" s="57" t="str">
        <f t="shared" si="864"/>
        <v>0.000753899571430188-0.00279634254915998i</v>
      </c>
      <c r="L2941" s="57" t="str">
        <f t="shared" si="865"/>
        <v>0.000125-0.00848347185834677i</v>
      </c>
      <c r="M2941" s="57" t="str">
        <f t="shared" si="866"/>
        <v>0.0015-0.00408960071955561i</v>
      </c>
      <c r="N2941" s="57">
        <f t="shared" si="867"/>
        <v>63.182603014355465</v>
      </c>
      <c r="O2941" s="57">
        <f t="shared" si="868"/>
        <v>4.5600180730532731</v>
      </c>
      <c r="P2941" s="371">
        <f t="shared" si="869"/>
        <v>-4.5600180730532731</v>
      </c>
      <c r="Q2941" s="371">
        <f t="shared" si="870"/>
        <v>-116.81739698564454</v>
      </c>
      <c r="R2941" s="12">
        <f t="shared" si="871"/>
        <v>63.182603014355465</v>
      </c>
      <c r="S2941" s="57">
        <f t="shared" si="872"/>
        <v>59.144359020909782</v>
      </c>
      <c r="T2941" s="12">
        <f t="shared" si="855"/>
        <v>-4.5600180730532731</v>
      </c>
    </row>
    <row r="2942" spans="1:20" x14ac:dyDescent="0.25">
      <c r="A2942" s="57">
        <f t="shared" si="856"/>
        <v>373027.10447962512</v>
      </c>
      <c r="B2942" s="12">
        <f t="shared" si="873"/>
        <v>59369.107585189238</v>
      </c>
      <c r="C2942" s="57" t="str">
        <f t="shared" si="857"/>
        <v>-0.267014933262362-0.525312538591975i</v>
      </c>
      <c r="D2942" s="57" t="str">
        <f t="shared" si="858"/>
        <v>6.84721532387845-3.09035097524534i</v>
      </c>
      <c r="E2942" s="57" t="str">
        <f t="shared" si="859"/>
        <v>207.02768186299-66.3975250689072i</v>
      </c>
      <c r="F2942" s="57" t="str">
        <f t="shared" si="860"/>
        <v>3.76263660403648-1.65707487802337i</v>
      </c>
      <c r="G2942" s="57" t="str">
        <f t="shared" si="861"/>
        <v>0.979894152093965-0.140362398048818i</v>
      </c>
      <c r="H2942" s="57" t="str">
        <f t="shared" si="862"/>
        <v>3.69781494494454-242.674483615663i</v>
      </c>
      <c r="I2942" s="57" t="str">
        <f t="shared" si="863"/>
        <v>-1.09517423517924-2.59316765671865i</v>
      </c>
      <c r="K2942" s="57" t="str">
        <f t="shared" si="864"/>
        <v>0.000753316299311213-0.00278631691222304i</v>
      </c>
      <c r="L2942" s="57" t="str">
        <f t="shared" si="865"/>
        <v>0.000125-0.00845135670287581i</v>
      </c>
      <c r="M2942" s="57" t="str">
        <f t="shared" si="866"/>
        <v>0.0015-0.00407411906710062i</v>
      </c>
      <c r="N2942" s="57">
        <f t="shared" si="867"/>
        <v>63.05589323243062</v>
      </c>
      <c r="O2942" s="57">
        <f t="shared" si="868"/>
        <v>4.5935744819778295</v>
      </c>
      <c r="P2942" s="371">
        <f t="shared" si="869"/>
        <v>-4.5935744819778295</v>
      </c>
      <c r="Q2942" s="371">
        <f t="shared" si="870"/>
        <v>-116.94410676756938</v>
      </c>
      <c r="R2942" s="12">
        <f t="shared" si="871"/>
        <v>63.05589323243062</v>
      </c>
      <c r="S2942" s="57">
        <f t="shared" si="872"/>
        <v>59.369107585189241</v>
      </c>
      <c r="T2942" s="12">
        <f t="shared" si="855"/>
        <v>-4.5935744819778295</v>
      </c>
    </row>
    <row r="2943" spans="1:20" x14ac:dyDescent="0.25">
      <c r="A2943" s="57">
        <f t="shared" si="856"/>
        <v>374444.60747664771</v>
      </c>
      <c r="B2943" s="12">
        <f t="shared" si="873"/>
        <v>59594.710194012958</v>
      </c>
      <c r="C2943" s="57" t="str">
        <f t="shared" si="857"/>
        <v>-0.267145006660097-0.522693671022258i</v>
      </c>
      <c r="D2943" s="57" t="str">
        <f t="shared" si="858"/>
        <v>6.84085252262846-3.0956447341649i</v>
      </c>
      <c r="E2943" s="57" t="str">
        <f t="shared" si="859"/>
        <v>206.901156514613-66.7997388373297i</v>
      </c>
      <c r="F2943" s="57" t="str">
        <f t="shared" si="860"/>
        <v>3.76206065221669-1.65480742895822i</v>
      </c>
      <c r="G2943" s="57" t="str">
        <f t="shared" si="861"/>
        <v>0.979744158384899-0.140874208056566i</v>
      </c>
      <c r="H2943" s="57" t="str">
        <f t="shared" si="862"/>
        <v>3.66401548175791-241.656180564403i</v>
      </c>
      <c r="I2943" s="57" t="str">
        <f t="shared" si="863"/>
        <v>-1.08923294626682-2.58178474552139i</v>
      </c>
      <c r="K2943" s="57" t="str">
        <f t="shared" si="864"/>
        <v>0.000752736375886728-0.00277633102853858i</v>
      </c>
      <c r="L2943" s="57" t="str">
        <f t="shared" si="865"/>
        <v>0.000125-0.00841936312300835i</v>
      </c>
      <c r="M2943" s="57" t="str">
        <f t="shared" si="866"/>
        <v>0.0015-0.0040586960222162i</v>
      </c>
      <c r="N2943" s="57">
        <f t="shared" si="867"/>
        <v>62.92874858721791</v>
      </c>
      <c r="O2943" s="57">
        <f t="shared" si="868"/>
        <v>4.6271607345642956</v>
      </c>
      <c r="P2943" s="371">
        <f t="shared" si="869"/>
        <v>-4.6271607345642956</v>
      </c>
      <c r="Q2943" s="371">
        <f t="shared" si="870"/>
        <v>-117.07125141278209</v>
      </c>
      <c r="R2943" s="12">
        <f t="shared" si="871"/>
        <v>62.92874858721791</v>
      </c>
      <c r="S2943" s="57">
        <f t="shared" si="872"/>
        <v>59.594710194012961</v>
      </c>
      <c r="T2943" s="12">
        <f t="shared" si="855"/>
        <v>-4.6271607345642956</v>
      </c>
    </row>
    <row r="2944" spans="1:20" x14ac:dyDescent="0.25">
      <c r="A2944" s="57">
        <f t="shared" si="856"/>
        <v>375867.496985059</v>
      </c>
      <c r="B2944" s="12">
        <f t="shared" si="873"/>
        <v>59821.17009275021</v>
      </c>
      <c r="C2944" s="57" t="str">
        <f t="shared" si="857"/>
        <v>-0.267271826457842-0.520080801659767i</v>
      </c>
      <c r="D2944" s="57" t="str">
        <f t="shared" si="858"/>
        <v>6.83445322174422-3.10095123309409i</v>
      </c>
      <c r="E2944" s="57" t="str">
        <f t="shared" si="859"/>
        <v>206.772855681513-67.2026350014689i</v>
      </c>
      <c r="F2944" s="57" t="str">
        <f t="shared" si="860"/>
        <v>3.76148049316128-1.65256254941322i</v>
      </c>
      <c r="G2944" s="57" t="str">
        <f t="shared" si="861"/>
        <v>0.979593068995857-0.141387722844436i</v>
      </c>
      <c r="H2944" s="57" t="str">
        <f t="shared" si="862"/>
        <v>3.63056264359621-240.64293727202i</v>
      </c>
      <c r="I2944" s="57" t="str">
        <f t="shared" si="863"/>
        <v>-1.08333984939605-2.57045825735772i</v>
      </c>
      <c r="K2944" s="57" t="str">
        <f t="shared" si="864"/>
        <v>0.000752159768292257-0.00276638475511788i</v>
      </c>
      <c r="L2944" s="57" t="str">
        <f t="shared" si="865"/>
        <v>0.000125-0.00838749065850603i</v>
      </c>
      <c r="M2944" s="57" t="str">
        <f t="shared" si="866"/>
        <v>0.0015-0.00404333136303665i</v>
      </c>
      <c r="N2944" s="57">
        <f t="shared" si="867"/>
        <v>62.80116776781577</v>
      </c>
      <c r="O2944" s="57">
        <f t="shared" si="868"/>
        <v>4.6607769323847581</v>
      </c>
      <c r="P2944" s="371">
        <f t="shared" si="869"/>
        <v>-4.6607769323847581</v>
      </c>
      <c r="Q2944" s="371">
        <f t="shared" si="870"/>
        <v>-117.19883223218423</v>
      </c>
      <c r="R2944" s="12">
        <f t="shared" si="871"/>
        <v>62.80116776781577</v>
      </c>
      <c r="S2944" s="57">
        <f t="shared" si="872"/>
        <v>59.821170092750208</v>
      </c>
      <c r="T2944" s="12">
        <f t="shared" si="855"/>
        <v>-4.6607769323847581</v>
      </c>
    </row>
    <row r="2945" spans="1:20" x14ac:dyDescent="0.25">
      <c r="A2945" s="57">
        <f t="shared" si="856"/>
        <v>377295.79347360221</v>
      </c>
      <c r="B2945" s="12">
        <f t="shared" si="873"/>
        <v>60048.490539102662</v>
      </c>
      <c r="C2945" s="57" t="str">
        <f t="shared" si="857"/>
        <v>-0.267395386723436-0.517473918341805i</v>
      </c>
      <c r="D2945" s="57" t="str">
        <f t="shared" si="858"/>
        <v>6.82801729195626-3.10627027471948i</v>
      </c>
      <c r="E2945" s="57" t="str">
        <f t="shared" si="859"/>
        <v>206.642771509847-67.606209939855i</v>
      </c>
      <c r="F2945" s="57" t="str">
        <f t="shared" si="860"/>
        <v>3.76089609747661-1.65034019353546i</v>
      </c>
      <c r="G2945" s="57" t="str">
        <f t="shared" si="861"/>
        <v>0.979440876271932-0.141902946268223i</v>
      </c>
      <c r="H2945" s="57" t="str">
        <f t="shared" si="862"/>
        <v>3.59745225428005-239.634719392723i</v>
      </c>
      <c r="I2945" s="57" t="str">
        <f t="shared" si="863"/>
        <v>-1.07749450911629-2.55918778631154i</v>
      </c>
      <c r="K2945" s="57" t="str">
        <f t="shared" si="864"/>
        <v>0.000751586443858362-0.00275647794950115i</v>
      </c>
      <c r="L2945" s="57" t="str">
        <f t="shared" si="865"/>
        <v>0.000125-0.00835573885087271i</v>
      </c>
      <c r="M2945" s="57" t="str">
        <f t="shared" si="866"/>
        <v>0.0015-0.00402802486853622i</v>
      </c>
      <c r="N2945" s="57">
        <f t="shared" si="867"/>
        <v>62.673149454645255</v>
      </c>
      <c r="O2945" s="57">
        <f t="shared" si="868"/>
        <v>4.6944231784371171</v>
      </c>
      <c r="P2945" s="371">
        <f t="shared" si="869"/>
        <v>-4.6944231784371171</v>
      </c>
      <c r="Q2945" s="371">
        <f t="shared" si="870"/>
        <v>-117.32685054535474</v>
      </c>
      <c r="R2945" s="12">
        <f t="shared" si="871"/>
        <v>62.673149454645255</v>
      </c>
      <c r="S2945" s="57">
        <f t="shared" si="872"/>
        <v>60.048490539102666</v>
      </c>
      <c r="T2945" s="12">
        <f t="shared" si="855"/>
        <v>-4.6944231784371171</v>
      </c>
    </row>
    <row r="2946" spans="1:20" x14ac:dyDescent="0.25">
      <c r="A2946" s="57">
        <f t="shared" si="856"/>
        <v>378729.51748880197</v>
      </c>
      <c r="B2946" s="12">
        <f t="shared" si="873"/>
        <v>60276.674803151254</v>
      </c>
      <c r="C2946" s="57" t="str">
        <f t="shared" si="857"/>
        <v>-0.267515681540241-0.514873008936715i</v>
      </c>
      <c r="D2946" s="57" t="str">
        <f t="shared" si="858"/>
        <v>6.82154460463093-3.11160166015821i</v>
      </c>
      <c r="E2946" s="57" t="str">
        <f t="shared" si="859"/>
        <v>206.510896096522-68.0104599809402i</v>
      </c>
      <c r="F2946" s="57" t="str">
        <f t="shared" si="860"/>
        <v>3.76030743558379-1.64814031565154i</v>
      </c>
      <c r="G2946" s="57" t="str">
        <f t="shared" si="861"/>
        <v>0.97928757250996-0.142419882170679i</v>
      </c>
      <c r="H2946" s="57" t="str">
        <f t="shared" si="862"/>
        <v>3.56468019721769-238.631492914307i</v>
      </c>
      <c r="I2946" s="57" t="str">
        <f t="shared" si="863"/>
        <v>-1.07169649430912-2.54797293061315i</v>
      </c>
      <c r="K2946" s="57" t="str">
        <f t="shared" si="864"/>
        <v>0.000751016370108904-0.00274661046975562i</v>
      </c>
      <c r="L2946" s="57" t="str">
        <f t="shared" si="865"/>
        <v>0.000125-0.00832410724334801i</v>
      </c>
      <c r="M2946" s="57" t="str">
        <f t="shared" si="866"/>
        <v>0.0015-0.00401277631852582i</v>
      </c>
      <c r="N2946" s="57">
        <f t="shared" si="867"/>
        <v>62.544692319484994</v>
      </c>
      <c r="O2946" s="57">
        <f t="shared" si="868"/>
        <v>4.7280995771597283</v>
      </c>
      <c r="P2946" s="371">
        <f t="shared" si="869"/>
        <v>-4.7280995771597283</v>
      </c>
      <c r="Q2946" s="371">
        <f t="shared" si="870"/>
        <v>-117.45530768051501</v>
      </c>
      <c r="R2946" s="12">
        <f t="shared" si="871"/>
        <v>62.544692319484994</v>
      </c>
      <c r="S2946" s="57">
        <f t="shared" si="872"/>
        <v>60.276674803151252</v>
      </c>
      <c r="T2946" s="12">
        <f t="shared" si="855"/>
        <v>-4.7280995771597283</v>
      </c>
    </row>
    <row r="2947" spans="1:20" x14ac:dyDescent="0.25">
      <c r="A2947" s="57">
        <f t="shared" si="856"/>
        <v>380168.68965525937</v>
      </c>
      <c r="B2947" s="12">
        <f t="shared" si="873"/>
        <v>60505.726167403227</v>
      </c>
      <c r="C2947" s="57" t="str">
        <f t="shared" si="857"/>
        <v>-0.267632705005481-0.512278061344948i</v>
      </c>
      <c r="D2947" s="57" t="str">
        <f t="shared" si="858"/>
        <v>6.81503503178814-3.11694518895392i</v>
      </c>
      <c r="E2947" s="57" t="str">
        <f t="shared" si="859"/>
        <v>206.377221489027-68.4153814020893i</v>
      </c>
      <c r="F2947" s="57" t="str">
        <f t="shared" si="860"/>
        <v>3.75971447771775-1.64596287026553i</v>
      </c>
      <c r="G2947" s="57" t="str">
        <f t="shared" si="861"/>
        <v>0.979133149958295-0.142938534381186i</v>
      </c>
      <c r="H2947" s="57" t="str">
        <f t="shared" si="862"/>
        <v>3.53224241441652-237.633224153924i</v>
      </c>
      <c r="I2947" s="57" t="str">
        <f t="shared" si="863"/>
        <v>-1.06594537813696-2.53681329258392i</v>
      </c>
      <c r="K2947" s="57" t="str">
        <f t="shared" si="864"/>
        <v>0.000750449514759256-0.00273678217447356i</v>
      </c>
      <c r="L2947" s="57" t="str">
        <f t="shared" si="865"/>
        <v>0.000125-0.00829259538090061i</v>
      </c>
      <c r="M2947" s="57" t="str">
        <f t="shared" si="866"/>
        <v>0.0015-0.00399758549364995i</v>
      </c>
      <c r="N2947" s="57">
        <f t="shared" si="867"/>
        <v>62.415795025504352</v>
      </c>
      <c r="O2947" s="57">
        <f t="shared" si="868"/>
        <v>4.7618062344476098</v>
      </c>
      <c r="P2947" s="371">
        <f t="shared" si="869"/>
        <v>-4.7618062344476098</v>
      </c>
      <c r="Q2947" s="371">
        <f t="shared" si="870"/>
        <v>-117.58420497449565</v>
      </c>
      <c r="R2947" s="12">
        <f t="shared" si="871"/>
        <v>62.415795025504352</v>
      </c>
      <c r="S2947" s="57">
        <f t="shared" si="872"/>
        <v>60.505726167403225</v>
      </c>
      <c r="T2947" s="12">
        <f t="shared" si="855"/>
        <v>-4.7618062344476098</v>
      </c>
    </row>
    <row r="2948" spans="1:20" x14ac:dyDescent="0.25">
      <c r="A2948" s="57">
        <f t="shared" si="856"/>
        <v>381613.33067594934</v>
      </c>
      <c r="B2948" s="12">
        <f t="shared" si="873"/>
        <v>60735.64792683936</v>
      </c>
      <c r="C2948" s="57" t="str">
        <f t="shared" si="857"/>
        <v>-0.267746451228622-0.509689063500189i</v>
      </c>
      <c r="D2948" s="57" t="str">
        <f t="shared" si="858"/>
        <v>6.80848844611952-3.12230065907285i</v>
      </c>
      <c r="E2948" s="57" t="str">
        <f t="shared" si="859"/>
        <v>206.241739685276-68.8209704285645i</v>
      </c>
      <c r="F2948" s="57" t="str">
        <f t="shared" si="860"/>
        <v>3.75911719392636-1.64380781205676i</v>
      </c>
      <c r="G2948" s="57" t="str">
        <f t="shared" si="861"/>
        <v>0.978977600816586-0.143458906715431i</v>
      </c>
      <c r="H2948" s="57" t="str">
        <f t="shared" si="862"/>
        <v>3.50013490551327-236.63987975391i</v>
      </c>
      <c r="I2948" s="57" t="str">
        <f t="shared" si="863"/>
        <v>-1.0602407379923-2.52570847858188i</v>
      </c>
      <c r="K2948" s="57" t="str">
        <f t="shared" si="864"/>
        <v>0.000749885845714562-0.00272699292277038i</v>
      </c>
      <c r="L2948" s="57" t="str">
        <f t="shared" si="865"/>
        <v>0.000125-0.00826120281022176i</v>
      </c>
      <c r="M2948" s="57" t="str">
        <f t="shared" si="866"/>
        <v>0.0015-0.00398245217538349i</v>
      </c>
      <c r="N2948" s="57">
        <f t="shared" si="867"/>
        <v>62.286456227297421</v>
      </c>
      <c r="O2948" s="57">
        <f t="shared" si="868"/>
        <v>4.7955432576680757</v>
      </c>
      <c r="P2948" s="371">
        <f t="shared" si="869"/>
        <v>-4.7955432576680757</v>
      </c>
      <c r="Q2948" s="371">
        <f t="shared" si="870"/>
        <v>-117.71354377270258</v>
      </c>
      <c r="R2948" s="12">
        <f t="shared" si="871"/>
        <v>62.286456227297421</v>
      </c>
      <c r="S2948" s="57">
        <f t="shared" si="872"/>
        <v>60.735647926839363</v>
      </c>
      <c r="T2948" s="12">
        <f t="shared" si="855"/>
        <v>-4.7955432576680757</v>
      </c>
    </row>
    <row r="2949" spans="1:20" x14ac:dyDescent="0.25">
      <c r="A2949" s="57">
        <f t="shared" si="856"/>
        <v>383063.46133251797</v>
      </c>
      <c r="B2949" s="12">
        <f t="shared" si="873"/>
        <v>60966.44338896135</v>
      </c>
      <c r="C2949" s="57" t="str">
        <f t="shared" si="857"/>
        <v>-0.267856914329759-0.507106003370528i</v>
      </c>
      <c r="D2949" s="57" t="str">
        <f t="shared" si="858"/>
        <v>6.80190472100672-3.12766786690018i</v>
      </c>
      <c r="E2949" s="57" t="str">
        <f t="shared" si="859"/>
        <v>206.104442633467-69.2272232324951i</v>
      </c>
      <c r="F2949" s="57" t="str">
        <f t="shared" si="860"/>
        <v>3.75851555406963-1.64167509587776i</v>
      </c>
      <c r="G2949" s="57" t="str">
        <f t="shared" si="861"/>
        <v>0.978820917235548-0.143981002975073i</v>
      </c>
      <c r="H2949" s="57" t="str">
        <f t="shared" si="862"/>
        <v>3.46835372682256-235.651426677694i</v>
      </c>
      <c r="I2949" s="57" t="str">
        <f t="shared" si="863"/>
        <v>-1.05458215544777-2.51465809894832i</v>
      </c>
      <c r="K2949" s="57" t="str">
        <f t="shared" si="864"/>
        <v>0.000749325331068011-0.00271724257428269i</v>
      </c>
      <c r="L2949" s="57" t="str">
        <f t="shared" si="865"/>
        <v>0.000125-0.0082299290797188i</v>
      </c>
      <c r="M2949" s="57" t="str">
        <f t="shared" si="866"/>
        <v>0.0015-0.00396737614602858i</v>
      </c>
      <c r="N2949" s="57">
        <f t="shared" si="867"/>
        <v>62.156674570919975</v>
      </c>
      <c r="O2949" s="57">
        <f t="shared" si="868"/>
        <v>4.8293107556761692</v>
      </c>
      <c r="P2949" s="371">
        <f t="shared" si="869"/>
        <v>-4.8293107556761692</v>
      </c>
      <c r="Q2949" s="371">
        <f t="shared" si="870"/>
        <v>-117.84332542908002</v>
      </c>
      <c r="R2949" s="12">
        <f t="shared" si="871"/>
        <v>62.156674570919975</v>
      </c>
      <c r="S2949" s="57">
        <f t="shared" si="872"/>
        <v>60.966443388961352</v>
      </c>
      <c r="T2949" s="12">
        <f t="shared" si="855"/>
        <v>-4.8293107556761692</v>
      </c>
    </row>
    <row r="2950" spans="1:20" x14ac:dyDescent="0.25">
      <c r="A2950" s="57">
        <f t="shared" si="856"/>
        <v>384519.10248558159</v>
      </c>
      <c r="B2950" s="12">
        <f t="shared" si="873"/>
        <v>61198.115873839408</v>
      </c>
      <c r="C2950" s="57" t="str">
        <f t="shared" si="857"/>
        <v>-0.267964088438044-0.504528868959607i</v>
      </c>
      <c r="D2950" s="57" t="str">
        <f t="shared" si="858"/>
        <v>6.79528373053993-3.13304660723651i</v>
      </c>
      <c r="E2950" s="57" t="str">
        <f t="shared" si="859"/>
        <v>205.96532223194-69.6341359318395i</v>
      </c>
      <c r="F2950" s="57" t="str">
        <f t="shared" si="860"/>
        <v>3.75790952781885-1.63956467675208i</v>
      </c>
      <c r="G2950" s="57" t="str">
        <f t="shared" si="861"/>
        <v>0.978663091316742-0.144504826947409i</v>
      </c>
      <c r="H2950" s="57" t="str">
        <f t="shared" si="862"/>
        <v>3.43689499040317-234.667832205747i</v>
      </c>
      <c r="I2950" s="57" t="str">
        <f t="shared" si="863"/>
        <v>-1.04896921620681-2.50366176795504i</v>
      </c>
      <c r="K2950" s="57" t="str">
        <f t="shared" si="864"/>
        <v>0.000748767939099121-0.00270753098916636i</v>
      </c>
      <c r="L2950" s="57" t="str">
        <f t="shared" si="865"/>
        <v>0.000125-0.00819877373950872i</v>
      </c>
      <c r="M2950" s="57" t="str">
        <f t="shared" si="866"/>
        <v>0.0015-0.00395235718871148i</v>
      </c>
      <c r="N2950" s="57">
        <f t="shared" si="867"/>
        <v>62.026448693923655</v>
      </c>
      <c r="O2950" s="57">
        <f t="shared" si="868"/>
        <v>4.8631088388306054</v>
      </c>
      <c r="P2950" s="371">
        <f t="shared" si="869"/>
        <v>-4.8631088388306054</v>
      </c>
      <c r="Q2950" s="371">
        <f t="shared" si="870"/>
        <v>-117.97355130607635</v>
      </c>
      <c r="R2950" s="12">
        <f t="shared" si="871"/>
        <v>62.026448693923655</v>
      </c>
      <c r="S2950" s="57">
        <f t="shared" si="872"/>
        <v>61.198115873839406</v>
      </c>
      <c r="T2950" s="12">
        <f t="shared" si="855"/>
        <v>-4.8631088388306054</v>
      </c>
    </row>
    <row r="2951" spans="1:20" x14ac:dyDescent="0.25">
      <c r="A2951" s="57">
        <f t="shared" si="856"/>
        <v>385980.27507502679</v>
      </c>
      <c r="B2951" s="12">
        <f t="shared" si="873"/>
        <v>61430.668714159998</v>
      </c>
      <c r="C2951" s="57" t="str">
        <f t="shared" si="857"/>
        <v>-0.268067967690108-0.501957648307798i</v>
      </c>
      <c r="D2951" s="57" t="str">
        <f t="shared" si="858"/>
        <v>6.78862534953627-3.13843667329444i</v>
      </c>
      <c r="E2951" s="57" t="str">
        <f t="shared" si="859"/>
        <v>205.824370329053-70.0417045893349i</v>
      </c>
      <c r="F2951" s="57" t="str">
        <f t="shared" si="860"/>
        <v>3.75729908465562-1.63747650987211i</v>
      </c>
      <c r="G2951" s="57" t="str">
        <f t="shared" si="861"/>
        <v>0.978504115112346-0.145030382405034i</v>
      </c>
      <c r="H2951" s="57" t="str">
        <f t="shared" si="862"/>
        <v>3.40575486314167-233.689063931606i</v>
      </c>
      <c r="I2951" s="57" t="str">
        <f t="shared" si="863"/>
        <v>-1.04340151005505-2.49271910375253i</v>
      </c>
      <c r="K2951" s="57" t="str">
        <f t="shared" si="864"/>
        <v>0.000748213638272002-0.00269785802809457i</v>
      </c>
      <c r="L2951" s="57" t="str">
        <f t="shared" si="865"/>
        <v>0.000125-0.00816773634141135i</v>
      </c>
      <c r="M2951" s="57" t="str">
        <f t="shared" si="866"/>
        <v>0.0015-0.00393739508737943i</v>
      </c>
      <c r="N2951" s="57">
        <f t="shared" si="867"/>
        <v>61.895777225393331</v>
      </c>
      <c r="O2951" s="57">
        <f t="shared" si="868"/>
        <v>4.8969376190098126</v>
      </c>
      <c r="P2951" s="371">
        <f t="shared" si="869"/>
        <v>-4.8969376190098126</v>
      </c>
      <c r="Q2951" s="371">
        <f t="shared" si="870"/>
        <v>-118.10422277460667</v>
      </c>
      <c r="R2951" s="12">
        <f t="shared" si="871"/>
        <v>61.895777225393331</v>
      </c>
      <c r="S2951" s="57">
        <f t="shared" si="872"/>
        <v>61.430668714159999</v>
      </c>
      <c r="T2951" s="12">
        <f t="shared" si="855"/>
        <v>-4.8969376190098126</v>
      </c>
    </row>
    <row r="2952" spans="1:20" x14ac:dyDescent="0.25">
      <c r="A2952" s="57">
        <f t="shared" si="856"/>
        <v>387447.00012031186</v>
      </c>
      <c r="B2952" s="12">
        <f t="shared" si="873"/>
        <v>61664.105255273804</v>
      </c>
      <c r="C2952" s="57" t="str">
        <f t="shared" si="857"/>
        <v>-0.26816854622854-0.499392329493431i</v>
      </c>
      <c r="D2952" s="57" t="str">
        <f t="shared" si="858"/>
        <v>6.78192945355868-3.14383785669546i</v>
      </c>
      <c r="E2952" s="57" t="str">
        <f t="shared" si="859"/>
        <v>205.681578723063-70.4499252114325i</v>
      </c>
      <c r="F2952" s="57" t="str">
        <f t="shared" si="860"/>
        <v>3.75668419387115-1.63541055059696i</v>
      </c>
      <c r="G2952" s="57" t="str">
        <f t="shared" si="861"/>
        <v>0.97834398062494-0.145557673105497i</v>
      </c>
      <c r="H2952" s="57" t="str">
        <f t="shared" si="862"/>
        <v>3.37492956585345-232.715089757958i</v>
      </c>
      <c r="I2952" s="57" t="str">
        <f t="shared" si="863"/>
        <v>-1.03787863081244-2.4818297283191i</v>
      </c>
      <c r="K2952" s="57" t="str">
        <f t="shared" si="864"/>
        <v>0.000747662397233676-0.00268822355225596i</v>
      </c>
      <c r="L2952" s="57" t="str">
        <f t="shared" si="865"/>
        <v>0.000125-0.00813681643894333i</v>
      </c>
      <c r="M2952" s="57" t="str">
        <f t="shared" si="866"/>
        <v>0.0015-0.00392248962679761i</v>
      </c>
      <c r="N2952" s="57">
        <f t="shared" si="867"/>
        <v>61.764658785984082</v>
      </c>
      <c r="O2952" s="57">
        <f t="shared" si="868"/>
        <v>4.9307972096273547</v>
      </c>
      <c r="P2952" s="371">
        <f t="shared" si="869"/>
        <v>-4.9307972096273547</v>
      </c>
      <c r="Q2952" s="371">
        <f t="shared" si="870"/>
        <v>-118.23534121401592</v>
      </c>
      <c r="R2952" s="12">
        <f t="shared" si="871"/>
        <v>61.764658785984082</v>
      </c>
      <c r="S2952" s="57">
        <f t="shared" si="872"/>
        <v>61.664105255273803</v>
      </c>
      <c r="T2952" s="12">
        <f t="shared" si="855"/>
        <v>-4.9307972096273547</v>
      </c>
    </row>
    <row r="2953" spans="1:20" x14ac:dyDescent="0.25">
      <c r="A2953" s="57">
        <f t="shared" si="856"/>
        <v>388919.29872076906</v>
      </c>
      <c r="B2953" s="12">
        <f t="shared" si="873"/>
        <v>61898.428855243845</v>
      </c>
      <c r="C2953" s="57" t="str">
        <f t="shared" si="857"/>
        <v>-0.268265818200369-0.496832900633981i</v>
      </c>
      <c r="D2953" s="57" t="str">
        <f t="shared" si="858"/>
        <v>6.77519591893475-3.14924994746697i</v>
      </c>
      <c r="E2953" s="57" t="str">
        <f t="shared" si="859"/>
        <v>205.536939162014-70.8587937472333i</v>
      </c>
      <c r="F2953" s="57" t="str">
        <f t="shared" si="860"/>
        <v>3.75606482456526-1.63336675445023i</v>
      </c>
      <c r="G2953" s="57" t="str">
        <f t="shared" si="861"/>
        <v>0.978182679807275-0.146086702790956i</v>
      </c>
      <c r="H2953" s="57" t="str">
        <f t="shared" si="862"/>
        <v>3.34441537240028-231.745877892769i</v>
      </c>
      <c r="I2953" s="57" t="str">
        <f t="shared" si="863"/>
        <v>-1.03240017628586-2.47099326741054i</v>
      </c>
      <c r="K2953" s="57" t="str">
        <f t="shared" si="864"/>
        <v>0.000747114184812396-0.00267862742335263i</v>
      </c>
      <c r="L2953" s="57" t="str">
        <f t="shared" si="865"/>
        <v>0.000125-0.00810601358731155i</v>
      </c>
      <c r="M2953" s="57" t="str">
        <f t="shared" si="866"/>
        <v>0.0015-0.00390764059254593i</v>
      </c>
      <c r="N2953" s="57">
        <f t="shared" si="867"/>
        <v>61.633091987957286</v>
      </c>
      <c r="O2953" s="57">
        <f t="shared" si="868"/>
        <v>4.9646877256483606</v>
      </c>
      <c r="P2953" s="371">
        <f t="shared" si="869"/>
        <v>-4.9646877256483606</v>
      </c>
      <c r="Q2953" s="371">
        <f t="shared" si="870"/>
        <v>-118.36690801204271</v>
      </c>
      <c r="R2953" s="12">
        <f t="shared" si="871"/>
        <v>61.633091987957286</v>
      </c>
      <c r="S2953" s="57">
        <f t="shared" si="872"/>
        <v>61.898428855243843</v>
      </c>
      <c r="T2953" s="12">
        <f t="shared" si="855"/>
        <v>-4.9646877256483606</v>
      </c>
    </row>
    <row r="2954" spans="1:20" x14ac:dyDescent="0.25">
      <c r="A2954" s="57">
        <f t="shared" si="856"/>
        <v>390397.19205590797</v>
      </c>
      <c r="B2954" s="12">
        <f t="shared" si="873"/>
        <v>62133.642884893772</v>
      </c>
      <c r="C2954" s="57" t="str">
        <f t="shared" si="857"/>
        <v>-0.268359777755562-0.494279349887336i</v>
      </c>
      <c r="D2954" s="57" t="str">
        <f t="shared" si="858"/>
        <v>6.76842462277568-3.1546727340394i</v>
      </c>
      <c r="E2954" s="57" t="str">
        <f t="shared" si="859"/>
        <v>205.390443343648-71.268306087397i</v>
      </c>
      <c r="F2954" s="57" t="str">
        <f t="shared" si="860"/>
        <v>3.75544094564567-1.63134507711787i</v>
      </c>
      <c r="G2954" s="57" t="str">
        <f t="shared" si="861"/>
        <v>0.978020204562052-0.146617475187829i</v>
      </c>
      <c r="H2954" s="57" t="str">
        <f t="shared" si="862"/>
        <v>3.31420860882425-230.781396845488i</v>
      </c>
      <c r="I2954" s="57" t="str">
        <f t="shared" si="863"/>
        <v>-1.02696574822263-2.46020935051087i</v>
      </c>
      <c r="K2954" s="57" t="str">
        <f t="shared" si="864"/>
        <v>0.000746568970015935-0.00266906950359825i</v>
      </c>
      <c r="L2954" s="57" t="str">
        <f t="shared" si="865"/>
        <v>0.000125-0.00807532734340661i</v>
      </c>
      <c r="M2954" s="57" t="str">
        <f t="shared" si="866"/>
        <v>0.0015-0.00389284777101608i</v>
      </c>
      <c r="N2954" s="57">
        <f t="shared" si="867"/>
        <v>61.501075435221026</v>
      </c>
      <c r="O2954" s="57">
        <f t="shared" si="868"/>
        <v>4.9986092836052274</v>
      </c>
      <c r="P2954" s="371">
        <f t="shared" si="869"/>
        <v>-4.9986092836052274</v>
      </c>
      <c r="Q2954" s="371">
        <f t="shared" si="870"/>
        <v>-118.49892456477897</v>
      </c>
      <c r="R2954" s="12">
        <f t="shared" si="871"/>
        <v>61.501075435221026</v>
      </c>
      <c r="S2954" s="57">
        <f t="shared" si="872"/>
        <v>62.133642884893774</v>
      </c>
      <c r="T2954" s="12">
        <f t="shared" si="855"/>
        <v>-4.9986092836052274</v>
      </c>
    </row>
    <row r="2955" spans="1:20" x14ac:dyDescent="0.25">
      <c r="A2955" s="57">
        <f t="shared" si="856"/>
        <v>391880.70138572046</v>
      </c>
      <c r="B2955" s="12">
        <f t="shared" si="873"/>
        <v>62369.750727856372</v>
      </c>
      <c r="C2955" s="57" t="str">
        <f t="shared" si="857"/>
        <v>-0.268450419045581-0.491731665453047i</v>
      </c>
      <c r="D2955" s="57" t="str">
        <f t="shared" si="858"/>
        <v>6.7616154429956-3.16010600324377i</v>
      </c>
      <c r="E2955" s="57" t="str">
        <f t="shared" si="859"/>
        <v>205.24208291531-71.6784580630562i</v>
      </c>
      <c r="F2955" s="57" t="str">
        <f t="shared" si="860"/>
        <v>3.754812525827-1.62934547444591i</v>
      </c>
      <c r="G2955" s="57" t="str">
        <f t="shared" si="861"/>
        <v>0.977856546741704-0.147149994006435i</v>
      </c>
      <c r="H2955" s="57" t="str">
        <f t="shared" si="862"/>
        <v>3.28430565249794-229.821615423292i</v>
      </c>
      <c r="I2955" s="57" t="str">
        <f t="shared" si="863"/>
        <v>-1.02157495226441-2.44947761078357i</v>
      </c>
      <c r="K2955" s="57" t="str">
        <f t="shared" si="864"/>
        <v>0.000746026722029966-0.00265954965571614i</v>
      </c>
      <c r="L2955" s="57" t="str">
        <f t="shared" si="865"/>
        <v>0.000125-0.00804475726579655i</v>
      </c>
      <c r="M2955" s="57" t="str">
        <f t="shared" si="866"/>
        <v>0.0015-0.00387811094940832i</v>
      </c>
      <c r="N2955" s="57">
        <f t="shared" si="867"/>
        <v>61.368607723366367</v>
      </c>
      <c r="O2955" s="57">
        <f t="shared" si="868"/>
        <v>5.0325620016135968</v>
      </c>
      <c r="P2955" s="371">
        <f t="shared" si="869"/>
        <v>-5.0325620016135968</v>
      </c>
      <c r="Q2955" s="371">
        <f t="shared" si="870"/>
        <v>-118.63139227663363</v>
      </c>
      <c r="R2955" s="12">
        <f t="shared" si="871"/>
        <v>61.368607723366367</v>
      </c>
      <c r="S2955" s="57">
        <f t="shared" si="872"/>
        <v>62.369750727856371</v>
      </c>
      <c r="T2955" s="12">
        <f t="shared" si="855"/>
        <v>-5.0325620016135968</v>
      </c>
    </row>
    <row r="2956" spans="1:20" x14ac:dyDescent="0.25">
      <c r="A2956" s="57">
        <f t="shared" si="856"/>
        <v>393369.84805098618</v>
      </c>
      <c r="B2956" s="12">
        <f t="shared" si="873"/>
        <v>62606.755780622225</v>
      </c>
      <c r="C2956" s="57" t="str">
        <f t="shared" si="857"/>
        <v>-0.268537736221908-0.489189835573582i</v>
      </c>
      <c r="D2956" s="57" t="str">
        <f t="shared" si="858"/>
        <v>6.75476825833073-3.16554954030906i</v>
      </c>
      <c r="E2956" s="57" t="str">
        <f t="shared" si="859"/>
        <v>205.091849473867-72.0892454447041i</v>
      </c>
      <c r="F2956" s="57" t="str">
        <f t="shared" si="860"/>
        <v>3.75417953363001-1.62736790243832i</v>
      </c>
      <c r="G2956" s="57" t="str">
        <f t="shared" si="861"/>
        <v>0.977691698148167-0.147684262940642i</v>
      </c>
      <c r="H2956" s="57" t="str">
        <f t="shared" si="862"/>
        <v>3.25470293129029-228.866502727404i</v>
      </c>
      <c r="I2956" s="57" t="str">
        <f t="shared" si="863"/>
        <v>-1.01622739790197-2.43879768502395i</v>
      </c>
      <c r="K2956" s="57" t="str">
        <f t="shared" si="864"/>
        <v>0.000745487410216373-0.00265006774293737i</v>
      </c>
      <c r="L2956" s="57" t="str">
        <f t="shared" si="865"/>
        <v>0.000125-0.00801430291472063i</v>
      </c>
      <c r="M2956" s="57" t="str">
        <f t="shared" si="866"/>
        <v>0.0015-0.00386342991572855i</v>
      </c>
      <c r="N2956" s="57">
        <f t="shared" si="867"/>
        <v>61.235687439708073</v>
      </c>
      <c r="O2956" s="57">
        <f t="shared" si="868"/>
        <v>5.0665459993889943</v>
      </c>
      <c r="P2956" s="371">
        <f t="shared" si="869"/>
        <v>-5.0665459993889943</v>
      </c>
      <c r="Q2956" s="371">
        <f t="shared" si="870"/>
        <v>-118.76431256029193</v>
      </c>
      <c r="R2956" s="12">
        <f t="shared" si="871"/>
        <v>61.235687439708073</v>
      </c>
      <c r="S2956" s="57">
        <f t="shared" si="872"/>
        <v>62.606755780622223</v>
      </c>
      <c r="T2956" s="12">
        <f t="shared" si="855"/>
        <v>-5.0665459993889943</v>
      </c>
    </row>
    <row r="2957" spans="1:20" x14ac:dyDescent="0.25">
      <c r="A2957" s="57">
        <f t="shared" si="856"/>
        <v>394864.65347357991</v>
      </c>
      <c r="B2957" s="12">
        <f t="shared" si="873"/>
        <v>62844.661452588589</v>
      </c>
      <c r="C2957" s="57" t="str">
        <f t="shared" si="857"/>
        <v>-0.268621723434661-0.486653848535666i</v>
      </c>
      <c r="D2957" s="57" t="str">
        <f t="shared" si="858"/>
        <v>6.74788294835899-3.17100312886017i</v>
      </c>
      <c r="E2957" s="57" t="str">
        <f t="shared" si="859"/>
        <v>204.939734565652-72.5006639410877i</v>
      </c>
      <c r="F2957" s="57" t="str">
        <f t="shared" si="860"/>
        <v>3.75354193738068-1.62541231725472i</v>
      </c>
      <c r="G2957" s="57" t="str">
        <f t="shared" si="861"/>
        <v>0.977525650532664-0.148220285667501i</v>
      </c>
      <c r="H2957" s="57" t="str">
        <f t="shared" si="862"/>
        <v>3.22539692274767-227.916028149445i</v>
      </c>
      <c r="I2957" s="57" t="str">
        <f t="shared" si="863"/>
        <v>-1.01092269843035-2.4281692136118i</v>
      </c>
      <c r="K2957" s="57" t="str">
        <f t="shared" si="864"/>
        <v>0.00074495100411163-0.00264062362899886i</v>
      </c>
      <c r="L2957" s="57" t="str">
        <f t="shared" si="865"/>
        <v>0.000125-0.0079839638520827i</v>
      </c>
      <c r="M2957" s="57" t="str">
        <f t="shared" si="866"/>
        <v>0.0015-0.00384880445878516i</v>
      </c>
      <c r="N2957" s="57">
        <f t="shared" si="867"/>
        <v>61.102313163323714</v>
      </c>
      <c r="O2957" s="57">
        <f t="shared" si="868"/>
        <v>5.1005613982621192</v>
      </c>
      <c r="P2957" s="371">
        <f t="shared" si="869"/>
        <v>-5.1005613982621192</v>
      </c>
      <c r="Q2957" s="371">
        <f t="shared" si="870"/>
        <v>-118.89768683667629</v>
      </c>
      <c r="R2957" s="12">
        <f t="shared" si="871"/>
        <v>61.102313163323714</v>
      </c>
      <c r="S2957" s="57">
        <f t="shared" si="872"/>
        <v>62.844661452588589</v>
      </c>
      <c r="T2957" s="12">
        <f t="shared" si="855"/>
        <v>-5.1005613982621192</v>
      </c>
    </row>
    <row r="2958" spans="1:20" x14ac:dyDescent="0.25">
      <c r="A2958" s="57">
        <f t="shared" si="856"/>
        <v>396365.13915677957</v>
      </c>
      <c r="B2958" s="12">
        <f t="shared" si="873"/>
        <v>63083.471166108429</v>
      </c>
      <c r="C2958" s="57" t="str">
        <f t="shared" si="857"/>
        <v>-0.268702374831153-0.484123692671543i</v>
      </c>
      <c r="D2958" s="57" t="str">
        <f t="shared" si="858"/>
        <v>6.74095939351941-3.1764665509158i</v>
      </c>
      <c r="E2958" s="57" t="str">
        <f t="shared" si="859"/>
        <v>204.785729686399-72.9127091980693i</v>
      </c>
      <c r="F2958" s="57" t="str">
        <f t="shared" si="860"/>
        <v>3.75289970520949-1.62347867520819i</v>
      </c>
      <c r="G2958" s="57" t="str">
        <f t="shared" si="861"/>
        <v>0.977358395595485-0.14875806584688i</v>
      </c>
      <c r="H2958" s="57" t="str">
        <f t="shared" si="862"/>
        <v>3.19638415329019-226.970161367859i</v>
      </c>
      <c r="I2958" s="57" t="str">
        <f t="shared" si="863"/>
        <v>-1.00566047090487-2.4175918404653i</v>
      </c>
      <c r="K2958" s="57" t="str">
        <f t="shared" si="864"/>
        <v>0.000744417473425142-0.00263121717814141i</v>
      </c>
      <c r="L2958" s="57" t="str">
        <f t="shared" si="865"/>
        <v>0.000125-0.00795373964144526i</v>
      </c>
      <c r="M2958" s="57" t="str">
        <f t="shared" si="866"/>
        <v>0.0015-0.00383423436818606i</v>
      </c>
      <c r="N2958" s="57">
        <f t="shared" si="867"/>
        <v>60.968483465095559</v>
      </c>
      <c r="O2958" s="57">
        <f t="shared" si="868"/>
        <v>5.1346083211960831</v>
      </c>
      <c r="P2958" s="371">
        <f t="shared" si="869"/>
        <v>-5.1346083211960831</v>
      </c>
      <c r="Q2958" s="371">
        <f t="shared" si="870"/>
        <v>-119.03151653490444</v>
      </c>
      <c r="R2958" s="12">
        <f t="shared" si="871"/>
        <v>60.968483465095559</v>
      </c>
      <c r="S2958" s="57">
        <f t="shared" si="872"/>
        <v>63.083471166108431</v>
      </c>
      <c r="T2958" s="12">
        <f t="shared" si="855"/>
        <v>-5.1346083211960831</v>
      </c>
    </row>
    <row r="2959" spans="1:20" x14ac:dyDescent="0.25">
      <c r="A2959" s="57">
        <f t="shared" si="856"/>
        <v>397871.3266855753</v>
      </c>
      <c r="B2959" s="12">
        <f t="shared" si="873"/>
        <v>63323.188356539642</v>
      </c>
      <c r="C2959" s="57" t="str">
        <f t="shared" si="857"/>
        <v>-0.268779684554554-0.481599356360333i</v>
      </c>
      <c r="D2959" s="57" t="str">
        <f t="shared" si="858"/>
        <v>6.73399747513205-3.18193958688667i</v>
      </c>
      <c r="E2959" s="57" t="str">
        <f t="shared" si="859"/>
        <v>204.629826281199-73.3253767974996i</v>
      </c>
      <c r="F2959" s="57" t="str">
        <f t="shared" si="860"/>
        <v>3.75225280505042-1.62156693276297i</v>
      </c>
      <c r="G2959" s="57" t="str">
        <f t="shared" si="861"/>
        <v>0.977189924985759-0.149297607121099i</v>
      </c>
      <c r="H2959" s="57" t="str">
        <f t="shared" si="862"/>
        <v>3.16766119742291-226.028872344379i</v>
      </c>
      <c r="I2959" s="57" t="str">
        <f t="shared" si="863"/>
        <v>-1.00044033609751-2.40706521299522i</v>
      </c>
      <c r="K2959" s="57" t="str">
        <f t="shared" si="864"/>
        <v>0.000743886788037658-0.00262184825510785i</v>
      </c>
      <c r="L2959" s="57" t="str">
        <f t="shared" si="865"/>
        <v>0.000125-0.00792362984802278i</v>
      </c>
      <c r="M2959" s="57" t="str">
        <f t="shared" si="866"/>
        <v>0.0015-0.00381971943433558i</v>
      </c>
      <c r="N2959" s="57">
        <f t="shared" si="867"/>
        <v>60.834196907749984</v>
      </c>
      <c r="O2959" s="57">
        <f t="shared" si="868"/>
        <v>5.1686868928020804</v>
      </c>
      <c r="P2959" s="371">
        <f t="shared" si="869"/>
        <v>-5.1686868928020804</v>
      </c>
      <c r="Q2959" s="371">
        <f t="shared" si="870"/>
        <v>-119.16580309225002</v>
      </c>
      <c r="R2959" s="12">
        <f t="shared" si="871"/>
        <v>60.834196907749984</v>
      </c>
      <c r="S2959" s="57">
        <f t="shared" si="872"/>
        <v>63.323188356539639</v>
      </c>
      <c r="T2959" s="12">
        <f t="shared" si="855"/>
        <v>-5.1686868928020804</v>
      </c>
    </row>
    <row r="2960" spans="1:20" x14ac:dyDescent="0.25">
      <c r="A2960" s="57">
        <f t="shared" si="856"/>
        <v>399383.23772698053</v>
      </c>
      <c r="B2960" s="12">
        <f t="shared" si="873"/>
        <v>63563.816472294493</v>
      </c>
      <c r="C2960" s="57" t="str">
        <f t="shared" si="857"/>
        <v>-0.268853646742534-0.479080828029384i</v>
      </c>
      <c r="D2960" s="57" t="str">
        <f t="shared" si="858"/>
        <v>6.72699707541782-3.18742201557389i</v>
      </c>
      <c r="E2960" s="57" t="str">
        <f t="shared" si="859"/>
        <v>204.47201574447-73.7386622560658i</v>
      </c>
      <c r="F2960" s="57" t="str">
        <f t="shared" si="860"/>
        <v>3.7516012046402-1.61967704653225i</v>
      </c>
      <c r="G2960" s="57" t="str">
        <f t="shared" si="861"/>
        <v>0.977020230301243-0.149838913114549i</v>
      </c>
      <c r="H2960" s="57" t="str">
        <f t="shared" si="862"/>
        <v>3.13922467696125-225.092131320548i</v>
      </c>
      <c r="I2960" s="57" t="str">
        <f t="shared" si="863"/>
        <v>-0.995261918454053-2.39658898206002i</v>
      </c>
      <c r="K2960" s="57" t="str">
        <f t="shared" si="864"/>
        <v>0.000743358917999632-0.00261251672514115i</v>
      </c>
      <c r="L2960" s="57" t="str">
        <f t="shared" si="865"/>
        <v>0.000125-0.00789363403867579i</v>
      </c>
      <c r="M2960" s="57" t="str">
        <f t="shared" si="866"/>
        <v>0.0015-0.00380525944843155i</v>
      </c>
      <c r="N2960" s="57">
        <f t="shared" si="867"/>
        <v>60.699452045900102</v>
      </c>
      <c r="O2960" s="57">
        <f t="shared" si="868"/>
        <v>5.2027972393557329</v>
      </c>
      <c r="P2960" s="371">
        <f t="shared" si="869"/>
        <v>-5.2027972393557329</v>
      </c>
      <c r="Q2960" s="371">
        <f t="shared" si="870"/>
        <v>-119.3005479540999</v>
      </c>
      <c r="R2960" s="12">
        <f t="shared" si="871"/>
        <v>60.699452045900102</v>
      </c>
      <c r="S2960" s="57">
        <f t="shared" si="872"/>
        <v>63.563816472294491</v>
      </c>
      <c r="T2960" s="12">
        <f t="shared" si="855"/>
        <v>-5.2027972393557329</v>
      </c>
    </row>
    <row r="2961" spans="1:20" x14ac:dyDescent="0.25">
      <c r="A2961" s="57">
        <f t="shared" si="856"/>
        <v>400900.89403034304</v>
      </c>
      <c r="B2961" s="12">
        <f t="shared" si="873"/>
        <v>63805.358974889212</v>
      </c>
      <c r="C2961" s="57" t="str">
        <f t="shared" si="857"/>
        <v>-0.268924255525921-0.476568096155613i</v>
      </c>
      <c r="D2961" s="57" t="str">
        <f t="shared" si="858"/>
        <v>6.71995807751854-3.19291361416763i</v>
      </c>
      <c r="E2961" s="57" t="str">
        <f t="shared" si="859"/>
        <v>204.312289419925-74.1525610241285i</v>
      </c>
      <c r="F2961" s="57" t="str">
        <f t="shared" si="860"/>
        <v>3.75094487151746-1.61780897327587i</v>
      </c>
      <c r="G2961" s="57" t="str">
        <f t="shared" si="861"/>
        <v>0.976849303088098-0.15038198743332i</v>
      </c>
      <c r="H2961" s="57" t="str">
        <f t="shared" si="862"/>
        <v>3.11107126027084-224.159908814292i</v>
      </c>
      <c r="I2961" s="57" t="str">
        <f t="shared" si="863"/>
        <v>-0.990124846051741-2.38616280192171i</v>
      </c>
      <c r="K2961" s="57" t="str">
        <f t="shared" si="864"/>
        <v>0.000742833833529661-0.00260322245398244i</v>
      </c>
      <c r="L2961" s="57" t="str">
        <f t="shared" si="865"/>
        <v>0.000125-0.00786375178190453i</v>
      </c>
      <c r="M2961" s="57" t="str">
        <f t="shared" si="866"/>
        <v>0.0015-0.00379085420246219i</v>
      </c>
      <c r="N2961" s="57">
        <f t="shared" si="867"/>
        <v>60.564247426088556</v>
      </c>
      <c r="O2961" s="57">
        <f t="shared" si="868"/>
        <v>5.2369394888139906</v>
      </c>
      <c r="P2961" s="371">
        <f t="shared" si="869"/>
        <v>-5.2369394888139906</v>
      </c>
      <c r="Q2961" s="371">
        <f t="shared" si="870"/>
        <v>-119.43575257391144</v>
      </c>
      <c r="R2961" s="12">
        <f t="shared" si="871"/>
        <v>60.564247426088556</v>
      </c>
      <c r="S2961" s="57">
        <f t="shared" si="872"/>
        <v>63.805358974889209</v>
      </c>
      <c r="T2961" s="12">
        <f t="shared" si="855"/>
        <v>-5.2369394888139906</v>
      </c>
    </row>
    <row r="2962" spans="1:20" x14ac:dyDescent="0.25">
      <c r="A2962" s="57">
        <f t="shared" si="856"/>
        <v>402424.31742765836</v>
      </c>
      <c r="B2962" s="12">
        <f t="shared" si="873"/>
        <v>64047.819338993795</v>
      </c>
      <c r="C2962" s="57" t="str">
        <f t="shared" si="857"/>
        <v>-0.268991505027431-0.474061149266913i</v>
      </c>
      <c r="D2962" s="57" t="str">
        <f t="shared" si="858"/>
        <v>6.71288036551695-3.19841415824584i</v>
      </c>
      <c r="E2962" s="57" t="str">
        <f t="shared" si="859"/>
        <v>204.150638600573-74.5670684845549i</v>
      </c>
      <c r="F2962" s="57" t="str">
        <f t="shared" si="860"/>
        <v>3.75028377302184-1.61596266989802i</v>
      </c>
      <c r="G2962" s="57" t="str">
        <f t="shared" si="861"/>
        <v>0.976677134840673-0.150926833664816i</v>
      </c>
      <c r="H2962" s="57" t="str">
        <f t="shared" si="862"/>
        <v>3.08319766152095-223.232175616545i</v>
      </c>
      <c r="I2962" s="57" t="str">
        <f t="shared" si="863"/>
        <v>-0.985028750557505-2.37578633020224i</v>
      </c>
      <c r="K2962" s="57" t="str">
        <f t="shared" si="864"/>
        <v>0.000742311505012841-0.00259396530786923i</v>
      </c>
      <c r="L2962" s="57" t="str">
        <f t="shared" si="865"/>
        <v>0.000125-0.00783398264784275i</v>
      </c>
      <c r="M2962" s="57" t="str">
        <f t="shared" si="866"/>
        <v>0.0015-0.00377650348920322i</v>
      </c>
      <c r="N2962" s="57">
        <f t="shared" si="867"/>
        <v>60.42858158682921</v>
      </c>
      <c r="O2962" s="57">
        <f t="shared" si="868"/>
        <v>5.2711137708310307</v>
      </c>
      <c r="P2962" s="371">
        <f t="shared" si="869"/>
        <v>-5.2711137708310307</v>
      </c>
      <c r="Q2962" s="371">
        <f t="shared" si="870"/>
        <v>-119.57141841317079</v>
      </c>
      <c r="R2962" s="12">
        <f t="shared" si="871"/>
        <v>60.42858158682921</v>
      </c>
      <c r="S2962" s="57">
        <f t="shared" si="872"/>
        <v>64.04781933899379</v>
      </c>
      <c r="T2962" s="12">
        <f t="shared" si="855"/>
        <v>-5.2711137708310307</v>
      </c>
    </row>
    <row r="2963" spans="1:20" x14ac:dyDescent="0.25">
      <c r="A2963" s="57">
        <f t="shared" si="856"/>
        <v>403953.52983388345</v>
      </c>
      <c r="B2963" s="12">
        <f t="shared" si="873"/>
        <v>64291.201052481971</v>
      </c>
      <c r="C2963" s="57" t="str">
        <f t="shared" si="857"/>
        <v>-0.269055389360355-0.471559975943539i</v>
      </c>
      <c r="D2963" s="57" t="str">
        <f t="shared" si="858"/>
        <v>6.7057638244572-3.20392342177332i</v>
      </c>
      <c r="E2963" s="57" t="str">
        <f t="shared" si="859"/>
        <v>203.98705452871-74.9821799515332i</v>
      </c>
      <c r="F2963" s="57" t="str">
        <f t="shared" si="860"/>
        <v>3.74961787629323-1.61413809344495i</v>
      </c>
      <c r="G2963" s="57" t="str">
        <f t="shared" si="861"/>
        <v>0.976503717001283-0.151473455377373i</v>
      </c>
      <c r="H2963" s="57" t="str">
        <f t="shared" si="862"/>
        <v>3.05560063995191-222.30890278792i</v>
      </c>
      <c r="I2963" s="57" t="str">
        <f t="shared" si="863"/>
        <v>-0.97997326718677-2.3654592278407i</v>
      </c>
      <c r="K2963" s="57" t="str">
        <f t="shared" si="864"/>
        <v>0.000741791902999248-0.00258474515353341i</v>
      </c>
      <c r="L2963" s="57" t="str">
        <f t="shared" si="865"/>
        <v>0.000125-0.00780432620825138i</v>
      </c>
      <c r="M2963" s="57" t="str">
        <f t="shared" si="866"/>
        <v>0.0015-0.00376220710221481i</v>
      </c>
      <c r="N2963" s="57">
        <f t="shared" si="867"/>
        <v>60.292453058653408</v>
      </c>
      <c r="O2963" s="57">
        <f t="shared" si="868"/>
        <v>5.3053202167752858</v>
      </c>
      <c r="P2963" s="371">
        <f t="shared" si="869"/>
        <v>-5.3053202167752858</v>
      </c>
      <c r="Q2963" s="371">
        <f t="shared" si="870"/>
        <v>-119.70754694134659</v>
      </c>
      <c r="R2963" s="12">
        <f t="shared" si="871"/>
        <v>60.292453058653408</v>
      </c>
      <c r="S2963" s="57">
        <f t="shared" si="872"/>
        <v>64.291201052481966</v>
      </c>
      <c r="T2963" s="12">
        <f t="shared" si="855"/>
        <v>-5.3053202167752858</v>
      </c>
    </row>
    <row r="2964" spans="1:20" x14ac:dyDescent="0.25">
      <c r="A2964" s="57">
        <f t="shared" si="856"/>
        <v>405488.55324725225</v>
      </c>
      <c r="B2964" s="12">
        <f t="shared" si="873"/>
        <v>64535.507616481402</v>
      </c>
      <c r="C2964" s="57" t="str">
        <f t="shared" si="857"/>
        <v>-0.269115902627341-0.469064564819519i</v>
      </c>
      <c r="D2964" s="57" t="str">
        <f t="shared" si="858"/>
        <v>6.69860834036516-3.20944117710101i</v>
      </c>
      <c r="E2964" s="57" t="str">
        <f t="shared" si="859"/>
        <v>203.821528395933-75.397890669386i</v>
      </c>
      <c r="F2964" s="57" t="str">
        <f t="shared" si="860"/>
        <v>3.74894714827083-1.61233520110266i</v>
      </c>
      <c r="G2964" s="57" t="str">
        <f t="shared" si="861"/>
        <v>0.976329040959998-0.152021856119865i</v>
      </c>
      <c r="H2964" s="57" t="str">
        <f t="shared" si="862"/>
        <v>3.02827699915549-221.390061655426i</v>
      </c>
      <c r="I2964" s="57" t="str">
        <f t="shared" si="863"/>
        <v>-0.974958034662802-2.35518115905106i</v>
      </c>
      <c r="K2964" s="57" t="str">
        <f t="shared" si="864"/>
        <v>0.000741274998202336-0.0025755618581994i</v>
      </c>
      <c r="L2964" s="57" t="str">
        <f t="shared" si="865"/>
        <v>0.000125-0.00777478203651266i</v>
      </c>
      <c r="M2964" s="57" t="str">
        <f t="shared" si="866"/>
        <v>0.0015-0.00374796483583861i</v>
      </c>
      <c r="N2964" s="57">
        <f t="shared" si="867"/>
        <v>60.155860364151167</v>
      </c>
      <c r="O2964" s="57">
        <f t="shared" si="868"/>
        <v>5.3395589597458892</v>
      </c>
      <c r="P2964" s="371">
        <f t="shared" si="869"/>
        <v>-5.3395589597458892</v>
      </c>
      <c r="Q2964" s="371">
        <f t="shared" si="870"/>
        <v>-119.84413963584883</v>
      </c>
      <c r="R2964" s="12">
        <f t="shared" si="871"/>
        <v>60.155860364151167</v>
      </c>
      <c r="S2964" s="57">
        <f t="shared" si="872"/>
        <v>64.535507616481397</v>
      </c>
      <c r="T2964" s="12">
        <f t="shared" si="855"/>
        <v>-5.3395589597458892</v>
      </c>
    </row>
    <row r="2965" spans="1:20" x14ac:dyDescent="0.25">
      <c r="A2965" s="57">
        <f t="shared" si="856"/>
        <v>407029.40974959178</v>
      </c>
      <c r="B2965" s="12">
        <f t="shared" si="873"/>
        <v>64780.742545424029</v>
      </c>
      <c r="C2965" s="57" t="str">
        <f t="shared" si="857"/>
        <v>-0.269173038919143-0.466574904584105i</v>
      </c>
      <c r="D2965" s="57" t="str">
        <f t="shared" si="858"/>
        <v>6.69141380026895-3.21496719496539i</v>
      </c>
      <c r="E2965" s="57" t="str">
        <f t="shared" si="859"/>
        <v>203.654051343169-75.8141958113569i</v>
      </c>
      <c r="F2965" s="57" t="str">
        <f t="shared" si="860"/>
        <v>3.74827155569245-1.6105539501946i</v>
      </c>
      <c r="G2965" s="57" t="str">
        <f t="shared" si="861"/>
        <v>0.976153098054421-0.152572039421309i</v>
      </c>
      <c r="H2965" s="57" t="str">
        <f t="shared" si="862"/>
        <v>3.00122358636851-220.475623809244i</v>
      </c>
      <c r="I2965" s="57" t="str">
        <f t="shared" si="863"/>
        <v>-0.969982695176661-2.34495179128071i</v>
      </c>
      <c r="K2965" s="57" t="str">
        <f t="shared" si="864"/>
        <v>0.000740760761497384-0.0025664152895823i</v>
      </c>
      <c r="L2965" s="57" t="str">
        <f t="shared" si="865"/>
        <v>0.000125-0.0077453497076237i</v>
      </c>
      <c r="M2965" s="57" t="str">
        <f t="shared" si="866"/>
        <v>0.0015-0.00373377648519488i</v>
      </c>
      <c r="N2965" s="57">
        <f t="shared" si="867"/>
        <v>60.018802018019173</v>
      </c>
      <c r="O2965" s="57">
        <f t="shared" si="868"/>
        <v>5.3738301345892978</v>
      </c>
      <c r="P2965" s="371">
        <f t="shared" si="869"/>
        <v>-5.3738301345892978</v>
      </c>
      <c r="Q2965" s="371">
        <f t="shared" si="870"/>
        <v>-119.98119798198083</v>
      </c>
      <c r="R2965" s="12">
        <f t="shared" si="871"/>
        <v>60.018802018019173</v>
      </c>
      <c r="S2965" s="57">
        <f t="shared" si="872"/>
        <v>64.780742545424033</v>
      </c>
      <c r="T2965" s="12">
        <f t="shared" si="855"/>
        <v>-5.3738301345892978</v>
      </c>
    </row>
    <row r="2966" spans="1:20" x14ac:dyDescent="0.25">
      <c r="A2966" s="57">
        <f t="shared" si="856"/>
        <v>408576.12150664022</v>
      </c>
      <c r="B2966" s="12">
        <f t="shared" si="873"/>
        <v>65026.909367096639</v>
      </c>
      <c r="C2966" s="57" t="str">
        <f t="shared" si="857"/>
        <v>-0.269226792313422-0.464090983983209i</v>
      </c>
      <c r="D2966" s="57" t="str">
        <f t="shared" si="858"/>
        <v>6.68418009221969-3.22050124448823i</v>
      </c>
      <c r="E2966" s="57" t="str">
        <f t="shared" si="859"/>
        <v>203.484614460709-76.231090478402i</v>
      </c>
      <c r="F2966" s="57" t="str">
        <f t="shared" si="860"/>
        <v>3.7475910650936-1.60879429817929i</v>
      </c>
      <c r="G2966" s="57" t="str">
        <f t="shared" si="861"/>
        <v>0.975975879569474-0.153124008790475i</v>
      </c>
      <c r="H2966" s="57" t="str">
        <f t="shared" si="862"/>
        <v>2.97443729177933-219.565561099537i</v>
      </c>
      <c r="I2966" s="57" t="str">
        <f t="shared" si="863"/>
        <v>-0.965046894347595-2.33477079516953i</v>
      </c>
      <c r="K2966" s="57" t="str">
        <f t="shared" si="864"/>
        <v>0.000740249163919968-0.00255730531588591i</v>
      </c>
      <c r="L2966" s="57" t="str">
        <f t="shared" si="865"/>
        <v>0.000125-0.00771602879819056i</v>
      </c>
      <c r="M2966" s="57" t="str">
        <f t="shared" si="866"/>
        <v>0.0015-0.0037196418461794i</v>
      </c>
      <c r="N2966" s="57">
        <f t="shared" si="867"/>
        <v>59.881276527105697</v>
      </c>
      <c r="O2966" s="57">
        <f t="shared" si="868"/>
        <v>5.4081338779162378</v>
      </c>
      <c r="P2966" s="371">
        <f t="shared" si="869"/>
        <v>-5.4081338779162378</v>
      </c>
      <c r="Q2966" s="371">
        <f t="shared" si="870"/>
        <v>-120.1187234728943</v>
      </c>
      <c r="R2966" s="12">
        <f t="shared" si="871"/>
        <v>59.881276527105697</v>
      </c>
      <c r="S2966" s="57">
        <f t="shared" si="872"/>
        <v>65.026909367096636</v>
      </c>
      <c r="T2966" s="12">
        <f t="shared" si="855"/>
        <v>-5.4081338779162378</v>
      </c>
    </row>
    <row r="2967" spans="1:20" x14ac:dyDescent="0.25">
      <c r="A2967" s="57">
        <f t="shared" si="856"/>
        <v>410128.71076836548</v>
      </c>
      <c r="B2967" s="12">
        <f t="shared" si="873"/>
        <v>65274.011622691607</v>
      </c>
      <c r="C2967" s="57" t="str">
        <f t="shared" si="857"/>
        <v>-0.269277156873581-0.461612791820879i</v>
      </c>
      <c r="D2967" s="57" t="str">
        <f t="shared" si="858"/>
        <v>6.67690710531232-3.22604309317651i</v>
      </c>
      <c r="E2967" s="57" t="str">
        <f t="shared" si="859"/>
        <v>203.313208788258-76.6485696979607i</v>
      </c>
      <c r="F2967" s="57" t="str">
        <f t="shared" si="860"/>
        <v>3.74690564280666-1.60705620264799i</v>
      </c>
      <c r="G2967" s="57" t="str">
        <f t="shared" si="861"/>
        <v>0.975797376737188-0.153677767715472i</v>
      </c>
      <c r="H2967" s="57" t="str">
        <f t="shared" si="862"/>
        <v>2.94791504784664-218.659845633313i</v>
      </c>
      <c r="I2967" s="57" t="str">
        <f t="shared" si="863"/>
        <v>-0.960150281184033-2.32463784450956i</v>
      </c>
      <c r="K2967" s="57" t="str">
        <f t="shared" si="864"/>
        <v>0.000739740176664407-0.00254823180580095i</v>
      </c>
      <c r="L2967" s="57" t="str">
        <f t="shared" si="865"/>
        <v>0.000125-0.00768681888642211i</v>
      </c>
      <c r="M2967" s="57" t="str">
        <f t="shared" si="866"/>
        <v>0.0015-0.00370556071546065i</v>
      </c>
      <c r="N2967" s="57">
        <f t="shared" si="867"/>
        <v>59.743282390456557</v>
      </c>
      <c r="O2967" s="57">
        <f t="shared" si="868"/>
        <v>5.4424703281183042</v>
      </c>
      <c r="P2967" s="371">
        <f t="shared" si="869"/>
        <v>-5.4424703281183042</v>
      </c>
      <c r="Q2967" s="371">
        <f t="shared" si="870"/>
        <v>-120.25671760954344</v>
      </c>
      <c r="R2967" s="12">
        <f t="shared" si="871"/>
        <v>59.743282390456557</v>
      </c>
      <c r="S2967" s="57">
        <f t="shared" si="872"/>
        <v>65.274011622691603</v>
      </c>
      <c r="T2967" s="12">
        <f t="shared" si="855"/>
        <v>-5.4424703281183042</v>
      </c>
    </row>
    <row r="2968" spans="1:20" x14ac:dyDescent="0.25">
      <c r="A2968" s="57">
        <f t="shared" si="856"/>
        <v>411687.19986928522</v>
      </c>
      <c r="B2968" s="12">
        <f t="shared" si="873"/>
        <v>65522.052866857834</v>
      </c>
      <c r="C2968" s="57" t="str">
        <f t="shared" si="857"/>
        <v>-0.269324126647597-0.459140316960778i</v>
      </c>
      <c r="D2968" s="57" t="str">
        <f t="shared" si="858"/>
        <v>6.66959472970648-3.23159250692256i</v>
      </c>
      <c r="E2968" s="57" t="str">
        <f t="shared" si="859"/>
        <v>203.139825314997-77.0666284227204i</v>
      </c>
      <c r="F2968" s="57" t="str">
        <f t="shared" si="860"/>
        <v>3.7462152549601-1.60533962132234i</v>
      </c>
      <c r="G2968" s="57" t="str">
        <f t="shared" si="861"/>
        <v>0.97561758073648-0.154233319663353i</v>
      </c>
      <c r="H2968" s="57" t="str">
        <f t="shared" si="862"/>
        <v>2.92165382863082-217.758449771331i</v>
      </c>
      <c r="I2968" s="57" t="str">
        <f t="shared" si="863"/>
        <v>-0.95529250804508-2.3145526162054i</v>
      </c>
      <c r="K2968" s="57" t="str">
        <f t="shared" si="864"/>
        <v>0.000739233771082273-0.00253919462850311i</v>
      </c>
      <c r="L2968" s="57" t="str">
        <f t="shared" si="865"/>
        <v>0.000125-0.00765771955212408i</v>
      </c>
      <c r="M2968" s="57" t="str">
        <f t="shared" si="866"/>
        <v>0.0015-0.00369153289047683i</v>
      </c>
      <c r="N2968" s="57">
        <f t="shared" si="867"/>
        <v>59.6048180993633</v>
      </c>
      <c r="O2968" s="57">
        <f t="shared" si="868"/>
        <v>5.4768396253850495</v>
      </c>
      <c r="P2968" s="371">
        <f t="shared" si="869"/>
        <v>-5.4768396253850495</v>
      </c>
      <c r="Q2968" s="371">
        <f t="shared" si="870"/>
        <v>-120.3951819006367</v>
      </c>
      <c r="R2968" s="12">
        <f t="shared" si="871"/>
        <v>59.6048180993633</v>
      </c>
      <c r="S2968" s="57">
        <f t="shared" si="872"/>
        <v>65.522052866857834</v>
      </c>
      <c r="T2968" s="12">
        <f t="shared" si="855"/>
        <v>-5.4768396253850495</v>
      </c>
    </row>
    <row r="2969" spans="1:20" x14ac:dyDescent="0.25">
      <c r="A2969" s="57">
        <f t="shared" si="856"/>
        <v>413251.6112287885</v>
      </c>
      <c r="B2969" s="12">
        <f t="shared" si="873"/>
        <v>65771.03666775189</v>
      </c>
      <c r="C2969" s="57" t="str">
        <f t="shared" si="857"/>
        <v>-0.269367695666905-0.456673548327679i</v>
      </c>
      <c r="D2969" s="57" t="str">
        <f t="shared" si="858"/>
        <v>6.66224285664756-3.23714925000447i</v>
      </c>
      <c r="E2969" s="57" t="str">
        <f t="shared" si="859"/>
        <v>202.964454979662-77.4852615293644i</v>
      </c>
      <c r="F2969" s="57" t="str">
        <f t="shared" si="860"/>
        <v>3.74551986747761-1.60364451205197i</v>
      </c>
      <c r="G2969" s="57" t="str">
        <f t="shared" si="861"/>
        <v>0.975436482692948-0.154790668079694i</v>
      </c>
      <c r="H2969" s="57" t="str">
        <f t="shared" si="862"/>
        <v>2.89565064913686-216.861346125057i</v>
      </c>
      <c r="I2969" s="57" t="str">
        <f t="shared" si="863"/>
        <v>-0.950473230602536-2.30451479023516i</v>
      </c>
      <c r="K2969" s="57" t="str">
        <f t="shared" si="864"/>
        <v>0.000738729918680803-0.00253019365365119i</v>
      </c>
      <c r="L2969" s="57" t="str">
        <f t="shared" si="865"/>
        <v>0.000125-0.00762873037669262i</v>
      </c>
      <c r="M2969" s="57" t="str">
        <f t="shared" si="866"/>
        <v>0.0015-0.00367755816943298i</v>
      </c>
      <c r="N2969" s="57">
        <f t="shared" si="867"/>
        <v>59.465882137410162</v>
      </c>
      <c r="O2969" s="57">
        <f t="shared" si="868"/>
        <v>5.5112419117209521</v>
      </c>
      <c r="P2969" s="371">
        <f t="shared" si="869"/>
        <v>-5.5112419117209521</v>
      </c>
      <c r="Q2969" s="371">
        <f t="shared" si="870"/>
        <v>-120.53411786258984</v>
      </c>
      <c r="R2969" s="12">
        <f t="shared" si="871"/>
        <v>59.465882137410162</v>
      </c>
      <c r="S2969" s="57">
        <f t="shared" si="872"/>
        <v>65.771036667751886</v>
      </c>
      <c r="T2969" s="12">
        <f t="shared" si="855"/>
        <v>-5.5112419117209521</v>
      </c>
    </row>
    <row r="2970" spans="1:20" x14ac:dyDescent="0.25">
      <c r="A2970" s="57">
        <f t="shared" si="856"/>
        <v>414821.96735145786</v>
      </c>
      <c r="B2970" s="12">
        <f t="shared" si="873"/>
        <v>66020.966607089344</v>
      </c>
      <c r="C2970" s="57" t="str">
        <f t="shared" si="857"/>
        <v>-0.269407857945284-0.454212474909001i</v>
      </c>
      <c r="D2970" s="57" t="str">
        <f t="shared" si="858"/>
        <v>6.65485137848798-3.24271308508677i</v>
      </c>
      <c r="E2970" s="57" t="str">
        <f t="shared" si="859"/>
        <v>202.78708867063-77.9044638173127i</v>
      </c>
      <c r="F2970" s="57" t="str">
        <f t="shared" si="860"/>
        <v>3.74481944607739-1.60197083281211i</v>
      </c>
      <c r="G2970" s="57" t="str">
        <f t="shared" si="861"/>
        <v>0.975254073678655-0.155349816388187i</v>
      </c>
      <c r="H2970" s="57" t="str">
        <f t="shared" si="862"/>
        <v>2.8699025646698-215.968507553654i</v>
      </c>
      <c r="I2970" s="57" t="str">
        <f t="shared" si="863"/>
        <v>-0.945692107803386-2.29452404961201i</v>
      </c>
      <c r="K2970" s="57" t="str">
        <f t="shared" si="864"/>
        <v>0.000738228591121492-0.00252122875138525i</v>
      </c>
      <c r="L2970" s="57" t="str">
        <f t="shared" si="865"/>
        <v>0.000125-0.00759985094310885i</v>
      </c>
      <c r="M2970" s="57" t="str">
        <f t="shared" si="866"/>
        <v>0.0015-0.00366363635129806i</v>
      </c>
      <c r="N2970" s="57">
        <f t="shared" si="867"/>
        <v>59.326472980524827</v>
      </c>
      <c r="O2970" s="57">
        <f t="shared" si="868"/>
        <v>5.5456773309622687</v>
      </c>
      <c r="P2970" s="371">
        <f t="shared" si="869"/>
        <v>-5.5456773309622687</v>
      </c>
      <c r="Q2970" s="371">
        <f t="shared" si="870"/>
        <v>-120.67352701947517</v>
      </c>
      <c r="R2970" s="12">
        <f t="shared" si="871"/>
        <v>59.326472980524827</v>
      </c>
      <c r="S2970" s="57">
        <f t="shared" si="872"/>
        <v>66.020966607089349</v>
      </c>
      <c r="T2970" s="12">
        <f t="shared" si="855"/>
        <v>-5.5456773309622687</v>
      </c>
    </row>
    <row r="2971" spans="1:20" x14ac:dyDescent="0.25">
      <c r="A2971" s="57">
        <f t="shared" si="856"/>
        <v>416398.29082739342</v>
      </c>
      <c r="B2971" s="12">
        <f t="shared" si="873"/>
        <v>66271.846280196289</v>
      </c>
      <c r="C2971" s="57" t="str">
        <f t="shared" si="857"/>
        <v>-0.269444607477785-0.451757085756315i</v>
      </c>
      <c r="D2971" s="57" t="str">
        <f t="shared" si="858"/>
        <v>6.64742018870832-3.24828377322121i</v>
      </c>
      <c r="E2971" s="57" t="str">
        <f t="shared" si="859"/>
        <v>202.607717226026-78.3242300074538i</v>
      </c>
      <c r="F2971" s="57" t="str">
        <f t="shared" si="860"/>
        <v>3.74411395627119-1.60031854170122i</v>
      </c>
      <c r="G2971" s="57" t="str">
        <f t="shared" si="861"/>
        <v>0.975070344711918-0.155910767990216i</v>
      </c>
      <c r="H2971" s="57" t="str">
        <f t="shared" si="862"/>
        <v>2.84440667020093-215.079907161024i</v>
      </c>
      <c r="I2971" s="57" t="str">
        <f t="shared" si="863"/>
        <v>-0.940948801832849-2.28458008034624i</v>
      </c>
      <c r="K2971" s="57" t="str">
        <f t="shared" si="864"/>
        <v>0.00073772976021853-0.00251229979232466i</v>
      </c>
      <c r="L2971" s="57" t="str">
        <f t="shared" si="865"/>
        <v>0.000125-0.00757108083593229i</v>
      </c>
      <c r="M2971" s="57" t="str">
        <f t="shared" si="866"/>
        <v>0.0015-0.003649767235802i</v>
      </c>
      <c r="N2971" s="57">
        <f t="shared" si="867"/>
        <v>59.186589097026229</v>
      </c>
      <c r="O2971" s="57">
        <f t="shared" si="868"/>
        <v>5.5801460287945162</v>
      </c>
      <c r="P2971" s="371">
        <f t="shared" si="869"/>
        <v>-5.5801460287945162</v>
      </c>
      <c r="Q2971" s="371">
        <f t="shared" si="870"/>
        <v>-120.81341090297377</v>
      </c>
      <c r="R2971" s="12">
        <f t="shared" si="871"/>
        <v>59.186589097026229</v>
      </c>
      <c r="S2971" s="57">
        <f t="shared" si="872"/>
        <v>66.271846280196286</v>
      </c>
      <c r="T2971" s="12">
        <f t="shared" si="855"/>
        <v>-5.5801460287945162</v>
      </c>
    </row>
    <row r="2972" spans="1:20" x14ac:dyDescent="0.25">
      <c r="A2972" s="57">
        <f t="shared" si="856"/>
        <v>417980.60433253751</v>
      </c>
      <c r="B2972" s="12">
        <f t="shared" si="873"/>
        <v>66523.679296061033</v>
      </c>
      <c r="C2972" s="57" t="str">
        <f t="shared" si="857"/>
        <v>-0.269477938239685-0.449307369986918i</v>
      </c>
      <c r="D2972" s="57" t="str">
        <f t="shared" si="858"/>
        <v>6.63994918193891-3.25386107384794i</v>
      </c>
      <c r="E2972" s="57" t="str">
        <f t="shared" si="859"/>
        <v>202.426331433835-78.7445547408585i</v>
      </c>
      <c r="F2972" s="57" t="str">
        <f t="shared" si="860"/>
        <v>3.7434033633636-1.59868759693851i</v>
      </c>
      <c r="G2972" s="57" t="str">
        <f t="shared" si="861"/>
        <v>0.9748852867571-0.156473526264434i</v>
      </c>
      <c r="H2972" s="57" t="str">
        <f t="shared" si="862"/>
        <v>2.81916009974588-214.19551829289i</v>
      </c>
      <c r="I2972" s="57" t="str">
        <f t="shared" si="863"/>
        <v>-0.936242978077847-2.27468257140805i</v>
      </c>
      <c r="K2972" s="57" t="str">
        <f t="shared" si="864"/>
        <v>0.00073723339793734-0.00250340664756635i</v>
      </c>
      <c r="L2972" s="57" t="str">
        <f t="shared" si="865"/>
        <v>0.000125-0.00754241964129535i</v>
      </c>
      <c r="M2972" s="57" t="str">
        <f t="shared" si="866"/>
        <v>0.0015-0.00363595062343296i</v>
      </c>
      <c r="N2972" s="57">
        <f t="shared" si="867"/>
        <v>59.046228947675644</v>
      </c>
      <c r="O2972" s="57">
        <f t="shared" si="868"/>
        <v>5.6146481527692575</v>
      </c>
      <c r="P2972" s="371">
        <f t="shared" si="869"/>
        <v>-5.6146481527692575</v>
      </c>
      <c r="Q2972" s="371">
        <f t="shared" si="870"/>
        <v>-120.95377105232436</v>
      </c>
      <c r="R2972" s="12">
        <f t="shared" si="871"/>
        <v>59.046228947675644</v>
      </c>
      <c r="S2972" s="57">
        <f t="shared" si="872"/>
        <v>66.523679296061033</v>
      </c>
      <c r="T2972" s="12">
        <f t="shared" si="855"/>
        <v>-5.6146481527692575</v>
      </c>
    </row>
    <row r="2973" spans="1:20" x14ac:dyDescent="0.25">
      <c r="A2973" s="57">
        <f t="shared" si="856"/>
        <v>419568.93062900123</v>
      </c>
      <c r="B2973" s="12">
        <f t="shared" si="873"/>
        <v>66776.469277386073</v>
      </c>
      <c r="C2973" s="57" t="str">
        <f t="shared" si="857"/>
        <v>-0.269507844185459-0.446863316785391i</v>
      </c>
      <c r="D2973" s="57" t="str">
        <f t="shared" si="858"/>
        <v>6.63243825398125-3.25944474479696i</v>
      </c>
      <c r="E2973" s="57" t="str">
        <f t="shared" si="859"/>
        <v>202.242922032039-79.16543257749i</v>
      </c>
      <c r="F2973" s="57" t="str">
        <f t="shared" si="860"/>
        <v>3.74268763245123-1.59707795686158i</v>
      </c>
      <c r="G2973" s="57" t="str">
        <f t="shared" si="861"/>
        <v>0.974698890724397-0.15703809456634i</v>
      </c>
      <c r="H2973" s="57" t="str">
        <f t="shared" si="862"/>
        <v>2.79416002575362-213.315314533917i</v>
      </c>
      <c r="I2973" s="57" t="str">
        <f t="shared" si="863"/>
        <v>-0.931574305091017-2.26483121469079i</v>
      </c>
      <c r="K2973" s="57" t="str">
        <f t="shared" si="864"/>
        <v>0.000736739476393116-0.00249454918868284i</v>
      </c>
      <c r="L2973" s="57" t="str">
        <f t="shared" si="865"/>
        <v>0.000125-0.00751386694689716i</v>
      </c>
      <c r="M2973" s="57" t="str">
        <f t="shared" si="866"/>
        <v>0.0015-0.00362218631543431i</v>
      </c>
      <c r="N2973" s="57">
        <f t="shared" si="867"/>
        <v>58.905390985727848</v>
      </c>
      <c r="O2973" s="57">
        <f t="shared" si="868"/>
        <v>5.6491838523214968</v>
      </c>
      <c r="P2973" s="371">
        <f t="shared" si="869"/>
        <v>-5.6491838523214968</v>
      </c>
      <c r="Q2973" s="371">
        <f t="shared" si="870"/>
        <v>-121.09460901427215</v>
      </c>
      <c r="R2973" s="12">
        <f t="shared" si="871"/>
        <v>58.905390985727848</v>
      </c>
      <c r="S2973" s="57">
        <f t="shared" si="872"/>
        <v>66.77646927738607</v>
      </c>
      <c r="T2973" s="12">
        <f t="shared" si="855"/>
        <v>-5.6491838523214968</v>
      </c>
    </row>
    <row r="2974" spans="1:20" x14ac:dyDescent="0.25">
      <c r="A2974" s="57">
        <f t="shared" si="856"/>
        <v>421163.2925653914</v>
      </c>
      <c r="B2974" s="12">
        <f t="shared" si="873"/>
        <v>67030.219860640136</v>
      </c>
      <c r="C2974" s="57" t="str">
        <f t="shared" si="857"/>
        <v>-0.269534319247765-0.444424915405166i</v>
      </c>
      <c r="D2974" s="57" t="str">
        <f t="shared" si="858"/>
        <v>6.62488730182963-3.26503454228954i</v>
      </c>
      <c r="E2974" s="57" t="str">
        <f t="shared" si="859"/>
        <v>202.057479708756-79.5868579948934i</v>
      </c>
      <c r="F2974" s="57" t="str">
        <f t="shared" si="860"/>
        <v>3.74196672842195-1.59548957992392i</v>
      </c>
      <c r="G2974" s="57" t="str">
        <f t="shared" si="861"/>
        <v>0.974511147469635-0.157604476227836i</v>
      </c>
      <c r="H2974" s="57" t="str">
        <f t="shared" si="862"/>
        <v>2.76940365850617-212.439269704877i</v>
      </c>
      <c r="I2974" s="57" t="str">
        <f t="shared" si="863"/>
        <v>-0.926942454555149-2.25502570497482i</v>
      </c>
      <c r="K2974" s="57" t="str">
        <f t="shared" si="864"/>
        <v>0.000736247967849334-0.00248572728772042i</v>
      </c>
      <c r="L2974" s="57" t="str">
        <f t="shared" si="865"/>
        <v>0.000125-0.00748542234199757i</v>
      </c>
      <c r="M2974" s="57" t="str">
        <f t="shared" si="866"/>
        <v>0.0015-0.00360847411380187i</v>
      </c>
      <c r="N2974" s="57">
        <f t="shared" si="867"/>
        <v>58.76407365698374</v>
      </c>
      <c r="O2974" s="57">
        <f t="shared" si="868"/>
        <v>5.6837532787873641</v>
      </c>
      <c r="P2974" s="371">
        <f t="shared" si="869"/>
        <v>-5.6837532787873641</v>
      </c>
      <c r="Q2974" s="371">
        <f t="shared" si="870"/>
        <v>-121.23592634301626</v>
      </c>
      <c r="R2974" s="12">
        <f t="shared" si="871"/>
        <v>58.76407365698374</v>
      </c>
      <c r="S2974" s="57">
        <f t="shared" si="872"/>
        <v>67.03021986064013</v>
      </c>
      <c r="T2974" s="12">
        <f t="shared" si="855"/>
        <v>-5.6837532787873641</v>
      </c>
    </row>
    <row r="2975" spans="1:20" x14ac:dyDescent="0.25">
      <c r="A2975" s="57">
        <f t="shared" si="856"/>
        <v>422763.71307713992</v>
      </c>
      <c r="B2975" s="12">
        <f t="shared" si="873"/>
        <v>67284.934696110577</v>
      </c>
      <c r="C2975" s="57" t="str">
        <f t="shared" si="857"/>
        <v>-0.269557357336497-0.44199215517014i</v>
      </c>
      <c r="D2975" s="57" t="str">
        <f t="shared" si="858"/>
        <v>6.61729622369296-3.27063022094034i</v>
      </c>
      <c r="E2975" s="57" t="str">
        <f t="shared" si="859"/>
        <v>201.869995102407-80.0088253868889i</v>
      </c>
      <c r="F2975" s="57" t="str">
        <f t="shared" si="860"/>
        <v>3.74124061595396-1.59392242469246i</v>
      </c>
      <c r="G2975" s="57" t="str">
        <f t="shared" si="861"/>
        <v>0.974322047794057-0.158172674556802i</v>
      </c>
      <c r="H2975" s="57" t="str">
        <f t="shared" si="862"/>
        <v>2.74488824552934-211.567357859854i</v>
      </c>
      <c r="I2975" s="57" t="str">
        <f t="shared" si="863"/>
        <v>-0.922347101248117-2.24526573989178i</v>
      </c>
      <c r="K2975" s="57" t="str">
        <f t="shared" si="864"/>
        <v>0.000735758844716331-0.00247694081719725i</v>
      </c>
      <c r="L2975" s="57" t="str">
        <f t="shared" si="865"/>
        <v>0.000125-0.00745708541741138i</v>
      </c>
      <c r="M2975" s="57" t="str">
        <f t="shared" si="866"/>
        <v>0.0015-0.003594813821281i</v>
      </c>
      <c r="N2975" s="57">
        <f t="shared" si="867"/>
        <v>58.622275399841456</v>
      </c>
      <c r="O2975" s="57">
        <f t="shared" si="868"/>
        <v>5.7183565854210672</v>
      </c>
      <c r="P2975" s="371">
        <f t="shared" si="869"/>
        <v>-5.7183565854210672</v>
      </c>
      <c r="Q2975" s="371">
        <f t="shared" si="870"/>
        <v>-121.37772460015854</v>
      </c>
      <c r="R2975" s="12">
        <f t="shared" si="871"/>
        <v>58.622275399841456</v>
      </c>
      <c r="S2975" s="57">
        <f t="shared" si="872"/>
        <v>67.284934696110582</v>
      </c>
      <c r="T2975" s="12">
        <f t="shared" si="855"/>
        <v>-5.7183565854210672</v>
      </c>
    </row>
    <row r="2976" spans="1:20" x14ac:dyDescent="0.25">
      <c r="A2976" s="57">
        <f t="shared" si="856"/>
        <v>424370.21518683305</v>
      </c>
      <c r="B2976" s="12">
        <f t="shared" si="873"/>
        <v>67540.617447955796</v>
      </c>
      <c r="C2976" s="57" t="str">
        <f t="shared" si="857"/>
        <v>-0.269576952337821-0.439565025476289i</v>
      </c>
      <c r="D2976" s="57" t="str">
        <f t="shared" si="858"/>
        <v>6.60966491901662-3.27623153375942i</v>
      </c>
      <c r="E2976" s="57" t="str">
        <f t="shared" si="859"/>
        <v>201.680458801885-80.4313290622372i</v>
      </c>
      <c r="F2976" s="57" t="str">
        <f t="shared" si="860"/>
        <v>3.74050925951517-1.59237644984514i</v>
      </c>
      <c r="G2976" s="57" t="str">
        <f t="shared" si="861"/>
        <v>0.974131582444125-0.158742692836648i</v>
      </c>
      <c r="H2976" s="57" t="str">
        <f t="shared" si="862"/>
        <v>2.72061107101358-210.699553283485i</v>
      </c>
      <c r="I2976" s="57" t="str">
        <f t="shared" si="863"/>
        <v>-0.917787923008276-2.23555101988963i</v>
      </c>
      <c r="K2976" s="57" t="str">
        <f t="shared" si="864"/>
        <v>0.000735272079549849-0.00246818965010157i</v>
      </c>
      <c r="L2976" s="57" t="str">
        <f t="shared" si="865"/>
        <v>0.000125-0.00742885576550251i</v>
      </c>
      <c r="M2976" s="57" t="str">
        <f t="shared" si="866"/>
        <v>0.0015-0.00358120524136381i</v>
      </c>
      <c r="N2976" s="57">
        <f t="shared" si="867"/>
        <v>58.479994645352079</v>
      </c>
      <c r="O2976" s="57">
        <f t="shared" si="868"/>
        <v>5.7529939274125095</v>
      </c>
      <c r="P2976" s="371">
        <f t="shared" si="869"/>
        <v>-5.7529939274125095</v>
      </c>
      <c r="Q2976" s="371">
        <f t="shared" si="870"/>
        <v>-121.52000535464792</v>
      </c>
      <c r="R2976" s="12">
        <f t="shared" si="871"/>
        <v>58.479994645352079</v>
      </c>
      <c r="S2976" s="57">
        <f t="shared" si="872"/>
        <v>67.540617447955796</v>
      </c>
      <c r="T2976" s="12">
        <f t="shared" si="855"/>
        <v>-5.7529939274125095</v>
      </c>
    </row>
    <row r="2977" spans="1:20" x14ac:dyDescent="0.25">
      <c r="A2977" s="57">
        <f t="shared" si="856"/>
        <v>425982.82200454309</v>
      </c>
      <c r="B2977" s="12">
        <f t="shared" si="873"/>
        <v>67797.271794258035</v>
      </c>
      <c r="C2977" s="57" t="str">
        <f t="shared" si="857"/>
        <v>-0.269593098113255-0.437143515793286i</v>
      </c>
      <c r="D2977" s="57" t="str">
        <f t="shared" si="858"/>
        <v>6.60199328850437-3.28183823215462i</v>
      </c>
      <c r="E2977" s="57" t="str">
        <f t="shared" si="859"/>
        <v>201.48886134675-80.8543632433026i</v>
      </c>
      <c r="F2977" s="57" t="str">
        <f t="shared" si="860"/>
        <v>3.73977262336233-1.59085161416837i</v>
      </c>
      <c r="G2977" s="57" t="str">
        <f t="shared" si="861"/>
        <v>0.973939742111306-0.15931453432587i</v>
      </c>
      <c r="H2977" s="57" t="str">
        <f t="shared" si="862"/>
        <v>2.69656945524517-209.83583048825i</v>
      </c>
      <c r="I2977" s="57" t="str">
        <f t="shared" si="863"/>
        <v>-0.913264600700305-2.22588124819803i</v>
      </c>
      <c r="K2977" s="57" t="str">
        <f t="shared" si="864"/>
        <v>0.000734787645049579-0.00245947365988979i</v>
      </c>
      <c r="L2977" s="57" t="str">
        <f t="shared" si="865"/>
        <v>0.000125-0.00740073298017781i</v>
      </c>
      <c r="M2977" s="57" t="str">
        <f t="shared" si="866"/>
        <v>0.0015-0.00356764817828633i</v>
      </c>
      <c r="N2977" s="57">
        <f t="shared" si="867"/>
        <v>58.337229817273098</v>
      </c>
      <c r="O2977" s="57">
        <f t="shared" si="868"/>
        <v>5.7876654619050178</v>
      </c>
      <c r="P2977" s="371">
        <f t="shared" si="869"/>
        <v>-5.7876654619050178</v>
      </c>
      <c r="Q2977" s="371">
        <f t="shared" si="870"/>
        <v>-121.6627701827269</v>
      </c>
      <c r="R2977" s="12">
        <f t="shared" si="871"/>
        <v>58.337229817273098</v>
      </c>
      <c r="S2977" s="57">
        <f t="shared" si="872"/>
        <v>67.797271794258037</v>
      </c>
      <c r="T2977" s="12">
        <f t="shared" si="855"/>
        <v>-5.7876654619050178</v>
      </c>
    </row>
    <row r="2978" spans="1:20" x14ac:dyDescent="0.25">
      <c r="A2978" s="57">
        <f t="shared" si="856"/>
        <v>427601.5567281603</v>
      </c>
      <c r="B2978" s="12">
        <f t="shared" si="873"/>
        <v>68054.901427076213</v>
      </c>
      <c r="C2978" s="57" t="str">
        <f t="shared" si="857"/>
        <v>-0.26960578849878-0.434727615666153i</v>
      </c>
      <c r="D2978" s="57" t="str">
        <f t="shared" si="858"/>
        <v>6.5942812341404-3.2874500659343i</v>
      </c>
      <c r="E2978" s="57" t="str">
        <f t="shared" si="859"/>
        <v>201.295193227434-81.2779220647089i</v>
      </c>
      <c r="F2978" s="57" t="str">
        <f t="shared" si="860"/>
        <v>3.73903067154023-1.58934787655456i</v>
      </c>
      <c r="G2978" s="57" t="str">
        <f t="shared" si="861"/>
        <v>0.973746517431879-0.159888202257599i</v>
      </c>
      <c r="H2978" s="57" t="str">
        <f t="shared" si="862"/>
        <v>2.67276075404763-208.976164211787i</v>
      </c>
      <c r="I2978" s="57" t="str">
        <f t="shared" si="863"/>
        <v>-0.908776818181476-2.21625613079426i</v>
      </c>
      <c r="K2978" s="57" t="str">
        <f t="shared" si="864"/>
        <v>0.000734305514057786-0.00245079272048463i</v>
      </c>
      <c r="L2978" s="57" t="str">
        <f t="shared" si="865"/>
        <v>0.000125-0.00737271665688168i</v>
      </c>
      <c r="M2978" s="57" t="str">
        <f t="shared" si="866"/>
        <v>0.0015-0.00355414243702563i</v>
      </c>
      <c r="N2978" s="57">
        <f t="shared" si="867"/>
        <v>58.19397933212403</v>
      </c>
      <c r="O2978" s="57">
        <f t="shared" si="868"/>
        <v>5.8223713480128385</v>
      </c>
      <c r="P2978" s="371">
        <f t="shared" si="869"/>
        <v>-5.8223713480128385</v>
      </c>
      <c r="Q2978" s="371">
        <f t="shared" si="870"/>
        <v>-121.80602066787597</v>
      </c>
      <c r="R2978" s="12">
        <f t="shared" si="871"/>
        <v>58.19397933212403</v>
      </c>
      <c r="S2978" s="57">
        <f t="shared" si="872"/>
        <v>68.054901427076217</v>
      </c>
      <c r="T2978" s="12">
        <f t="shared" si="855"/>
        <v>-5.8223713480128385</v>
      </c>
    </row>
    <row r="2979" spans="1:20" x14ac:dyDescent="0.25">
      <c r="A2979" s="57">
        <f t="shared" si="856"/>
        <v>429226.44264372729</v>
      </c>
      <c r="B2979" s="12">
        <f t="shared" si="873"/>
        <v>68313.510052499099</v>
      </c>
      <c r="C2979" s="57" t="str">
        <f t="shared" si="857"/>
        <v>-0.269615017303961-0.432317314716907i</v>
      </c>
      <c r="D2979" s="57" t="str">
        <f t="shared" si="858"/>
        <v>6.58652865921154-3.29306678331023i</v>
      </c>
      <c r="E2979" s="57" t="str">
        <f t="shared" si="859"/>
        <v>201.09944488546-81.7019995719713i</v>
      </c>
      <c r="F2979" s="57" t="str">
        <f t="shared" si="860"/>
        <v>3.73828336788095-1.5878651959996i</v>
      </c>
      <c r="G2979" s="57" t="str">
        <f t="shared" si="861"/>
        <v>0.973551898986723-0.160463699839148i</v>
      </c>
      <c r="H2979" s="57" t="str">
        <f t="shared" si="862"/>
        <v>2.64918235823266-208.120529414258i</v>
      </c>
      <c r="I2979" s="57" t="str">
        <f t="shared" si="863"/>
        <v>-0.904324262268411-2.20667537636978i</v>
      </c>
      <c r="K2979" s="57" t="str">
        <f t="shared" si="864"/>
        <v>0.000733825659557846-0.00244214670627326i</v>
      </c>
      <c r="L2979" s="57" t="str">
        <f t="shared" si="865"/>
        <v>0.000125-0.00734480639258983i</v>
      </c>
      <c r="M2979" s="57" t="str">
        <f t="shared" si="866"/>
        <v>0.0015-0.00354068782329709i</v>
      </c>
      <c r="N2979" s="57">
        <f t="shared" si="867"/>
        <v>58.050241599243023</v>
      </c>
      <c r="O2979" s="57">
        <f t="shared" si="868"/>
        <v>5.8571117468391476</v>
      </c>
      <c r="P2979" s="371">
        <f t="shared" si="869"/>
        <v>-5.8571117468391476</v>
      </c>
      <c r="Q2979" s="371">
        <f t="shared" si="870"/>
        <v>-121.94975840075698</v>
      </c>
      <c r="R2979" s="12">
        <f t="shared" si="871"/>
        <v>58.050241599243023</v>
      </c>
      <c r="S2979" s="57">
        <f t="shared" si="872"/>
        <v>68.313510052499097</v>
      </c>
      <c r="T2979" s="12">
        <f t="shared" si="855"/>
        <v>-5.8571117468391476</v>
      </c>
    </row>
    <row r="2980" spans="1:20" x14ac:dyDescent="0.25">
      <c r="A2980" s="57">
        <f t="shared" si="856"/>
        <v>430857.50312577351</v>
      </c>
      <c r="B2980" s="12">
        <f t="shared" si="873"/>
        <v>68573.101390698605</v>
      </c>
      <c r="C2980" s="57" t="str">
        <f t="shared" si="857"/>
        <v>-0.269620778311134-0.429912602646259i</v>
      </c>
      <c r="D2980" s="57" t="str">
        <f t="shared" si="858"/>
        <v>6.57873546832944-3.29868813090078i</v>
      </c>
      <c r="E2980" s="57" t="str">
        <f t="shared" si="859"/>
        <v>200.901606713684-82.1265897201335i</v>
      </c>
      <c r="F2980" s="57" t="str">
        <f t="shared" si="860"/>
        <v>3.73753067600311-1.5864035316003i</v>
      </c>
      <c r="G2980" s="57" t="str">
        <f t="shared" si="861"/>
        <v>0.973355877301125-0.161041030251556i</v>
      </c>
      <c r="H2980" s="57" t="str">
        <f t="shared" si="862"/>
        <v>2.62583169306093-207.268901275739i</v>
      </c>
      <c r="I2980" s="57" t="str">
        <f t="shared" si="863"/>
        <v>-0.899906622704194-2.19713869629707i</v>
      </c>
      <c r="K2980" s="57" t="str">
        <f t="shared" si="864"/>
        <v>0.000733348054672868-0.00243353549210555i</v>
      </c>
      <c r="L2980" s="57" t="str">
        <f t="shared" si="865"/>
        <v>0.000125-0.00731700178580378i</v>
      </c>
      <c r="M2980" s="57" t="str">
        <f t="shared" si="866"/>
        <v>0.0015-0.0035272841435516i</v>
      </c>
      <c r="N2980" s="57">
        <f t="shared" si="867"/>
        <v>57.906015020842943</v>
      </c>
      <c r="O2980" s="57">
        <f t="shared" si="868"/>
        <v>5.8918868214932925</v>
      </c>
      <c r="P2980" s="371">
        <f t="shared" si="869"/>
        <v>-5.8918868214932925</v>
      </c>
      <c r="Q2980" s="371">
        <f t="shared" si="870"/>
        <v>-122.09398497915706</v>
      </c>
      <c r="R2980" s="12">
        <f t="shared" si="871"/>
        <v>57.906015020842943</v>
      </c>
      <c r="S2980" s="57">
        <f t="shared" si="872"/>
        <v>68.573101390698611</v>
      </c>
      <c r="T2980" s="12">
        <f t="shared" si="855"/>
        <v>-5.8918868214932925</v>
      </c>
    </row>
    <row r="2981" spans="1:20" x14ac:dyDescent="0.25">
      <c r="A2981" s="57">
        <f t="shared" si="856"/>
        <v>432494.76163765142</v>
      </c>
      <c r="B2981" s="12">
        <f t="shared" si="873"/>
        <v>68833.679175983256</v>
      </c>
      <c r="C2981" s="57" t="str">
        <f t="shared" si="857"/>
        <v>-0.269623065274558-0.427513469235289i</v>
      </c>
      <c r="D2981" s="57" t="str">
        <f t="shared" si="858"/>
        <v>6.57090156745312-3.30431385373452i</v>
      </c>
      <c r="E2981" s="57" t="str">
        <f t="shared" si="859"/>
        <v>200.701669056547-82.5516863723771i</v>
      </c>
      <c r="F2981" s="57" t="str">
        <f t="shared" si="860"/>
        <v>3.73677255931109-1.5849628425519i</v>
      </c>
      <c r="G2981" s="57" t="str">
        <f t="shared" si="861"/>
        <v>0.973158442844574-0.161620196649113i</v>
      </c>
      <c r="H2981" s="57" t="str">
        <f t="shared" si="862"/>
        <v>2.60270621771243-206.42125519366i</v>
      </c>
      <c r="I2981" s="57" t="str">
        <f t="shared" si="863"/>
        <v>-0.895523592126011-2.18764580459723i</v>
      </c>
      <c r="K2981" s="57" t="str">
        <f t="shared" si="864"/>
        <v>0.00073287267266432-0.00242495895329206i</v>
      </c>
      <c r="L2981" s="57" t="str">
        <f t="shared" si="865"/>
        <v>0.000125-0.00728930243654489i</v>
      </c>
      <c r="M2981" s="57" t="str">
        <f t="shared" si="866"/>
        <v>0.0015-0.0035139312049727i</v>
      </c>
      <c r="N2981" s="57">
        <f t="shared" si="867"/>
        <v>57.761297992071832</v>
      </c>
      <c r="O2981" s="57">
        <f t="shared" si="868"/>
        <v>5.9266967371091885</v>
      </c>
      <c r="P2981" s="371">
        <f t="shared" si="869"/>
        <v>-5.9266967371091885</v>
      </c>
      <c r="Q2981" s="371">
        <f t="shared" si="870"/>
        <v>-122.23870200792817</v>
      </c>
      <c r="R2981" s="12">
        <f t="shared" si="871"/>
        <v>57.761297992071832</v>
      </c>
      <c r="S2981" s="57">
        <f t="shared" si="872"/>
        <v>68.833679175983249</v>
      </c>
      <c r="T2981" s="12">
        <f t="shared" si="855"/>
        <v>-5.9266967371091885</v>
      </c>
    </row>
    <row r="2982" spans="1:20" x14ac:dyDescent="0.25">
      <c r="A2982" s="57">
        <f t="shared" si="856"/>
        <v>434138.24173187453</v>
      </c>
      <c r="B2982" s="12">
        <f t="shared" si="873"/>
        <v>69095.247156851998</v>
      </c>
      <c r="C2982" s="57" t="str">
        <f t="shared" si="857"/>
        <v>-0.269621871919651-0.425119904347136i</v>
      </c>
      <c r="D2982" s="57" t="str">
        <f t="shared" si="858"/>
        <v>6.56302686391103-3.30994369525376i</v>
      </c>
      <c r="E2982" s="57" t="str">
        <f t="shared" si="859"/>
        <v>200.499622210343-82.9772832986347i</v>
      </c>
      <c r="F2982" s="57" t="str">
        <f t="shared" si="860"/>
        <v>3.73600898099425-1.58354308814547i</v>
      </c>
      <c r="G2982" s="57" t="str">
        <f t="shared" si="861"/>
        <v>0.972959586030568-0.162201202158906i</v>
      </c>
      <c r="H2982" s="57" t="str">
        <f t="shared" si="862"/>
        <v>2.57980342476569-205.577566780269i</v>
      </c>
      <c r="I2982" s="57" t="str">
        <f t="shared" si="863"/>
        <v>-0.891174866033113-2.17819641790781i</v>
      </c>
      <c r="K2982" s="57" t="str">
        <f t="shared" si="864"/>
        <v>0.000732399486930588-0.00241641696560232i</v>
      </c>
      <c r="L2982" s="57" t="str">
        <f t="shared" si="865"/>
        <v>0.000125-0.00726170794634874i</v>
      </c>
      <c r="M2982" s="57" t="str">
        <f t="shared" si="866"/>
        <v>0.0015-0.00350062881547391i</v>
      </c>
      <c r="N2982" s="57">
        <f t="shared" si="867"/>
        <v>57.616088901069133</v>
      </c>
      <c r="O2982" s="57">
        <f t="shared" si="868"/>
        <v>5.9615416608633236</v>
      </c>
      <c r="P2982" s="371">
        <f t="shared" si="869"/>
        <v>-5.9615416608633236</v>
      </c>
      <c r="Q2982" s="371">
        <f t="shared" si="870"/>
        <v>-122.38391109893087</v>
      </c>
      <c r="R2982" s="12">
        <f t="shared" si="871"/>
        <v>57.616088901069133</v>
      </c>
      <c r="S2982" s="57">
        <f t="shared" si="872"/>
        <v>69.095247156851997</v>
      </c>
      <c r="T2982" s="12">
        <f t="shared" si="855"/>
        <v>-5.9615416608633236</v>
      </c>
    </row>
    <row r="2983" spans="1:20" x14ac:dyDescent="0.25">
      <c r="A2983" s="57">
        <f t="shared" si="856"/>
        <v>435787.96705045569</v>
      </c>
      <c r="B2983" s="12">
        <f t="shared" si="873"/>
        <v>69357.809096048033</v>
      </c>
      <c r="C2983" s="57" t="str">
        <f t="shared" si="857"/>
        <v>-0.269617191942228-0.422731897928753i</v>
      </c>
      <c r="D2983" s="57" t="str">
        <f t="shared" si="858"/>
        <v>6.55511126642398-3.31557739731881i</v>
      </c>
      <c r="E2983" s="57" t="str">
        <f t="shared" si="859"/>
        <v>200.295456423511-83.4033741741813i</v>
      </c>
      <c r="F2983" s="57" t="str">
        <f t="shared" si="860"/>
        <v>3.73523990402618-1.58214422776534i</v>
      </c>
      <c r="G2983" s="57" t="str">
        <f t="shared" si="861"/>
        <v>0.972759297216413-0.162784049880334i</v>
      </c>
      <c r="H2983" s="57" t="str">
        <f t="shared" si="862"/>
        <v>2.55712083968667-204.737811860143i</v>
      </c>
      <c r="I2983" s="57" t="str">
        <f t="shared" si="863"/>
        <v>-0.886860142755264-2.16879025545128i</v>
      </c>
      <c r="K2983" s="57" t="str">
        <f t="shared" si="864"/>
        <v>0.000731928471005674-0.00240790940526296i</v>
      </c>
      <c r="L2983" s="57" t="str">
        <f t="shared" si="865"/>
        <v>0.000125-0.00723421791825936i</v>
      </c>
      <c r="M2983" s="57" t="str">
        <f t="shared" si="866"/>
        <v>0.0015-0.00348737678369586i</v>
      </c>
      <c r="N2983" s="57">
        <f t="shared" si="867"/>
        <v>57.470386129028157</v>
      </c>
      <c r="O2983" s="57">
        <f t="shared" si="868"/>
        <v>5.9964217619923232</v>
      </c>
      <c r="P2983" s="371">
        <f t="shared" si="869"/>
        <v>-5.9964217619923232</v>
      </c>
      <c r="Q2983" s="371">
        <f t="shared" si="870"/>
        <v>-122.52961387097184</v>
      </c>
      <c r="R2983" s="12">
        <f t="shared" si="871"/>
        <v>57.470386129028157</v>
      </c>
      <c r="S2983" s="57">
        <f t="shared" si="872"/>
        <v>69.35780909604803</v>
      </c>
      <c r="T2983" s="12">
        <f t="shared" si="855"/>
        <v>-5.9964217619923232</v>
      </c>
    </row>
    <row r="2984" spans="1:20" x14ac:dyDescent="0.25">
      <c r="A2984" s="57">
        <f t="shared" si="856"/>
        <v>437443.96132524736</v>
      </c>
      <c r="B2984" s="12">
        <f t="shared" si="873"/>
        <v>69621.368770613015</v>
      </c>
      <c r="C2984" s="57" t="str">
        <f t="shared" si="857"/>
        <v>-0.269609019007773-0.420349440012616i</v>
      </c>
      <c r="D2984" s="57" t="str">
        <f t="shared" si="858"/>
        <v>6.54715468512752-3.32121470021223i</v>
      </c>
      <c r="E2984" s="57" t="str">
        <f t="shared" si="859"/>
        <v>200.089161896942-83.8299525782217i</v>
      </c>
      <c r="F2984" s="57" t="str">
        <f t="shared" si="860"/>
        <v>3.734465291164-1.58076622088654i</v>
      </c>
      <c r="G2984" s="57" t="str">
        <f t="shared" si="861"/>
        <v>0.972557566703034-0.163368742884641i</v>
      </c>
      <c r="H2984" s="57" t="str">
        <f t="shared" si="862"/>
        <v>2.53465602032588-203.901966467722i</v>
      </c>
      <c r="I2984" s="57" t="str">
        <f t="shared" si="863"/>
        <v>-0.882579123421555-2.15942703900392i</v>
      </c>
      <c r="K2984" s="57" t="str">
        <f t="shared" si="864"/>
        <v>0.000731459598557748-0.00239943614895581i</v>
      </c>
      <c r="L2984" s="57" t="str">
        <f t="shared" si="865"/>
        <v>0.000125-0.00720683195682347i</v>
      </c>
      <c r="M2984" s="57" t="str">
        <f t="shared" si="866"/>
        <v>0.0015-0.00347417491900364i</v>
      </c>
      <c r="N2984" s="57">
        <f t="shared" si="867"/>
        <v>57.324188050255472</v>
      </c>
      <c r="O2984" s="57">
        <f t="shared" si="868"/>
        <v>6.0313372118114525</v>
      </c>
      <c r="P2984" s="371">
        <f t="shared" si="869"/>
        <v>-6.0313372118114525</v>
      </c>
      <c r="Q2984" s="371">
        <f t="shared" si="870"/>
        <v>-122.67581194974453</v>
      </c>
      <c r="R2984" s="12">
        <f t="shared" si="871"/>
        <v>57.324188050255472</v>
      </c>
      <c r="S2984" s="57">
        <f t="shared" si="872"/>
        <v>69.621368770613017</v>
      </c>
      <c r="T2984" s="12">
        <f t="shared" si="855"/>
        <v>-6.0313372118114525</v>
      </c>
    </row>
    <row r="2985" spans="1:20" x14ac:dyDescent="0.25">
      <c r="A2985" s="57">
        <f t="shared" si="856"/>
        <v>439106.24837828329</v>
      </c>
      <c r="B2985" s="12">
        <f t="shared" si="873"/>
        <v>69885.929971941339</v>
      </c>
      <c r="C2985" s="57" t="str">
        <f t="shared" si="857"/>
        <v>-0.269597346750723-0.417972520718476i</v>
      </c>
      <c r="D2985" s="57" t="str">
        <f t="shared" si="858"/>
        <v>6.53915703159464-3.3268553426433i</v>
      </c>
      <c r="E2985" s="57" t="str">
        <f t="shared" si="859"/>
        <v>199.88072878429-84.2570119924616i</v>
      </c>
      <c r="F2985" s="57" t="str">
        <f t="shared" si="860"/>
        <v>3.73368510494754-1.57940902707213i</v>
      </c>
      <c r="G2985" s="57" t="str">
        <f t="shared" si="861"/>
        <v>0.972354384734775-0.163955284214424i</v>
      </c>
      <c r="H2985" s="57" t="str">
        <f t="shared" si="862"/>
        <v>2.51240655642501-203.070006844888i</v>
      </c>
      <c r="I2985" s="57" t="str">
        <f t="shared" si="863"/>
        <v>-0.878331511929614-2.15010649286516i</v>
      </c>
      <c r="K2985" s="57" t="str">
        <f t="shared" si="864"/>
        <v>0.000730992843387884-0.00239099707381616i</v>
      </c>
      <c r="L2985" s="57" t="str">
        <f t="shared" si="865"/>
        <v>0.000125-0.00717954966808475i</v>
      </c>
      <c r="M2985" s="57" t="str">
        <f t="shared" si="866"/>
        <v>0.0015-0.00346102303148401i</v>
      </c>
      <c r="N2985" s="57">
        <f t="shared" si="867"/>
        <v>57.177493032234111</v>
      </c>
      <c r="O2985" s="57">
        <f t="shared" si="868"/>
        <v>6.0662881837328992</v>
      </c>
      <c r="P2985" s="371">
        <f t="shared" si="869"/>
        <v>-6.0662881837328992</v>
      </c>
      <c r="Q2985" s="371">
        <f t="shared" si="870"/>
        <v>-122.82250696776589</v>
      </c>
      <c r="R2985" s="12">
        <f t="shared" si="871"/>
        <v>57.177493032234111</v>
      </c>
      <c r="S2985" s="57">
        <f t="shared" si="872"/>
        <v>69.885929971941337</v>
      </c>
      <c r="T2985" s="12">
        <f t="shared" si="855"/>
        <v>-6.0662881837328992</v>
      </c>
    </row>
    <row r="2986" spans="1:20" x14ac:dyDescent="0.25">
      <c r="A2986" s="57">
        <f t="shared" si="856"/>
        <v>440774.85212212079</v>
      </c>
      <c r="B2986" s="12">
        <f t="shared" si="873"/>
        <v>70151.496505834715</v>
      </c>
      <c r="C2986" s="57" t="str">
        <f t="shared" si="857"/>
        <v>-0.269582168773811-0.415601130255132i</v>
      </c>
      <c r="D2986" s="57" t="str">
        <f t="shared" si="858"/>
        <v>6.53111821885864-3.33249906175315i</v>
      </c>
      <c r="E2986" s="57" t="str">
        <f t="shared" si="859"/>
        <v>199.670147192327-84.6845457996728i</v>
      </c>
      <c r="F2986" s="57" t="str">
        <f t="shared" si="860"/>
        <v>3.73289930769867-1.57807260597067i</v>
      </c>
      <c r="G2986" s="57" t="str">
        <f t="shared" si="861"/>
        <v>0.972149741499213-0.164543676883151i</v>
      </c>
      <c r="H2986" s="57" t="str">
        <f t="shared" si="862"/>
        <v>2.49037006913137-202.241909438569i</v>
      </c>
      <c r="I2986" s="57" t="str">
        <f t="shared" si="863"/>
        <v>-0.874117014915269-2.14082834382736i</v>
      </c>
      <c r="K2986" s="57" t="str">
        <f t="shared" si="864"/>
        <v>0.000730528179428628-0.00238259205743083i</v>
      </c>
      <c r="L2986" s="57" t="str">
        <f t="shared" si="865"/>
        <v>0.000125-0.00715237065957832i</v>
      </c>
      <c r="M2986" s="57" t="str">
        <f t="shared" si="866"/>
        <v>0.0015-0.00344792093194263i</v>
      </c>
      <c r="N2986" s="57">
        <f t="shared" si="867"/>
        <v>57.03029943568572</v>
      </c>
      <c r="O2986" s="57">
        <f t="shared" si="868"/>
        <v>6.1012748532837966</v>
      </c>
      <c r="P2986" s="371">
        <f t="shared" si="869"/>
        <v>-6.1012748532837966</v>
      </c>
      <c r="Q2986" s="371">
        <f t="shared" si="870"/>
        <v>-122.96970056431428</v>
      </c>
      <c r="R2986" s="12">
        <f t="shared" si="871"/>
        <v>57.03029943568572</v>
      </c>
      <c r="S2986" s="57">
        <f t="shared" si="872"/>
        <v>70.151496505834714</v>
      </c>
      <c r="T2986" s="12">
        <f t="shared" si="855"/>
        <v>-6.1012748532837966</v>
      </c>
    </row>
    <row r="2987" spans="1:20" x14ac:dyDescent="0.25">
      <c r="A2987" s="57">
        <f t="shared" si="856"/>
        <v>442449.79656018486</v>
      </c>
      <c r="B2987" s="12">
        <f t="shared" si="873"/>
        <v>70418.072192556894</v>
      </c>
      <c r="C2987" s="57" t="str">
        <f t="shared" si="857"/>
        <v>-0.269563478647408-0.413235258922203i</v>
      </c>
      <c r="D2987" s="57" t="str">
        <f t="shared" si="858"/>
        <v>6.52303816143585-3.33814559311984i</v>
      </c>
      <c r="E2987" s="57" t="str">
        <f t="shared" si="859"/>
        <v>199.457407181292-85.1125472822428i</v>
      </c>
      <c r="F2987" s="57" t="str">
        <f t="shared" si="860"/>
        <v>3.73210786152055-1.57675691731352i</v>
      </c>
      <c r="G2987" s="57" t="str">
        <f t="shared" si="861"/>
        <v>0.971943627126963-0.165133923874673i</v>
      </c>
      <c r="H2987" s="57" t="str">
        <f t="shared" si="862"/>
        <v>2.46854421052138-201.417650898384i</v>
      </c>
      <c r="I2987" s="57" t="str">
        <f t="shared" si="863"/>
        <v>-0.869935341722529-2.1315923211461i</v>
      </c>
      <c r="K2987" s="57" t="str">
        <f t="shared" si="864"/>
        <v>0.000730065580742728-0.00237422097783639i</v>
      </c>
      <c r="L2987" s="57" t="str">
        <f t="shared" si="865"/>
        <v>0.000125-0.00712529454032508i</v>
      </c>
      <c r="M2987" s="57" t="str">
        <f t="shared" si="866"/>
        <v>0.0015-0.00343486843190139i</v>
      </c>
      <c r="N2987" s="57">
        <f t="shared" si="867"/>
        <v>56.882605614635239</v>
      </c>
      <c r="O2987" s="57">
        <f t="shared" si="868"/>
        <v>6.136297398124797</v>
      </c>
      <c r="P2987" s="371">
        <f t="shared" si="869"/>
        <v>-6.136297398124797</v>
      </c>
      <c r="Q2987" s="371">
        <f t="shared" si="870"/>
        <v>-123.11739438536476</v>
      </c>
      <c r="R2987" s="12">
        <f t="shared" si="871"/>
        <v>56.882605614635239</v>
      </c>
      <c r="S2987" s="57">
        <f t="shared" si="872"/>
        <v>70.418072192556892</v>
      </c>
      <c r="T2987" s="12">
        <f t="shared" si="855"/>
        <v>-6.136297398124797</v>
      </c>
    </row>
    <row r="2988" spans="1:20" x14ac:dyDescent="0.25">
      <c r="A2988" s="57">
        <f t="shared" si="856"/>
        <v>444131.1057871136</v>
      </c>
      <c r="B2988" s="12">
        <f t="shared" si="873"/>
        <v>70685.660866888618</v>
      </c>
      <c r="C2988" s="57" t="str">
        <f t="shared" si="857"/>
        <v>-0.269541269908921-0.410874897111924i</v>
      </c>
      <c r="D2988" s="57" t="str">
        <f t="shared" si="858"/>
        <v>6.5149167753486-3.34379467076378i</v>
      </c>
      <c r="E2988" s="57" t="str">
        <f t="shared" si="859"/>
        <v>199.242498765271-85.5410096207214i</v>
      </c>
      <c r="F2988" s="57" t="str">
        <f t="shared" si="860"/>
        <v>3.73131072829686-1.5754619209122i</v>
      </c>
      <c r="G2988" s="57" t="str">
        <f t="shared" si="861"/>
        <v>0.971736031691495-0.165726028142717i</v>
      </c>
      <c r="H2988" s="57" t="str">
        <f t="shared" si="862"/>
        <v>2.44692666313188-200.597208074313i</v>
      </c>
      <c r="I2988" s="57" t="str">
        <f t="shared" si="863"/>
        <v>-0.865786204373973-2.12239815651078i</v>
      </c>
      <c r="K2988" s="57" t="str">
        <f t="shared" si="864"/>
        <v>0.000729605021521777-0.00236588371351735i</v>
      </c>
      <c r="L2988" s="57" t="str">
        <f t="shared" si="865"/>
        <v>0.000125-0.00709832092082598i</v>
      </c>
      <c r="M2988" s="57" t="str">
        <f t="shared" si="866"/>
        <v>0.0015-0.00342186534359573i</v>
      </c>
      <c r="N2988" s="57">
        <f t="shared" si="867"/>
        <v>56.734409916474874</v>
      </c>
      <c r="O2988" s="57">
        <f t="shared" si="868"/>
        <v>6.1713559980683517</v>
      </c>
      <c r="P2988" s="371">
        <f t="shared" si="869"/>
        <v>-6.1713559980683517</v>
      </c>
      <c r="Q2988" s="371">
        <f t="shared" si="870"/>
        <v>-123.26559008352513</v>
      </c>
      <c r="R2988" s="12">
        <f t="shared" si="871"/>
        <v>56.734409916474874</v>
      </c>
      <c r="S2988" s="57">
        <f t="shared" si="872"/>
        <v>70.685660866888625</v>
      </c>
      <c r="T2988" s="12">
        <f t="shared" ref="T2988:T3051" si="874">P2988</f>
        <v>-6.1713559980683517</v>
      </c>
    </row>
    <row r="2989" spans="1:20" x14ac:dyDescent="0.25">
      <c r="A2989" s="57">
        <f t="shared" ref="A2989:A3052" si="875">2*PI()*B2989</f>
        <v>445818.80398910469</v>
      </c>
      <c r="B2989" s="12">
        <f t="shared" si="873"/>
        <v>70954.266378182801</v>
      </c>
      <c r="C2989" s="57" t="str">
        <f t="shared" ref="C2989:C3052" si="876">IMPRODUCT(D2989,E2989,$C$40,,K2989,$C$41)</f>
        <v>-0.269515536062182-0.408520035310949i</v>
      </c>
      <c r="D2989" s="57" t="str">
        <f t="shared" ref="D2989:D3052" si="877">IMDIV(IMPRODUCT($C$37,$C$38,COMPLEX(1,A2989/$C$38)),IMSUM(-1*A2989*A2989/$C$39,COMPLEX(0,1*A2989)))</f>
        <v>6.50675397814827-3.34944602715371i</v>
      </c>
      <c r="E2989" s="57" t="str">
        <f t="shared" ref="E2989:E3052" si="878">IMDIV(IMPRODUCT(IMSUM(F2989,G2989),$C$29,H2989),IMSUM(1,I2989))</f>
        <v>199.025411912592-85.9699258923406i</v>
      </c>
      <c r="F2989" s="57" t="str">
        <f t="shared" ref="F2989:F3052" si="879">IMDIV(IMPRODUCT($C$14,$C$15,COMPLEX(1,A2989/$C$15)),IMSUM(-1*A2989*A2989/$C$16,COMPLEX(0,A2989)))</f>
        <v>3.7305078696912-1.57418757665575i</v>
      </c>
      <c r="G2989" s="57" t="str">
        <f t="shared" ref="G2989:G3052" si="880">IMDIV(1,COMPLEX(1,A2989*$C$9*$C$10))</f>
        <v>0.971526945208943-0.166319992610396i</v>
      </c>
      <c r="H2989" s="57" t="str">
        <f t="shared" ref="H2989:H3052" si="881">IMDIV($C$3,IMSUM(K2989,COMPLEX(0,$C$28*A2989)))</f>
        <v>2.42551513949959-199.780558014408i</v>
      </c>
      <c r="I2989" s="57" t="str">
        <f t="shared" ref="I2989:I3052" si="882">IMPRODUCT(F2989,$C$29,H2989,$C$31)</f>
        <v>-0.861669317541563-2.11324558401587i</v>
      </c>
      <c r="K2989" s="57" t="str">
        <f t="shared" ref="K2989:K3052" si="883">IF($C$26&lt;=0,IMDIV(1,IMSUM(IMDIV(1,L2989),1/$C$18)),IMDIV(1,IMSUM(IMDIV(1,L2989),1/$C$18,IMDIV(1,M2989))))</f>
        <v>0.000729146476084864-0.00235758014340426i</v>
      </c>
      <c r="L2989" s="57" t="str">
        <f t="shared" ref="L2989:L3052" si="884">IMSUM($C$21/$C$22,IMDIV(1,COMPLEX(0,$C$20*$C$22*A2989)))</f>
        <v>0.000125-0.00707144941305634i</v>
      </c>
      <c r="M2989" s="57" t="str">
        <f t="shared" ref="M2989:M3052" si="885">IMSUM($C$25/$C$26,IMDIV(1,COMPLEX(0,$C$24*$C$26*A2989)))</f>
        <v>0.0015-0.00340891147997184i</v>
      </c>
      <c r="N2989" s="57">
        <f t="shared" ref="N2989:N3052" si="886">ABS(R2989)</f>
        <v>56.585710682032101</v>
      </c>
      <c r="O2989" s="57">
        <f t="shared" ref="O2989:O3052" si="887">ABS(P2989)</f>
        <v>6.206450835097538</v>
      </c>
      <c r="P2989" s="371">
        <f t="shared" ref="P2989:P3052" si="888">20*LOG10(IMABS(C2989))</f>
        <v>-6.206450835097538</v>
      </c>
      <c r="Q2989" s="371">
        <f t="shared" ref="Q2989:Q3052" si="889">IMARGUMENT(C2989)*180/PI()</f>
        <v>-123.4142893179679</v>
      </c>
      <c r="R2989" s="12">
        <f t="shared" ref="R2989:R3052" si="890">IF(Q2989&lt;0,Q2989+180,Q2989-180)</f>
        <v>56.585710682032101</v>
      </c>
      <c r="S2989" s="57">
        <f t="shared" ref="S2989:S3052" si="891">B2989/1000</f>
        <v>70.954266378182808</v>
      </c>
      <c r="T2989" s="12">
        <f t="shared" si="874"/>
        <v>-6.206450835097538</v>
      </c>
    </row>
    <row r="2990" spans="1:20" x14ac:dyDescent="0.25">
      <c r="A2990" s="57">
        <f t="shared" si="875"/>
        <v>447512.91544426332</v>
      </c>
      <c r="B2990" s="12">
        <f t="shared" ref="B2990:B3053" si="892">B2989*(1+B$42)</f>
        <v>71223.892590419899</v>
      </c>
      <c r="C2990" s="57" t="str">
        <f t="shared" si="876"/>
        <v>-0.269486270576909-0.40617066410218i</v>
      </c>
      <c r="D2990" s="57" t="str">
        <f t="shared" si="877"/>
        <v>6.49854968893817-3.35509939321255i</v>
      </c>
      <c r="E2990" s="57" t="str">
        <f t="shared" si="878"/>
        <v>198.806136546241-86.3992890695472i</v>
      </c>
      <c r="F2990" s="57" t="str">
        <f t="shared" si="879"/>
        <v>3.72969924714621-1.572933844508i</v>
      </c>
      <c r="G2990" s="57" t="str">
        <f t="shared" si="880"/>
        <v>0.971316357637922-0.166915820169696i</v>
      </c>
      <c r="H2990" s="57" t="str">
        <f t="shared" si="881"/>
        <v>2.40430738170885-198.967677962527i</v>
      </c>
      <c r="I2990" s="57" t="str">
        <f t="shared" si="882"/>
        <v>-0.857584398517732-2.10413434013228i</v>
      </c>
      <c r="K2990" s="57" t="str">
        <f t="shared" si="883"/>
        <v>0.000728689918877352-0.00234931014687195i</v>
      </c>
      <c r="L2990" s="57" t="str">
        <f t="shared" si="884"/>
        <v>0.000125-0.00704467963046061i</v>
      </c>
      <c r="M2990" s="57" t="str">
        <f t="shared" si="885"/>
        <v>0.0015-0.00339600665468404i</v>
      </c>
      <c r="N2990" s="57">
        <f t="shared" si="886"/>
        <v>56.436506245635428</v>
      </c>
      <c r="O2990" s="57">
        <f t="shared" si="887"/>
        <v>6.24158209338436</v>
      </c>
      <c r="P2990" s="371">
        <f t="shared" si="888"/>
        <v>-6.24158209338436</v>
      </c>
      <c r="Q2990" s="371">
        <f t="shared" si="889"/>
        <v>-123.56349375436457</v>
      </c>
      <c r="R2990" s="12">
        <f t="shared" si="890"/>
        <v>56.436506245635428</v>
      </c>
      <c r="S2990" s="57">
        <f t="shared" si="891"/>
        <v>71.223892590419894</v>
      </c>
      <c r="T2990" s="12">
        <f t="shared" si="874"/>
        <v>-6.24158209338436</v>
      </c>
    </row>
    <row r="2991" spans="1:20" x14ac:dyDescent="0.25">
      <c r="A2991" s="57">
        <f t="shared" si="875"/>
        <v>449213.46452295152</v>
      </c>
      <c r="B2991" s="12">
        <f t="shared" si="892"/>
        <v>71494.543382263495</v>
      </c>
      <c r="C2991" s="57" t="str">
        <f t="shared" si="876"/>
        <v>-0.269453466888162-0.403826774166586i</v>
      </c>
      <c r="D2991" s="57" t="str">
        <f t="shared" si="877"/>
        <v>6.49030382839679-3.36075449832401i</v>
      </c>
      <c r="E2991" s="57" t="str">
        <f t="shared" si="878"/>
        <v>198.584662544294-86.8290920185032i</v>
      </c>
      <c r="F2991" s="57" t="str">
        <f t="shared" si="879"/>
        <v>3.72888482188303-1.57170068450494i</v>
      </c>
      <c r="G2991" s="57" t="str">
        <f t="shared" si="880"/>
        <v>0.971104258879345-0.167513513680966i</v>
      </c>
      <c r="H2991" s="57" t="str">
        <f t="shared" si="881"/>
        <v>2.38330116094655-198.158545356101i</v>
      </c>
      <c r="I2991" s="57" t="str">
        <f t="shared" si="882"/>
        <v>-0.853531167186936-2.09506416367941i</v>
      </c>
      <c r="K2991" s="57" t="str">
        <f t="shared" si="883"/>
        <v>0.000728235324469493-0.00234107360373765i</v>
      </c>
      <c r="L2991" s="57" t="str">
        <f t="shared" si="884"/>
        <v>0.000125-0.00701801118794641i</v>
      </c>
      <c r="M2991" s="57" t="str">
        <f t="shared" si="885"/>
        <v>0.0015-0.00338315068209209i</v>
      </c>
      <c r="N2991" s="57">
        <f t="shared" si="886"/>
        <v>56.286794935183281</v>
      </c>
      <c r="O2991" s="57">
        <f t="shared" si="887"/>
        <v>6.2767499593088552</v>
      </c>
      <c r="P2991" s="371">
        <f t="shared" si="888"/>
        <v>-6.2767499593088552</v>
      </c>
      <c r="Q2991" s="371">
        <f t="shared" si="889"/>
        <v>-123.71320506481672</v>
      </c>
      <c r="R2991" s="12">
        <f t="shared" si="890"/>
        <v>56.286794935183281</v>
      </c>
      <c r="S2991" s="57">
        <f t="shared" si="891"/>
        <v>71.494543382263501</v>
      </c>
      <c r="T2991" s="12">
        <f t="shared" si="874"/>
        <v>-6.2767499593088552</v>
      </c>
    </row>
    <row r="2992" spans="1:20" x14ac:dyDescent="0.25">
      <c r="A2992" s="57">
        <f t="shared" si="875"/>
        <v>450920.47568813874</v>
      </c>
      <c r="B2992" s="12">
        <f t="shared" si="892"/>
        <v>71766.222647116098</v>
      </c>
      <c r="C2992" s="57" t="str">
        <f t="shared" si="876"/>
        <v>-0.269417118395856-0.401488356285067i</v>
      </c>
      <c r="D2992" s="57" t="str">
        <f t="shared" si="877"/>
        <v>6.48201631880086-3.36641107033918i</v>
      </c>
      <c r="E2992" s="57" t="str">
        <f t="shared" si="878"/>
        <v>198.360979740375-87.2593274975871i</v>
      </c>
      <c r="F2992" s="57" t="str">
        <f t="shared" si="879"/>
        <v>3.72806455490057-1.57048805675195i</v>
      </c>
      <c r="G2992" s="57" t="str">
        <f t="shared" si="880"/>
        <v>0.97089063877624-0.168113075972407i</v>
      </c>
      <c r="H2992" s="57" t="str">
        <f t="shared" si="881"/>
        <v>2.36249427706515-197.353137823941i</v>
      </c>
      <c r="I2992" s="57" t="str">
        <f t="shared" si="882"/>
        <v>-0.84950934599752-2.08603479579754i</v>
      </c>
      <c r="K2992" s="57" t="str">
        <f t="shared" si="883"/>
        <v>0.000727782667555158-0.00233287039425922i</v>
      </c>
      <c r="L2992" s="57" t="str">
        <f t="shared" si="884"/>
        <v>0.000125-0.00699144370187923i</v>
      </c>
      <c r="M2992" s="57" t="str">
        <f t="shared" si="885"/>
        <v>0.0015-0.00337034337725851i</v>
      </c>
      <c r="N2992" s="57">
        <f t="shared" si="886"/>
        <v>56.13657507221285</v>
      </c>
      <c r="O2992" s="57">
        <f t="shared" si="887"/>
        <v>6.3119546214775291</v>
      </c>
      <c r="P2992" s="371">
        <f t="shared" si="888"/>
        <v>-6.3119546214775291</v>
      </c>
      <c r="Q2992" s="371">
        <f t="shared" si="889"/>
        <v>-123.86342492778715</v>
      </c>
      <c r="R2992" s="12">
        <f t="shared" si="890"/>
        <v>56.13657507221285</v>
      </c>
      <c r="S2992" s="57">
        <f t="shared" si="891"/>
        <v>71.766222647116095</v>
      </c>
      <c r="T2992" s="12">
        <f t="shared" si="874"/>
        <v>-6.3119546214775291</v>
      </c>
    </row>
    <row r="2993" spans="1:20" x14ac:dyDescent="0.25">
      <c r="A2993" s="57">
        <f t="shared" si="875"/>
        <v>452633.97349575371</v>
      </c>
      <c r="B2993" s="12">
        <f t="shared" si="892"/>
        <v>72038.934293175145</v>
      </c>
      <c r="C2993" s="57" t="str">
        <f t="shared" si="876"/>
        <v>-0.269377218464281-0.399155401340318i</v>
      </c>
      <c r="D2993" s="57" t="str">
        <f t="shared" si="877"/>
        <v>6.47368708404863-3.37206883558356i</v>
      </c>
      <c r="E2993" s="57" t="str">
        <f t="shared" si="878"/>
        <v>198.135077924127-87.6899881558842i</v>
      </c>
      <c r="F2993" s="57" t="str">
        <f t="shared" si="879"/>
        <v>3.72723840697466-1.56929592142108i</v>
      </c>
      <c r="G2993" s="57" t="str">
        <f t="shared" si="880"/>
        <v>0.970675487113577-0.168714509839543i</v>
      </c>
      <c r="H2993" s="57" t="str">
        <f t="shared" si="881"/>
        <v>2.34188455815309-196.551433184062i</v>
      </c>
      <c r="I2993" s="57" t="str">
        <f t="shared" si="882"/>
        <v>-0.845518659933927-2.07704597992046i</v>
      </c>
      <c r="K2993" s="57" t="str">
        <f t="shared" si="883"/>
        <v>0.000727331922950612-0.00232470039913332i</v>
      </c>
      <c r="L2993" s="57" t="str">
        <f t="shared" si="884"/>
        <v>0.000125-0.00696497679007696i</v>
      </c>
      <c r="M2993" s="57" t="str">
        <f t="shared" si="885"/>
        <v>0.0015-0.00335758455594591i</v>
      </c>
      <c r="N2993" s="57">
        <f t="shared" si="886"/>
        <v>55.985844971972</v>
      </c>
      <c r="O2993" s="57">
        <f t="shared" si="887"/>
        <v>6.3471962707423115</v>
      </c>
      <c r="P2993" s="371">
        <f t="shared" si="888"/>
        <v>-6.3471962707423115</v>
      </c>
      <c r="Q2993" s="371">
        <f t="shared" si="889"/>
        <v>-124.014155028028</v>
      </c>
      <c r="R2993" s="12">
        <f t="shared" si="890"/>
        <v>55.985844971972</v>
      </c>
      <c r="S2993" s="57">
        <f t="shared" si="891"/>
        <v>72.038934293175146</v>
      </c>
      <c r="T2993" s="12">
        <f t="shared" si="874"/>
        <v>-6.3471962707423115</v>
      </c>
    </row>
    <row r="2994" spans="1:20" x14ac:dyDescent="0.25">
      <c r="A2994" s="57">
        <f t="shared" si="875"/>
        <v>454353.98259503755</v>
      </c>
      <c r="B2994" s="12">
        <f t="shared" si="892"/>
        <v>72312.682243489209</v>
      </c>
      <c r="C2994" s="57" t="str">
        <f t="shared" si="876"/>
        <v>-0.269333760421662-0.396827900318688i</v>
      </c>
      <c r="D2994" s="57" t="str">
        <f t="shared" si="877"/>
        <v>6.4653160496831-3.37772751886439i</v>
      </c>
      <c r="E2994" s="57" t="str">
        <f t="shared" si="878"/>
        <v>197.906946841707-88.121066531661i</v>
      </c>
      <c r="F2994" s="57" t="str">
        <f t="shared" si="879"/>
        <v>3.72640633865761-1.56812423874834i</v>
      </c>
      <c r="G2994" s="57" t="str">
        <f t="shared" si="880"/>
        <v>0.970458793618081-0.169317818044704i</v>
      </c>
      <c r="H2994" s="57" t="str">
        <f t="shared" si="881"/>
        <v>2.32146986011229-195.753409441543i</v>
      </c>
      <c r="I2994" s="57" t="str">
        <f t="shared" si="882"/>
        <v>-0.841558836489298-2.06809746174876i</v>
      </c>
      <c r="K2994" s="57" t="str">
        <f t="shared" si="883"/>
        <v>0.000726883065593154-0.00231656349949356i</v>
      </c>
      <c r="L2994" s="57" t="str">
        <f t="shared" si="884"/>
        <v>0.000125-0.0069386100718041i</v>
      </c>
      <c r="M2994" s="57" t="str">
        <f t="shared" si="885"/>
        <v>0.0015-0.00334487403461438i</v>
      </c>
      <c r="N2994" s="57">
        <f t="shared" si="886"/>
        <v>55.834602943489642</v>
      </c>
      <c r="O2994" s="57">
        <f t="shared" si="887"/>
        <v>6.3824751002197679</v>
      </c>
      <c r="P2994" s="371">
        <f t="shared" si="888"/>
        <v>-6.3824751002197679</v>
      </c>
      <c r="Q2994" s="371">
        <f t="shared" si="889"/>
        <v>-124.16539705651036</v>
      </c>
      <c r="R2994" s="12">
        <f t="shared" si="890"/>
        <v>55.834602943489642</v>
      </c>
      <c r="S2994" s="57">
        <f t="shared" si="891"/>
        <v>72.312682243489206</v>
      </c>
      <c r="T2994" s="12">
        <f t="shared" si="874"/>
        <v>-6.3824751002197679</v>
      </c>
    </row>
    <row r="2995" spans="1:20" x14ac:dyDescent="0.25">
      <c r="A2995" s="57">
        <f t="shared" si="875"/>
        <v>456080.52772889868</v>
      </c>
      <c r="B2995" s="12">
        <f t="shared" si="892"/>
        <v>72587.470436014468</v>
      </c>
      <c r="C2995" s="57" t="str">
        <f t="shared" si="876"/>
        <v>-0.269286737559756-0.394505844312088i</v>
      </c>
      <c r="D2995" s="57" t="str">
        <f t="shared" si="877"/>
        <v>6.4569031429154-3.38338684347835i</v>
      </c>
      <c r="E2995" s="57" t="str">
        <f t="shared" si="878"/>
        <v>197.676576196303-88.5525550508355i</v>
      </c>
      <c r="F2995" s="57" t="str">
        <f t="shared" si="879"/>
        <v>3.72556831027741-1.5669729690309i</v>
      </c>
      <c r="G2995" s="57" t="str">
        <f t="shared" si="880"/>
        <v>0.970240547958068-0.169923003316489i</v>
      </c>
      <c r="H2995" s="57" t="str">
        <f t="shared" si="881"/>
        <v>2.30124806624319-194.959044786418i</v>
      </c>
      <c r="I2995" s="57" t="str">
        <f t="shared" si="882"/>
        <v>-0.837629605638381-2.05918898922332i</v>
      </c>
      <c r="K2995" s="57" t="str">
        <f t="shared" si="883"/>
        <v>0.000726436070539914-0.00230845957690871i</v>
      </c>
      <c r="L2995" s="57" t="str">
        <f t="shared" si="884"/>
        <v>0.000125-0.00691234316776658i</v>
      </c>
      <c r="M2995" s="57" t="str">
        <f t="shared" si="885"/>
        <v>0.0015-0.00333221163041879i</v>
      </c>
      <c r="N2995" s="57">
        <f t="shared" si="886"/>
        <v>55.682847289649487</v>
      </c>
      <c r="O2995" s="57">
        <f t="shared" si="887"/>
        <v>6.4177913053098079</v>
      </c>
      <c r="P2995" s="371">
        <f t="shared" si="888"/>
        <v>-6.4177913053098079</v>
      </c>
      <c r="Q2995" s="371">
        <f t="shared" si="889"/>
        <v>-124.31715271035051</v>
      </c>
      <c r="R2995" s="12">
        <f t="shared" si="890"/>
        <v>55.682847289649487</v>
      </c>
      <c r="S2995" s="57">
        <f t="shared" si="891"/>
        <v>72.58747043601447</v>
      </c>
      <c r="T2995" s="12">
        <f t="shared" si="874"/>
        <v>-6.4177913053098079</v>
      </c>
    </row>
    <row r="2996" spans="1:20" x14ac:dyDescent="0.25">
      <c r="A2996" s="57">
        <f t="shared" si="875"/>
        <v>457813.63373426854</v>
      </c>
      <c r="B2996" s="12">
        <f t="shared" si="892"/>
        <v>72863.302823671329</v>
      </c>
      <c r="C2996" s="57" t="str">
        <f t="shared" si="876"/>
        <v>-0.269236143133454-0.392189224519877i</v>
      </c>
      <c r="D2996" s="57" t="str">
        <f t="shared" si="877"/>
        <v>6.4484482926479-3.38904653121941i</v>
      </c>
      <c r="E2996" s="57" t="str">
        <f t="shared" si="878"/>
        <v>197.443955648671-88.984446025432i</v>
      </c>
      <c r="F2996" s="57" t="str">
        <f t="shared" si="879"/>
        <v>3.72472428193709-1.56584207262432i</v>
      </c>
      <c r="G2996" s="57" t="str">
        <f t="shared" si="880"/>
        <v>0.970020739743264-0.170530068349235i</v>
      </c>
      <c r="H2996" s="57" t="str">
        <f t="shared" si="881"/>
        <v>2.28121708683665-194.168317591592i</v>
      </c>
      <c r="I2996" s="57" t="str">
        <f t="shared" si="882"/>
        <v>-0.833730699810797-2.05032031249924i</v>
      </c>
      <c r="K2996" s="57" t="str">
        <f t="shared" si="883"/>
        <v>0.000725990912966596-0.00230038851338088i</v>
      </c>
      <c r="L2996" s="57" t="str">
        <f t="shared" si="884"/>
        <v>0.000125-0.00688617570010619i</v>
      </c>
      <c r="M2996" s="57" t="str">
        <f t="shared" si="885"/>
        <v>0.0015-0.0033195971612062i</v>
      </c>
      <c r="N2996" s="57">
        <f t="shared" si="886"/>
        <v>55.530576307264496</v>
      </c>
      <c r="O2996" s="57">
        <f t="shared" si="887"/>
        <v>6.4531450837152651</v>
      </c>
      <c r="P2996" s="371">
        <f t="shared" si="888"/>
        <v>-6.4531450837152651</v>
      </c>
      <c r="Q2996" s="371">
        <f t="shared" si="889"/>
        <v>-124.4694236927355</v>
      </c>
      <c r="R2996" s="12">
        <f t="shared" si="890"/>
        <v>55.530576307264496</v>
      </c>
      <c r="S2996" s="57">
        <f t="shared" si="891"/>
        <v>72.863302823671333</v>
      </c>
      <c r="T2996" s="12">
        <f t="shared" si="874"/>
        <v>-6.4531450837152651</v>
      </c>
    </row>
    <row r="2997" spans="1:20" x14ac:dyDescent="0.25">
      <c r="A2997" s="57">
        <f t="shared" si="875"/>
        <v>459553.3255424588</v>
      </c>
      <c r="B2997" s="12">
        <f t="shared" si="892"/>
        <v>73140.183374401284</v>
      </c>
      <c r="C2997" s="57" t="str">
        <f t="shared" si="876"/>
        <v>-0.269181970360463-0.389878032250802i</v>
      </c>
      <c r="D2997" s="57" t="str">
        <f t="shared" si="877"/>
        <v>6.43995142949801-3.39470630238726i</v>
      </c>
      <c r="E2997" s="57" t="str">
        <f t="shared" si="878"/>
        <v>197.209074817691-89.4167316520309i</v>
      </c>
      <c r="F2997" s="57" t="str">
        <f t="shared" si="879"/>
        <v>3.72387421351403-1.56473150993978i</v>
      </c>
      <c r="G2997" s="57" t="str">
        <f t="shared" si="880"/>
        <v>0.969799358524637-0.171139015802473i</v>
      </c>
      <c r="H2997" s="57" t="str">
        <f t="shared" si="881"/>
        <v>2.26137485877277-193.381206410787i</v>
      </c>
      <c r="I2997" s="57" t="str">
        <f t="shared" si="882"/>
        <v>-0.829861853864647-2.04149118392013i</v>
      </c>
      <c r="K2997" s="57" t="str">
        <f t="shared" si="883"/>
        <v>0.000725547568166196-0.00229235019134374i</v>
      </c>
      <c r="L2997" s="57" t="str">
        <f t="shared" si="884"/>
        <v>0.000125-0.00686010729239508i</v>
      </c>
      <c r="M2997" s="57" t="str">
        <f t="shared" si="885"/>
        <v>0.0015-0.00330703044551325i</v>
      </c>
      <c r="N2997" s="57">
        <f t="shared" si="886"/>
        <v>55.377788287151247</v>
      </c>
      <c r="O2997" s="57">
        <f t="shared" si="887"/>
        <v>6.4885366354604299</v>
      </c>
      <c r="P2997" s="371">
        <f t="shared" si="888"/>
        <v>-6.4885366354604299</v>
      </c>
      <c r="Q2997" s="371">
        <f t="shared" si="889"/>
        <v>-124.62221171284875</v>
      </c>
      <c r="R2997" s="12">
        <f t="shared" si="890"/>
        <v>55.377788287151247</v>
      </c>
      <c r="S2997" s="57">
        <f t="shared" si="891"/>
        <v>73.140183374401289</v>
      </c>
      <c r="T2997" s="12">
        <f t="shared" si="874"/>
        <v>-6.4885366354604299</v>
      </c>
    </row>
    <row r="2998" spans="1:20" x14ac:dyDescent="0.25">
      <c r="A2998" s="57">
        <f t="shared" si="875"/>
        <v>461299.62817952014</v>
      </c>
      <c r="B2998" s="12">
        <f t="shared" si="892"/>
        <v>73418.116071224009</v>
      </c>
      <c r="C2998" s="57" t="str">
        <f t="shared" si="876"/>
        <v>-0.269124212420959-0.387572258924888i</v>
      </c>
      <c r="D2998" s="57" t="str">
        <f t="shared" si="877"/>
        <v>6.43141248582109-3.40036587579576i</v>
      </c>
      <c r="E2998" s="57" t="str">
        <f t="shared" si="878"/>
        <v>196.97192328095-89.8494040102076i</v>
      </c>
      <c r="F2998" s="57" t="str">
        <f t="shared" si="879"/>
        <v>3.72301806465933-1.56364124144121i</v>
      </c>
      <c r="G2998" s="57" t="str">
        <f t="shared" si="880"/>
        <v>0.969576393794231-0.171749848300385i</v>
      </c>
      <c r="H2998" s="57" t="str">
        <f t="shared" si="881"/>
        <v>2.24171934512663-192.597689976517i</v>
      </c>
      <c r="I2998" s="57" t="str">
        <f t="shared" si="882"/>
        <v>-0.826022805060416-2.0327013579928i</v>
      </c>
      <c r="K2998" s="57" t="str">
        <f t="shared" si="883"/>
        <v>0.000725106011547805-0.00228434449366064i</v>
      </c>
      <c r="L2998" s="57" t="str">
        <f t="shared" si="884"/>
        <v>0.000125-0.00683413756963048i</v>
      </c>
      <c r="M2998" s="57" t="str">
        <f t="shared" si="885"/>
        <v>0.0015-0.00329451130256352i</v>
      </c>
      <c r="N2998" s="57">
        <f t="shared" si="886"/>
        <v>55.224481514206474</v>
      </c>
      <c r="O2998" s="57">
        <f t="shared" si="887"/>
        <v>6.5239661629112478</v>
      </c>
      <c r="P2998" s="371">
        <f t="shared" si="888"/>
        <v>-6.5239661629112478</v>
      </c>
      <c r="Q2998" s="371">
        <f t="shared" si="889"/>
        <v>-124.77551848579353</v>
      </c>
      <c r="R2998" s="12">
        <f t="shared" si="890"/>
        <v>55.224481514206474</v>
      </c>
      <c r="S2998" s="57">
        <f t="shared" si="891"/>
        <v>73.418116071224006</v>
      </c>
      <c r="T2998" s="12">
        <f t="shared" si="874"/>
        <v>-6.5239661629112478</v>
      </c>
    </row>
    <row r="2999" spans="1:20" x14ac:dyDescent="0.25">
      <c r="A2999" s="57">
        <f t="shared" si="875"/>
        <v>463052.56676660228</v>
      </c>
      <c r="B2999" s="12">
        <f t="shared" si="892"/>
        <v>73697.104912294657</v>
      </c>
      <c r="C2999" s="57" t="str">
        <f t="shared" si="876"/>
        <v>-0.269062862457312-0.385271896075427i</v>
      </c>
      <c r="D2999" s="57" t="str">
        <f t="shared" si="877"/>
        <v>6.42283139573437-3.40602496878199i</v>
      </c>
      <c r="E2999" s="57" t="str">
        <f t="shared" si="878"/>
        <v>196.732490575343-90.2824550609521i</v>
      </c>
      <c r="F2999" s="57" t="str">
        <f t="shared" si="879"/>
        <v>3.72215579479724-1.56257122764255i</v>
      </c>
      <c r="G2999" s="57" t="str">
        <f t="shared" si="880"/>
        <v>0.969351834984995-0.172362568431251i</v>
      </c>
      <c r="H2999" s="57" t="str">
        <f t="shared" si="881"/>
        <v>2.2222485347806-191.817747198089i</v>
      </c>
      <c r="I2999" s="57" t="str">
        <f t="shared" si="882"/>
        <v>-0.822213293035276-2.02395059136235i</v>
      </c>
      <c r="K2999" s="57" t="str">
        <f t="shared" si="883"/>
        <v>0.000724666218635366-0.00227637130362289i</v>
      </c>
      <c r="L2999" s="57" t="str">
        <f t="shared" si="884"/>
        <v>0.000125-0.00680826615822923i</v>
      </c>
      <c r="M2999" s="57" t="str">
        <f t="shared" si="885"/>
        <v>0.0015-0.00328203955226491i</v>
      </c>
      <c r="N2999" s="57">
        <f t="shared" si="886"/>
        <v>55.070654267487313</v>
      </c>
      <c r="O2999" s="57">
        <f t="shared" si="887"/>
        <v>6.5594338707938871</v>
      </c>
      <c r="P2999" s="371">
        <f t="shared" si="888"/>
        <v>-6.5594338707938871</v>
      </c>
      <c r="Q2999" s="371">
        <f t="shared" si="889"/>
        <v>-124.92934573251269</v>
      </c>
      <c r="R2999" s="12">
        <f t="shared" si="890"/>
        <v>55.070654267487313</v>
      </c>
      <c r="S2999" s="57">
        <f t="shared" si="891"/>
        <v>73.697104912294662</v>
      </c>
      <c r="T2999" s="12">
        <f t="shared" si="874"/>
        <v>-6.5594338707938871</v>
      </c>
    </row>
    <row r="3000" spans="1:20" x14ac:dyDescent="0.25">
      <c r="A3000" s="57">
        <f t="shared" si="875"/>
        <v>464812.1665203154</v>
      </c>
      <c r="B3000" s="12">
        <f t="shared" si="892"/>
        <v>73977.15391096138</v>
      </c>
      <c r="C3000" s="57" t="str">
        <f t="shared" si="876"/>
        <v>-0.268997913573837-0.382976935350893i</v>
      </c>
      <c r="D3000" s="57" t="str">
        <f t="shared" si="877"/>
        <v>6.41420809514011-3.41168329721547i</v>
      </c>
      <c r="E3000" s="57" t="str">
        <f t="shared" si="878"/>
        <v>196.490766197698-90.715876645096i</v>
      </c>
      <c r="F3000" s="57" t="str">
        <f t="shared" si="879"/>
        <v>3.72128736312444-1.56152142910483i</v>
      </c>
      <c r="G3000" s="57" t="str">
        <f t="shared" si="880"/>
        <v>0.969125671470623-0.172977178746899i</v>
      </c>
      <c r="H3000" s="57" t="str">
        <f t="shared" si="881"/>
        <v>2.2029604420431-191.04135715963i</v>
      </c>
      <c r="I3000" s="57" t="str">
        <f t="shared" si="882"/>
        <v>-0.818433059777611-2.01523864278748i</v>
      </c>
      <c r="K3000" s="57" t="str">
        <f t="shared" si="883"/>
        <v>0.000724228165066435-0.0022684305049479i</v>
      </c>
      <c r="L3000" s="57" t="str">
        <f t="shared" si="884"/>
        <v>0.000125-0.00678249268602234i</v>
      </c>
      <c r="M3000" s="57" t="str">
        <f t="shared" si="885"/>
        <v>0.0015-0.00326961501520713i</v>
      </c>
      <c r="N3000" s="57">
        <f t="shared" si="886"/>
        <v>54.91630482028711</v>
      </c>
      <c r="O3000" s="57">
        <f t="shared" si="887"/>
        <v>6.5949399662147368</v>
      </c>
      <c r="P3000" s="371">
        <f t="shared" si="888"/>
        <v>-6.5949399662147368</v>
      </c>
      <c r="Q3000" s="371">
        <f t="shared" si="889"/>
        <v>-125.08369517971289</v>
      </c>
      <c r="R3000" s="12">
        <f t="shared" si="890"/>
        <v>54.91630482028711</v>
      </c>
      <c r="S3000" s="57">
        <f t="shared" si="891"/>
        <v>73.977153910961377</v>
      </c>
      <c r="T3000" s="12">
        <f t="shared" si="874"/>
        <v>-6.5949399662147368</v>
      </c>
    </row>
    <row r="3001" spans="1:20" x14ac:dyDescent="0.25">
      <c r="A3001" s="57">
        <f t="shared" si="875"/>
        <v>466578.45275309257</v>
      </c>
      <c r="B3001" s="12">
        <f t="shared" si="892"/>
        <v>74258.26709582303</v>
      </c>
      <c r="C3001" s="57" t="str">
        <f t="shared" si="876"/>
        <v>-0.268929358836557-0.380687368516924i</v>
      </c>
      <c r="D3001" s="57" t="str">
        <f t="shared" si="877"/>
        <v>6.4055425217492-3.41734057550781i</v>
      </c>
      <c r="E3001" s="57" t="str">
        <f t="shared" si="878"/>
        <v>196.246739605424-91.149660481714i</v>
      </c>
      <c r="F3001" s="57" t="str">
        <f t="shared" si="879"/>
        <v>3.72041272860945-1.56049180643333i</v>
      </c>
      <c r="G3001" s="57" t="str">
        <f t="shared" si="880"/>
        <v>0.968897892565393-0.173593681762135i</v>
      </c>
      <c r="H3001" s="57" t="str">
        <f t="shared" si="881"/>
        <v>2.18385310627413-190.268499118144i</v>
      </c>
      <c r="I3001" s="57" t="str">
        <f t="shared" si="882"/>
        <v>-0.814681849601931-2.00656527311629i</v>
      </c>
      <c r="K3001" s="57" t="str">
        <f t="shared" si="883"/>
        <v>0.000723791826591019-0.00226052198177736i</v>
      </c>
      <c r="L3001" s="57" t="str">
        <f t="shared" si="884"/>
        <v>0.000125-0.00675681678224978i</v>
      </c>
      <c r="M3001" s="57" t="str">
        <f t="shared" si="885"/>
        <v>0.0015-0.00325723751265901i</v>
      </c>
      <c r="N3001" s="57">
        <f t="shared" si="886"/>
        <v>54.761431440218189</v>
      </c>
      <c r="O3001" s="57">
        <f t="shared" si="887"/>
        <v>6.6304846586799044</v>
      </c>
      <c r="P3001" s="371">
        <f t="shared" si="888"/>
        <v>-6.6304846586799044</v>
      </c>
      <c r="Q3001" s="371">
        <f t="shared" si="889"/>
        <v>-125.23856855978181</v>
      </c>
      <c r="R3001" s="12">
        <f t="shared" si="890"/>
        <v>54.761431440218189</v>
      </c>
      <c r="S3001" s="57">
        <f t="shared" si="891"/>
        <v>74.25826709582303</v>
      </c>
      <c r="T3001" s="12">
        <f t="shared" si="874"/>
        <v>-6.6304846586799044</v>
      </c>
    </row>
    <row r="3002" spans="1:20" x14ac:dyDescent="0.25">
      <c r="A3002" s="57">
        <f t="shared" si="875"/>
        <v>468351.45087355433</v>
      </c>
      <c r="B3002" s="12">
        <f t="shared" si="892"/>
        <v>74540.448510787159</v>
      </c>
      <c r="C3002" s="57" t="str">
        <f t="shared" si="876"/>
        <v>-0.268857191273031-0.378403187458313i</v>
      </c>
      <c r="D3002" s="57" t="str">
        <f t="shared" si="877"/>
        <v>6.39683461510472-3.42299651662256i</v>
      </c>
      <c r="E3002" s="57" t="str">
        <f t="shared" si="878"/>
        <v>196.000400217184-91.5837981665253i</v>
      </c>
      <c r="F3002" s="57" t="str">
        <f t="shared" si="879"/>
        <v>3.71953184999207-1.55948232027473i</v>
      </c>
      <c r="G3002" s="57" t="str">
        <f t="shared" si="880"/>
        <v>0.968668487524003-0.174212079954186i</v>
      </c>
      <c r="H3002" s="57" t="str">
        <f t="shared" si="881"/>
        <v>2.16492459151666-189.49915250159i</v>
      </c>
      <c r="I3002" s="57" t="str">
        <f t="shared" si="882"/>
        <v>-0.810959409124076-1.99793024526238i</v>
      </c>
      <c r="K3002" s="57" t="str">
        <f t="shared" si="883"/>
        <v>0.000723357179070337-0.00225264561867555i</v>
      </c>
      <c r="L3002" s="57" t="str">
        <f t="shared" si="884"/>
        <v>0.000125-0.0067312380775551i</v>
      </c>
      <c r="M3002" s="57" t="str">
        <f t="shared" si="885"/>
        <v>0.0015-0.00324490686656606i</v>
      </c>
      <c r="N3002" s="57">
        <f t="shared" si="886"/>
        <v>54.606032389292963</v>
      </c>
      <c r="O3002" s="57">
        <f t="shared" si="887"/>
        <v>6.6660681601144711</v>
      </c>
      <c r="P3002" s="371">
        <f t="shared" si="888"/>
        <v>-6.6660681601144711</v>
      </c>
      <c r="Q3002" s="371">
        <f t="shared" si="889"/>
        <v>-125.39396761070704</v>
      </c>
      <c r="R3002" s="12">
        <f t="shared" si="890"/>
        <v>54.606032389292963</v>
      </c>
      <c r="S3002" s="57">
        <f t="shared" si="891"/>
        <v>74.540448510787158</v>
      </c>
      <c r="T3002" s="12">
        <f t="shared" si="874"/>
        <v>-6.6660681601144711</v>
      </c>
    </row>
    <row r="3003" spans="1:20" x14ac:dyDescent="0.25">
      <c r="A3003" s="57">
        <f t="shared" si="875"/>
        <v>470131.18638687389</v>
      </c>
      <c r="B3003" s="12">
        <f t="shared" si="892"/>
        <v>74823.702215128156</v>
      </c>
      <c r="C3003" s="57" t="str">
        <f t="shared" si="876"/>
        <v>-0.268781403872174-0.376124384180977i</v>
      </c>
      <c r="D3003" s="57" t="str">
        <f t="shared" si="877"/>
        <v>6.3880843166053-3.42865083208553i</v>
      </c>
      <c r="E3003" s="57" t="str">
        <f t="shared" si="878"/>
        <v>195.751737413591-92.0182811702809i</v>
      </c>
      <c r="F3003" s="57" t="str">
        <f t="shared" si="879"/>
        <v>3.71864468578268-1.55849293131417i</v>
      </c>
      <c r="G3003" s="57" t="str">
        <f t="shared" si="880"/>
        <v>0.968437445541421-0.174832375762123i</v>
      </c>
      <c r="H3003" s="57" t="str">
        <f t="shared" si="881"/>
        <v>2.14617298613442-188.733296906993i</v>
      </c>
      <c r="I3003" s="57" t="str">
        <f t="shared" si="882"/>
        <v>-0.807265487236721-1.98933332418126i</v>
      </c>
      <c r="K3003" s="57" t="str">
        <f t="shared" si="883"/>
        <v>0.000722924198475628-0.00224480130062738i</v>
      </c>
      <c r="L3003" s="57" t="str">
        <f t="shared" si="884"/>
        <v>0.000125-0.00670575620397997i</v>
      </c>
      <c r="M3003" s="57" t="str">
        <f t="shared" si="885"/>
        <v>0.0015-0.00323262289954778i</v>
      </c>
      <c r="N3003" s="57">
        <f t="shared" si="886"/>
        <v>54.450105924007417</v>
      </c>
      <c r="O3003" s="57">
        <f t="shared" si="887"/>
        <v>6.7016906848828048</v>
      </c>
      <c r="P3003" s="371">
        <f t="shared" si="888"/>
        <v>-6.7016906848828048</v>
      </c>
      <c r="Q3003" s="371">
        <f t="shared" si="889"/>
        <v>-125.54989407599258</v>
      </c>
      <c r="R3003" s="12">
        <f t="shared" si="890"/>
        <v>54.450105924007417</v>
      </c>
      <c r="S3003" s="57">
        <f t="shared" si="891"/>
        <v>74.823702215128151</v>
      </c>
      <c r="T3003" s="12">
        <f t="shared" si="874"/>
        <v>-6.7016906848828048</v>
      </c>
    </row>
    <row r="3004" spans="1:20" x14ac:dyDescent="0.25">
      <c r="A3004" s="57">
        <f t="shared" si="875"/>
        <v>471917.68489514402</v>
      </c>
      <c r="B3004" s="12">
        <f t="shared" si="892"/>
        <v>75108.032283545646</v>
      </c>
      <c r="C3004" s="57" t="str">
        <f t="shared" si="876"/>
        <v>-0.268701989584148-0.373850950813973i</v>
      </c>
      <c r="D3004" s="57" t="str">
        <f t="shared" si="877"/>
        <v>6.37929156952886-3.43430323199537i</v>
      </c>
      <c r="E3004" s="57" t="str">
        <f t="shared" si="878"/>
        <v>195.500740537922-92.4531008371446i</v>
      </c>
      <c r="F3004" s="57" t="str">
        <f t="shared" si="879"/>
        <v>3.71775119426173-1.55752360027238i</v>
      </c>
      <c r="G3004" s="57" t="str">
        <f t="shared" si="880"/>
        <v>0.968204755752728-0.175454571586289i</v>
      </c>
      <c r="H3004" s="57" t="str">
        <f t="shared" si="881"/>
        <v>2.1275964024558-187.970912098574i</v>
      </c>
      <c r="I3004" s="57" t="str">
        <f t="shared" si="882"/>
        <v>-0.803599835085199-1.98077427684717i</v>
      </c>
      <c r="K3004" s="57" t="str">
        <f t="shared" si="883"/>
        <v>0.000722492860886986-0.00223698891303672i</v>
      </c>
      <c r="L3004" s="57" t="str">
        <f t="shared" si="884"/>
        <v>0.000125-0.00668037079495909i</v>
      </c>
      <c r="M3004" s="57" t="str">
        <f t="shared" si="885"/>
        <v>0.0015-0.00322038543489518i</v>
      </c>
      <c r="N3004" s="57">
        <f t="shared" si="886"/>
        <v>54.293650295425039</v>
      </c>
      <c r="O3004" s="57">
        <f t="shared" si="887"/>
        <v>6.7373524498080082</v>
      </c>
      <c r="P3004" s="371">
        <f t="shared" si="888"/>
        <v>-6.7373524498080082</v>
      </c>
      <c r="Q3004" s="371">
        <f t="shared" si="889"/>
        <v>-125.70634970457496</v>
      </c>
      <c r="R3004" s="12">
        <f t="shared" si="890"/>
        <v>54.293650295425039</v>
      </c>
      <c r="S3004" s="57">
        <f t="shared" si="891"/>
        <v>75.10803228354564</v>
      </c>
      <c r="T3004" s="12">
        <f t="shared" si="874"/>
        <v>-6.7373524498080082</v>
      </c>
    </row>
    <row r="3005" spans="1:20" x14ac:dyDescent="0.25">
      <c r="A3005" s="57">
        <f t="shared" si="875"/>
        <v>473710.97209774557</v>
      </c>
      <c r="B3005" s="12">
        <f t="shared" si="892"/>
        <v>75393.442806223116</v>
      </c>
      <c r="C3005" s="57" t="str">
        <f t="shared" si="876"/>
        <v>-0.268618941320266-0.371582879611516i</v>
      </c>
      <c r="D3005" s="57" t="str">
        <f t="shared" si="877"/>
        <v>6.37045631905589-3.43995342503457i</v>
      </c>
      <c r="E3005" s="57" t="str">
        <f t="shared" si="878"/>
        <v>195.24739889687-92.8882483830626i</v>
      </c>
      <c r="F3005" s="57" t="str">
        <f t="shared" si="879"/>
        <v>3.71685133347913-1.5565742879027i</v>
      </c>
      <c r="G3005" s="57" t="str">
        <f t="shared" si="880"/>
        <v>0.967970407232966-0.176078669787716i</v>
      </c>
      <c r="H3005" s="57" t="str">
        <f t="shared" si="881"/>
        <v>2.10919297642368-187.211978005908i</v>
      </c>
      <c r="I3005" s="57" t="str">
        <f t="shared" si="882"/>
        <v>-0.79996220604359-1.97225287223013i</v>
      </c>
      <c r="K3005" s="57" t="str">
        <f t="shared" si="883"/>
        <v>0.000722063142492195-0.00222920834172458i</v>
      </c>
      <c r="L3005" s="57" t="str">
        <f t="shared" si="884"/>
        <v>0.000125-0.00665508148531491i</v>
      </c>
      <c r="M3005" s="57" t="str">
        <f t="shared" si="885"/>
        <v>0.0015-0.00320819429656822i</v>
      </c>
      <c r="N3005" s="57">
        <f t="shared" si="886"/>
        <v>54.136663749263349</v>
      </c>
      <c r="O3005" s="57">
        <f t="shared" si="887"/>
        <v>6.773053674191817</v>
      </c>
      <c r="P3005" s="371">
        <f t="shared" si="888"/>
        <v>-6.773053674191817</v>
      </c>
      <c r="Q3005" s="371">
        <f t="shared" si="889"/>
        <v>-125.86333625073665</v>
      </c>
      <c r="R3005" s="12">
        <f t="shared" si="890"/>
        <v>54.136663749263349</v>
      </c>
      <c r="S3005" s="57">
        <f t="shared" si="891"/>
        <v>75.393442806223121</v>
      </c>
      <c r="T3005" s="12">
        <f t="shared" si="874"/>
        <v>-6.773053674191817</v>
      </c>
    </row>
    <row r="3006" spans="1:20" x14ac:dyDescent="0.25">
      <c r="A3006" s="57">
        <f t="shared" si="875"/>
        <v>475511.073791717</v>
      </c>
      <c r="B3006" s="12">
        <f t="shared" si="892"/>
        <v>75679.937888886765</v>
      </c>
      <c r="C3006" s="57" t="str">
        <f t="shared" si="876"/>
        <v>-0.268532251952924-0.369320162954995i</v>
      </c>
      <c r="D3006" s="57" t="str">
        <f t="shared" si="877"/>
        <v>6.36157851229329-3.44560111848074i</v>
      </c>
      <c r="E3006" s="57" t="str">
        <f t="shared" si="878"/>
        <v>194.991701761306-93.3237148941231i</v>
      </c>
      <c r="F3006" s="57" t="str">
        <f t="shared" si="879"/>
        <v>3.71594506125372-1.55564495498821i</v>
      </c>
      <c r="G3006" s="57" t="str">
        <f t="shared" si="880"/>
        <v>0.967734388996993-0.176704672687538i</v>
      </c>
      <c r="H3006" s="57" t="str">
        <f t="shared" si="881"/>
        <v>2.09096086725079-186.456474722105i</v>
      </c>
      <c r="I3006" s="57" t="str">
        <f t="shared" si="882"/>
        <v>-0.796352355691161-1.96376888127344i</v>
      </c>
      <c r="K3006" s="57" t="str">
        <f t="shared" si="883"/>
        <v>0.0007216350195855-0.00222145947292726i</v>
      </c>
      <c r="L3006" s="57" t="str">
        <f t="shared" si="884"/>
        <v>0.000125-0.00662988791125214i</v>
      </c>
      <c r="M3006" s="57" t="str">
        <f t="shared" si="885"/>
        <v>0.0015-0.00319604930919328i</v>
      </c>
      <c r="N3006" s="57">
        <f t="shared" si="886"/>
        <v>53.979144525981312</v>
      </c>
      <c r="O3006" s="57">
        <f t="shared" si="887"/>
        <v>6.8087945798348404</v>
      </c>
      <c r="P3006" s="371">
        <f t="shared" si="888"/>
        <v>-6.8087945798348404</v>
      </c>
      <c r="Q3006" s="371">
        <f t="shared" si="889"/>
        <v>-126.02085547401869</v>
      </c>
      <c r="R3006" s="12">
        <f t="shared" si="890"/>
        <v>53.979144525981312</v>
      </c>
      <c r="S3006" s="57">
        <f t="shared" si="891"/>
        <v>75.679937888886769</v>
      </c>
      <c r="T3006" s="12">
        <f t="shared" si="874"/>
        <v>-6.8087945798348404</v>
      </c>
    </row>
    <row r="3007" spans="1:20" x14ac:dyDescent="0.25">
      <c r="A3007" s="57">
        <f t="shared" si="875"/>
        <v>477318.01587212557</v>
      </c>
      <c r="B3007" s="12">
        <f t="shared" si="892"/>
        <v>75967.52165286454</v>
      </c>
      <c r="C3007" s="57" t="str">
        <f t="shared" si="876"/>
        <v>-0.268441914315592-0.367062793355026i</v>
      </c>
      <c r="D3007" s="57" t="str">
        <f t="shared" si="877"/>
        <v>6.35265809829752-3.45124601821815i</v>
      </c>
      <c r="E3007" s="57" t="str">
        <f t="shared" si="878"/>
        <v>194.73363836708-93.7594913249158i</v>
      </c>
      <c r="F3007" s="57" t="str">
        <f t="shared" si="879"/>
        <v>3.7150323351726-1.55473556233867i</v>
      </c>
      <c r="G3007" s="57" t="str">
        <f t="shared" si="880"/>
        <v>0.967496689999332-0.177332582566399i</v>
      </c>
      <c r="H3007" s="57" t="str">
        <f t="shared" si="881"/>
        <v>2.07289825708143-185.704382502017i</v>
      </c>
      <c r="I3007" s="57" t="str">
        <f t="shared" si="882"/>
        <v>-0.792770041789016-1.95532207687131i</v>
      </c>
      <c r="K3007" s="57" t="str">
        <f t="shared" si="883"/>
        <v>0.000721208468566553-0.00221374219329464i</v>
      </c>
      <c r="L3007" s="57" t="str">
        <f t="shared" si="884"/>
        <v>0.000125-0.00660478971035282i</v>
      </c>
      <c r="M3007" s="57" t="str">
        <f t="shared" si="885"/>
        <v>0.0015-0.00318395029806065i</v>
      </c>
      <c r="N3007" s="57">
        <f t="shared" si="886"/>
        <v>53.821090860867699</v>
      </c>
      <c r="O3007" s="57">
        <f t="shared" si="887"/>
        <v>6.8445753910562424</v>
      </c>
      <c r="P3007" s="371">
        <f t="shared" si="888"/>
        <v>-6.8445753910562424</v>
      </c>
      <c r="Q3007" s="371">
        <f t="shared" si="889"/>
        <v>-126.1789091391323</v>
      </c>
      <c r="R3007" s="12">
        <f t="shared" si="890"/>
        <v>53.821090860867699</v>
      </c>
      <c r="S3007" s="57">
        <f t="shared" si="891"/>
        <v>75.967521652864534</v>
      </c>
      <c r="T3007" s="12">
        <f t="shared" si="874"/>
        <v>-6.8445753910562424</v>
      </c>
    </row>
    <row r="3008" spans="1:20" x14ac:dyDescent="0.25">
      <c r="A3008" s="57">
        <f t="shared" si="875"/>
        <v>479131.82433243957</v>
      </c>
      <c r="B3008" s="12">
        <f t="shared" si="892"/>
        <v>76256.198235145421</v>
      </c>
      <c r="C3008" s="57" t="str">
        <f t="shared" si="876"/>
        <v>-0.268347921202802-0.364810763453487i</v>
      </c>
      <c r="D3008" s="57" t="str">
        <f t="shared" si="877"/>
        <v>6.34369502809846-3.45688782874989i</v>
      </c>
      <c r="E3008" s="57" t="str">
        <f t="shared" si="878"/>
        <v>194.473197915836-94.1955684968637i</v>
      </c>
      <c r="F3008" s="57" t="str">
        <f t="shared" si="879"/>
        <v>3.71411311259075-1.55384607078762i</v>
      </c>
      <c r="G3008" s="57" t="str">
        <f t="shared" si="880"/>
        <v>0.967257299134034-0.177962401663856i</v>
      </c>
      <c r="H3008" s="57" t="str">
        <f t="shared" si="881"/>
        <v>2.05500335065805-184.955681760471i</v>
      </c>
      <c r="I3008" s="57" t="str">
        <f t="shared" si="882"/>
        <v>-0.789215024257132-1.94691223384712i</v>
      </c>
      <c r="K3008" s="57" t="str">
        <f t="shared" si="883"/>
        <v>0.000720783465939138-0.00220605638988833i</v>
      </c>
      <c r="L3008" s="57" t="str">
        <f t="shared" si="884"/>
        <v>0.000125-0.00657978652157084i</v>
      </c>
      <c r="M3008" s="57" t="str">
        <f t="shared" si="885"/>
        <v>0.0015-0.003171897089122i</v>
      </c>
      <c r="N3008" s="57">
        <f t="shared" si="886"/>
        <v>53.662500984132365</v>
      </c>
      <c r="O3008" s="57">
        <f t="shared" si="887"/>
        <v>6.8803963347143293</v>
      </c>
      <c r="P3008" s="371">
        <f t="shared" si="888"/>
        <v>-6.8803963347143293</v>
      </c>
      <c r="Q3008" s="371">
        <f t="shared" si="889"/>
        <v>-126.33749901586764</v>
      </c>
      <c r="R3008" s="12">
        <f t="shared" si="890"/>
        <v>53.662500984132365</v>
      </c>
      <c r="S3008" s="57">
        <f t="shared" si="891"/>
        <v>76.256198235145419</v>
      </c>
      <c r="T3008" s="12">
        <f t="shared" si="874"/>
        <v>-6.8803963347143293</v>
      </c>
    </row>
    <row r="3009" spans="1:20" x14ac:dyDescent="0.25">
      <c r="A3009" s="57">
        <f t="shared" si="875"/>
        <v>480952.52526490286</v>
      </c>
      <c r="B3009" s="12">
        <f t="shared" si="892"/>
        <v>76545.971788438968</v>
      </c>
      <c r="C3009" s="57" t="str">
        <f t="shared" si="876"/>
        <v>-0.268250265370215-0.362564066025593i</v>
      </c>
      <c r="D3009" s="57" t="str">
        <f t="shared" si="877"/>
        <v>6.33468925472259-3.46252625321007i</v>
      </c>
      <c r="E3009" s="57" t="str">
        <f t="shared" si="878"/>
        <v>194.210369575862-94.6319370965733i</v>
      </c>
      <c r="F3009" s="57" t="str">
        <f t="shared" si="879"/>
        <v>3.71318735063031-1.55297644118932i</v>
      </c>
      <c r="G3009" s="57" t="str">
        <f t="shared" si="880"/>
        <v>0.967016205234535-0.17859413217778i</v>
      </c>
      <c r="H3009" s="57" t="str">
        <f t="shared" si="881"/>
        <v>2.03727437499413-184.210353070516i</v>
      </c>
      <c r="I3009" s="57" t="str">
        <f t="shared" si="882"/>
        <v>-0.785687065151558-1.93853912893155i</v>
      </c>
      <c r="K3009" s="57" t="str">
        <f t="shared" si="883"/>
        <v>0.00072035998831016-0.00219840195017993i</v>
      </c>
      <c r="L3009" s="57" t="str">
        <f t="shared" si="884"/>
        <v>0.000125-0.00655487798522699i</v>
      </c>
      <c r="M3009" s="57" t="str">
        <f t="shared" si="885"/>
        <v>0.0015-0.00315988950898784i</v>
      </c>
      <c r="N3009" s="57">
        <f t="shared" si="886"/>
        <v>53.503373120996585</v>
      </c>
      <c r="O3009" s="57">
        <f t="shared" si="887"/>
        <v>6.9162576402263118</v>
      </c>
      <c r="P3009" s="371">
        <f t="shared" si="888"/>
        <v>-6.9162576402263118</v>
      </c>
      <c r="Q3009" s="371">
        <f t="shared" si="889"/>
        <v>-126.49662687900341</v>
      </c>
      <c r="R3009" s="12">
        <f t="shared" si="890"/>
        <v>53.503373120996585</v>
      </c>
      <c r="S3009" s="57">
        <f t="shared" si="891"/>
        <v>76.545971788438962</v>
      </c>
      <c r="T3009" s="12">
        <f t="shared" si="874"/>
        <v>-6.9162576402263118</v>
      </c>
    </row>
    <row r="3010" spans="1:20" x14ac:dyDescent="0.25">
      <c r="A3010" s="57">
        <f t="shared" si="875"/>
        <v>482780.1448609095</v>
      </c>
      <c r="B3010" s="12">
        <f t="shared" si="892"/>
        <v>76836.846481235043</v>
      </c>
      <c r="C3010" s="57" t="str">
        <f t="shared" si="876"/>
        <v>-0.268148939534678-0.360322693981954i</v>
      </c>
      <c r="D3010" s="57" t="str">
        <f t="shared" si="877"/>
        <v>6.32564073321671-3.46816099337659i</v>
      </c>
      <c r="E3010" s="57" t="str">
        <f t="shared" si="878"/>
        <v>193.945142482959-95.0685876741492i</v>
      </c>
      <c r="F3010" s="57" t="str">
        <f t="shared" si="879"/>
        <v>3.71225500618021-1.55212663441577i</v>
      </c>
      <c r="G3010" s="57" t="str">
        <f t="shared" si="880"/>
        <v>0.96677339707352-0.179227776263742i</v>
      </c>
      <c r="H3010" s="57" t="str">
        <f t="shared" si="881"/>
        <v>2.01970957905177-183.468377161708i</v>
      </c>
      <c r="I3010" s="57" t="str">
        <f t="shared" si="882"/>
        <v>-0.782185928642015-1.93020254074149i</v>
      </c>
      <c r="K3010" s="57" t="str">
        <f t="shared" si="883"/>
        <v>0.00071993801238841-0.00219077876204921i</v>
      </c>
      <c r="L3010" s="57" t="str">
        <f t="shared" si="884"/>
        <v>0.000125-0.00653006374300359i</v>
      </c>
      <c r="M3010" s="57" t="str">
        <f t="shared" si="885"/>
        <v>0.0015-0.00314792738492513i</v>
      </c>
      <c r="N3010" s="57">
        <f t="shared" si="886"/>
        <v>53.343705491787603</v>
      </c>
      <c r="O3010" s="57">
        <f t="shared" si="887"/>
        <v>6.9521595395890534</v>
      </c>
      <c r="P3010" s="371">
        <f t="shared" si="888"/>
        <v>-6.9521595395890534</v>
      </c>
      <c r="Q3010" s="371">
        <f t="shared" si="889"/>
        <v>-126.6562945082124</v>
      </c>
      <c r="R3010" s="12">
        <f t="shared" si="890"/>
        <v>53.343705491787603</v>
      </c>
      <c r="S3010" s="57">
        <f t="shared" si="891"/>
        <v>76.836846481235042</v>
      </c>
      <c r="T3010" s="12">
        <f t="shared" si="874"/>
        <v>-6.9521595395890534</v>
      </c>
    </row>
    <row r="3011" spans="1:20" x14ac:dyDescent="0.25">
      <c r="A3011" s="57">
        <f t="shared" si="875"/>
        <v>484614.70941138105</v>
      </c>
      <c r="B3011" s="12">
        <f t="shared" si="892"/>
        <v>77128.826497863745</v>
      </c>
      <c r="C3011" s="57" t="str">
        <f t="shared" si="876"/>
        <v>-0.26804393637434-0.358086640370668i</v>
      </c>
      <c r="D3011" s="57" t="str">
        <f t="shared" si="877"/>
        <v>6.31654942067119-3.47379174968407i</v>
      </c>
      <c r="E3011" s="57" t="str">
        <f t="shared" si="878"/>
        <v>193.677505741347-95.5055106415198i</v>
      </c>
      <c r="F3011" s="57" t="str">
        <f t="shared" si="879"/>
        <v>3.71131603589554-1.55129661135366i</v>
      </c>
      <c r="G3011" s="57" t="str">
        <f t="shared" si="880"/>
        <v>0.966528863362787-0.179863336034407i</v>
      </c>
      <c r="H3011" s="57" t="str">
        <f t="shared" si="881"/>
        <v>2.00230723342508-182.729734918402i</v>
      </c>
      <c r="I3011" s="57" t="str">
        <f t="shared" si="882"/>
        <v>-0.778711380989666-1.92190224975885i</v>
      </c>
      <c r="K3011" s="57" t="str">
        <f t="shared" si="883"/>
        <v>0.000719517514983491-0.00218318671378234i</v>
      </c>
      <c r="L3011" s="57" t="str">
        <f t="shared" si="884"/>
        <v>0.000125-0.0065053434379394i</v>
      </c>
      <c r="M3011" s="57" t="str">
        <f t="shared" si="885"/>
        <v>0.0015-0.00313601054485467i</v>
      </c>
      <c r="N3011" s="57">
        <f t="shared" si="886"/>
        <v>53.183496312033981</v>
      </c>
      <c r="O3011" s="57">
        <f t="shared" si="887"/>
        <v>6.9881022673992677</v>
      </c>
      <c r="P3011" s="371">
        <f t="shared" si="888"/>
        <v>-6.9881022673992677</v>
      </c>
      <c r="Q3011" s="371">
        <f t="shared" si="889"/>
        <v>-126.81650368796602</v>
      </c>
      <c r="R3011" s="12">
        <f t="shared" si="890"/>
        <v>53.183496312033981</v>
      </c>
      <c r="S3011" s="57">
        <f t="shared" si="891"/>
        <v>77.128826497863741</v>
      </c>
      <c r="T3011" s="12">
        <f t="shared" si="874"/>
        <v>-6.9881022673992677</v>
      </c>
    </row>
    <row r="3012" spans="1:20" x14ac:dyDescent="0.25">
      <c r="A3012" s="57">
        <f t="shared" si="875"/>
        <v>486456.2453071443</v>
      </c>
      <c r="B3012" s="12">
        <f t="shared" si="892"/>
        <v>77421.916038555632</v>
      </c>
      <c r="C3012" s="57" t="str">
        <f t="shared" si="876"/>
        <v>-0.26793524852882-0.355855898379419i</v>
      </c>
      <c r="D3012" s="57" t="str">
        <f t="shared" si="877"/>
        <v>6.30741527624357-3.47941822123747i</v>
      </c>
      <c r="E3012" s="57" t="str">
        <f t="shared" si="878"/>
        <v>193.407448424587-95.9426962707462i</v>
      </c>
      <c r="F3012" s="57" t="str">
        <f t="shared" si="879"/>
        <v>3.71037039619717-1.55048633290134i</v>
      </c>
      <c r="G3012" s="57" t="str">
        <f t="shared" si="880"/>
        <v>0.966282592753119-0.180500813558912i</v>
      </c>
      <c r="H3012" s="57" t="str">
        <f t="shared" si="881"/>
        <v>1.98506563002863-181.994407378078i</v>
      </c>
      <c r="I3012" s="57" t="str">
        <f t="shared" si="882"/>
        <v>-0.775263190525228-1.91363803830993i</v>
      </c>
      <c r="K3012" s="57" t="str">
        <f t="shared" si="883"/>
        <v>0.000719098473004706-0.00217562569407015i</v>
      </c>
      <c r="L3012" s="57" t="str">
        <f t="shared" si="884"/>
        <v>0.000125-0.00648071671442459i</v>
      </c>
      <c r="M3012" s="57" t="str">
        <f t="shared" si="885"/>
        <v>0.0015-0.00312413881734875i</v>
      </c>
      <c r="N3012" s="57">
        <f t="shared" si="886"/>
        <v>53.022743792560192</v>
      </c>
      <c r="O3012" s="57">
        <f t="shared" si="887"/>
        <v>7.0240860608736932</v>
      </c>
      <c r="P3012" s="371">
        <f t="shared" si="888"/>
        <v>-7.0240860608736932</v>
      </c>
      <c r="Q3012" s="371">
        <f t="shared" si="889"/>
        <v>-126.97725620743981</v>
      </c>
      <c r="R3012" s="12">
        <f t="shared" si="890"/>
        <v>53.022743792560192</v>
      </c>
      <c r="S3012" s="57">
        <f t="shared" si="891"/>
        <v>77.421916038555636</v>
      </c>
      <c r="T3012" s="12">
        <f t="shared" si="874"/>
        <v>-7.0240860608736932</v>
      </c>
    </row>
    <row r="3013" spans="1:20" x14ac:dyDescent="0.25">
      <c r="A3013" s="57">
        <f t="shared" si="875"/>
        <v>488304.77903931146</v>
      </c>
      <c r="B3013" s="12">
        <f t="shared" si="892"/>
        <v>77716.119319502148</v>
      </c>
      <c r="C3013" s="57" t="str">
        <f t="shared" si="876"/>
        <v>-0.26782286859936-0.353630461337558i</v>
      </c>
      <c r="D3013" s="57" t="str">
        <f t="shared" si="877"/>
        <v>6.29823826118171-3.4850401058256i</v>
      </c>
      <c r="E3013" s="57" t="str">
        <f t="shared" si="878"/>
        <v>193.134959576541-96.3801346923275i</v>
      </c>
      <c r="F3013" s="57" t="str">
        <f t="shared" si="879"/>
        <v>3.70941804327108-1.54969575996569i</v>
      </c>
      <c r="G3013" s="57" t="str">
        <f t="shared" si="880"/>
        <v>0.966034573834155-0.181140210862243i</v>
      </c>
      <c r="H3013" s="57" t="str">
        <f t="shared" si="881"/>
        <v>1.96798308179091-181.262375729688i</v>
      </c>
      <c r="I3013" s="57" t="str">
        <f t="shared" si="882"/>
        <v>-0.771841127627307-1.90540969054495i</v>
      </c>
      <c r="K3013" s="57" t="str">
        <f t="shared" si="883"/>
        <v>0.00071868086345992-0.00216809559200624i</v>
      </c>
      <c r="L3013" s="57" t="str">
        <f t="shared" si="884"/>
        <v>0.000125-0.00645618321819542i</v>
      </c>
      <c r="M3013" s="57" t="str">
        <f t="shared" si="885"/>
        <v>0.0015-0.00311231203162856i</v>
      </c>
      <c r="N3013" s="57">
        <f t="shared" si="886"/>
        <v>52.861446139586434</v>
      </c>
      <c r="O3013" s="57">
        <f t="shared" si="887"/>
        <v>7.0601111598703348</v>
      </c>
      <c r="P3013" s="371">
        <f t="shared" si="888"/>
        <v>-7.0601111598703348</v>
      </c>
      <c r="Q3013" s="371">
        <f t="shared" si="889"/>
        <v>-127.13855386041357</v>
      </c>
      <c r="R3013" s="12">
        <f t="shared" si="890"/>
        <v>52.861446139586434</v>
      </c>
      <c r="S3013" s="57">
        <f t="shared" si="891"/>
        <v>77.716119319502141</v>
      </c>
      <c r="T3013" s="12">
        <f t="shared" si="874"/>
        <v>-7.0601111598703348</v>
      </c>
    </row>
    <row r="3014" spans="1:20" x14ac:dyDescent="0.25">
      <c r="A3014" s="57">
        <f t="shared" si="875"/>
        <v>490160.33719966083</v>
      </c>
      <c r="B3014" s="12">
        <f t="shared" si="892"/>
        <v>78011.440572916254</v>
      </c>
      <c r="C3014" s="57" t="str">
        <f t="shared" si="876"/>
        <v>-0.26770678914907-0.351410322718248i</v>
      </c>
      <c r="D3014" s="57" t="str">
        <f t="shared" si="877"/>
        <v>6.28901833884728-3.49065709993537i</v>
      </c>
      <c r="E3014" s="57" t="str">
        <f t="shared" si="878"/>
        <v>192.860028212353-96.8178158934936i</v>
      </c>
      <c r="F3014" s="57" t="str">
        <f t="shared" si="879"/>
        <v>3.70845893306811-1.5489248534591i</v>
      </c>
      <c r="G3014" s="57" t="str">
        <f t="shared" si="880"/>
        <v>0.965784795134267-0.181781529924602i</v>
      </c>
      <c r="H3014" s="57" t="str">
        <f t="shared" si="881"/>
        <v>1.95105792235307-180.533621312014i</v>
      </c>
      <c r="I3014" s="57" t="str">
        <f t="shared" si="882"/>
        <v>-0.768444964701008-1.8972169924179i</v>
      </c>
      <c r="K3014" s="57" t="str">
        <f t="shared" si="883"/>
        <v>0.000718264663454498-0.00216059629708537i</v>
      </c>
      <c r="L3014" s="57" t="str">
        <f t="shared" si="884"/>
        <v>0.000125-0.0064317425963294i</v>
      </c>
      <c r="M3014" s="57" t="str">
        <f t="shared" si="885"/>
        <v>0.0015-0.00310053001756182i</v>
      </c>
      <c r="N3014" s="57">
        <f t="shared" si="886"/>
        <v>52.699601554827922</v>
      </c>
      <c r="O3014" s="57">
        <f t="shared" si="887"/>
        <v>7.0961778069083206</v>
      </c>
      <c r="P3014" s="371">
        <f t="shared" si="888"/>
        <v>-7.0961778069083206</v>
      </c>
      <c r="Q3014" s="371">
        <f t="shared" si="889"/>
        <v>-127.30039844517208</v>
      </c>
      <c r="R3014" s="12">
        <f t="shared" si="890"/>
        <v>52.699601554827922</v>
      </c>
      <c r="S3014" s="57">
        <f t="shared" si="891"/>
        <v>78.011440572916257</v>
      </c>
      <c r="T3014" s="12">
        <f t="shared" si="874"/>
        <v>-7.0961778069083206</v>
      </c>
    </row>
    <row r="3015" spans="1:20" x14ac:dyDescent="0.25">
      <c r="A3015" s="57">
        <f t="shared" si="875"/>
        <v>492022.94648101955</v>
      </c>
      <c r="B3015" s="12">
        <f t="shared" si="892"/>
        <v>78307.884047093336</v>
      </c>
      <c r="C3015" s="57" t="str">
        <f t="shared" si="876"/>
        <v>-0.267587002703166-0.349195476140553i</v>
      </c>
      <c r="D3015" s="57" t="str">
        <f t="shared" si="877"/>
        <v>6.27975547473905-3.49626889876631i</v>
      </c>
      <c r="E3015" s="57" t="str">
        <f t="shared" si="878"/>
        <v>192.582643319458-97.255729716494i</v>
      </c>
      <c r="F3015" s="57" t="str">
        <f t="shared" si="879"/>
        <v>3.7074930213033-1.54817357429631i</v>
      </c>
      <c r="G3015" s="57" t="str">
        <f t="shared" si="880"/>
        <v>0.965533245120437-0.182424772680783i</v>
      </c>
      <c r="H3015" s="57" t="str">
        <f t="shared" si="881"/>
        <v>1.93428850577225-179.808125612064i</v>
      </c>
      <c r="I3015" s="57" t="str">
        <f t="shared" si="882"/>
        <v>-0.765074476156819-1.88905973166671i</v>
      </c>
      <c r="K3015" s="57" t="str">
        <f t="shared" si="883"/>
        <v>0.000717849850190171-0.00215312769920152i</v>
      </c>
      <c r="L3015" s="57" t="str">
        <f t="shared" si="884"/>
        <v>0.000125-0.00640739449723989i</v>
      </c>
      <c r="M3015" s="57" t="str">
        <f t="shared" si="885"/>
        <v>0.0015-0.00308879260566032i</v>
      </c>
      <c r="N3015" s="57">
        <f t="shared" si="886"/>
        <v>52.537208235595543</v>
      </c>
      <c r="O3015" s="57">
        <f t="shared" si="887"/>
        <v>7.1322862471893558</v>
      </c>
      <c r="P3015" s="371">
        <f t="shared" si="888"/>
        <v>-7.1322862471893558</v>
      </c>
      <c r="Q3015" s="371">
        <f t="shared" si="889"/>
        <v>-127.46279176440446</v>
      </c>
      <c r="R3015" s="12">
        <f t="shared" si="890"/>
        <v>52.537208235595543</v>
      </c>
      <c r="S3015" s="57">
        <f t="shared" si="891"/>
        <v>78.307884047093339</v>
      </c>
      <c r="T3015" s="12">
        <f t="shared" si="874"/>
        <v>-7.1322862471893558</v>
      </c>
    </row>
    <row r="3016" spans="1:20" x14ac:dyDescent="0.25">
      <c r="A3016" s="57">
        <f t="shared" si="875"/>
        <v>493892.63367764745</v>
      </c>
      <c r="B3016" s="12">
        <f t="shared" si="892"/>
        <v>78605.454006472297</v>
      </c>
      <c r="C3016" s="57" t="str">
        <f t="shared" si="876"/>
        <v>-0.267463501749282-0.346985915371608i</v>
      </c>
      <c r="D3016" s="57" t="str">
        <f t="shared" si="877"/>
        <v>6.27044963651598-3.50187519624532i</v>
      </c>
      <c r="E3016" s="57" t="str">
        <f t="shared" si="878"/>
        <v>192.302793858637-97.6938658568843i</v>
      </c>
      <c r="F3016" s="57" t="str">
        <f t="shared" si="879"/>
        <v>3.70652026345553-1.54744188339133i</v>
      </c>
      <c r="G3016" s="57" t="str">
        <f t="shared" si="880"/>
        <v>0.96527991219814-0.183069941019521i</v>
      </c>
      <c r="H3016" s="57" t="str">
        <f t="shared" si="881"/>
        <v>1.91767320623025-179.085870263474i</v>
      </c>
      <c r="I3016" s="57" t="str">
        <f t="shared" si="882"/>
        <v>-0.761729438389727-1.88093769779356i</v>
      </c>
      <c r="K3016" s="57" t="str">
        <f t="shared" si="883"/>
        <v>0.000717436400964013-0.00214568968864621i</v>
      </c>
      <c r="L3016" s="57" t="str">
        <f t="shared" si="884"/>
        <v>0.000125-0.00638313857067131i</v>
      </c>
      <c r="M3016" s="57" t="str">
        <f t="shared" si="885"/>
        <v>0.0015-0.00307709962707742i</v>
      </c>
      <c r="N3016" s="57">
        <f t="shared" si="886"/>
        <v>52.374264374899781</v>
      </c>
      <c r="O3016" s="57">
        <f t="shared" si="887"/>
        <v>7.168436728617702</v>
      </c>
      <c r="P3016" s="371">
        <f t="shared" si="888"/>
        <v>-7.168436728617702</v>
      </c>
      <c r="Q3016" s="371">
        <f t="shared" si="889"/>
        <v>-127.62573562510022</v>
      </c>
      <c r="R3016" s="12">
        <f t="shared" si="890"/>
        <v>52.374264374899781</v>
      </c>
      <c r="S3016" s="57">
        <f t="shared" si="891"/>
        <v>78.6054540064723</v>
      </c>
      <c r="T3016" s="12">
        <f t="shared" si="874"/>
        <v>-7.168436728617702</v>
      </c>
    </row>
    <row r="3017" spans="1:20" x14ac:dyDescent="0.25">
      <c r="A3017" s="57">
        <f t="shared" si="875"/>
        <v>495769.42568562255</v>
      </c>
      <c r="B3017" s="12">
        <f t="shared" si="892"/>
        <v>78904.154731696894</v>
      </c>
      <c r="C3017" s="57" t="str">
        <f t="shared" si="876"/>
        <v>-0.267336278737778-0.344781634328729i</v>
      </c>
      <c r="D3017" s="57" t="str">
        <f t="shared" si="877"/>
        <v>6.26110079402051-3.50747568504185i</v>
      </c>
      <c r="E3017" s="57" t="str">
        <f t="shared" si="878"/>
        <v>192.020468765071-98.1322138617934i</v>
      </c>
      <c r="F3017" s="57" t="str">
        <f t="shared" si="879"/>
        <v>3.70554061476705-1.54672974165424i</v>
      </c>
      <c r="G3017" s="57" t="str">
        <f t="shared" si="880"/>
        <v>0.965024784711232-0.183717036782853i</v>
      </c>
      <c r="H3017" s="57" t="str">
        <f t="shared" si="881"/>
        <v>1.90121041774637-178.366837044942i</v>
      </c>
      <c r="I3017" s="57" t="str">
        <f t="shared" si="882"/>
        <v>-0.758409629758592-1.8728506820457i</v>
      </c>
      <c r="K3017" s="57" t="str">
        <f t="shared" si="883"/>
        <v>0.000717024293167313-0.00213828215610674i</v>
      </c>
      <c r="L3017" s="57" t="str">
        <f t="shared" si="884"/>
        <v>0.000125-0.00635897446769411i</v>
      </c>
      <c r="M3017" s="57" t="str">
        <f t="shared" si="885"/>
        <v>0.0015-0.00306545091360572i</v>
      </c>
      <c r="N3017" s="57">
        <f t="shared" si="886"/>
        <v>52.210768161555322</v>
      </c>
      <c r="O3017" s="57">
        <f t="shared" si="887"/>
        <v>7.204629501821799</v>
      </c>
      <c r="P3017" s="371">
        <f t="shared" si="888"/>
        <v>-7.204629501821799</v>
      </c>
      <c r="Q3017" s="371">
        <f t="shared" si="889"/>
        <v>-127.78923183844468</v>
      </c>
      <c r="R3017" s="12">
        <f t="shared" si="890"/>
        <v>52.210768161555322</v>
      </c>
      <c r="S3017" s="57">
        <f t="shared" si="891"/>
        <v>78.904154731696892</v>
      </c>
      <c r="T3017" s="12">
        <f t="shared" si="874"/>
        <v>-7.204629501821799</v>
      </c>
    </row>
    <row r="3018" spans="1:20" x14ac:dyDescent="0.25">
      <c r="A3018" s="57">
        <f t="shared" si="875"/>
        <v>497653.34950322798</v>
      </c>
      <c r="B3018" s="12">
        <f t="shared" si="892"/>
        <v>79203.990519677347</v>
      </c>
      <c r="C3018" s="57" t="str">
        <f t="shared" si="876"/>
        <v>-0.267205326082129-0.342582627081588i</v>
      </c>
      <c r="D3018" s="57" t="str">
        <f t="shared" si="877"/>
        <v>6.25170891930165-3.51307005658364i</v>
      </c>
      <c r="E3018" s="57" t="str">
        <f t="shared" si="878"/>
        <v>191.735656949458-98.5707631281974i</v>
      </c>
      <c r="F3018" s="57" t="str">
        <f t="shared" si="879"/>
        <v>3.70455403024312-1.54603710998809i</v>
      </c>
      <c r="G3018" s="57" t="str">
        <f t="shared" si="880"/>
        <v>0.964767850941835-0.184366061765467i</v>
      </c>
      <c r="H3018" s="57" t="str">
        <f t="shared" si="881"/>
        <v>1.88489855389539-177.651007878675i</v>
      </c>
      <c r="I3018" s="57" t="str">
        <f t="shared" si="882"/>
        <v>-0.755114830565789-1.8647984773963i</v>
      </c>
      <c r="K3018" s="57" t="str">
        <f t="shared" si="883"/>
        <v>0.000716613504284525-0.00213090499266434i</v>
      </c>
      <c r="L3018" s="57" t="str">
        <f t="shared" si="884"/>
        <v>0.000125-0.00633490184069942i</v>
      </c>
      <c r="M3018" s="57" t="str">
        <f t="shared" si="885"/>
        <v>0.0015-0.00305384629767456i</v>
      </c>
      <c r="N3018" s="57">
        <f t="shared" si="886"/>
        <v>52.046717780287011</v>
      </c>
      <c r="O3018" s="57">
        <f t="shared" si="887"/>
        <v>7.2408648201745782</v>
      </c>
      <c r="P3018" s="371">
        <f t="shared" si="888"/>
        <v>-7.2408648201745782</v>
      </c>
      <c r="Q3018" s="371">
        <f t="shared" si="889"/>
        <v>-127.95328221971299</v>
      </c>
      <c r="R3018" s="12">
        <f t="shared" si="890"/>
        <v>52.046717780287011</v>
      </c>
      <c r="S3018" s="57">
        <f t="shared" si="891"/>
        <v>79.203990519677347</v>
      </c>
      <c r="T3018" s="12">
        <f t="shared" si="874"/>
        <v>-7.2408648201745782</v>
      </c>
    </row>
    <row r="3019" spans="1:20" x14ac:dyDescent="0.25">
      <c r="A3019" s="57">
        <f t="shared" si="875"/>
        <v>499544.43223134021</v>
      </c>
      <c r="B3019" s="12">
        <f t="shared" si="892"/>
        <v>79504.965683652117</v>
      </c>
      <c r="C3019" s="57" t="str">
        <f t="shared" si="876"/>
        <v>-0.267070636159306-0.340388887854362i</v>
      </c>
      <c r="D3019" s="57" t="str">
        <f t="shared" si="877"/>
        <v>6.24227398663798-3.51865800107249i</v>
      </c>
      <c r="E3019" s="57" t="str">
        <f t="shared" si="878"/>
        <v>191.448347299133-99.0095029011753i</v>
      </c>
      <c r="F3019" s="57" t="str">
        <f t="shared" si="879"/>
        <v>3.70356046465151-1.54536394928566i</v>
      </c>
      <c r="G3019" s="57" t="str">
        <f t="shared" si="880"/>
        <v>0.964509099110235-0.185017017714042i</v>
      </c>
      <c r="H3019" s="57" t="str">
        <f t="shared" si="881"/>
        <v>1.86873604752999-176.938364828862i</v>
      </c>
      <c r="I3019" s="57" t="str">
        <f t="shared" si="882"/>
        <v>-0.751844823037059-1.85678087852573i</v>
      </c>
      <c r="K3019" s="57" t="str">
        <f t="shared" si="883"/>
        <v>0.000716204011892253-0.00212355808979249i</v>
      </c>
      <c r="L3019" s="57" t="str">
        <f t="shared" si="884"/>
        <v>0.000125-0.00631092034339453i</v>
      </c>
      <c r="M3019" s="57" t="str">
        <f t="shared" si="885"/>
        <v>0.0015-0.00304228561234763i</v>
      </c>
      <c r="N3019" s="57">
        <f t="shared" si="886"/>
        <v>51.882111411839787</v>
      </c>
      <c r="O3019" s="57">
        <f t="shared" si="887"/>
        <v>7.2771429398149436</v>
      </c>
      <c r="P3019" s="371">
        <f t="shared" si="888"/>
        <v>-7.2771429398149436</v>
      </c>
      <c r="Q3019" s="371">
        <f t="shared" si="889"/>
        <v>-128.11788858816021</v>
      </c>
      <c r="R3019" s="12">
        <f t="shared" si="890"/>
        <v>51.882111411839787</v>
      </c>
      <c r="S3019" s="57">
        <f t="shared" si="891"/>
        <v>79.504965683652117</v>
      </c>
      <c r="T3019" s="12">
        <f t="shared" si="874"/>
        <v>-7.2771429398149436</v>
      </c>
    </row>
    <row r="3020" spans="1:20" x14ac:dyDescent="0.25">
      <c r="A3020" s="57">
        <f t="shared" si="875"/>
        <v>501442.70107381931</v>
      </c>
      <c r="B3020" s="12">
        <f t="shared" si="892"/>
        <v>79807.084553249995</v>
      </c>
      <c r="C3020" s="57" t="str">
        <f t="shared" si="876"/>
        <v>-0.266932201310255-0.338200411027909i</v>
      </c>
      <c r="D3020" s="57" t="str">
        <f t="shared" si="877"/>
        <v>6.23279597256064-3.52423920750063i</v>
      </c>
      <c r="E3020" s="57" t="str">
        <f t="shared" si="878"/>
        <v>191.158528679242-99.4484222721738i</v>
      </c>
      <c r="F3020" s="57" t="str">
        <f t="shared" si="879"/>
        <v>3.70255987252216-1.5447102204263i</v>
      </c>
      <c r="G3020" s="57" t="str">
        <f t="shared" si="880"/>
        <v>0.964248517374773-0.185669906326592i</v>
      </c>
      <c r="H3020" s="57" t="str">
        <f t="shared" si="881"/>
        <v>1.85272135050746-176.228890100159i</v>
      </c>
      <c r="I3020" s="57" t="str">
        <f t="shared" si="882"/>
        <v>-0.748599391301623-1.84879768180295i</v>
      </c>
      <c r="K3020" s="57" t="str">
        <f t="shared" si="883"/>
        <v>0.000715795793658124-0.00211624133935512i</v>
      </c>
      <c r="L3020" s="57" t="str">
        <f t="shared" si="884"/>
        <v>0.000125-0.00628702963079752i</v>
      </c>
      <c r="M3020" s="57" t="str">
        <f t="shared" si="885"/>
        <v>0.0015-0.00303076869132062i</v>
      </c>
      <c r="N3020" s="57">
        <f t="shared" si="886"/>
        <v>51.716947233085648</v>
      </c>
      <c r="O3020" s="57">
        <f t="shared" si="887"/>
        <v>7.3134641196682981</v>
      </c>
      <c r="P3020" s="371">
        <f t="shared" si="888"/>
        <v>-7.3134641196682981</v>
      </c>
      <c r="Q3020" s="371">
        <f t="shared" si="889"/>
        <v>-128.28305276691435</v>
      </c>
      <c r="R3020" s="12">
        <f t="shared" si="890"/>
        <v>51.716947233085648</v>
      </c>
      <c r="S3020" s="57">
        <f t="shared" si="891"/>
        <v>79.807084553249993</v>
      </c>
      <c r="T3020" s="12">
        <f t="shared" si="874"/>
        <v>-7.3134641196682981</v>
      </c>
    </row>
    <row r="3021" spans="1:20" x14ac:dyDescent="0.25">
      <c r="A3021" s="57">
        <f t="shared" si="875"/>
        <v>503348.1833378998</v>
      </c>
      <c r="B3021" s="12">
        <f t="shared" si="892"/>
        <v>80110.351474552343</v>
      </c>
      <c r="C3021" s="57" t="str">
        <f t="shared" si="876"/>
        <v>-0.266790013840334-0.336017191141933i</v>
      </c>
      <c r="D3021" s="57" t="str">
        <f t="shared" si="877"/>
        <v>6.22327485587617-3.5298133636674i</v>
      </c>
      <c r="E3021" s="57" t="str">
        <f t="shared" si="878"/>
        <v>190.866189933927-99.8875101772484i</v>
      </c>
      <c r="F3021" s="57" t="str">
        <f t="shared" si="879"/>
        <v>3.70155220814674-1.5440758842727i</v>
      </c>
      <c r="G3021" s="57" t="str">
        <f t="shared" si="880"/>
        <v>0.963986093831751-0.186324729251793i</v>
      </c>
      <c r="H3021" s="57" t="str">
        <f t="shared" si="881"/>
        <v>1.83685293342122-175.522566036205i</v>
      </c>
      <c r="I3021" s="57" t="str">
        <f t="shared" si="882"/>
        <v>-0.745378321372547-1.84084868526734i</v>
      </c>
      <c r="K3021" s="57" t="str">
        <f t="shared" si="883"/>
        <v>0.000715388827339816-0.00210895463360479i</v>
      </c>
      <c r="L3021" s="57" t="str">
        <f t="shared" si="884"/>
        <v>0.000125-0.00626322935923241i</v>
      </c>
      <c r="M3021" s="57" t="str">
        <f t="shared" si="885"/>
        <v>0.0015-0.00301929536891873i</v>
      </c>
      <c r="N3021" s="57">
        <f t="shared" si="886"/>
        <v>51.551223417139198</v>
      </c>
      <c r="O3021" s="57">
        <f t="shared" si="887"/>
        <v>7.3498286214684505</v>
      </c>
      <c r="P3021" s="371">
        <f t="shared" si="888"/>
        <v>-7.3498286214684505</v>
      </c>
      <c r="Q3021" s="371">
        <f t="shared" si="889"/>
        <v>-128.4487765828608</v>
      </c>
      <c r="R3021" s="12">
        <f t="shared" si="890"/>
        <v>51.551223417139198</v>
      </c>
      <c r="S3021" s="57">
        <f t="shared" si="891"/>
        <v>80.110351474552346</v>
      </c>
      <c r="T3021" s="12">
        <f t="shared" si="874"/>
        <v>-7.3498286214684505</v>
      </c>
    </row>
    <row r="3022" spans="1:20" x14ac:dyDescent="0.25">
      <c r="A3022" s="57">
        <f t="shared" si="875"/>
        <v>505260.90643458383</v>
      </c>
      <c r="B3022" s="12">
        <f t="shared" si="892"/>
        <v>80414.770810155649</v>
      </c>
      <c r="C3022" s="57" t="str">
        <f t="shared" si="876"/>
        <v>-0.266644066019877-0.333839222897189i</v>
      </c>
      <c r="D3022" s="57" t="str">
        <f t="shared" si="877"/>
        <v>6.21371061768941-3.53538015619636i</v>
      </c>
      <c r="E3022" s="57" t="str">
        <f t="shared" si="878"/>
        <v>190.571319887559-100.326755395312i</v>
      </c>
      <c r="F3022" s="57" t="str">
        <f t="shared" si="879"/>
        <v>3.70053742557838-1.54346090166765i</v>
      </c>
      <c r="G3022" s="57" t="str">
        <f t="shared" si="880"/>
        <v>0.963721816515332-0.186981488088315i</v>
      </c>
      <c r="H3022" s="57" t="str">
        <f t="shared" si="881"/>
        <v>1.82112928533639-174.819375118144i</v>
      </c>
      <c r="I3022" s="57" t="str">
        <f t="shared" si="882"/>
        <v>-0.742181401127297-1.83293368861061i</v>
      </c>
      <c r="K3022" s="57" t="str">
        <f t="shared" si="883"/>
        <v>0.000714983090783998-0.00210169786518103i</v>
      </c>
      <c r="L3022" s="57" t="str">
        <f t="shared" si="884"/>
        <v>0.000125-0.00623951918632438i</v>
      </c>
      <c r="M3022" s="57" t="str">
        <f t="shared" si="885"/>
        <v>0.0015-0.00300786548009437i</v>
      </c>
      <c r="N3022" s="57">
        <f t="shared" si="886"/>
        <v>51.384938133468438</v>
      </c>
      <c r="O3022" s="57">
        <f t="shared" si="887"/>
        <v>7.3862367097779984</v>
      </c>
      <c r="P3022" s="371">
        <f t="shared" si="888"/>
        <v>-7.3862367097779984</v>
      </c>
      <c r="Q3022" s="371">
        <f t="shared" si="889"/>
        <v>-128.61506186653156</v>
      </c>
      <c r="R3022" s="12">
        <f t="shared" si="890"/>
        <v>51.384938133468438</v>
      </c>
      <c r="S3022" s="57">
        <f t="shared" si="891"/>
        <v>80.414770810155645</v>
      </c>
      <c r="T3022" s="12">
        <f t="shared" si="874"/>
        <v>-7.3862367097779984</v>
      </c>
    </row>
    <row r="3023" spans="1:20" x14ac:dyDescent="0.25">
      <c r="A3023" s="57">
        <f t="shared" si="875"/>
        <v>507180.89787903527</v>
      </c>
      <c r="B3023" s="12">
        <f t="shared" si="892"/>
        <v>80720.346939234238</v>
      </c>
      <c r="C3023" s="57" t="str">
        <f t="shared" si="876"/>
        <v>-0.266494350084729-0.331666501157659i</v>
      </c>
      <c r="D3023" s="57" t="str">
        <f t="shared" si="877"/>
        <v>6.20410324142601-3.54093927055257i</v>
      </c>
      <c r="E3023" s="57" t="str">
        <f t="shared" si="878"/>
        <v>190.273907345995-100.766146546374i</v>
      </c>
      <c r="F3023" s="57" t="str">
        <f t="shared" si="879"/>
        <v>3.69951547863125-1.54286523343079i</v>
      </c>
      <c r="G3023" s="57" t="str">
        <f t="shared" si="880"/>
        <v>0.963455673397451-0.187640184384142i</v>
      </c>
      <c r="H3023" s="57" t="str">
        <f t="shared" si="881"/>
        <v>1.80554891352966-174.11929996318i</v>
      </c>
      <c r="I3023" s="57" t="str">
        <f t="shared" si="882"/>
        <v>-0.73900842028859-1.82505249315911i</v>
      </c>
      <c r="K3023" s="57" t="str">
        <f t="shared" si="883"/>
        <v>0.000714578561925296-0.00209447092710852i</v>
      </c>
      <c r="L3023" s="57" t="str">
        <f t="shared" si="884"/>
        <v>0.000125-0.0062158987709946i</v>
      </c>
      <c r="M3023" s="57" t="str">
        <f t="shared" si="885"/>
        <v>0.0015-0.00299647886042476i</v>
      </c>
      <c r="N3023" s="57">
        <f t="shared" si="886"/>
        <v>51.218089548011818</v>
      </c>
      <c r="O3023" s="57">
        <f t="shared" si="887"/>
        <v>7.4226886520101782</v>
      </c>
      <c r="P3023" s="371">
        <f t="shared" si="888"/>
        <v>-7.4226886520101782</v>
      </c>
      <c r="Q3023" s="371">
        <f t="shared" si="889"/>
        <v>-128.78191045198818</v>
      </c>
      <c r="R3023" s="12">
        <f t="shared" si="890"/>
        <v>51.218089548011818</v>
      </c>
      <c r="S3023" s="57">
        <f t="shared" si="891"/>
        <v>80.720346939234233</v>
      </c>
      <c r="T3023" s="12">
        <f t="shared" si="874"/>
        <v>-7.4226886520101782</v>
      </c>
    </row>
    <row r="3024" spans="1:20" x14ac:dyDescent="0.25">
      <c r="A3024" s="57">
        <f t="shared" si="875"/>
        <v>509108.18529097561</v>
      </c>
      <c r="B3024" s="12">
        <f t="shared" si="892"/>
        <v>81027.084257603332</v>
      </c>
      <c r="C3024" s="57" t="str">
        <f t="shared" si="876"/>
        <v>-0.266340858236851-0.329499020952766i</v>
      </c>
      <c r="D3024" s="57" t="str">
        <f t="shared" si="877"/>
        <v>6.19445271285528-3.54649039106052i</v>
      </c>
      <c r="E3024" s="57" t="str">
        <f t="shared" si="878"/>
        <v>189.973941097868-101.205672089774i</v>
      </c>
      <c r="F3024" s="57" t="str">
        <f t="shared" si="879"/>
        <v>3.69848632088019-1.54228884035532i</v>
      </c>
      <c r="G3024" s="57" t="str">
        <f t="shared" si="880"/>
        <v>0.963187652387726-0.188300819635888i</v>
      </c>
      <c r="H3024" s="57" t="str">
        <f t="shared" si="881"/>
        <v>1.79011034323355-173.422323323138i</v>
      </c>
      <c r="I3024" s="57" t="str">
        <f t="shared" si="882"/>
        <v>-0.7358591704054-1.81720490185621i</v>
      </c>
      <c r="K3024" s="57" t="str">
        <f t="shared" si="883"/>
        <v>0.000714175218785311-0.00208727371279532i</v>
      </c>
      <c r="L3024" s="57" t="str">
        <f t="shared" si="884"/>
        <v>0.000125-0.00619236777345549i</v>
      </c>
      <c r="M3024" s="57" t="str">
        <f t="shared" si="885"/>
        <v>0.0015-0.00298513534610954i</v>
      </c>
      <c r="N3024" s="57">
        <f t="shared" si="886"/>
        <v>51.050675823296103</v>
      </c>
      <c r="O3024" s="57">
        <f t="shared" si="887"/>
        <v>7.4591847184499898</v>
      </c>
      <c r="P3024" s="371">
        <f t="shared" si="888"/>
        <v>-7.4591847184499898</v>
      </c>
      <c r="Q3024" s="371">
        <f t="shared" si="889"/>
        <v>-128.9493241767039</v>
      </c>
      <c r="R3024" s="12">
        <f t="shared" si="890"/>
        <v>51.050675823296103</v>
      </c>
      <c r="S3024" s="57">
        <f t="shared" si="891"/>
        <v>81.027084257603335</v>
      </c>
      <c r="T3024" s="12">
        <f t="shared" si="874"/>
        <v>-7.4591847184499898</v>
      </c>
    </row>
    <row r="3025" spans="1:20" x14ac:dyDescent="0.25">
      <c r="A3025" s="57">
        <f t="shared" si="875"/>
        <v>511042.79639508133</v>
      </c>
      <c r="B3025" s="12">
        <f t="shared" si="892"/>
        <v>81334.987177782226</v>
      </c>
      <c r="C3025" s="57" t="str">
        <f t="shared" si="876"/>
        <v>-0.266183582644968-0.327336777479578i</v>
      </c>
      <c r="D3025" s="57" t="str">
        <f t="shared" si="877"/>
        <v>6.18475902011253-3.55203320092227i</v>
      </c>
      <c r="E3025" s="57" t="str">
        <f t="shared" si="878"/>
        <v>189.671409915917-101.645320322409i</v>
      </c>
      <c r="F3025" s="57" t="str">
        <f t="shared" si="879"/>
        <v>3.69744990566049-1.54173168320473i</v>
      </c>
      <c r="G3025" s="57" t="str">
        <f t="shared" si="880"/>
        <v>0.962917741333372-0.188963395288106i</v>
      </c>
      <c r="H3025" s="57" t="str">
        <f t="shared" si="881"/>
        <v>1.77481211738442-172.728428083051i</v>
      </c>
      <c r="I3025" s="57" t="str">
        <f t="shared" si="882"/>
        <v>-0.732733444834246-1.8093907192451i</v>
      </c>
      <c r="K3025" s="57" t="str">
        <f t="shared" si="883"/>
        <v>0.000713773039471558-0.00208010611603114i</v>
      </c>
      <c r="L3025" s="57" t="str">
        <f t="shared" si="884"/>
        <v>0.000125-0.00616892585520568i</v>
      </c>
      <c r="M3025" s="57" t="str">
        <f t="shared" si="885"/>
        <v>0.0015-0.00297383477396845i</v>
      </c>
      <c r="N3025" s="57">
        <f t="shared" si="886"/>
        <v>50.882695118554949</v>
      </c>
      <c r="O3025" s="57">
        <f t="shared" si="887"/>
        <v>7.495725182275538</v>
      </c>
      <c r="P3025" s="371">
        <f t="shared" si="888"/>
        <v>-7.495725182275538</v>
      </c>
      <c r="Q3025" s="371">
        <f t="shared" si="889"/>
        <v>-129.11730488144505</v>
      </c>
      <c r="R3025" s="12">
        <f t="shared" si="890"/>
        <v>50.882695118554949</v>
      </c>
      <c r="S3025" s="57">
        <f t="shared" si="891"/>
        <v>81.334987177782224</v>
      </c>
      <c r="T3025" s="12">
        <f t="shared" si="874"/>
        <v>-7.495725182275538</v>
      </c>
    </row>
    <row r="3026" spans="1:20" x14ac:dyDescent="0.25">
      <c r="A3026" s="57">
        <f t="shared" si="875"/>
        <v>512984.75902138266</v>
      </c>
      <c r="B3026" s="12">
        <f t="shared" si="892"/>
        <v>81644.060129057805</v>
      </c>
      <c r="C3026" s="57" t="str">
        <f t="shared" si="876"/>
        <v>-0.266022515445244-0.325179766105019i</v>
      </c>
      <c r="D3026" s="57" t="str">
        <f t="shared" si="877"/>
        <v>6.17502215372141-3.55756738223584i</v>
      </c>
      <c r="E3026" s="57" t="str">
        <f t="shared" si="878"/>
        <v>189.366302558343-102.085079376969i</v>
      </c>
      <c r="F3026" s="57" t="str">
        <f t="shared" si="879"/>
        <v>3.69640618606743-1.54119372270948i</v>
      </c>
      <c r="G3026" s="57" t="str">
        <f t="shared" si="880"/>
        <v>0.962645928019126-0.189627912732598i</v>
      </c>
      <c r="H3026" s="57" t="str">
        <f t="shared" si="881"/>
        <v>1.75965279637493-172.037597259765i</v>
      </c>
      <c r="I3026" s="57" t="str">
        <f t="shared" si="882"/>
        <v>-0.729631038720689-1.80160975145167i</v>
      </c>
      <c r="K3026" s="57" t="str">
        <f t="shared" si="883"/>
        <v>0.000713372002176525-0.00207296803098558i</v>
      </c>
      <c r="L3026" s="57" t="str">
        <f t="shared" si="884"/>
        <v>0.000125-0.00614557267902538i</v>
      </c>
      <c r="M3026" s="57" t="str">
        <f t="shared" si="885"/>
        <v>0.0015-0.00296257698143899i</v>
      </c>
      <c r="N3026" s="57">
        <f t="shared" si="886"/>
        <v>50.714145589850546</v>
      </c>
      <c r="O3026" s="57">
        <f t="shared" si="887"/>
        <v>7.532310319579679</v>
      </c>
      <c r="P3026" s="371">
        <f t="shared" si="888"/>
        <v>-7.532310319579679</v>
      </c>
      <c r="Q3026" s="371">
        <f t="shared" si="889"/>
        <v>-129.28585441014945</v>
      </c>
      <c r="R3026" s="12">
        <f t="shared" si="890"/>
        <v>50.714145589850546</v>
      </c>
      <c r="S3026" s="57">
        <f t="shared" si="891"/>
        <v>81.644060129057806</v>
      </c>
      <c r="T3026" s="12">
        <f t="shared" si="874"/>
        <v>-7.532310319579679</v>
      </c>
    </row>
    <row r="3027" spans="1:20" x14ac:dyDescent="0.25">
      <c r="A3027" s="57">
        <f t="shared" si="875"/>
        <v>514934.10110566393</v>
      </c>
      <c r="B3027" s="12">
        <f t="shared" si="892"/>
        <v>81954.307557548222</v>
      </c>
      <c r="C3027" s="57" t="str">
        <f t="shared" si="876"/>
        <v>-0.265857648742013-0.323027982368105i</v>
      </c>
      <c r="D3027" s="57" t="str">
        <f t="shared" si="877"/>
        <v>6.16524210661639-3.56309261601444i</v>
      </c>
      <c r="E3027" s="57" t="str">
        <f t="shared" si="878"/>
        <v>189.058607770203-102.524937220145i</v>
      </c>
      <c r="F3027" s="57" t="str">
        <f t="shared" si="879"/>
        <v>3.69535511495621-1.54067491956364i</v>
      </c>
      <c r="G3027" s="57" t="str">
        <f t="shared" si="880"/>
        <v>0.962372200167166-0.190294373307709i</v>
      </c>
      <c r="H3027" s="57" t="str">
        <f t="shared" si="881"/>
        <v>1.74463095781012-171.349814000558i</v>
      </c>
      <c r="I3027" s="57" t="str">
        <f t="shared" si="882"/>
        <v>-0.726551748981015-1.79386180616781i</v>
      </c>
      <c r="K3027" s="57" t="str">
        <f t="shared" si="883"/>
        <v>0.000712972085176646-0.00206585935220638i</v>
      </c>
      <c r="L3027" s="57" t="str">
        <f t="shared" si="884"/>
        <v>0.000125-0.00612230790897129i</v>
      </c>
      <c r="M3027" s="57" t="str">
        <f t="shared" si="885"/>
        <v>0.0015-0.00295136180657401i</v>
      </c>
      <c r="N3027" s="57">
        <f t="shared" si="886"/>
        <v>50.545025390197537</v>
      </c>
      <c r="O3027" s="57">
        <f t="shared" si="887"/>
        <v>7.5689404093911943</v>
      </c>
      <c r="P3027" s="371">
        <f t="shared" si="888"/>
        <v>-7.5689404093911943</v>
      </c>
      <c r="Q3027" s="371">
        <f t="shared" si="889"/>
        <v>-129.45497460980246</v>
      </c>
      <c r="R3027" s="12">
        <f t="shared" si="890"/>
        <v>50.545025390197537</v>
      </c>
      <c r="S3027" s="57">
        <f t="shared" si="891"/>
        <v>81.954307557548219</v>
      </c>
      <c r="T3027" s="12">
        <f t="shared" si="874"/>
        <v>-7.5689404093911943</v>
      </c>
    </row>
    <row r="3028" spans="1:20" x14ac:dyDescent="0.25">
      <c r="A3028" s="57">
        <f t="shared" si="875"/>
        <v>516890.85068986547</v>
      </c>
      <c r="B3028" s="12">
        <f t="shared" si="892"/>
        <v>82265.733926266912</v>
      </c>
      <c r="C3028" s="57" t="str">
        <f t="shared" si="876"/>
        <v>-0.265688974608526-0.320881421982148i</v>
      </c>
      <c r="D3028" s="57" t="str">
        <f t="shared" si="877"/>
        <v>6.15541887416467-3.56860858220543i</v>
      </c>
      <c r="E3028" s="57" t="str">
        <f t="shared" si="878"/>
        <v>188.748314284837-102.964881650859i</v>
      </c>
      <c r="F3028" s="57" t="str">
        <f t="shared" si="879"/>
        <v>3.69429664494145-1.5401752344216i</v>
      </c>
      <c r="G3028" s="57" t="str">
        <f t="shared" si="880"/>
        <v>0.962096545437046-0.190962778297626i</v>
      </c>
      <c r="H3028" s="57" t="str">
        <f t="shared" si="881"/>
        <v>1.72974519626758-170.665061581779i</v>
      </c>
      <c r="I3028" s="57" t="str">
        <f t="shared" si="882"/>
        <v>-0.723495374284191-1.7861466926347i</v>
      </c>
      <c r="K3028" s="57" t="str">
        <f t="shared" si="883"/>
        <v>0.000712573266831326-0.00205877997461762i</v>
      </c>
      <c r="L3028" s="57" t="str">
        <f t="shared" si="884"/>
        <v>0.000125-0.0060991312103719i</v>
      </c>
      <c r="M3028" s="57" t="str">
        <f t="shared" si="885"/>
        <v>0.0015-0.00294018908803946i</v>
      </c>
      <c r="N3028" s="57">
        <f t="shared" si="886"/>
        <v>50.37533266968785</v>
      </c>
      <c r="O3028" s="57">
        <f t="shared" si="887"/>
        <v>7.6056157336969843</v>
      </c>
      <c r="P3028" s="371">
        <f t="shared" si="888"/>
        <v>-7.6056157336969843</v>
      </c>
      <c r="Q3028" s="371">
        <f t="shared" si="889"/>
        <v>-129.62466733031215</v>
      </c>
      <c r="R3028" s="12">
        <f t="shared" si="890"/>
        <v>50.37533266968785</v>
      </c>
      <c r="S3028" s="57">
        <f t="shared" si="891"/>
        <v>82.265733926266918</v>
      </c>
      <c r="T3028" s="12">
        <f t="shared" si="874"/>
        <v>-7.6056157336969843</v>
      </c>
    </row>
    <row r="3029" spans="1:20" x14ac:dyDescent="0.25">
      <c r="A3029" s="57">
        <f t="shared" si="875"/>
        <v>518855.03592248698</v>
      </c>
      <c r="B3029" s="12">
        <f t="shared" si="892"/>
        <v>82578.343715186726</v>
      </c>
      <c r="C3029" s="57" t="str">
        <f t="shared" si="876"/>
        <v>-0.26551648508777-0.318740080837012i</v>
      </c>
      <c r="D3029" s="57" t="str">
        <f t="shared" si="877"/>
        <v>6.14555245418846-3.57411495971022i</v>
      </c>
      <c r="E3029" s="57" t="str">
        <f t="shared" si="878"/>
        <v>188.435410825332-103.404900298469i</v>
      </c>
      <c r="F3029" s="57" t="str">
        <f t="shared" si="879"/>
        <v>3.69323072839709-1.53969462789463i</v>
      </c>
      <c r="G3029" s="57" t="str">
        <f t="shared" si="880"/>
        <v>0.961818951425622-0.191633128931662i</v>
      </c>
      <c r="H3029" s="57" t="str">
        <f t="shared" si="881"/>
        <v>1.71499412306136-169.983323407504i</v>
      </c>
      <c r="I3029" s="57" t="str">
        <f t="shared" si="882"/>
        <v>-0.720461715033966-1.77846422162654i</v>
      </c>
      <c r="K3029" s="57" t="str">
        <f t="shared" si="883"/>
        <v>0.000712175525581953-0.00205172979351804i</v>
      </c>
      <c r="L3029" s="57" t="str">
        <f t="shared" si="884"/>
        <v>0.000125-0.00607604224982256i</v>
      </c>
      <c r="M3029" s="57" t="str">
        <f t="shared" si="885"/>
        <v>0.0015-0.00292905866511204i</v>
      </c>
      <c r="N3029" s="57">
        <f t="shared" si="886"/>
        <v>50.205065575619273</v>
      </c>
      <c r="O3029" s="57">
        <f t="shared" si="887"/>
        <v>7.6423365774631886</v>
      </c>
      <c r="P3029" s="371">
        <f t="shared" si="888"/>
        <v>-7.6423365774631886</v>
      </c>
      <c r="Q3029" s="371">
        <f t="shared" si="889"/>
        <v>-129.79493442438073</v>
      </c>
      <c r="R3029" s="12">
        <f t="shared" si="890"/>
        <v>50.205065575619273</v>
      </c>
      <c r="S3029" s="57">
        <f t="shared" si="891"/>
        <v>82.578343715186719</v>
      </c>
      <c r="T3029" s="12">
        <f t="shared" si="874"/>
        <v>-7.6423365774631886</v>
      </c>
    </row>
    <row r="3030" spans="1:20" x14ac:dyDescent="0.25">
      <c r="A3030" s="57">
        <f t="shared" si="875"/>
        <v>520826.68505899241</v>
      </c>
      <c r="B3030" s="12">
        <f t="shared" si="892"/>
        <v>82892.141421304434</v>
      </c>
      <c r="C3030" s="57" t="str">
        <f t="shared" si="876"/>
        <v>-0.26534017219333-0.31660395500135i</v>
      </c>
      <c r="D3030" s="57" t="str">
        <f t="shared" si="877"/>
        <v>6.1356428469866-3.57961142640423i</v>
      </c>
      <c r="E3030" s="57" t="str">
        <f t="shared" si="878"/>
        <v>188.119886106028-103.844980620995i</v>
      </c>
      <c r="F3030" s="57" t="str">
        <f t="shared" si="879"/>
        <v>3.69215731745606-1.53923306054755i</v>
      </c>
      <c r="G3030" s="57" t="str">
        <f t="shared" si="880"/>
        <v>0.961539405666997-0.19230542638354i</v>
      </c>
      <c r="H3030" s="57" t="str">
        <f t="shared" si="881"/>
        <v>1.70037636600969-169.304583008213i</v>
      </c>
      <c r="I3030" s="57" t="str">
        <f t="shared" si="882"/>
        <v>-0.717450573351265-1.77081420543439i</v>
      </c>
      <c r="K3030" s="57" t="str">
        <f t="shared" si="883"/>
        <v>0.000711778839950958-0.00204470870457926i</v>
      </c>
      <c r="L3030" s="57" t="str">
        <f t="shared" si="884"/>
        <v>0.000125-0.00605304069518089i</v>
      </c>
      <c r="M3030" s="57" t="str">
        <f t="shared" si="885"/>
        <v>0.0015-0.00291797037767686i</v>
      </c>
      <c r="N3030" s="57">
        <f t="shared" si="886"/>
        <v>50.034222252622868</v>
      </c>
      <c r="O3030" s="57">
        <f t="shared" si="887"/>
        <v>7.679103228656734</v>
      </c>
      <c r="P3030" s="371">
        <f t="shared" si="888"/>
        <v>-7.679103228656734</v>
      </c>
      <c r="Q3030" s="371">
        <f t="shared" si="889"/>
        <v>-129.96577774737713</v>
      </c>
      <c r="R3030" s="12">
        <f t="shared" si="890"/>
        <v>50.034222252622868</v>
      </c>
      <c r="S3030" s="57">
        <f t="shared" si="891"/>
        <v>82.89214142130443</v>
      </c>
      <c r="T3030" s="12">
        <f t="shared" si="874"/>
        <v>-7.679103228656734</v>
      </c>
    </row>
    <row r="3031" spans="1:20" x14ac:dyDescent="0.25">
      <c r="A3031" s="57">
        <f t="shared" si="875"/>
        <v>522805.82646221662</v>
      </c>
      <c r="B3031" s="12">
        <f t="shared" si="892"/>
        <v>83207.131558705398</v>
      </c>
      <c r="C3031" s="57" t="str">
        <f t="shared" si="876"/>
        <v>-0.265160027910239-0.31447304072483i</v>
      </c>
      <c r="D3031" s="57" t="str">
        <f t="shared" si="877"/>
        <v>6.12569005535653-3.58509765915728i</v>
      </c>
      <c r="E3031" s="57" t="str">
        <f t="shared" si="878"/>
        <v>187.801728834039-104.285109903313i</v>
      </c>
      <c r="F3031" s="57" t="str">
        <f t="shared" si="879"/>
        <v>3.69107636401012-1.53879049289527i</v>
      </c>
      <c r="G3031" s="57" t="str">
        <f t="shared" si="880"/>
        <v>0.961257895632458-0.192979671770672i</v>
      </c>
      <c r="H3031" s="57" t="str">
        <f t="shared" si="881"/>
        <v>1.68589056920632-168.628824039474i</v>
      </c>
      <c r="I3031" s="57" t="str">
        <f t="shared" si="882"/>
        <v>-0.714461753056692-1.76319645785027i</v>
      </c>
      <c r="K3031" s="57" t="str">
        <f t="shared" si="883"/>
        <v>0.000711383188540829-0.00203771660384399i</v>
      </c>
      <c r="L3031" s="57" t="str">
        <f t="shared" si="884"/>
        <v>0.000125-0.00603012621556174i</v>
      </c>
      <c r="M3031" s="57" t="str">
        <f t="shared" si="885"/>
        <v>0.0015-0.0029069240662252i</v>
      </c>
      <c r="N3031" s="57">
        <f t="shared" si="886"/>
        <v>49.862800842797867</v>
      </c>
      <c r="O3031" s="57">
        <f t="shared" si="887"/>
        <v>7.7159159782679252</v>
      </c>
      <c r="P3031" s="371">
        <f t="shared" si="888"/>
        <v>-7.7159159782679252</v>
      </c>
      <c r="Q3031" s="371">
        <f t="shared" si="889"/>
        <v>-130.13719915720213</v>
      </c>
      <c r="R3031" s="12">
        <f t="shared" si="890"/>
        <v>49.862800842797867</v>
      </c>
      <c r="S3031" s="57">
        <f t="shared" si="891"/>
        <v>83.207131558705399</v>
      </c>
      <c r="T3031" s="12">
        <f t="shared" si="874"/>
        <v>-7.7159159782679252</v>
      </c>
    </row>
    <row r="3032" spans="1:20" x14ac:dyDescent="0.25">
      <c r="A3032" s="57">
        <f t="shared" si="875"/>
        <v>524792.48860277305</v>
      </c>
      <c r="B3032" s="12">
        <f t="shared" si="892"/>
        <v>83523.318658628486</v>
      </c>
      <c r="C3032" s="57" t="str">
        <f t="shared" si="876"/>
        <v>-0.26497604419596-0.312347334440414i</v>
      </c>
      <c r="D3032" s="57" t="str">
        <f t="shared" si="877"/>
        <v>6.11569408461573-3.5905733338545i</v>
      </c>
      <c r="E3032" s="57" t="str">
        <f t="shared" si="878"/>
        <v>187.480927710843-104.725275255377i</v>
      </c>
      <c r="F3032" s="57" t="str">
        <f t="shared" si="879"/>
        <v>3.68998781970962-1.53836688539941i</v>
      </c>
      <c r="G3032" s="57" t="str">
        <f t="shared" si="880"/>
        <v>0.960974408730426-0.193655866153428i</v>
      </c>
      <c r="H3032" s="57" t="str">
        <f t="shared" si="881"/>
        <v>1.6715353927956-167.956030280656i</v>
      </c>
      <c r="I3032" s="57" t="str">
        <f t="shared" si="882"/>
        <v>-0.711495059653337-1.75561079415144i</v>
      </c>
      <c r="K3032" s="57" t="str">
        <f t="shared" si="883"/>
        <v>0.000710988550033184-0.00203075338772437i</v>
      </c>
      <c r="L3032" s="57" t="str">
        <f t="shared" si="884"/>
        <v>0.000125-0.00600729848133266i</v>
      </c>
      <c r="M3032" s="57" t="str">
        <f t="shared" si="885"/>
        <v>0.0015-0.00289591957185216i</v>
      </c>
      <c r="N3032" s="57">
        <f t="shared" si="886"/>
        <v>49.690799485842774</v>
      </c>
      <c r="O3032" s="57">
        <f t="shared" si="887"/>
        <v>7.7527751203311279</v>
      </c>
      <c r="P3032" s="371">
        <f t="shared" si="888"/>
        <v>-7.7527751203311279</v>
      </c>
      <c r="Q3032" s="371">
        <f t="shared" si="889"/>
        <v>-130.30920051415723</v>
      </c>
      <c r="R3032" s="12">
        <f t="shared" si="890"/>
        <v>49.690799485842774</v>
      </c>
      <c r="S3032" s="57">
        <f t="shared" si="891"/>
        <v>83.523318658628483</v>
      </c>
      <c r="T3032" s="12">
        <f t="shared" si="874"/>
        <v>-7.7527751203311279</v>
      </c>
    </row>
    <row r="3033" spans="1:20" x14ac:dyDescent="0.25">
      <c r="A3033" s="57">
        <f t="shared" si="875"/>
        <v>526786.70005946362</v>
      </c>
      <c r="B3033" s="12">
        <f t="shared" si="892"/>
        <v>83840.707269531282</v>
      </c>
      <c r="C3033" s="57" t="str">
        <f t="shared" si="876"/>
        <v>-0.264788212981327-0.310226832766589i</v>
      </c>
      <c r="D3033" s="57" t="str">
        <f t="shared" si="877"/>
        <v>6.10565494262334-3.59603812541738i</v>
      </c>
      <c r="E3033" s="57" t="str">
        <f t="shared" si="878"/>
        <v>187.157471433878-105.165463610417i</v>
      </c>
      <c r="F3033" s="57" t="str">
        <f t="shared" si="879"/>
        <v>3.68889163596332-1.53796219846484i</v>
      </c>
      <c r="G3033" s="57" t="str">
        <f t="shared" si="880"/>
        <v>0.960688932306404-0.194334010534403i</v>
      </c>
      <c r="H3033" s="57" t="str">
        <f t="shared" si="881"/>
        <v>1.65730951275092-167.286185633647i</v>
      </c>
      <c r="I3033" s="57" t="str">
        <f t="shared" si="882"/>
        <v>-0.708550300309711-1.74805703108492i</v>
      </c>
      <c r="K3033" s="57" t="str">
        <f t="shared" si="883"/>
        <v>0.000710594903187799-0.00202381895300013i</v>
      </c>
      <c r="L3033" s="57" t="str">
        <f t="shared" si="884"/>
        <v>0.000125-0.00598455716410906i</v>
      </c>
      <c r="M3033" s="57" t="str">
        <f t="shared" si="885"/>
        <v>0.0015-0.0028849567362544i</v>
      </c>
      <c r="N3033" s="57">
        <f t="shared" si="886"/>
        <v>49.518216319193584</v>
      </c>
      <c r="O3033" s="57">
        <f t="shared" si="887"/>
        <v>7.789680951947469</v>
      </c>
      <c r="P3033" s="371">
        <f t="shared" si="888"/>
        <v>-7.789680951947469</v>
      </c>
      <c r="Q3033" s="371">
        <f t="shared" si="889"/>
        <v>-130.48178368080642</v>
      </c>
      <c r="R3033" s="12">
        <f t="shared" si="890"/>
        <v>49.518216319193584</v>
      </c>
      <c r="S3033" s="57">
        <f t="shared" si="891"/>
        <v>83.840707269531279</v>
      </c>
      <c r="T3033" s="12">
        <f t="shared" si="874"/>
        <v>-7.789680951947469</v>
      </c>
    </row>
    <row r="3034" spans="1:20" x14ac:dyDescent="0.25">
      <c r="A3034" s="57">
        <f t="shared" si="875"/>
        <v>528788.4895196897</v>
      </c>
      <c r="B3034" s="12">
        <f t="shared" si="892"/>
        <v>84159.301957155505</v>
      </c>
      <c r="C3034" s="57" t="str">
        <f t="shared" si="876"/>
        <v>-0.264596526171594-0.308111532509635i</v>
      </c>
      <c r="D3034" s="57" t="str">
        <f t="shared" si="877"/>
        <v>6.09557263980129-3.60149170782545i</v>
      </c>
      <c r="E3034" s="57" t="str">
        <f t="shared" si="878"/>
        <v>186.831348698197-105.605661723151i</v>
      </c>
      <c r="F3034" s="57" t="str">
        <f t="shared" si="879"/>
        <v>3.68778776393825-1.5375763924362i</v>
      </c>
      <c r="G3034" s="57" t="str">
        <f t="shared" si="880"/>
        <v>0.960401453642939-0.195014105857676i</v>
      </c>
      <c r="H3034" s="57" t="str">
        <f t="shared" si="881"/>
        <v>1.64321162065692-166.619274121597i</v>
      </c>
      <c r="I3034" s="57" t="str">
        <f t="shared" si="882"/>
        <v>-0.705627283842916-1.74053498685225i</v>
      </c>
      <c r="K3034" s="57" t="str">
        <f t="shared" si="883"/>
        <v>0.000710202226841701-0.00201691319681691i</v>
      </c>
      <c r="L3034" s="57" t="str">
        <f t="shared" si="884"/>
        <v>0.000125-0.0059619019367494i</v>
      </c>
      <c r="M3034" s="57" t="str">
        <f t="shared" si="885"/>
        <v>0.0015-0.00287403540172783i</v>
      </c>
      <c r="N3034" s="57">
        <f t="shared" si="886"/>
        <v>49.34504947815995</v>
      </c>
      <c r="O3034" s="57">
        <f t="shared" si="887"/>
        <v>7.8266337733061961</v>
      </c>
      <c r="P3034" s="371">
        <f t="shared" si="888"/>
        <v>-7.8266337733061961</v>
      </c>
      <c r="Q3034" s="371">
        <f t="shared" si="889"/>
        <v>-130.65495052184005</v>
      </c>
      <c r="R3034" s="12">
        <f t="shared" si="890"/>
        <v>49.34504947815995</v>
      </c>
      <c r="S3034" s="57">
        <f t="shared" si="891"/>
        <v>84.159301957155506</v>
      </c>
      <c r="T3034" s="12">
        <f t="shared" si="874"/>
        <v>-7.8266337733061961</v>
      </c>
    </row>
    <row r="3035" spans="1:20" x14ac:dyDescent="0.25">
      <c r="A3035" s="57">
        <f t="shared" si="875"/>
        <v>530797.8857798645</v>
      </c>
      <c r="B3035" s="12">
        <f t="shared" si="892"/>
        <v>84479.107304592704</v>
      </c>
      <c r="C3035" s="57" t="str">
        <f t="shared" si="876"/>
        <v>-0.264400975647476-0.306001430665881i</v>
      </c>
      <c r="D3035" s="57" t="str">
        <f t="shared" si="877"/>
        <v>6.08544718915547-3.6069337541381i</v>
      </c>
      <c r="E3035" s="57" t="str">
        <f t="shared" si="878"/>
        <v>186.502548198149-106.045856167982i</v>
      </c>
      <c r="F3035" s="57" t="str">
        <f t="shared" si="879"/>
        <v>3.6866761545595-1.53720942759439i</v>
      </c>
      <c r="G3035" s="57" t="str">
        <f t="shared" si="880"/>
        <v>0.960111959959577-0.195696153008066i</v>
      </c>
      <c r="H3035" s="57" t="str">
        <f t="shared" si="881"/>
        <v>1.62924042349485-165.955279887675i</v>
      </c>
      <c r="I3035" s="57" t="str">
        <f t="shared" si="882"/>
        <v>-0.702725820701994-1.73304448109441i</v>
      </c>
      <c r="K3035" s="57" t="str">
        <f t="shared" si="883"/>
        <v>0.000709810499908218-0.0020100360166845i</v>
      </c>
      <c r="L3035" s="57" t="str">
        <f t="shared" si="884"/>
        <v>0.000125-0.00593933247335068i</v>
      </c>
      <c r="M3035" s="57" t="str">
        <f t="shared" si="885"/>
        <v>0.0015-0.0028631554111654i</v>
      </c>
      <c r="N3035" s="57">
        <f t="shared" si="886"/>
        <v>49.171297096067974</v>
      </c>
      <c r="O3035" s="57">
        <f t="shared" si="887"/>
        <v>7.8636338877070502</v>
      </c>
      <c r="P3035" s="371">
        <f t="shared" si="888"/>
        <v>-7.8636338877070502</v>
      </c>
      <c r="Q3035" s="371">
        <f t="shared" si="889"/>
        <v>-130.82870290393203</v>
      </c>
      <c r="R3035" s="12">
        <f t="shared" si="890"/>
        <v>49.171297096067974</v>
      </c>
      <c r="S3035" s="57">
        <f t="shared" si="891"/>
        <v>84.479107304592702</v>
      </c>
      <c r="T3035" s="12">
        <f t="shared" si="874"/>
        <v>-7.8636338877070502</v>
      </c>
    </row>
    <row r="3036" spans="1:20" x14ac:dyDescent="0.25">
      <c r="A3036" s="57">
        <f t="shared" si="875"/>
        <v>532814.91774582805</v>
      </c>
      <c r="B3036" s="12">
        <f t="shared" si="892"/>
        <v>84800.127912350159</v>
      </c>
      <c r="C3036" s="57" t="str">
        <f t="shared" si="876"/>
        <v>-0.26420155326629-0.30389652442398i</v>
      </c>
      <c r="D3036" s="57" t="str">
        <f t="shared" si="877"/>
        <v>6.0752786062967-3.61236393651698i</v>
      </c>
      <c r="E3036" s="57" t="str">
        <f t="shared" si="878"/>
        <v>186.171058629109-106.486033337212i</v>
      </c>
      <c r="F3036" s="57" t="str">
        <f t="shared" si="879"/>
        <v>3.68555675851014-1.53686126415313i</v>
      </c>
      <c r="G3036" s="57" t="str">
        <f t="shared" si="880"/>
        <v>0.959820438412835-0.196380152810381i</v>
      </c>
      <c r="H3036" s="57" t="str">
        <f t="shared" si="881"/>
        <v>1.61539464343151-165.294187193834i</v>
      </c>
      <c r="I3036" s="57" t="str">
        <f t="shared" si="882"/>
        <v>-0.699845722951488-1.7255853348769i</v>
      </c>
      <c r="K3036" s="57" t="str">
        <f t="shared" si="883"/>
        <v>0.000709419701376073-0.0020031873104751i</v>
      </c>
      <c r="L3036" s="57" t="str">
        <f t="shared" si="884"/>
        <v>0.000125-0.00591684844924354i</v>
      </c>
      <c r="M3036" s="57" t="str">
        <f t="shared" si="885"/>
        <v>0.0015-0.00285231660805479i</v>
      </c>
      <c r="N3036" s="57">
        <f t="shared" si="886"/>
        <v>48.996957304400979</v>
      </c>
      <c r="O3036" s="57">
        <f t="shared" si="887"/>
        <v>7.9006816015816348</v>
      </c>
      <c r="P3036" s="371">
        <f t="shared" si="888"/>
        <v>-7.9006816015816348</v>
      </c>
      <c r="Q3036" s="371">
        <f t="shared" si="889"/>
        <v>-131.00304269559902</v>
      </c>
      <c r="R3036" s="12">
        <f t="shared" si="890"/>
        <v>48.996957304400979</v>
      </c>
      <c r="S3036" s="57">
        <f t="shared" si="891"/>
        <v>84.800127912350163</v>
      </c>
      <c r="T3036" s="12">
        <f t="shared" si="874"/>
        <v>-7.9006816015816348</v>
      </c>
    </row>
    <row r="3037" spans="1:20" x14ac:dyDescent="0.25">
      <c r="A3037" s="57">
        <f t="shared" si="875"/>
        <v>534839.61443326215</v>
      </c>
      <c r="B3037" s="12">
        <f t="shared" si="892"/>
        <v>85122.368398417093</v>
      </c>
      <c r="C3037" s="57" t="str">
        <f t="shared" si="876"/>
        <v>-0.26399825086309-0.301796811167167i</v>
      </c>
      <c r="D3037" s="57" t="str">
        <f t="shared" si="877"/>
        <v>6.06506690946156-3.61778192624863i</v>
      </c>
      <c r="E3037" s="57" t="str">
        <f t="shared" si="878"/>
        <v>185.836868689236-106.926179439242i</v>
      </c>
      <c r="F3037" s="57" t="str">
        <f t="shared" si="879"/>
        <v>3.68442952623113-1.5365318622554i</v>
      </c>
      <c r="G3037" s="57" t="str">
        <f t="shared" si="880"/>
        <v>0.959526876096167-0.197066106028657i</v>
      </c>
      <c r="H3037" s="57" t="str">
        <f t="shared" si="881"/>
        <v>1.60167301761143-164.635980419601i</v>
      </c>
      <c r="I3037" s="57" t="str">
        <f t="shared" si="882"/>
        <v>-0.696986804255179-1.71815737067515i</v>
      </c>
      <c r="K3037" s="57" t="str">
        <f t="shared" si="883"/>
        <v>0.000709029810308471-0.00199636697642158i</v>
      </c>
      <c r="L3037" s="57" t="str">
        <f t="shared" si="884"/>
        <v>0.000125-0.00589444954098779i</v>
      </c>
      <c r="M3037" s="57" t="str">
        <f t="shared" si="885"/>
        <v>0.0015-0.00284151883647619i</v>
      </c>
      <c r="N3037" s="57">
        <f t="shared" si="886"/>
        <v>48.822028232945854</v>
      </c>
      <c r="O3037" s="57">
        <f t="shared" si="887"/>
        <v>7.9377772245159068</v>
      </c>
      <c r="P3037" s="371">
        <f t="shared" si="888"/>
        <v>-7.9377772245159068</v>
      </c>
      <c r="Q3037" s="371">
        <f t="shared" si="889"/>
        <v>-131.17797176705415</v>
      </c>
      <c r="R3037" s="12">
        <f t="shared" si="890"/>
        <v>48.822028232945854</v>
      </c>
      <c r="S3037" s="57">
        <f t="shared" si="891"/>
        <v>85.122368398417095</v>
      </c>
      <c r="T3037" s="12">
        <f t="shared" si="874"/>
        <v>-7.9377772245159068</v>
      </c>
    </row>
    <row r="3038" spans="1:20" x14ac:dyDescent="0.25">
      <c r="A3038" s="57">
        <f t="shared" si="875"/>
        <v>536872.00496810861</v>
      </c>
      <c r="B3038" s="12">
        <f t="shared" si="892"/>
        <v>85445.833398331073</v>
      </c>
      <c r="C3038" s="57" t="str">
        <f t="shared" si="876"/>
        <v>-0.263791060251872-0.299702288475536i</v>
      </c>
      <c r="D3038" s="57" t="str">
        <f t="shared" si="877"/>
        <v>6.05481211953282-3.62318739376755i</v>
      </c>
      <c r="E3038" s="57" t="str">
        <f t="shared" si="878"/>
        <v>185.499967081283-107.366280496777i</v>
      </c>
      <c r="F3038" s="57" t="str">
        <f t="shared" si="879"/>
        <v>3.68329440792115-1.5362211819699i</v>
      </c>
      <c r="G3038" s="57" t="str">
        <f t="shared" si="880"/>
        <v>0.959231260039946-0.197754013365401i</v>
      </c>
      <c r="H3038" s="57" t="str">
        <f t="shared" si="881"/>
        <v>1.58807429795229-163.980644060882i</v>
      </c>
      <c r="I3038" s="57" t="str">
        <f t="shared" si="882"/>
        <v>-0.694148879860033-1.71076041236004i</v>
      </c>
      <c r="K3038" s="57" t="str">
        <f t="shared" si="883"/>
        <v>0.000708640805842198-0.00198957491311571i</v>
      </c>
      <c r="L3038" s="57" t="str">
        <f t="shared" si="884"/>
        <v>0.000125-0.0058721354263676i</v>
      </c>
      <c r="M3038" s="57" t="str">
        <f t="shared" si="885"/>
        <v>0.0015-0.00283076194110001i</v>
      </c>
      <c r="N3038" s="57">
        <f t="shared" si="886"/>
        <v>48.6465080099413</v>
      </c>
      <c r="O3038" s="57">
        <f t="shared" si="887"/>
        <v>7.9749210692720389</v>
      </c>
      <c r="P3038" s="371">
        <f t="shared" si="888"/>
        <v>-7.9749210692720389</v>
      </c>
      <c r="Q3038" s="371">
        <f t="shared" si="889"/>
        <v>-131.3534919900587</v>
      </c>
      <c r="R3038" s="12">
        <f t="shared" si="890"/>
        <v>48.6465080099413</v>
      </c>
      <c r="S3038" s="57">
        <f t="shared" si="891"/>
        <v>85.445833398331075</v>
      </c>
      <c r="T3038" s="12">
        <f t="shared" si="874"/>
        <v>-7.9749210692720389</v>
      </c>
    </row>
    <row r="3039" spans="1:20" x14ac:dyDescent="0.25">
      <c r="A3039" s="57">
        <f t="shared" si="875"/>
        <v>538912.11858698737</v>
      </c>
      <c r="B3039" s="12">
        <f t="shared" si="892"/>
        <v>85770.527565244731</v>
      </c>
      <c r="C3039" s="57" t="str">
        <f t="shared" si="876"/>
        <v>-0.263579973226841-0.297612954128303i</v>
      </c>
      <c r="D3039" s="57" t="str">
        <f t="shared" si="877"/>
        <v>6.04451426006003-3.62858000867972i</v>
      </c>
      <c r="E3039" s="57" t="str">
        <f t="shared" si="878"/>
        <v>185.160342514433-107.806322345039i</v>
      </c>
      <c r="F3039" s="57" t="str">
        <f t="shared" si="879"/>
        <v>3.68215135353663-1.53592918328746i</v>
      </c>
      <c r="G3039" s="57" t="str">
        <f t="shared" si="880"/>
        <v>0.958933577211442-0.198443875460819i</v>
      </c>
      <c r="H3039" s="57" t="str">
        <f t="shared" si="881"/>
        <v>1.57459725094355-163.328162728773i</v>
      </c>
      <c r="I3039" s="57" t="str">
        <f t="shared" si="882"/>
        <v>-0.691331766580285-1.7033942851836i</v>
      </c>
      <c r="K3039" s="57" t="str">
        <f t="shared" si="883"/>
        <v>0.000708252667186706-0.00198281101950646i</v>
      </c>
      <c r="L3039" s="57" t="str">
        <f t="shared" si="884"/>
        <v>0.000125-0.00584990578438695i</v>
      </c>
      <c r="M3039" s="57" t="str">
        <f t="shared" si="885"/>
        <v>0.0015-0.0028200457671847i</v>
      </c>
      <c r="N3039" s="57">
        <f t="shared" si="886"/>
        <v>48.470394762224856</v>
      </c>
      <c r="O3039" s="57">
        <f t="shared" si="887"/>
        <v>8.0121134518103805</v>
      </c>
      <c r="P3039" s="371">
        <f t="shared" si="888"/>
        <v>-8.0121134518103805</v>
      </c>
      <c r="Q3039" s="371">
        <f t="shared" si="889"/>
        <v>-131.52960523777514</v>
      </c>
      <c r="R3039" s="12">
        <f t="shared" si="890"/>
        <v>48.470394762224856</v>
      </c>
      <c r="S3039" s="57">
        <f t="shared" si="891"/>
        <v>85.770527565244734</v>
      </c>
      <c r="T3039" s="12">
        <f t="shared" si="874"/>
        <v>-8.0121134518103805</v>
      </c>
    </row>
    <row r="3040" spans="1:20" x14ac:dyDescent="0.25">
      <c r="A3040" s="57">
        <f t="shared" si="875"/>
        <v>540959.98463761795</v>
      </c>
      <c r="B3040" s="12">
        <f t="shared" si="892"/>
        <v>86096.455569992657</v>
      </c>
      <c r="C3040" s="57" t="str">
        <f t="shared" si="876"/>
        <v>-0.263364981563687-0.295528806106087i</v>
      </c>
      <c r="D3040" s="57" t="str">
        <f t="shared" si="877"/>
        <v>6.0341733572795-3.63395943978625i</v>
      </c>
      <c r="E3040" s="57" t="str">
        <f t="shared" si="878"/>
        <v>184.81798370619-108.246290629969i</v>
      </c>
      <c r="F3040" s="57" t="str">
        <f t="shared" si="879"/>
        <v>3.6810003127916-1.53565582611752i</v>
      </c>
      <c r="G3040" s="57" t="str">
        <f t="shared" si="880"/>
        <v>0.95863381451481-0.199135692892044i</v>
      </c>
      <c r="H3040" s="57" t="str">
        <f t="shared" si="881"/>
        <v>1.56124065744824-162.678521148394i</v>
      </c>
      <c r="I3040" s="57" t="str">
        <f t="shared" si="882"/>
        <v>-0.688535282781776-1.69605881576495i</v>
      </c>
      <c r="K3040" s="57" t="str">
        <f t="shared" si="883"/>
        <v>0.000707865373623246-0.00197607519489829i</v>
      </c>
      <c r="L3040" s="57" t="str">
        <f t="shared" si="884"/>
        <v>0.000125-0.00582776029526494i</v>
      </c>
      <c r="M3040" s="57" t="str">
        <f t="shared" si="885"/>
        <v>0.0015-0.00280937016057452i</v>
      </c>
      <c r="N3040" s="57">
        <f t="shared" si="886"/>
        <v>48.293686615388054</v>
      </c>
      <c r="O3040" s="57">
        <f t="shared" si="887"/>
        <v>8.0493546913117147</v>
      </c>
      <c r="P3040" s="371">
        <f t="shared" si="888"/>
        <v>-8.0493546913117147</v>
      </c>
      <c r="Q3040" s="371">
        <f t="shared" si="889"/>
        <v>-131.70631338461195</v>
      </c>
      <c r="R3040" s="12">
        <f t="shared" si="890"/>
        <v>48.293686615388054</v>
      </c>
      <c r="S3040" s="57">
        <f t="shared" si="891"/>
        <v>86.096455569992656</v>
      </c>
      <c r="T3040" s="12">
        <f t="shared" si="874"/>
        <v>-8.0493546913117147</v>
      </c>
    </row>
    <row r="3041" spans="1:20" x14ac:dyDescent="0.25">
      <c r="A3041" s="57">
        <f t="shared" si="875"/>
        <v>543015.63257924083</v>
      </c>
      <c r="B3041" s="12">
        <f t="shared" si="892"/>
        <v>86423.622101158631</v>
      </c>
      <c r="C3041" s="57" t="str">
        <f t="shared" si="876"/>
        <v>-0.263146077020946-0.293449842593182i</v>
      </c>
      <c r="D3041" s="57" t="str">
        <f t="shared" si="877"/>
        <v>6.02378944013449-3.63932535510774i</v>
      </c>
      <c r="E3041" s="57" t="str">
        <f t="shared" si="878"/>
        <v>184.472879384302-108.686170806446i</v>
      </c>
      <c r="F3041" s="57" t="str">
        <f t="shared" si="879"/>
        <v>3.67984123515775-1.53540107028444i</v>
      </c>
      <c r="G3041" s="57" t="str">
        <f t="shared" si="880"/>
        <v>0.958331958791084-0.199829466172355i</v>
      </c>
      <c r="H3041" s="57" t="str">
        <f t="shared" si="881"/>
        <v>1.54800331250785-162.031704157737i</v>
      </c>
      <c r="I3041" s="57" t="str">
        <f t="shared" si="882"/>
        <v>-0.685759248366407-1.68875383207641i</v>
      </c>
      <c r="K3041" s="57" t="str">
        <f t="shared" si="883"/>
        <v>0.000707478904503993-0.00196936733894934i</v>
      </c>
      <c r="L3041" s="57" t="str">
        <f t="shared" si="884"/>
        <v>0.000125-0.00580569864043129i</v>
      </c>
      <c r="M3041" s="57" t="str">
        <f t="shared" si="885"/>
        <v>0.0015-0.00279873496769728i</v>
      </c>
      <c r="N3041" s="57">
        <f t="shared" si="886"/>
        <v>48.1163816939291</v>
      </c>
      <c r="O3041" s="57">
        <f t="shared" si="887"/>
        <v>8.0866451101991341</v>
      </c>
      <c r="P3041" s="371">
        <f t="shared" si="888"/>
        <v>-8.0866451101991341</v>
      </c>
      <c r="Q3041" s="371">
        <f t="shared" si="889"/>
        <v>-131.8836183060709</v>
      </c>
      <c r="R3041" s="12">
        <f t="shared" si="890"/>
        <v>48.1163816939291</v>
      </c>
      <c r="S3041" s="57">
        <f t="shared" si="891"/>
        <v>86.423622101158628</v>
      </c>
      <c r="T3041" s="12">
        <f t="shared" si="874"/>
        <v>-8.0866451101991341</v>
      </c>
    </row>
    <row r="3042" spans="1:20" x14ac:dyDescent="0.25">
      <c r="A3042" s="57">
        <f t="shared" si="875"/>
        <v>545079.09198304208</v>
      </c>
      <c r="B3042" s="12">
        <f t="shared" si="892"/>
        <v>86752.031865143043</v>
      </c>
      <c r="C3042" s="57" t="str">
        <f t="shared" si="876"/>
        <v>-0.262923251341373-0.291376061979839i</v>
      </c>
      <c r="D3042" s="57" t="str">
        <f t="shared" si="877"/>
        <v>6.01336254029489-3.64467742190876i</v>
      </c>
      <c r="E3042" s="57" t="str">
        <f t="shared" si="878"/>
        <v>184.125018288733-109.125948136492i</v>
      </c>
      <c r="F3042" s="57" t="str">
        <f t="shared" si="879"/>
        <v>3.67867406986437-1.53516487552398i</v>
      </c>
      <c r="G3042" s="57" t="str">
        <f t="shared" si="880"/>
        <v>0.958027996818171-0.200525195750393i</v>
      </c>
      <c r="H3042" s="57" t="str">
        <f t="shared" si="881"/>
        <v>1.53488402515021-161.387696706525i</v>
      </c>
      <c r="I3042" s="57" t="str">
        <f t="shared" si="882"/>
        <v>-0.683003484756836-1.68147916342979i</v>
      </c>
      <c r="K3042" s="57" t="str">
        <f t="shared" si="883"/>
        <v>0.000707093239251152-0.00196268735166974i</v>
      </c>
      <c r="L3042" s="57" t="str">
        <f t="shared" si="884"/>
        <v>0.000125-0.0057837205025217i</v>
      </c>
      <c r="M3042" s="57" t="str">
        <f t="shared" si="885"/>
        <v>0.0015-0.00278814003556213i</v>
      </c>
      <c r="N3042" s="57">
        <f t="shared" si="886"/>
        <v>47.938478121413027</v>
      </c>
      <c r="O3042" s="57">
        <f t="shared" si="887"/>
        <v>8.1239850341603237</v>
      </c>
      <c r="P3042" s="371">
        <f t="shared" si="888"/>
        <v>-8.1239850341603237</v>
      </c>
      <c r="Q3042" s="371">
        <f t="shared" si="889"/>
        <v>-132.06152187858697</v>
      </c>
      <c r="R3042" s="12">
        <f t="shared" si="890"/>
        <v>47.938478121413027</v>
      </c>
      <c r="S3042" s="57">
        <f t="shared" si="891"/>
        <v>86.752031865143039</v>
      </c>
      <c r="T3042" s="12">
        <f t="shared" si="874"/>
        <v>-8.1239850341603237</v>
      </c>
    </row>
    <row r="3043" spans="1:20" x14ac:dyDescent="0.25">
      <c r="A3043" s="57">
        <f t="shared" si="875"/>
        <v>547150.39253257762</v>
      </c>
      <c r="B3043" s="12">
        <f t="shared" si="892"/>
        <v>87081.689586230583</v>
      </c>
      <c r="C3043" s="57" t="str">
        <f t="shared" si="876"/>
        <v>-0.262696496253406-0.28930746286452i</v>
      </c>
      <c r="D3043" s="57" t="str">
        <f t="shared" si="877"/>
        <v>6.00289269217674-3.65001530672273i</v>
      </c>
      <c r="E3043" s="57" t="str">
        <f t="shared" si="878"/>
        <v>183.774389173664-109.565607687502i</v>
      </c>
      <c r="F3043" s="57" t="str">
        <f t="shared" si="879"/>
        <v>3.67749876589836-1.53494720147958i</v>
      </c>
      <c r="G3043" s="57" t="str">
        <f t="shared" si="880"/>
        <v>0.957721915310863-0.201222882009366i</v>
      </c>
      <c r="H3043" s="57" t="str">
        <f t="shared" si="881"/>
        <v>1.52188161820038-160.746483855085i</v>
      </c>
      <c r="I3043" s="57" t="str">
        <f t="shared" si="882"/>
        <v>-0.68026781488128-1.67423464046287i</v>
      </c>
      <c r="K3043" s="57" t="str">
        <f t="shared" si="883"/>
        <v>0.000706708357356113-0.00195603513341991i</v>
      </c>
      <c r="L3043" s="57" t="str">
        <f t="shared" si="884"/>
        <v>0.000125-0.00576182556537327i</v>
      </c>
      <c r="M3043" s="57" t="str">
        <f t="shared" si="885"/>
        <v>0.0015-0.00277758521175746i</v>
      </c>
      <c r="N3043" s="57">
        <f t="shared" si="886"/>
        <v>47.759974020626515</v>
      </c>
      <c r="O3043" s="57">
        <f t="shared" si="887"/>
        <v>8.1613747921696795</v>
      </c>
      <c r="P3043" s="371">
        <f t="shared" si="888"/>
        <v>-8.1613747921696795</v>
      </c>
      <c r="Q3043" s="371">
        <f t="shared" si="889"/>
        <v>-132.24002597937348</v>
      </c>
      <c r="R3043" s="12">
        <f t="shared" si="890"/>
        <v>47.759974020626515</v>
      </c>
      <c r="S3043" s="57">
        <f t="shared" si="891"/>
        <v>87.081689586230581</v>
      </c>
      <c r="T3043" s="12">
        <f t="shared" si="874"/>
        <v>-8.1613747921696795</v>
      </c>
    </row>
    <row r="3044" spans="1:20" x14ac:dyDescent="0.25">
      <c r="A3044" s="57">
        <f t="shared" si="875"/>
        <v>549229.56402420136</v>
      </c>
      <c r="B3044" s="12">
        <f t="shared" si="892"/>
        <v>87412.600006658264</v>
      </c>
      <c r="C3044" s="57" t="str">
        <f t="shared" si="876"/>
        <v>-0.262465803472632-0.287244044056198i</v>
      </c>
      <c r="D3044" s="57" t="str">
        <f t="shared" si="877"/>
        <v>5.99237993296171-3.65533867537736i</v>
      </c>
      <c r="E3044" s="57" t="str">
        <f t="shared" si="878"/>
        <v>183.420980809557-110.005134330456i</v>
      </c>
      <c r="F3044" s="57" t="str">
        <f t="shared" si="879"/>
        <v>3.67631527200433-1.53474800769871i</v>
      </c>
      <c r="G3044" s="57" t="str">
        <f t="shared" si="880"/>
        <v>0.957413700920837-0.201922525266258i</v>
      </c>
      <c r="H3044" s="57" t="str">
        <f t="shared" si="881"/>
        <v>1.5089949280945-160.10805077324i</v>
      </c>
      <c r="I3044" s="57" t="str">
        <f t="shared" si="882"/>
        <v>-0.677552063158542-1.66702009512606i</v>
      </c>
      <c r="K3044" s="57" t="str">
        <f t="shared" si="883"/>
        <v>0.000706324238378591-0.00194941058490875i</v>
      </c>
      <c r="L3044" s="57" t="str">
        <f t="shared" si="884"/>
        <v>0.000125-0.00574001351402i</v>
      </c>
      <c r="M3044" s="57" t="str">
        <f t="shared" si="885"/>
        <v>0.0015-0.00276707034444856i</v>
      </c>
      <c r="N3044" s="57">
        <f t="shared" si="886"/>
        <v>47.580867513745403</v>
      </c>
      <c r="O3044" s="57">
        <f t="shared" si="887"/>
        <v>8.1988147165103662</v>
      </c>
      <c r="P3044" s="371">
        <f t="shared" si="888"/>
        <v>-8.1988147165103662</v>
      </c>
      <c r="Q3044" s="371">
        <f t="shared" si="889"/>
        <v>-132.4191324862546</v>
      </c>
      <c r="R3044" s="12">
        <f t="shared" si="890"/>
        <v>47.580867513745403</v>
      </c>
      <c r="S3044" s="57">
        <f t="shared" si="891"/>
        <v>87.412600006658266</v>
      </c>
      <c r="T3044" s="12">
        <f t="shared" si="874"/>
        <v>-8.1988147165103662</v>
      </c>
    </row>
    <row r="3045" spans="1:20" x14ac:dyDescent="0.25">
      <c r="A3045" s="57">
        <f t="shared" si="875"/>
        <v>551316.63636749331</v>
      </c>
      <c r="B3045" s="12">
        <f t="shared" si="892"/>
        <v>87744.767886683563</v>
      </c>
      <c r="C3045" s="57" t="str">
        <f t="shared" si="876"/>
        <v>-0.26223116470334-0.2851858045766i</v>
      </c>
      <c r="D3045" s="57" t="str">
        <f t="shared" si="877"/>
        <v>5.98182430261599-3.6606471930202i</v>
      </c>
      <c r="E3045" s="57" t="str">
        <f t="shared" si="878"/>
        <v>183.064781985241-110.444512738153i</v>
      </c>
      <c r="F3045" s="57" t="str">
        <f t="shared" si="879"/>
        <v>3.67512353668457-1.53456725362924i</v>
      </c>
      <c r="G3045" s="57" t="str">
        <f t="shared" si="880"/>
        <v>0.957103340236678-0.202624125771025i</v>
      </c>
      <c r="H3045" s="57" t="str">
        <f t="shared" si="881"/>
        <v>1.4962228046964-159.472382739209i</v>
      </c>
      <c r="I3045" s="57" t="str">
        <f t="shared" si="882"/>
        <v>-0.674856055483213-1.65983536066923i</v>
      </c>
      <c r="K3045" s="57" t="str">
        <f t="shared" si="883"/>
        <v>0.000705940861945767-0.00194281360719196i</v>
      </c>
      <c r="L3045" s="57" t="str">
        <f t="shared" si="884"/>
        <v>0.000125-0.00571828403468819i</v>
      </c>
      <c r="M3045" s="57" t="str">
        <f t="shared" si="885"/>
        <v>0.0015-0.00275659528237552i</v>
      </c>
      <c r="N3045" s="57">
        <f t="shared" si="886"/>
        <v>47.401156722494903</v>
      </c>
      <c r="O3045" s="57">
        <f t="shared" si="887"/>
        <v>8.2363051427967306</v>
      </c>
      <c r="P3045" s="371">
        <f t="shared" si="888"/>
        <v>-8.2363051427967306</v>
      </c>
      <c r="Q3045" s="371">
        <f t="shared" si="889"/>
        <v>-132.5988432775051</v>
      </c>
      <c r="R3045" s="12">
        <f t="shared" si="890"/>
        <v>47.401156722494903</v>
      </c>
      <c r="S3045" s="57">
        <f t="shared" si="891"/>
        <v>87.744767886683562</v>
      </c>
      <c r="T3045" s="12">
        <f t="shared" si="874"/>
        <v>-8.2363051427967306</v>
      </c>
    </row>
    <row r="3046" spans="1:20" x14ac:dyDescent="0.25">
      <c r="A3046" s="57">
        <f t="shared" si="875"/>
        <v>553411.63958568987</v>
      </c>
      <c r="B3046" s="12">
        <f t="shared" si="892"/>
        <v>88078.198004652964</v>
      </c>
      <c r="C3046" s="57" t="str">
        <f t="shared" si="876"/>
        <v>-0.261992571640104-0.283132743662515i</v>
      </c>
      <c r="D3046" s="57" t="str">
        <f t="shared" si="877"/>
        <v>5.97122584390943-3.66594052414476i</v>
      </c>
      <c r="E3046" s="57" t="str">
        <f t="shared" si="878"/>
        <v>182.70578151006-110.883727383435i</v>
      </c>
      <c r="F3046" s="57" t="str">
        <f t="shared" si="879"/>
        <v>3.67392350819921-1.53440489861567i</v>
      </c>
      <c r="G3046" s="57" t="str">
        <f t="shared" si="880"/>
        <v>0.956790819783893-0.203327683705782i</v>
      </c>
      <c r="H3046" s="57" t="str">
        <f t="shared" si="881"/>
        <v>1.4835641111172-158.839465138526i</v>
      </c>
      <c r="I3046" s="57" t="str">
        <f t="shared" si="882"/>
        <v>-0.672179619211006-1.65268027162876i</v>
      </c>
      <c r="K3046" s="57" t="str">
        <f t="shared" si="883"/>
        <v>0.000705558207751461-0.00193624410167034i</v>
      </c>
      <c r="L3046" s="57" t="str">
        <f t="shared" si="884"/>
        <v>0.000125-0.00569663681479198i</v>
      </c>
      <c r="M3046" s="57" t="str">
        <f t="shared" si="885"/>
        <v>0.0015-0.00274615987485109i</v>
      </c>
      <c r="N3046" s="57">
        <f t="shared" si="886"/>
        <v>47.22083976832127</v>
      </c>
      <c r="O3046" s="57">
        <f t="shared" si="887"/>
        <v>8.2738464099959366</v>
      </c>
      <c r="P3046" s="371">
        <f t="shared" si="888"/>
        <v>-8.2738464099959366</v>
      </c>
      <c r="Q3046" s="371">
        <f t="shared" si="889"/>
        <v>-132.77916023167873</v>
      </c>
      <c r="R3046" s="12">
        <f t="shared" si="890"/>
        <v>47.22083976832127</v>
      </c>
      <c r="S3046" s="57">
        <f t="shared" si="891"/>
        <v>88.078198004652961</v>
      </c>
      <c r="T3046" s="12">
        <f t="shared" si="874"/>
        <v>-8.2738464099959366</v>
      </c>
    </row>
    <row r="3047" spans="1:20" x14ac:dyDescent="0.25">
      <c r="A3047" s="57">
        <f t="shared" si="875"/>
        <v>555514.60381611541</v>
      </c>
      <c r="B3047" s="12">
        <f t="shared" si="892"/>
        <v>88412.895157070641</v>
      </c>
      <c r="C3047" s="57" t="str">
        <f t="shared" si="876"/>
        <v>-0.261750015969428-0.281084860768024i</v>
      </c>
      <c r="D3047" s="57" t="str">
        <f t="shared" si="877"/>
        <v>5.96058460243386-3.6712183326169i</v>
      </c>
      <c r="E3047" s="57" t="str">
        <f t="shared" si="878"/>
        <v>182.343968216053-111.322762537437i</v>
      </c>
      <c r="F3047" s="57" t="str">
        <f t="shared" si="879"/>
        <v>3.67271513456626-1.53426090189547i</v>
      </c>
      <c r="G3047" s="57" t="str">
        <f t="shared" si="880"/>
        <v>0.956476126024948-0.204033199183995i</v>
      </c>
      <c r="H3047" s="57" t="str">
        <f t="shared" si="881"/>
        <v>1.47101772353759-158.209283462966i</v>
      </c>
      <c r="I3047" s="57" t="str">
        <f t="shared" si="882"/>
        <v>-0.66952258314429-1.64555466381465i</v>
      </c>
      <c r="K3047" s="57" t="str">
        <f t="shared" si="883"/>
        <v>0.000705176255555298-0.001929701970088i</v>
      </c>
      <c r="L3047" s="57" t="str">
        <f t="shared" si="884"/>
        <v>0.000125-0.00567507154292885i</v>
      </c>
      <c r="M3047" s="57" t="str">
        <f t="shared" si="885"/>
        <v>0.0015-0.00273576397175841i</v>
      </c>
      <c r="N3047" s="57">
        <f t="shared" si="886"/>
        <v>47.039914772557267</v>
      </c>
      <c r="O3047" s="57">
        <f t="shared" si="887"/>
        <v>8.3114388604506502</v>
      </c>
      <c r="P3047" s="371">
        <f t="shared" si="888"/>
        <v>-8.3114388604506502</v>
      </c>
      <c r="Q3047" s="371">
        <f t="shared" si="889"/>
        <v>-132.96008522744273</v>
      </c>
      <c r="R3047" s="12">
        <f t="shared" si="890"/>
        <v>47.039914772557267</v>
      </c>
      <c r="S3047" s="57">
        <f t="shared" si="891"/>
        <v>88.412895157070636</v>
      </c>
      <c r="T3047" s="12">
        <f t="shared" si="874"/>
        <v>-8.3114388604506502</v>
      </c>
    </row>
    <row r="3048" spans="1:20" x14ac:dyDescent="0.25">
      <c r="A3048" s="57">
        <f t="shared" si="875"/>
        <v>557625.55931061669</v>
      </c>
      <c r="B3048" s="12">
        <f t="shared" si="892"/>
        <v>88748.864158667508</v>
      </c>
      <c r="C3048" s="57" t="str">
        <f t="shared" si="876"/>
        <v>-0.261503489371415-0.279042155566788i</v>
      </c>
      <c r="D3048" s="57" t="str">
        <f t="shared" si="877"/>
        <v>5.94990062662172-3.67648028170156i</v>
      </c>
      <c r="E3048" s="57" t="str">
        <f t="shared" si="878"/>
        <v>181.979330960182-111.76160226782i</v>
      </c>
      <c r="F3048" s="57" t="str">
        <f t="shared" si="879"/>
        <v>3.6714983635618-1.53413522259529i</v>
      </c>
      <c r="G3048" s="57" t="str">
        <f t="shared" si="880"/>
        <v>0.95615924535929-0.204740672249661i</v>
      </c>
      <c r="H3048" s="57" t="str">
        <f t="shared" si="881"/>
        <v>1.45858253103288-157.581823309489i</v>
      </c>
      <c r="I3048" s="57" t="str">
        <f t="shared" si="882"/>
        <v>-0.666884777517766-1.63845837429796i</v>
      </c>
      <c r="K3048" s="57" t="str">
        <f t="shared" si="883"/>
        <v>0.000704794985181876-0.00192318711453064i</v>
      </c>
      <c r="L3048" s="57" t="str">
        <f t="shared" si="884"/>
        <v>0.000125-0.00565358790887512i</v>
      </c>
      <c r="M3048" s="57" t="str">
        <f t="shared" si="885"/>
        <v>0.0015-0.00272540742354892i</v>
      </c>
      <c r="N3048" s="57">
        <f t="shared" si="886"/>
        <v>46.858379856599356</v>
      </c>
      <c r="O3048" s="57">
        <f t="shared" si="887"/>
        <v>8.3490828399011257</v>
      </c>
      <c r="P3048" s="371">
        <f t="shared" si="888"/>
        <v>-8.3490828399011257</v>
      </c>
      <c r="Q3048" s="371">
        <f t="shared" si="889"/>
        <v>-133.14162014340064</v>
      </c>
      <c r="R3048" s="12">
        <f t="shared" si="890"/>
        <v>46.858379856599356</v>
      </c>
      <c r="S3048" s="57">
        <f t="shared" si="891"/>
        <v>88.748864158667502</v>
      </c>
      <c r="T3048" s="12">
        <f t="shared" si="874"/>
        <v>-8.3490828399011257</v>
      </c>
    </row>
    <row r="3049" spans="1:20" x14ac:dyDescent="0.25">
      <c r="A3049" s="57">
        <f t="shared" si="875"/>
        <v>559744.536435997</v>
      </c>
      <c r="B3049" s="12">
        <f t="shared" si="892"/>
        <v>89086.10984247044</v>
      </c>
      <c r="C3049" s="57" t="str">
        <f t="shared" si="876"/>
        <v>-0.261252983521535-0.277004627954312i</v>
      </c>
      <c r="D3049" s="57" t="str">
        <f t="shared" si="877"/>
        <v>5.93917396776396-3.68172603408999i</v>
      </c>
      <c r="E3049" s="57" t="str">
        <f t="shared" si="878"/>
        <v>181.611858626613-112.200230437029i</v>
      </c>
      <c r="F3049" s="57" t="str">
        <f t="shared" si="879"/>
        <v>3.67027314272008-1.53402781972725i</v>
      </c>
      <c r="G3049" s="57" t="str">
        <f t="shared" si="880"/>
        <v>0.955840164123397-0.205450102876477i</v>
      </c>
      <c r="H3049" s="57" t="str">
        <f t="shared" si="881"/>
        <v>1.44625743540067-156.957070379198i</v>
      </c>
      <c r="I3049" s="57" t="str">
        <f t="shared" si="882"/>
        <v>-0.66426603398435-1.63139124139827i</v>
      </c>
      <c r="K3049" s="57" t="str">
        <f t="shared" si="883"/>
        <v>0.000704414376519962-0.00191669943742389i</v>
      </c>
      <c r="L3049" s="57" t="str">
        <f t="shared" si="884"/>
        <v>0.000125-0.00563218560358153i</v>
      </c>
      <c r="M3049" s="57" t="str">
        <f t="shared" si="885"/>
        <v>0.0015-0.00271509008124021i</v>
      </c>
      <c r="N3049" s="57">
        <f t="shared" si="886"/>
        <v>46.67623314208052</v>
      </c>
      <c r="O3049" s="57">
        <f t="shared" si="887"/>
        <v>8.3867786975068963</v>
      </c>
      <c r="P3049" s="371">
        <f t="shared" si="888"/>
        <v>-8.3867786975068963</v>
      </c>
      <c r="Q3049" s="371">
        <f t="shared" si="889"/>
        <v>-133.32376685791948</v>
      </c>
      <c r="R3049" s="12">
        <f t="shared" si="890"/>
        <v>46.67623314208052</v>
      </c>
      <c r="S3049" s="57">
        <f t="shared" si="891"/>
        <v>89.086109842470435</v>
      </c>
      <c r="T3049" s="12">
        <f t="shared" si="874"/>
        <v>-8.3867786975068963</v>
      </c>
    </row>
    <row r="3050" spans="1:20" x14ac:dyDescent="0.25">
      <c r="A3050" s="57">
        <f t="shared" si="875"/>
        <v>561871.56567445386</v>
      </c>
      <c r="B3050" s="12">
        <f t="shared" si="892"/>
        <v>89424.637059871835</v>
      </c>
      <c r="C3050" s="57" t="str">
        <f t="shared" si="876"/>
        <v>-0.260998490092403-0.274972278050184i</v>
      </c>
      <c r="D3050" s="57" t="str">
        <f t="shared" si="877"/>
        <v>5.92840468002804-3.68695525192718i</v>
      </c>
      <c r="E3050" s="57" t="str">
        <f t="shared" si="878"/>
        <v>181.241540129026-112.638630700557i</v>
      </c>
      <c r="F3050" s="57" t="str">
        <f t="shared" si="879"/>
        <v>3.66903941933369-1.53393865218511i</v>
      </c>
      <c r="G3050" s="57" t="str">
        <f t="shared" si="880"/>
        <v>0.955518868590816-0.206161490967016i</v>
      </c>
      <c r="H3050" s="57" t="str">
        <f t="shared" si="881"/>
        <v>1.4340413509913-156.335010476302i</v>
      </c>
      <c r="I3050" s="57" t="str">
        <f t="shared" si="882"/>
        <v>-0.661666185601137-1.62435310467135i</v>
      </c>
      <c r="K3050" s="57" t="str">
        <f t="shared" si="883"/>
        <v>0.000704034409521677-0.00191023884153152i</v>
      </c>
      <c r="L3050" s="57" t="str">
        <f t="shared" si="884"/>
        <v>0.000125-0.00561086431916867i</v>
      </c>
      <c r="M3050" s="57" t="str">
        <f t="shared" si="885"/>
        <v>0.0015-0.00270481179641383i</v>
      </c>
      <c r="N3050" s="57">
        <f t="shared" si="886"/>
        <v>46.493472751047733</v>
      </c>
      <c r="O3050" s="57">
        <f t="shared" si="887"/>
        <v>8.4245267858694337</v>
      </c>
      <c r="P3050" s="371">
        <f t="shared" si="888"/>
        <v>-8.4245267858694337</v>
      </c>
      <c r="Q3050" s="371">
        <f t="shared" si="889"/>
        <v>-133.50652724895227</v>
      </c>
      <c r="R3050" s="12">
        <f t="shared" si="890"/>
        <v>46.493472751047733</v>
      </c>
      <c r="S3050" s="57">
        <f t="shared" si="891"/>
        <v>89.424637059871841</v>
      </c>
      <c r="T3050" s="12">
        <f t="shared" si="874"/>
        <v>-8.4245267858694337</v>
      </c>
    </row>
    <row r="3051" spans="1:20" x14ac:dyDescent="0.25">
      <c r="A3051" s="57">
        <f t="shared" si="875"/>
        <v>564006.67762401677</v>
      </c>
      <c r="B3051" s="12">
        <f t="shared" si="892"/>
        <v>89764.450680699345</v>
      </c>
      <c r="C3051" s="57" t="str">
        <f t="shared" si="876"/>
        <v>-0.260740000755614-0.272945106200349i</v>
      </c>
      <c r="D3051" s="57" t="str">
        <f t="shared" si="877"/>
        <v>5.91759282047538-3.69216759683972i</v>
      </c>
      <c r="E3051" s="57" t="str">
        <f t="shared" si="878"/>
        <v>180.868364412993-113.076786505202i</v>
      </c>
      <c r="F3051" s="57" t="str">
        <f t="shared" si="879"/>
        <v>3.6677971404539-1.53386767874054i</v>
      </c>
      <c r="G3051" s="57" t="str">
        <f t="shared" si="880"/>
        <v>0.955195344972221-0.206874836351888i</v>
      </c>
      <c r="H3051" s="57" t="str">
        <f t="shared" si="881"/>
        <v>1.4219332045407-155.715629507105i</v>
      </c>
      <c r="I3051" s="57" t="str">
        <f t="shared" si="882"/>
        <v>-0.659085066815642-1.61734380489716i</v>
      </c>
      <c r="K3051" s="57" t="str">
        <f t="shared" si="883"/>
        <v>0.000703655064201692-0.00190380522995374i</v>
      </c>
      <c r="L3051" s="57" t="str">
        <f t="shared" si="884"/>
        <v>0.000125-0.00558962374892278i</v>
      </c>
      <c r="M3051" s="57" t="str">
        <f t="shared" si="885"/>
        <v>0.0015-0.00269457242121323i</v>
      </c>
      <c r="N3051" s="57">
        <f t="shared" si="886"/>
        <v>46.31009680614639</v>
      </c>
      <c r="O3051" s="57">
        <f t="shared" si="887"/>
        <v>8.462327461054052</v>
      </c>
      <c r="P3051" s="371">
        <f t="shared" si="888"/>
        <v>-8.462327461054052</v>
      </c>
      <c r="Q3051" s="371">
        <f t="shared" si="889"/>
        <v>-133.68990319385361</v>
      </c>
      <c r="R3051" s="12">
        <f t="shared" si="890"/>
        <v>46.31009680614639</v>
      </c>
      <c r="S3051" s="57">
        <f t="shared" si="891"/>
        <v>89.764450680699341</v>
      </c>
      <c r="T3051" s="12">
        <f t="shared" si="874"/>
        <v>-8.462327461054052</v>
      </c>
    </row>
    <row r="3052" spans="1:20" x14ac:dyDescent="0.25">
      <c r="A3052" s="57">
        <f t="shared" si="875"/>
        <v>566149.90299898793</v>
      </c>
      <c r="B3052" s="12">
        <f t="shared" si="892"/>
        <v>90105.555593286001</v>
      </c>
      <c r="C3052" s="57" t="str">
        <f t="shared" si="876"/>
        <v>-0.260477507183662-0.270923112979343i</v>
      </c>
      <c r="D3052" s="57" t="str">
        <f t="shared" si="877"/>
        <v>5.90673844907876-3.69736272996407i</v>
      </c>
      <c r="E3052" s="57" t="str">
        <f t="shared" si="878"/>
        <v>180.492320458382-113.514681087357i</v>
      </c>
      <c r="F3052" s="57" t="str">
        <f t="shared" si="879"/>
        <v>3.66654625289063-1.53381485803922i</v>
      </c>
      <c r="G3052" s="57" t="str">
        <f t="shared" si="880"/>
        <v>0.95486957941547-0.207590138788897i</v>
      </c>
      <c r="H3052" s="57" t="str">
        <f t="shared" si="881"/>
        <v>1.40993193500598-155.098913478992i</v>
      </c>
      <c r="I3052" s="57" t="str">
        <f t="shared" si="882"/>
        <v>-0.656522513452061-1.61036318406764i</v>
      </c>
      <c r="K3052" s="57" t="str">
        <f t="shared" si="883"/>
        <v>0.000703276320636439-0.00189739850612549i</v>
      </c>
      <c r="L3052" s="57" t="str">
        <f t="shared" si="884"/>
        <v>0.000125-0.00556846358729107i</v>
      </c>
      <c r="M3052" s="57" t="str">
        <f t="shared" si="885"/>
        <v>0.0015-0.00268437180834153i</v>
      </c>
      <c r="N3052" s="57">
        <f t="shared" si="886"/>
        <v>46.126103430800242</v>
      </c>
      <c r="O3052" s="57">
        <f t="shared" si="887"/>
        <v>8.5001810826118849</v>
      </c>
      <c r="P3052" s="371">
        <f t="shared" si="888"/>
        <v>-8.5001810826118849</v>
      </c>
      <c r="Q3052" s="371">
        <f t="shared" si="889"/>
        <v>-133.87389656919976</v>
      </c>
      <c r="R3052" s="12">
        <f t="shared" si="890"/>
        <v>46.126103430800242</v>
      </c>
      <c r="S3052" s="57">
        <f t="shared" si="891"/>
        <v>90.105555593285999</v>
      </c>
      <c r="T3052" s="12">
        <f t="shared" ref="T3052:T3115" si="893">P3052</f>
        <v>-8.5001810826118849</v>
      </c>
    </row>
    <row r="3053" spans="1:20" x14ac:dyDescent="0.25">
      <c r="A3053" s="57">
        <f t="shared" ref="A3053:A3116" si="894">2*PI()*B3053</f>
        <v>568301.27263038408</v>
      </c>
      <c r="B3053" s="12">
        <f t="shared" si="892"/>
        <v>90447.956704540484</v>
      </c>
      <c r="C3053" s="57" t="str">
        <f t="shared" ref="C3053:C3116" si="895">IMPRODUCT(D3053,E3053,$C$40,,K3053,$C$41)</f>
        <v>-0.260211001051868-0.268906299192535i</v>
      </c>
      <c r="D3053" s="57" t="str">
        <f t="shared" ref="D3053:D3116" si="896">IMDIV(IMPRODUCT($C$37,$C$38,COMPLEX(1,A3053/$C$38)),IMSUM(-1*A3053*A3053/$C$39,COMPLEX(0,1*A3053)))</f>
        <v>5.89584162873924-3.70254031197514i</v>
      </c>
      <c r="E3053" s="57" t="str">
        <f t="shared" ref="E3053:E3116" si="897">IMDIV(IMPRODUCT(IMSUM(F3053,G3053),$C$29,H3053),IMSUM(1,I3053))</f>
        <v>180.113397281821-113.952297471292i</v>
      </c>
      <c r="F3053" s="57" t="str">
        <f t="shared" ref="F3053:F3116" si="898">IMDIV(IMPRODUCT($C$14,$C$15,COMPLEX(1,A3053/$C$15)),IMSUM(-1*A3053*A3053/$C$16,COMPLEX(0,A3053)))</f>
        <v>3.66528670321296-1.53378014859705i</v>
      </c>
      <c r="G3053" s="57" t="str">
        <f t="shared" ref="G3053:G3116" si="899">IMDIV(1,COMPLEX(1,A3053*$C$9*$C$10))</f>
        <v>0.954541558005668-0.208307397962193i</v>
      </c>
      <c r="H3053" s="57" t="str">
        <f t="shared" ref="H3053:H3116" si="900">IMDIV($C$3,IMSUM(K3053,COMPLEX(0,$C$28*A3053)))</f>
        <v>1.39803649340339-154.484848499438i</v>
      </c>
      <c r="I3053" s="57" t="str">
        <f t="shared" ref="I3053:I3116" si="901">IMPRODUCT(F3053,$C$29,H3053,$C$31)</f>
        <v>-0.653978362697789-1.60341108537505i</v>
      </c>
      <c r="K3053" s="57" t="str">
        <f t="shared" ref="K3053:K3116" si="902">IF($C$26&lt;=0,IMDIV(1,IMSUM(IMDIV(1,L3053),1/$C$18)),IMDIV(1,IMSUM(IMDIV(1,L3053),1/$C$18,IMDIV(1,M3053))))</f>
        <v>0.000702898158963331-0.00189101857381467i</v>
      </c>
      <c r="L3053" s="57" t="str">
        <f t="shared" ref="L3053:L3116" si="903">IMSUM($C$21/$C$22,IMDIV(1,COMPLEX(0,$C$20*$C$22*A3053)))</f>
        <v>0.000125-0.00554738352987753i</v>
      </c>
      <c r="M3053" s="57" t="str">
        <f t="shared" ref="M3053:M3116" si="904">IMSUM($C$25/$C$26,IMDIV(1,COMPLEX(0,$C$24*$C$26*A3053)))</f>
        <v>0.0015-0.0026742098110595i</v>
      </c>
      <c r="N3053" s="57">
        <f t="shared" ref="N3053:N3116" si="905">ABS(R3053)</f>
        <v>45.941490749400401</v>
      </c>
      <c r="O3053" s="57">
        <f t="shared" ref="O3053:O3116" si="906">ABS(P3053)</f>
        <v>8.5380880136022839</v>
      </c>
      <c r="P3053" s="371">
        <f t="shared" ref="P3053:P3116" si="907">20*LOG10(IMABS(C3053))</f>
        <v>-8.5380880136022839</v>
      </c>
      <c r="Q3053" s="371">
        <f t="shared" ref="Q3053:Q3116" si="908">IMARGUMENT(C3053)*180/PI()</f>
        <v>-134.0585092505996</v>
      </c>
      <c r="R3053" s="12">
        <f t="shared" ref="R3053:R3116" si="909">IF(Q3053&lt;0,Q3053+180,Q3053-180)</f>
        <v>45.941490749400401</v>
      </c>
      <c r="S3053" s="57">
        <f t="shared" ref="S3053:S3116" si="910">B3053/1000</f>
        <v>90.447956704540488</v>
      </c>
      <c r="T3053" s="12">
        <f t="shared" si="893"/>
        <v>-8.5380880136022839</v>
      </c>
    </row>
    <row r="3054" spans="1:20" x14ac:dyDescent="0.25">
      <c r="A3054" s="57">
        <f t="shared" si="894"/>
        <v>570460.81746637949</v>
      </c>
      <c r="B3054" s="12">
        <f t="shared" ref="B3054:B3117" si="911">B3053*(1+B$42)</f>
        <v>90791.658940017733</v>
      </c>
      <c r="C3054" s="57" t="str">
        <f t="shared" si="895"/>
        <v>-0.259940474040405-0.266894665878371i</v>
      </c>
      <c r="D3054" s="57" t="str">
        <f t="shared" si="896"/>
        <v>5.88490242530288-3.7077000031151i</v>
      </c>
      <c r="E3054" s="57" t="str">
        <f t="shared" si="897"/>
        <v>179.731583939209-114.389618467456i</v>
      </c>
      <c r="F3054" s="57" t="str">
        <f t="shared" si="898"/>
        <v>3.66401843774924-1.53376350879631i</v>
      </c>
      <c r="G3054" s="57" t="str">
        <f t="shared" si="899"/>
        <v>0.954211266765245-0.20902661348142i</v>
      </c>
      <c r="H3054" s="57" t="str">
        <f t="shared" si="900"/>
        <v>1.3862458426488-153.87342077503i</v>
      </c>
      <c r="I3054" s="57" t="str">
        <f t="shared" si="901"/>
        <v>-0.651452453090086-1.59648735320024i</v>
      </c>
      <c r="K3054" s="57" t="str">
        <f t="shared" si="902"/>
        <v>0.000702520559379982-0.00188466533712051i</v>
      </c>
      <c r="L3054" s="57" t="str">
        <f t="shared" si="903"/>
        <v>0.000125-0.00552638327343846i</v>
      </c>
      <c r="M3054" s="57" t="str">
        <f t="shared" si="904"/>
        <v>0.0015-0.00266408628318341i</v>
      </c>
      <c r="N3054" s="57">
        <f t="shared" si="905"/>
        <v>45.756256887493691</v>
      </c>
      <c r="O3054" s="57">
        <f t="shared" si="906"/>
        <v>8.5760486206143547</v>
      </c>
      <c r="P3054" s="371">
        <f t="shared" si="907"/>
        <v>-8.5760486206143547</v>
      </c>
      <c r="Q3054" s="371">
        <f t="shared" si="908"/>
        <v>-134.24374311250631</v>
      </c>
      <c r="R3054" s="12">
        <f t="shared" si="909"/>
        <v>45.756256887493691</v>
      </c>
      <c r="S3054" s="57">
        <f t="shared" si="910"/>
        <v>90.791658940017726</v>
      </c>
      <c r="T3054" s="12">
        <f t="shared" si="893"/>
        <v>-8.5760486206143547</v>
      </c>
    </row>
    <row r="3055" spans="1:20" x14ac:dyDescent="0.25">
      <c r="A3055" s="57">
        <f t="shared" si="894"/>
        <v>572628.56857275171</v>
      </c>
      <c r="B3055" s="12">
        <f t="shared" si="911"/>
        <v>91136.667243989796</v>
      </c>
      <c r="C3055" s="57" t="str">
        <f t="shared" si="895"/>
        <v>-0.259665917836336-0.264888214310589i</v>
      </c>
      <c r="D3055" s="57" t="str">
        <f t="shared" si="896"/>
        <v>5.87392090757718-3.71284146322279i</v>
      </c>
      <c r="E3055" s="57" t="str">
        <f t="shared" si="897"/>
        <v>179.346869528268-114.826626670788i</v>
      </c>
      <c r="F3055" s="57" t="str">
        <f t="shared" si="898"/>
        <v>3.66274140258745-1.53376489688174i</v>
      </c>
      <c r="G3055" s="57" t="str">
        <f t="shared" si="899"/>
        <v>0.95387869165403-0.209747784880857i</v>
      </c>
      <c r="H3055" s="57" t="str">
        <f t="shared" si="900"/>
        <v>1.37455895740066-153.264616610489i</v>
      </c>
      <c r="I3055" s="57" t="str">
        <f t="shared" si="901"/>
        <v>-0.648944624502812-1.58959183310108i</v>
      </c>
      <c r="K3055" s="57" t="str">
        <f t="shared" si="902"/>
        <v>0.000702143502143446-0.00187833870047176i</v>
      </c>
      <c r="L3055" s="57" t="str">
        <f t="shared" si="903"/>
        <v>0.000125-0.00550546251587813i</v>
      </c>
      <c r="M3055" s="57" t="str">
        <f t="shared" si="904"/>
        <v>0.0015-0.00265400107908289i</v>
      </c>
      <c r="N3055" s="57">
        <f t="shared" si="905"/>
        <v>45.570399971975974</v>
      </c>
      <c r="O3055" s="57">
        <f t="shared" si="906"/>
        <v>8.6140632737894638</v>
      </c>
      <c r="P3055" s="371">
        <f t="shared" si="907"/>
        <v>-8.6140632737894638</v>
      </c>
      <c r="Q3055" s="371">
        <f t="shared" si="908"/>
        <v>-134.42960002802403</v>
      </c>
      <c r="R3055" s="12">
        <f t="shared" si="909"/>
        <v>45.570399971975974</v>
      </c>
      <c r="S3055" s="57">
        <f t="shared" si="910"/>
        <v>91.136667243989791</v>
      </c>
      <c r="T3055" s="12">
        <f t="shared" si="893"/>
        <v>-8.6140632737894638</v>
      </c>
    </row>
    <row r="3056" spans="1:20" x14ac:dyDescent="0.25">
      <c r="A3056" s="57">
        <f t="shared" si="894"/>
        <v>574804.55713332829</v>
      </c>
      <c r="B3056" s="12">
        <f t="shared" si="911"/>
        <v>91482.986579516961</v>
      </c>
      <c r="C3056" s="57" t="str">
        <f t="shared" si="895"/>
        <v>-0.259387324135742-0.262886946000439i</v>
      </c>
      <c r="D3056" s="57" t="str">
        <f t="shared" si="896"/>
        <v>5.86289714734718-3.7179643517633i</v>
      </c>
      <c r="E3056" s="57" t="str">
        <f t="shared" si="897"/>
        <v>178.95924319115-115.263304459038i</v>
      </c>
      <c r="F3056" s="57" t="str">
        <f t="shared" si="898"/>
        <v>3.66145554357555-1.53378427095668i</v>
      </c>
      <c r="G3056" s="57" t="str">
        <f t="shared" si="899"/>
        <v>0.953543818569338-0.210470911618549i</v>
      </c>
      <c r="H3056" s="57" t="str">
        <f t="shared" si="900"/>
        <v>1.36297482390511-152.658422407717i</v>
      </c>
      <c r="I3056" s="57" t="str">
        <f t="shared" si="901"/>
        <v>-0.646454718133406-1.58272437180117i</v>
      </c>
      <c r="K3056" s="57" t="str">
        <f t="shared" si="902"/>
        <v>0.000701766967569425-0.00187203856862502i</v>
      </c>
      <c r="L3056" s="57" t="str">
        <f t="shared" si="903"/>
        <v>0.000125-0.00548462095624439i</v>
      </c>
      <c r="M3056" s="57" t="str">
        <f t="shared" si="904"/>
        <v>0.0015-0.00264395405367891i</v>
      </c>
      <c r="N3056" s="57">
        <f t="shared" si="905"/>
        <v>45.383918131285981</v>
      </c>
      <c r="O3056" s="57">
        <f t="shared" si="906"/>
        <v>8.6521323468429259</v>
      </c>
      <c r="P3056" s="371">
        <f t="shared" si="907"/>
        <v>-8.6521323468429259</v>
      </c>
      <c r="Q3056" s="371">
        <f t="shared" si="908"/>
        <v>-134.61608186871402</v>
      </c>
      <c r="R3056" s="12">
        <f t="shared" si="909"/>
        <v>45.383918131285981</v>
      </c>
      <c r="S3056" s="57">
        <f t="shared" si="910"/>
        <v>91.482986579516961</v>
      </c>
      <c r="T3056" s="12">
        <f t="shared" si="893"/>
        <v>-8.6521323468429259</v>
      </c>
    </row>
    <row r="3057" spans="1:20" x14ac:dyDescent="0.25">
      <c r="A3057" s="57">
        <f t="shared" si="894"/>
        <v>576988.81445043499</v>
      </c>
      <c r="B3057" s="12">
        <f t="shared" si="911"/>
        <v>91830.621928519133</v>
      </c>
      <c r="C3057" s="57" t="str">
        <f t="shared" si="895"/>
        <v>-0.259104684645886-0.260890862698909i</v>
      </c>
      <c r="D3057" s="57" t="str">
        <f t="shared" si="896"/>
        <v>5.85183121939128-3.72306832785794i</v>
      </c>
      <c r="E3057" s="57" t="str">
        <f t="shared" si="897"/>
        <v>178.568694117096-115.699633991107i</v>
      </c>
      <c r="F3057" s="57" t="str">
        <f t="shared" si="898"/>
        <v>3.66016080632183-1.53382158897914i</v>
      </c>
      <c r="G3057" s="57" t="str">
        <f t="shared" si="899"/>
        <v>0.953206633346067-0.211195993075445i</v>
      </c>
      <c r="H3057" s="57" t="str">
        <f t="shared" si="900"/>
        <v>1.35149243984378-152.054824664851i</v>
      </c>
      <c r="I3057" s="57" t="str">
        <f t="shared" si="901"/>
        <v>-0.643982576489972-1.57588481717859i</v>
      </c>
      <c r="K3057" s="57" t="str">
        <f t="shared" si="902"/>
        <v>0.000701390936031563-0.00186576484666303i</v>
      </c>
      <c r="L3057" s="57" t="str">
        <f t="shared" si="903"/>
        <v>0.000125-0.00546385829472445i</v>
      </c>
      <c r="M3057" s="57" t="str">
        <f t="shared" si="904"/>
        <v>0.0015-0.00263394506244163i</v>
      </c>
      <c r="N3057" s="57">
        <f t="shared" si="905"/>
        <v>45.196809495605919</v>
      </c>
      <c r="O3057" s="57">
        <f t="shared" si="906"/>
        <v>8.6902562170856825</v>
      </c>
      <c r="P3057" s="371">
        <f t="shared" si="907"/>
        <v>-8.6902562170856825</v>
      </c>
      <c r="Q3057" s="371">
        <f t="shared" si="908"/>
        <v>-134.80319050439408</v>
      </c>
      <c r="R3057" s="12">
        <f t="shared" si="909"/>
        <v>45.196809495605919</v>
      </c>
      <c r="S3057" s="57">
        <f t="shared" si="910"/>
        <v>91.830621928519136</v>
      </c>
      <c r="T3057" s="12">
        <f t="shared" si="893"/>
        <v>-8.6902562170856825</v>
      </c>
    </row>
    <row r="3058" spans="1:20" x14ac:dyDescent="0.25">
      <c r="A3058" s="57">
        <f t="shared" si="894"/>
        <v>579181.37194534659</v>
      </c>
      <c r="B3058" s="12">
        <f t="shared" si="911"/>
        <v>92179.578291847502</v>
      </c>
      <c r="C3058" s="57" t="str">
        <f t="shared" si="895"/>
        <v>-0.258817991087427-0.258899966398898i</v>
      </c>
      <c r="D3058" s="57" t="str">
        <f t="shared" si="896"/>
        <v>5.84072320149661-3.72815305031453i</v>
      </c>
      <c r="E3058" s="57" t="str">
        <f t="shared" si="897"/>
        <v>178.17521154513-116.135597205395i</v>
      </c>
      <c r="F3058" s="57" t="str">
        <f t="shared" si="898"/>
        <v>3.65885713619524-1.53387680875785i</v>
      </c>
      <c r="G3058" s="57" t="str">
        <f t="shared" si="899"/>
        <v>0.952867121756794-0.211923028554514i</v>
      </c>
      <c r="H3058" s="57" t="str">
        <f t="shared" si="900"/>
        <v>1.34011081418361-151.453809975325i</v>
      </c>
      <c r="I3058" s="57" t="str">
        <f t="shared" si="901"/>
        <v>-0.641528043378491-1.56907301825479i</v>
      </c>
      <c r="K3058" s="57" t="str">
        <f t="shared" si="902"/>
        <v>0.000701015387960676-0.00185951743999293i</v>
      </c>
      <c r="L3058" s="57" t="str">
        <f t="shared" si="903"/>
        <v>0.000125-0.00544317423264041i</v>
      </c>
      <c r="M3058" s="57" t="str">
        <f t="shared" si="904"/>
        <v>0.0015-0.00262397396138836i</v>
      </c>
      <c r="N3058" s="57">
        <f t="shared" si="905"/>
        <v>45.009072197060931</v>
      </c>
      <c r="O3058" s="57">
        <f t="shared" si="906"/>
        <v>8.7284352654467536</v>
      </c>
      <c r="P3058" s="371">
        <f t="shared" si="907"/>
        <v>-8.7284352654467536</v>
      </c>
      <c r="Q3058" s="371">
        <f t="shared" si="908"/>
        <v>-134.99092780293907</v>
      </c>
      <c r="R3058" s="12">
        <f t="shared" si="909"/>
        <v>45.009072197060931</v>
      </c>
      <c r="S3058" s="57">
        <f t="shared" si="910"/>
        <v>92.179578291847506</v>
      </c>
      <c r="T3058" s="12">
        <f t="shared" si="893"/>
        <v>-8.7284352654467536</v>
      </c>
    </row>
    <row r="3059" spans="1:20" x14ac:dyDescent="0.25">
      <c r="A3059" s="57">
        <f t="shared" si="894"/>
        <v>581382.26115873898</v>
      </c>
      <c r="B3059" s="12">
        <f t="shared" si="911"/>
        <v>92529.86068935653</v>
      </c>
      <c r="C3059" s="57" t="str">
        <f t="shared" si="895"/>
        <v>-0.258527235196712-0.256914259337419i</v>
      </c>
      <c r="D3059" s="57" t="str">
        <f t="shared" si="896"/>
        <v>5.82957317447425-3.73321817765808i</v>
      </c>
      <c r="E3059" s="57" t="str">
        <f t="shared" si="897"/>
        <v>177.778784766823-116.571175818172i</v>
      </c>
      <c r="F3059" s="57" t="str">
        <f t="shared" si="898"/>
        <v>3.65754447832592-1.53394988794835i</v>
      </c>
      <c r="G3059" s="57" t="str">
        <f t="shared" si="899"/>
        <v>0.952525269511883-0.212652017279868i</v>
      </c>
      <c r="H3059" s="57" t="str">
        <f t="shared" si="900"/>
        <v>1.328828967029-150.855365026946i</v>
      </c>
      <c r="I3059" s="57" t="str">
        <f t="shared" si="901"/>
        <v>-0.639090963890218-1.56228882518374i</v>
      </c>
      <c r="K3059" s="57" t="str">
        <f t="shared" si="902"/>
        <v>0.000700640303844005-0.00185329625434453i</v>
      </c>
      <c r="L3059" s="57" t="str">
        <f t="shared" si="903"/>
        <v>0.000125-0.00542256847244512i</v>
      </c>
      <c r="M3059" s="57" t="str">
        <f t="shared" si="904"/>
        <v>0.0015-0.00261404060708145i</v>
      </c>
      <c r="N3059" s="57">
        <f t="shared" si="905"/>
        <v>44.820704369923959</v>
      </c>
      <c r="O3059" s="57">
        <f t="shared" si="906"/>
        <v>8.7666698764945838</v>
      </c>
      <c r="P3059" s="371">
        <f t="shared" si="907"/>
        <v>-8.7666698764945838</v>
      </c>
      <c r="Q3059" s="371">
        <f t="shared" si="908"/>
        <v>-135.17929563007604</v>
      </c>
      <c r="R3059" s="12">
        <f t="shared" si="909"/>
        <v>44.820704369923959</v>
      </c>
      <c r="S3059" s="57">
        <f t="shared" si="910"/>
        <v>92.529860689356525</v>
      </c>
      <c r="T3059" s="12">
        <f t="shared" si="893"/>
        <v>-8.7666698764945838</v>
      </c>
    </row>
    <row r="3060" spans="1:20" x14ac:dyDescent="0.25">
      <c r="A3060" s="57">
        <f t="shared" si="894"/>
        <v>583591.51375114219</v>
      </c>
      <c r="B3060" s="12">
        <f t="shared" si="911"/>
        <v>92881.474159976089</v>
      </c>
      <c r="C3060" s="57" t="str">
        <f t="shared" si="895"/>
        <v>-0.258232408728108-0.254933743997779i</v>
      </c>
      <c r="D3060" s="57" t="str">
        <f t="shared" si="896"/>
        <v>5.81838122217403-3.73826336816178i</v>
      </c>
      <c r="E3060" s="57" t="str">
        <f t="shared" si="897"/>
        <v>177.379403129093-117.006351321956i</v>
      </c>
      <c r="F3060" s="57" t="str">
        <f t="shared" si="898"/>
        <v>3.65622277760546-1.53404078404899i</v>
      </c>
      <c r="G3060" s="57" t="str">
        <f t="shared" si="899"/>
        <v>0.952181062259605-0.213382958395874i</v>
      </c>
      <c r="H3060" s="57" t="str">
        <f t="shared" si="900"/>
        <v>1.31764592947628-150.259476600985i</v>
      </c>
      <c r="I3060" s="57" t="str">
        <f t="shared" si="901"/>
        <v>-0.636671184389208-1.55553208924104i</v>
      </c>
      <c r="K3060" s="57" t="str">
        <f t="shared" si="902"/>
        <v>0.000700265664224519-0.00184710119576866i</v>
      </c>
      <c r="L3060" s="57" t="str">
        <f t="shared" si="903"/>
        <v>0.000125-0.0054020407177178i</v>
      </c>
      <c r="M3060" s="57" t="str">
        <f t="shared" si="904"/>
        <v>0.0015-0.00260414485662627i</v>
      </c>
      <c r="N3060" s="57">
        <f t="shared" si="905"/>
        <v>44.631704150823538</v>
      </c>
      <c r="O3060" s="57">
        <f t="shared" si="906"/>
        <v>8.8049604384587958</v>
      </c>
      <c r="P3060" s="371">
        <f t="shared" si="907"/>
        <v>-8.8049604384587958</v>
      </c>
      <c r="Q3060" s="371">
        <f t="shared" si="908"/>
        <v>-135.36829584917646</v>
      </c>
      <c r="R3060" s="12">
        <f t="shared" si="909"/>
        <v>44.631704150823538</v>
      </c>
      <c r="S3060" s="57">
        <f t="shared" si="910"/>
        <v>92.881474159976094</v>
      </c>
      <c r="T3060" s="12">
        <f t="shared" si="893"/>
        <v>-8.8049604384587958</v>
      </c>
    </row>
    <row r="3061" spans="1:20" x14ac:dyDescent="0.25">
      <c r="A3061" s="57">
        <f t="shared" si="894"/>
        <v>585809.16150339646</v>
      </c>
      <c r="B3061" s="12">
        <f t="shared" si="911"/>
        <v>93234.423761783997</v>
      </c>
      <c r="C3061" s="57" t="str">
        <f t="shared" si="895"/>
        <v>-0.257933503456403-0.25295842311174i</v>
      </c>
      <c r="D3061" s="57" t="str">
        <f t="shared" si="896"/>
        <v>5.80714743149902-3.7432882798783i</v>
      </c>
      <c r="E3061" s="57" t="str">
        <f t="shared" si="897"/>
        <v>176.977056037062-117.441104983916i</v>
      </c>
      <c r="F3061" s="57" t="str">
        <f t="shared" si="898"/>
        <v>3.65489197868755-1.53414945439692i</v>
      </c>
      <c r="G3061" s="57" t="str">
        <f t="shared" si="899"/>
        <v>0.951834485586254-0.214115850966259i</v>
      </c>
      <c r="H3061" s="57" t="str">
        <f t="shared" si="900"/>
        <v>1.3065607434702-149.666131571271i</v>
      </c>
      <c r="I3061" s="57" t="str">
        <f t="shared" si="901"/>
        <v>-0.634268552499948-1.54880266281334i</v>
      </c>
      <c r="K3061" s="57" t="str">
        <f t="shared" si="902"/>
        <v>0.000699891449700156-0.00184093217063541i</v>
      </c>
      <c r="L3061" s="57" t="str">
        <f t="shared" si="903"/>
        <v>0.000125-0.0053815906731598i</v>
      </c>
      <c r="M3061" s="57" t="str">
        <f t="shared" si="904"/>
        <v>0.0015-0.00259428656766913i</v>
      </c>
      <c r="N3061" s="57">
        <f t="shared" si="905"/>
        <v>44.442069678953573</v>
      </c>
      <c r="O3061" s="57">
        <f t="shared" si="906"/>
        <v>8.8433073432517624</v>
      </c>
      <c r="P3061" s="371">
        <f t="shared" si="907"/>
        <v>-8.8433073432517624</v>
      </c>
      <c r="Q3061" s="371">
        <f t="shared" si="908"/>
        <v>-135.55793032104643</v>
      </c>
      <c r="R3061" s="12">
        <f t="shared" si="909"/>
        <v>44.442069678953573</v>
      </c>
      <c r="S3061" s="57">
        <f t="shared" si="910"/>
        <v>93.234423761784001</v>
      </c>
      <c r="T3061" s="12">
        <f t="shared" si="893"/>
        <v>-8.8433073432517624</v>
      </c>
    </row>
    <row r="3062" spans="1:20" x14ac:dyDescent="0.25">
      <c r="A3062" s="57">
        <f t="shared" si="894"/>
        <v>588035.23631710943</v>
      </c>
      <c r="B3062" s="12">
        <f t="shared" si="911"/>
        <v>93588.714572078781</v>
      </c>
      <c r="C3062" s="57" t="str">
        <f t="shared" si="895"/>
        <v>-0.257630511179225-0.250988299661666i</v>
      </c>
      <c r="D3062" s="57" t="str">
        <f t="shared" si="896"/>
        <v>5.79587189241956-3.74829257067145i</v>
      </c>
      <c r="E3062" s="57" t="str">
        <f t="shared" si="897"/>
        <v>176.571732956962-117.87541784428i</v>
      </c>
      <c r="F3062" s="57" t="str">
        <f t="shared" si="898"/>
        <v>3.65355202598845-1.53427585616412i</v>
      </c>
      <c r="G3062" s="57" t="str">
        <f t="shared" si="899"/>
        <v>0.95148552501628-0.214850693973219i</v>
      </c>
      <c r="H3062" s="57" t="str">
        <f t="shared" si="900"/>
        <v>1.29557246166277-149.075316903302i</v>
      </c>
      <c r="I3062" s="57" t="str">
        <f t="shared" si="901"/>
        <v>-0.631882917095181-1.54210039938788i</v>
      </c>
      <c r="K3062" s="57" t="str">
        <f t="shared" si="902"/>
        <v>0.000699517640923144-0.00183478908563239i</v>
      </c>
      <c r="L3062" s="57" t="str">
        <f t="shared" si="903"/>
        <v>0.000125-0.00536121804459035i</v>
      </c>
      <c r="M3062" s="57" t="str">
        <f t="shared" si="904"/>
        <v>0.0015-0.00258446559839522i</v>
      </c>
      <c r="N3062" s="57">
        <f t="shared" si="905"/>
        <v>44.251799096289773</v>
      </c>
      <c r="O3062" s="57">
        <f t="shared" si="906"/>
        <v>8.8817109864908161</v>
      </c>
      <c r="P3062" s="371">
        <f t="shared" si="907"/>
        <v>-8.8817109864908161</v>
      </c>
      <c r="Q3062" s="371">
        <f t="shared" si="908"/>
        <v>-135.74820090371023</v>
      </c>
      <c r="R3062" s="12">
        <f t="shared" si="909"/>
        <v>44.251799096289773</v>
      </c>
      <c r="S3062" s="57">
        <f t="shared" si="910"/>
        <v>93.588714572078786</v>
      </c>
      <c r="T3062" s="12">
        <f t="shared" si="893"/>
        <v>-8.8817109864908161</v>
      </c>
    </row>
    <row r="3063" spans="1:20" x14ac:dyDescent="0.25">
      <c r="A3063" s="57">
        <f t="shared" si="894"/>
        <v>590269.77021511446</v>
      </c>
      <c r="B3063" s="12">
        <f t="shared" si="911"/>
        <v>93944.351687452683</v>
      </c>
      <c r="C3063" s="57" t="str">
        <f t="shared" si="895"/>
        <v>-0.257323423719603-0.24902337688267i</v>
      </c>
      <c r="D3063" s="57" t="str">
        <f t="shared" si="896"/>
        <v>5.78455469798715-3.75327589824814i</v>
      </c>
      <c r="E3063" s="57" t="str">
        <f t="shared" si="897"/>
        <v>176.163423419095-118.309270714785i</v>
      </c>
      <c r="F3063" s="57" t="str">
        <f t="shared" si="898"/>
        <v>3.65220286368737-1.53441994635336i</v>
      </c>
      <c r="G3063" s="57" t="str">
        <f t="shared" si="899"/>
        <v>0.95113416601243-0.215587486316506i</v>
      </c>
      <c r="H3063" s="57" t="str">
        <f t="shared" si="900"/>
        <v>1.284680147274-148.487019653365i</v>
      </c>
      <c r="I3063" s="57" t="str">
        <f t="shared" si="901"/>
        <v>-0.629514128283844-1.53542515354198i</v>
      </c>
      <c r="K3063" s="57" t="str">
        <f t="shared" si="902"/>
        <v>0.000699144218599281-0.00182867184776311i</v>
      </c>
      <c r="L3063" s="57" t="str">
        <f t="shared" si="903"/>
        <v>0.000125-0.00534092253894237i</v>
      </c>
      <c r="M3063" s="57" t="str">
        <f t="shared" si="904"/>
        <v>0.0015-0.00257468180752662i</v>
      </c>
      <c r="N3063" s="57">
        <f t="shared" si="905"/>
        <v>44.060890547802046</v>
      </c>
      <c r="O3063" s="57">
        <f t="shared" si="906"/>
        <v>8.9201717675186902</v>
      </c>
      <c r="P3063" s="371">
        <f t="shared" si="907"/>
        <v>-8.9201717675186902</v>
      </c>
      <c r="Q3063" s="371">
        <f t="shared" si="908"/>
        <v>-135.93910945219795</v>
      </c>
      <c r="R3063" s="12">
        <f t="shared" si="909"/>
        <v>44.060890547802046</v>
      </c>
      <c r="S3063" s="57">
        <f t="shared" si="910"/>
        <v>93.944351687452681</v>
      </c>
      <c r="T3063" s="12">
        <f t="shared" si="893"/>
        <v>-8.9201717675186902</v>
      </c>
    </row>
    <row r="3064" spans="1:20" x14ac:dyDescent="0.25">
      <c r="A3064" s="57">
        <f t="shared" si="894"/>
        <v>592512.79534193187</v>
      </c>
      <c r="B3064" s="12">
        <f t="shared" si="911"/>
        <v>94301.340223865001</v>
      </c>
      <c r="C3064" s="57" t="str">
        <f t="shared" si="895"/>
        <v>-0.257012232928487-0.247063658264724i</v>
      </c>
      <c r="D3064" s="57" t="str">
        <f t="shared" si="896"/>
        <v>5.77319594434775-3.75823792019073i</v>
      </c>
      <c r="E3064" s="57" t="str">
        <f t="shared" si="897"/>
        <v>175.752117020842-118.742644177118i</v>
      </c>
      <c r="F3064" s="57" t="str">
        <f t="shared" si="898"/>
        <v>3.65084443572723-1.5345816817941i</v>
      </c>
      <c r="G3064" s="57" t="str">
        <f t="shared" si="899"/>
        <v>0.950780393975886-0.216326226812527i</v>
      </c>
      <c r="H3064" s="57" t="str">
        <f t="shared" si="900"/>
        <v>1.27388287395489-147.901226967666i</v>
      </c>
      <c r="I3064" s="57" t="str">
        <f t="shared" si="901"/>
        <v>-0.627162037399111-1.52877678093296i</v>
      </c>
      <c r="K3064" s="57" t="str">
        <f t="shared" si="902"/>
        <v>0.000698771163487235-0.00182258036434518i</v>
      </c>
      <c r="L3064" s="57" t="str">
        <f t="shared" si="903"/>
        <v>0.000125-0.00532070386425818i</v>
      </c>
      <c r="M3064" s="57" t="str">
        <f t="shared" si="904"/>
        <v>0.0015-0.00256493505432021i</v>
      </c>
      <c r="N3064" s="57">
        <f t="shared" si="905"/>
        <v>43.869342181678348</v>
      </c>
      <c r="O3064" s="57">
        <f t="shared" si="906"/>
        <v>8.9586900894259358</v>
      </c>
      <c r="P3064" s="371">
        <f t="shared" si="907"/>
        <v>-8.9586900894259358</v>
      </c>
      <c r="Q3064" s="371">
        <f t="shared" si="908"/>
        <v>-136.13065781832165</v>
      </c>
      <c r="R3064" s="12">
        <f t="shared" si="909"/>
        <v>43.869342181678348</v>
      </c>
      <c r="S3064" s="57">
        <f t="shared" si="910"/>
        <v>94.301340223864997</v>
      </c>
      <c r="T3064" s="12">
        <f t="shared" si="893"/>
        <v>-8.9586900894259358</v>
      </c>
    </row>
    <row r="3065" spans="1:20" x14ac:dyDescent="0.25">
      <c r="A3065" s="57">
        <f t="shared" si="894"/>
        <v>594764.34396423132</v>
      </c>
      <c r="B3065" s="12">
        <f t="shared" si="911"/>
        <v>94659.685316715695</v>
      </c>
      <c r="C3065" s="57" t="str">
        <f t="shared" si="895"/>
        <v>-0.256696930687403-0.245109147554787i</v>
      </c>
      <c r="D3065" s="57" t="str">
        <f t="shared" si="896"/>
        <v>5.76179573075488-3.76317829398957i</v>
      </c>
      <c r="E3065" s="57" t="str">
        <f t="shared" si="897"/>
        <v>175.337803429734-119.175518581403i</v>
      </c>
      <c r="F3065" s="57" t="str">
        <f t="shared" si="898"/>
        <v>3.64947668581511-1.53476101913853i</v>
      </c>
      <c r="G3065" s="57" t="str">
        <f t="shared" si="899"/>
        <v>0.950424194246429-0.217066914193425i</v>
      </c>
      <c r="H3065" s="57" t="str">
        <f t="shared" si="900"/>
        <v>1.26317972565234-147.31792608147i</v>
      </c>
      <c r="I3065" s="57" t="str">
        <f t="shared" si="901"/>
        <v>-0.624826496986643-1.52215513828792i</v>
      </c>
      <c r="K3065" s="57" t="str">
        <f t="shared" si="902"/>
        <v>0.000698398456397868-0.00181651454300865i</v>
      </c>
      <c r="L3065" s="57" t="str">
        <f t="shared" si="903"/>
        <v>0.000125-0.00530056172968538i</v>
      </c>
      <c r="M3065" s="57" t="str">
        <f t="shared" si="904"/>
        <v>0.0015-0.00255522519856566i</v>
      </c>
      <c r="N3065" s="57">
        <f t="shared" si="905"/>
        <v>43.677152149547197</v>
      </c>
      <c r="O3065" s="57">
        <f t="shared" si="906"/>
        <v>8.9972663590713786</v>
      </c>
      <c r="P3065" s="371">
        <f t="shared" si="907"/>
        <v>-8.9972663590713786</v>
      </c>
      <c r="Q3065" s="371">
        <f t="shared" si="908"/>
        <v>-136.3228478504528</v>
      </c>
      <c r="R3065" s="12">
        <f t="shared" si="909"/>
        <v>43.677152149547197</v>
      </c>
      <c r="S3065" s="57">
        <f t="shared" si="910"/>
        <v>94.659685316715695</v>
      </c>
      <c r="T3065" s="12">
        <f t="shared" si="893"/>
        <v>-8.9972663590713786</v>
      </c>
    </row>
    <row r="3066" spans="1:20" x14ac:dyDescent="0.25">
      <c r="A3066" s="57">
        <f t="shared" si="894"/>
        <v>597024.44847129541</v>
      </c>
      <c r="B3066" s="12">
        <f t="shared" si="911"/>
        <v>95019.392120919219</v>
      </c>
      <c r="C3066" s="57" t="str">
        <f t="shared" si="895"/>
        <v>-0.256377508911122-0.24315984875887i</v>
      </c>
      <c r="D3066" s="57" t="str">
        <f t="shared" si="896"/>
        <v>5.7503541595822-3.76809667707596i</v>
      </c>
      <c r="E3066" s="57" t="str">
        <f t="shared" si="897"/>
        <v>174.920472386561-119.607874044691i</v>
      </c>
      <c r="F3066" s="57" t="str">
        <f t="shared" si="898"/>
        <v>3.64809955742296-1.53495791485739i</v>
      </c>
      <c r="G3066" s="57" t="str">
        <f t="shared" si="899"/>
        <v>0.95006555210259-0.21780954710616i</v>
      </c>
      <c r="H3066" s="57" t="str">
        <f t="shared" si="900"/>
        <v>1.25256979647618-146.737104318253i</v>
      </c>
      <c r="I3066" s="57" t="str">
        <f t="shared" si="901"/>
        <v>-0.622507360792893-1.51556008339384i</v>
      </c>
      <c r="K3066" s="57" t="str">
        <f t="shared" si="902"/>
        <v>0.000698026078193543-0.00181047429169428i</v>
      </c>
      <c r="L3066" s="57" t="str">
        <f t="shared" si="903"/>
        <v>0.000125-0.00528049584547258i</v>
      </c>
      <c r="M3066" s="57" t="str">
        <f t="shared" si="904"/>
        <v>0.0015-0.00254555210058344i</v>
      </c>
      <c r="N3066" s="57">
        <f t="shared" si="905"/>
        <v>43.484318606703653</v>
      </c>
      <c r="O3066" s="57">
        <f t="shared" si="906"/>
        <v>9.0359009871040143</v>
      </c>
      <c r="P3066" s="371">
        <f t="shared" si="907"/>
        <v>-9.0359009871040143</v>
      </c>
      <c r="Q3066" s="371">
        <f t="shared" si="908"/>
        <v>-136.51568139329635</v>
      </c>
      <c r="R3066" s="12">
        <f t="shared" si="909"/>
        <v>43.484318606703653</v>
      </c>
      <c r="S3066" s="57">
        <f t="shared" si="910"/>
        <v>95.019392120919221</v>
      </c>
      <c r="T3066" s="12">
        <f t="shared" si="893"/>
        <v>-9.0359009871040143</v>
      </c>
    </row>
    <row r="3067" spans="1:20" x14ac:dyDescent="0.25">
      <c r="A3067" s="57">
        <f t="shared" si="894"/>
        <v>599293.14137548627</v>
      </c>
      <c r="B3067" s="12">
        <f t="shared" si="911"/>
        <v>95380.465810978712</v>
      </c>
      <c r="C3067" s="57" t="str">
        <f t="shared" si="895"/>
        <v>-0.256053959550417-0.24121576614412i</v>
      </c>
      <c r="D3067" s="57" t="str">
        <f t="shared" si="896"/>
        <v>5.73887133633596-3.77299272685544i</v>
      </c>
      <c r="E3067" s="57" t="str">
        <f t="shared" si="897"/>
        <v>174.500113708541-120.039690449486i</v>
      </c>
      <c r="F3067" s="57" t="str">
        <f t="shared" si="898"/>
        <v>3.64671299378816-1.53517232523586i</v>
      </c>
      <c r="G3067" s="57" t="str">
        <f t="shared" si="899"/>
        <v>0.94970445276183-0.218554124111587i</v>
      </c>
      <c r="H3067" s="57" t="str">
        <f t="shared" si="900"/>
        <v>1.24205219056804-146.158749088861i</v>
      </c>
      <c r="I3067" s="57" t="str">
        <f t="shared" si="901"/>
        <v>-0.620204483753559-1.5089914750877i</v>
      </c>
      <c r="K3067" s="57" t="str">
        <f t="shared" si="902"/>
        <v>0.000697654009787457-0.00180445951865185i</v>
      </c>
      <c r="L3067" s="57" t="str">
        <f t="shared" si="903"/>
        <v>0.000125-0.00526050592296532i</v>
      </c>
      <c r="M3067" s="57" t="str">
        <f t="shared" si="904"/>
        <v>0.0015-0.00253591562122279i</v>
      </c>
      <c r="N3067" s="57">
        <f t="shared" si="905"/>
        <v>43.29083971233888</v>
      </c>
      <c r="O3067" s="57">
        <f t="shared" si="906"/>
        <v>9.0745943879837085</v>
      </c>
      <c r="P3067" s="371">
        <f t="shared" si="907"/>
        <v>-9.0745943879837085</v>
      </c>
      <c r="Q3067" s="371">
        <f t="shared" si="908"/>
        <v>-136.70916028766112</v>
      </c>
      <c r="R3067" s="12">
        <f t="shared" si="909"/>
        <v>43.29083971233888</v>
      </c>
      <c r="S3067" s="57">
        <f t="shared" si="910"/>
        <v>95.380465810978706</v>
      </c>
      <c r="T3067" s="12">
        <f t="shared" si="893"/>
        <v>-9.0745943879837085</v>
      </c>
    </row>
    <row r="3068" spans="1:20" x14ac:dyDescent="0.25">
      <c r="A3068" s="57">
        <f t="shared" si="894"/>
        <v>601570.45531271317</v>
      </c>
      <c r="B3068" s="12">
        <f t="shared" si="911"/>
        <v>95742.911581060427</v>
      </c>
      <c r="C3068" s="57" t="str">
        <f t="shared" si="895"/>
        <v>-0.25572627459486-0.239276904240886i</v>
      </c>
      <c r="D3068" s="57" t="str">
        <f t="shared" si="896"/>
        <v>5.72734736966666-3.77786610074118i</v>
      </c>
      <c r="E3068" s="57" t="str">
        <f t="shared" si="897"/>
        <v>174.076717292558-120.470947442284i</v>
      </c>
      <c r="F3068" s="57" t="str">
        <f t="shared" si="898"/>
        <v>3.64531693791432-1.53540420636956i</v>
      </c>
      <c r="G3068" s="57" t="str">
        <f t="shared" si="899"/>
        <v>0.949340881380711-0.21930064368352i</v>
      </c>
      <c r="H3068" s="57" t="str">
        <f t="shared" si="900"/>
        <v>1.23162602197231-145.582847890686i</v>
      </c>
      <c r="I3068" s="57" t="str">
        <f t="shared" si="901"/>
        <v>-0.617917721982254-1.50244917324681i</v>
      </c>
      <c r="K3068" s="57" t="str">
        <f t="shared" si="902"/>
        <v>0.000697282232142985-0.00179847013243846i</v>
      </c>
      <c r="L3068" s="57" t="str">
        <f t="shared" si="903"/>
        <v>0.000125-0.00524059167460182i</v>
      </c>
      <c r="M3068" s="57" t="str">
        <f t="shared" si="904"/>
        <v>0.0015-0.00252631562185973i</v>
      </c>
      <c r="N3068" s="57">
        <f t="shared" si="905"/>
        <v>43.096713629776445</v>
      </c>
      <c r="O3068" s="57">
        <f t="shared" si="906"/>
        <v>9.1133469800020777</v>
      </c>
      <c r="P3068" s="371">
        <f t="shared" si="907"/>
        <v>-9.1133469800020777</v>
      </c>
      <c r="Q3068" s="371">
        <f t="shared" si="908"/>
        <v>-136.90328637022355</v>
      </c>
      <c r="R3068" s="12">
        <f t="shared" si="909"/>
        <v>43.096713629776445</v>
      </c>
      <c r="S3068" s="57">
        <f t="shared" si="910"/>
        <v>95.742911581060426</v>
      </c>
      <c r="T3068" s="12">
        <f t="shared" si="893"/>
        <v>-9.1133469800020777</v>
      </c>
    </row>
    <row r="3069" spans="1:20" x14ac:dyDescent="0.25">
      <c r="A3069" s="57">
        <f t="shared" si="894"/>
        <v>603856.42304290144</v>
      </c>
      <c r="B3069" s="12">
        <f t="shared" si="911"/>
        <v>96106.734645068456</v>
      </c>
      <c r="C3069" s="57" t="str">
        <f t="shared" si="895"/>
        <v>-0.255394446075699-0.237343267844726i</v>
      </c>
      <c r="D3069" s="57" t="str">
        <f t="shared" si="896"/>
        <v>5.71578237138077-3.78271645618806i</v>
      </c>
      <c r="E3069" s="57" t="str">
        <f t="shared" si="897"/>
        <v>173.650273118423-120.90162443215i</v>
      </c>
      <c r="F3069" s="57" t="str">
        <f t="shared" si="898"/>
        <v>3.64391133257187-1.53565351416025i</v>
      </c>
      <c r="G3069" s="57" t="str">
        <f t="shared" si="899"/>
        <v>0.948974823055085-0.2200491042078i</v>
      </c>
      <c r="H3069" s="57" t="str">
        <f t="shared" si="900"/>
        <v>1.22129041450884-145.009388306838i</v>
      </c>
      <c r="I3069" s="57" t="str">
        <f t="shared" si="901"/>
        <v>-0.615646932759131-1.49593303877913i</v>
      </c>
      <c r="K3069" s="57" t="str">
        <f t="shared" si="902"/>
        <v>0.000696910726273002-0.00179250604191678i</v>
      </c>
      <c r="L3069" s="57" t="str">
        <f t="shared" si="903"/>
        <v>0.000125-0.00522075281390898i</v>
      </c>
      <c r="M3069" s="57" t="str">
        <f t="shared" si="904"/>
        <v>0.0015-0.00251675196439503i</v>
      </c>
      <c r="N3069" s="57">
        <f t="shared" si="905"/>
        <v>42.901938526704271</v>
      </c>
      <c r="O3069" s="57">
        <f t="shared" si="906"/>
        <v>9.1521591853036153</v>
      </c>
      <c r="P3069" s="371">
        <f t="shared" si="907"/>
        <v>-9.1521591853036153</v>
      </c>
      <c r="Q3069" s="371">
        <f t="shared" si="908"/>
        <v>-137.09806147329573</v>
      </c>
      <c r="R3069" s="12">
        <f t="shared" si="909"/>
        <v>42.901938526704271</v>
      </c>
      <c r="S3069" s="57">
        <f t="shared" si="910"/>
        <v>96.106734645068457</v>
      </c>
      <c r="T3069" s="12">
        <f t="shared" si="893"/>
        <v>-9.1521591853036153</v>
      </c>
    </row>
    <row r="3070" spans="1:20" x14ac:dyDescent="0.25">
      <c r="A3070" s="57">
        <f t="shared" si="894"/>
        <v>606151.07745046448</v>
      </c>
      <c r="B3070" s="12">
        <f t="shared" si="911"/>
        <v>96471.940236719718</v>
      </c>
      <c r="C3070" s="57" t="str">
        <f t="shared" si="895"/>
        <v>-0.255058466068769-0.235414862018443i</v>
      </c>
      <c r="D3070" s="57" t="str">
        <f t="shared" si="896"/>
        <v>5.70417645645166-3.78754345072655i</v>
      </c>
      <c r="E3070" s="57" t="str">
        <f t="shared" si="897"/>
        <v>173.22077125222-121.331700589304i</v>
      </c>
      <c r="F3070" s="57" t="str">
        <f t="shared" si="898"/>
        <v>3.64249612029894-1.53592020431179i</v>
      </c>
      <c r="G3070" s="57" t="str">
        <f t="shared" si="899"/>
        <v>0.948606262820291-0.220799503981354i</v>
      </c>
      <c r="H3070" s="57" t="str">
        <f t="shared" si="900"/>
        <v>1.21104450164774-144.438358005346i</v>
      </c>
      <c r="I3070" s="57" t="str">
        <f t="shared" si="901"/>
        <v>-0.613391974519822-1.48944293361394i</v>
      </c>
      <c r="K3070" s="57" t="str">
        <f t="shared" si="902"/>
        <v>0.000696539473239268-0.0017865671562534i</v>
      </c>
      <c r="L3070" s="57" t="str">
        <f t="shared" si="903"/>
        <v>0.000125-0.00520098905549809i</v>
      </c>
      <c r="M3070" s="57" t="str">
        <f t="shared" si="904"/>
        <v>0.0015-0.00250722451125226i</v>
      </c>
      <c r="N3070" s="57">
        <f t="shared" si="905"/>
        <v>42.706512575419595</v>
      </c>
      <c r="O3070" s="57">
        <f t="shared" si="906"/>
        <v>9.1910314299062872</v>
      </c>
      <c r="P3070" s="371">
        <f t="shared" si="907"/>
        <v>-9.1910314299062872</v>
      </c>
      <c r="Q3070" s="371">
        <f t="shared" si="908"/>
        <v>-137.29348742458041</v>
      </c>
      <c r="R3070" s="12">
        <f t="shared" si="909"/>
        <v>42.706512575419595</v>
      </c>
      <c r="S3070" s="57">
        <f t="shared" si="910"/>
        <v>96.471940236719718</v>
      </c>
      <c r="T3070" s="12">
        <f t="shared" si="893"/>
        <v>-9.1910314299062872</v>
      </c>
    </row>
    <row r="3071" spans="1:20" x14ac:dyDescent="0.25">
      <c r="A3071" s="57">
        <f t="shared" si="894"/>
        <v>608454.45154477633</v>
      </c>
      <c r="B3071" s="12">
        <f t="shared" si="911"/>
        <v>96838.533609619262</v>
      </c>
      <c r="C3071" s="57" t="str">
        <f t="shared" si="895"/>
        <v>-0.254718326697498-0.233491692094056i</v>
      </c>
      <c r="D3071" s="57" t="str">
        <f t="shared" si="896"/>
        <v>5.6925297430304-3.79234674199735i</v>
      </c>
      <c r="E3071" s="57" t="str">
        <f t="shared" si="897"/>
        <v>172.788201849685-121.761154843753i</v>
      </c>
      <c r="F3071" s="57" t="str">
        <f t="shared" si="898"/>
        <v>3.641071243402-1.53620423232588i</v>
      </c>
      <c r="G3071" s="57" t="str">
        <f t="shared" si="899"/>
        <v>0.948235185651357-0.221551841211247i</v>
      </c>
      <c r="H3071" s="57" t="str">
        <f t="shared" si="900"/>
        <v>1.20088742638577-143.869744738349i</v>
      </c>
      <c r="I3071" s="57" t="str">
        <f t="shared" si="901"/>
        <v>-0.611152706844343-1.48297872069235i</v>
      </c>
      <c r="K3071" s="57" t="str">
        <f t="shared" si="902"/>
        <v>0.000696168454151741-0.00178065338491708i</v>
      </c>
      <c r="L3071" s="57" t="str">
        <f t="shared" si="903"/>
        <v>0.000125-0.00518130011506085i</v>
      </c>
      <c r="M3071" s="57" t="str">
        <f t="shared" si="904"/>
        <v>0.0015-0.00249773312537584i</v>
      </c>
      <c r="N3071" s="57">
        <f t="shared" si="905"/>
        <v>42.510433953068002</v>
      </c>
      <c r="O3071" s="57">
        <f t="shared" si="906"/>
        <v>9.2299641437221247</v>
      </c>
      <c r="P3071" s="371">
        <f t="shared" si="907"/>
        <v>-9.2299641437221247</v>
      </c>
      <c r="Q3071" s="371">
        <f t="shared" si="908"/>
        <v>-137.489566046932</v>
      </c>
      <c r="R3071" s="12">
        <f t="shared" si="909"/>
        <v>42.510433953068002</v>
      </c>
      <c r="S3071" s="57">
        <f t="shared" si="910"/>
        <v>96.838533609619262</v>
      </c>
      <c r="T3071" s="12">
        <f t="shared" si="893"/>
        <v>-9.2299641437221247</v>
      </c>
    </row>
    <row r="3072" spans="1:20" x14ac:dyDescent="0.25">
      <c r="A3072" s="57">
        <f t="shared" si="894"/>
        <v>610766.57846064644</v>
      </c>
      <c r="B3072" s="12">
        <f t="shared" si="911"/>
        <v>97206.520037335824</v>
      </c>
      <c r="C3072" s="57" t="str">
        <f t="shared" si="895"/>
        <v>-0.254374020135941-0.231573763674794i</v>
      </c>
      <c r="D3072" s="57" t="str">
        <f t="shared" si="896"/>
        <v>5.68084235245596-3.79712598778599i</v>
      </c>
      <c r="E3072" s="57" t="str">
        <f t="shared" si="897"/>
        <v>172.352555159657-122.189965883929i</v>
      </c>
      <c r="F3072" s="57" t="str">
        <f t="shared" si="898"/>
        <v>3.63963664395684-1.53650555349794i</v>
      </c>
      <c r="G3072" s="57" t="str">
        <f t="shared" si="899"/>
        <v>0.947861576463214-0.222306114013728i</v>
      </c>
      <c r="H3072" s="57" t="str">
        <f t="shared" si="900"/>
        <v>1.19081834112479-143.303536341311i</v>
      </c>
      <c r="I3072" s="57" t="str">
        <f t="shared" si="901"/>
        <v>-0.608928990446244-1.47654026395822i</v>
      </c>
      <c r="K3072" s="57" t="str">
        <f t="shared" si="902"/>
        <v>0.000695797650168007-0.0017747646376771i</v>
      </c>
      <c r="L3072" s="57" t="str">
        <f t="shared" si="903"/>
        <v>0.000125-0.00516168570936526i</v>
      </c>
      <c r="M3072" s="57" t="str">
        <f t="shared" si="904"/>
        <v>0.0015-0.00248827767022897i</v>
      </c>
      <c r="N3072" s="57">
        <f t="shared" si="905"/>
        <v>42.313700841895724</v>
      </c>
      <c r="O3072" s="57">
        <f t="shared" si="906"/>
        <v>9.2689577605775071</v>
      </c>
      <c r="P3072" s="371">
        <f t="shared" si="907"/>
        <v>-9.2689577605775071</v>
      </c>
      <c r="Q3072" s="371">
        <f t="shared" si="908"/>
        <v>-137.68629915810428</v>
      </c>
      <c r="R3072" s="12">
        <f t="shared" si="909"/>
        <v>42.313700841895724</v>
      </c>
      <c r="S3072" s="57">
        <f t="shared" si="910"/>
        <v>97.206520037335821</v>
      </c>
      <c r="T3072" s="12">
        <f t="shared" si="893"/>
        <v>-9.2689577605775071</v>
      </c>
    </row>
    <row r="3073" spans="1:20" x14ac:dyDescent="0.25">
      <c r="A3073" s="57">
        <f t="shared" si="894"/>
        <v>613087.4914587969</v>
      </c>
      <c r="B3073" s="12">
        <f t="shared" si="911"/>
        <v>97575.904813477697</v>
      </c>
      <c r="C3073" s="57" t="str">
        <f t="shared" si="895"/>
        <v>-0.254025538611912-0.229661082637017i</v>
      </c>
      <c r="D3073" s="57" t="str">
        <f t="shared" si="896"/>
        <v>5.66911440926514-3.80188084605787i</v>
      </c>
      <c r="E3073" s="57" t="str">
        <f t="shared" si="897"/>
        <v>171.913821527573-122.618112155385i</v>
      </c>
      <c r="F3073" s="57" t="str">
        <f t="shared" si="898"/>
        <v>3.63819226380929-1.53682412291283i</v>
      </c>
      <c r="G3073" s="57" t="str">
        <f t="shared" si="899"/>
        <v>0.947485420110916-0.223062320413281i</v>
      </c>
      <c r="H3073" s="57" t="str">
        <f t="shared" si="900"/>
        <v>1.18083640755177-142.739720732239i</v>
      </c>
      <c r="I3073" s="57" t="str">
        <f t="shared" si="901"/>
        <v>-0.606720687161799-1.47012742834894i</v>
      </c>
      <c r="K3073" s="57" t="str">
        <f t="shared" si="902"/>
        <v>0.000695427042492602-0.0017689008246015i</v>
      </c>
      <c r="L3073" s="57" t="str">
        <f t="shared" si="903"/>
        <v>0.000125-0.00514214555625151i</v>
      </c>
      <c r="M3073" s="57" t="str">
        <f t="shared" si="904"/>
        <v>0.0015-0.00247885800979176i</v>
      </c>
      <c r="N3073" s="57">
        <f t="shared" si="905"/>
        <v>42.116311429495113</v>
      </c>
      <c r="O3073" s="57">
        <f t="shared" si="906"/>
        <v>9.3080127182334547</v>
      </c>
      <c r="P3073" s="371">
        <f t="shared" si="907"/>
        <v>-9.3080127182334547</v>
      </c>
      <c r="Q3073" s="371">
        <f t="shared" si="908"/>
        <v>-137.88368857050489</v>
      </c>
      <c r="R3073" s="12">
        <f t="shared" si="909"/>
        <v>42.116311429495113</v>
      </c>
      <c r="S3073" s="57">
        <f t="shared" si="910"/>
        <v>97.575904813477692</v>
      </c>
      <c r="T3073" s="12">
        <f t="shared" si="893"/>
        <v>-9.3080127182334547</v>
      </c>
    </row>
    <row r="3074" spans="1:20" x14ac:dyDescent="0.25">
      <c r="A3074" s="57">
        <f t="shared" si="894"/>
        <v>615417.22392634035</v>
      </c>
      <c r="B3074" s="12">
        <f t="shared" si="911"/>
        <v>97946.693251768913</v>
      </c>
      <c r="C3074" s="57" t="str">
        <f t="shared" si="895"/>
        <v>-0.253672874410143-0.227753655132137i</v>
      </c>
      <c r="D3074" s="57" t="str">
        <f t="shared" si="896"/>
        <v>5.65734604120193-3.80661097499356i</v>
      </c>
      <c r="E3074" s="57" t="str">
        <f t="shared" si="897"/>
        <v>171.471991399017-123.045571859493i</v>
      </c>
      <c r="F3074" s="57" t="str">
        <f t="shared" si="898"/>
        <v>3.63673804457613-1.53715989544068i</v>
      </c>
      <c r="G3074" s="57" t="str">
        <f t="shared" si="899"/>
        <v>0.947106701389872-0.223820458341653i</v>
      </c>
      <c r="H3074" s="57" t="str">
        <f t="shared" si="900"/>
        <v>1.17094079652077-142.178285910908i</v>
      </c>
      <c r="I3074" s="57" t="str">
        <f t="shared" si="901"/>
        <v>-0.604527659939355-1.4637400797865i</v>
      </c>
      <c r="K3074" s="57" t="str">
        <f t="shared" si="902"/>
        <v>0.000695056612376422-0.00176306185605542i</v>
      </c>
      <c r="L3074" s="57" t="str">
        <f t="shared" si="903"/>
        <v>0.000125-0.00512267937462792i</v>
      </c>
      <c r="M3074" s="57" t="str">
        <f t="shared" si="904"/>
        <v>0.0015-0.00246947400855923i</v>
      </c>
      <c r="N3074" s="57">
        <f t="shared" si="905"/>
        <v>41.918263909060926</v>
      </c>
      <c r="O3074" s="57">
        <f t="shared" si="906"/>
        <v>9.3471294584060054</v>
      </c>
      <c r="P3074" s="371">
        <f t="shared" si="907"/>
        <v>-9.3471294584060054</v>
      </c>
      <c r="Q3074" s="371">
        <f t="shared" si="908"/>
        <v>-138.08173609093907</v>
      </c>
      <c r="R3074" s="12">
        <f t="shared" si="909"/>
        <v>41.918263909060926</v>
      </c>
      <c r="S3074" s="57">
        <f t="shared" si="910"/>
        <v>97.946693251768906</v>
      </c>
      <c r="T3074" s="12">
        <f t="shared" si="893"/>
        <v>-9.3471294584060054</v>
      </c>
    </row>
    <row r="3075" spans="1:20" x14ac:dyDescent="0.25">
      <c r="A3075" s="57">
        <f t="shared" si="894"/>
        <v>617755.80937726051</v>
      </c>
      <c r="B3075" s="12">
        <f t="shared" si="911"/>
        <v>98318.89068612564</v>
      </c>
      <c r="C3075" s="57" t="str">
        <f t="shared" si="895"/>
        <v>-0.253316019875536-0.225851487588528i</v>
      </c>
      <c r="D3075" s="57" t="str">
        <f t="shared" si="896"/>
        <v>5.64553737922656-3.81131603302426i</v>
      </c>
      <c r="E3075" s="57" t="str">
        <f t="shared" si="897"/>
        <v>171.027055323346-123.472322952195i</v>
      </c>
      <c r="F3075" s="57" t="str">
        <f t="shared" si="898"/>
        <v>3.63527392764607-1.53751282573258i</v>
      </c>
      <c r="G3075" s="57" t="str">
        <f t="shared" si="899"/>
        <v>0.946725405036087-0.224580525636896i</v>
      </c>
      <c r="H3075" s="57" t="str">
        <f t="shared" si="900"/>
        <v>1.16113068793645-141.619219958102i</v>
      </c>
      <c r="I3075" s="57" t="str">
        <f t="shared" si="901"/>
        <v>-0.60234977282878-1.45737808516859i</v>
      </c>
      <c r="K3075" s="57" t="str">
        <f t="shared" si="902"/>
        <v>0.000694686341116108-0.00175724764269938i</v>
      </c>
      <c r="L3075" s="57" t="str">
        <f t="shared" si="903"/>
        <v>0.000125-0.00510328688446694i</v>
      </c>
      <c r="M3075" s="57" t="str">
        <f t="shared" si="904"/>
        <v>0.0015-0.00246012553153939i</v>
      </c>
      <c r="N3075" s="57">
        <f t="shared" si="905"/>
        <v>41.719556479648617</v>
      </c>
      <c r="O3075" s="57">
        <f t="shared" si="906"/>
        <v>9.3863084267855665</v>
      </c>
      <c r="P3075" s="371">
        <f t="shared" si="907"/>
        <v>-9.3863084267855665</v>
      </c>
      <c r="Q3075" s="371">
        <f t="shared" si="908"/>
        <v>-138.28044352035138</v>
      </c>
      <c r="R3075" s="12">
        <f t="shared" si="909"/>
        <v>41.719556479648617</v>
      </c>
      <c r="S3075" s="57">
        <f t="shared" si="910"/>
        <v>98.318890686125641</v>
      </c>
      <c r="T3075" s="12">
        <f t="shared" si="893"/>
        <v>-9.3863084267855665</v>
      </c>
    </row>
    <row r="3076" spans="1:20" x14ac:dyDescent="0.25">
      <c r="A3076" s="57">
        <f t="shared" si="894"/>
        <v>620103.28145289409</v>
      </c>
      <c r="B3076" s="12">
        <f t="shared" si="911"/>
        <v>98692.502470732914</v>
      </c>
      <c r="C3076" s="57" t="str">
        <f t="shared" si="895"/>
        <v>-0.252954967416448-0.223954586713375i</v>
      </c>
      <c r="D3076" s="57" t="str">
        <f t="shared" si="896"/>
        <v>5.63368855752406-3.81599567886775i</v>
      </c>
      <c r="E3076" s="57" t="str">
        <f t="shared" si="897"/>
        <v>170.579003957339-123.898343142771i</v>
      </c>
      <c r="F3076" s="57" t="str">
        <f t="shared" si="898"/>
        <v>3.63379985418068-1.53788286821636i</v>
      </c>
      <c r="G3076" s="57" t="str">
        <f t="shared" si="899"/>
        <v>0.946341515726407-0.225342520042387i</v>
      </c>
      <c r="H3076" s="57" t="str">
        <f t="shared" si="900"/>
        <v>1.15140527063947-141.062511034858i</v>
      </c>
      <c r="I3076" s="57" t="str">
        <f t="shared" si="901"/>
        <v>-0.600186890971052-1.45104131235992i</v>
      </c>
      <c r="K3076" s="57" t="str">
        <f t="shared" si="902"/>
        <v>0.000694316210053472-0.00175145809548758i</v>
      </c>
      <c r="L3076" s="57" t="str">
        <f t="shared" si="903"/>
        <v>0.000125-0.0050839678068011i</v>
      </c>
      <c r="M3076" s="57" t="str">
        <f t="shared" si="904"/>
        <v>0.0015-0.00245081244425123i</v>
      </c>
      <c r="N3076" s="57">
        <f t="shared" si="905"/>
        <v>41.520187346435563</v>
      </c>
      <c r="O3076" s="57">
        <f t="shared" si="906"/>
        <v>9.4255500730572557</v>
      </c>
      <c r="P3076" s="371">
        <f t="shared" si="907"/>
        <v>-9.4255500730572557</v>
      </c>
      <c r="Q3076" s="371">
        <f t="shared" si="908"/>
        <v>-138.47981265356444</v>
      </c>
      <c r="R3076" s="12">
        <f t="shared" si="909"/>
        <v>41.520187346435563</v>
      </c>
      <c r="S3076" s="57">
        <f t="shared" si="910"/>
        <v>98.692502470732919</v>
      </c>
      <c r="T3076" s="12">
        <f t="shared" si="893"/>
        <v>-9.4255500730572557</v>
      </c>
    </row>
    <row r="3077" spans="1:20" x14ac:dyDescent="0.25">
      <c r="A3077" s="57">
        <f t="shared" si="894"/>
        <v>622459.67392241512</v>
      </c>
      <c r="B3077" s="12">
        <f t="shared" si="911"/>
        <v>99067.533980121705</v>
      </c>
      <c r="C3077" s="57" t="str">
        <f t="shared" si="895"/>
        <v>-0.252589709508078-0.222062959494509i</v>
      </c>
      <c r="D3077" s="57" t="str">
        <f t="shared" si="896"/>
        <v>5.62179971351227-3.8206495715643i</v>
      </c>
      <c r="E3077" s="57" t="str">
        <f t="shared" si="897"/>
        <v>170.127828068932-124.323609892658i</v>
      </c>
      <c r="F3077" s="57" t="str">
        <f t="shared" si="898"/>
        <v>3.63231576511532-1.53826997709229i</v>
      </c>
      <c r="G3077" s="57" t="str">
        <f t="shared" si="899"/>
        <v>0.945955018078783-0.226106439205859i</v>
      </c>
      <c r="H3077" s="57" t="str">
        <f t="shared" si="900"/>
        <v>1.14176374229339-140.508147381719i</v>
      </c>
      <c r="I3077" s="57" t="str">
        <f t="shared" si="901"/>
        <v>-0.59803888058793-1.44472963018343i</v>
      </c>
      <c r="K3077" s="57" t="str">
        <f t="shared" si="902"/>
        <v>0.000693946200574861-0.00174569312566623i</v>
      </c>
      <c r="L3077" s="57" t="str">
        <f t="shared" si="903"/>
        <v>0.000125-0.00506472186371897i</v>
      </c>
      <c r="M3077" s="57" t="str">
        <f t="shared" si="904"/>
        <v>0.0015-0.00244153461272288i</v>
      </c>
      <c r="N3077" s="57">
        <f t="shared" si="905"/>
        <v>41.320154720983396</v>
      </c>
      <c r="O3077" s="57">
        <f t="shared" si="906"/>
        <v>9.4648548509200641</v>
      </c>
      <c r="P3077" s="371">
        <f t="shared" si="907"/>
        <v>-9.4648548509200641</v>
      </c>
      <c r="Q3077" s="371">
        <f t="shared" si="908"/>
        <v>-138.6798452790166</v>
      </c>
      <c r="R3077" s="12">
        <f t="shared" si="909"/>
        <v>41.320154720983396</v>
      </c>
      <c r="S3077" s="57">
        <f t="shared" si="910"/>
        <v>99.067533980121709</v>
      </c>
      <c r="T3077" s="12">
        <f t="shared" si="893"/>
        <v>-9.4648548509200641</v>
      </c>
    </row>
    <row r="3078" spans="1:20" x14ac:dyDescent="0.25">
      <c r="A3078" s="57">
        <f t="shared" si="894"/>
        <v>624825.02068332036</v>
      </c>
      <c r="B3078" s="12">
        <f t="shared" si="911"/>
        <v>99443.990609246175</v>
      </c>
      <c r="C3078" s="57" t="str">
        <f t="shared" si="895"/>
        <v>-0.252220238695884-0.220176613202224i</v>
      </c>
      <c r="D3078" s="57" t="str">
        <f t="shared" si="896"/>
        <v>5.60987098784967-3.82527737051317i</v>
      </c>
      <c r="E3078" s="57" t="str">
        <f t="shared" si="897"/>
        <v>169.673518540996-124.748100414289i</v>
      </c>
      <c r="F3078" s="57" t="str">
        <f t="shared" si="898"/>
        <v>3.63082160116028-1.53867410632878i</v>
      </c>
      <c r="G3078" s="57" t="str">
        <f t="shared" si="899"/>
        <v>0.945565896652534-0.226872280678411i</v>
      </c>
      <c r="H3078" s="57" t="str">
        <f t="shared" si="900"/>
        <v>1.13220530927331-139.956117318002i</v>
      </c>
      <c r="I3078" s="57" t="str">
        <f t="shared" si="901"/>
        <v>-0.59590560897178-1.4384429084119i</v>
      </c>
      <c r="K3078" s="57" t="str">
        <f t="shared" si="902"/>
        <v>0.000693576294110612-0.00173995264477181i</v>
      </c>
      <c r="L3078" s="57" t="str">
        <f t="shared" si="903"/>
        <v>0.000125-0.0050455487783612i</v>
      </c>
      <c r="M3078" s="57" t="str">
        <f t="shared" si="904"/>
        <v>0.0015-0.00243229190348962i</v>
      </c>
      <c r="N3078" s="57">
        <f t="shared" si="905"/>
        <v>41.119456821509317</v>
      </c>
      <c r="O3078" s="57">
        <f t="shared" si="906"/>
        <v>9.5042232181062456</v>
      </c>
      <c r="P3078" s="371">
        <f t="shared" si="907"/>
        <v>-9.5042232181062456</v>
      </c>
      <c r="Q3078" s="371">
        <f t="shared" si="908"/>
        <v>-138.88054317849068</v>
      </c>
      <c r="R3078" s="12">
        <f t="shared" si="909"/>
        <v>41.119456821509317</v>
      </c>
      <c r="S3078" s="57">
        <f t="shared" si="910"/>
        <v>99.443990609246171</v>
      </c>
      <c r="T3078" s="12">
        <f t="shared" si="893"/>
        <v>-9.5042232181062456</v>
      </c>
    </row>
    <row r="3079" spans="1:20" x14ac:dyDescent="0.25">
      <c r="A3079" s="57">
        <f t="shared" si="894"/>
        <v>627199.35576191696</v>
      </c>
      <c r="B3079" s="12">
        <f t="shared" si="911"/>
        <v>99821.877773561311</v>
      </c>
      <c r="C3079" s="57" t="str">
        <f t="shared" si="895"/>
        <v>-0.251846547599079-0.218295555391046i</v>
      </c>
      <c r="D3079" s="57" t="str">
        <f t="shared" si="896"/>
        <v>5.59790252444247-3.82987873550904i</v>
      </c>
      <c r="E3079" s="57" t="str">
        <f t="shared" si="897"/>
        <v>169.216066375175-125.171791669981i</v>
      </c>
      <c r="F3079" s="57" t="str">
        <f t="shared" si="898"/>
        <v>3.62931730280174-1.53909520965808i</v>
      </c>
      <c r="G3079" s="57" t="str">
        <f t="shared" si="899"/>
        <v>0.945174135948629-0.227640041913526i</v>
      </c>
      <c r="H3079" s="57" t="str">
        <f t="shared" si="900"/>
        <v>1.12272918655613-139.406409241065i</v>
      </c>
      <c r="I3079" s="57" t="str">
        <f t="shared" si="901"/>
        <v>-0.593786944475478-1.43218101775942i</v>
      </c>
      <c r="K3079" s="57" t="str">
        <f t="shared" si="902"/>
        <v>0.000693206472134466-0.00173423656462939i</v>
      </c>
      <c r="L3079" s="57" t="str">
        <f t="shared" si="903"/>
        <v>0.000125-0.00502644827491651i</v>
      </c>
      <c r="M3079" s="57" t="str">
        <f t="shared" si="904"/>
        <v>0.0015-0.00242308418359197i</v>
      </c>
      <c r="N3079" s="57">
        <f t="shared" si="905"/>
        <v>40.91809187315738</v>
      </c>
      <c r="O3079" s="57">
        <f t="shared" si="906"/>
        <v>9.5436556364005334</v>
      </c>
      <c r="P3079" s="371">
        <f t="shared" si="907"/>
        <v>-9.5436556364005334</v>
      </c>
      <c r="Q3079" s="371">
        <f t="shared" si="908"/>
        <v>-139.08190812684262</v>
      </c>
      <c r="R3079" s="12">
        <f t="shared" si="909"/>
        <v>40.91809187315738</v>
      </c>
      <c r="S3079" s="57">
        <f t="shared" si="910"/>
        <v>99.821877773561312</v>
      </c>
      <c r="T3079" s="12">
        <f t="shared" si="893"/>
        <v>-9.5436556364005334</v>
      </c>
    </row>
    <row r="3080" spans="1:20" x14ac:dyDescent="0.25">
      <c r="A3080" s="57">
        <f t="shared" si="894"/>
        <v>629582.71331381227</v>
      </c>
      <c r="B3080" s="12">
        <f t="shared" si="911"/>
        <v>100201.20090910085</v>
      </c>
      <c r="C3080" s="57" t="str">
        <f t="shared" si="895"/>
        <v>-0.251468628914185-0.216419793901477i</v>
      </c>
      <c r="D3080" s="57" t="str">
        <f t="shared" si="896"/>
        <v>5.58589447045137-3.83445332677891i</v>
      </c>
      <c r="E3080" s="57" t="str">
        <f t="shared" si="897"/>
        <v>168.755462695778-125.594660370848i</v>
      </c>
      <c r="F3080" s="57" t="str">
        <f t="shared" si="898"/>
        <v>3.62780281030296-1.53953324057189i</v>
      </c>
      <c r="G3080" s="57" t="str">
        <f t="shared" si="899"/>
        <v>0.944779720409971-0.228409720266077i</v>
      </c>
      <c r="H3080" s="57" t="str">
        <f t="shared" si="900"/>
        <v>1.11333459761235-138.859011625593i</v>
      </c>
      <c r="I3080" s="57" t="str">
        <f t="shared" si="901"/>
        <v>-0.59168275650244-1.42594382987316i</v>
      </c>
      <c r="K3080" s="57" t="str">
        <f t="shared" si="902"/>
        <v>0.000692836716163004-0.00172854479735095i</v>
      </c>
      <c r="L3080" s="57" t="str">
        <f t="shared" si="903"/>
        <v>0.000125-0.00500742007861777i</v>
      </c>
      <c r="M3080" s="57" t="str">
        <f t="shared" si="904"/>
        <v>0.0015-0.00241391132057379i</v>
      </c>
      <c r="N3080" s="57">
        <f t="shared" si="905"/>
        <v>40.716058108275092</v>
      </c>
      <c r="O3080" s="57">
        <f t="shared" si="906"/>
        <v>9.5831525716591202</v>
      </c>
      <c r="P3080" s="371">
        <f t="shared" si="907"/>
        <v>-9.5831525716591202</v>
      </c>
      <c r="Q3080" s="371">
        <f t="shared" si="908"/>
        <v>-139.28394189172491</v>
      </c>
      <c r="R3080" s="12">
        <f t="shared" si="909"/>
        <v>40.716058108275092</v>
      </c>
      <c r="S3080" s="57">
        <f t="shared" si="910"/>
        <v>100.20120090910085</v>
      </c>
      <c r="T3080" s="12">
        <f t="shared" si="893"/>
        <v>-9.5831525716591202</v>
      </c>
    </row>
    <row r="3081" spans="1:20" x14ac:dyDescent="0.25">
      <c r="A3081" s="57">
        <f t="shared" si="894"/>
        <v>631975.12762440485</v>
      </c>
      <c r="B3081" s="12">
        <f t="shared" si="911"/>
        <v>100581.96547255544</v>
      </c>
      <c r="C3081" s="57" t="str">
        <f t="shared" si="895"/>
        <v>-0.25108647541868-0.214549336861701i</v>
      </c>
      <c r="D3081" s="57" t="str">
        <f t="shared" si="896"/>
        <v>5.57384697629783-3.83900080501914i</v>
      </c>
      <c r="E3081" s="57" t="str">
        <f t="shared" si="897"/>
        <v>168.291698753737-126.016682975778i</v>
      </c>
      <c r="F3081" s="57" t="str">
        <f t="shared" si="898"/>
        <v>3.62627806370534-1.5399881523171i</v>
      </c>
      <c r="G3081" s="57" t="str">
        <f t="shared" si="899"/>
        <v>0.944382634421699-0.229181312991331i</v>
      </c>
      <c r="H3081" s="57" t="str">
        <f t="shared" si="900"/>
        <v>1.10402077429949-138.313913022881i</v>
      </c>
      <c r="I3081" s="57" t="str">
        <f t="shared" si="901"/>
        <v>-0.589592915496771-1.41973121732505i</v>
      </c>
      <c r="K3081" s="57" t="str">
        <f t="shared" si="902"/>
        <v>0.000692467007755084-0.00172287725533367i</v>
      </c>
      <c r="L3081" s="57" t="str">
        <f t="shared" si="903"/>
        <v>0.000125-0.00498846391573796i</v>
      </c>
      <c r="M3081" s="57" t="str">
        <f t="shared" si="904"/>
        <v>0.0015-0.00240477318248037i</v>
      </c>
      <c r="N3081" s="57">
        <f t="shared" si="905"/>
        <v>40.513353766690102</v>
      </c>
      <c r="O3081" s="57">
        <f t="shared" si="906"/>
        <v>9.6227144938279281</v>
      </c>
      <c r="P3081" s="371">
        <f t="shared" si="907"/>
        <v>-9.6227144938279281</v>
      </c>
      <c r="Q3081" s="371">
        <f t="shared" si="908"/>
        <v>-139.4866462333099</v>
      </c>
      <c r="R3081" s="12">
        <f t="shared" si="909"/>
        <v>40.513353766690102</v>
      </c>
      <c r="S3081" s="57">
        <f t="shared" si="910"/>
        <v>100.58196547255544</v>
      </c>
      <c r="T3081" s="12">
        <f t="shared" si="893"/>
        <v>-9.6227144938279281</v>
      </c>
    </row>
    <row r="3082" spans="1:20" x14ac:dyDescent="0.25">
      <c r="A3082" s="57">
        <f t="shared" si="894"/>
        <v>634376.63310937758</v>
      </c>
      <c r="B3082" s="12">
        <f t="shared" si="911"/>
        <v>100964.17694135115</v>
      </c>
      <c r="C3082" s="57" t="str">
        <f t="shared" si="895"/>
        <v>-0.250700079974653-0.212684192689261i</v>
      </c>
      <c r="D3082" s="57" t="str">
        <f t="shared" si="896"/>
        <v>5.56176019566993-3.84352083143276i</v>
      </c>
      <c r="E3082" s="57" t="str">
        <f t="shared" si="897"/>
        <v>167.82476593061-126.437835690417i</v>
      </c>
      <c r="F3082" s="57" t="str">
        <f t="shared" si="898"/>
        <v>3.6247430028297-1.54045989789134i</v>
      </c>
      <c r="G3082" s="57" t="str">
        <f t="shared" si="899"/>
        <v>0.943982862311489-0.229954817243948i</v>
      </c>
      <c r="H3082" s="57" t="str">
        <f t="shared" si="900"/>
        <v>1.09478695675697-137.771102060135i</v>
      </c>
      <c r="I3082" s="57" t="str">
        <f t="shared" si="901"/>
        <v>-0.587517292933502-1.41354305360379i</v>
      </c>
      <c r="K3082" s="57" t="str">
        <f t="shared" si="902"/>
        <v>0.000692097328511307-0.00171723385125821i</v>
      </c>
      <c r="L3082" s="57" t="str">
        <f t="shared" si="903"/>
        <v>0.000125-0.00496957951358632i</v>
      </c>
      <c r="M3082" s="57" t="str">
        <f t="shared" si="904"/>
        <v>0.0015-0.00239566963785651i</v>
      </c>
      <c r="N3082" s="57">
        <f t="shared" si="905"/>
        <v>40.309977095998079</v>
      </c>
      <c r="O3082" s="57">
        <f t="shared" si="906"/>
        <v>9.6623418769616833</v>
      </c>
      <c r="P3082" s="371">
        <f t="shared" si="907"/>
        <v>-9.6623418769616833</v>
      </c>
      <c r="Q3082" s="371">
        <f t="shared" si="908"/>
        <v>-139.69002290400192</v>
      </c>
      <c r="R3082" s="12">
        <f t="shared" si="909"/>
        <v>40.309977095998079</v>
      </c>
      <c r="S3082" s="57">
        <f t="shared" si="910"/>
        <v>100.96417694135116</v>
      </c>
      <c r="T3082" s="12">
        <f t="shared" si="893"/>
        <v>-9.6623418769616833</v>
      </c>
    </row>
    <row r="3083" spans="1:20" x14ac:dyDescent="0.25">
      <c r="A3083" s="57">
        <f t="shared" si="894"/>
        <v>636787.26431519317</v>
      </c>
      <c r="B3083" s="12">
        <f t="shared" si="911"/>
        <v>101347.84081372828</v>
      </c>
      <c r="C3083" s="57" t="str">
        <f t="shared" si="895"/>
        <v>-0.250309435532582-0.210824370092691i</v>
      </c>
      <c r="D3083" s="57" t="str">
        <f t="shared" si="896"/>
        <v>5.54963428552758-3.84801306776691i</v>
      </c>
      <c r="E3083" s="57" t="str">
        <f t="shared" si="897"/>
        <v>167.354655742654-126.858094466223i</v>
      </c>
      <c r="F3083" s="57" t="str">
        <f t="shared" si="898"/>
        <v>3.6231975672774-1.54094843003864i</v>
      </c>
      <c r="G3083" s="57" t="str">
        <f t="shared" si="899"/>
        <v>0.943580388349876-0.230730230076973i</v>
      </c>
      <c r="H3083" s="57" t="str">
        <f t="shared" si="900"/>
        <v>1.08563239330263-137.230567439776i</v>
      </c>
      <c r="I3083" s="57" t="str">
        <f t="shared" si="901"/>
        <v>-0.585455761308955-1.40737921310676i</v>
      </c>
      <c r="K3083" s="57" t="str">
        <f t="shared" si="902"/>
        <v>0.000691727660073459-0.00171161449808707i</v>
      </c>
      <c r="L3083" s="57" t="str">
        <f t="shared" si="903"/>
        <v>0.000125-0.00495076660050442i</v>
      </c>
      <c r="M3083" s="57" t="str">
        <f t="shared" si="904"/>
        <v>0.0015-0.00238660055574468i</v>
      </c>
      <c r="N3083" s="57">
        <f t="shared" si="905"/>
        <v>40.105926351846307</v>
      </c>
      <c r="O3083" s="57">
        <f t="shared" si="906"/>
        <v>9.7020351992417293</v>
      </c>
      <c r="P3083" s="371">
        <f t="shared" si="907"/>
        <v>-9.7020351992417293</v>
      </c>
      <c r="Q3083" s="371">
        <f t="shared" si="908"/>
        <v>-139.89407364815369</v>
      </c>
      <c r="R3083" s="12">
        <f t="shared" si="909"/>
        <v>40.105926351846307</v>
      </c>
      <c r="S3083" s="57">
        <f t="shared" si="910"/>
        <v>101.34784081372828</v>
      </c>
      <c r="T3083" s="12">
        <f t="shared" si="893"/>
        <v>-9.7020351992417293</v>
      </c>
    </row>
    <row r="3084" spans="1:20" x14ac:dyDescent="0.25">
      <c r="A3084" s="57">
        <f t="shared" si="894"/>
        <v>639207.05591959087</v>
      </c>
      <c r="B3084" s="12">
        <f t="shared" si="911"/>
        <v>101732.96260882045</v>
      </c>
      <c r="C3084" s="57" t="str">
        <f t="shared" si="895"/>
        <v>-0.249914535135156-0.208969878073125i</v>
      </c>
      <c r="D3084" s="57" t="str">
        <f t="shared" si="896"/>
        <v>5.53746940610747-3.85247717635065i</v>
      </c>
      <c r="E3084" s="57" t="str">
        <f t="shared" si="897"/>
        <v>166.88135984495-127.277434999559i</v>
      </c>
      <c r="F3084" s="57" t="str">
        <f t="shared" si="898"/>
        <v>3.62164169643166-1.54145370124504i</v>
      </c>
      <c r="G3084" s="57" t="str">
        <f t="shared" si="899"/>
        <v>0.943175196750583-0.231507548440827i</v>
      </c>
      <c r="H3084" s="57" t="str">
        <f t="shared" si="900"/>
        <v>1.07655634033058-136.692297938753i</v>
      </c>
      <c r="I3084" s="57" t="str">
        <f t="shared" si="901"/>
        <v>-0.583408194131209-1.40123957113212i</v>
      </c>
      <c r="K3084" s="57" t="str">
        <f t="shared" si="902"/>
        <v>0.00069135798412399-0.00170601910906284i</v>
      </c>
      <c r="L3084" s="57" t="str">
        <f t="shared" si="903"/>
        <v>0.000125-0.00493202490586214i</v>
      </c>
      <c r="M3084" s="57" t="str">
        <f t="shared" si="904"/>
        <v>0.0015-0.00237756580568308i</v>
      </c>
      <c r="N3084" s="57">
        <f t="shared" si="905"/>
        <v>39.901199798226031</v>
      </c>
      <c r="O3084" s="57">
        <f t="shared" si="906"/>
        <v>9.7417949429937636</v>
      </c>
      <c r="P3084" s="371">
        <f t="shared" si="907"/>
        <v>-9.7417949429937636</v>
      </c>
      <c r="Q3084" s="371">
        <f t="shared" si="908"/>
        <v>-140.09880020177397</v>
      </c>
      <c r="R3084" s="12">
        <f t="shared" si="909"/>
        <v>39.901199798226031</v>
      </c>
      <c r="S3084" s="57">
        <f t="shared" si="910"/>
        <v>101.73296260882046</v>
      </c>
      <c r="T3084" s="12">
        <f t="shared" si="893"/>
        <v>-9.7417949429937636</v>
      </c>
    </row>
    <row r="3085" spans="1:20" x14ac:dyDescent="0.25">
      <c r="A3085" s="57">
        <f t="shared" si="894"/>
        <v>641636.04273208533</v>
      </c>
      <c r="B3085" s="12">
        <f t="shared" si="911"/>
        <v>102119.54786673398</v>
      </c>
      <c r="C3085" s="57" t="str">
        <f t="shared" si="895"/>
        <v>-0.24951537192115-0.207120725925855i</v>
      </c>
      <c r="D3085" s="57" t="str">
        <f t="shared" si="896"/>
        <v>5.52526572092731-3.85691282013286i</v>
      </c>
      <c r="E3085" s="57" t="str">
        <f t="shared" si="897"/>
        <v>166.404870035588-127.695832730814i</v>
      </c>
      <c r="F3085" s="57" t="str">
        <f t="shared" si="898"/>
        <v>3.62007532945886-1.54197566373413i</v>
      </c>
      <c r="G3085" s="57" t="str">
        <f t="shared" si="899"/>
        <v>0.942767271670856-0.23228676918229i</v>
      </c>
      <c r="H3085" s="57" t="str">
        <f t="shared" si="900"/>
        <v>1.06755806221069-136.156282407866i</v>
      </c>
      <c r="I3085" s="57" t="str">
        <f t="shared" si="901"/>
        <v>-0.581374465910663-1.39512400387108i</v>
      </c>
      <c r="K3085" s="57" t="str">
        <f t="shared" si="902"/>
        <v>0.000690988282385497-0.00170044759770658i</v>
      </c>
      <c r="L3085" s="57" t="str">
        <f t="shared" si="903"/>
        <v>0.000125-0.00491335416005394i</v>
      </c>
      <c r="M3085" s="57" t="str">
        <f t="shared" si="904"/>
        <v>0.0015-0.00236856525770381i</v>
      </c>
      <c r="N3085" s="57">
        <f t="shared" si="905"/>
        <v>39.695795707768184</v>
      </c>
      <c r="O3085" s="57">
        <f t="shared" si="906"/>
        <v>9.7816215947057668</v>
      </c>
      <c r="P3085" s="371">
        <f t="shared" si="907"/>
        <v>-9.7816215947057668</v>
      </c>
      <c r="Q3085" s="371">
        <f t="shared" si="908"/>
        <v>-140.30420429223182</v>
      </c>
      <c r="R3085" s="12">
        <f t="shared" si="909"/>
        <v>39.695795707768184</v>
      </c>
      <c r="S3085" s="57">
        <f t="shared" si="910"/>
        <v>102.11954786673398</v>
      </c>
      <c r="T3085" s="12">
        <f t="shared" si="893"/>
        <v>-9.7816215947057668</v>
      </c>
    </row>
    <row r="3086" spans="1:20" x14ac:dyDescent="0.25">
      <c r="A3086" s="57">
        <f t="shared" si="894"/>
        <v>644074.2596944673</v>
      </c>
      <c r="B3086" s="12">
        <f t="shared" si="911"/>
        <v>102507.60214862757</v>
      </c>
      <c r="C3086" s="57" t="str">
        <f t="shared" si="895"/>
        <v>-0.24911193912938-0.205276923241832i</v>
      </c>
      <c r="D3086" s="57" t="str">
        <f t="shared" si="896"/>
        <v>5.5130233967897-3.86131966272036i</v>
      </c>
      <c r="E3086" s="57" t="str">
        <f t="shared" si="897"/>
        <v>165.925178259899-128.113262843597i</v>
      </c>
      <c r="F3086" s="57" t="str">
        <f t="shared" si="898"/>
        <v>3.61849840530983-1.54251426946266i</v>
      </c>
      <c r="G3086" s="57" t="str">
        <f t="shared" si="899"/>
        <v>0.942356597211815-0.23306788904348i</v>
      </c>
      <c r="H3086" s="57" t="str">
        <f t="shared" si="900"/>
        <v>1.05863683118937-135.622509771091i</v>
      </c>
      <c r="I3086" s="57" t="str">
        <f t="shared" si="901"/>
        <v>-0.579354452150704-1.38903238840011i</v>
      </c>
      <c r="K3086" s="57" t="str">
        <f t="shared" si="902"/>
        <v>0.000690618536620188-0.00169489987781604i</v>
      </c>
      <c r="L3086" s="57" t="str">
        <f t="shared" si="903"/>
        <v>0.000125-0.00489475409449485i</v>
      </c>
      <c r="M3086" s="57" t="str">
        <f t="shared" si="904"/>
        <v>0.0015-0.00235959878233096i</v>
      </c>
      <c r="N3086" s="57">
        <f t="shared" si="905"/>
        <v>39.489712362039427</v>
      </c>
      <c r="O3086" s="57">
        <f t="shared" si="906"/>
        <v>9.821515645045654</v>
      </c>
      <c r="P3086" s="371">
        <f t="shared" si="907"/>
        <v>-9.821515645045654</v>
      </c>
      <c r="Q3086" s="371">
        <f t="shared" si="908"/>
        <v>-140.51028763796057</v>
      </c>
      <c r="R3086" s="12">
        <f t="shared" si="909"/>
        <v>39.489712362039427</v>
      </c>
      <c r="S3086" s="57">
        <f t="shared" si="910"/>
        <v>102.50760214862757</v>
      </c>
      <c r="T3086" s="12">
        <f t="shared" si="893"/>
        <v>-9.821515645045654</v>
      </c>
    </row>
    <row r="3087" spans="1:20" x14ac:dyDescent="0.25">
      <c r="A3087" s="57">
        <f t="shared" si="894"/>
        <v>646521.74188130628</v>
      </c>
      <c r="B3087" s="12">
        <f t="shared" si="911"/>
        <v>102897.13103679236</v>
      </c>
      <c r="C3087" s="57" t="str">
        <f t="shared" si="895"/>
        <v>-0.248704230102726-0.20343847990917i</v>
      </c>
      <c r="D3087" s="57" t="str">
        <f t="shared" si="896"/>
        <v>5.50074260378553-3.8656973684163i</v>
      </c>
      <c r="E3087" s="57" t="str">
        <f t="shared" si="897"/>
        <v>165.442276614767-128.529700263959i</v>
      </c>
      <c r="F3087" s="57" t="str">
        <f t="shared" si="898"/>
        <v>3.61691086272129-1.54306947011609i</v>
      </c>
      <c r="G3087" s="57" t="str">
        <f t="shared" si="899"/>
        <v>0.941943157418813-0.233850904660834i</v>
      </c>
      <c r="H3087" s="57" t="str">
        <f t="shared" si="900"/>
        <v>1.04979192729184-135.09096902492i</v>
      </c>
      <c r="I3087" s="57" t="str">
        <f t="shared" si="901"/>
        <v>-0.577348029338496-1.38296460267338i</v>
      </c>
      <c r="K3087" s="57" t="str">
        <f t="shared" si="902"/>
        <v>0.000690248728629405-0.00168937586346402i</v>
      </c>
      <c r="L3087" s="57" t="str">
        <f t="shared" si="903"/>
        <v>0.000125-0.00487622444161672i</v>
      </c>
      <c r="M3087" s="57" t="str">
        <f t="shared" si="904"/>
        <v>0.0015-0.00235066625057875i</v>
      </c>
      <c r="N3087" s="57">
        <f t="shared" si="905"/>
        <v>39.282948051847825</v>
      </c>
      <c r="O3087" s="57">
        <f t="shared" si="906"/>
        <v>9.8614775888778308</v>
      </c>
      <c r="P3087" s="371">
        <f t="shared" si="907"/>
        <v>-9.8614775888778308</v>
      </c>
      <c r="Q3087" s="371">
        <f t="shared" si="908"/>
        <v>-140.71705194815218</v>
      </c>
      <c r="R3087" s="12">
        <f t="shared" si="909"/>
        <v>39.282948051847825</v>
      </c>
      <c r="S3087" s="57">
        <f t="shared" si="910"/>
        <v>102.89713103679236</v>
      </c>
      <c r="T3087" s="12">
        <f t="shared" si="893"/>
        <v>-9.8614775888778308</v>
      </c>
    </row>
    <row r="3088" spans="1:20" x14ac:dyDescent="0.25">
      <c r="A3088" s="57">
        <f t="shared" si="894"/>
        <v>648978.52450045524</v>
      </c>
      <c r="B3088" s="12">
        <f t="shared" si="911"/>
        <v>103288.14013473217</v>
      </c>
      <c r="C3088" s="57" t="str">
        <f t="shared" si="895"/>
        <v>-0.248292238292223-0.201605406114566i</v>
      </c>
      <c r="D3088" s="57" t="str">
        <f t="shared" si="896"/>
        <v>5.48842351529671-3.87004560225865i</v>
      </c>
      <c r="E3088" s="57" t="str">
        <f t="shared" si="897"/>
        <v>164.956157352982-128.945119659676i</v>
      </c>
      <c r="F3088" s="57" t="str">
        <f t="shared" si="898"/>
        <v>3.61531264021722-1.5436412171041i</v>
      </c>
      <c r="G3088" s="57" t="str">
        <f t="shared" si="899"/>
        <v>0.941526936281806-0.234635812564071i</v>
      </c>
      <c r="H3088" s="57" t="str">
        <f t="shared" si="900"/>
        <v>1.04102263822583-134.561649237706i</v>
      </c>
      <c r="I3088" s="57" t="str">
        <f t="shared" si="901"/>
        <v>-0.575355074935854-1.37692052551523i</v>
      </c>
      <c r="K3088" s="57" t="str">
        <f t="shared" si="902"/>
        <v>0.000689878840253098-0.0016838754689967i</v>
      </c>
      <c r="L3088" s="57" t="str">
        <f t="shared" si="903"/>
        <v>0.000125-0.00485776493486423i</v>
      </c>
      <c r="M3088" s="57" t="str">
        <f t="shared" si="904"/>
        <v>0.0015-0.00234176753394975i</v>
      </c>
      <c r="N3088" s="57">
        <f t="shared" si="905"/>
        <v>39.075501077546846</v>
      </c>
      <c r="O3088" s="57">
        <f t="shared" si="906"/>
        <v>9.9015079252800859</v>
      </c>
      <c r="P3088" s="371">
        <f t="shared" si="907"/>
        <v>-9.9015079252800859</v>
      </c>
      <c r="Q3088" s="371">
        <f t="shared" si="908"/>
        <v>-140.92449892245315</v>
      </c>
      <c r="R3088" s="12">
        <f t="shared" si="909"/>
        <v>39.075501077546846</v>
      </c>
      <c r="S3088" s="57">
        <f t="shared" si="910"/>
        <v>103.28814013473216</v>
      </c>
      <c r="T3088" s="12">
        <f t="shared" si="893"/>
        <v>-9.9015079252800859</v>
      </c>
    </row>
    <row r="3089" spans="1:20" x14ac:dyDescent="0.25">
      <c r="A3089" s="57">
        <f t="shared" si="894"/>
        <v>651444.64289355697</v>
      </c>
      <c r="B3089" s="12">
        <f t="shared" si="911"/>
        <v>103680.63506724415</v>
      </c>
      <c r="C3089" s="57" t="str">
        <f t="shared" si="895"/>
        <v>-0.247875957261195-0.199777712344685i</v>
      </c>
      <c r="D3089" s="57" t="str">
        <f t="shared" si="896"/>
        <v>5.47606630799861-3.87436403005896i</v>
      </c>
      <c r="E3089" s="57" t="str">
        <f t="shared" si="897"/>
        <v>164.466812887652-129.359495439575i</v>
      </c>
      <c r="F3089" s="57" t="str">
        <f t="shared" si="898"/>
        <v>3.6137036761104-1.54422946155617i</v>
      </c>
      <c r="G3089" s="57" t="str">
        <f t="shared" si="899"/>
        <v>0.941107917735737-0.235422609175164i</v>
      </c>
      <c r="H3089" s="57" t="str">
        <f t="shared" si="900"/>
        <v>1.03232825928652-134.034539549009i</v>
      </c>
      <c r="I3089" s="57" t="str">
        <f t="shared" si="901"/>
        <v>-0.573375467370218-1.37090003661278i</v>
      </c>
      <c r="K3089" s="57" t="str">
        <f t="shared" si="902"/>
        <v>0.000689508853369352-0.00167839860903188i</v>
      </c>
      <c r="L3089" s="57" t="str">
        <f t="shared" si="903"/>
        <v>0.000125-0.0048393753086912i</v>
      </c>
      <c r="M3089" s="57" t="str">
        <f t="shared" si="904"/>
        <v>0.0015-0.0023329025044329i</v>
      </c>
      <c r="N3089" s="57">
        <f t="shared" si="905"/>
        <v>38.867369749347347</v>
      </c>
      <c r="O3089" s="57">
        <f t="shared" si="906"/>
        <v>9.9416071575605152</v>
      </c>
      <c r="P3089" s="371">
        <f t="shared" si="907"/>
        <v>-9.9416071575605152</v>
      </c>
      <c r="Q3089" s="371">
        <f t="shared" si="908"/>
        <v>-141.13263025065265</v>
      </c>
      <c r="R3089" s="12">
        <f t="shared" si="909"/>
        <v>38.867369749347347</v>
      </c>
      <c r="S3089" s="57">
        <f t="shared" si="910"/>
        <v>103.68063506724415</v>
      </c>
      <c r="T3089" s="12">
        <f t="shared" si="893"/>
        <v>-9.9416071575605152</v>
      </c>
    </row>
    <row r="3090" spans="1:20" x14ac:dyDescent="0.25">
      <c r="A3090" s="57">
        <f t="shared" si="894"/>
        <v>653920.13253655261</v>
      </c>
      <c r="B3090" s="12">
        <f t="shared" si="911"/>
        <v>104074.62148049969</v>
      </c>
      <c r="C3090" s="57" t="str">
        <f t="shared" si="895"/>
        <v>-0.247455380689498-0.197955409387511i</v>
      </c>
      <c r="D3090" s="57" t="str">
        <f t="shared" si="896"/>
        <v>5.46367116186172-3.87865231844119i</v>
      </c>
      <c r="E3090" s="57" t="str">
        <f t="shared" si="897"/>
        <v>163.974235796682-129.772801752925i</v>
      </c>
      <c r="F3090" s="57" t="str">
        <f t="shared" si="898"/>
        <v>3.61208390850381-1.54483415431704i</v>
      </c>
      <c r="G3090" s="57" t="str">
        <f t="shared" si="899"/>
        <v>0.940686085660925-0.236211290807302i</v>
      </c>
      <c r="H3090" s="57" t="str">
        <f t="shared" si="900"/>
        <v>1.02370809326306-133.509629168963i</v>
      </c>
      <c r="I3090" s="57" t="str">
        <f t="shared" si="901"/>
        <v>-0.571409086025743-1.36490301650857i</v>
      </c>
      <c r="K3090" s="57" t="str">
        <f t="shared" si="902"/>
        <v>0.000689138749893912-0.00167294519845737i</v>
      </c>
      <c r="L3090" s="57" t="str">
        <f t="shared" si="903"/>
        <v>0.000125-0.00482105529855669i</v>
      </c>
      <c r="M3090" s="57" t="str">
        <f t="shared" si="904"/>
        <v>0.0015-0.00232407103450179i</v>
      </c>
      <c r="N3090" s="57">
        <f t="shared" si="905"/>
        <v>38.658552387630436</v>
      </c>
      <c r="O3090" s="57">
        <f t="shared" si="906"/>
        <v>9.9817757932730071</v>
      </c>
      <c r="P3090" s="371">
        <f t="shared" si="907"/>
        <v>-9.9817757932730071</v>
      </c>
      <c r="Q3090" s="371">
        <f t="shared" si="908"/>
        <v>-141.34144761236956</v>
      </c>
      <c r="R3090" s="12">
        <f t="shared" si="909"/>
        <v>38.658552387630436</v>
      </c>
      <c r="S3090" s="57">
        <f t="shared" si="910"/>
        <v>104.07462148049969</v>
      </c>
      <c r="T3090" s="12">
        <f t="shared" si="893"/>
        <v>-9.9817757932730071</v>
      </c>
    </row>
    <row r="3091" spans="1:20" x14ac:dyDescent="0.25">
      <c r="A3091" s="57">
        <f t="shared" si="894"/>
        <v>656405.02904019156</v>
      </c>
      <c r="B3091" s="12">
        <f t="shared" si="911"/>
        <v>104470.10504212559</v>
      </c>
      <c r="C3091" s="57" t="str">
        <f t="shared" si="895"/>
        <v>-0.247030502377787-0.196138508333637i</v>
      </c>
      <c r="D3091" s="57" t="str">
        <f t="shared" si="896"/>
        <v>5.4512382601531-3.88291013488084i</v>
      </c>
      <c r="E3091" s="57" t="str">
        <f t="shared" si="897"/>
        <v>163.478418827301-130.185012488869i</v>
      </c>
      <c r="F3091" s="57" t="str">
        <f t="shared" si="898"/>
        <v>3.61045327529227-1.54545524594221i</v>
      </c>
      <c r="G3091" s="57" t="str">
        <f t="shared" si="899"/>
        <v>0.94026142388347-0.237001853663847i</v>
      </c>
      <c r="H3091" s="57" t="str">
        <f t="shared" si="900"/>
        <v>1.01516145034616-132.986907377636i</v>
      </c>
      <c r="I3091" s="57" t="str">
        <f t="shared" si="901"/>
        <v>-0.569455811234455-1.35892934659335i</v>
      </c>
      <c r="K3091" s="57" t="str">
        <f t="shared" si="902"/>
        <v>0.000688768511779701-0.00166751515242925i</v>
      </c>
      <c r="L3091" s="57" t="str">
        <f t="shared" si="903"/>
        <v>0.000125-0.00480280464092118i</v>
      </c>
      <c r="M3091" s="57" t="str">
        <f t="shared" si="904"/>
        <v>0.0015-0.00231527299711276i</v>
      </c>
      <c r="N3091" s="57">
        <f t="shared" si="905"/>
        <v>38.449047323267365</v>
      </c>
      <c r="O3091" s="57">
        <f t="shared" si="906"/>
        <v>10.022014344233481</v>
      </c>
      <c r="P3091" s="371">
        <f t="shared" si="907"/>
        <v>-10.022014344233481</v>
      </c>
      <c r="Q3091" s="371">
        <f t="shared" si="908"/>
        <v>-141.55095267673263</v>
      </c>
      <c r="R3091" s="12">
        <f t="shared" si="909"/>
        <v>38.449047323267365</v>
      </c>
      <c r="S3091" s="57">
        <f t="shared" si="910"/>
        <v>104.4701050421256</v>
      </c>
      <c r="T3091" s="12">
        <f t="shared" si="893"/>
        <v>-10.022014344233481</v>
      </c>
    </row>
    <row r="3092" spans="1:20" x14ac:dyDescent="0.25">
      <c r="A3092" s="57">
        <f t="shared" si="894"/>
        <v>658899.36815054435</v>
      </c>
      <c r="B3092" s="12">
        <f t="shared" si="911"/>
        <v>104867.09144128568</v>
      </c>
      <c r="C3092" s="57" t="str">
        <f t="shared" si="895"/>
        <v>-0.246601316251875-0.194327020577504i</v>
      </c>
      <c r="D3092" s="57" t="str">
        <f t="shared" si="896"/>
        <v>5.43876778943694-3.88713714774406i</v>
      </c>
      <c r="E3092" s="57" t="str">
        <f t="shared" si="897"/>
        <v>162.979354900655-130.596101275922i</v>
      </c>
      <c r="F3092" s="57" t="str">
        <f t="shared" si="898"/>
        <v>3.60881171416404-1.54609268669346i</v>
      </c>
      <c r="G3092" s="57" t="str">
        <f t="shared" si="899"/>
        <v>0.93983391617567-0.237794293837287i</v>
      </c>
      <c r="H3092" s="57" t="str">
        <f t="shared" si="900"/>
        <v>1.00668764803715-132.466363524407i</v>
      </c>
      <c r="I3092" s="57" t="str">
        <f t="shared" si="901"/>
        <v>-0.567515524267552-1.35297890909898i</v>
      </c>
      <c r="K3092" s="57" t="str">
        <f t="shared" si="902"/>
        <v>0.000688398121016354-0.00166210838637021i</v>
      </c>
      <c r="L3092" s="57" t="str">
        <f t="shared" si="903"/>
        <v>0.000125-0.00478462307324285i</v>
      </c>
      <c r="M3092" s="57" t="str">
        <f t="shared" si="904"/>
        <v>0.0015-0.00230650826570309i</v>
      </c>
      <c r="N3092" s="57">
        <f t="shared" si="905"/>
        <v>38.238852897940603</v>
      </c>
      <c r="O3092" s="57">
        <f t="shared" si="906"/>
        <v>10.062323326535337</v>
      </c>
      <c r="P3092" s="371">
        <f t="shared" si="907"/>
        <v>-10.062323326535337</v>
      </c>
      <c r="Q3092" s="371">
        <f t="shared" si="908"/>
        <v>-141.7611471020594</v>
      </c>
      <c r="R3092" s="12">
        <f t="shared" si="909"/>
        <v>38.238852897940603</v>
      </c>
      <c r="S3092" s="57">
        <f t="shared" si="910"/>
        <v>104.86709144128568</v>
      </c>
      <c r="T3092" s="12">
        <f t="shared" si="893"/>
        <v>-10.062323326535337</v>
      </c>
    </row>
    <row r="3093" spans="1:20" x14ac:dyDescent="0.25">
      <c r="A3093" s="57">
        <f t="shared" si="894"/>
        <v>661403.18574951647</v>
      </c>
      <c r="B3093" s="12">
        <f t="shared" si="911"/>
        <v>105265.58638876257</v>
      </c>
      <c r="C3093" s="57" t="str">
        <f t="shared" si="895"/>
        <v>-0.246167816367152-0.192520957818599i</v>
      </c>
      <c r="D3093" s="57" t="str">
        <f t="shared" si="896"/>
        <v>5.42625993957494-3.89133302632714i</v>
      </c>
      <c r="E3093" s="57" t="str">
        <f t="shared" si="897"/>
        <v>162.477037116451-131.006041481523i</v>
      </c>
      <c r="F3093" s="57" t="str">
        <f t="shared" si="898"/>
        <v>3.60715916260232-1.54674642653427i</v>
      </c>
      <c r="G3093" s="57" t="str">
        <f t="shared" si="899"/>
        <v>0.939403546256445-0.238588607308188i</v>
      </c>
      <c r="H3093" s="57" t="str">
        <f t="shared" si="900"/>
        <v>0.998286011058325-131.947987027347i</v>
      </c>
      <c r="I3093" s="57" t="str">
        <f t="shared" si="901"/>
        <v>-0.56558810732676-1.3470515870913i</v>
      </c>
      <c r="K3093" s="57" t="str">
        <f t="shared" si="902"/>
        <v>0.000688027559629784-0.00165672481596784i</v>
      </c>
      <c r="L3093" s="57" t="str">
        <f t="shared" si="903"/>
        <v>0.000125-0.00476651033397375i</v>
      </c>
      <c r="M3093" s="57" t="str">
        <f t="shared" si="904"/>
        <v>0.0015-0.00229777671418917i</v>
      </c>
      <c r="N3093" s="57">
        <f t="shared" si="905"/>
        <v>38.027967464470663</v>
      </c>
      <c r="O3093" s="57">
        <f t="shared" si="906"/>
        <v>10.102703260564427</v>
      </c>
      <c r="P3093" s="371">
        <f t="shared" si="907"/>
        <v>-10.102703260564427</v>
      </c>
      <c r="Q3093" s="371">
        <f t="shared" si="908"/>
        <v>-141.97203253552934</v>
      </c>
      <c r="R3093" s="12">
        <f t="shared" si="909"/>
        <v>38.027967464470663</v>
      </c>
      <c r="S3093" s="57">
        <f t="shared" si="910"/>
        <v>105.26558638876257</v>
      </c>
      <c r="T3093" s="12">
        <f t="shared" si="893"/>
        <v>-10.102703260564427</v>
      </c>
    </row>
    <row r="3094" spans="1:20" x14ac:dyDescent="0.25">
      <c r="A3094" s="57">
        <f t="shared" si="894"/>
        <v>663916.5178553646</v>
      </c>
      <c r="B3094" s="12">
        <f t="shared" si="911"/>
        <v>105665.59561703987</v>
      </c>
      <c r="C3094" s="57" t="str">
        <f t="shared" si="895"/>
        <v>-0.245729996913077-0.190720332062591i</v>
      </c>
      <c r="D3094" s="57" t="str">
        <f t="shared" si="896"/>
        <v>5.41371490372588-3.89549744089594i</v>
      </c>
      <c r="E3094" s="57" t="str">
        <f t="shared" si="897"/>
        <v>161.971458757665-131.41480621165i</v>
      </c>
      <c r="F3094" s="57" t="str">
        <f t="shared" si="898"/>
        <v>3.60549555788714-1.54741641512534i</v>
      </c>
      <c r="G3094" s="57" t="str">
        <f t="shared" si="899"/>
        <v>0.938970297791776-0.23938478994414i</v>
      </c>
      <c r="H3094" s="57" t="str">
        <f t="shared" si="900"/>
        <v>0.989955871264458-131.431767372602i</v>
      </c>
      <c r="I3094" s="57" t="str">
        <f t="shared" si="901"/>
        <v>-0.563673443535801-1.34114726446321i</v>
      </c>
      <c r="K3094" s="57" t="str">
        <f t="shared" si="902"/>
        <v>0.000687656809681708-0.00165136435717296i</v>
      </c>
      <c r="L3094" s="57" t="str">
        <f t="shared" si="903"/>
        <v>0.000125-0.00474846616255604i</v>
      </c>
      <c r="M3094" s="57" t="str">
        <f t="shared" si="904"/>
        <v>0.0015-0.00228907821696471i</v>
      </c>
      <c r="N3094" s="57">
        <f t="shared" si="905"/>
        <v>37.816389387145506</v>
      </c>
      <c r="O3094" s="57">
        <f t="shared" si="906"/>
        <v>10.143154671013741</v>
      </c>
      <c r="P3094" s="371">
        <f t="shared" si="907"/>
        <v>-10.143154671013741</v>
      </c>
      <c r="Q3094" s="371">
        <f t="shared" si="908"/>
        <v>-142.18361061285449</v>
      </c>
      <c r="R3094" s="12">
        <f t="shared" si="909"/>
        <v>37.816389387145506</v>
      </c>
      <c r="S3094" s="57">
        <f t="shared" si="910"/>
        <v>105.66559561703987</v>
      </c>
      <c r="T3094" s="12">
        <f t="shared" si="893"/>
        <v>-10.143154671013741</v>
      </c>
    </row>
    <row r="3095" spans="1:20" x14ac:dyDescent="0.25">
      <c r="A3095" s="57">
        <f t="shared" si="894"/>
        <v>666439.40062321501</v>
      </c>
      <c r="B3095" s="12">
        <f t="shared" si="911"/>
        <v>106067.12488038462</v>
      </c>
      <c r="C3095" s="57" t="str">
        <f t="shared" si="895"/>
        <v>-0.245287852217723-0.188925155622418i</v>
      </c>
      <c r="D3095" s="57" t="str">
        <f t="shared" si="896"/>
        <v>5.40113287834488-3.8996300627256i</v>
      </c>
      <c r="E3095" s="57" t="str">
        <f t="shared" si="897"/>
        <v>161.462613295298-131.822368310491i</v>
      </c>
      <c r="F3095" s="57" t="str">
        <f t="shared" si="898"/>
        <v>3.60382083709691-1.54810260181994i</v>
      </c>
      <c r="G3095" s="57" t="str">
        <f t="shared" si="899"/>
        <v>0.938534154395156-0.240182837498697i</v>
      </c>
      <c r="H3095" s="57" t="str">
        <f t="shared" si="900"/>
        <v>0.981696567555672-130.917694113795i</v>
      </c>
      <c r="I3095" s="57" t="str">
        <f t="shared" si="901"/>
        <v>-0.56177141693195-1.33526582592782i</v>
      </c>
      <c r="K3095" s="57" t="str">
        <f t="shared" si="902"/>
        <v>0.000687285853269239-0.00164602692619794i</v>
      </c>
      <c r="L3095" s="57" t="str">
        <f t="shared" si="903"/>
        <v>0.000125-0.00473049029941825i</v>
      </c>
      <c r="M3095" s="57" t="str">
        <f t="shared" si="904"/>
        <v>0.0015-0.00228041264889889i</v>
      </c>
      <c r="N3095" s="57">
        <f t="shared" si="905"/>
        <v>37.604117042056117</v>
      </c>
      <c r="O3095" s="57">
        <f t="shared" si="906"/>
        <v>10.183678086897876</v>
      </c>
      <c r="P3095" s="371">
        <f t="shared" si="907"/>
        <v>-10.183678086897876</v>
      </c>
      <c r="Q3095" s="371">
        <f t="shared" si="908"/>
        <v>-142.39588295794388</v>
      </c>
      <c r="R3095" s="12">
        <f t="shared" si="909"/>
        <v>37.604117042056117</v>
      </c>
      <c r="S3095" s="57">
        <f t="shared" si="910"/>
        <v>106.06712488038463</v>
      </c>
      <c r="T3095" s="12">
        <f t="shared" si="893"/>
        <v>-10.183678086897876</v>
      </c>
    </row>
    <row r="3096" spans="1:20" x14ac:dyDescent="0.25">
      <c r="A3096" s="57">
        <f t="shared" si="894"/>
        <v>668971.8703455833</v>
      </c>
      <c r="B3096" s="12">
        <f t="shared" si="911"/>
        <v>106470.17995493009</v>
      </c>
      <c r="C3096" s="57" t="str">
        <f t="shared" si="895"/>
        <v>-0.244841376752399-0.187135441119314i</v>
      </c>
      <c r="D3096" s="57" t="str">
        <f t="shared" si="896"/>
        <v>5.38851406318185-3.90373056414028i</v>
      </c>
      <c r="E3096" s="57" t="str">
        <f t="shared" si="897"/>
        <v>160.950494393202-132.228700360178i</v>
      </c>
      <c r="F3096" s="57" t="str">
        <f t="shared" si="898"/>
        <v>3.60213493711032-1.54880493565941i</v>
      </c>
      <c r="G3096" s="57" t="str">
        <f t="shared" si="899"/>
        <v>0.938095099628052-0.240982745610318i</v>
      </c>
      <c r="H3096" s="57" t="str">
        <f t="shared" si="900"/>
        <v>0.973507445791468-130.405756871423i</v>
      </c>
      <c r="I3096" s="57" t="str">
        <f t="shared" si="901"/>
        <v>-0.559881912457702-1.32940715701166i</v>
      </c>
      <c r="K3096" s="57" t="str">
        <f t="shared" si="902"/>
        <v>0.000686914672524442-0.001640712439515i</v>
      </c>
      <c r="L3096" s="57" t="str">
        <f t="shared" si="903"/>
        <v>0.000125-0.00471258248597156i</v>
      </c>
      <c r="M3096" s="57" t="str">
        <f t="shared" si="904"/>
        <v>0.0015-0.00227177988533462i</v>
      </c>
      <c r="N3096" s="57">
        <f t="shared" si="905"/>
        <v>37.391148817434527</v>
      </c>
      <c r="O3096" s="57">
        <f t="shared" si="906"/>
        <v>10.224274041566957</v>
      </c>
      <c r="P3096" s="371">
        <f t="shared" si="907"/>
        <v>-10.224274041566957</v>
      </c>
      <c r="Q3096" s="371">
        <f t="shared" si="908"/>
        <v>-142.60885118256547</v>
      </c>
      <c r="R3096" s="12">
        <f t="shared" si="909"/>
        <v>37.391148817434527</v>
      </c>
      <c r="S3096" s="57">
        <f t="shared" si="910"/>
        <v>106.47017995493009</v>
      </c>
      <c r="T3096" s="12">
        <f t="shared" si="893"/>
        <v>-10.224274041566957</v>
      </c>
    </row>
    <row r="3097" spans="1:20" x14ac:dyDescent="0.25">
      <c r="A3097" s="57">
        <f t="shared" si="894"/>
        <v>671513.96345289645</v>
      </c>
      <c r="B3097" s="12">
        <f t="shared" si="911"/>
        <v>106874.76663875883</v>
      </c>
      <c r="C3097" s="57" t="str">
        <f t="shared" si="895"/>
        <v>-0.244390565136347-0.185351201483775i</v>
      </c>
      <c r="D3097" s="57" t="str">
        <f t="shared" si="896"/>
        <v>5.37585866127967-3.9077986185531i</v>
      </c>
      <c r="E3097" s="57" t="str">
        <f t="shared" si="897"/>
        <v>160.435095912951-132.6337746806i</v>
      </c>
      <c r="F3097" s="57" t="str">
        <f t="shared" si="898"/>
        <v>3.60043779460806-1.54952336536859i</v>
      </c>
      <c r="G3097" s="57" t="str">
        <f t="shared" si="899"/>
        <v>0.937653117000376-0.2417845098013i</v>
      </c>
      <c r="H3097" s="57" t="str">
        <f t="shared" si="900"/>
        <v>0.96538785870598-129.895945332263i</v>
      </c>
      <c r="I3097" s="57" t="str">
        <f t="shared" si="901"/>
        <v>-0.558004815952507-1.32357114404788i</v>
      </c>
      <c r="K3097" s="57" t="str">
        <f t="shared" si="902"/>
        <v>0.000686543249613918-0.00163542081385453i</v>
      </c>
      <c r="L3097" s="57" t="str">
        <f t="shared" si="903"/>
        <v>0.000125-0.00469474246460605i</v>
      </c>
      <c r="M3097" s="57" t="str">
        <f t="shared" si="904"/>
        <v>0.0015-0.00226317980208669i</v>
      </c>
      <c r="N3097" s="57">
        <f t="shared" si="905"/>
        <v>37.177483113994498</v>
      </c>
      <c r="O3097" s="57">
        <f t="shared" si="906"/>
        <v>10.264943072719998</v>
      </c>
      <c r="P3097" s="371">
        <f t="shared" si="907"/>
        <v>-10.264943072719998</v>
      </c>
      <c r="Q3097" s="371">
        <f t="shared" si="908"/>
        <v>-142.8225168860055</v>
      </c>
      <c r="R3097" s="12">
        <f t="shared" si="909"/>
        <v>37.177483113994498</v>
      </c>
      <c r="S3097" s="57">
        <f t="shared" si="910"/>
        <v>106.87476663875883</v>
      </c>
      <c r="T3097" s="12">
        <f t="shared" si="893"/>
        <v>-10.264943072719998</v>
      </c>
    </row>
    <row r="3098" spans="1:20" x14ac:dyDescent="0.25">
      <c r="A3098" s="57">
        <f t="shared" si="894"/>
        <v>674065.71651401743</v>
      </c>
      <c r="B3098" s="12">
        <f t="shared" si="911"/>
        <v>107280.89075198611</v>
      </c>
      <c r="C3098" s="57" t="str">
        <f t="shared" si="895"/>
        <v>-0.243935412141484-0.183572449956476i</v>
      </c>
      <c r="D3098" s="57" t="str">
        <f t="shared" si="896"/>
        <v>5.36316687897153-3.9118339005061i</v>
      </c>
      <c r="E3098" s="57" t="str">
        <f t="shared" si="897"/>
        <v>159.916411918774-133.037563329258i</v>
      </c>
      <c r="F3098" s="57" t="str">
        <f t="shared" si="898"/>
        <v>3.59872934607474-1.55025783935114i</v>
      </c>
      <c r="G3098" s="57" t="str">
        <f t="shared" si="899"/>
        <v>0.937208189970976-0.242588125476707i</v>
      </c>
      <c r="H3098" s="57" t="str">
        <f t="shared" si="900"/>
        <v>0.957337165824435-129.388249248794i</v>
      </c>
      <c r="I3098" s="57" t="str">
        <f t="shared" si="901"/>
        <v>-0.556140014144607-1.31775767416978i</v>
      </c>
      <c r="K3098" s="57" t="str">
        <f t="shared" si="902"/>
        <v>0.000686171566738404-0.00163015196620345i</v>
      </c>
      <c r="L3098" s="57" t="str">
        <f t="shared" si="903"/>
        <v>0.000125-0.00467696997868706i</v>
      </c>
      <c r="M3098" s="57" t="str">
        <f t="shared" si="904"/>
        <v>0.0015-0.00225461227544002i</v>
      </c>
      <c r="N3098" s="57">
        <f t="shared" si="905"/>
        <v>36.963118345280293</v>
      </c>
      <c r="O3098" s="57">
        <f t="shared" si="906"/>
        <v>10.305685722418158</v>
      </c>
      <c r="P3098" s="371">
        <f t="shared" si="907"/>
        <v>-10.305685722418158</v>
      </c>
      <c r="Q3098" s="371">
        <f t="shared" si="908"/>
        <v>-143.03688165471971</v>
      </c>
      <c r="R3098" s="12">
        <f t="shared" si="909"/>
        <v>36.963118345280293</v>
      </c>
      <c r="S3098" s="57">
        <f t="shared" si="910"/>
        <v>107.28089075198611</v>
      </c>
      <c r="T3098" s="12">
        <f t="shared" si="893"/>
        <v>-10.305685722418158</v>
      </c>
    </row>
    <row r="3099" spans="1:20" x14ac:dyDescent="0.25">
      <c r="A3099" s="57">
        <f t="shared" si="894"/>
        <v>676627.16623677069</v>
      </c>
      <c r="B3099" s="12">
        <f t="shared" si="911"/>
        <v>107688.55813684365</v>
      </c>
      <c r="C3099" s="57" t="str">
        <f t="shared" si="895"/>
        <v>-0.243475912697218-0.181799200089104i</v>
      </c>
      <c r="D3099" s="57" t="str">
        <f t="shared" si="896"/>
        <v>5.35043892587805-3.91583608571043i</v>
      </c>
      <c r="E3099" s="57" t="str">
        <f t="shared" si="897"/>
        <v>159.394436682539-133.440038101205i</v>
      </c>
      <c r="F3099" s="57" t="str">
        <f t="shared" si="898"/>
        <v>3.59700952780082-1.551008305685i</v>
      </c>
      <c r="G3099" s="57" t="str">
        <f t="shared" si="899"/>
        <v>0.93676030194813-0.243393587923302i</v>
      </c>
      <c r="H3099" s="57" t="str">
        <f t="shared" si="900"/>
        <v>0.94935473338074-128.882658438611i</v>
      </c>
      <c r="I3099" s="57" t="str">
        <f t="shared" si="901"/>
        <v>-0.554287394642961-1.31196663530419i</v>
      </c>
      <c r="K3099" s="57" t="str">
        <f t="shared" si="902"/>
        <v>0.000685799606132353-0.00162490581380344i</v>
      </c>
      <c r="L3099" s="57" t="str">
        <f t="shared" si="903"/>
        <v>0.000125-0.00465926477255135i</v>
      </c>
      <c r="M3099" s="57" t="str">
        <f t="shared" si="904"/>
        <v>0.0015-0.00224607718214786i</v>
      </c>
      <c r="N3099" s="57">
        <f t="shared" si="905"/>
        <v>36.748052938015576</v>
      </c>
      <c r="O3099" s="57">
        <f t="shared" si="906"/>
        <v>10.34650253709775</v>
      </c>
      <c r="P3099" s="371">
        <f t="shared" si="907"/>
        <v>-10.34650253709775</v>
      </c>
      <c r="Q3099" s="371">
        <f t="shared" si="908"/>
        <v>-143.25194706198442</v>
      </c>
      <c r="R3099" s="12">
        <f t="shared" si="909"/>
        <v>36.748052938015576</v>
      </c>
      <c r="S3099" s="57">
        <f t="shared" si="910"/>
        <v>107.68855813684365</v>
      </c>
      <c r="T3099" s="12">
        <f t="shared" si="893"/>
        <v>-10.34650253709775</v>
      </c>
    </row>
    <row r="3100" spans="1:20" x14ac:dyDescent="0.25">
      <c r="A3100" s="57">
        <f t="shared" si="894"/>
        <v>679198.34946847043</v>
      </c>
      <c r="B3100" s="12">
        <f t="shared" si="911"/>
        <v>108097.77465776366</v>
      </c>
      <c r="C3100" s="57" t="str">
        <f t="shared" si="895"/>
        <v>-0.243012061895355-0.180031465745171i</v>
      </c>
      <c r="D3100" s="57" t="str">
        <f t="shared" si="896"/>
        <v>5.33767501490351-3.91980485108655i</v>
      </c>
      <c r="E3100" s="57" t="str">
        <f t="shared" si="897"/>
        <v>158.86916468881-133.84117052906i</v>
      </c>
      <c r="F3100" s="57" t="str">
        <f t="shared" si="898"/>
        <v>3.59527827588455-1.55177471211779i</v>
      </c>
      <c r="G3100" s="57" t="str">
        <f t="shared" si="899"/>
        <v>0.936309436290059-0.244200892308466i</v>
      </c>
      <c r="H3100" s="57" t="str">
        <f t="shared" si="900"/>
        <v>0.941439934236294-128.379162783859i</v>
      </c>
      <c r="I3100" s="57" t="str">
        <f t="shared" si="901"/>
        <v>-0.552446845929291-1.30619791616502i</v>
      </c>
      <c r="K3100" s="57" t="str">
        <f t="shared" si="902"/>
        <v>0.000685427350063572-0.00161968227414935i</v>
      </c>
      <c r="L3100" s="57" t="str">
        <f t="shared" si="903"/>
        <v>0.000125-0.00464162659150364i</v>
      </c>
      <c r="M3100" s="57" t="str">
        <f t="shared" si="904"/>
        <v>0.0015-0.00223757439943002i</v>
      </c>
      <c r="N3100" s="57">
        <f t="shared" si="905"/>
        <v>36.532285332459736</v>
      </c>
      <c r="O3100" s="57">
        <f t="shared" si="906"/>
        <v>10.38739406758152</v>
      </c>
      <c r="P3100" s="371">
        <f t="shared" si="907"/>
        <v>-10.38739406758152</v>
      </c>
      <c r="Q3100" s="371">
        <f t="shared" si="908"/>
        <v>-143.46771466754026</v>
      </c>
      <c r="R3100" s="12">
        <f t="shared" si="909"/>
        <v>36.532285332459736</v>
      </c>
      <c r="S3100" s="57">
        <f t="shared" si="910"/>
        <v>108.09777465776365</v>
      </c>
      <c r="T3100" s="12">
        <f t="shared" si="893"/>
        <v>-10.38739406758152</v>
      </c>
    </row>
    <row r="3101" spans="1:20" x14ac:dyDescent="0.25">
      <c r="A3101" s="57">
        <f t="shared" si="894"/>
        <v>681779.3031964507</v>
      </c>
      <c r="B3101" s="12">
        <f t="shared" si="911"/>
        <v>108508.54620146316</v>
      </c>
      <c r="C3101" s="57" t="str">
        <f t="shared" si="895"/>
        <v>-0.242543854995033-0.178269261100697i</v>
      </c>
      <c r="D3101" s="57" t="str">
        <f t="shared" si="896"/>
        <v>5.32487536223168-3.92373987480446i</v>
      </c>
      <c r="E3101" s="57" t="str">
        <f t="shared" si="897"/>
        <v>158.340590639928-134.240931883079i</v>
      </c>
      <c r="F3101" s="57" t="str">
        <f t="shared" si="898"/>
        <v>3.59353552623393-1.55255700606209i</v>
      </c>
      <c r="G3101" s="57" t="str">
        <f t="shared" si="899"/>
        <v>0.93585557630545-0.24501003367912i</v>
      </c>
      <c r="H3101" s="57" t="str">
        <f t="shared" si="900"/>
        <v>0.933592147799834-127.877752230662i</v>
      </c>
      <c r="I3101" s="57" t="str">
        <f t="shared" si="901"/>
        <v>-0.550618257350132-1.30045140624687i</v>
      </c>
      <c r="K3101" s="57" t="str">
        <f t="shared" si="902"/>
        <v>0.000685054780832808-0.00161448126498747i</v>
      </c>
      <c r="L3101" s="57" t="str">
        <f t="shared" si="903"/>
        <v>0.000125-0.00462405518181275i</v>
      </c>
      <c r="M3101" s="57" t="str">
        <f t="shared" si="904"/>
        <v>0.0015-0.00222910380497113i</v>
      </c>
      <c r="N3101" s="57">
        <f t="shared" si="905"/>
        <v>36.315813982763274</v>
      </c>
      <c r="O3101" s="57">
        <f t="shared" si="906"/>
        <v>10.428360869091414</v>
      </c>
      <c r="P3101" s="371">
        <f t="shared" si="907"/>
        <v>-10.428360869091414</v>
      </c>
      <c r="Q3101" s="371">
        <f t="shared" si="908"/>
        <v>-143.68418601723673</v>
      </c>
      <c r="R3101" s="12">
        <f t="shared" si="909"/>
        <v>36.315813982763274</v>
      </c>
      <c r="S3101" s="57">
        <f t="shared" si="910"/>
        <v>108.50854620146316</v>
      </c>
      <c r="T3101" s="12">
        <f t="shared" si="893"/>
        <v>-10.428360869091414</v>
      </c>
    </row>
    <row r="3102" spans="1:20" x14ac:dyDescent="0.25">
      <c r="A3102" s="57">
        <f t="shared" si="894"/>
        <v>684370.06454859721</v>
      </c>
      <c r="B3102" s="12">
        <f t="shared" si="911"/>
        <v>108920.87867702873</v>
      </c>
      <c r="C3102" s="57" t="str">
        <f t="shared" si="895"/>
        <v>-0.24207128742774-0.176512600644895i</v>
      </c>
      <c r="D3102" s="57" t="str">
        <f t="shared" si="896"/>
        <v>5.3120401873211-3.92764083632421i</v>
      </c>
      <c r="E3102" s="57" t="str">
        <f t="shared" si="897"/>
        <v>157.808709461182-134.639293171304i</v>
      </c>
      <c r="F3102" s="57" t="str">
        <f t="shared" si="898"/>
        <v>3.59178121456889-1.55335513459088i</v>
      </c>
      <c r="G3102" s="57" t="str">
        <f t="shared" si="899"/>
        <v>0.935398705253994-0.245821006960646i</v>
      </c>
      <c r="H3102" s="57" t="str">
        <f t="shared" si="900"/>
        <v>0.925810759948485-127.378416788569i</v>
      </c>
      <c r="I3102" s="57" t="str">
        <f t="shared" si="901"/>
        <v>-0.548801519109075-1.29472699581883i</v>
      </c>
      <c r="K3102" s="57" t="str">
        <f t="shared" si="902"/>
        <v>0.000684681880773393-0.00160930270431385i</v>
      </c>
      <c r="L3102" s="57" t="str">
        <f t="shared" si="903"/>
        <v>0.000125-0.00460655029070806i</v>
      </c>
      <c r="M3102" s="57" t="str">
        <f t="shared" si="904"/>
        <v>0.0015-0.00222066527691884i</v>
      </c>
      <c r="N3102" s="57">
        <f t="shared" si="905"/>
        <v>36.098637357335718</v>
      </c>
      <c r="O3102" s="57">
        <f t="shared" si="906"/>
        <v>10.469403501259331</v>
      </c>
      <c r="P3102" s="371">
        <f t="shared" si="907"/>
        <v>-10.469403501259331</v>
      </c>
      <c r="Q3102" s="371">
        <f t="shared" si="908"/>
        <v>-143.90136264266428</v>
      </c>
      <c r="R3102" s="12">
        <f t="shared" si="909"/>
        <v>36.098637357335718</v>
      </c>
      <c r="S3102" s="57">
        <f t="shared" si="910"/>
        <v>108.92087867702872</v>
      </c>
      <c r="T3102" s="12">
        <f t="shared" si="893"/>
        <v>-10.469403501259331</v>
      </c>
    </row>
    <row r="3103" spans="1:20" x14ac:dyDescent="0.25">
      <c r="A3103" s="57">
        <f t="shared" si="894"/>
        <v>686970.67079388187</v>
      </c>
      <c r="B3103" s="12">
        <f t="shared" si="911"/>
        <v>109334.77801600144</v>
      </c>
      <c r="C3103" s="57" t="str">
        <f t="shared" si="895"/>
        <v>-0.241594354802417-0.174761499180728i</v>
      </c>
      <c r="D3103" s="57" t="str">
        <f t="shared" si="896"/>
        <v>5.2991697128997-3.93150741643621i</v>
      </c>
      <c r="E3103" s="57" t="str">
        <f t="shared" si="897"/>
        <v>157.273516306004-135.036225139806i</v>
      </c>
      <c r="F3103" s="57" t="str">
        <f t="shared" si="898"/>
        <v>3.59001527642325-1.55416904443287i</v>
      </c>
      <c r="G3103" s="57" t="str">
        <f t="shared" si="899"/>
        <v>0.934938806346929-0.246633806955795i</v>
      </c>
      <c r="H3103" s="57" t="str">
        <f t="shared" si="900"/>
        <v>0.918095162949868-126.881146529994i</v>
      </c>
      <c r="I3103" s="57" t="str">
        <f t="shared" si="901"/>
        <v>-0.546996522259013-1.28902457591809i</v>
      </c>
      <c r="K3103" s="57" t="str">
        <f t="shared" si="902"/>
        <v>0.000684308632250887-0.00160414651037266i</v>
      </c>
      <c r="L3103" s="57" t="str">
        <f t="shared" si="903"/>
        <v>0.000125-0.00458911166637584i</v>
      </c>
      <c r="M3103" s="57" t="str">
        <f t="shared" si="904"/>
        <v>0.0015-0.00221225869388209i</v>
      </c>
      <c r="N3103" s="57">
        <f t="shared" si="905"/>
        <v>35.88075393920613</v>
      </c>
      <c r="O3103" s="57">
        <f t="shared" si="906"/>
        <v>10.510522528137887</v>
      </c>
      <c r="P3103" s="371">
        <f t="shared" si="907"/>
        <v>-10.510522528137887</v>
      </c>
      <c r="Q3103" s="371">
        <f t="shared" si="908"/>
        <v>-144.11924606079387</v>
      </c>
      <c r="R3103" s="12">
        <f t="shared" si="909"/>
        <v>35.88075393920613</v>
      </c>
      <c r="S3103" s="57">
        <f t="shared" si="910"/>
        <v>109.33477801600144</v>
      </c>
      <c r="T3103" s="12">
        <f t="shared" si="893"/>
        <v>-10.510522528137887</v>
      </c>
    </row>
    <row r="3104" spans="1:20" x14ac:dyDescent="0.25">
      <c r="A3104" s="57">
        <f t="shared" si="894"/>
        <v>689581.15934289864</v>
      </c>
      <c r="B3104" s="12">
        <f t="shared" si="911"/>
        <v>109750.25017246224</v>
      </c>
      <c r="C3104" s="57" t="str">
        <f t="shared" si="895"/>
        <v>-0.24111305291058-0.173015971825439i</v>
      </c>
      <c r="D3104" s="57" t="str">
        <f t="shared" si="896"/>
        <v>5.28626416495889-3.93533929730187i</v>
      </c>
      <c r="E3104" s="57" t="str">
        <f t="shared" si="897"/>
        <v>156.735006561242-135.431698272972i</v>
      </c>
      <c r="F3104" s="57" t="str">
        <f t="shared" si="898"/>
        <v>3.588237647147-1.55499868196781i</v>
      </c>
      <c r="G3104" s="57" t="str">
        <f t="shared" si="899"/>
        <v>0.934475862747613-0.247448428343599i</v>
      </c>
      <c r="H3104" s="57" t="str">
        <f t="shared" si="900"/>
        <v>0.910444755385285-126.385931589677i</v>
      </c>
      <c r="I3104" s="57" t="str">
        <f t="shared" si="901"/>
        <v>-0.545203158694526-1.28334403834398i</v>
      </c>
      <c r="K3104" s="57" t="str">
        <f t="shared" si="902"/>
        <v>0.000683935017662703-0.00159901260165446i</v>
      </c>
      <c r="L3104" s="57" t="str">
        <f t="shared" si="903"/>
        <v>0.000125-0.00457173905795561i</v>
      </c>
      <c r="M3104" s="57" t="str">
        <f t="shared" si="904"/>
        <v>0.0015-0.00220388393492936i</v>
      </c>
      <c r="N3104" s="57">
        <f t="shared" si="905"/>
        <v>35.662162226400142</v>
      </c>
      <c r="O3104" s="57">
        <f t="shared" si="906"/>
        <v>10.55171851821102</v>
      </c>
      <c r="P3104" s="371">
        <f t="shared" si="907"/>
        <v>-10.55171851821102</v>
      </c>
      <c r="Q3104" s="371">
        <f t="shared" si="908"/>
        <v>-144.33783777359986</v>
      </c>
      <c r="R3104" s="12">
        <f t="shared" si="909"/>
        <v>35.662162226400142</v>
      </c>
      <c r="S3104" s="57">
        <f t="shared" si="910"/>
        <v>109.75025017246224</v>
      </c>
      <c r="T3104" s="12">
        <f t="shared" si="893"/>
        <v>-10.55171851821102</v>
      </c>
    </row>
    <row r="3105" spans="1:20" x14ac:dyDescent="0.25">
      <c r="A3105" s="57">
        <f t="shared" si="894"/>
        <v>692201.56774840166</v>
      </c>
      <c r="B3105" s="12">
        <f t="shared" si="911"/>
        <v>110167.30112311761</v>
      </c>
      <c r="C3105" s="57" t="str">
        <f t="shared" si="895"/>
        <v>-0.240627377731566-0.171276034010985i</v>
      </c>
      <c r="D3105" s="57" t="str">
        <f t="shared" si="896"/>
        <v>5.27332377274715-3.93913616249413i</v>
      </c>
      <c r="E3105" s="57" t="str">
        <f t="shared" si="897"/>
        <v>156.19317585247-135.825682793905i</v>
      </c>
      <c r="F3105" s="57" t="str">
        <f t="shared" si="898"/>
        <v>3.58644826190844-1.55584399322187i</v>
      </c>
      <c r="G3105" s="57" t="str">
        <f t="shared" si="899"/>
        <v>0.934009857572088-0.248264865678282i</v>
      </c>
      <c r="H3105" s="57" t="str">
        <f t="shared" si="900"/>
        <v>0.902858942073961-125.892762164139i</v>
      </c>
      <c r="I3105" s="57" t="str">
        <f t="shared" si="901"/>
        <v>-0.54342132114433-1.2776852756518i</v>
      </c>
      <c r="K3105" s="57" t="str">
        <f t="shared" si="902"/>
        <v>0.000683561019437768-0.00159390089689458i</v>
      </c>
      <c r="L3105" s="57" t="str">
        <f t="shared" si="903"/>
        <v>0.000125-0.00455443221553656i</v>
      </c>
      <c r="M3105" s="57" t="str">
        <f t="shared" si="904"/>
        <v>0.0015-0.00219554087958693i</v>
      </c>
      <c r="N3105" s="57">
        <f t="shared" si="905"/>
        <v>35.442860732310237</v>
      </c>
      <c r="O3105" s="57">
        <f t="shared" si="906"/>
        <v>10.592992044403077</v>
      </c>
      <c r="P3105" s="371">
        <f t="shared" si="907"/>
        <v>-10.592992044403077</v>
      </c>
      <c r="Q3105" s="371">
        <f t="shared" si="908"/>
        <v>-144.55713926768976</v>
      </c>
      <c r="R3105" s="12">
        <f t="shared" si="909"/>
        <v>35.442860732310237</v>
      </c>
      <c r="S3105" s="57">
        <f t="shared" si="910"/>
        <v>110.16730112311761</v>
      </c>
      <c r="T3105" s="12">
        <f t="shared" si="893"/>
        <v>-10.592992044403077</v>
      </c>
    </row>
    <row r="3106" spans="1:20" x14ac:dyDescent="0.25">
      <c r="A3106" s="57">
        <f t="shared" si="894"/>
        <v>694831.93370584561</v>
      </c>
      <c r="B3106" s="12">
        <f t="shared" si="911"/>
        <v>110585.93686738546</v>
      </c>
      <c r="C3106" s="57" t="str">
        <f t="shared" si="895"/>
        <v>-0.240137325437774-0.169541701484396i</v>
      </c>
      <c r="D3106" s="57" t="str">
        <f t="shared" si="896"/>
        <v>5.26034876876277-3.94289769703797i</v>
      </c>
      <c r="E3106" s="57" t="str">
        <f t="shared" si="897"/>
        <v>155.648020049356-136.218148664878i</v>
      </c>
      <c r="F3106" s="57" t="str">
        <f t="shared" si="898"/>
        <v>3.58464705569649-1.55670492386288i</v>
      </c>
      <c r="G3106" s="57" t="str">
        <f t="shared" si="899"/>
        <v>0.933540773889675-0.249083113388166i</v>
      </c>
      <c r="H3106" s="57" t="str">
        <f t="shared" si="900"/>
        <v>0.895337133998395-125.401628511145i</v>
      </c>
      <c r="I3106" s="57" t="str">
        <f t="shared" si="901"/>
        <v>-0.541650903163776-1.27204818114687i</v>
      </c>
      <c r="K3106" s="57" t="str">
        <f t="shared" si="902"/>
        <v>0.00068318662003621-0.0015888113150714i</v>
      </c>
      <c r="L3106" s="57" t="str">
        <f t="shared" si="903"/>
        <v>0.000125-0.00453719089015398i</v>
      </c>
      <c r="M3106" s="57" t="str">
        <f t="shared" si="904"/>
        <v>0.0015-0.00218722940783715i</v>
      </c>
      <c r="N3106" s="57">
        <f t="shared" si="905"/>
        <v>35.222847986078705</v>
      </c>
      <c r="O3106" s="57">
        <f t="shared" si="906"/>
        <v>10.634343684089032</v>
      </c>
      <c r="P3106" s="371">
        <f t="shared" si="907"/>
        <v>-10.634343684089032</v>
      </c>
      <c r="Q3106" s="371">
        <f t="shared" si="908"/>
        <v>-144.7771520139213</v>
      </c>
      <c r="R3106" s="12">
        <f t="shared" si="909"/>
        <v>35.222847986078705</v>
      </c>
      <c r="S3106" s="57">
        <f t="shared" si="910"/>
        <v>110.58593686738546</v>
      </c>
      <c r="T3106" s="12">
        <f t="shared" si="893"/>
        <v>-10.634343684089032</v>
      </c>
    </row>
    <row r="3107" spans="1:20" x14ac:dyDescent="0.25">
      <c r="A3107" s="57">
        <f t="shared" si="894"/>
        <v>697472.29505392793</v>
      </c>
      <c r="B3107" s="12">
        <f t="shared" si="911"/>
        <v>111006.16342748153</v>
      </c>
      <c r="C3107" s="57" t="str">
        <f t="shared" si="895"/>
        <v>-0.239642892400036-0.167812990308068i</v>
      </c>
      <c r="D3107" s="57" t="str">
        <f t="shared" si="896"/>
        <v>5.24733938874643-3.94662358745121i</v>
      </c>
      <c r="E3107" s="57" t="str">
        <f t="shared" si="897"/>
        <v>155.099535271081-136.609065587891i</v>
      </c>
      <c r="F3107" s="57" t="str">
        <f t="shared" si="898"/>
        <v>3.58283396332295-1.55758141919575i</v>
      </c>
      <c r="G3107" s="57" t="str">
        <f t="shared" si="899"/>
        <v>0.933068594723574-0.249903165774564i</v>
      </c>
      <c r="H3107" s="57" t="str">
        <f t="shared" si="900"/>
        <v>0.887878748230643-124.912520949179i</v>
      </c>
      <c r="I3107" s="57" t="str">
        <f t="shared" si="901"/>
        <v>-0.539891799127514-1.26643264887859i</v>
      </c>
      <c r="K3107" s="57" t="str">
        <f t="shared" si="902"/>
        <v>0.000682811801948996-0.00158374377540468i</v>
      </c>
      <c r="L3107" s="57" t="str">
        <f t="shared" si="903"/>
        <v>0.000125-0.00452001483378559i</v>
      </c>
      <c r="M3107" s="57" t="str">
        <f t="shared" si="904"/>
        <v>0.0015-0.0021789494001167i</v>
      </c>
      <c r="N3107" s="57">
        <f t="shared" si="905"/>
        <v>35.002122532978035</v>
      </c>
      <c r="O3107" s="57">
        <f t="shared" si="906"/>
        <v>10.675774019102345</v>
      </c>
      <c r="P3107" s="371">
        <f t="shared" si="907"/>
        <v>-10.675774019102345</v>
      </c>
      <c r="Q3107" s="371">
        <f t="shared" si="908"/>
        <v>-144.99787746702197</v>
      </c>
      <c r="R3107" s="12">
        <f t="shared" si="909"/>
        <v>35.002122532978035</v>
      </c>
      <c r="S3107" s="57">
        <f t="shared" si="910"/>
        <v>111.00616342748152</v>
      </c>
      <c r="T3107" s="12">
        <f t="shared" si="893"/>
        <v>-10.675774019102345</v>
      </c>
    </row>
    <row r="3108" spans="1:20" x14ac:dyDescent="0.25">
      <c r="A3108" s="57">
        <f t="shared" si="894"/>
        <v>700122.68977513281</v>
      </c>
      <c r="B3108" s="12">
        <f t="shared" si="911"/>
        <v>111427.98684850596</v>
      </c>
      <c r="C3108" s="57" t="str">
        <f t="shared" si="895"/>
        <v>-0.239144075193018-0.166089916859976i</v>
      </c>
      <c r="D3108" s="57" t="str">
        <f t="shared" si="896"/>
        <v>5.23429587167277-3.95031352178505i</v>
      </c>
      <c r="E3108" s="57" t="str">
        <f t="shared" si="897"/>
        <v>154.547717891819-136.998403005304i</v>
      </c>
      <c r="F3108" s="57" t="str">
        <f t="shared" si="898"/>
        <v>3.58100891942489-1.55847342415767i</v>
      </c>
      <c r="G3108" s="57" t="str">
        <f t="shared" si="899"/>
        <v>0.932593303051478-0.250725017010692i</v>
      </c>
      <c r="H3108" s="57" t="str">
        <f t="shared" si="900"/>
        <v>0.880483207859678-124.425429856919i</v>
      </c>
      <c r="I3108" s="57" t="str">
        <f t="shared" si="901"/>
        <v>-0.538143904222155-1.26083857363463i</v>
      </c>
      <c r="K3108" s="57" t="str">
        <f t="shared" si="902"/>
        <v>0.000682436547697629-0.00157869819735395i</v>
      </c>
      <c r="L3108" s="57" t="str">
        <f t="shared" si="903"/>
        <v>0.000125-0.00450290379934807i</v>
      </c>
      <c r="M3108" s="57" t="str">
        <f t="shared" si="904"/>
        <v>0.0015-0.00217070073731491i</v>
      </c>
      <c r="N3108" s="57">
        <f t="shared" si="905"/>
        <v>34.780682934799842</v>
      </c>
      <c r="O3108" s="57">
        <f t="shared" si="906"/>
        <v>10.717283635743138</v>
      </c>
      <c r="P3108" s="371">
        <f t="shared" si="907"/>
        <v>-10.717283635743138</v>
      </c>
      <c r="Q3108" s="371">
        <f t="shared" si="908"/>
        <v>-145.21931706520016</v>
      </c>
      <c r="R3108" s="12">
        <f t="shared" si="909"/>
        <v>34.780682934799842</v>
      </c>
      <c r="S3108" s="57">
        <f t="shared" si="910"/>
        <v>111.42798684850595</v>
      </c>
      <c r="T3108" s="12">
        <f t="shared" si="893"/>
        <v>-10.717283635743138</v>
      </c>
    </row>
    <row r="3109" spans="1:20" x14ac:dyDescent="0.25">
      <c r="A3109" s="57">
        <f t="shared" si="894"/>
        <v>702783.15599627828</v>
      </c>
      <c r="B3109" s="12">
        <f t="shared" si="911"/>
        <v>111851.41319853028</v>
      </c>
      <c r="C3109" s="57" t="str">
        <f t="shared" si="895"/>
        <v>-0.238640870600678-0.16437249783379i</v>
      </c>
      <c r="D3109" s="57" t="str">
        <f t="shared" si="896"/>
        <v>5.22121845974161-3.95396718966483i</v>
      </c>
      <c r="E3109" s="57" t="str">
        <f t="shared" si="897"/>
        <v>153.992564546246-137.386130100559i</v>
      </c>
      <c r="F3109" s="57" t="str">
        <f t="shared" si="898"/>
        <v>3.57917185846708-1.55938088331347i</v>
      </c>
      <c r="G3109" s="57" t="str">
        <f t="shared" si="899"/>
        <v>0.932114881806208-0.251548661140556i</v>
      </c>
      <c r="H3109" s="57" t="str">
        <f t="shared" si="900"/>
        <v>0.873149941919757-123.940345672719i</v>
      </c>
      <c r="I3109" s="57" t="str">
        <f t="shared" si="901"/>
        <v>-0.536407114439061-1.25526585093512i</v>
      </c>
      <c r="K3109" s="57" t="str">
        <f t="shared" si="902"/>
        <v>0.00068206083983385-0.00157367450061672i</v>
      </c>
      <c r="L3109" s="57" t="str">
        <f t="shared" si="903"/>
        <v>0.000125-0.00448585754069344i</v>
      </c>
      <c r="M3109" s="57" t="str">
        <f t="shared" si="904"/>
        <v>0.0015-0.00216248330077197i</v>
      </c>
      <c r="N3109" s="57">
        <f t="shared" si="905"/>
        <v>34.55852777024532</v>
      </c>
      <c r="O3109" s="57">
        <f t="shared" si="906"/>
        <v>10.758873124786179</v>
      </c>
      <c r="P3109" s="371">
        <f t="shared" si="907"/>
        <v>-10.758873124786179</v>
      </c>
      <c r="Q3109" s="371">
        <f t="shared" si="908"/>
        <v>-145.44147222975468</v>
      </c>
      <c r="R3109" s="12">
        <f t="shared" si="909"/>
        <v>34.55852777024532</v>
      </c>
      <c r="S3109" s="57">
        <f t="shared" si="910"/>
        <v>111.85141319853028</v>
      </c>
      <c r="T3109" s="12">
        <f t="shared" si="893"/>
        <v>-10.758873124786179</v>
      </c>
    </row>
    <row r="3110" spans="1:20" x14ac:dyDescent="0.25">
      <c r="A3110" s="57">
        <f t="shared" si="894"/>
        <v>705453.73198906425</v>
      </c>
      <c r="B3110" s="12">
        <f t="shared" si="911"/>
        <v>112276.4485686847</v>
      </c>
      <c r="C3110" s="57" t="str">
        <f t="shared" si="895"/>
        <v>-0.238133275621807-0.162660750238937i</v>
      </c>
      <c r="D3110" s="57" t="str">
        <f t="shared" si="896"/>
        <v>5.20810739836857-3.95758428233067i</v>
      </c>
      <c r="E3110" s="57" t="str">
        <f t="shared" si="897"/>
        <v>153.434072135121-137.772215798988i</v>
      </c>
      <c r="F3110" s="57" t="str">
        <f t="shared" si="898"/>
        <v>3.57732271474442-1.56030374085086i</v>
      </c>
      <c r="G3110" s="57" t="str">
        <f t="shared" si="899"/>
        <v>0.931633313876349-0.252374092077854i</v>
      </c>
      <c r="H3110" s="57" t="str">
        <f t="shared" si="900"/>
        <v>0.865878385319748-123.457258894101i</v>
      </c>
      <c r="I3110" s="57" t="str">
        <f t="shared" si="901"/>
        <v>-0.534681326567206-1.249714377027i</v>
      </c>
      <c r="K3110" s="57" t="str">
        <f t="shared" si="902"/>
        <v>0.000681684660939333-0.00156867260512692i</v>
      </c>
      <c r="L3110" s="57" t="str">
        <f t="shared" si="903"/>
        <v>0.000125-0.00446887581260554i</v>
      </c>
      <c r="M3110" s="57" t="str">
        <f t="shared" si="904"/>
        <v>0.0015-0.00215429697227732i</v>
      </c>
      <c r="N3110" s="57">
        <f t="shared" si="905"/>
        <v>34.335655635322269</v>
      </c>
      <c r="O3110" s="57">
        <f t="shared" si="906"/>
        <v>10.80054308148728</v>
      </c>
      <c r="P3110" s="371">
        <f t="shared" si="907"/>
        <v>-10.80054308148728</v>
      </c>
      <c r="Q3110" s="371">
        <f t="shared" si="908"/>
        <v>-145.66434436467773</v>
      </c>
      <c r="R3110" s="12">
        <f t="shared" si="909"/>
        <v>34.335655635322269</v>
      </c>
      <c r="S3110" s="57">
        <f t="shared" si="910"/>
        <v>112.2764485686847</v>
      </c>
      <c r="T3110" s="12">
        <f t="shared" si="893"/>
        <v>-10.80054308148728</v>
      </c>
    </row>
    <row r="3111" spans="1:20" x14ac:dyDescent="0.25">
      <c r="A3111" s="57">
        <f t="shared" si="894"/>
        <v>708134.45617062273</v>
      </c>
      <c r="B3111" s="12">
        <f t="shared" si="911"/>
        <v>112703.09907324571</v>
      </c>
      <c r="C3111" s="57" t="str">
        <f t="shared" si="895"/>
        <v>-0.237621287475612-0.160954691400547i</v>
      </c>
      <c r="D3111" s="57" t="str">
        <f t="shared" si="896"/>
        <v>5.19496293617498-3.96116449267814i</v>
      </c>
      <c r="E3111" s="57" t="str">
        <f t="shared" si="897"/>
        <v>152.872237830899-138.156628768715i</v>
      </c>
      <c r="F3111" s="57" t="str">
        <f t="shared" si="898"/>
        <v>3.57546142238449-1.56124194057576i</v>
      </c>
      <c r="G3111" s="57" t="str">
        <f t="shared" si="899"/>
        <v>0.931148582106911-0.25320130360486i</v>
      </c>
      <c r="H3111" s="57" t="str">
        <f t="shared" si="900"/>
        <v>0.858667978773404-122.976160077243i</v>
      </c>
      <c r="I3111" s="57" t="str">
        <f t="shared" si="901"/>
        <v>-0.532966438186109-1.24418404887836i</v>
      </c>
      <c r="K3111" s="57" t="str">
        <f t="shared" si="902"/>
        <v>0.000681307993625388-0.00156369243105318i</v>
      </c>
      <c r="L3111" s="57" t="str">
        <f t="shared" si="903"/>
        <v>0.000125-0.0044519583707965i</v>
      </c>
      <c r="M3111" s="57" t="str">
        <f t="shared" si="904"/>
        <v>0.0015-0.00214614163406786i</v>
      </c>
      <c r="N3111" s="57">
        <f t="shared" si="905"/>
        <v>34.112065143743536</v>
      </c>
      <c r="O3111" s="57">
        <f t="shared" si="906"/>
        <v>10.842294105590106</v>
      </c>
      <c r="P3111" s="371">
        <f t="shared" si="907"/>
        <v>-10.842294105590106</v>
      </c>
      <c r="Q3111" s="371">
        <f t="shared" si="908"/>
        <v>-145.88793485625646</v>
      </c>
      <c r="R3111" s="12">
        <f t="shared" si="909"/>
        <v>34.112065143743536</v>
      </c>
      <c r="S3111" s="57">
        <f t="shared" si="910"/>
        <v>112.70309907324571</v>
      </c>
      <c r="T3111" s="12">
        <f t="shared" si="893"/>
        <v>-10.842294105590106</v>
      </c>
    </row>
    <row r="3112" spans="1:20" x14ac:dyDescent="0.25">
      <c r="A3112" s="57">
        <f t="shared" si="894"/>
        <v>710825.36710407108</v>
      </c>
      <c r="B3112" s="12">
        <f t="shared" si="911"/>
        <v>113131.37084972404</v>
      </c>
      <c r="C3112" s="57" t="str">
        <f t="shared" si="895"/>
        <v>-0.237104903607384-0.159254338959332i</v>
      </c>
      <c r="D3112" s="57" t="str">
        <f t="shared" si="896"/>
        <v>5.1817853249773-3.96470751529902i</v>
      </c>
      <c r="E3112" s="57" t="str">
        <f t="shared" si="897"/>
        <v>152.307059083403-138.539337421658i</v>
      </c>
      <c r="F3112" s="57" t="str">
        <f t="shared" si="898"/>
        <v>3.57358791535013-1.56219542590752i</v>
      </c>
      <c r="G3112" s="57" t="str">
        <f t="shared" si="899"/>
        <v>0.930660669299997-0.254030289371324i</v>
      </c>
      <c r="H3112" s="57" t="str">
        <f t="shared" si="900"/>
        <v>0.851518168730638-122.497039836482i</v>
      </c>
      <c r="I3112" s="57" t="str">
        <f t="shared" si="901"/>
        <v>-0.531262347658842-1.23867476417286i</v>
      </c>
      <c r="K3112" s="57" t="str">
        <f t="shared" si="902"/>
        <v>0.000680930820532694-0.00155873389879715i</v>
      </c>
      <c r="L3112" s="57" t="str">
        <f t="shared" si="903"/>
        <v>0.000125-0.00443510497190328i</v>
      </c>
      <c r="M3112" s="57" t="str">
        <f t="shared" si="904"/>
        <v>0.0015-0.00213801716882632i</v>
      </c>
      <c r="N3112" s="57">
        <f t="shared" si="905"/>
        <v>33.88775492732978</v>
      </c>
      <c r="O3112" s="57">
        <f t="shared" si="906"/>
        <v>10.884126801331426</v>
      </c>
      <c r="P3112" s="371">
        <f t="shared" si="907"/>
        <v>-10.884126801331426</v>
      </c>
      <c r="Q3112" s="371">
        <f t="shared" si="908"/>
        <v>-146.11224507267022</v>
      </c>
      <c r="R3112" s="12">
        <f t="shared" si="909"/>
        <v>33.88775492732978</v>
      </c>
      <c r="S3112" s="57">
        <f t="shared" si="910"/>
        <v>113.13137084972405</v>
      </c>
      <c r="T3112" s="12">
        <f t="shared" si="893"/>
        <v>-10.884126801331426</v>
      </c>
    </row>
    <row r="3113" spans="1:20" x14ac:dyDescent="0.25">
      <c r="A3113" s="57">
        <f t="shared" si="894"/>
        <v>713526.50349906657</v>
      </c>
      <c r="B3113" s="12">
        <f t="shared" si="911"/>
        <v>113561.270058953</v>
      </c>
      <c r="C3113" s="57" t="str">
        <f t="shared" si="895"/>
        <v>-0.236584121694208-0.15755971087138i</v>
      </c>
      <c r="D3113" s="57" t="str">
        <f t="shared" si="896"/>
        <v>5.1685748197759-3.96821304652184i</v>
      </c>
      <c r="E3113" s="57" t="str">
        <f t="shared" si="897"/>
        <v>151.738533625541-138.920309914612i</v>
      </c>
      <c r="F3113" s="57" t="str">
        <f t="shared" si="898"/>
        <v>3.57170212744208-1.56316413987425i</v>
      </c>
      <c r="G3113" s="57" t="str">
        <f t="shared" si="899"/>
        <v>0.930169558215493-0.254861042893353i</v>
      </c>
      <c r="H3113" s="57" t="str">
        <f t="shared" si="900"/>
        <v>0.844428407309694-122.01988884382i</v>
      </c>
      <c r="I3113" s="57" t="str">
        <f t="shared" si="901"/>
        <v>-0.529568954125153-1.23318642130429i</v>
      </c>
      <c r="K3113" s="57" t="str">
        <f t="shared" si="902"/>
        <v>0.000680553124331013-0.00155379692899187i</v>
      </c>
      <c r="L3113" s="57" t="str">
        <f t="shared" si="903"/>
        <v>0.000125-0.00441831537348403i</v>
      </c>
      <c r="M3113" s="57" t="str">
        <f t="shared" si="904"/>
        <v>0.0015-0.00212992345967954i</v>
      </c>
      <c r="N3113" s="57">
        <f t="shared" si="905"/>
        <v>33.662723636419088</v>
      </c>
      <c r="O3113" s="57">
        <f t="shared" si="906"/>
        <v>10.926041777446097</v>
      </c>
      <c r="P3113" s="371">
        <f t="shared" si="907"/>
        <v>-10.926041777446097</v>
      </c>
      <c r="Q3113" s="371">
        <f t="shared" si="908"/>
        <v>-146.33727636358091</v>
      </c>
      <c r="R3113" s="12">
        <f t="shared" si="909"/>
        <v>33.662723636419088</v>
      </c>
      <c r="S3113" s="57">
        <f t="shared" si="910"/>
        <v>113.561270058953</v>
      </c>
      <c r="T3113" s="12">
        <f t="shared" si="893"/>
        <v>-10.926041777446097</v>
      </c>
    </row>
    <row r="3114" spans="1:20" x14ac:dyDescent="0.25">
      <c r="A3114" s="57">
        <f t="shared" si="894"/>
        <v>716237.90421236306</v>
      </c>
      <c r="B3114" s="12">
        <f t="shared" si="911"/>
        <v>113992.80288517702</v>
      </c>
      <c r="C3114" s="57" t="str">
        <f t="shared" si="895"/>
        <v>-0.236058939650715-0.155870825407833i</v>
      </c>
      <c r="D3114" s="57" t="str">
        <f t="shared" si="896"/>
        <v>5.1553316787432-3.97168078445253i</v>
      </c>
      <c r="E3114" s="57" t="str">
        <f t="shared" si="897"/>
        <v>151.166659479056-139.299514150434i</v>
      </c>
      <c r="F3114" s="57" t="str">
        <f t="shared" si="898"/>
        <v>3.56980399230159-1.564148025108i</v>
      </c>
      <c r="G3114" s="57" t="str">
        <f t="shared" si="899"/>
        <v>0.929675231571766-0.255693557552296i</v>
      </c>
      <c r="H3114" s="57" t="str">
        <f t="shared" si="900"/>
        <v>0.837398152230282-121.544697828432i</v>
      </c>
      <c r="I3114" s="57" t="str">
        <f t="shared" si="901"/>
        <v>-0.527886157494599-1.22771891937111i</v>
      </c>
      <c r="K3114" s="57" t="str">
        <f t="shared" si="902"/>
        <v>0.000680174887718956-0.00154888144250005i</v>
      </c>
      <c r="L3114" s="57" t="str">
        <f t="shared" si="903"/>
        <v>0.000125-0.00440158933401477i</v>
      </c>
      <c r="M3114" s="57" t="str">
        <f t="shared" si="904"/>
        <v>0.0015-0.00212186039019679i</v>
      </c>
      <c r="N3114" s="57">
        <f t="shared" si="905"/>
        <v>33.43696994027863</v>
      </c>
      <c r="O3114" s="57">
        <f t="shared" si="906"/>
        <v>10.968039647172265</v>
      </c>
      <c r="P3114" s="371">
        <f t="shared" si="907"/>
        <v>-10.968039647172265</v>
      </c>
      <c r="Q3114" s="371">
        <f t="shared" si="908"/>
        <v>-146.56303005972137</v>
      </c>
      <c r="R3114" s="12">
        <f t="shared" si="909"/>
        <v>33.43696994027863</v>
      </c>
      <c r="S3114" s="57">
        <f t="shared" si="910"/>
        <v>113.99280288517703</v>
      </c>
      <c r="T3114" s="12">
        <f t="shared" si="893"/>
        <v>-10.968039647172265</v>
      </c>
    </row>
    <row r="3115" spans="1:20" x14ac:dyDescent="0.25">
      <c r="A3115" s="57">
        <f t="shared" si="894"/>
        <v>718959.60824837</v>
      </c>
      <c r="B3115" s="12">
        <f t="shared" si="911"/>
        <v>114425.9755361407</v>
      </c>
      <c r="C3115" s="57" t="str">
        <f t="shared" si="895"/>
        <v>-0.235529355634955-0.154187701154503i</v>
      </c>
      <c r="D3115" s="57" t="str">
        <f t="shared" si="896"/>
        <v>5.14205616321135-3.97511042901502i</v>
      </c>
      <c r="E3115" s="57" t="str">
        <f t="shared" si="897"/>
        <v>150.591434960343-139.67691777934i</v>
      </c>
      <c r="F3115" s="57" t="str">
        <f t="shared" si="898"/>
        <v>3.56789344341331-1.5651470238401i</v>
      </c>
      <c r="G3115" s="57" t="str">
        <f t="shared" si="899"/>
        <v>0.929177672046374-0.256527826593636i</v>
      </c>
      <c r="H3115" s="57" t="str">
        <f t="shared" si="900"/>
        <v>0.830426866747601-121.071457576183i</v>
      </c>
      <c r="I3115" s="57" t="str">
        <f t="shared" si="901"/>
        <v>-0.526213858439827-1.2222721581711i</v>
      </c>
      <c r="K3115" s="57" t="str">
        <f t="shared" si="902"/>
        <v>0.00067979609342371-0.00154398736041248i</v>
      </c>
      <c r="L3115" s="57" t="str">
        <f t="shared" si="903"/>
        <v>0.000125-0.00438492661288581i</v>
      </c>
      <c r="M3115" s="57" t="str">
        <f t="shared" si="904"/>
        <v>0.0015-0.00211382784438812i</v>
      </c>
      <c r="N3115" s="57">
        <f t="shared" si="905"/>
        <v>33.210492527518198</v>
      </c>
      <c r="O3115" s="57">
        <f t="shared" si="906"/>
        <v>11.010121028253788</v>
      </c>
      <c r="P3115" s="371">
        <f t="shared" si="907"/>
        <v>-11.010121028253788</v>
      </c>
      <c r="Q3115" s="371">
        <f t="shared" si="908"/>
        <v>-146.7895074724818</v>
      </c>
      <c r="R3115" s="12">
        <f t="shared" si="909"/>
        <v>33.210492527518198</v>
      </c>
      <c r="S3115" s="57">
        <f t="shared" si="910"/>
        <v>114.4259755361407</v>
      </c>
      <c r="T3115" s="12">
        <f t="shared" si="893"/>
        <v>-11.010121028253788</v>
      </c>
    </row>
    <row r="3116" spans="1:20" x14ac:dyDescent="0.25">
      <c r="A3116" s="57">
        <f t="shared" si="894"/>
        <v>721691.65475971391</v>
      </c>
      <c r="B3116" s="12">
        <f t="shared" si="911"/>
        <v>114860.79424317804</v>
      </c>
      <c r="C3116" s="57" t="str">
        <f t="shared" si="895"/>
        <v>-0.234995368054248-0.152510357011371i</v>
      </c>
      <c r="D3116" s="57" t="str">
        <f t="shared" si="896"/>
        <v>5.1287485376591-3.97850168199172i</v>
      </c>
      <c r="E3116" s="57" t="str">
        <f t="shared" si="897"/>
        <v>150.01285868629-140.052488200281i</v>
      </c>
      <c r="F3116" s="57" t="str">
        <f t="shared" si="898"/>
        <v>3.56597041410792-1.56616107789635i</v>
      </c>
      <c r="G3116" s="57" t="str">
        <f t="shared" si="899"/>
        <v>0.928676862276803-0.257363843125864i</v>
      </c>
      <c r="H3116" s="57" t="str">
        <f t="shared" si="900"/>
        <v>0.823514019587231-120.600158929148i</v>
      </c>
      <c r="I3116" s="57" t="str">
        <f t="shared" si="901"/>
        <v>-0.524551958389872-1.21684603819607i</v>
      </c>
      <c r="K3116" s="57" t="str">
        <f t="shared" si="902"/>
        <v>0.000679416724200809-0.00153911460404628i</v>
      </c>
      <c r="L3116" s="57" t="str">
        <f t="shared" si="903"/>
        <v>0.000125-0.0043683269703983i</v>
      </c>
      <c r="M3116" s="57" t="str">
        <f t="shared" si="904"/>
        <v>0.0015-0.00210582570670264i</v>
      </c>
      <c r="N3116" s="57">
        <f t="shared" si="905"/>
        <v>32.983290106513294</v>
      </c>
      <c r="O3116" s="57">
        <f t="shared" si="906"/>
        <v>11.05228654294435</v>
      </c>
      <c r="P3116" s="371">
        <f t="shared" si="907"/>
        <v>-11.05228654294435</v>
      </c>
      <c r="Q3116" s="371">
        <f t="shared" si="908"/>
        <v>-147.01670989348671</v>
      </c>
      <c r="R3116" s="12">
        <f t="shared" si="909"/>
        <v>32.983290106513294</v>
      </c>
      <c r="S3116" s="57">
        <f t="shared" si="910"/>
        <v>114.86079424317803</v>
      </c>
      <c r="T3116" s="12">
        <f t="shared" ref="T3116:T3179" si="912">P3116</f>
        <v>-11.05228654294435</v>
      </c>
    </row>
    <row r="3117" spans="1:20" x14ac:dyDescent="0.25">
      <c r="A3117" s="57">
        <f t="shared" ref="A3117:A3180" si="913">2*PI()*B3117</f>
        <v>724434.08304780081</v>
      </c>
      <c r="B3117" s="12">
        <f t="shared" si="911"/>
        <v>115297.26526130212</v>
      </c>
      <c r="C3117" s="57" t="str">
        <f t="shared" ref="C3117:C3180" si="914">IMPRODUCT(D3117,E3117,$C$40,,K3117,$C$41)</f>
        <v>-0.234456975571154-0.15083881219199i</v>
      </c>
      <c r="D3117" s="57" t="str">
        <f t="shared" ref="D3117:D3180" si="915">IMDIV(IMPRODUCT($C$37,$C$38,COMPLEX(1,A3117/$C$38)),IMSUM(-1*A3117*A3117/$C$39,COMPLEX(0,1*A3117)))</f>
        <v>5.11540906969821-3.98185424706397i</v>
      </c>
      <c r="E3117" s="57" t="str">
        <f t="shared" ref="E3117:E3180" si="916">IMDIV(IMPRODUCT(IMSUM(F3117,G3117),$C$29,H3117),IMSUM(1,I3117))</f>
        <v>149.43092958017-140.426192562439i</v>
      </c>
      <c r="F3117" s="57" t="str">
        <f t="shared" ref="F3117:F3180" si="917">IMDIV(IMPRODUCT($C$14,$C$15,COMPLEX(1,A3117/$C$15)),IMSUM(-1*A3117*A3117/$C$16,COMPLEX(0,A3117)))</f>
        <v>3.56403483756514-1.5671901286923i</v>
      </c>
      <c r="G3117" s="57" t="str">
        <f t="shared" ref="G3117:G3180" si="918">IMDIV(1,COMPLEX(1,A3117*$C$9*$C$10))</f>
        <v>0.928172784861204-0.258201600119367i</v>
      </c>
      <c r="H3117" s="57" t="str">
        <f t="shared" ref="H3117:H3180" si="919">IMDIV($C$3,IMSUM(K3117,COMPLEX(0,$C$28*A3117)))</f>
        <v>0.816659084880941-120.13079278514i</v>
      </c>
      <c r="I3117" s="57" t="str">
        <f t="shared" ref="I3117:I3180" si="920">IMPRODUCT(F3117,$C$29,H3117,$C$31)</f>
        <v>-0.522900359523574-1.21144046062665i</v>
      </c>
      <c r="K3117" s="57" t="str">
        <f t="shared" ref="K3117:K3180" si="921">IF($C$26&lt;=0,IMDIV(1,IMSUM(IMDIV(1,L3117),1/$C$18)),IMDIV(1,IMSUM(IMDIV(1,L3117),1/$C$18,IMDIV(1,M3117))))</f>
        <v>0.000679036762833887-0.0015342630949433i</v>
      </c>
      <c r="L3117" s="57" t="str">
        <f t="shared" ref="L3117:L3180" si="922">IMSUM($C$21/$C$22,IMDIV(1,COMPLEX(0,$C$20*$C$22*A3117)))</f>
        <v>0.000125-0.00435179016776081i</v>
      </c>
      <c r="M3117" s="57" t="str">
        <f t="shared" ref="M3117:M3180" si="923">IMSUM($C$25/$C$26,IMDIV(1,COMPLEX(0,$C$24*$C$26*A3117)))</f>
        <v>0.0015-0.00209785386202694i</v>
      </c>
      <c r="N3117" s="57">
        <f t="shared" ref="N3117:N3180" si="924">ABS(R3117)</f>
        <v>32.755361405825283</v>
      </c>
      <c r="O3117" s="57">
        <f t="shared" ref="O3117:O3180" si="925">ABS(P3117)</f>
        <v>11.094536818009264</v>
      </c>
      <c r="P3117" s="371">
        <f t="shared" ref="P3117:P3180" si="926">20*LOG10(IMABS(C3117))</f>
        <v>-11.094536818009264</v>
      </c>
      <c r="Q3117" s="371">
        <f t="shared" ref="Q3117:Q3180" si="927">IMARGUMENT(C3117)*180/PI()</f>
        <v>-147.24463859417472</v>
      </c>
      <c r="R3117" s="12">
        <f t="shared" ref="R3117:R3180" si="928">IF(Q3117&lt;0,Q3117+180,Q3117-180)</f>
        <v>32.755361405825283</v>
      </c>
      <c r="S3117" s="57">
        <f t="shared" ref="S3117:S3180" si="929">B3117/1000</f>
        <v>115.29726526130212</v>
      </c>
      <c r="T3117" s="12">
        <f t="shared" si="912"/>
        <v>-11.094536818009264</v>
      </c>
    </row>
    <row r="3118" spans="1:20" x14ac:dyDescent="0.25">
      <c r="A3118" s="57">
        <f t="shared" si="913"/>
        <v>727186.93256338243</v>
      </c>
      <c r="B3118" s="12">
        <f t="shared" ref="B3118:B3181" si="930">B3117*(1+B$42)</f>
        <v>115735.39486929507</v>
      </c>
      <c r="C3118" s="57" t="str">
        <f t="shared" si="914"/>
        <v>-0.233914177109474-0.149173086222808i</v>
      </c>
      <c r="D3118" s="57" t="str">
        <f t="shared" si="915"/>
        <v>5.10203803005931-3.98516782985248i</v>
      </c>
      <c r="E3118" s="57" t="str">
        <f t="shared" si="916"/>
        <v>148.845646877575-140.797997766828i</v>
      </c>
      <c r="F3118" s="57" t="str">
        <f t="shared" si="917"/>
        <v>3.56208664681653-1.56823411722848i</v>
      </c>
      <c r="G3118" s="57" t="str">
        <f t="shared" si="918"/>
        <v>0.927665422359154-0.2590410904053i</v>
      </c>
      <c r="H3118" s="57" t="str">
        <f t="shared" si="919"/>
        <v>0.809861542103367-119.663350097238i</v>
      </c>
      <c r="I3118" s="57" t="str">
        <f t="shared" si="920"/>
        <v>-0.52125896476303-1.20605532732705i</v>
      </c>
      <c r="K3118" s="57" t="str">
        <f t="shared" si="921"/>
        <v>0.000678656192134487-0.00152943275486843i</v>
      </c>
      <c r="L3118" s="57" t="str">
        <f t="shared" si="922"/>
        <v>0.000125-0.00433531596708588i</v>
      </c>
      <c r="M3118" s="57" t="str">
        <f t="shared" si="923"/>
        <v>0.0015-0.00208991219568334i</v>
      </c>
      <c r="N3118" s="57">
        <f t="shared" si="924"/>
        <v>32.5267051746319</v>
      </c>
      <c r="O3118" s="57">
        <f t="shared" si="925"/>
        <v>11.136872484726858</v>
      </c>
      <c r="P3118" s="371">
        <f t="shared" si="926"/>
        <v>-11.136872484726858</v>
      </c>
      <c r="Q3118" s="371">
        <f t="shared" si="927"/>
        <v>-147.4732948253681</v>
      </c>
      <c r="R3118" s="12">
        <f t="shared" si="928"/>
        <v>32.5267051746319</v>
      </c>
      <c r="S3118" s="57">
        <f t="shared" si="929"/>
        <v>115.73539486929506</v>
      </c>
      <c r="T3118" s="12">
        <f t="shared" si="912"/>
        <v>-11.136872484726858</v>
      </c>
    </row>
    <row r="3119" spans="1:20" x14ac:dyDescent="0.25">
      <c r="A3119" s="57">
        <f t="shared" si="913"/>
        <v>729950.24290712329</v>
      </c>
      <c r="B3119" s="12">
        <f t="shared" si="930"/>
        <v>116175.18936979839</v>
      </c>
      <c r="C3119" s="57" t="str">
        <f t="shared" si="914"/>
        <v>-0.233366971860295-0.147513198942362i</v>
      </c>
      <c r="D3119" s="57" t="str">
        <f t="shared" si="915"/>
        <v>5.08863569257689-3.98844213795753i</v>
      </c>
      <c r="E3119" s="57" t="str">
        <f t="shared" si="916"/>
        <v>148.257010132386-141.167870467986i</v>
      </c>
      <c r="F3119" s="57" t="str">
        <f t="shared" si="917"/>
        <v>3.56012577474852-1.56929298408563i</v>
      </c>
      <c r="G3119" s="57" t="str">
        <f t="shared" si="918"/>
        <v>0.927154757292431-0.259882306674472i</v>
      </c>
      <c r="H3119" s="57" t="str">
        <f t="shared" si="919"/>
        <v>0.803120876009594-119.197821873329i</v>
      </c>
      <c r="I3119" s="57" t="str">
        <f t="shared" si="920"/>
        <v>-0.519627677767158-1.20069054084008i</v>
      </c>
      <c r="K3119" s="57" t="str">
        <f t="shared" si="921"/>
        <v>0.000678274994941821-0.00152462350580795i</v>
      </c>
      <c r="L3119" s="57" t="str">
        <f t="shared" si="922"/>
        <v>0.000125-0.00431890413138662i</v>
      </c>
      <c r="M3119" s="57" t="str">
        <f t="shared" si="923"/>
        <v>0.0015-0.00208200059342832i</v>
      </c>
      <c r="N3119" s="57">
        <f t="shared" si="924"/>
        <v>32.297320183157723</v>
      </c>
      <c r="O3119" s="57">
        <f t="shared" si="925"/>
        <v>11.179294178889855</v>
      </c>
      <c r="P3119" s="371">
        <f t="shared" si="926"/>
        <v>-11.179294178889855</v>
      </c>
      <c r="Q3119" s="371">
        <f t="shared" si="927"/>
        <v>-147.70267981684228</v>
      </c>
      <c r="R3119" s="12">
        <f t="shared" si="928"/>
        <v>32.297320183157723</v>
      </c>
      <c r="S3119" s="57">
        <f t="shared" si="929"/>
        <v>116.17518936979839</v>
      </c>
      <c r="T3119" s="12">
        <f t="shared" si="912"/>
        <v>-11.179294178889855</v>
      </c>
    </row>
    <row r="3120" spans="1:20" x14ac:dyDescent="0.25">
      <c r="A3120" s="57">
        <f t="shared" si="913"/>
        <v>732724.05383017042</v>
      </c>
      <c r="B3120" s="12">
        <f t="shared" si="930"/>
        <v>116616.65508940363</v>
      </c>
      <c r="C3120" s="57" t="str">
        <f t="shared" si="914"/>
        <v>-0.232815359288117-0.145859170500383i</v>
      </c>
      <c r="D3120" s="57" t="str">
        <f t="shared" si="915"/>
        <v>5.07520233417404-3.99167688099927i</v>
      </c>
      <c r="E3120" s="57" t="str">
        <f t="shared" si="916"/>
        <v>147.665019222776-141.535777075802i</v>
      </c>
      <c r="F3120" s="57" t="str">
        <f t="shared" si="917"/>
        <v>3.5581521541054-1.57036666941996i</v>
      </c>
      <c r="G3120" s="57" t="str">
        <f t="shared" si="918"/>
        <v>0.926640772145802-0.26072524147622i</v>
      </c>
      <c r="H3120" s="57" t="str">
        <f t="shared" si="919"/>
        <v>0.796436576573358-118.73419917564i</v>
      </c>
      <c r="I3120" s="57" t="str">
        <f t="shared" si="920"/>
        <v>-0.518006402925283-1.19534600438196i</v>
      </c>
      <c r="K3120" s="57" t="str">
        <f t="shared" si="921"/>
        <v>0.000677893154122592-0.00151983526996785i</v>
      </c>
      <c r="L3120" s="57" t="str">
        <f t="shared" si="922"/>
        <v>0.000125-0.00430255442457323i</v>
      </c>
      <c r="M3120" s="57" t="str">
        <f t="shared" si="923"/>
        <v>0.0015-0.0020741189414508i</v>
      </c>
      <c r="N3120" s="57">
        <f t="shared" si="924"/>
        <v>32.067205223108516</v>
      </c>
      <c r="O3120" s="57">
        <f t="shared" si="925"/>
        <v>11.221802540804987</v>
      </c>
      <c r="P3120" s="371">
        <f t="shared" si="926"/>
        <v>-11.221802540804987</v>
      </c>
      <c r="Q3120" s="371">
        <f t="shared" si="927"/>
        <v>-147.93279477689148</v>
      </c>
      <c r="R3120" s="12">
        <f t="shared" si="928"/>
        <v>32.067205223108516</v>
      </c>
      <c r="S3120" s="57">
        <f t="shared" si="929"/>
        <v>116.61665508940364</v>
      </c>
      <c r="T3120" s="12">
        <f t="shared" si="912"/>
        <v>-11.221802540804987</v>
      </c>
    </row>
    <row r="3121" spans="1:20" x14ac:dyDescent="0.25">
      <c r="A3121" s="57">
        <f t="shared" si="913"/>
        <v>735508.4052347251</v>
      </c>
      <c r="B3121" s="12">
        <f t="shared" si="930"/>
        <v>117059.79837874338</v>
      </c>
      <c r="C3121" s="57" t="str">
        <f t="shared" si="914"/>
        <v>-0.232259339137005-0.144211021356808i</v>
      </c>
      <c r="D3121" s="57" t="str">
        <f t="shared" si="915"/>
        <v>5.06173823484627-3.99487177065778i</v>
      </c>
      <c r="E3121" s="57" t="str">
        <f t="shared" si="916"/>
        <v>147.069674357276-141.901683757425i</v>
      </c>
      <c r="F3121" s="57" t="str">
        <f t="shared" si="917"/>
        <v>3.55616571749248-1.57145511295841i</v>
      </c>
      <c r="G3121" s="57" t="str">
        <f t="shared" si="918"/>
        <v>0.926123449367829-0.261569887217285i</v>
      </c>
      <c r="H3121" s="57" t="str">
        <f t="shared" si="919"/>
        <v>0.789808138926417-118.272473120296i</v>
      </c>
      <c r="I3121" s="57" t="str">
        <f t="shared" si="920"/>
        <v>-0.516395045350884-1.1900216218375i</v>
      </c>
      <c r="K3121" s="57" t="str">
        <f t="shared" si="921"/>
        <v>0.000677510652570784-0.00151506796977219i</v>
      </c>
      <c r="L3121" s="57" t="str">
        <f t="shared" si="922"/>
        <v>0.000125-0.00428626661144972i</v>
      </c>
      <c r="M3121" s="57" t="str">
        <f t="shared" si="923"/>
        <v>0.0015-0.0020662671263706i</v>
      </c>
      <c r="N3121" s="57">
        <f t="shared" si="924"/>
        <v>31.836359108114294</v>
      </c>
      <c r="O3121" s="57">
        <f t="shared" si="925"/>
        <v>11.264398215292374</v>
      </c>
      <c r="P3121" s="371">
        <f t="shared" si="926"/>
        <v>-11.264398215292374</v>
      </c>
      <c r="Q3121" s="371">
        <f t="shared" si="927"/>
        <v>-148.16364089188571</v>
      </c>
      <c r="R3121" s="12">
        <f t="shared" si="928"/>
        <v>31.836359108114294</v>
      </c>
      <c r="S3121" s="57">
        <f t="shared" si="929"/>
        <v>117.05979837874338</v>
      </c>
      <c r="T3121" s="12">
        <f t="shared" si="912"/>
        <v>-11.264398215292374</v>
      </c>
    </row>
    <row r="3122" spans="1:20" x14ac:dyDescent="0.25">
      <c r="A3122" s="57">
        <f t="shared" si="913"/>
        <v>738303.3371746171</v>
      </c>
      <c r="B3122" s="12">
        <f t="shared" si="930"/>
        <v>117504.6256125826</v>
      </c>
      <c r="C3122" s="57" t="str">
        <f t="shared" si="914"/>
        <v>-0.231698911436809-0.142568772280647i</v>
      </c>
      <c r="D3122" s="57" t="str">
        <f t="shared" si="915"/>
        <v>5.04824367764493-3.99802652071306i</v>
      </c>
      <c r="E3122" s="57" t="str">
        <f t="shared" si="916"/>
        <v>146.470976080834-142.265556439312i</v>
      </c>
      <c r="F3122" s="57" t="str">
        <f t="shared" si="917"/>
        <v>3.55416639737916-1.57255825399379i</v>
      </c>
      <c r="G3122" s="57" t="str">
        <f t="shared" si="918"/>
        <v>0.925602771371685-0.262416236160687i</v>
      </c>
      <c r="H3122" s="57" t="str">
        <f t="shared" si="919"/>
        <v>0.783235063298503-117.812634876864i</v>
      </c>
      <c r="I3122" s="57" t="str">
        <f t="shared" si="920"/>
        <v>-0.51479351087529-1.18471729775508i</v>
      </c>
      <c r="K3122" s="57" t="str">
        <f t="shared" si="921"/>
        <v>0.000677127473207498-0.00151032152786146i</v>
      </c>
      <c r="L3122" s="57" t="str">
        <f t="shared" si="922"/>
        <v>0.000125-0.00427004045771041i</v>
      </c>
      <c r="M3122" s="57" t="str">
        <f t="shared" si="923"/>
        <v>0.0015-0.0020584450352367i</v>
      </c>
      <c r="N3122" s="57">
        <f t="shared" si="924"/>
        <v>31.604780674168239</v>
      </c>
      <c r="O3122" s="57">
        <f t="shared" si="925"/>
        <v>11.30708185168425</v>
      </c>
      <c r="P3122" s="371">
        <f t="shared" si="926"/>
        <v>-11.30708185168425</v>
      </c>
      <c r="Q3122" s="371">
        <f t="shared" si="927"/>
        <v>-148.39521932583176</v>
      </c>
      <c r="R3122" s="12">
        <f t="shared" si="928"/>
        <v>31.604780674168239</v>
      </c>
      <c r="S3122" s="57">
        <f t="shared" si="929"/>
        <v>117.5046256125826</v>
      </c>
      <c r="T3122" s="12">
        <f t="shared" si="912"/>
        <v>-11.30708185168425</v>
      </c>
    </row>
    <row r="3123" spans="1:20" x14ac:dyDescent="0.25">
      <c r="A3123" s="57">
        <f t="shared" si="913"/>
        <v>741108.88985588064</v>
      </c>
      <c r="B3123" s="12">
        <f t="shared" si="930"/>
        <v>117951.14318991042</v>
      </c>
      <c r="C3123" s="57" t="str">
        <f t="shared" si="914"/>
        <v>-0.231134076509432-0.140932444348777i</v>
      </c>
      <c r="D3123" s="57" t="str">
        <f t="shared" si="915"/>
        <v>5.03471894865989-4.00114084708488i</v>
      </c>
      <c r="E3123" s="57" t="str">
        <f t="shared" si="916"/>
        <v>145.868925280946-142.627360809381i</v>
      </c>
      <c r="F3123" s="57" t="str">
        <f t="shared" si="917"/>
        <v>3.55215412610217-1.57367603138011i</v>
      </c>
      <c r="G3123" s="57" t="str">
        <f t="shared" si="918"/>
        <v>0.925078720535994-0.2632642804246i</v>
      </c>
      <c r="H3123" s="57" t="str">
        <f t="shared" si="919"/>
        <v>0.776716854958078-117.354675667908i</v>
      </c>
      <c r="I3123" s="57" t="str">
        <f t="shared" si="920"/>
        <v>-0.513201706041538-1.17943293734179i</v>
      </c>
      <c r="K3123" s="57" t="str">
        <f t="shared" si="921"/>
        <v>0.000676743598980774-0.00150559586709088i</v>
      </c>
      <c r="L3123" s="57" t="str">
        <f t="shared" si="922"/>
        <v>0.000125-0.00425387572993667i</v>
      </c>
      <c r="M3123" s="57" t="str">
        <f t="shared" si="923"/>
        <v>0.0015-0.0020506525555257i</v>
      </c>
      <c r="N3123" s="57">
        <f t="shared" si="924"/>
        <v>31.372468780076247</v>
      </c>
      <c r="O3123" s="57">
        <f t="shared" si="925"/>
        <v>11.349854103822297</v>
      </c>
      <c r="P3123" s="371">
        <f t="shared" si="926"/>
        <v>-11.349854103822297</v>
      </c>
      <c r="Q3123" s="371">
        <f t="shared" si="927"/>
        <v>-148.62753121992375</v>
      </c>
      <c r="R3123" s="12">
        <f t="shared" si="928"/>
        <v>31.372468780076247</v>
      </c>
      <c r="S3123" s="57">
        <f t="shared" si="929"/>
        <v>117.95114318991043</v>
      </c>
      <c r="T3123" s="12">
        <f t="shared" si="912"/>
        <v>-11.349854103822297</v>
      </c>
    </row>
    <row r="3124" spans="1:20" x14ac:dyDescent="0.25">
      <c r="A3124" s="57">
        <f t="shared" si="913"/>
        <v>743925.10363733303</v>
      </c>
      <c r="B3124" s="12">
        <f t="shared" si="930"/>
        <v>118399.35753403208</v>
      </c>
      <c r="C3124" s="57" t="str">
        <f t="shared" si="914"/>
        <v>-0.230564834975141-0.139302058944599i</v>
      </c>
      <c r="D3124" s="57" t="str">
        <f t="shared" si="915"/>
        <v>5.02116433700178-4.00421446787258i</v>
      </c>
      <c r="E3124" s="57" t="str">
        <f t="shared" si="916"/>
        <v>145.263523193797-142.987062319281i</v>
      </c>
      <c r="F3124" s="57" t="str">
        <f t="shared" si="917"/>
        <v>3.55012883586885-1.57480838352778i</v>
      </c>
      <c r="G3124" s="57" t="str">
        <f t="shared" si="918"/>
        <v>0.924551279205681-0.264114011981228i</v>
      </c>
      <c r="H3124" s="57" t="str">
        <f t="shared" si="919"/>
        <v>0.770253024153978-116.898586768553i</v>
      </c>
      <c r="I3124" s="57" t="str">
        <f t="shared" si="920"/>
        <v>-0.511619538098277-1.17416844645864i</v>
      </c>
      <c r="K3124" s="57" t="str">
        <f t="shared" si="921"/>
        <v>0.000676359012865415-0.00150089091052877i</v>
      </c>
      <c r="L3124" s="57" t="str">
        <f t="shared" si="922"/>
        <v>0.000125-0.00423777219559341i</v>
      </c>
      <c r="M3124" s="57" t="str">
        <f t="shared" si="923"/>
        <v>0.0015-0.00204288957514017i</v>
      </c>
      <c r="N3124" s="57">
        <f t="shared" si="924"/>
        <v>31.139422307906131</v>
      </c>
      <c r="O3124" s="57">
        <f t="shared" si="925"/>
        <v>11.392715630054727</v>
      </c>
      <c r="P3124" s="371">
        <f t="shared" si="926"/>
        <v>-11.392715630054727</v>
      </c>
      <c r="Q3124" s="371">
        <f t="shared" si="927"/>
        <v>-148.86057769209387</v>
      </c>
      <c r="R3124" s="12">
        <f t="shared" si="928"/>
        <v>31.139422307906131</v>
      </c>
      <c r="S3124" s="57">
        <f t="shared" si="929"/>
        <v>118.39935753403208</v>
      </c>
      <c r="T3124" s="12">
        <f t="shared" si="912"/>
        <v>-11.392715630054727</v>
      </c>
    </row>
    <row r="3125" spans="1:20" x14ac:dyDescent="0.25">
      <c r="A3125" s="57">
        <f t="shared" si="913"/>
        <v>746752.01903115492</v>
      </c>
      <c r="B3125" s="12">
        <f t="shared" si="930"/>
        <v>118849.27509266141</v>
      </c>
      <c r="C3125" s="57" t="str">
        <f t="shared" si="914"/>
        <v>-0.229991187758921-0.137677637756598i</v>
      </c>
      <c r="D3125" s="57" t="str">
        <f t="shared" si="915"/>
        <v>5.00758013478338-4.00724710339455i</v>
      </c>
      <c r="E3125" s="57" t="str">
        <f t="shared" si="916"/>
        <v>144.654771410444-143.344626186777i</v>
      </c>
      <c r="F3125" s="57" t="str">
        <f t="shared" si="917"/>
        <v>3.54809045876048-1.57595524839884i</v>
      </c>
      <c r="G3125" s="57" t="str">
        <f t="shared" si="918"/>
        <v>0.924020429692836-0.264965422655678i</v>
      </c>
      <c r="H3125" s="57" t="str">
        <f t="shared" si="919"/>
        <v>0.763843086057873-116.444359506052i</v>
      </c>
      <c r="I3125" s="57" t="str">
        <f t="shared" si="920"/>
        <v>-0.510046914993737-1.16892373161589i</v>
      </c>
      <c r="K3125" s="57" t="str">
        <f t="shared" si="921"/>
        <v>0.000675973697862877-0.0014962065814549i</v>
      </c>
      <c r="L3125" s="57" t="str">
        <f t="shared" si="922"/>
        <v>0.000125-0.00422172962302592i</v>
      </c>
      <c r="M3125" s="57" t="str">
        <f t="shared" si="923"/>
        <v>0.0015-0.00203515598240702i</v>
      </c>
      <c r="N3125" s="57">
        <f t="shared" si="924"/>
        <v>30.905640163444929</v>
      </c>
      <c r="O3125" s="57">
        <f t="shared" si="925"/>
        <v>11.435667093232325</v>
      </c>
      <c r="P3125" s="371">
        <f t="shared" si="926"/>
        <v>-11.435667093232325</v>
      </c>
      <c r="Q3125" s="371">
        <f t="shared" si="927"/>
        <v>-149.09435983655507</v>
      </c>
      <c r="R3125" s="12">
        <f t="shared" si="928"/>
        <v>30.905640163444929</v>
      </c>
      <c r="S3125" s="57">
        <f t="shared" si="929"/>
        <v>118.84927509266141</v>
      </c>
      <c r="T3125" s="12">
        <f t="shared" si="912"/>
        <v>-11.435667093232325</v>
      </c>
    </row>
    <row r="3126" spans="1:20" x14ac:dyDescent="0.25">
      <c r="A3126" s="57">
        <f t="shared" si="913"/>
        <v>749589.67670347344</v>
      </c>
      <c r="B3126" s="12">
        <f t="shared" si="930"/>
        <v>119300.90233801353</v>
      </c>
      <c r="C3126" s="57" t="str">
        <f t="shared" si="914"/>
        <v>-0.229413136096901-0.136059202776766i</v>
      </c>
      <c r="D3126" s="57" t="str">
        <f t="shared" si="915"/>
        <v>4.99396663710059-4.01023847622776i</v>
      </c>
      <c r="E3126" s="57" t="str">
        <f t="shared" si="916"/>
        <v>144.042671883022-143.700017398273i</v>
      </c>
      <c r="F3126" s="57" t="str">
        <f t="shared" si="917"/>
        <v>3.54603892673563-1.57711656350218i</v>
      </c>
      <c r="G3126" s="57" t="str">
        <f t="shared" si="918"/>
        <v>0.923486154277606-0.265818504124833i</v>
      </c>
      <c r="H3126" s="57" t="str">
        <f t="shared" si="919"/>
        <v>0.757486560707316-115.991985259353i</v>
      </c>
      <c r="I3126" s="57" t="str">
        <f t="shared" si="920"/>
        <v>-0.508483745369757-1.16369869996824i</v>
      </c>
      <c r="K3126" s="57" t="str">
        <f t="shared" si="921"/>
        <v>0.000675587637001085-0.00149154280335886i</v>
      </c>
      <c r="L3126" s="57" t="str">
        <f t="shared" si="922"/>
        <v>0.000125-0.00420574778145637i</v>
      </c>
      <c r="M3126" s="57" t="str">
        <f t="shared" si="923"/>
        <v>0.0015-0.00202745166607593i</v>
      </c>
      <c r="N3126" s="57">
        <f t="shared" si="924"/>
        <v>30.671121276652656</v>
      </c>
      <c r="O3126" s="57">
        <f t="shared" si="925"/>
        <v>11.478709160703227</v>
      </c>
      <c r="P3126" s="371">
        <f t="shared" si="926"/>
        <v>-11.478709160703227</v>
      </c>
      <c r="Q3126" s="371">
        <f t="shared" si="927"/>
        <v>-149.32887872334734</v>
      </c>
      <c r="R3126" s="12">
        <f t="shared" si="928"/>
        <v>30.671121276652656</v>
      </c>
      <c r="S3126" s="57">
        <f t="shared" si="929"/>
        <v>119.30090233801353</v>
      </c>
      <c r="T3126" s="12">
        <f t="shared" si="912"/>
        <v>-11.478709160703227</v>
      </c>
    </row>
    <row r="3127" spans="1:20" x14ac:dyDescent="0.25">
      <c r="A3127" s="57">
        <f t="shared" si="913"/>
        <v>752438.11747494666</v>
      </c>
      <c r="B3127" s="12">
        <f t="shared" si="930"/>
        <v>119754.24576689799</v>
      </c>
      <c r="C3127" s="57" t="str">
        <f t="shared" si="914"/>
        <v>-0.228830681542783-0.134446776298925i</v>
      </c>
      <c r="D3127" s="57" t="str">
        <f t="shared" si="915"/>
        <v>4.98032414201286-4.01318831124699i</v>
      </c>
      <c r="E3127" s="57" t="str">
        <f t="shared" si="916"/>
        <v>143.427226930972-144.053200711441i</v>
      </c>
      <c r="F3127" s="57" t="str">
        <f t="shared" si="917"/>
        <v>3.54397417163368-1.57829226588881i</v>
      </c>
      <c r="G3127" s="57" t="str">
        <f t="shared" si="918"/>
        <v>0.922948435209082-0.266673247916226i</v>
      </c>
      <c r="H3127" s="57" t="str">
        <f t="shared" si="919"/>
        <v>0.751182972949678-115.541455458671i</v>
      </c>
      <c r="I3127" s="57" t="str">
        <f t="shared" si="920"/>
        <v>-0.506929938555879-1.15849325931026i</v>
      </c>
      <c r="K3127" s="57" t="str">
        <f t="shared" si="921"/>
        <v>0.000675200813334342-0.00148689949993835i</v>
      </c>
      <c r="L3127" s="57" t="str">
        <f t="shared" si="922"/>
        <v>0.000125-0.00418982644098065i</v>
      </c>
      <c r="M3127" s="57" t="str">
        <f t="shared" si="923"/>
        <v>0.0015-0.00201977651531772i</v>
      </c>
      <c r="N3127" s="57">
        <f t="shared" si="924"/>
        <v>30.435864602128333</v>
      </c>
      <c r="O3127" s="57">
        <f t="shared" si="925"/>
        <v>11.521842504307628</v>
      </c>
      <c r="P3127" s="371">
        <f t="shared" si="926"/>
        <v>-11.521842504307628</v>
      </c>
      <c r="Q3127" s="371">
        <f t="shared" si="927"/>
        <v>-149.56413539787167</v>
      </c>
      <c r="R3127" s="12">
        <f t="shared" si="928"/>
        <v>30.435864602128333</v>
      </c>
      <c r="S3127" s="57">
        <f t="shared" si="929"/>
        <v>119.75424576689799</v>
      </c>
      <c r="T3127" s="12">
        <f t="shared" si="912"/>
        <v>-11.521842504307628</v>
      </c>
    </row>
    <row r="3128" spans="1:20" x14ac:dyDescent="0.25">
      <c r="A3128" s="57">
        <f t="shared" si="913"/>
        <v>755297.38232135144</v>
      </c>
      <c r="B3128" s="12">
        <f t="shared" si="930"/>
        <v>120209.3119008122</v>
      </c>
      <c r="C3128" s="57" t="str">
        <f t="shared" si="914"/>
        <v>-0.228243825974346-0.132840380916918i</v>
      </c>
      <c r="D3128" s="57" t="str">
        <f t="shared" si="915"/>
        <v>4.96665295052268-4.01609633566392i</v>
      </c>
      <c r="E3128" s="57" t="str">
        <f t="shared" si="916"/>
        <v>142.808439247313-144.404140657984i</v>
      </c>
      <c r="F3128" s="57" t="str">
        <f t="shared" si="917"/>
        <v>3.54189612517827-1.57948229214707i</v>
      </c>
      <c r="G3128" s="57" t="str">
        <f t="shared" si="918"/>
        <v>0.922407254706227-0.267529645406914i</v>
      </c>
      <c r="H3128" s="57" t="str">
        <f t="shared" si="919"/>
        <v>0.744931852386905-115.092761585078i</v>
      </c>
      <c r="I3128" s="57" t="str">
        <f t="shared" si="920"/>
        <v>-0.505385404563561-1.15330731807186i</v>
      </c>
      <c r="K3128" s="57" t="str">
        <f t="shared" si="921"/>
        <v>0.000674813209943176-0.00148227659509758i</v>
      </c>
      <c r="L3128" s="57" t="str">
        <f t="shared" si="922"/>
        <v>0.000125-0.0041739653725649i</v>
      </c>
      <c r="M3128" s="57" t="str">
        <f t="shared" si="923"/>
        <v>0.0015-0.00201213041972278i</v>
      </c>
      <c r="N3128" s="57">
        <f t="shared" si="924"/>
        <v>30.199869119573719</v>
      </c>
      <c r="O3128" s="57">
        <f t="shared" si="925"/>
        <v>11.565067800370896</v>
      </c>
      <c r="P3128" s="371">
        <f t="shared" si="926"/>
        <v>-11.565067800370896</v>
      </c>
      <c r="Q3128" s="371">
        <f t="shared" si="927"/>
        <v>-149.80013088042628</v>
      </c>
      <c r="R3128" s="12">
        <f t="shared" si="928"/>
        <v>30.199869119573719</v>
      </c>
      <c r="S3128" s="57">
        <f t="shared" si="929"/>
        <v>120.2093119008122</v>
      </c>
      <c r="T3128" s="12">
        <f t="shared" si="912"/>
        <v>-11.565067800370896</v>
      </c>
    </row>
    <row r="3129" spans="1:20" x14ac:dyDescent="0.25">
      <c r="A3129" s="57">
        <f t="shared" si="913"/>
        <v>758167.51237417257</v>
      </c>
      <c r="B3129" s="12">
        <f t="shared" si="930"/>
        <v>120666.10728603529</v>
      </c>
      <c r="C3129" s="57" t="str">
        <f t="shared" si="914"/>
        <v>-0.22765257159998-0.131240039522671i</v>
      </c>
      <c r="D3129" s="57" t="str">
        <f t="shared" si="915"/>
        <v>4.95295336655489-4.01896227906601i</v>
      </c>
      <c r="E3129" s="57" t="str">
        <f t="shared" si="916"/>
        <v>142.186311904908-144.75280154653i</v>
      </c>
      <c r="F3129" s="57" t="str">
        <f t="shared" si="917"/>
        <v>3.53980471898093-1.58068657839787i</v>
      </c>
      <c r="G3129" s="57" t="str">
        <f t="shared" si="918"/>
        <v>0.921862594958798-0.268387687822353i</v>
      </c>
      <c r="H3129" s="57" t="str">
        <f t="shared" si="919"/>
        <v>0.738732733320717-114.645895170072i</v>
      </c>
      <c r="I3129" s="57" t="str">
        <f t="shared" si="920"/>
        <v>-0.503850054080353-1.14814078531366i</v>
      </c>
      <c r="K3129" s="57" t="str">
        <f t="shared" si="921"/>
        <v>0.000674424809934262-0.00147767401294561i</v>
      </c>
      <c r="L3129" s="57" t="str">
        <f t="shared" si="922"/>
        <v>0.000125-0.00415816434804233i</v>
      </c>
      <c r="M3129" s="57" t="str">
        <f t="shared" si="923"/>
        <v>0.0015-0.00200451326929944i</v>
      </c>
      <c r="N3129" s="57">
        <f t="shared" si="924"/>
        <v>29.963133834261043</v>
      </c>
      <c r="O3129" s="57">
        <f t="shared" si="925"/>
        <v>11.608385729696078</v>
      </c>
      <c r="P3129" s="371">
        <f t="shared" si="926"/>
        <v>-11.608385729696078</v>
      </c>
      <c r="Q3129" s="371">
        <f t="shared" si="927"/>
        <v>-150.03686616573896</v>
      </c>
      <c r="R3129" s="12">
        <f t="shared" si="928"/>
        <v>29.963133834261043</v>
      </c>
      <c r="S3129" s="57">
        <f t="shared" si="929"/>
        <v>120.66610728603528</v>
      </c>
      <c r="T3129" s="12">
        <f t="shared" si="912"/>
        <v>-11.608385729696078</v>
      </c>
    </row>
    <row r="3130" spans="1:20" x14ac:dyDescent="0.25">
      <c r="A3130" s="57">
        <f t="shared" si="913"/>
        <v>761048.54892119439</v>
      </c>
      <c r="B3130" s="12">
        <f t="shared" si="930"/>
        <v>121124.63849372222</v>
      </c>
      <c r="C3130" s="57" t="str">
        <f t="shared" si="914"/>
        <v>-0.227056920965263-0.129645775304145i</v>
      </c>
      <c r="D3130" s="57" t="str">
        <f t="shared" si="915"/>
        <v>4.93922569693509-4.0217858734553i</v>
      </c>
      <c r="E3130" s="57" t="str">
        <f t="shared" si="916"/>
        <v>141.560848362779-145.099147465649i</v>
      </c>
      <c r="F3130" s="57" t="str">
        <f t="shared" si="917"/>
        <v>3.53769988454472-1.58190506028999i</v>
      </c>
      <c r="G3130" s="57" t="str">
        <f t="shared" si="918"/>
        <v>0.921314438128304-0.269247366235274i</v>
      </c>
      <c r="H3130" s="57" t="str">
        <f t="shared" si="919"/>
        <v>0.732585154698911-114.200847795177i</v>
      </c>
      <c r="I3130" s="57" t="str">
        <f t="shared" si="920"/>
        <v>-0.502323798464265-1.14299357072262i</v>
      </c>
      <c r="K3130" s="57" t="str">
        <f t="shared" si="921"/>
        <v>0.000674035596440307-0.00147309167779472i</v>
      </c>
      <c r="L3130" s="57" t="str">
        <f t="shared" si="922"/>
        <v>0.000125-0.00414242314010992i</v>
      </c>
      <c r="M3130" s="57" t="str">
        <f t="shared" si="923"/>
        <v>0.0015-0.00199692495447244i</v>
      </c>
      <c r="N3130" s="57">
        <f t="shared" si="924"/>
        <v>29.725657777506598</v>
      </c>
      <c r="O3130" s="57">
        <f t="shared" si="925"/>
        <v>11.651796977555161</v>
      </c>
      <c r="P3130" s="371">
        <f t="shared" si="926"/>
        <v>-11.651796977555161</v>
      </c>
      <c r="Q3130" s="371">
        <f t="shared" si="927"/>
        <v>-150.2743422224934</v>
      </c>
      <c r="R3130" s="12">
        <f t="shared" si="928"/>
        <v>29.725657777506598</v>
      </c>
      <c r="S3130" s="57">
        <f t="shared" si="929"/>
        <v>121.12463849372222</v>
      </c>
      <c r="T3130" s="12">
        <f t="shared" si="912"/>
        <v>-11.651796977555161</v>
      </c>
    </row>
    <row r="3131" spans="1:20" x14ac:dyDescent="0.25">
      <c r="A3131" s="57">
        <f t="shared" si="913"/>
        <v>763940.53340709489</v>
      </c>
      <c r="B3131" s="12">
        <f t="shared" si="930"/>
        <v>121584.91211999836</v>
      </c>
      <c r="C3131" s="57" t="str">
        <f t="shared" si="914"/>
        <v>-0.226456876959565-0.128057611743151i</v>
      </c>
      <c r="D3131" s="57" t="str">
        <f t="shared" si="915"/>
        <v>4.92547025136756-4.02456685328681i</v>
      </c>
      <c r="E3131" s="57" t="str">
        <f t="shared" si="916"/>
        <v>140.932052472428-145.443142287004i</v>
      </c>
      <c r="F3131" s="57" t="str">
        <f t="shared" si="917"/>
        <v>3.53558155326789-1.58313767299525i</v>
      </c>
      <c r="G3131" s="57" t="str">
        <f t="shared" si="918"/>
        <v>0.920762766348965-0.270108671564551i</v>
      </c>
      <c r="H3131" s="57" t="str">
        <f t="shared" si="919"/>
        <v>0.726488660062068-113.75761109153i</v>
      </c>
      <c r="I3131" s="57" t="str">
        <f t="shared" si="920"/>
        <v>-0.500806549738093-1.13786558460758i</v>
      </c>
      <c r="K3131" s="57" t="str">
        <f t="shared" si="921"/>
        <v>0.000673645552619955-0.00146852951415875i</v>
      </c>
      <c r="L3131" s="57" t="str">
        <f t="shared" si="922"/>
        <v>0.000125-0.0041267415223251i</v>
      </c>
      <c r="M3131" s="57" t="str">
        <f t="shared" si="923"/>
        <v>0.0015-0.00198936536608134i</v>
      </c>
      <c r="N3131" s="57">
        <f t="shared" si="924"/>
        <v>29.487440007147541</v>
      </c>
      <c r="O3131" s="57">
        <f t="shared" si="925"/>
        <v>11.695302233679794</v>
      </c>
      <c r="P3131" s="371">
        <f t="shared" si="926"/>
        <v>-11.695302233679794</v>
      </c>
      <c r="Q3131" s="371">
        <f t="shared" si="927"/>
        <v>-150.51255999285246</v>
      </c>
      <c r="R3131" s="12">
        <f t="shared" si="928"/>
        <v>29.487440007147541</v>
      </c>
      <c r="S3131" s="57">
        <f t="shared" si="929"/>
        <v>121.58491211999836</v>
      </c>
      <c r="T3131" s="12">
        <f t="shared" si="912"/>
        <v>-11.695302233679794</v>
      </c>
    </row>
    <row r="3132" spans="1:20" x14ac:dyDescent="0.25">
      <c r="A3132" s="57">
        <f t="shared" si="913"/>
        <v>766843.50743404194</v>
      </c>
      <c r="B3132" s="12">
        <f t="shared" si="930"/>
        <v>122046.93478605436</v>
      </c>
      <c r="C3132" s="57" t="str">
        <f t="shared" si="914"/>
        <v>-0.225852442822688-0.126475572613018i</v>
      </c>
      <c r="D3132" s="57" t="str">
        <f t="shared" si="915"/>
        <v>4.91168734241258-4.02730495550692i</v>
      </c>
      <c r="E3132" s="57" t="str">
        <f t="shared" si="916"/>
        <v>140.299928484162-145.784749668638i</v>
      </c>
      <c r="F3132" s="57" t="str">
        <f t="shared" si="917"/>
        <v>3.53344965644772-1.5843843512038i</v>
      </c>
      <c r="G3132" s="57" t="str">
        <f t="shared" si="918"/>
        <v>0.920207561728695-0.27097159457409i</v>
      </c>
      <c r="H3132" s="57" t="str">
        <f t="shared" si="919"/>
        <v>0.720442797491121-113.316176739479i</v>
      </c>
      <c r="I3132" s="57" t="str">
        <f t="shared" si="920"/>
        <v>-0.499298220583859-1.13275673789491i</v>
      </c>
      <c r="K3132" s="57" t="str">
        <f t="shared" si="921"/>
        <v>0.000673254661657739-0.00146398744675143i</v>
      </c>
      <c r="L3132" s="57" t="str">
        <f t="shared" si="922"/>
        <v>0.000125-0.0041111192691025i</v>
      </c>
      <c r="M3132" s="57" t="str">
        <f t="shared" si="923"/>
        <v>0.0015-0.00198183439537889i</v>
      </c>
      <c r="N3132" s="57">
        <f t="shared" si="924"/>
        <v>29.2484796080183</v>
      </c>
      <c r="O3132" s="57">
        <f t="shared" si="925"/>
        <v>11.738902192251249</v>
      </c>
      <c r="P3132" s="371">
        <f t="shared" si="926"/>
        <v>-11.738902192251249</v>
      </c>
      <c r="Q3132" s="371">
        <f t="shared" si="927"/>
        <v>-150.7515203919817</v>
      </c>
      <c r="R3132" s="12">
        <f t="shared" si="928"/>
        <v>29.2484796080183</v>
      </c>
      <c r="S3132" s="57">
        <f t="shared" si="929"/>
        <v>122.04693478605436</v>
      </c>
      <c r="T3132" s="12">
        <f t="shared" si="912"/>
        <v>-11.738902192251249</v>
      </c>
    </row>
    <row r="3133" spans="1:20" x14ac:dyDescent="0.25">
      <c r="A3133" s="57">
        <f t="shared" si="913"/>
        <v>769757.51276229136</v>
      </c>
      <c r="B3133" s="12">
        <f t="shared" si="930"/>
        <v>122510.71313824138</v>
      </c>
      <c r="C3133" s="57" t="str">
        <f t="shared" si="914"/>
        <v>-0.225243622151569-0.124899681976177i</v>
      </c>
      <c r="D3133" s="57" t="str">
        <f t="shared" si="915"/>
        <v>4.89787728546315-4.02999991959134i</v>
      </c>
      <c r="E3133" s="57" t="str">
        <f t="shared" si="916"/>
        <v>139.664481053471-146.1239330584i</v>
      </c>
      <c r="F3133" s="57" t="str">
        <f t="shared" si="917"/>
        <v>3.5313041252843-1.58564502911938i</v>
      </c>
      <c r="G3133" s="57" t="str">
        <f t="shared" si="918"/>
        <v>0.919648806350106-0.271836125871693i</v>
      </c>
      <c r="H3133" s="57" t="str">
        <f t="shared" si="919"/>
        <v>0.714447119555603-112.876536468187i</v>
      </c>
      <c r="I3133" s="57" t="str">
        <f t="shared" si="920"/>
        <v>-0.497798724337332-1.12766694212419i</v>
      </c>
      <c r="K3133" s="57" t="str">
        <f t="shared" si="921"/>
        <v>0.000672862906763986-0.00145946540048482i</v>
      </c>
      <c r="L3133" s="57" t="str">
        <f t="shared" si="922"/>
        <v>0.000125-0.00409555615571079i</v>
      </c>
      <c r="M3133" s="57" t="str">
        <f t="shared" si="923"/>
        <v>0.0015-0.00197433193402958i</v>
      </c>
      <c r="N3133" s="57">
        <f t="shared" si="924"/>
        <v>29.008775692436984</v>
      </c>
      <c r="O3133" s="57">
        <f t="shared" si="925"/>
        <v>11.782597551887793</v>
      </c>
      <c r="P3133" s="371">
        <f t="shared" si="926"/>
        <v>-11.782597551887793</v>
      </c>
      <c r="Q3133" s="371">
        <f t="shared" si="927"/>
        <v>-150.99122430756302</v>
      </c>
      <c r="R3133" s="12">
        <f t="shared" si="928"/>
        <v>29.008775692436984</v>
      </c>
      <c r="S3133" s="57">
        <f t="shared" si="929"/>
        <v>122.51071313824139</v>
      </c>
      <c r="T3133" s="12">
        <f t="shared" si="912"/>
        <v>-11.782597551887793</v>
      </c>
    </row>
    <row r="3134" spans="1:20" x14ac:dyDescent="0.25">
      <c r="A3134" s="57">
        <f t="shared" si="913"/>
        <v>772682.59131078806</v>
      </c>
      <c r="B3134" s="12">
        <f t="shared" si="930"/>
        <v>122976.2538481667</v>
      </c>
      <c r="C3134" s="57" t="str">
        <f t="shared" si="914"/>
        <v>-0.22463041890696-0.123329964181535i</v>
      </c>
      <c r="D3134" s="57" t="str">
        <f t="shared" si="915"/>
        <v>4.88404039872107-4.03265148758298i</v>
      </c>
      <c r="E3134" s="57" t="str">
        <f t="shared" si="916"/>
        <v>139.02571524736-146.460655697496i</v>
      </c>
      <c r="F3134" s="57" t="str">
        <f t="shared" si="917"/>
        <v>3.52914489088443-1.5869196404546i</v>
      </c>
      <c r="G3134" s="57" t="str">
        <f t="shared" si="918"/>
        <v>0.91908648227152-0.272702255907946i</v>
      </c>
      <c r="H3134" s="57" t="str">
        <f t="shared" si="919"/>
        <v>0.708501183262465-112.438682055229i</v>
      </c>
      <c r="I3134" s="57" t="str">
        <f t="shared" si="920"/>
        <v>-0.496307974982546-1.12259610944394i</v>
      </c>
      <c r="K3134" s="57" t="str">
        <f t="shared" si="921"/>
        <v>0.000672470271174783-0.00145496330046759i</v>
      </c>
      <c r="L3134" s="57" t="str">
        <f t="shared" si="922"/>
        <v>0.000125-0.00408005195826937i</v>
      </c>
      <c r="M3134" s="57" t="str">
        <f t="shared" si="923"/>
        <v>0.0015-0.00196685787410797i</v>
      </c>
      <c r="N3134" s="57">
        <f t="shared" si="924"/>
        <v>28.768327400685934</v>
      </c>
      <c r="O3134" s="57">
        <f t="shared" si="925"/>
        <v>11.826389015633813</v>
      </c>
      <c r="P3134" s="371">
        <f t="shared" si="926"/>
        <v>-11.826389015633813</v>
      </c>
      <c r="Q3134" s="371">
        <f t="shared" si="927"/>
        <v>-151.23167259931407</v>
      </c>
      <c r="R3134" s="12">
        <f t="shared" si="928"/>
        <v>28.768327400685934</v>
      </c>
      <c r="S3134" s="57">
        <f t="shared" si="929"/>
        <v>122.97625384816671</v>
      </c>
      <c r="T3134" s="12">
        <f t="shared" si="912"/>
        <v>-11.826389015633813</v>
      </c>
    </row>
    <row r="3135" spans="1:20" x14ac:dyDescent="0.25">
      <c r="A3135" s="57">
        <f t="shared" si="913"/>
        <v>775618.78515776899</v>
      </c>
      <c r="B3135" s="12">
        <f t="shared" si="930"/>
        <v>123443.56361278973</v>
      </c>
      <c r="C3135" s="57" t="str">
        <f t="shared" si="914"/>
        <v>-0.224012837420193-0.121766443861788i</v>
      </c>
      <c r="D3135" s="57" t="str">
        <f t="shared" si="915"/>
        <v>4.87017700317256-4.03525940412959i</v>
      </c>
      <c r="E3135" s="57" t="str">
        <f t="shared" si="916"/>
        <v>138.383636550747-146.794880624193i</v>
      </c>
      <c r="F3135" s="57" t="str">
        <f t="shared" si="917"/>
        <v>3.52697188426569-1.5882081184262i</v>
      </c>
      <c r="G3135" s="57" t="str">
        <f t="shared" si="918"/>
        <v>0.918520571528004-0.273569974975092i</v>
      </c>
      <c r="H3135" s="57" t="str">
        <f t="shared" si="919"/>
        <v>0.702604550005662-112.002605326207i</v>
      </c>
      <c r="I3135" s="57" t="str">
        <f t="shared" si="920"/>
        <v>-0.494825887146454-1.11754415260742i</v>
      </c>
      <c r="K3135" s="57" t="str">
        <f t="shared" si="921"/>
        <v>0.000672076738151917-0.00145048107200344i</v>
      </c>
      <c r="L3135" s="57" t="str">
        <f t="shared" si="922"/>
        <v>0.000125-0.00406460645374515i</v>
      </c>
      <c r="M3135" s="57" t="str">
        <f t="shared" si="923"/>
        <v>0.0015-0.0019594121080972i</v>
      </c>
      <c r="N3135" s="57">
        <f t="shared" si="924"/>
        <v>28.52713390150447</v>
      </c>
      <c r="O3135" s="57">
        <f t="shared" si="925"/>
        <v>11.870277290945044</v>
      </c>
      <c r="P3135" s="371">
        <f t="shared" si="926"/>
        <v>-11.870277290945044</v>
      </c>
      <c r="Q3135" s="371">
        <f t="shared" si="927"/>
        <v>-151.47286609849553</v>
      </c>
      <c r="R3135" s="12">
        <f t="shared" si="928"/>
        <v>28.52713390150447</v>
      </c>
      <c r="S3135" s="57">
        <f t="shared" si="929"/>
        <v>123.44356361278973</v>
      </c>
      <c r="T3135" s="12">
        <f t="shared" si="912"/>
        <v>-11.870277290945044</v>
      </c>
    </row>
    <row r="3136" spans="1:20" x14ac:dyDescent="0.25">
      <c r="A3136" s="57">
        <f t="shared" si="913"/>
        <v>778566.13654136856</v>
      </c>
      <c r="B3136" s="12">
        <f t="shared" si="930"/>
        <v>123912.64915451834</v>
      </c>
      <c r="C3136" s="57" t="str">
        <f t="shared" si="914"/>
        <v>-0.223390882399931-0.120209145930554i</v>
      </c>
      <c r="D3136" s="57" t="str">
        <f t="shared" si="915"/>
        <v>4.85628742256303-4.03782341652092i</v>
      </c>
      <c r="E3136" s="57" t="str">
        <f t="shared" si="916"/>
        <v>137.738250872843-147.126570677662i</v>
      </c>
      <c r="F3136" s="57" t="str">
        <f t="shared" si="917"/>
        <v>3.52478503636032-1.5895103957503i</v>
      </c>
      <c r="G3136" s="57" t="str">
        <f t="shared" si="918"/>
        <v>0.91795105613242-0.274439273205922i</v>
      </c>
      <c r="H3136" s="57" t="str">
        <f t="shared" si="919"/>
        <v>0.696756785516496-111.568298154369i</v>
      </c>
      <c r="I3136" s="57" t="str">
        <f t="shared" si="920"/>
        <v>-0.493352376093617-1.11251098496851i</v>
      </c>
      <c r="K3136" s="57" t="str">
        <f t="shared" si="921"/>
        <v>0.000671682290982855-0.00144601864058943i</v>
      </c>
      <c r="L3136" s="57" t="str">
        <f t="shared" si="922"/>
        <v>0.000125-0.00404921941994934i</v>
      </c>
      <c r="M3136" s="57" t="str">
        <f t="shared" si="923"/>
        <v>0.0015-0.00195199452888743i</v>
      </c>
      <c r="N3136" s="57">
        <f t="shared" si="924"/>
        <v>28.285194392580991</v>
      </c>
      <c r="O3136" s="57">
        <f t="shared" si="925"/>
        <v>11.914263089674622</v>
      </c>
      <c r="P3136" s="371">
        <f t="shared" si="926"/>
        <v>-11.914263089674622</v>
      </c>
      <c r="Q3136" s="371">
        <f t="shared" si="927"/>
        <v>-151.71480560741901</v>
      </c>
      <c r="R3136" s="12">
        <f t="shared" si="928"/>
        <v>28.285194392580991</v>
      </c>
      <c r="S3136" s="57">
        <f t="shared" si="929"/>
        <v>123.91264915451833</v>
      </c>
      <c r="T3136" s="12">
        <f t="shared" si="912"/>
        <v>-11.914263089674622</v>
      </c>
    </row>
    <row r="3137" spans="1:20" x14ac:dyDescent="0.25">
      <c r="A3137" s="57">
        <f t="shared" si="913"/>
        <v>781524.68786022579</v>
      </c>
      <c r="B3137" s="12">
        <f t="shared" si="930"/>
        <v>124383.5172213055</v>
      </c>
      <c r="C3137" s="57" t="str">
        <f t="shared" si="914"/>
        <v>-0.222764558938967-0.118658095579362i</v>
      </c>
      <c r="D3137" s="57" t="str">
        <f t="shared" si="915"/>
        <v>4.84237198337165-4.04034327472592i</v>
      </c>
      <c r="E3137" s="57" t="str">
        <f t="shared" si="916"/>
        <v>137.089564553525-147.455688501955i</v>
      </c>
      <c r="F3137" s="57" t="str">
        <f t="shared" si="917"/>
        <v>3.52258427801945-1.59082640463775i</v>
      </c>
      <c r="G3137" s="57" t="str">
        <f t="shared" si="918"/>
        <v>0.917377918076496-0.275310140572646i</v>
      </c>
      <c r="H3137" s="57" t="str">
        <f t="shared" si="919"/>
        <v>0.690957459814326-111.135752460217i</v>
      </c>
      <c r="I3137" s="57" t="str">
        <f t="shared" si="920"/>
        <v>-0.491887357720934-1.10749652047755i</v>
      </c>
      <c r="K3137" s="57" t="str">
        <f t="shared" si="921"/>
        <v>0.000671286912980709-0.00144157593191438i</v>
      </c>
      <c r="L3137" s="57" t="str">
        <f t="shared" si="922"/>
        <v>0.000125-0.0040338906355343i</v>
      </c>
      <c r="M3137" s="57" t="str">
        <f t="shared" si="923"/>
        <v>0.0015-0.00194460502977429i</v>
      </c>
      <c r="N3137" s="57">
        <f t="shared" si="924"/>
        <v>28.042508101045172</v>
      </c>
      <c r="O3137" s="57">
        <f t="shared" si="925"/>
        <v>11.958347128057415</v>
      </c>
      <c r="P3137" s="371">
        <f t="shared" si="926"/>
        <v>-11.958347128057415</v>
      </c>
      <c r="Q3137" s="371">
        <f t="shared" si="927"/>
        <v>-151.95749189895483</v>
      </c>
      <c r="R3137" s="12">
        <f t="shared" si="928"/>
        <v>28.042508101045172</v>
      </c>
      <c r="S3137" s="57">
        <f t="shared" si="929"/>
        <v>124.38351722130551</v>
      </c>
      <c r="T3137" s="12">
        <f t="shared" si="912"/>
        <v>-11.958347128057415</v>
      </c>
    </row>
    <row r="3138" spans="1:20" x14ac:dyDescent="0.25">
      <c r="A3138" s="57">
        <f t="shared" si="913"/>
        <v>784494.48167409457</v>
      </c>
      <c r="B3138" s="12">
        <f t="shared" si="930"/>
        <v>124856.17458674646</v>
      </c>
      <c r="C3138" s="57" t="str">
        <f t="shared" si="914"/>
        <v>-0.222133872521037-0.117113318274518i</v>
      </c>
      <c r="D3138" s="57" t="str">
        <f t="shared" si="915"/>
        <v>4.82843101478495-4.04281873142943i</v>
      </c>
      <c r="E3138" s="57" t="str">
        <f t="shared" si="916"/>
        <v>136.437584369734-147.782196550141i</v>
      </c>
      <c r="F3138" s="57" t="str">
        <f t="shared" si="917"/>
        <v>3.52036954001722-1.59215607678939i</v>
      </c>
      <c r="G3138" s="57" t="str">
        <f t="shared" si="918"/>
        <v>0.916801139331909-0.276182566885787i</v>
      </c>
      <c r="H3138" s="57" t="str">
        <f t="shared" si="919"/>
        <v>0.685206147158199-110.704960211132i</v>
      </c>
      <c r="I3138" s="57" t="str">
        <f t="shared" si="920"/>
        <v>-0.49043074855245-1.10250067367726i</v>
      </c>
      <c r="K3138" s="57" t="str">
        <f t="shared" si="921"/>
        <v>0.000670890587484241-0.00143715287185721i</v>
      </c>
      <c r="L3138" s="57" t="str">
        <f t="shared" si="922"/>
        <v>0.000125-0.00401861987999034i</v>
      </c>
      <c r="M3138" s="57" t="str">
        <f t="shared" si="923"/>
        <v>0.0015-0.00193724350445735i</v>
      </c>
      <c r="N3138" s="57">
        <f t="shared" si="924"/>
        <v>27.799074283968025</v>
      </c>
      <c r="O3138" s="57">
        <f t="shared" si="925"/>
        <v>12.002530126693191</v>
      </c>
      <c r="P3138" s="371">
        <f t="shared" si="926"/>
        <v>-12.002530126693191</v>
      </c>
      <c r="Q3138" s="371">
        <f t="shared" si="927"/>
        <v>-152.20092571603197</v>
      </c>
      <c r="R3138" s="12">
        <f t="shared" si="928"/>
        <v>27.799074283968025</v>
      </c>
      <c r="S3138" s="57">
        <f t="shared" si="929"/>
        <v>124.85617458674646</v>
      </c>
      <c r="T3138" s="12">
        <f t="shared" si="912"/>
        <v>-12.002530126693191</v>
      </c>
    </row>
    <row r="3139" spans="1:20" x14ac:dyDescent="0.25">
      <c r="A3139" s="57">
        <f t="shared" si="913"/>
        <v>787475.56070445618</v>
      </c>
      <c r="B3139" s="12">
        <f t="shared" si="930"/>
        <v>125330.62805017611</v>
      </c>
      <c r="C3139" s="57" t="str">
        <f t="shared" si="914"/>
        <v>-0.221498829027648-0.115574839753803i</v>
      </c>
      <c r="D3139" s="57" t="str">
        <f t="shared" si="915"/>
        <v>4.81446484867007-4.04524954206864i</v>
      </c>
      <c r="E3139" s="57" t="str">
        <f t="shared" si="916"/>
        <v>135.782317541853-148.106057088581i</v>
      </c>
      <c r="F3139" s="57" t="str">
        <f t="shared" si="917"/>
        <v>3.518140753055-1.59349934339136i</v>
      </c>
      <c r="G3139" s="57" t="str">
        <f t="shared" si="918"/>
        <v>0.916220701851391-0.27705654179307i</v>
      </c>
      <c r="H3139" s="57" t="str">
        <f t="shared" si="919"/>
        <v>0.679502425998925-110.275913420998i</v>
      </c>
      <c r="I3139" s="57" t="str">
        <f t="shared" si="920"/>
        <v>-0.488982465734219-1.09752335969874i</v>
      </c>
      <c r="K3139" s="57" t="str">
        <f t="shared" si="921"/>
        <v>0.000670493297857844-0.00143274938648534i</v>
      </c>
      <c r="L3139" s="57" t="str">
        <f t="shared" si="922"/>
        <v>0.000125-0.00400340693364251i</v>
      </c>
      <c r="M3139" s="57" t="str">
        <f t="shared" si="923"/>
        <v>0.0015-0.0019299098470386i</v>
      </c>
      <c r="N3139" s="57">
        <f t="shared" si="924"/>
        <v>27.554892228860695</v>
      </c>
      <c r="O3139" s="57">
        <f t="shared" si="925"/>
        <v>12.046812810529165</v>
      </c>
      <c r="P3139" s="371">
        <f t="shared" si="926"/>
        <v>-12.046812810529165</v>
      </c>
      <c r="Q3139" s="371">
        <f t="shared" si="927"/>
        <v>-152.44510777113931</v>
      </c>
      <c r="R3139" s="12">
        <f t="shared" si="928"/>
        <v>27.554892228860695</v>
      </c>
      <c r="S3139" s="57">
        <f t="shared" si="929"/>
        <v>125.3306280501761</v>
      </c>
      <c r="T3139" s="12">
        <f t="shared" si="912"/>
        <v>-12.046812810529165</v>
      </c>
    </row>
    <row r="3140" spans="1:20" x14ac:dyDescent="0.25">
      <c r="A3140" s="57">
        <f t="shared" si="913"/>
        <v>790467.9678351332</v>
      </c>
      <c r="B3140" s="12">
        <f t="shared" si="930"/>
        <v>125806.88443676678</v>
      </c>
      <c r="C3140" s="57" t="str">
        <f t="shared" si="914"/>
        <v>-0.220859434744938-0.11404268602305i</v>
      </c>
      <c r="D3140" s="57" t="str">
        <f t="shared" si="915"/>
        <v>4.80047381954734-4.0476354648693i</v>
      </c>
      <c r="E3140" s="57" t="str">
        <f t="shared" si="916"/>
        <v>135.123771740102-148.427232201354i</v>
      </c>
      <c r="F3140" s="57" t="str">
        <f t="shared" si="917"/>
        <v>3.51589784776571-1.59485613511043i</v>
      </c>
      <c r="G3140" s="57" t="str">
        <f t="shared" si="918"/>
        <v>0.91563658756985-0.277932054778305i</v>
      </c>
      <c r="H3140" s="57" t="str">
        <f t="shared" si="919"/>
        <v>0.673845878931945-109.848604149837i</v>
      </c>
      <c r="I3140" s="57" t="str">
        <f t="shared" si="920"/>
        <v>-0.487542427029257-1.09256449425754i</v>
      </c>
      <c r="K3140" s="57" t="str">
        <f t="shared" si="921"/>
        <v>0.000670095027491573-0.00142836540205304i</v>
      </c>
      <c r="L3140" s="57" t="str">
        <f t="shared" si="922"/>
        <v>0.000125-0.00398825157764744i</v>
      </c>
      <c r="M3140" s="57" t="str">
        <f t="shared" si="923"/>
        <v>0.0015-0.00192260395202092i</v>
      </c>
      <c r="N3140" s="57">
        <f t="shared" si="924"/>
        <v>27.309961254180251</v>
      </c>
      <c r="O3140" s="57">
        <f t="shared" si="925"/>
        <v>12.091195908840566</v>
      </c>
      <c r="P3140" s="371">
        <f t="shared" si="926"/>
        <v>-12.091195908840566</v>
      </c>
      <c r="Q3140" s="371">
        <f t="shared" si="927"/>
        <v>-152.69003874581975</v>
      </c>
      <c r="R3140" s="12">
        <f t="shared" si="928"/>
        <v>27.309961254180251</v>
      </c>
      <c r="S3140" s="57">
        <f t="shared" si="929"/>
        <v>125.80688443676678</v>
      </c>
      <c r="T3140" s="12">
        <f t="shared" si="912"/>
        <v>-12.091195908840566</v>
      </c>
    </row>
    <row r="3141" spans="1:20" x14ac:dyDescent="0.25">
      <c r="A3141" s="57">
        <f t="shared" si="913"/>
        <v>793471.74611290672</v>
      </c>
      <c r="B3141" s="12">
        <f t="shared" si="930"/>
        <v>126284.95059762649</v>
      </c>
      <c r="C3141" s="57" t="str">
        <f t="shared" si="914"/>
        <v>-0.220215696370533-0.112516883352543i</v>
      </c>
      <c r="D3141" s="57" t="str">
        <f t="shared" si="915"/>
        <v>4.78645826456243-4.04997626088164i</v>
      </c>
      <c r="E3141" s="57" t="str">
        <f t="shared" si="916"/>
        <v>134.461955090902-148.745683794826i</v>
      </c>
      <c r="F3141" s="57" t="str">
        <f t="shared" si="917"/>
        <v>3.51364075471825-1.59622638208931i</v>
      </c>
      <c r="G3141" s="57" t="str">
        <f t="shared" si="918"/>
        <v>0.915048778405508-0.278809095160282i</v>
      </c>
      <c r="H3141" s="57" t="str">
        <f t="shared" si="919"/>
        <v>0.668236092650619-109.423024503436i</v>
      </c>
      <c r="I3141" s="57" t="str">
        <f t="shared" si="920"/>
        <v>-0.486110550812494-1.0876239936497i</v>
      </c>
      <c r="K3141" s="57" t="str">
        <f t="shared" si="921"/>
        <v>0.000669695759801141-0.00142400084499984i</v>
      </c>
      <c r="L3141" s="57" t="str">
        <f t="shared" si="922"/>
        <v>0.000125-0.00397315359399028i</v>
      </c>
      <c r="M3141" s="57" t="str">
        <f t="shared" si="923"/>
        <v>0.0015-0.00191532571430656i</v>
      </c>
      <c r="N3141" s="57">
        <f t="shared" si="924"/>
        <v>27.064280709833781</v>
      </c>
      <c r="O3141" s="57">
        <f t="shared" si="925"/>
        <v>12.135680155211062</v>
      </c>
      <c r="P3141" s="371">
        <f t="shared" si="926"/>
        <v>-12.135680155211062</v>
      </c>
      <c r="Q3141" s="371">
        <f t="shared" si="927"/>
        <v>-152.93571929016622</v>
      </c>
      <c r="R3141" s="12">
        <f t="shared" si="928"/>
        <v>27.064280709833781</v>
      </c>
      <c r="S3141" s="57">
        <f t="shared" si="929"/>
        <v>126.28495059762649</v>
      </c>
      <c r="T3141" s="12">
        <f t="shared" si="912"/>
        <v>-12.135680155211062</v>
      </c>
    </row>
    <row r="3142" spans="1:20" x14ac:dyDescent="0.25">
      <c r="A3142" s="57">
        <f t="shared" si="913"/>
        <v>796486.9387481357</v>
      </c>
      <c r="B3142" s="12">
        <f t="shared" si="930"/>
        <v>126764.83340989747</v>
      </c>
      <c r="C3142" s="57" t="str">
        <f t="shared" si="914"/>
        <v>-0.219567621020433-0.110997458273288i</v>
      </c>
      <c r="D3142" s="57" t="str">
        <f t="shared" si="915"/>
        <v>4.77241852345763-4.0522716940158i</v>
      </c>
      <c r="E3142" s="57" t="str">
        <f t="shared" si="916"/>
        <v>133.796876183252-149.061373602393i</v>
      </c>
      <c r="F3142" s="57" t="str">
        <f t="shared" si="917"/>
        <v>3.51136940442185-1.59761001394206i</v>
      </c>
      <c r="G3142" s="57" t="str">
        <f t="shared" si="918"/>
        <v>0.914457256261063-0.279687652091671i</v>
      </c>
      <c r="H3142" s="57" t="str">
        <f t="shared" si="919"/>
        <v>0.662672657900263-108.999166632987i</v>
      </c>
      <c r="I3142" s="57" t="str">
        <f t="shared" si="920"/>
        <v>-0.484686756065859-1.08270177474784i</v>
      </c>
      <c r="K3142" s="57" t="str">
        <f t="shared" si="921"/>
        <v>0.000669295478227983-0.00141965564194887i</v>
      </c>
      <c r="L3142" s="57" t="str">
        <f t="shared" si="922"/>
        <v>0.000125-0.00395811276548144i</v>
      </c>
      <c r="M3142" s="57" t="str">
        <f t="shared" si="923"/>
        <v>0.0015-0.00190807502919562i</v>
      </c>
      <c r="N3142" s="57">
        <f t="shared" si="924"/>
        <v>26.817849977688581</v>
      </c>
      <c r="O3142" s="57">
        <f t="shared" si="925"/>
        <v>12.180266287511088</v>
      </c>
      <c r="P3142" s="371">
        <f t="shared" si="926"/>
        <v>-12.180266287511088</v>
      </c>
      <c r="Q3142" s="371">
        <f t="shared" si="927"/>
        <v>-153.18215002231142</v>
      </c>
      <c r="R3142" s="12">
        <f t="shared" si="928"/>
        <v>26.817849977688581</v>
      </c>
      <c r="S3142" s="57">
        <f t="shared" si="929"/>
        <v>126.76483340989748</v>
      </c>
      <c r="T3142" s="12">
        <f t="shared" si="912"/>
        <v>-12.180266287511088</v>
      </c>
    </row>
    <row r="3143" spans="1:20" x14ac:dyDescent="0.25">
      <c r="A3143" s="57">
        <f t="shared" si="913"/>
        <v>799513.58911537868</v>
      </c>
      <c r="B3143" s="12">
        <f t="shared" si="930"/>
        <v>127246.53977685509</v>
      </c>
      <c r="C3143" s="57" t="str">
        <f t="shared" si="914"/>
        <v>-0.218915216235886-0.109484437573112i</v>
      </c>
      <c r="D3143" s="57" t="str">
        <f t="shared" si="915"/>
        <v>4.75835493854293-4.05452153107715i</v>
      </c>
      <c r="E3143" s="57" t="str">
        <f t="shared" si="916"/>
        <v>133.128544075077-149.374263189347i</v>
      </c>
      <c r="F3143" s="57" t="str">
        <f t="shared" si="917"/>
        <v>3.50908372733069-1.59900695974935i</v>
      </c>
      <c r="G3143" s="57" t="str">
        <f t="shared" si="918"/>
        <v>0.913862003024858-0.280567714557916i</v>
      </c>
      <c r="H3143" s="57" t="str">
        <f t="shared" si="919"/>
        <v>0.657155169432733-108.577022734726i</v>
      </c>
      <c r="I3143" s="57" t="str">
        <f t="shared" si="920"/>
        <v>-0.483270962373335-1.0777977549974i</v>
      </c>
      <c r="K3143" s="57" t="str">
        <f t="shared" si="921"/>
        <v>0.000668894166239286-0.00141532971970526i</v>
      </c>
      <c r="L3143" s="57" t="str">
        <f t="shared" si="922"/>
        <v>0.000125-0.00394312887575358i</v>
      </c>
      <c r="M3143" s="57" t="str">
        <f t="shared" si="923"/>
        <v>0.0015-0.00190085179238455i</v>
      </c>
      <c r="N3143" s="57">
        <f t="shared" si="924"/>
        <v>26.570668472083213</v>
      </c>
      <c r="O3143" s="57">
        <f t="shared" si="925"/>
        <v>12.224955047875977</v>
      </c>
      <c r="P3143" s="371">
        <f t="shared" si="926"/>
        <v>-12.224955047875977</v>
      </c>
      <c r="Q3143" s="371">
        <f t="shared" si="927"/>
        <v>-153.42933152791679</v>
      </c>
      <c r="R3143" s="12">
        <f t="shared" si="928"/>
        <v>26.570668472083213</v>
      </c>
      <c r="S3143" s="57">
        <f t="shared" si="929"/>
        <v>127.24653977685509</v>
      </c>
      <c r="T3143" s="12">
        <f t="shared" si="912"/>
        <v>-12.224955047875977</v>
      </c>
    </row>
    <row r="3144" spans="1:20" x14ac:dyDescent="0.25">
      <c r="A3144" s="57">
        <f t="shared" si="913"/>
        <v>802551.74075401714</v>
      </c>
      <c r="B3144" s="12">
        <f t="shared" si="930"/>
        <v>127730.07662800714</v>
      </c>
      <c r="C3144" s="57" t="str">
        <f t="shared" si="914"/>
        <v>-0.218258489990301-0.107977848292618i</v>
      </c>
      <c r="D3144" s="57" t="str">
        <f t="shared" si="915"/>
        <v>4.74426785466626-4.05672554180109i</v>
      </c>
      <c r="E3144" s="57" t="str">
        <f t="shared" si="916"/>
        <v>132.456968299571-149.684313957927i</v>
      </c>
      <c r="F3144" s="57" t="str">
        <f t="shared" si="917"/>
        <v>3.50678365384836-1.60041714805391i</v>
      </c>
      <c r="G3144" s="57" t="str">
        <f t="shared" si="918"/>
        <v>0.913263000572082-0.281449271376139i</v>
      </c>
      <c r="H3144" s="57" t="str">
        <f t="shared" si="919"/>
        <v>0.651683225961592-108.156585049582i</v>
      </c>
      <c r="I3144" s="57" t="str">
        <f t="shared" si="920"/>
        <v>-0.481863089916175-1.07291185241279i</v>
      </c>
      <c r="K3144" s="57" t="str">
        <f t="shared" si="921"/>
        <v>0.000668491807328028-0.00141102300525455i</v>
      </c>
      <c r="L3144" s="57" t="str">
        <f t="shared" si="922"/>
        <v>0.000125-0.0039282017092584i</v>
      </c>
      <c r="M3144" s="57" t="str">
        <f t="shared" si="923"/>
        <v>0.0015-0.00189365589996469i</v>
      </c>
      <c r="N3144" s="57">
        <f t="shared" si="924"/>
        <v>26.322735640339744</v>
      </c>
      <c r="O3144" s="57">
        <f t="shared" si="925"/>
        <v>12.269747182681662</v>
      </c>
      <c r="P3144" s="371">
        <f t="shared" si="926"/>
        <v>-12.269747182681662</v>
      </c>
      <c r="Q3144" s="371">
        <f t="shared" si="927"/>
        <v>-153.67726435966026</v>
      </c>
      <c r="R3144" s="12">
        <f t="shared" si="928"/>
        <v>26.322735640339744</v>
      </c>
      <c r="S3144" s="57">
        <f t="shared" si="929"/>
        <v>127.73007662800714</v>
      </c>
      <c r="T3144" s="12">
        <f t="shared" si="912"/>
        <v>-12.269747182681662</v>
      </c>
    </row>
    <row r="3145" spans="1:20" x14ac:dyDescent="0.25">
      <c r="A3145" s="57">
        <f t="shared" si="913"/>
        <v>805601.43736888235</v>
      </c>
      <c r="B3145" s="12">
        <f t="shared" si="930"/>
        <v>128215.45091919356</v>
      </c>
      <c r="C3145" s="57" t="str">
        <f t="shared" si="914"/>
        <v>-0.217597450696128-0.106477717720968i</v>
      </c>
      <c r="D3145" s="57" t="str">
        <f t="shared" si="915"/>
        <v>4.73015761918331-4.05888349888761i</v>
      </c>
      <c r="E3145" s="57" t="str">
        <f t="shared" si="916"/>
        <v>131.78215887151-149.991487152513i</v>
      </c>
      <c r="F3145" s="57" t="str">
        <f t="shared" si="917"/>
        <v>3.50446911433262-1.60184050685588i</v>
      </c>
      <c r="G3145" s="57" t="str">
        <f t="shared" si="918"/>
        <v>0.912660230765978-0.282332311194043i</v>
      </c>
      <c r="H3145" s="57" t="str">
        <f t="shared" si="919"/>
        <v>0.646256430117796-107.737845862816i</v>
      </c>
      <c r="I3145" s="57" t="str">
        <f t="shared" si="920"/>
        <v>-0.48046305946806-1.06804398557361i</v>
      </c>
      <c r="K3145" s="57" t="str">
        <f t="shared" si="921"/>
        <v>0.000668088385013079-0.00140673542576103i</v>
      </c>
      <c r="L3145" s="57" t="str">
        <f t="shared" si="922"/>
        <v>0.000125-0.00391333105126361i</v>
      </c>
      <c r="M3145" s="57" t="str">
        <f t="shared" si="923"/>
        <v>0.0015-0.00188648724842069i</v>
      </c>
      <c r="N3145" s="57">
        <f t="shared" si="924"/>
        <v>26.074050963279575</v>
      </c>
      <c r="O3145" s="57">
        <f t="shared" si="925"/>
        <v>12.314643442520552</v>
      </c>
      <c r="P3145" s="371">
        <f t="shared" si="926"/>
        <v>-12.314643442520552</v>
      </c>
      <c r="Q3145" s="371">
        <f t="shared" si="927"/>
        <v>-153.92594903672043</v>
      </c>
      <c r="R3145" s="12">
        <f t="shared" si="928"/>
        <v>26.074050963279575</v>
      </c>
      <c r="S3145" s="57">
        <f t="shared" si="929"/>
        <v>128.21545091919356</v>
      </c>
      <c r="T3145" s="12">
        <f t="shared" si="912"/>
        <v>-12.314643442520552</v>
      </c>
    </row>
    <row r="3146" spans="1:20" x14ac:dyDescent="0.25">
      <c r="A3146" s="57">
        <f t="shared" si="913"/>
        <v>808662.72283088416</v>
      </c>
      <c r="B3146" s="12">
        <f t="shared" si="930"/>
        <v>128702.66963268651</v>
      </c>
      <c r="C3146" s="57" t="str">
        <f t="shared" si="914"/>
        <v>-0.216932107211762-0.104984073391539i</v>
      </c>
      <c r="D3146" s="57" t="str">
        <f t="shared" si="915"/>
        <v>4.71602458192676-4.06099517803546i</v>
      </c>
      <c r="E3146" s="57" t="str">
        <f t="shared" si="916"/>
        <v>131.104126293565-150.295743864969i</v>
      </c>
      <c r="F3146" s="57" t="str">
        <f t="shared" si="917"/>
        <v>3.50214003910011-1.60327696360823i</v>
      </c>
      <c r="G3146" s="57" t="str">
        <f t="shared" si="918"/>
        <v>0.912053675459075-0.283216822488826i</v>
      </c>
      <c r="H3146" s="57" t="str">
        <f t="shared" si="919"/>
        <v>0.640874388406154-107.320797503686i</v>
      </c>
      <c r="I3146" s="57" t="str">
        <f t="shared" si="920"/>
        <v>-0.479070792390443-1.06319407362108i</v>
      </c>
      <c r="K3146" s="57" t="str">
        <f t="shared" si="921"/>
        <v>0.000667683882839259-0.00140246690856615i</v>
      </c>
      <c r="L3146" s="57" t="str">
        <f t="shared" si="922"/>
        <v>0.000125-0.00389851668784978i</v>
      </c>
      <c r="M3146" s="57" t="str">
        <f t="shared" si="923"/>
        <v>0.0015-0.0018793457346291i</v>
      </c>
      <c r="N3146" s="57">
        <f t="shared" si="924"/>
        <v>25.824613955745377</v>
      </c>
      <c r="O3146" s="57">
        <f t="shared" si="925"/>
        <v>12.359644582174877</v>
      </c>
      <c r="P3146" s="371">
        <f t="shared" si="926"/>
        <v>-12.359644582174877</v>
      </c>
      <c r="Q3146" s="371">
        <f t="shared" si="927"/>
        <v>-154.17538604425462</v>
      </c>
      <c r="R3146" s="12">
        <f t="shared" si="928"/>
        <v>25.824613955745377</v>
      </c>
      <c r="S3146" s="57">
        <f t="shared" si="929"/>
        <v>128.70266963268651</v>
      </c>
      <c r="T3146" s="12">
        <f t="shared" si="912"/>
        <v>-12.359644582174877</v>
      </c>
    </row>
    <row r="3147" spans="1:20" x14ac:dyDescent="0.25">
      <c r="A3147" s="57">
        <f t="shared" si="913"/>
        <v>811735.64117764158</v>
      </c>
      <c r="B3147" s="12">
        <f t="shared" si="930"/>
        <v>129191.73977729071</v>
      </c>
      <c r="C3147" s="57" t="str">
        <f t="shared" si="914"/>
        <v>-0.216262468848433-0.103496943077366i</v>
      </c>
      <c r="D3147" s="57" t="str">
        <f t="shared" si="915"/>
        <v>4.70186909517495-4.06306035797594i</v>
      </c>
      <c r="E3147" s="57" t="str">
        <f t="shared" si="916"/>
        <v>130.422881562553-150.597045040168i</v>
      </c>
      <c r="F3147" s="57" t="str">
        <f t="shared" si="917"/>
        <v>3.49979635843109-1.60472644521215i</v>
      </c>
      <c r="G3147" s="57" t="str">
        <f t="shared" si="918"/>
        <v>0.91144331649444-0.284102793566089i</v>
      </c>
      <c r="H3147" s="57" t="str">
        <f t="shared" si="919"/>
        <v>0.635536711162042-106.905432345089i</v>
      </c>
      <c r="I3147" s="57" t="str">
        <f t="shared" si="920"/>
        <v>-0.477686210627809-1.05836203625423i</v>
      </c>
      <c r="K3147" s="57" t="str">
        <f t="shared" si="921"/>
        <v>0.000667278284377426-0.00139821738118693i</v>
      </c>
      <c r="L3147" s="57" t="str">
        <f t="shared" si="922"/>
        <v>0.000125-0.00388375840590732i</v>
      </c>
      <c r="M3147" s="57" t="str">
        <f t="shared" si="923"/>
        <v>0.0015-0.00187223125585684i</v>
      </c>
      <c r="N3147" s="57">
        <f t="shared" si="924"/>
        <v>25.574424167115865</v>
      </c>
      <c r="O3147" s="57">
        <f t="shared" si="925"/>
        <v>12.404751360590016</v>
      </c>
      <c r="P3147" s="371">
        <f t="shared" si="926"/>
        <v>-12.404751360590016</v>
      </c>
      <c r="Q3147" s="371">
        <f t="shared" si="927"/>
        <v>-154.42557583288414</v>
      </c>
      <c r="R3147" s="12">
        <f t="shared" si="928"/>
        <v>25.574424167115865</v>
      </c>
      <c r="S3147" s="57">
        <f t="shared" si="929"/>
        <v>129.19173977729071</v>
      </c>
      <c r="T3147" s="12">
        <f t="shared" si="912"/>
        <v>-12.404751360590016</v>
      </c>
    </row>
    <row r="3148" spans="1:20" x14ac:dyDescent="0.25">
      <c r="A3148" s="57">
        <f t="shared" si="913"/>
        <v>814820.23661411658</v>
      </c>
      <c r="B3148" s="12">
        <f t="shared" si="930"/>
        <v>129682.66838844442</v>
      </c>
      <c r="C3148" s="57" t="str">
        <f t="shared" si="914"/>
        <v>-0.215588545377108-0.102016354786466i</v>
      </c>
      <c r="D3148" s="57" t="str">
        <f t="shared" si="915"/>
        <v>4.68769151362006-4.06507882050626i</v>
      </c>
      <c r="E3148" s="57" t="str">
        <f t="shared" si="916"/>
        <v>129.738436175696-150.895351481668i</v>
      </c>
      <c r="F3148" s="57" t="str">
        <f t="shared" si="917"/>
        <v>3.4974380025744-1.60618887801253i</v>
      </c>
      <c r="G3148" s="57" t="str">
        <f t="shared" si="918"/>
        <v>0.910829135706944-0.284990212558757i</v>
      </c>
      <c r="H3148" s="57" t="str">
        <f t="shared" si="919"/>
        <v>0.630243012508928-106.491742803228i</v>
      </c>
      <c r="I3148" s="57" t="str">
        <f t="shared" si="920"/>
        <v>-0.47630923670311-1.05354779372634i</v>
      </c>
      <c r="K3148" s="57" t="str">
        <f t="shared" si="921"/>
        <v>0.000666871573224596-0.00139398677131434i</v>
      </c>
      <c r="L3148" s="57" t="str">
        <f t="shared" si="922"/>
        <v>0.000125-0.00386905599313341i</v>
      </c>
      <c r="M3148" s="57" t="str">
        <f t="shared" si="923"/>
        <v>0.0015-0.00186514370975975i</v>
      </c>
      <c r="N3148" s="57">
        <f t="shared" si="924"/>
        <v>25.323481181829692</v>
      </c>
      <c r="O3148" s="57">
        <f t="shared" si="925"/>
        <v>12.449964540845206</v>
      </c>
      <c r="P3148" s="371">
        <f t="shared" si="926"/>
        <v>-12.449964540845206</v>
      </c>
      <c r="Q3148" s="371">
        <f t="shared" si="927"/>
        <v>-154.67651881817031</v>
      </c>
      <c r="R3148" s="12">
        <f t="shared" si="928"/>
        <v>25.323481181829692</v>
      </c>
      <c r="S3148" s="57">
        <f t="shared" si="929"/>
        <v>129.68266838844443</v>
      </c>
      <c r="T3148" s="12">
        <f t="shared" si="912"/>
        <v>-12.449964540845206</v>
      </c>
    </row>
    <row r="3149" spans="1:20" x14ac:dyDescent="0.25">
      <c r="A3149" s="57">
        <f t="shared" si="913"/>
        <v>817916.5535132502</v>
      </c>
      <c r="B3149" s="12">
        <f t="shared" si="930"/>
        <v>130175.46252832051</v>
      </c>
      <c r="C3149" s="57" t="str">
        <f t="shared" si="914"/>
        <v>-0.214910347035357-0.100542336756986i</v>
      </c>
      <c r="D3149" s="57" t="str">
        <f t="shared" si="915"/>
        <v>4.67349219433565-4.06705035052265i</v>
      </c>
      <c r="E3149" s="57" t="str">
        <f t="shared" si="916"/>
        <v>129.050802136834-151.190623857544i</v>
      </c>
      <c r="F3149" s="57" t="str">
        <f t="shared" si="917"/>
        <v>3.49506490175232-1.60766418779342i</v>
      </c>
      <c r="G3149" s="57" t="str">
        <f t="shared" si="918"/>
        <v>0.910211114924548-0.285879067425999i</v>
      </c>
      <c r="H3149" s="57" t="str">
        <f t="shared" si="919"/>
        <v>0.624992910316319-106.079721337273i</v>
      </c>
      <c r="I3149" s="57" t="str">
        <f t="shared" si="920"/>
        <v>-0.474939793713205-1.04875126684139i</v>
      </c>
      <c r="K3149" s="57" t="str">
        <f t="shared" si="921"/>
        <v>0.000666463733004036-0.00138977500681169i</v>
      </c>
      <c r="L3149" s="57" t="str">
        <f t="shared" si="922"/>
        <v>0.000125-0.0038544092380289i</v>
      </c>
      <c r="M3149" s="57" t="str">
        <f t="shared" si="923"/>
        <v>0.0015-0.00185808299438111i</v>
      </c>
      <c r="N3149" s="57">
        <f t="shared" si="924"/>
        <v>25.071784619911995</v>
      </c>
      <c r="O3149" s="57">
        <f t="shared" si="925"/>
        <v>12.495284890124063</v>
      </c>
      <c r="P3149" s="371">
        <f t="shared" si="926"/>
        <v>-12.495284890124063</v>
      </c>
      <c r="Q3149" s="371">
        <f t="shared" si="927"/>
        <v>-154.92821538008801</v>
      </c>
      <c r="R3149" s="12">
        <f t="shared" si="928"/>
        <v>25.071784619911995</v>
      </c>
      <c r="S3149" s="57">
        <f t="shared" si="929"/>
        <v>130.17546252832051</v>
      </c>
      <c r="T3149" s="12">
        <f t="shared" si="912"/>
        <v>-12.495284890124063</v>
      </c>
    </row>
    <row r="3150" spans="1:20" x14ac:dyDescent="0.25">
      <c r="A3150" s="57">
        <f t="shared" si="913"/>
        <v>821024.63641660055</v>
      </c>
      <c r="B3150" s="12">
        <f t="shared" si="930"/>
        <v>130670.12928592812</v>
      </c>
      <c r="C3150" s="57" t="str">
        <f t="shared" si="914"/>
        <v>-0.21422788453423-0.0990749174521639i</v>
      </c>
      <c r="D3150" s="57" t="str">
        <f t="shared" si="915"/>
        <v>4.65927149674383-4.06897473605289i</v>
      </c>
      <c r="E3150" s="57" t="str">
        <f t="shared" si="916"/>
        <v>128.359991962585-151.482822706402i</v>
      </c>
      <c r="F3150" s="57" t="str">
        <f t="shared" si="917"/>
        <v>3.4926769861656-1.6091522997734i</v>
      </c>
      <c r="G3150" s="57" t="str">
        <f t="shared" si="918"/>
        <v>0.909589235969614-0.286769345952156i</v>
      </c>
      <c r="H3150" s="57" t="str">
        <f t="shared" si="919"/>
        <v>0.619786026158267-105.669360449025i</v>
      </c>
      <c r="I3150" s="57" t="str">
        <f t="shared" si="920"/>
        <v>-0.473577805324311-1.04397237695042i</v>
      </c>
      <c r="K3150" s="57" t="str">
        <f t="shared" si="921"/>
        <v>0.000666054747365411-0.00138558201571304i</v>
      </c>
      <c r="L3150" s="57" t="str">
        <f t="shared" si="922"/>
        <v>0.000125-0.0038398179298953i</v>
      </c>
      <c r="M3150" s="57" t="str">
        <f t="shared" si="923"/>
        <v>0.0015-0.00185104900815014i</v>
      </c>
      <c r="N3150" s="57">
        <f t="shared" si="924"/>
        <v>24.819334137495645</v>
      </c>
      <c r="O3150" s="57">
        <f t="shared" si="925"/>
        <v>12.540713179683296</v>
      </c>
      <c r="P3150" s="371">
        <f t="shared" si="926"/>
        <v>-12.540713179683296</v>
      </c>
      <c r="Q3150" s="371">
        <f t="shared" si="927"/>
        <v>-155.18066586250436</v>
      </c>
      <c r="R3150" s="12">
        <f t="shared" si="928"/>
        <v>24.819334137495645</v>
      </c>
      <c r="S3150" s="57">
        <f t="shared" si="929"/>
        <v>130.67012928592811</v>
      </c>
      <c r="T3150" s="12">
        <f t="shared" si="912"/>
        <v>-12.540713179683296</v>
      </c>
    </row>
    <row r="3151" spans="1:20" x14ac:dyDescent="0.25">
      <c r="A3151" s="57">
        <f t="shared" si="913"/>
        <v>824144.53003498376</v>
      </c>
      <c r="B3151" s="12">
        <f t="shared" si="930"/>
        <v>131166.67577721467</v>
      </c>
      <c r="C3151" s="57" t="str">
        <f t="shared" si="914"/>
        <v>-0.213541169065096-0.0976141255551473i</v>
      </c>
      <c r="D3151" s="57" t="str">
        <f t="shared" si="915"/>
        <v>4.64502978258172-4.0708517682886i</v>
      </c>
      <c r="E3151" s="57" t="str">
        <f t="shared" si="916"/>
        <v>127.666018688495-151.77190844353i</v>
      </c>
      <c r="F3151" s="57" t="str">
        <f t="shared" si="917"/>
        <v>3.49027418599863-1.61065313860126i</v>
      </c>
      <c r="G3151" s="57" t="str">
        <f t="shared" si="918"/>
        <v>0.908963480660227-0.287661035745671i</v>
      </c>
      <c r="H3151" s="57" t="str">
        <f t="shared" si="919"/>
        <v>0.61462198527242-105.260652682587i</v>
      </c>
      <c r="I3151" s="57" t="str">
        <f t="shared" si="920"/>
        <v>-0.472223195767621-1.03921104594817i</v>
      </c>
      <c r="K3151" s="57" t="str">
        <f t="shared" si="921"/>
        <v>0.000665644599984896-0.0013814077262216i</v>
      </c>
      <c r="L3151" s="57" t="str">
        <f t="shared" si="922"/>
        <v>0.000125-0.00382528185883174i</v>
      </c>
      <c r="M3151" s="57" t="str">
        <f t="shared" si="923"/>
        <v>0.0015-0.00184404164988059i</v>
      </c>
      <c r="N3151" s="57">
        <f t="shared" si="924"/>
        <v>24.56612942735228</v>
      </c>
      <c r="O3151" s="57">
        <f t="shared" si="925"/>
        <v>12.586250184820463</v>
      </c>
      <c r="P3151" s="371">
        <f t="shared" si="926"/>
        <v>-12.586250184820463</v>
      </c>
      <c r="Q3151" s="371">
        <f t="shared" si="927"/>
        <v>-155.43387057264772</v>
      </c>
      <c r="R3151" s="12">
        <f t="shared" si="928"/>
        <v>24.56612942735228</v>
      </c>
      <c r="S3151" s="57">
        <f t="shared" si="929"/>
        <v>131.16667577721466</v>
      </c>
      <c r="T3151" s="12">
        <f t="shared" si="912"/>
        <v>-12.586250184820463</v>
      </c>
    </row>
    <row r="3152" spans="1:20" x14ac:dyDescent="0.25">
      <c r="A3152" s="57">
        <f t="shared" si="913"/>
        <v>827276.27924911678</v>
      </c>
      <c r="B3152" s="12">
        <f t="shared" si="930"/>
        <v>131665.1091451681</v>
      </c>
      <c r="C3152" s="57" t="str">
        <f t="shared" si="914"/>
        <v>-0.212850212306496-0.0961599899636239i</v>
      </c>
      <c r="D3152" s="57" t="str">
        <f t="shared" si="915"/>
        <v>4.63076741586748-4.07268124161693i</v>
      </c>
      <c r="E3152" s="57" t="str">
        <f t="shared" si="916"/>
        <v>126.968895875124-152.057841367257i</v>
      </c>
      <c r="F3152" s="57" t="str">
        <f t="shared" si="917"/>
        <v>3.48785643142448-1.61216662835134i</v>
      </c>
      <c r="G3152" s="57" t="str">
        <f t="shared" si="918"/>
        <v>0.908333830811537-0.288554124238028i</v>
      </c>
      <c r="H3152" s="57" t="str">
        <f t="shared" si="919"/>
        <v>0.60950041651957-104.853590624036i</v>
      </c>
      <c r="I3152" s="57" t="str">
        <f t="shared" si="920"/>
        <v>-0.470875889834851-1.03446719626946i</v>
      </c>
      <c r="K3152" s="57" t="str">
        <f t="shared" si="921"/>
        <v>0.000665233274565349-0.00137725206670815i</v>
      </c>
      <c r="L3152" s="57" t="str">
        <f t="shared" si="922"/>
        <v>0.000125-0.00381080081573196i</v>
      </c>
      <c r="M3152" s="57" t="str">
        <f t="shared" si="923"/>
        <v>0.0015-0.00183706081876927i</v>
      </c>
      <c r="N3152" s="57">
        <f t="shared" si="924"/>
        <v>24.312170219417254</v>
      </c>
      <c r="O3152" s="57">
        <f t="shared" si="925"/>
        <v>12.631896684839507</v>
      </c>
      <c r="P3152" s="371">
        <f t="shared" si="926"/>
        <v>-12.631896684839507</v>
      </c>
      <c r="Q3152" s="371">
        <f t="shared" si="927"/>
        <v>-155.68782978058275</v>
      </c>
      <c r="R3152" s="12">
        <f t="shared" si="928"/>
        <v>24.312170219417254</v>
      </c>
      <c r="S3152" s="57">
        <f t="shared" si="929"/>
        <v>131.66510914516809</v>
      </c>
      <c r="T3152" s="12">
        <f t="shared" si="912"/>
        <v>-12.631896684839507</v>
      </c>
    </row>
    <row r="3153" spans="1:20" x14ac:dyDescent="0.25">
      <c r="A3153" s="57">
        <f t="shared" si="913"/>
        <v>830419.92911026336</v>
      </c>
      <c r="B3153" s="12">
        <f t="shared" si="930"/>
        <v>132165.43655991973</v>
      </c>
      <c r="C3153" s="57" t="str">
        <f t="shared" si="914"/>
        <v>-0.212155026430931-0.0947125397842895i</v>
      </c>
      <c r="D3153" s="57" t="str">
        <f t="shared" si="915"/>
        <v>4.61648476286588-4.07446295365203i</v>
      </c>
      <c r="E3153" s="57" t="str">
        <f t="shared" si="916"/>
        <v>126.268637614089-152.340581665435i</v>
      </c>
      <c r="F3153" s="57" t="str">
        <f t="shared" si="917"/>
        <v>3.48542365261023-1.61369269251917i</v>
      </c>
      <c r="G3153" s="57" t="str">
        <f t="shared" si="918"/>
        <v>0.907700268237128-0.289448598682692i</v>
      </c>
      <c r="H3153" s="57" t="str">
        <f t="shared" si="919"/>
        <v>0.604420952343716-104.448166901098i</v>
      </c>
      <c r="I3153" s="57" t="str">
        <f t="shared" si="920"/>
        <v>-0.46953581287392-1.0297407508859i</v>
      </c>
      <c r="K3153" s="57" t="str">
        <f t="shared" si="921"/>
        <v>0.000664820754836458-0.00137311496570943i</v>
      </c>
      <c r="L3153" s="57" t="str">
        <f t="shared" si="922"/>
        <v>0.000125-0.0037963745922813i</v>
      </c>
      <c r="M3153" s="57" t="str">
        <f t="shared" si="923"/>
        <v>0.0015-0.00183010641439457i</v>
      </c>
      <c r="N3153" s="57">
        <f t="shared" si="924"/>
        <v>24.057456281322402</v>
      </c>
      <c r="O3153" s="57">
        <f t="shared" si="925"/>
        <v>12.677653463016231</v>
      </c>
      <c r="P3153" s="371">
        <f t="shared" si="926"/>
        <v>-12.677653463016231</v>
      </c>
      <c r="Q3153" s="371">
        <f t="shared" si="927"/>
        <v>-155.9425437186776</v>
      </c>
      <c r="R3153" s="12">
        <f t="shared" si="928"/>
        <v>24.057456281322402</v>
      </c>
      <c r="S3153" s="57">
        <f t="shared" si="929"/>
        <v>132.16543655991973</v>
      </c>
      <c r="T3153" s="12">
        <f t="shared" si="912"/>
        <v>-12.677653463016231</v>
      </c>
    </row>
    <row r="3154" spans="1:20" x14ac:dyDescent="0.25">
      <c r="A3154" s="57">
        <f t="shared" si="913"/>
        <v>833575.5248408824</v>
      </c>
      <c r="B3154" s="12">
        <f t="shared" si="930"/>
        <v>132667.66521884743</v>
      </c>
      <c r="C3154" s="57" t="str">
        <f t="shared" si="914"/>
        <v>-0.211455624111661-0.0932718043271472i</v>
      </c>
      <c r="D3154" s="57" t="str">
        <f t="shared" si="915"/>
        <v>4.6021821920533-4.0761967052659i</v>
      </c>
      <c r="E3154" s="57" t="str">
        <f t="shared" si="916"/>
        <v>125.565258534067-152.620089422123i</v>
      </c>
      <c r="F3154" s="57" t="str">
        <f t="shared" si="917"/>
        <v>3.48297577972225-1.61523125401703i</v>
      </c>
      <c r="G3154" s="57" t="str">
        <f t="shared" si="918"/>
        <v>0.907062774750398-0.290344446154057i</v>
      </c>
      <c r="H3154" s="57" t="str">
        <f t="shared" si="919"/>
        <v>0.599383228732687-104.044374182831i</v>
      </c>
      <c r="I3154" s="57" t="str">
        <f t="shared" si="920"/>
        <v>-0.46820289078468-1.02503163330244i</v>
      </c>
      <c r="K3154" s="57" t="str">
        <f t="shared" si="921"/>
        <v>0.000664407024554918-0.00136899635192658i</v>
      </c>
      <c r="L3154" s="57" t="str">
        <f t="shared" si="922"/>
        <v>0.000125-0.00378200298095367i</v>
      </c>
      <c r="M3154" s="57" t="str">
        <f t="shared" si="923"/>
        <v>0.0015-0.00182317833671505i</v>
      </c>
      <c r="N3154" s="57">
        <f t="shared" si="924"/>
        <v>23.801987418927013</v>
      </c>
      <c r="O3154" s="57">
        <f t="shared" si="925"/>
        <v>12.723521306561022</v>
      </c>
      <c r="P3154" s="371">
        <f t="shared" si="926"/>
        <v>-12.723521306561022</v>
      </c>
      <c r="Q3154" s="371">
        <f t="shared" si="927"/>
        <v>-156.19801258107299</v>
      </c>
      <c r="R3154" s="12">
        <f t="shared" si="928"/>
        <v>23.801987418927013</v>
      </c>
      <c r="S3154" s="57">
        <f t="shared" si="929"/>
        <v>132.66766521884742</v>
      </c>
      <c r="T3154" s="12">
        <f t="shared" si="912"/>
        <v>-12.723521306561022</v>
      </c>
    </row>
    <row r="3155" spans="1:20" x14ac:dyDescent="0.25">
      <c r="A3155" s="57">
        <f t="shared" si="913"/>
        <v>836743.11183527787</v>
      </c>
      <c r="B3155" s="12">
        <f t="shared" si="930"/>
        <v>133171.80234667906</v>
      </c>
      <c r="C3155" s="57" t="str">
        <f t="shared" si="914"/>
        <v>-0.210752018529445-0.0918378130996041i</v>
      </c>
      <c r="D3155" s="57" t="str">
        <f t="shared" si="915"/>
        <v>4.58786007408216-4.07788230061888i</v>
      </c>
      <c r="E3155" s="57" t="str">
        <f t="shared" si="916"/>
        <v>124.858773806717-152.896324624427i</v>
      </c>
      <c r="F3155" s="57" t="str">
        <f t="shared" si="917"/>
        <v>3.48051274293157-1.61678223516948i</v>
      </c>
      <c r="G3155" s="57" t="str">
        <f t="shared" si="918"/>
        <v>0.906421332165963-0.291241653546404i</v>
      </c>
      <c r="H3155" s="57" t="str">
        <f t="shared" si="919"/>
        <v>0.594386885179149-103.6422051793i</v>
      </c>
      <c r="I3155" s="57" t="str">
        <f t="shared" si="920"/>
        <v>-0.466877050014625-1.02033976755398i</v>
      </c>
      <c r="K3155" s="57" t="str">
        <f t="shared" si="921"/>
        <v>0.000663992067504614-0.00136489615422351i</v>
      </c>
      <c r="L3155" s="57" t="str">
        <f t="shared" si="922"/>
        <v>0.000125-0.00376768577500864i</v>
      </c>
      <c r="M3155" s="57" t="str">
        <f t="shared" si="923"/>
        <v>0.0015-0.00181627648606799i</v>
      </c>
      <c r="N3155" s="57">
        <f t="shared" si="924"/>
        <v>23.545763476846787</v>
      </c>
      <c r="O3155" s="57">
        <f t="shared" si="925"/>
        <v>12.769501006581589</v>
      </c>
      <c r="P3155" s="371">
        <f t="shared" si="926"/>
        <v>-12.769501006581589</v>
      </c>
      <c r="Q3155" s="371">
        <f t="shared" si="927"/>
        <v>-156.45423652315321</v>
      </c>
      <c r="R3155" s="12">
        <f t="shared" si="928"/>
        <v>23.545763476846787</v>
      </c>
      <c r="S3155" s="57">
        <f t="shared" si="929"/>
        <v>133.17180234667907</v>
      </c>
      <c r="T3155" s="12">
        <f t="shared" si="912"/>
        <v>-12.769501006581589</v>
      </c>
    </row>
    <row r="3156" spans="1:20" x14ac:dyDescent="0.25">
      <c r="A3156" s="57">
        <f t="shared" si="913"/>
        <v>839922.73566025181</v>
      </c>
      <c r="B3156" s="12">
        <f t="shared" si="930"/>
        <v>133677.85519559644</v>
      </c>
      <c r="C3156" s="57" t="str">
        <f t="shared" si="914"/>
        <v>-0.210044223379269-0.090410595800437i</v>
      </c>
      <c r="D3156" s="57" t="str">
        <f t="shared" si="915"/>
        <v>4.57351878174498-4.07951954718968i</v>
      </c>
      <c r="E3156" s="57" t="str">
        <f t="shared" si="916"/>
        <v>124.149199152578-153.169247169509i</v>
      </c>
      <c r="F3156" s="57" t="str">
        <f t="shared" si="917"/>
        <v>3.47803447241935-1.61834555770906i</v>
      </c>
      <c r="G3156" s="57" t="str">
        <f t="shared" si="918"/>
        <v>0.905775922301077-0.292140207572855i</v>
      </c>
      <c r="H3156" s="57" t="str">
        <f t="shared" si="919"/>
        <v>0.589431564642226-103.241652641271i</v>
      </c>
      <c r="I3156" s="57" t="str">
        <f t="shared" si="920"/>
        <v>-0.465558217554767-1.01566507820216i</v>
      </c>
      <c r="K3156" s="57" t="str">
        <f t="shared" si="921"/>
        <v>0.00066357586749683-0.00136081430162539i</v>
      </c>
      <c r="L3156" s="57" t="str">
        <f t="shared" si="922"/>
        <v>0.000125-0.00375342276848838i</v>
      </c>
      <c r="M3156" s="57" t="str">
        <f t="shared" si="923"/>
        <v>0.0015-0.00180940076316795i</v>
      </c>
      <c r="N3156" s="57">
        <f t="shared" si="924"/>
        <v>23.288784338991235</v>
      </c>
      <c r="O3156" s="57">
        <f t="shared" si="925"/>
        <v>12.815593358042852</v>
      </c>
      <c r="P3156" s="371">
        <f t="shared" si="926"/>
        <v>-12.815593358042852</v>
      </c>
      <c r="Q3156" s="371">
        <f t="shared" si="927"/>
        <v>-156.71121566100877</v>
      </c>
      <c r="R3156" s="12">
        <f t="shared" si="928"/>
        <v>23.288784338991235</v>
      </c>
      <c r="S3156" s="57">
        <f t="shared" si="929"/>
        <v>133.67785519559644</v>
      </c>
      <c r="T3156" s="12">
        <f t="shared" si="912"/>
        <v>-12.815593358042852</v>
      </c>
    </row>
    <row r="3157" spans="1:20" x14ac:dyDescent="0.25">
      <c r="A3157" s="57">
        <f t="shared" si="913"/>
        <v>843114.44205576077</v>
      </c>
      <c r="B3157" s="12">
        <f t="shared" si="930"/>
        <v>134185.8310453397</v>
      </c>
      <c r="C3157" s="57" t="str">
        <f t="shared" si="914"/>
        <v>-0.209332252877021-0.0889901823135363i</v>
      </c>
      <c r="D3157" s="57" t="str">
        <f t="shared" si="915"/>
        <v>4.55915868993788-4.08110825580491i</v>
      </c>
      <c r="E3157" s="57" t="str">
        <f t="shared" si="916"/>
        <v>123.436550846873-153.438816871777i</v>
      </c>
      <c r="F3157" s="57" t="str">
        <f t="shared" si="917"/>
        <v>3.47554089838243-1.61992114277184i</v>
      </c>
      <c r="G3157" s="57" t="str">
        <f t="shared" si="918"/>
        <v>0.905126526977073-0.293040094764343i</v>
      </c>
      <c r="H3157" s="57" t="str">
        <f t="shared" si="919"/>
        <v>0.584516913509541-102.842709359895i</v>
      </c>
      <c r="I3157" s="57" t="str">
        <f t="shared" si="920"/>
        <v>-0.464246320935455-1.01100749033198i</v>
      </c>
      <c r="K3157" s="57" t="str">
        <f t="shared" si="921"/>
        <v>0.000663158408370431-0.001356750723317i</v>
      </c>
      <c r="L3157" s="57" t="str">
        <f t="shared" si="922"/>
        <v>0.000125-0.00373921375621477i</v>
      </c>
      <c r="M3157" s="57" t="str">
        <f t="shared" si="923"/>
        <v>0.0015-0.00180255106910535i</v>
      </c>
      <c r="N3157" s="57">
        <f t="shared" si="924"/>
        <v>23.031049929093541</v>
      </c>
      <c r="O3157" s="57">
        <f t="shared" si="925"/>
        <v>12.861799159726532</v>
      </c>
      <c r="P3157" s="371">
        <f t="shared" si="926"/>
        <v>-12.861799159726532</v>
      </c>
      <c r="Q3157" s="371">
        <f t="shared" si="927"/>
        <v>-156.96895007090646</v>
      </c>
      <c r="R3157" s="12">
        <f t="shared" si="928"/>
        <v>23.031049929093541</v>
      </c>
      <c r="S3157" s="57">
        <f t="shared" si="929"/>
        <v>134.18583104533971</v>
      </c>
      <c r="T3157" s="12">
        <f t="shared" si="912"/>
        <v>-12.861799159726532</v>
      </c>
    </row>
    <row r="3158" spans="1:20" x14ac:dyDescent="0.25">
      <c r="A3158" s="57">
        <f t="shared" si="913"/>
        <v>846318.27693557262</v>
      </c>
      <c r="B3158" s="12">
        <f t="shared" si="930"/>
        <v>134695.73720331199</v>
      </c>
      <c r="C3158" s="57" t="str">
        <f t="shared" si="914"/>
        <v>-0.20861612176613-0.087576602701505i</v>
      </c>
      <c r="D3158" s="57" t="str">
        <f t="shared" si="915"/>
        <v>4.54478017562366-4.08264824066817i</v>
      </c>
      <c r="E3158" s="57" t="str">
        <f t="shared" si="916"/>
        <v>122.720845725264-153.704993470236i</v>
      </c>
      <c r="F3158" s="57" t="str">
        <f t="shared" si="917"/>
        <v>3.47303195103893-1.62150891089316i</v>
      </c>
      <c r="G3158" s="57" t="str">
        <f t="shared" si="918"/>
        <v>0.904473128020828-0.293941301468588i</v>
      </c>
      <c r="H3158" s="57" t="str">
        <f t="shared" si="919"/>
        <v>0.579642581559754-102.445368166401i</v>
      </c>
      <c r="I3158" s="57" t="str">
        <f t="shared" si="920"/>
        <v>-0.462941288222316-1.00636692954863i</v>
      </c>
      <c r="K3158" s="57" t="str">
        <f t="shared" si="921"/>
        <v>0.000662739673992118-0.00135270534864122i</v>
      </c>
      <c r="L3158" s="57" t="str">
        <f t="shared" si="922"/>
        <v>0.000125-0.00372505853378637i</v>
      </c>
      <c r="M3158" s="57" t="str">
        <f t="shared" si="923"/>
        <v>0.0015-0.00179572730534504i</v>
      </c>
      <c r="N3158" s="57">
        <f t="shared" si="924"/>
        <v>22.772560211248191</v>
      </c>
      <c r="O3158" s="57">
        <f t="shared" si="925"/>
        <v>12.908119214188645</v>
      </c>
      <c r="P3158" s="371">
        <f t="shared" si="926"/>
        <v>-12.908119214188645</v>
      </c>
      <c r="Q3158" s="371">
        <f t="shared" si="927"/>
        <v>-157.22743978875181</v>
      </c>
      <c r="R3158" s="12">
        <f t="shared" si="928"/>
        <v>22.772560211248191</v>
      </c>
      <c r="S3158" s="57">
        <f t="shared" si="929"/>
        <v>134.69573720331198</v>
      </c>
      <c r="T3158" s="12">
        <f t="shared" si="912"/>
        <v>-12.908119214188645</v>
      </c>
    </row>
    <row r="3159" spans="1:20" x14ac:dyDescent="0.25">
      <c r="A3159" s="57">
        <f t="shared" si="913"/>
        <v>849534.28638792795</v>
      </c>
      <c r="B3159" s="12">
        <f t="shared" si="930"/>
        <v>135207.58100468459</v>
      </c>
      <c r="C3159" s="57" t="str">
        <f t="shared" si="914"/>
        <v>-0.207895845324151-0.0861698871990533i</v>
      </c>
      <c r="D3159" s="57" t="str">
        <f t="shared" si="915"/>
        <v>4.5303836177943-4.08413931938863i</v>
      </c>
      <c r="E3159" s="57" t="str">
        <f t="shared" si="916"/>
        <v>122.002101189524-153.967736636016i</v>
      </c>
      <c r="F3159" s="57" t="str">
        <f t="shared" si="917"/>
        <v>3.47050756063393-1.62310878200328i</v>
      </c>
      <c r="G3159" s="57" t="str">
        <f t="shared" si="918"/>
        <v>0.90381570726624-0.294843813849072i</v>
      </c>
      <c r="H3159" s="57" t="str">
        <f t="shared" si="919"/>
        <v>0.574808221925519-102.049621931792i</v>
      </c>
      <c r="I3159" s="57" t="str">
        <f t="shared" si="920"/>
        <v>-0.461643048012211-1.00174332197425i</v>
      </c>
      <c r="K3159" s="57" t="str">
        <f t="shared" si="921"/>
        <v>0.000662319648256636-0.00134867810709741i</v>
      </c>
      <c r="L3159" s="57" t="str">
        <f t="shared" si="922"/>
        <v>0.000125-0.00371095689757558i</v>
      </c>
      <c r="M3159" s="57" t="str">
        <f t="shared" si="923"/>
        <v>0.0015-0.00178892937372489i</v>
      </c>
      <c r="N3159" s="57">
        <f t="shared" si="924"/>
        <v>22.513315190443706</v>
      </c>
      <c r="O3159" s="57">
        <f t="shared" si="925"/>
        <v>12.954554327716076</v>
      </c>
      <c r="P3159" s="371">
        <f t="shared" si="926"/>
        <v>-12.954554327716076</v>
      </c>
      <c r="Q3159" s="371">
        <f t="shared" si="927"/>
        <v>-157.48668480955629</v>
      </c>
      <c r="R3159" s="12">
        <f t="shared" si="928"/>
        <v>22.513315190443706</v>
      </c>
      <c r="S3159" s="57">
        <f t="shared" si="929"/>
        <v>135.20758100468458</v>
      </c>
      <c r="T3159" s="12">
        <f t="shared" si="912"/>
        <v>-12.954554327716076</v>
      </c>
    </row>
    <row r="3160" spans="1:20" x14ac:dyDescent="0.25">
      <c r="A3160" s="57">
        <f t="shared" si="913"/>
        <v>852762.51667620195</v>
      </c>
      <c r="B3160" s="12">
        <f t="shared" si="930"/>
        <v>135721.36981250238</v>
      </c>
      <c r="C3160" s="57" t="str">
        <f t="shared" si="914"/>
        <v>-0.207171439369314-0.0847700662062268i</v>
      </c>
      <c r="D3160" s="57" t="str">
        <f t="shared" si="915"/>
        <v>4.51596939743307-4.08558131300913i</v>
      </c>
      <c r="E3160" s="57" t="str">
        <f t="shared" si="916"/>
        <v>121.280335213141-154.22700598008i</v>
      </c>
      <c r="F3160" s="57" t="str">
        <f t="shared" si="917"/>
        <v>3.46796765744524-1.62472067542314i</v>
      </c>
      <c r="G3160" s="57" t="str">
        <f t="shared" si="918"/>
        <v>0.903154246555733-0.295747617884032i</v>
      </c>
      <c r="H3160" s="57" t="str">
        <f t="shared" si="919"/>
        <v>0.570013491057031-101.655463566542i</v>
      </c>
      <c r="I3160" s="57" t="str">
        <f t="shared" si="920"/>
        <v>-0.460351529429262-0.997136594244761i</v>
      </c>
      <c r="K3160" s="57" t="str">
        <f t="shared" si="921"/>
        <v>0.000661898315087041-0.00134466892833988i</v>
      </c>
      <c r="L3160" s="57" t="str">
        <f t="shared" si="922"/>
        <v>0.000125-0.00369690864472563i</v>
      </c>
      <c r="M3160" s="57" t="str">
        <f t="shared" si="923"/>
        <v>0.0015-0.00178215717645436i</v>
      </c>
      <c r="N3160" s="57">
        <f t="shared" si="924"/>
        <v>22.253314913098109</v>
      </c>
      <c r="O3160" s="57">
        <f t="shared" si="925"/>
        <v>13.001105310281041</v>
      </c>
      <c r="P3160" s="371">
        <f t="shared" si="926"/>
        <v>-13.001105310281041</v>
      </c>
      <c r="Q3160" s="371">
        <f t="shared" si="927"/>
        <v>-157.74668508690189</v>
      </c>
      <c r="R3160" s="12">
        <f t="shared" si="928"/>
        <v>22.253314913098109</v>
      </c>
      <c r="S3160" s="57">
        <f t="shared" si="929"/>
        <v>135.72136981250239</v>
      </c>
      <c r="T3160" s="12">
        <f t="shared" si="912"/>
        <v>-13.001105310281041</v>
      </c>
    </row>
    <row r="3161" spans="1:20" x14ac:dyDescent="0.25">
      <c r="A3161" s="57">
        <f t="shared" si="913"/>
        <v>856003.01423957164</v>
      </c>
      <c r="B3161" s="12">
        <f t="shared" si="930"/>
        <v>136237.1110177899</v>
      </c>
      <c r="C3161" s="57" t="str">
        <f t="shared" si="914"/>
        <v>-0.206442920267007-0.0833771702814479i</v>
      </c>
      <c r="D3161" s="57" t="str">
        <f t="shared" si="915"/>
        <v>4.5015378974762-4.08697404603377i</v>
      </c>
      <c r="E3161" s="57" t="str">
        <f t="shared" si="916"/>
        <v>120.55556634684-154.482761061097i</v>
      </c>
      <c r="F3161" s="57" t="str">
        <f t="shared" si="917"/>
        <v>3.46541217178924-1.62634450986008i</v>
      </c>
      <c r="G3161" s="57" t="str">
        <f t="shared" si="918"/>
        <v>0.902488727741773-0.296652699365451i</v>
      </c>
      <c r="H3161" s="57" t="str">
        <f t="shared" si="919"/>
        <v>0.565258048685831-101.262886020296i</v>
      </c>
      <c r="I3161" s="57" t="str">
        <f t="shared" si="920"/>
        <v>-0.459066662120894-0.992546673506713i</v>
      </c>
      <c r="K3161" s="57" t="str">
        <f t="shared" si="921"/>
        <v>0.000661475658434927-0.00134067774217631i</v>
      </c>
      <c r="L3161" s="57" t="str">
        <f t="shared" si="922"/>
        <v>0.000125-0.00368291357314767i</v>
      </c>
      <c r="M3161" s="57" t="str">
        <f t="shared" si="923"/>
        <v>0.0015-0.00177541061611313i</v>
      </c>
      <c r="N3161" s="57">
        <f t="shared" si="924"/>
        <v>21.992559467594276</v>
      </c>
      <c r="O3161" s="57">
        <f t="shared" si="925"/>
        <v>13.047772975494443</v>
      </c>
      <c r="P3161" s="371">
        <f t="shared" si="926"/>
        <v>-13.047772975494443</v>
      </c>
      <c r="Q3161" s="371">
        <f t="shared" si="927"/>
        <v>-158.00744053240572</v>
      </c>
      <c r="R3161" s="12">
        <f t="shared" si="928"/>
        <v>21.992559467594276</v>
      </c>
      <c r="S3161" s="57">
        <f t="shared" si="929"/>
        <v>136.23711101778989</v>
      </c>
      <c r="T3161" s="12">
        <f t="shared" si="912"/>
        <v>-13.047772975494443</v>
      </c>
    </row>
    <row r="3162" spans="1:20" x14ac:dyDescent="0.25">
      <c r="A3162" s="57">
        <f t="shared" si="913"/>
        <v>859255.82569368195</v>
      </c>
      <c r="B3162" s="12">
        <f t="shared" si="930"/>
        <v>136754.8120396575</v>
      </c>
      <c r="C3162" s="57" t="str">
        <f t="shared" si="914"/>
        <v>-0.205710304936202-0.0819912301343725i</v>
      </c>
      <c r="D3162" s="57" t="str">
        <f t="shared" si="915"/>
        <v>4.487089502774-4.08831734645502i</v>
      </c>
      <c r="E3162" s="57" t="str">
        <f t="shared" si="916"/>
        <v>119.827813724013-154.734961393491i</v>
      </c>
      <c r="F3162" s="57" t="str">
        <f t="shared" si="917"/>
        <v>3.46284103402679-1.62798020340366i</v>
      </c>
      <c r="G3162" s="57" t="str">
        <f t="shared" si="918"/>
        <v>0.901819132688414-0.297559043898065i</v>
      </c>
      <c r="H3162" s="57" t="str">
        <f t="shared" si="919"/>
        <v>0.560541557789317-100.871882281578i</v>
      </c>
      <c r="I3162" s="57" t="str">
        <f t="shared" si="920"/>
        <v>-0.457788376253985-0.987973487414209i</v>
      </c>
      <c r="K3162" s="57" t="str">
        <f t="shared" si="921"/>
        <v>0.000661051662280736-0.00133670447856622i</v>
      </c>
      <c r="L3162" s="57" t="str">
        <f t="shared" si="922"/>
        <v>0.000125-0.0036689714815179i</v>
      </c>
      <c r="M3162" s="57" t="str">
        <f t="shared" si="923"/>
        <v>0.0015-0.00176868959564966i</v>
      </c>
      <c r="N3162" s="57">
        <f t="shared" si="924"/>
        <v>21.731048984814265</v>
      </c>
      <c r="O3162" s="57">
        <f t="shared" si="925"/>
        <v>13.094558140557711</v>
      </c>
      <c r="P3162" s="371">
        <f t="shared" si="926"/>
        <v>-13.094558140557711</v>
      </c>
      <c r="Q3162" s="371">
        <f t="shared" si="927"/>
        <v>-158.26895101518573</v>
      </c>
      <c r="R3162" s="12">
        <f t="shared" si="928"/>
        <v>21.731048984814265</v>
      </c>
      <c r="S3162" s="57">
        <f t="shared" si="929"/>
        <v>136.75481203965751</v>
      </c>
      <c r="T3162" s="12">
        <f t="shared" si="912"/>
        <v>-13.094558140557711</v>
      </c>
    </row>
    <row r="3163" spans="1:20" x14ac:dyDescent="0.25">
      <c r="A3163" s="57">
        <f t="shared" si="913"/>
        <v>862520.99783131795</v>
      </c>
      <c r="B3163" s="12">
        <f t="shared" si="930"/>
        <v>137274.48032540819</v>
      </c>
      <c r="C3163" s="57" t="str">
        <f t="shared" si="914"/>
        <v>-0.204973610855817-0.0806122766185693i</v>
      </c>
      <c r="D3163" s="57" t="str">
        <f t="shared" si="915"/>
        <v>4.47262460005165-4.08961104578023i</v>
      </c>
      <c r="E3163" s="57" t="str">
        <f t="shared" si="916"/>
        <v>119.097097066072-154.98356645567i</v>
      </c>
      <c r="F3163" s="57" t="str">
        <f t="shared" si="917"/>
        <v>3.46025417456924-1.62962767352148i</v>
      </c>
      <c r="G3163" s="57" t="str">
        <f t="shared" si="918"/>
        <v>0.901145443272854-0.298466636898373i</v>
      </c>
      <c r="H3163" s="57" t="str">
        <f t="shared" si="919"/>
        <v>0.555863684555424-100.482445377494i</v>
      </c>
      <c r="I3163" s="57" t="str">
        <f t="shared" si="920"/>
        <v>-0.456516602511005-0.983416964125802i</v>
      </c>
      <c r="K3163" s="57" t="str">
        <f t="shared" si="921"/>
        <v>0.000660626310634009-0.00133274906761937i</v>
      </c>
      <c r="L3163" s="57" t="str">
        <f t="shared" si="922"/>
        <v>0.000125-0.00365508216927466i</v>
      </c>
      <c r="M3163" s="57" t="str">
        <f t="shared" si="923"/>
        <v>0.0015-0.00176199401837982i</v>
      </c>
      <c r="N3163" s="57">
        <f t="shared" si="924"/>
        <v>21.468783638675518</v>
      </c>
      <c r="O3163" s="57">
        <f t="shared" si="925"/>
        <v>13.141461626213024</v>
      </c>
      <c r="P3163" s="371">
        <f t="shared" si="926"/>
        <v>-13.141461626213024</v>
      </c>
      <c r="Q3163" s="371">
        <f t="shared" si="927"/>
        <v>-158.53121636132448</v>
      </c>
      <c r="R3163" s="12">
        <f t="shared" si="928"/>
        <v>21.468783638675518</v>
      </c>
      <c r="S3163" s="57">
        <f t="shared" si="929"/>
        <v>137.27448032540821</v>
      </c>
      <c r="T3163" s="12">
        <f t="shared" si="912"/>
        <v>-13.141461626213024</v>
      </c>
    </row>
    <row r="3164" spans="1:20" x14ac:dyDescent="0.25">
      <c r="A3164" s="57">
        <f t="shared" si="913"/>
        <v>865798.57762307697</v>
      </c>
      <c r="B3164" s="12">
        <f t="shared" si="930"/>
        <v>137796.12335064475</v>
      </c>
      <c r="C3164" s="57" t="str">
        <f t="shared" si="914"/>
        <v>-0.204232856071011-0.0792403407240071i</v>
      </c>
      <c r="D3164" s="57" t="str">
        <f t="shared" si="915"/>
        <v>4.45814357786951-4.09085497905776i</v>
      </c>
      <c r="E3164" s="57" t="str">
        <f t="shared" si="916"/>
        <v>118.363436687694-155.228535698417i</v>
      </c>
      <c r="F3164" s="57" t="str">
        <f t="shared" si="917"/>
        <v>3.45765152388449-1.63128683705502i</v>
      </c>
      <c r="G3164" s="57" t="str">
        <f t="shared" si="918"/>
        <v>0.900467641387018-0.29937546359366i</v>
      </c>
      <c r="H3164" s="57" t="str">
        <f t="shared" si="919"/>
        <v>0.551224098348003-100.094568373445i</v>
      </c>
      <c r="I3164" s="57" t="str">
        <f t="shared" si="920"/>
        <v>-0.455251272086242-0.978877032301479i</v>
      </c>
      <c r="K3164" s="57" t="str">
        <f t="shared" si="921"/>
        <v>0.000660199587533701-0.00132881143959425i</v>
      </c>
      <c r="L3164" s="57" t="str">
        <f t="shared" si="922"/>
        <v>0.000125-0.00364124543661552i</v>
      </c>
      <c r="M3164" s="57" t="str">
        <f t="shared" si="923"/>
        <v>0.0015-0.00175532378798547i</v>
      </c>
      <c r="N3164" s="57">
        <f t="shared" si="924"/>
        <v>21.205763646664252</v>
      </c>
      <c r="O3164" s="57">
        <f t="shared" si="925"/>
        <v>13.188484256692089</v>
      </c>
      <c r="P3164" s="371">
        <f t="shared" si="926"/>
        <v>-13.188484256692089</v>
      </c>
      <c r="Q3164" s="371">
        <f t="shared" si="927"/>
        <v>-158.79423635333575</v>
      </c>
      <c r="R3164" s="12">
        <f t="shared" si="928"/>
        <v>21.205763646664252</v>
      </c>
      <c r="S3164" s="57">
        <f t="shared" si="929"/>
        <v>137.79612335064473</v>
      </c>
      <c r="T3164" s="12">
        <f t="shared" si="912"/>
        <v>-13.188484256692089</v>
      </c>
    </row>
    <row r="3165" spans="1:20" x14ac:dyDescent="0.25">
      <c r="A3165" s="57">
        <f t="shared" si="913"/>
        <v>869088.6122180447</v>
      </c>
      <c r="B3165" s="12">
        <f t="shared" si="930"/>
        <v>138319.74861937721</v>
      </c>
      <c r="C3165" s="57" t="str">
        <f t="shared" si="914"/>
        <v>-0.203488059199409-0.0778754535693658i</v>
      </c>
      <c r="D3165" s="57" t="str">
        <f t="shared" si="915"/>
        <v>4.44364682658292-4.09204898490239i</v>
      </c>
      <c r="E3165" s="57" t="str">
        <f t="shared" si="916"/>
        <v>117.626853501984-155.469828553471i</v>
      </c>
      <c r="F3165" s="57" t="str">
        <f t="shared" si="917"/>
        <v>3.45503301250313-1.63295761021552i</v>
      </c>
      <c r="G3165" s="57" t="str">
        <f t="shared" si="918"/>
        <v>0.899785708939162-0.300285509021017i</v>
      </c>
      <c r="H3165" s="57" t="str">
        <f t="shared" si="919"/>
        <v>0.546622471672409-99.7082443728396i</v>
      </c>
      <c r="I3165" s="57" t="str">
        <f t="shared" si="920"/>
        <v>-0.453992316682057-0.974353621099642i</v>
      </c>
      <c r="K3165" s="57" t="str">
        <f t="shared" si="921"/>
        <v>0.000659771477048476-0.00132489152489654i</v>
      </c>
      <c r="L3165" s="57" t="str">
        <f t="shared" si="922"/>
        <v>0.000125-0.00362746108449443i</v>
      </c>
      <c r="M3165" s="57" t="str">
        <f t="shared" si="923"/>
        <v>0.0015-0.00174867880851313i</v>
      </c>
      <c r="N3165" s="57">
        <f t="shared" si="924"/>
        <v>20.941989270370584</v>
      </c>
      <c r="O3165" s="57">
        <f t="shared" si="925"/>
        <v>13.235626859663093</v>
      </c>
      <c r="P3165" s="371">
        <f t="shared" si="926"/>
        <v>-13.235626859663093</v>
      </c>
      <c r="Q3165" s="371">
        <f t="shared" si="927"/>
        <v>-159.05801072962942</v>
      </c>
      <c r="R3165" s="12">
        <f t="shared" si="928"/>
        <v>20.941989270370584</v>
      </c>
      <c r="S3165" s="57">
        <f t="shared" si="929"/>
        <v>138.31974861937721</v>
      </c>
      <c r="T3165" s="12">
        <f t="shared" si="912"/>
        <v>-13.235626859663093</v>
      </c>
    </row>
    <row r="3166" spans="1:20" x14ac:dyDescent="0.25">
      <c r="A3166" s="57">
        <f t="shared" si="913"/>
        <v>872391.14894447336</v>
      </c>
      <c r="B3166" s="12">
        <f t="shared" si="930"/>
        <v>138845.36366413085</v>
      </c>
      <c r="C3166" s="57" t="str">
        <f t="shared" si="914"/>
        <v>-0.202739239437241-0.0765176463941436i</v>
      </c>
      <c r="D3166" s="57" t="str">
        <f t="shared" si="915"/>
        <v>4.42913473830173-4.09319290552035i</v>
      </c>
      <c r="E3166" s="57" t="str">
        <f t="shared" si="916"/>
        <v>116.887369025508-155.707404442273i</v>
      </c>
      <c r="F3166" s="57" t="str">
        <f t="shared" si="917"/>
        <v>3.45239857102468-1.63463990857995i</v>
      </c>
      <c r="G3166" s="57" t="str">
        <f t="shared" si="918"/>
        <v>0.89909962785549-0.301196758026393i</v>
      </c>
      <c r="H3166" s="57" t="str">
        <f t="shared" si="919"/>
        <v>0.542058480141642-99.3234665168043i</v>
      </c>
      <c r="I3166" s="57" t="str">
        <f t="shared" si="920"/>
        <v>-0.452739668505179-0.969846660174085i</v>
      </c>
      <c r="K3166" s="57" t="str">
        <f t="shared" si="921"/>
        <v>0.000659341963277045-0.00132098925407752i</v>
      </c>
      <c r="L3166" s="57" t="str">
        <f t="shared" si="922"/>
        <v>0.000125-0.00361372891461889i</v>
      </c>
      <c r="M3166" s="57" t="str">
        <f t="shared" si="923"/>
        <v>0.0015-0.00174205898437251i</v>
      </c>
      <c r="N3166" s="57">
        <f t="shared" si="924"/>
        <v>20.677460816018737</v>
      </c>
      <c r="O3166" s="57">
        <f t="shared" si="925"/>
        <v>13.282890266176723</v>
      </c>
      <c r="P3166" s="371">
        <f t="shared" si="926"/>
        <v>-13.282890266176723</v>
      </c>
      <c r="Q3166" s="371">
        <f t="shared" si="927"/>
        <v>-159.32253918398126</v>
      </c>
      <c r="R3166" s="12">
        <f t="shared" si="928"/>
        <v>20.677460816018737</v>
      </c>
      <c r="S3166" s="57">
        <f t="shared" si="929"/>
        <v>138.84536366413084</v>
      </c>
      <c r="T3166" s="12">
        <f t="shared" si="912"/>
        <v>-13.282890266176723</v>
      </c>
    </row>
    <row r="3167" spans="1:20" x14ac:dyDescent="0.25">
      <c r="A3167" s="57">
        <f t="shared" si="913"/>
        <v>875706.23531046242</v>
      </c>
      <c r="B3167" s="12">
        <f t="shared" si="930"/>
        <v>139372.97604605457</v>
      </c>
      <c r="C3167" s="57" t="str">
        <f t="shared" si="914"/>
        <v>-0.201986416565409-0.075166950550602i</v>
      </c>
      <c r="D3167" s="57" t="str">
        <f t="shared" si="915"/>
        <v>4.41460770684932-4.09428658673369i</v>
      </c>
      <c r="E3167" s="57" t="str">
        <f t="shared" si="916"/>
        <v>116.145005383248-155.941222784888i</v>
      </c>
      <c r="F3167" s="57" t="str">
        <f t="shared" si="917"/>
        <v>3.4497481301239-1.63633364708695i</v>
      </c>
      <c r="G3167" s="57" t="str">
        <f t="shared" si="918"/>
        <v>0.898409380081797-0.30210919526363i</v>
      </c>
      <c r="H3167" s="57" t="str">
        <f t="shared" si="919"/>
        <v>0.537531802442903-98.9402279839101i</v>
      </c>
      <c r="I3167" s="57" t="str">
        <f t="shared" si="920"/>
        <v>-0.451493260263088-0.965356079671122i</v>
      </c>
      <c r="K3167" s="57" t="str">
        <f t="shared" si="921"/>
        <v>0.000658911030348478-0.00131710455783258i</v>
      </c>
      <c r="L3167" s="57" t="str">
        <f t="shared" si="922"/>
        <v>0.000125-0.00360004872944698i</v>
      </c>
      <c r="M3167" s="57" t="str">
        <f t="shared" si="923"/>
        <v>0.0015-0.00173546422033524i</v>
      </c>
      <c r="N3167" s="57">
        <f t="shared" si="924"/>
        <v>20.412178635001709</v>
      </c>
      <c r="O3167" s="57">
        <f t="shared" si="925"/>
        <v>13.330275310609863</v>
      </c>
      <c r="P3167" s="371">
        <f t="shared" si="926"/>
        <v>-13.330275310609863</v>
      </c>
      <c r="Q3167" s="371">
        <f t="shared" si="927"/>
        <v>-159.58782136499829</v>
      </c>
      <c r="R3167" s="12">
        <f t="shared" si="928"/>
        <v>20.412178635001709</v>
      </c>
      <c r="S3167" s="57">
        <f t="shared" si="929"/>
        <v>139.37297604605456</v>
      </c>
      <c r="T3167" s="12">
        <f t="shared" si="912"/>
        <v>-13.330275310609863</v>
      </c>
    </row>
    <row r="3168" spans="1:20" x14ac:dyDescent="0.25">
      <c r="A3168" s="57">
        <f t="shared" si="913"/>
        <v>879033.91900464229</v>
      </c>
      <c r="B3168" s="12">
        <f t="shared" si="930"/>
        <v>139902.59335502959</v>
      </c>
      <c r="C3168" s="57" t="str">
        <f t="shared" si="914"/>
        <v>-0.201229610955464-0.073823397495517i</v>
      </c>
      <c r="D3168" s="57" t="str">
        <f t="shared" si="915"/>
        <v>4.40006612772121-4.09532987800415i</v>
      </c>
      <c r="E3168" s="57" t="str">
        <f t="shared" si="916"/>
        <v>115.39978531343-156.171243009096i</v>
      </c>
      <c r="F3168" s="57" t="str">
        <f t="shared" si="917"/>
        <v>3.44708162055714-1.63803874003281i</v>
      </c>
      <c r="G3168" s="57" t="str">
        <f t="shared" si="918"/>
        <v>0.897714947585134-0.303022805193526i</v>
      </c>
      <c r="H3168" s="57" t="str">
        <f t="shared" si="919"/>
        <v>0.533042120304537-98.5585219898905i</v>
      </c>
      <c r="I3168" s="57" t="str">
        <f t="shared" si="920"/>
        <v>-0.4502530251604-0.960881810226626i</v>
      </c>
      <c r="K3168" s="57" t="str">
        <f t="shared" si="921"/>
        <v>0.000658478662422574-0.0013132373669997i</v>
      </c>
      <c r="L3168" s="57" t="str">
        <f t="shared" si="922"/>
        <v>0.000125-0.00358642033218468i</v>
      </c>
      <c r="M3168" s="57" t="str">
        <f t="shared" si="923"/>
        <v>0.0015-0.00172889442153341i</v>
      </c>
      <c r="N3168" s="57">
        <f t="shared" si="924"/>
        <v>20.146143124412788</v>
      </c>
      <c r="O3168" s="57">
        <f t="shared" si="925"/>
        <v>13.377782830607929</v>
      </c>
      <c r="P3168" s="371">
        <f t="shared" si="926"/>
        <v>-13.377782830607929</v>
      </c>
      <c r="Q3168" s="371">
        <f t="shared" si="927"/>
        <v>-159.85385687558721</v>
      </c>
      <c r="R3168" s="12">
        <f t="shared" si="928"/>
        <v>20.146143124412788</v>
      </c>
      <c r="S3168" s="57">
        <f t="shared" si="929"/>
        <v>139.90259335502958</v>
      </c>
      <c r="T3168" s="12">
        <f t="shared" si="912"/>
        <v>-13.377782830607929</v>
      </c>
    </row>
    <row r="3169" spans="1:20" x14ac:dyDescent="0.25">
      <c r="A3169" s="57">
        <f t="shared" si="913"/>
        <v>882374.24789685989</v>
      </c>
      <c r="B3169" s="12">
        <f t="shared" si="930"/>
        <v>140434.22320977869</v>
      </c>
      <c r="C3169" s="57" t="str">
        <f t="shared" si="914"/>
        <v>-0.200468843575487-0.072487018781723i</v>
      </c>
      <c r="D3169" s="57" t="str">
        <f t="shared" si="915"/>
        <v>4.38551039804335-4.09632263245646i</v>
      </c>
      <c r="E3169" s="57" t="str">
        <f t="shared" si="916"/>
        <v>114.651732172224-156.397424559673i</v>
      </c>
      <c r="F3169" s="57" t="str">
        <f t="shared" si="917"/>
        <v>3.44439897316882-1.63975510106755i</v>
      </c>
      <c r="G3169" s="57" t="str">
        <f t="shared" si="918"/>
        <v>0.897016312355489-0.303937572082901i</v>
      </c>
      <c r="H3169" s="57" t="str">
        <f t="shared" si="919"/>
        <v>0.528589118463338-98.178341787364i</v>
      </c>
      <c r="I3169" s="57" t="str">
        <f t="shared" si="920"/>
        <v>-0.449018896895312-0.956423782963134i</v>
      </c>
      <c r="K3169" s="57" t="str">
        <f t="shared" si="921"/>
        <v>0.000658044843690192-0.00130938761255788i</v>
      </c>
      <c r="L3169" s="57" t="str">
        <f t="shared" si="922"/>
        <v>0.000125-0.00357284352678291i</v>
      </c>
      <c r="M3169" s="57" t="str">
        <f t="shared" si="923"/>
        <v>0.0015-0.00172234949345827i</v>
      </c>
      <c r="N3169" s="57">
        <f t="shared" si="924"/>
        <v>19.879354727571382</v>
      </c>
      <c r="O3169" s="57">
        <f t="shared" si="925"/>
        <v>13.425413667026049</v>
      </c>
      <c r="P3169" s="371">
        <f t="shared" si="926"/>
        <v>-13.425413667026049</v>
      </c>
      <c r="Q3169" s="371">
        <f t="shared" si="927"/>
        <v>-160.12064527242862</v>
      </c>
      <c r="R3169" s="12">
        <f t="shared" si="928"/>
        <v>19.879354727571382</v>
      </c>
      <c r="S3169" s="57">
        <f t="shared" si="929"/>
        <v>140.43422320977868</v>
      </c>
      <c r="T3169" s="12">
        <f t="shared" si="912"/>
        <v>-13.425413667026049</v>
      </c>
    </row>
    <row r="3170" spans="1:20" x14ac:dyDescent="0.25">
      <c r="A3170" s="57">
        <f t="shared" si="913"/>
        <v>885727.27003886795</v>
      </c>
      <c r="B3170" s="12">
        <f t="shared" si="930"/>
        <v>140967.87325797585</v>
      </c>
      <c r="C3170" s="57" t="str">
        <f t="shared" si="914"/>
        <v>-0.199704135995872-0.0711578460495025i</v>
      </c>
      <c r="D3170" s="57" t="str">
        <f t="shared" si="915"/>
        <v>4.37094091652994-4.09726470690103i</v>
      </c>
      <c r="E3170" s="57" t="str">
        <f t="shared" si="916"/>
        <v>113.900869938338-156.61972690782i</v>
      </c>
      <c r="F3170" s="57" t="str">
        <f t="shared" si="917"/>
        <v>3.44170011889801-1.641482643191i</v>
      </c>
      <c r="G3170" s="57" t="str">
        <f t="shared" si="918"/>
        <v>0.896313456407487-0.304853480003675i</v>
      </c>
      <c r="H3170" s="57" t="str">
        <f t="shared" si="919"/>
        <v>0.524172484632339-97.7996806655614i</v>
      </c>
      <c r="I3170" s="57" t="str">
        <f t="shared" si="920"/>
        <v>-0.447790809656104-0.951981929486998i</v>
      </c>
      <c r="K3170" s="57" t="str">
        <f t="shared" si="921"/>
        <v>0.000657609558373653-0.00130555522562563i</v>
      </c>
      <c r="L3170" s="57" t="str">
        <f t="shared" si="922"/>
        <v>0.000125-0.00355931811793476i</v>
      </c>
      <c r="M3170" s="57" t="str">
        <f t="shared" si="923"/>
        <v>0.0015-0.00171582934195882i</v>
      </c>
      <c r="N3170" s="57">
        <f t="shared" si="924"/>
        <v>19.611813934555187</v>
      </c>
      <c r="O3170" s="57">
        <f t="shared" si="925"/>
        <v>13.473168663868229</v>
      </c>
      <c r="P3170" s="371">
        <f t="shared" si="926"/>
        <v>-13.473168663868229</v>
      </c>
      <c r="Q3170" s="371">
        <f t="shared" si="927"/>
        <v>-160.38818606544481</v>
      </c>
      <c r="R3170" s="12">
        <f t="shared" si="928"/>
        <v>19.611813934555187</v>
      </c>
      <c r="S3170" s="57">
        <f t="shared" si="929"/>
        <v>140.96787325797584</v>
      </c>
      <c r="T3170" s="12">
        <f t="shared" si="912"/>
        <v>-13.473168663868229</v>
      </c>
    </row>
    <row r="3171" spans="1:20" x14ac:dyDescent="0.25">
      <c r="A3171" s="57">
        <f t="shared" si="913"/>
        <v>889093.0336650156</v>
      </c>
      <c r="B3171" s="12">
        <f t="shared" si="930"/>
        <v>141503.55117635615</v>
      </c>
      <c r="C3171" s="57" t="str">
        <f t="shared" si="914"/>
        <v>-0.198935510395022-0.0698359110177656i</v>
      </c>
      <c r="D3171" s="57" t="str">
        <f t="shared" si="915"/>
        <v>4.35635808344098-4.0981559618561i</v>
      </c>
      <c r="E3171" s="57" t="str">
        <f t="shared" si="916"/>
        <v>113.147223217476-156.838109560789i</v>
      </c>
      <c r="F3171" s="57" t="str">
        <f t="shared" si="917"/>
        <v>3.43898498878498-1.6432212787489i</v>
      </c>
      <c r="G3171" s="57" t="str">
        <f t="shared" si="918"/>
        <v>0.895606361782117-0.305770512831955i</v>
      </c>
      <c r="H3171" s="57" t="str">
        <f t="shared" si="919"/>
        <v>0.519791909468969-97.4225319500579i</v>
      </c>
      <c r="I3171" s="57" t="str">
        <f t="shared" si="920"/>
        <v>-0.446568698117676-0.947556181885567i</v>
      </c>
      <c r="K3171" s="57" t="str">
        <f t="shared" si="921"/>
        <v>0.000657172790727096-0.00130174013745949i</v>
      </c>
      <c r="L3171" s="57" t="str">
        <f t="shared" si="922"/>
        <v>0.000125-0.00354584391107268i</v>
      </c>
      <c r="M3171" s="57" t="str">
        <f t="shared" si="923"/>
        <v>0.0015-0.00170933387324051i</v>
      </c>
      <c r="N3171" s="57">
        <f t="shared" si="924"/>
        <v>19.3435212827236</v>
      </c>
      <c r="O3171" s="57">
        <f t="shared" si="925"/>
        <v>13.521048668224653</v>
      </c>
      <c r="P3171" s="371">
        <f t="shared" si="926"/>
        <v>-13.521048668224653</v>
      </c>
      <c r="Q3171" s="371">
        <f t="shared" si="927"/>
        <v>-160.6564787172764</v>
      </c>
      <c r="R3171" s="12">
        <f t="shared" si="928"/>
        <v>19.3435212827236</v>
      </c>
      <c r="S3171" s="57">
        <f t="shared" si="929"/>
        <v>141.50355117635615</v>
      </c>
      <c r="T3171" s="12">
        <f t="shared" si="912"/>
        <v>-13.521048668224653</v>
      </c>
    </row>
    <row r="3172" spans="1:20" x14ac:dyDescent="0.25">
      <c r="A3172" s="57">
        <f t="shared" si="913"/>
        <v>892471.58719294274</v>
      </c>
      <c r="B3172" s="12">
        <f t="shared" si="930"/>
        <v>142041.26467082632</v>
      </c>
      <c r="C3172" s="57" t="str">
        <f t="shared" si="914"/>
        <v>-0.198162989564923-0.0685212454750547i</v>
      </c>
      <c r="D3172" s="57" t="str">
        <f t="shared" si="915"/>
        <v>4.34176230053932-4.09899626156929i</v>
      </c>
      <c r="E3172" s="57" t="str">
        <f t="shared" si="916"/>
        <v>112.390817246662-157.052532071661i</v>
      </c>
      <c r="F3172" s="57" t="str">
        <f t="shared" si="917"/>
        <v>3.43625351397793-1.6449709194291i</v>
      </c>
      <c r="G3172" s="57" t="str">
        <f t="shared" si="918"/>
        <v>0.894895010548477-0.306688654247134i</v>
      </c>
      <c r="H3172" s="57" t="str">
        <f t="shared" si="919"/>
        <v>0.515447086543575-97.0468890025022i</v>
      </c>
      <c r="I3172" s="57" t="str">
        <f t="shared" si="920"/>
        <v>-0.445352497438133-0.943146472724351i</v>
      </c>
      <c r="K3172" s="57" t="str">
        <f t="shared" si="921"/>
        <v>0.000656734525036909-0.00129794227945249i</v>
      </c>
      <c r="L3172" s="57" t="str">
        <f t="shared" si="922"/>
        <v>0.000125-0.0035324207123657i</v>
      </c>
      <c r="M3172" s="57" t="str">
        <f t="shared" si="923"/>
        <v>0.0015-0.00170286299386383i</v>
      </c>
      <c r="N3172" s="57">
        <f t="shared" si="924"/>
        <v>19.074477357243438</v>
      </c>
      <c r="O3172" s="57">
        <f t="shared" si="925"/>
        <v>13.569054530207774</v>
      </c>
      <c r="P3172" s="371">
        <f t="shared" si="926"/>
        <v>-13.569054530207774</v>
      </c>
      <c r="Q3172" s="371">
        <f t="shared" si="927"/>
        <v>-160.92552264275656</v>
      </c>
      <c r="R3172" s="12">
        <f t="shared" si="928"/>
        <v>19.074477357243438</v>
      </c>
      <c r="S3172" s="57">
        <f t="shared" si="929"/>
        <v>142.04126467082631</v>
      </c>
      <c r="T3172" s="12">
        <f t="shared" si="912"/>
        <v>-13.569054530207774</v>
      </c>
    </row>
    <row r="3173" spans="1:20" x14ac:dyDescent="0.25">
      <c r="A3173" s="57">
        <f t="shared" si="913"/>
        <v>895862.97922427603</v>
      </c>
      <c r="B3173" s="12">
        <f t="shared" si="930"/>
        <v>142581.02147657546</v>
      </c>
      <c r="C3173" s="57" t="str">
        <f t="shared" si="914"/>
        <v>-0.197386596916601-0.0672138812703557i</v>
      </c>
      <c r="D3173" s="57" t="str">
        <f t="shared" si="915"/>
        <v>4.32715397104745-4.0997854740385i</v>
      </c>
      <c r="E3173" s="57" t="str">
        <f t="shared" si="916"/>
        <v>111.63167789843-157.262954049309i</v>
      </c>
      <c r="F3173" s="57" t="str">
        <f t="shared" si="917"/>
        <v>3.43350562573978-1.64673147625776i</v>
      </c>
      <c r="G3173" s="57" t="str">
        <f t="shared" si="918"/>
        <v>0.894179384805536-0.307607887731002i</v>
      </c>
      <c r="H3173" s="57" t="str">
        <f t="shared" si="919"/>
        <v>0.511137712308348-96.672745220353i</v>
      </c>
      <c r="I3173" s="57" t="str">
        <f t="shared" si="920"/>
        <v>-0.444142143255416-0.938752735044279i</v>
      </c>
      <c r="K3173" s="57" t="str">
        <f t="shared" si="921"/>
        <v>0.000656294745622098-0.00129416158313261i</v>
      </c>
      <c r="L3173" s="57" t="str">
        <f t="shared" si="922"/>
        <v>0.000125-0.00351904832871657i</v>
      </c>
      <c r="M3173" s="57" t="str">
        <f t="shared" si="923"/>
        <v>0.0015-0.001696416610743i</v>
      </c>
      <c r="N3173" s="57">
        <f t="shared" si="924"/>
        <v>18.804682791611043</v>
      </c>
      <c r="O3173" s="57">
        <f t="shared" si="925"/>
        <v>13.617187102887048</v>
      </c>
      <c r="P3173" s="371">
        <f t="shared" si="926"/>
        <v>-13.617187102887048</v>
      </c>
      <c r="Q3173" s="371">
        <f t="shared" si="927"/>
        <v>-161.19531720838896</v>
      </c>
      <c r="R3173" s="12">
        <f t="shared" si="928"/>
        <v>18.804682791611043</v>
      </c>
      <c r="S3173" s="57">
        <f t="shared" si="929"/>
        <v>142.58102147657547</v>
      </c>
      <c r="T3173" s="12">
        <f t="shared" si="912"/>
        <v>-13.617187102887048</v>
      </c>
    </row>
    <row r="3174" spans="1:20" x14ac:dyDescent="0.25">
      <c r="A3174" s="57">
        <f t="shared" si="913"/>
        <v>899267.25854532828</v>
      </c>
      <c r="B3174" s="12">
        <f t="shared" si="930"/>
        <v>143122.82935818646</v>
      </c>
      <c r="C3174" s="57" t="str">
        <f t="shared" si="914"/>
        <v>-0.196606356485491-0.0659138503037208i</v>
      </c>
      <c r="D3174" s="57" t="str">
        <f t="shared" si="915"/>
        <v>4.31253349960395-4.10052347103237i</v>
      </c>
      <c r="E3174" s="57" t="str">
        <f t="shared" si="916"/>
        <v>110.869831684857-157.46933516852i</v>
      </c>
      <c r="F3174" s="57" t="str">
        <f t="shared" si="917"/>
        <v>3.43074125545497-1.6485028595956i</v>
      </c>
      <c r="G3174" s="57" t="str">
        <f t="shared" si="918"/>
        <v>0.893459466683921-0.308528196566869i</v>
      </c>
      <c r="H3174" s="57" t="str">
        <f t="shared" si="919"/>
        <v>0.506863486066629-96.3000940366137i</v>
      </c>
      <c r="I3174" s="57" t="str">
        <f t="shared" si="920"/>
        <v>-0.442937571683959-0.9343749023589i</v>
      </c>
      <c r="K3174" s="57" t="str">
        <f t="shared" si="921"/>
        <v>0.000655853436834758-0.00129039798016136i</v>
      </c>
      <c r="L3174" s="57" t="str">
        <f t="shared" si="922"/>
        <v>0.000125-0.00350572656775909i</v>
      </c>
      <c r="M3174" s="57" t="str">
        <f t="shared" si="923"/>
        <v>0.0015-0.00168999463114465i</v>
      </c>
      <c r="N3174" s="57">
        <f t="shared" si="924"/>
        <v>18.534138268168846</v>
      </c>
      <c r="O3174" s="57">
        <f t="shared" si="925"/>
        <v>13.665447242220917</v>
      </c>
      <c r="P3174" s="371">
        <f t="shared" si="926"/>
        <v>-13.665447242220917</v>
      </c>
      <c r="Q3174" s="371">
        <f t="shared" si="927"/>
        <v>-161.46586173183115</v>
      </c>
      <c r="R3174" s="12">
        <f t="shared" si="928"/>
        <v>18.534138268168846</v>
      </c>
      <c r="S3174" s="57">
        <f t="shared" si="929"/>
        <v>143.12282935818646</v>
      </c>
      <c r="T3174" s="12">
        <f t="shared" si="912"/>
        <v>-13.665447242220917</v>
      </c>
    </row>
    <row r="3175" spans="1:20" x14ac:dyDescent="0.25">
      <c r="A3175" s="57">
        <f t="shared" si="913"/>
        <v>902684.47412780055</v>
      </c>
      <c r="B3175" s="12">
        <f t="shared" si="930"/>
        <v>143666.69610974757</v>
      </c>
      <c r="C3175" s="57" t="str">
        <f t="shared" si="914"/>
        <v>-0.195822292936647-0.0646211845167285i</v>
      </c>
      <c r="D3175" s="57" t="str">
        <f t="shared" si="915"/>
        <v>4.2979012922195-4.10121012810989i</v>
      </c>
      <c r="E3175" s="57" t="str">
        <f t="shared" si="916"/>
        <v>110.10530576148-157.671635180288i</v>
      </c>
      <c r="F3175" s="57" t="str">
        <f t="shared" si="917"/>
        <v>3.42796033463649-1.65028497913423i</v>
      </c>
      <c r="G3175" s="57" t="str">
        <f t="shared" si="918"/>
        <v>0.892735238347721-0.309449563838695i</v>
      </c>
      <c r="H3175" s="57" t="str">
        <f t="shared" si="919"/>
        <v>0.502624109942606-95.9289289195771i</v>
      </c>
      <c r="I3175" s="57" t="str">
        <f t="shared" si="920"/>
        <v>-0.441738719311438-0.930012908651732i</v>
      </c>
      <c r="K3175" s="57" t="str">
        <f t="shared" si="921"/>
        <v>0.000655410583060463-0.00128665140233222i</v>
      </c>
      <c r="L3175" s="57" t="str">
        <f t="shared" si="922"/>
        <v>0.000125-0.00349245523785524i</v>
      </c>
      <c r="M3175" s="57" t="str">
        <f t="shared" si="923"/>
        <v>0.0015-0.00168359696268644i</v>
      </c>
      <c r="N3175" s="57">
        <f t="shared" si="924"/>
        <v>18.26284451862827</v>
      </c>
      <c r="O3175" s="57">
        <f t="shared" si="925"/>
        <v>13.713835806988266</v>
      </c>
      <c r="P3175" s="371">
        <f t="shared" si="926"/>
        <v>-13.713835806988266</v>
      </c>
      <c r="Q3175" s="371">
        <f t="shared" si="927"/>
        <v>-161.73715548137173</v>
      </c>
      <c r="R3175" s="12">
        <f t="shared" si="928"/>
        <v>18.26284451862827</v>
      </c>
      <c r="S3175" s="57">
        <f t="shared" si="929"/>
        <v>143.66669610974756</v>
      </c>
      <c r="T3175" s="12">
        <f t="shared" si="912"/>
        <v>-13.713835806988266</v>
      </c>
    </row>
    <row r="3176" spans="1:20" x14ac:dyDescent="0.25">
      <c r="A3176" s="57">
        <f t="shared" si="913"/>
        <v>906114.67512948636</v>
      </c>
      <c r="B3176" s="12">
        <f t="shared" si="930"/>
        <v>144212.62955496463</v>
      </c>
      <c r="C3176" s="57" t="str">
        <f t="shared" si="914"/>
        <v>-0.195034431569856-0.0633359158827223i</v>
      </c>
      <c r="D3176" s="57" t="str">
        <f t="shared" si="915"/>
        <v>4.28325775623273-4.10184532463967i</v>
      </c>
      <c r="E3176" s="57" t="str">
        <f t="shared" si="916"/>
        <v>109.338127931016-157.869813922281i</v>
      </c>
      <c r="F3176" s="57" t="str">
        <f t="shared" si="917"/>
        <v>3.42516279493281-1.65207774389253i</v>
      </c>
      <c r="G3176" s="57" t="str">
        <f t="shared" si="918"/>
        <v>0.892006681996316-0.310371972430243i</v>
      </c>
      <c r="H3176" s="57" t="str">
        <f t="shared" si="919"/>
        <v>0.498419288851335-95.5592433725627i</v>
      </c>
      <c r="I3176" s="57" t="str">
        <f t="shared" si="920"/>
        <v>-0.440545523195515-0.9256666883735i</v>
      </c>
      <c r="K3176" s="57" t="str">
        <f t="shared" si="921"/>
        <v>0.00065496616871875-0.00128292178156919i</v>
      </c>
      <c r="L3176" s="57" t="str">
        <f t="shared" si="922"/>
        <v>0.000125-0.00347923414809248i</v>
      </c>
      <c r="M3176" s="57" t="str">
        <f t="shared" si="923"/>
        <v>0.0015-0.00167722351333577i</v>
      </c>
      <c r="N3176" s="57">
        <f t="shared" si="924"/>
        <v>17.990802324577857</v>
      </c>
      <c r="O3176" s="57">
        <f t="shared" si="925"/>
        <v>13.76235365871743</v>
      </c>
      <c r="P3176" s="371">
        <f t="shared" si="926"/>
        <v>-13.76235365871743</v>
      </c>
      <c r="Q3176" s="371">
        <f t="shared" si="927"/>
        <v>-162.00919767542214</v>
      </c>
      <c r="R3176" s="12">
        <f t="shared" si="928"/>
        <v>17.990802324577857</v>
      </c>
      <c r="S3176" s="57">
        <f t="shared" si="929"/>
        <v>144.21262955496462</v>
      </c>
      <c r="T3176" s="12">
        <f t="shared" si="912"/>
        <v>-13.76235365871743</v>
      </c>
    </row>
    <row r="3177" spans="1:20" x14ac:dyDescent="0.25">
      <c r="A3177" s="57">
        <f t="shared" si="913"/>
        <v>909557.91089497844</v>
      </c>
      <c r="B3177" s="12">
        <f t="shared" si="930"/>
        <v>144760.63754727351</v>
      </c>
      <c r="C3177" s="57" t="str">
        <f t="shared" si="914"/>
        <v>-0.194242798324586-0.0620580763968959i</v>
      </c>
      <c r="D3177" s="57" t="str">
        <f t="shared" si="915"/>
        <v>4.26860330026554-4.10242894381829i</v>
      </c>
      <c r="E3177" s="57" t="str">
        <f t="shared" si="916"/>
        <v>108.568326646954-158.063831329459i</v>
      </c>
      <c r="F3177" s="57" t="str">
        <f t="shared" si="917"/>
        <v>3.42234856813497-1.65388106221296i</v>
      </c>
      <c r="G3177" s="57" t="str">
        <f t="shared" si="918"/>
        <v>0.891273779866223-0.311295405024228i</v>
      </c>
      <c r="H3177" s="57" t="str">
        <f t="shared" si="919"/>
        <v>0.494248730469178-95.1910309336646i</v>
      </c>
      <c r="I3177" s="57" t="str">
        <f t="shared" si="920"/>
        <v>-0.439357920860627-0.921336176439483i</v>
      </c>
      <c r="K3177" s="57" t="str">
        <f t="shared" si="921"/>
        <v>0.000654520178263575-0.00127920904992526i</v>
      </c>
      <c r="L3177" s="57" t="str">
        <f t="shared" si="922"/>
        <v>0.000125-0.00346606310828102i</v>
      </c>
      <c r="M3177" s="57" t="str">
        <f t="shared" si="923"/>
        <v>0.0015-0.00167087419140842i</v>
      </c>
      <c r="N3177" s="57">
        <f t="shared" si="924"/>
        <v>17.718012517998773</v>
      </c>
      <c r="O3177" s="57">
        <f t="shared" si="925"/>
        <v>13.811001661614444</v>
      </c>
      <c r="P3177" s="371">
        <f t="shared" si="926"/>
        <v>-13.811001661614444</v>
      </c>
      <c r="Q3177" s="371">
        <f t="shared" si="927"/>
        <v>-162.28198748200123</v>
      </c>
      <c r="R3177" s="12">
        <f t="shared" si="928"/>
        <v>17.718012517998773</v>
      </c>
      <c r="S3177" s="57">
        <f t="shared" si="929"/>
        <v>144.76063754727352</v>
      </c>
      <c r="T3177" s="12">
        <f t="shared" si="912"/>
        <v>-13.811001661614444</v>
      </c>
    </row>
    <row r="3178" spans="1:20" x14ac:dyDescent="0.25">
      <c r="A3178" s="57">
        <f t="shared" si="913"/>
        <v>913014.23095637932</v>
      </c>
      <c r="B3178" s="12">
        <f t="shared" si="930"/>
        <v>145310.72796995315</v>
      </c>
      <c r="C3178" s="57" t="str">
        <f t="shared" si="914"/>
        <v>-0.193447419784836-0.0607876980661817i</v>
      </c>
      <c r="D3178" s="57" t="str">
        <f t="shared" si="915"/>
        <v>4.25393833417834-4.10296087268835i</v>
      </c>
      <c r="E3178" s="57" t="str">
        <f t="shared" si="916"/>
        <v>107.795931016976-158.253647444872i</v>
      </c>
      <c r="F3178" s="57" t="str">
        <f t="shared" si="917"/>
        <v>3.41951758618384-1.65569484175813i</v>
      </c>
      <c r="G3178" s="57" t="str">
        <f t="shared" si="918"/>
        <v>0.890536514232966-0.312219844101499i</v>
      </c>
      <c r="H3178" s="57" t="str">
        <f t="shared" si="919"/>
        <v>0.490112145204565-94.8242851754988i</v>
      </c>
      <c r="I3178" s="57" t="str">
        <f t="shared" si="920"/>
        <v>-0.438175850294866-0.917021308226897i</v>
      </c>
      <c r="K3178" s="57" t="str">
        <f t="shared" si="921"/>
        <v>0.000654072596183774-0.00127551313958098i</v>
      </c>
      <c r="L3178" s="57" t="str">
        <f t="shared" si="922"/>
        <v>0.000125-0.00345294192895101i</v>
      </c>
      <c r="M3178" s="57" t="str">
        <f t="shared" si="923"/>
        <v>0.0015-0.00166454890556726i</v>
      </c>
      <c r="N3178" s="57">
        <f t="shared" si="924"/>
        <v>17.444475981770125</v>
      </c>
      <c r="O3178" s="57">
        <f t="shared" si="925"/>
        <v>13.859780682488172</v>
      </c>
      <c r="P3178" s="371">
        <f t="shared" si="926"/>
        <v>-13.859780682488172</v>
      </c>
      <c r="Q3178" s="371">
        <f t="shared" si="927"/>
        <v>-162.55552401822987</v>
      </c>
      <c r="R3178" s="12">
        <f t="shared" si="928"/>
        <v>17.444475981770125</v>
      </c>
      <c r="S3178" s="57">
        <f t="shared" si="929"/>
        <v>145.31072796995315</v>
      </c>
      <c r="T3178" s="12">
        <f t="shared" si="912"/>
        <v>-13.859780682488172</v>
      </c>
    </row>
    <row r="3179" spans="1:20" x14ac:dyDescent="0.25">
      <c r="A3179" s="57">
        <f t="shared" si="913"/>
        <v>916483.6850340137</v>
      </c>
      <c r="B3179" s="12">
        <f t="shared" si="930"/>
        <v>145862.90873623898</v>
      </c>
      <c r="C3179" s="57" t="str">
        <f t="shared" si="914"/>
        <v>-0.192648323183807-0.059524812898956i</v>
      </c>
      <c r="D3179" s="57" t="str">
        <f t="shared" si="915"/>
        <v>4.23926326902478-4.1034410021556i</v>
      </c>
      <c r="E3179" s="57" t="str">
        <f t="shared" si="916"/>
        <v>107.020970806199-158.439222430605i</v>
      </c>
      <c r="F3179" s="57" t="str">
        <f t="shared" si="917"/>
        <v>3.4166697811773-1.65751898950726i</v>
      </c>
      <c r="G3179" s="57" t="str">
        <f t="shared" si="918"/>
        <v>0.889794867412961-0.313145271940217i</v>
      </c>
      <c r="H3179" s="57" t="str">
        <f t="shared" si="919"/>
        <v>0.486009246169098-94.4589997049506i</v>
      </c>
      <c r="I3179" s="57" t="str">
        <f t="shared" si="920"/>
        <v>-0.436999249946845-0.912722019572227i</v>
      </c>
      <c r="K3179" s="57" t="str">
        <f t="shared" si="921"/>
        <v>0.000653623407003563-0.00127183398284297i</v>
      </c>
      <c r="L3179" s="57" t="str">
        <f t="shared" si="922"/>
        <v>0.000125-0.00343987042134987i</v>
      </c>
      <c r="M3179" s="57" t="str">
        <f t="shared" si="923"/>
        <v>0.0015-0.00165824756482094i</v>
      </c>
      <c r="N3179" s="57">
        <f t="shared" si="924"/>
        <v>17.170193650173502</v>
      </c>
      <c r="O3179" s="57">
        <f t="shared" si="925"/>
        <v>13.908691590675165</v>
      </c>
      <c r="P3179" s="371">
        <f t="shared" si="926"/>
        <v>-13.908691590675165</v>
      </c>
      <c r="Q3179" s="371">
        <f t="shared" si="927"/>
        <v>-162.8298063498265</v>
      </c>
      <c r="R3179" s="12">
        <f t="shared" si="928"/>
        <v>17.170193650173502</v>
      </c>
      <c r="S3179" s="57">
        <f t="shared" si="929"/>
        <v>145.86290873623898</v>
      </c>
      <c r="T3179" s="12">
        <f t="shared" si="912"/>
        <v>-13.908691590675165</v>
      </c>
    </row>
    <row r="3180" spans="1:20" x14ac:dyDescent="0.25">
      <c r="A3180" s="57">
        <f t="shared" si="913"/>
        <v>919966.32303714298</v>
      </c>
      <c r="B3180" s="12">
        <f t="shared" si="930"/>
        <v>146417.18778943669</v>
      </c>
      <c r="C3180" s="57" t="str">
        <f t="shared" si="914"/>
        <v>-0.191845536408439-0.058269452894571i</v>
      </c>
      <c r="D3180" s="57" t="str">
        <f t="shared" si="915"/>
        <v>4.22457851700636-4.10386922700561i</v>
      </c>
      <c r="E3180" s="57" t="str">
        <f t="shared" si="916"/>
        <v>106.243476440251-158.620516578894i</v>
      </c>
      <c r="F3180" s="57" t="str">
        <f t="shared" si="917"/>
        <v>3.41380508537755-1.65935341175271i</v>
      </c>
      <c r="G3180" s="57" t="str">
        <f t="shared" si="918"/>
        <v>0.889048821765427-0.314071670615057i</v>
      </c>
      <c r="H3180" s="57" t="str">
        <f t="shared" si="919"/>
        <v>0.481939749149072-94.0951681629299i</v>
      </c>
      <c r="I3180" s="57" t="str">
        <f t="shared" si="920"/>
        <v>-0.435828058722631-0.908438246768649i</v>
      </c>
      <c r="K3180" s="57" t="str">
        <f t="shared" si="921"/>
        <v>0.000653172595283054-0.00126817151214244i</v>
      </c>
      <c r="L3180" s="57" t="str">
        <f t="shared" si="922"/>
        <v>0.000125-0.0034268483974396i</v>
      </c>
      <c r="M3180" s="57" t="str">
        <f t="shared" si="923"/>
        <v>0.0015-0.00165197007852255i</v>
      </c>
      <c r="N3180" s="57">
        <f t="shared" si="924"/>
        <v>16.895166509394272</v>
      </c>
      <c r="O3180" s="57">
        <f t="shared" si="925"/>
        <v>13.957735257962092</v>
      </c>
      <c r="P3180" s="371">
        <f t="shared" si="926"/>
        <v>-13.957735257962092</v>
      </c>
      <c r="Q3180" s="371">
        <f t="shared" si="927"/>
        <v>-163.10483349060573</v>
      </c>
      <c r="R3180" s="12">
        <f t="shared" si="928"/>
        <v>16.895166509394272</v>
      </c>
      <c r="S3180" s="57">
        <f t="shared" si="929"/>
        <v>146.4171877894367</v>
      </c>
      <c r="T3180" s="12">
        <f t="shared" ref="T3180:T3243" si="931">P3180</f>
        <v>-13.957735257962092</v>
      </c>
    </row>
    <row r="3181" spans="1:20" x14ac:dyDescent="0.25">
      <c r="A3181" s="57">
        <f t="shared" ref="A3181:A3244" si="932">2*PI()*B3181</f>
        <v>923462.19506468414</v>
      </c>
      <c r="B3181" s="12">
        <f t="shared" si="930"/>
        <v>146973.57310303656</v>
      </c>
      <c r="C3181" s="57" t="str">
        <f t="shared" ref="C3181:C3244" si="933">IMPRODUCT(D3181,E3181,$C$40,,K3181,$C$41)</f>
        <v>-0.191039088003796-0.0570216500327044i</v>
      </c>
      <c r="D3181" s="57" t="str">
        <f t="shared" ref="D3181:D3244" si="934">IMDIV(IMPRODUCT($C$37,$C$38,COMPLEX(1,A3181/$C$38)),IMSUM(-1*A3181*A3181/$C$39,COMPLEX(0,1*A3181)))</f>
        <v>4.20988449142671-4.10424544591976i</v>
      </c>
      <c r="E3181" s="57" t="str">
        <f t="shared" ref="E3181:E3244" si="935">IMDIV(IMPRODUCT(IMSUM(F3181,G3181),$C$29,H3181),IMSUM(1,I3181))</f>
        <v>105.46347900817-158.797490323392i</v>
      </c>
      <c r="F3181" s="57" t="str">
        <f t="shared" ref="F3181:F3244" si="936">IMDIV(IMPRODUCT($C$14,$C$15,COMPLEX(1,A3181/$C$15)),IMSUM(-1*A3181*A3181/$C$16,COMPLEX(0,A3181)))</f>
        <v>3.41092343121863-1.66119801409669i</v>
      </c>
      <c r="G3181" s="57" t="str">
        <f t="shared" ref="G3181:G3244" si="937">IMDIV(1,COMPLEX(1,A3181*$C$9*$C$10))</f>
        <v>0.88829835969432-0.314999021996419i</v>
      </c>
      <c r="H3181" s="57" t="str">
        <f t="shared" ref="H3181:H3244" si="938">IMDIV($C$3,IMSUM(K3181,COMPLEX(0,$C$28*A3181)))</f>
        <v>0.477903372577258-93.7327842241249i</v>
      </c>
      <c r="I3181" s="57" t="str">
        <f t="shared" ref="I3181:I3244" si="939">IMPRODUCT(F3181,$C$29,H3181,$C$31)</f>
        <v>-0.434662215982746-0.904169926563482i</v>
      </c>
      <c r="K3181" s="57" t="str">
        <f t="shared" ref="K3181:K3244" si="940">IF($C$26&lt;=0,IMDIV(1,IMSUM(IMDIV(1,L3181),1/$C$18)),IMDIV(1,IMSUM(IMDIV(1,L3181),1/$C$18,IMDIV(1,M3181))))</f>
        <v>0.000652720145618741-0.00126452566003377i</v>
      </c>
      <c r="L3181" s="57" t="str">
        <f t="shared" ref="L3181:L3244" si="941">IMSUM($C$21/$C$22,IMDIV(1,COMPLEX(0,$C$20*$C$22*A3181)))</f>
        <v>0.000125-0.003413875669894i</v>
      </c>
      <c r="M3181" s="57" t="str">
        <f t="shared" ref="M3181:M3244" si="942">IMSUM($C$25/$C$26,IMDIV(1,COMPLEX(0,$C$24*$C$26*A3181)))</f>
        <v>0.0015-0.00164571635636836i</v>
      </c>
      <c r="N3181" s="57">
        <f t="shared" ref="N3181:N3244" si="943">ABS(R3181)</f>
        <v>16.619395598017974</v>
      </c>
      <c r="O3181" s="57">
        <f t="shared" ref="O3181:O3244" si="944">ABS(P3181)</f>
        <v>14.006912558506443</v>
      </c>
      <c r="P3181" s="371">
        <f t="shared" ref="P3181:P3244" si="945">20*LOG10(IMABS(C3181))</f>
        <v>-14.006912558506443</v>
      </c>
      <c r="Q3181" s="371">
        <f t="shared" ref="Q3181:Q3244" si="946">IMARGUMENT(C3181)*180/PI()</f>
        <v>-163.38060440198203</v>
      </c>
      <c r="R3181" s="12">
        <f t="shared" ref="R3181:R3244" si="947">IF(Q3181&lt;0,Q3181+180,Q3181-180)</f>
        <v>16.619395598017974</v>
      </c>
      <c r="S3181" s="57">
        <f t="shared" ref="S3181:S3244" si="948">B3181/1000</f>
        <v>146.97357310303656</v>
      </c>
      <c r="T3181" s="12">
        <f t="shared" si="931"/>
        <v>-14.006912558506443</v>
      </c>
    </row>
    <row r="3182" spans="1:20" x14ac:dyDescent="0.25">
      <c r="A3182" s="57">
        <f t="shared" si="932"/>
        <v>926971.35140593001</v>
      </c>
      <c r="B3182" s="12">
        <f t="shared" ref="B3182:B3245" si="949">B3181*(1+B$42)</f>
        <v>147532.0726808281</v>
      </c>
      <c r="C3182" s="57" t="str">
        <f t="shared" si="933"/>
        <v>-0.190229007177283-0.055781436262528i</v>
      </c>
      <c r="D3182" s="57" t="str">
        <f t="shared" si="934"/>
        <v>4.19518160664553-4.10456956149048i</v>
      </c>
      <c r="E3182" s="57" t="str">
        <f t="shared" si="935"/>
        <v>104.681010265104-158.970104250597i</v>
      </c>
      <c r="F3182" s="57" t="str">
        <f t="shared" si="936"/>
        <v>3.40802475131378-1.66305270144782i</v>
      </c>
      <c r="G3182" s="57" t="str">
        <f t="shared" si="937"/>
        <v>0.887543463650277-0.315927307749656i</v>
      </c>
      <c r="H3182" s="57" t="str">
        <f t="shared" si="938"/>
        <v>0.473899837505072-93.3718415967572i</v>
      </c>
      <c r="I3182" s="57" t="str">
        <f t="shared" si="939"/>
        <v>-0.433501661539135-0.899916996155578i</v>
      </c>
      <c r="K3182" s="57" t="str">
        <f t="shared" si="940"/>
        <v>0.000652266042644067-0.001260896359193i</v>
      </c>
      <c r="L3182" s="57" t="str">
        <f t="shared" si="941"/>
        <v>0.000125-0.00340095205209604i</v>
      </c>
      <c r="M3182" s="57" t="str">
        <f t="shared" si="942"/>
        <v>0.0015-0.00163948630839645i</v>
      </c>
      <c r="N3182" s="57">
        <f t="shared" si="943"/>
        <v>16.34288200752232</v>
      </c>
      <c r="O3182" s="57">
        <f t="shared" si="944"/>
        <v>14.056224368755807</v>
      </c>
      <c r="P3182" s="371">
        <f t="shared" si="945"/>
        <v>-14.056224368755807</v>
      </c>
      <c r="Q3182" s="371">
        <f t="shared" si="946"/>
        <v>-163.65711799247768</v>
      </c>
      <c r="R3182" s="12">
        <f t="shared" si="947"/>
        <v>16.34288200752232</v>
      </c>
      <c r="S3182" s="57">
        <f t="shared" si="948"/>
        <v>147.53207268082809</v>
      </c>
      <c r="T3182" s="12">
        <f t="shared" si="931"/>
        <v>-14.056224368755807</v>
      </c>
    </row>
    <row r="3183" spans="1:20" x14ac:dyDescent="0.25">
      <c r="A3183" s="57">
        <f t="shared" si="932"/>
        <v>930493.84254127252</v>
      </c>
      <c r="B3183" s="12">
        <f t="shared" si="949"/>
        <v>148092.69455701526</v>
      </c>
      <c r="C3183" s="57" t="str">
        <f t="shared" si="933"/>
        <v>-0.189415323802696-0.054548843491696i</v>
      </c>
      <c r="D3183" s="57" t="str">
        <f t="shared" si="934"/>
        <v>4.18047027803238-4.10484148023602i</v>
      </c>
      <c r="E3183" s="57" t="str">
        <f t="shared" si="935"/>
        <v>103.896102634829-159.138319111427i</v>
      </c>
      <c r="F3183" s="57" t="str">
        <f t="shared" si="936"/>
        <v>3.40510897846309-1.66491737801798i</v>
      </c>
      <c r="G3183" s="57" t="str">
        <f t="shared" si="937"/>
        <v>0.886784116132594-0.316856509334317i</v>
      </c>
      <c r="H3183" s="57" t="str">
        <f t="shared" si="938"/>
        <v>0.469928867575056-93.0123340223426i</v>
      </c>
      <c r="I3183" s="57" t="str">
        <f t="shared" si="939"/>
        <v>-0.432346335652266-0.895679393192832i</v>
      </c>
      <c r="K3183" s="57" t="str">
        <f t="shared" si="940"/>
        <v>0.000651810271029927-0.00125728354241643i</v>
      </c>
      <c r="L3183" s="57" t="str">
        <f t="shared" si="941"/>
        <v>0.000125-0.00338807735813512i</v>
      </c>
      <c r="M3183" s="57" t="str">
        <f t="shared" si="942"/>
        <v>0.0015-0.0016332798449855i</v>
      </c>
      <c r="N3183" s="57">
        <f t="shared" si="943"/>
        <v>16.065626882763354</v>
      </c>
      <c r="O3183" s="57">
        <f t="shared" si="944"/>
        <v>14.105671567365597</v>
      </c>
      <c r="P3183" s="371">
        <f t="shared" si="945"/>
        <v>-14.105671567365597</v>
      </c>
      <c r="Q3183" s="371">
        <f t="shared" si="946"/>
        <v>-163.93437311723665</v>
      </c>
      <c r="R3183" s="12">
        <f t="shared" si="947"/>
        <v>16.065626882763354</v>
      </c>
      <c r="S3183" s="57">
        <f t="shared" si="948"/>
        <v>148.09269455701525</v>
      </c>
      <c r="T3183" s="12">
        <f t="shared" si="931"/>
        <v>-14.105671567365597</v>
      </c>
    </row>
    <row r="3184" spans="1:20" x14ac:dyDescent="0.25">
      <c r="A3184" s="57">
        <f t="shared" si="932"/>
        <v>934029.71914292953</v>
      </c>
      <c r="B3184" s="12">
        <f t="shared" si="949"/>
        <v>148655.44679633193</v>
      </c>
      <c r="C3184" s="57" t="str">
        <f t="shared" si="933"/>
        <v>-0.188598068424119-0.0533239035751793i</v>
      </c>
      <c r="D3184" s="57" t="str">
        <f t="shared" si="934"/>
        <v>4.16575092192019-4.10506111261443i</v>
      </c>
      <c r="E3184" s="57" t="str">
        <f t="shared" si="935"/>
        <v>103.108789212079-159.30209583295i</v>
      </c>
      <c r="F3184" s="57" t="str">
        <f t="shared" si="936"/>
        <v>3.40217604566116-1.66679194731901i</v>
      </c>
      <c r="G3184" s="57" t="str">
        <f t="shared" si="937"/>
        <v>0.886020299691213-0.317786608003399i</v>
      </c>
      <c r="H3184" s="57" t="str">
        <f t="shared" si="938"/>
        <v>0.465990188993732-92.6542552754544i</v>
      </c>
      <c r="I3184" s="57" t="str">
        <f t="shared" si="939"/>
        <v>-0.431196179028209-0.89145705576969i</v>
      </c>
      <c r="K3184" s="57" t="str">
        <f t="shared" si="940"/>
        <v>0.000651352815485253-0.00125368714261918i</v>
      </c>
      <c r="L3184" s="57" t="str">
        <f t="shared" si="941"/>
        <v>0.000125-0.00337525140280447i</v>
      </c>
      <c r="M3184" s="57" t="str">
        <f t="shared" si="942"/>
        <v>0.0015-0.00162709687685346i</v>
      </c>
      <c r="N3184" s="57">
        <f t="shared" si="943"/>
        <v>15.787631422461317</v>
      </c>
      <c r="O3184" s="57">
        <f t="shared" si="944"/>
        <v>14.155255035113985</v>
      </c>
      <c r="P3184" s="371">
        <f t="shared" si="945"/>
        <v>-14.155255035113985</v>
      </c>
      <c r="Q3184" s="371">
        <f t="shared" si="946"/>
        <v>-164.21236857753868</v>
      </c>
      <c r="R3184" s="12">
        <f t="shared" si="947"/>
        <v>15.787631422461317</v>
      </c>
      <c r="S3184" s="57">
        <f t="shared" si="948"/>
        <v>148.65544679633194</v>
      </c>
      <c r="T3184" s="12">
        <f t="shared" si="931"/>
        <v>-14.155255035113985</v>
      </c>
    </row>
    <row r="3185" spans="1:20" x14ac:dyDescent="0.25">
      <c r="A3185" s="57">
        <f t="shared" si="932"/>
        <v>937579.03207567276</v>
      </c>
      <c r="B3185" s="12">
        <f t="shared" si="949"/>
        <v>149220.33749415801</v>
      </c>
      <c r="C3185" s="57" t="str">
        <f t="shared" si="933"/>
        <v>-0.187777272259611-0.0521066483039003i</v>
      </c>
      <c r="D3185" s="57" t="str">
        <f t="shared" si="934"/>
        <v>4.1510239555585-4.10522837303687i</v>
      </c>
      <c r="E3185" s="57" t="str">
        <f t="shared" si="935"/>
        <v>102.319103764653-159.461395530258i</v>
      </c>
      <c r="F3185" s="57" t="str">
        <f t="shared" si="936"/>
        <v>3.39922588610475-1.66867631215962i</v>
      </c>
      <c r="G3185" s="57" t="str">
        <f t="shared" si="937"/>
        <v>0.885251996928739-0.318717584802625i</v>
      </c>
      <c r="H3185" s="57" t="str">
        <f t="shared" si="938"/>
        <v>0.462083530504719-92.2975991634841i</v>
      </c>
      <c r="I3185" s="57" t="str">
        <f t="shared" si="939"/>
        <v>-0.430051132815772-0.887249922424615i</v>
      </c>
      <c r="K3185" s="57" t="str">
        <f t="shared" si="940"/>
        <v>0.000650893660757577-0.00125010709283372i</v>
      </c>
      <c r="L3185" s="57" t="str">
        <f t="shared" si="941"/>
        <v>0.000125-0.0033624740015984i</v>
      </c>
      <c r="M3185" s="57" t="str">
        <f t="shared" si="942"/>
        <v>0.0015-0.00162093731505625i</v>
      </c>
      <c r="N3185" s="57">
        <f t="shared" si="943"/>
        <v>15.508896879676456</v>
      </c>
      <c r="O3185" s="57">
        <f t="shared" si="944"/>
        <v>14.204975654816892</v>
      </c>
      <c r="P3185" s="371">
        <f t="shared" si="945"/>
        <v>-14.204975654816892</v>
      </c>
      <c r="Q3185" s="371">
        <f t="shared" si="946"/>
        <v>-164.49110312032354</v>
      </c>
      <c r="R3185" s="12">
        <f t="shared" si="947"/>
        <v>15.508896879676456</v>
      </c>
      <c r="S3185" s="57">
        <f t="shared" si="948"/>
        <v>149.220337494158</v>
      </c>
      <c r="T3185" s="12">
        <f t="shared" si="931"/>
        <v>-14.204975654816892</v>
      </c>
    </row>
    <row r="3186" spans="1:20" x14ac:dyDescent="0.25">
      <c r="A3186" s="57">
        <f t="shared" si="932"/>
        <v>941141.83239756036</v>
      </c>
      <c r="B3186" s="12">
        <f t="shared" si="949"/>
        <v>149787.37477663581</v>
      </c>
      <c r="C3186" s="57" t="str">
        <f t="shared" si="933"/>
        <v>-0.186952967204742-0.0508971093932108i</v>
      </c>
      <c r="D3186" s="57" t="str">
        <f t="shared" si="934"/>
        <v>4.13628979706655-4.10534317988038i</v>
      </c>
      <c r="E3186" s="57" t="str">
        <f t="shared" si="935"/>
        <v>101.527080735329-159.616179518489i</v>
      </c>
      <c r="F3186" s="57" t="str">
        <f t="shared" si="936"/>
        <v>3.39625843320068-1.67057037464226i</v>
      </c>
      <c r="G3186" s="57" t="str">
        <f t="shared" si="937"/>
        <v>0.884479190502471-0.31964942056973i</v>
      </c>
      <c r="H3186" s="57" t="str">
        <f t="shared" si="938"/>
        <v>0.458208623362204-91.9423595264081i</v>
      </c>
      <c r="I3186" s="57" t="str">
        <f t="shared" si="939"/>
        <v>-0.42891113860367-0.883057932137653i</v>
      </c>
      <c r="K3186" s="57" t="str">
        <f t="shared" si="940"/>
        <v>0.000650432791633606-0.00124654332620848i</v>
      </c>
      <c r="L3186" s="57" t="str">
        <f t="shared" si="941"/>
        <v>0.000125-0.0033497449707097i</v>
      </c>
      <c r="M3186" s="57" t="str">
        <f t="shared" si="942"/>
        <v>0.0015-0.0016148010709865i</v>
      </c>
      <c r="N3186" s="57">
        <f t="shared" si="943"/>
        <v>15.229424562280741</v>
      </c>
      <c r="O3186" s="57">
        <f t="shared" si="944"/>
        <v>14.254834311239698</v>
      </c>
      <c r="P3186" s="371">
        <f t="shared" si="945"/>
        <v>-14.254834311239698</v>
      </c>
      <c r="Q3186" s="371">
        <f t="shared" si="946"/>
        <v>-164.77057543771926</v>
      </c>
      <c r="R3186" s="12">
        <f t="shared" si="947"/>
        <v>15.229424562280741</v>
      </c>
      <c r="S3186" s="57">
        <f t="shared" si="948"/>
        <v>149.7873747766358</v>
      </c>
      <c r="T3186" s="12">
        <f t="shared" si="931"/>
        <v>-14.254834311239698</v>
      </c>
    </row>
    <row r="3187" spans="1:20" x14ac:dyDescent="0.25">
      <c r="A3187" s="57">
        <f t="shared" si="932"/>
        <v>944718.17136067105</v>
      </c>
      <c r="B3187" s="12">
        <f t="shared" si="949"/>
        <v>150356.56680078703</v>
      </c>
      <c r="C3187" s="57" t="str">
        <f t="shared" si="933"/>
        <v>-0.186125185835921-0.0496953184712117i</v>
      </c>
      <c r="D3187" s="57" t="str">
        <f t="shared" si="934"/>
        <v>4.1215488653861-4.1054054554998i</v>
      </c>
      <c r="E3187" s="57" t="str">
        <f t="shared" si="935"/>
        <v>100.732755243571-159.766409324987i</v>
      </c>
      <c r="F3187" s="57" t="str">
        <f t="shared" si="936"/>
        <v>3.39327362057366-1.67247403616015i</v>
      </c>
      <c r="G3187" s="57" t="str">
        <f t="shared" si="937"/>
        <v>0.883701863126457-0.320582095933765i</v>
      </c>
      <c r="H3187" s="57" t="str">
        <f t="shared" si="938"/>
        <v>0.45436520130476-91.5885302365589i</v>
      </c>
      <c r="I3187" s="57" t="str">
        <f t="shared" si="939"/>
        <v>-0.427776138417771-0.878881024328i</v>
      </c>
      <c r="K3187" s="57" t="str">
        <f t="shared" si="940"/>
        <v>0.000649970192939833-0.00124299577600641i</v>
      </c>
      <c r="L3187" s="57" t="str">
        <f t="shared" si="941"/>
        <v>0.000125-0.00333706412702699i</v>
      </c>
      <c r="M3187" s="57" t="str">
        <f t="shared" si="942"/>
        <v>0.0015-0.00160868805637228i</v>
      </c>
      <c r="N3187" s="57">
        <f t="shared" si="943"/>
        <v>14.949215833428326</v>
      </c>
      <c r="O3187" s="57">
        <f t="shared" si="944"/>
        <v>14.304831891007993</v>
      </c>
      <c r="P3187" s="371">
        <f t="shared" si="945"/>
        <v>-14.304831891007993</v>
      </c>
      <c r="Q3187" s="371">
        <f t="shared" si="946"/>
        <v>-165.05078416657167</v>
      </c>
      <c r="R3187" s="12">
        <f t="shared" si="947"/>
        <v>14.949215833428326</v>
      </c>
      <c r="S3187" s="57">
        <f t="shared" si="948"/>
        <v>150.35656680078702</v>
      </c>
      <c r="T3187" s="12">
        <f t="shared" si="931"/>
        <v>-14.304831891007993</v>
      </c>
    </row>
    <row r="3188" spans="1:20" x14ac:dyDescent="0.25">
      <c r="A3188" s="57">
        <f t="shared" si="932"/>
        <v>948308.10041184153</v>
      </c>
      <c r="B3188" s="12">
        <f t="shared" si="949"/>
        <v>150927.92175463002</v>
      </c>
      <c r="C3188" s="57" t="str">
        <f t="shared" si="933"/>
        <v>-0.185293961413544-0.0485013070668918i</v>
      </c>
      <c r="D3188" s="57" t="str">
        <f t="shared" si="934"/>
        <v>4.10680158023406-4.10541512623921i</v>
      </c>
      <c r="E3188" s="57" t="str">
        <f t="shared" si="935"/>
        <v>99.9361630870118-159.912046701606i</v>
      </c>
      <c r="F3188" s="57" t="str">
        <f t="shared" si="936"/>
        <v>3.39027138207428-1.67438719739428i</v>
      </c>
      <c r="G3188" s="57" t="str">
        <f t="shared" si="937"/>
        <v>0.88291999757357-0.321515591314414i</v>
      </c>
      <c r="H3188" s="57" t="str">
        <f t="shared" si="938"/>
        <v>0.450553000529412-91.2361051983934i</v>
      </c>
      <c r="I3188" s="57" t="str">
        <f t="shared" si="939"/>
        <v>-0.426646074718329-0.874719138851563i</v>
      </c>
      <c r="K3188" s="57" t="str">
        <f t="shared" si="940"/>
        <v>0.000649505849543128-0.0012394643756036i</v>
      </c>
      <c r="L3188" s="57" t="str">
        <f t="shared" si="941"/>
        <v>0.000125-0.00332443128813209i</v>
      </c>
      <c r="M3188" s="57" t="str">
        <f t="shared" si="942"/>
        <v>0.0015-0.00160259818327583i</v>
      </c>
      <c r="N3188" s="57">
        <f t="shared" si="943"/>
        <v>14.668272112014762</v>
      </c>
      <c r="O3188" s="57">
        <f t="shared" si="944"/>
        <v>14.354969282516183</v>
      </c>
      <c r="P3188" s="371">
        <f t="shared" si="945"/>
        <v>-14.354969282516183</v>
      </c>
      <c r="Q3188" s="371">
        <f t="shared" si="946"/>
        <v>-165.33172788798524</v>
      </c>
      <c r="R3188" s="12">
        <f t="shared" si="947"/>
        <v>14.668272112014762</v>
      </c>
      <c r="S3188" s="57">
        <f t="shared" si="948"/>
        <v>150.92792175463003</v>
      </c>
      <c r="T3188" s="12">
        <f t="shared" si="931"/>
        <v>-14.354969282516183</v>
      </c>
    </row>
    <row r="3189" spans="1:20" x14ac:dyDescent="0.25">
      <c r="A3189" s="57">
        <f t="shared" si="932"/>
        <v>951911.67119340657</v>
      </c>
      <c r="B3189" s="12">
        <f t="shared" si="949"/>
        <v>151501.44785729761</v>
      </c>
      <c r="C3189" s="57" t="str">
        <f t="shared" si="933"/>
        <v>-0.184459327884923-0.0473151065980993i</v>
      </c>
      <c r="D3189" s="57" t="str">
        <f t="shared" si="934"/>
        <v>4.09204836205494-4.1053721224425i</v>
      </c>
      <c r="E3189" s="57" t="str">
        <f t="shared" si="935"/>
        <v>99.1373407426953-160.053053637141i</v>
      </c>
      <c r="F3189" s="57" t="str">
        <f t="shared" si="936"/>
        <v>3.38725165178706-1.67630975831054i</v>
      </c>
      <c r="G3189" s="57" t="str">
        <f t="shared" si="937"/>
        <v>0.8821335766776-0.32244988692134i</v>
      </c>
      <c r="H3189" s="57" t="str">
        <f t="shared" si="938"/>
        <v>0.446771759666043-90.8850783482641i</v>
      </c>
      <c r="I3189" s="57" t="str">
        <f t="shared" si="939"/>
        <v>-0.425520890397275-0.870572215998546i</v>
      </c>
      <c r="K3189" s="57" t="str">
        <f t="shared" si="940"/>
        <v>0.000649039746351383-0.00123594905848783i</v>
      </c>
      <c r="L3189" s="57" t="str">
        <f t="shared" si="941"/>
        <v>0.000125-0.00331184627229736i</v>
      </c>
      <c r="M3189" s="57" t="str">
        <f t="shared" si="942"/>
        <v>0.0015-0.00159653136409228i</v>
      </c>
      <c r="N3189" s="57">
        <f t="shared" si="943"/>
        <v>14.386594873130463</v>
      </c>
      <c r="O3189" s="57">
        <f t="shared" si="944"/>
        <v>14.405247375835277</v>
      </c>
      <c r="P3189" s="371">
        <f t="shared" si="945"/>
        <v>-14.405247375835277</v>
      </c>
      <c r="Q3189" s="371">
        <f t="shared" si="946"/>
        <v>-165.61340512686954</v>
      </c>
      <c r="R3189" s="12">
        <f t="shared" si="947"/>
        <v>14.386594873130463</v>
      </c>
      <c r="S3189" s="57">
        <f t="shared" si="948"/>
        <v>151.50144785729762</v>
      </c>
      <c r="T3189" s="12">
        <f t="shared" si="931"/>
        <v>-14.405247375835277</v>
      </c>
    </row>
    <row r="3190" spans="1:20" x14ac:dyDescent="0.25">
      <c r="A3190" s="57">
        <f t="shared" si="932"/>
        <v>955528.93554394157</v>
      </c>
      <c r="B3190" s="12">
        <f t="shared" si="949"/>
        <v>152077.15335915535</v>
      </c>
      <c r="C3190" s="57" t="str">
        <f t="shared" si="933"/>
        <v>-0.183621319887033-0.0461367483593788i</v>
      </c>
      <c r="D3190" s="57" t="str">
        <f t="shared" si="934"/>
        <v>4.07728963197316-4.10527637846343i</v>
      </c>
      <c r="E3190" s="57" t="str">
        <f t="shared" si="935"/>
        <v>98.3363253681275-160.189392369898i</v>
      </c>
      <c r="F3190" s="57" t="str">
        <f t="shared" si="936"/>
        <v>3.38421436403853-1.6782416181569i</v>
      </c>
      <c r="G3190" s="57" t="str">
        <f t="shared" si="937"/>
        <v>0.881342583335372-0.323384962753535i</v>
      </c>
      <c r="H3190" s="57" t="str">
        <f t="shared" si="938"/>
        <v>0.443021219752128-90.5354436541972i</v>
      </c>
      <c r="I3190" s="57" t="str">
        <f t="shared" si="939"/>
        <v>-0.424400528775573-0.866440196491084i</v>
      </c>
      <c r="K3190" s="57" t="str">
        <f t="shared" si="940"/>
        <v>0.000648571868314137-0.00123244975825722i</v>
      </c>
      <c r="L3190" s="57" t="str">
        <f t="shared" si="941"/>
        <v>0.000125-0.00329930889848313i</v>
      </c>
      <c r="M3190" s="57" t="str">
        <f t="shared" si="942"/>
        <v>0.0015-0.0015904875115484i</v>
      </c>
      <c r="N3190" s="57">
        <f t="shared" si="943"/>
        <v>14.104185648513123</v>
      </c>
      <c r="O3190" s="57">
        <f t="shared" si="944"/>
        <v>14.455667062617623</v>
      </c>
      <c r="P3190" s="371">
        <f t="shared" si="945"/>
        <v>-14.455667062617623</v>
      </c>
      <c r="Q3190" s="371">
        <f t="shared" si="946"/>
        <v>-165.89581435148688</v>
      </c>
      <c r="R3190" s="12">
        <f t="shared" si="947"/>
        <v>14.104185648513123</v>
      </c>
      <c r="S3190" s="57">
        <f t="shared" si="948"/>
        <v>152.07715335915535</v>
      </c>
      <c r="T3190" s="12">
        <f t="shared" si="931"/>
        <v>-14.455667062617623</v>
      </c>
    </row>
    <row r="3191" spans="1:20" x14ac:dyDescent="0.25">
      <c r="A3191" s="57">
        <f t="shared" si="932"/>
        <v>959159.94549900852</v>
      </c>
      <c r="B3191" s="12">
        <f t="shared" si="949"/>
        <v>152655.04654192014</v>
      </c>
      <c r="C3191" s="57" t="str">
        <f t="shared" si="933"/>
        <v>-0.182779972749024-0.0449662635096292i</v>
      </c>
      <c r="D3191" s="57" t="str">
        <f t="shared" si="934"/>
        <v>4.06252581174511-4.10512783267485i</v>
      </c>
      <c r="E3191" s="57" t="str">
        <f t="shared" si="935"/>
        <v>97.5331548020641-160.321025400385i</v>
      </c>
      <c r="F3191" s="57" t="str">
        <f t="shared" si="936"/>
        <v>3.38115945340548-1.68018267546064i</v>
      </c>
      <c r="G3191" s="57" t="str">
        <f t="shared" si="937"/>
        <v>0.880547000508885-0.324320798598688i</v>
      </c>
      <c r="H3191" s="57" t="str">
        <f t="shared" si="938"/>
        <v>0.439301124207736-90.187195115669i</v>
      </c>
      <c r="I3191" s="57" t="str">
        <f t="shared" si="939"/>
        <v>-0.423284933600579-0.862323021480886i</v>
      </c>
      <c r="K3191" s="57" t="str">
        <f t="shared" si="940"/>
        <v>0.000648102200423232-0.00122896640861879i</v>
      </c>
      <c r="L3191" s="57" t="str">
        <f t="shared" si="941"/>
        <v>0.000125-0.00328681898633506i</v>
      </c>
      <c r="M3191" s="57" t="str">
        <f t="shared" si="942"/>
        <v>0.0015-0.00158446653870133i</v>
      </c>
      <c r="N3191" s="57">
        <f t="shared" si="943"/>
        <v>13.821046026988853</v>
      </c>
      <c r="O3191" s="57">
        <f t="shared" si="944"/>
        <v>14.506229236001289</v>
      </c>
      <c r="P3191" s="371">
        <f t="shared" si="945"/>
        <v>-14.506229236001289</v>
      </c>
      <c r="Q3191" s="371">
        <f t="shared" si="946"/>
        <v>-166.17895397301115</v>
      </c>
      <c r="R3191" s="12">
        <f t="shared" si="947"/>
        <v>13.821046026988853</v>
      </c>
      <c r="S3191" s="57">
        <f t="shared" si="948"/>
        <v>152.65504654192014</v>
      </c>
      <c r="T3191" s="12">
        <f t="shared" si="931"/>
        <v>-14.506229236001289</v>
      </c>
    </row>
    <row r="3192" spans="1:20" x14ac:dyDescent="0.25">
      <c r="A3192" s="57">
        <f t="shared" si="932"/>
        <v>962804.75329190469</v>
      </c>
      <c r="B3192" s="12">
        <f t="shared" si="949"/>
        <v>153235.13571877943</v>
      </c>
      <c r="C3192" s="57" t="str">
        <f t="shared" si="933"/>
        <v>-0.181935322494547-0.0438036830596103i</v>
      </c>
      <c r="D3192" s="57" t="str">
        <f t="shared" si="934"/>
        <v>4.04775732371119-4.10492642747741i</v>
      </c>
      <c r="E3192" s="57" t="str">
        <f t="shared" si="935"/>
        <v>96.7278675650681-160.447915504131i</v>
      </c>
      <c r="F3192" s="57" t="str">
        <f t="shared" si="936"/>
        <v>3.37808685472327-1.68213282802569i</v>
      </c>
      <c r="G3192" s="57" t="str">
        <f t="shared" si="937"/>
        <v>0.879746811227462-0.325257374032587i</v>
      </c>
      <c r="H3192" s="57" t="str">
        <f t="shared" si="938"/>
        <v>0.4356112188108-89.8403267633813i</v>
      </c>
      <c r="I3192" s="57" t="str">
        <f t="shared" si="939"/>
        <v>-0.422174049043445-0.858220632546859i</v>
      </c>
      <c r="K3192" s="57" t="str">
        <f t="shared" si="940"/>
        <v>0.000647630727713469-0.00122549894338715i</v>
      </c>
      <c r="L3192" s="57" t="str">
        <f t="shared" si="941"/>
        <v>0.000125-0.00327437635618156i</v>
      </c>
      <c r="M3192" s="57" t="str">
        <f t="shared" si="942"/>
        <v>0.0015-0.00157846835893737i</v>
      </c>
      <c r="N3192" s="57">
        <f t="shared" si="943"/>
        <v>13.537177654905292</v>
      </c>
      <c r="O3192" s="57">
        <f t="shared" si="944"/>
        <v>14.55693479051132</v>
      </c>
      <c r="P3192" s="371">
        <f t="shared" si="945"/>
        <v>-14.55693479051132</v>
      </c>
      <c r="Q3192" s="371">
        <f t="shared" si="946"/>
        <v>-166.46282234509471</v>
      </c>
      <c r="R3192" s="12">
        <f t="shared" si="947"/>
        <v>13.537177654905292</v>
      </c>
      <c r="S3192" s="57">
        <f t="shared" si="948"/>
        <v>153.23513571877945</v>
      </c>
      <c r="T3192" s="12">
        <f t="shared" si="931"/>
        <v>-14.55693479051132</v>
      </c>
    </row>
    <row r="3193" spans="1:20" x14ac:dyDescent="0.25">
      <c r="A3193" s="57">
        <f t="shared" si="932"/>
        <v>966463.41135441407</v>
      </c>
      <c r="B3193" s="12">
        <f t="shared" si="949"/>
        <v>153817.42923451081</v>
      </c>
      <c r="C3193" s="57" t="str">
        <f t="shared" si="933"/>
        <v>-0.18108740584382-0.0426490378593116i</v>
      </c>
      <c r="D3193" s="57" t="str">
        <f t="shared" si="934"/>
        <v>4.0329845907475-4.10467210930736i</v>
      </c>
      <c r="E3193" s="57" t="str">
        <f t="shared" si="935"/>
        <v>95.9205028598318-160.570025744624i</v>
      </c>
      <c r="F3193" s="57" t="str">
        <f t="shared" si="936"/>
        <v>3.37499650309407-1.68409197293i</v>
      </c>
      <c r="G3193" s="57" t="str">
        <f t="shared" si="937"/>
        <v>0.878941998589933-0.326194668418519i</v>
      </c>
      <c r="H3193" s="57" t="str">
        <f t="shared" si="938"/>
        <v>0.431951251672777-89.4948326590492i</v>
      </c>
      <c r="I3193" s="57" t="str">
        <f t="shared" si="939"/>
        <v>-0.42106781969659-0.854132971692815i</v>
      </c>
      <c r="K3193" s="57" t="str">
        <f t="shared" si="940"/>
        <v>0.000647157435263297-0.00122204729648307i</v>
      </c>
      <c r="L3193" s="57" t="str">
        <f t="shared" si="941"/>
        <v>0.000125-0.00326198082903124i</v>
      </c>
      <c r="M3193" s="57" t="str">
        <f t="shared" si="942"/>
        <v>0.0015-0.00157249288597069i</v>
      </c>
      <c r="N3193" s="57">
        <f t="shared" si="943"/>
        <v>13.252582236563455</v>
      </c>
      <c r="O3193" s="57">
        <f t="shared" si="944"/>
        <v>14.607784621960855</v>
      </c>
      <c r="P3193" s="371">
        <f t="shared" si="945"/>
        <v>-14.607784621960855</v>
      </c>
      <c r="Q3193" s="371">
        <f t="shared" si="946"/>
        <v>-166.74741776343654</v>
      </c>
      <c r="R3193" s="12">
        <f t="shared" si="947"/>
        <v>13.252582236563455</v>
      </c>
      <c r="S3193" s="57">
        <f t="shared" si="948"/>
        <v>153.81742923451083</v>
      </c>
      <c r="T3193" s="12">
        <f t="shared" si="931"/>
        <v>-14.607784621960855</v>
      </c>
    </row>
    <row r="3194" spans="1:20" x14ac:dyDescent="0.25">
      <c r="A3194" s="57">
        <f t="shared" si="932"/>
        <v>970135.97231756081</v>
      </c>
      <c r="B3194" s="12">
        <f t="shared" si="949"/>
        <v>154401.93546560194</v>
      </c>
      <c r="C3194" s="57" t="str">
        <f t="shared" si="933"/>
        <v>-0.18023626021549-0.0415023585851625i</v>
      </c>
      <c r="D3194" s="57" t="str">
        <f t="shared" si="934"/>
        <v>4.01820803621761-4.10436482864383i</v>
      </c>
      <c r="E3194" s="57" t="str">
        <f t="shared" si="935"/>
        <v>95.111100571233-160.687319486356i</v>
      </c>
      <c r="F3194" s="57" t="str">
        <f t="shared" si="936"/>
        <v>3.37188833389544-1.68606000652299i</v>
      </c>
      <c r="G3194" s="57" t="str">
        <f t="shared" si="937"/>
        <v>0.878132545766828-0.327132660906699i</v>
      </c>
      <c r="H3194" s="57" t="str">
        <f t="shared" si="938"/>
        <v>0.428320973214479-89.1507068951774i</v>
      </c>
      <c r="I3194" s="57" t="str">
        <f t="shared" si="939"/>
        <v>-0.419966190571151-0.850059981345131i</v>
      </c>
      <c r="K3194" s="57" t="str">
        <f t="shared" si="940"/>
        <v>0.000646682308195514-0.0012186114019321i</v>
      </c>
      <c r="L3194" s="57" t="str">
        <f t="shared" si="941"/>
        <v>0.000125-0.00324963222657028i</v>
      </c>
      <c r="M3194" s="57" t="str">
        <f t="shared" si="942"/>
        <v>0.0015-0.00156654003384208i</v>
      </c>
      <c r="N3194" s="57">
        <f t="shared" si="943"/>
        <v>12.967261534637373</v>
      </c>
      <c r="O3194" s="57">
        <f t="shared" si="944"/>
        <v>14.658779627349642</v>
      </c>
      <c r="P3194" s="371">
        <f t="shared" si="945"/>
        <v>-14.658779627349642</v>
      </c>
      <c r="Q3194" s="371">
        <f t="shared" si="946"/>
        <v>-167.03273846536263</v>
      </c>
      <c r="R3194" s="12">
        <f t="shared" si="947"/>
        <v>12.967261534637373</v>
      </c>
      <c r="S3194" s="57">
        <f t="shared" si="948"/>
        <v>154.40193546560195</v>
      </c>
      <c r="T3194" s="12">
        <f t="shared" si="931"/>
        <v>-14.658779627349642</v>
      </c>
    </row>
    <row r="3195" spans="1:20" x14ac:dyDescent="0.25">
      <c r="A3195" s="57">
        <f t="shared" si="932"/>
        <v>973822.48901236767</v>
      </c>
      <c r="B3195" s="12">
        <f t="shared" si="949"/>
        <v>154988.66282037125</v>
      </c>
      <c r="C3195" s="57" t="str">
        <f t="shared" si="933"/>
        <v>-0.179381923728275-0.0403636757271034i</v>
      </c>
      <c r="D3195" s="57" t="str">
        <f t="shared" si="934"/>
        <v>4.00342808392414-4.1040045400154i</v>
      </c>
      <c r="E3195" s="57" t="str">
        <f t="shared" si="935"/>
        <v>94.2997012661597-160.799760407995i</v>
      </c>
      <c r="F3195" s="57" t="str">
        <f t="shared" si="936"/>
        <v>3.36876228278875-1.68803682442315i</v>
      </c>
      <c r="G3195" s="57" t="str">
        <f t="shared" si="937"/>
        <v>0.877318436002598-0.328071330433723i</v>
      </c>
      <c r="H3195" s="57" t="str">
        <f t="shared" si="938"/>
        <v>0.424720136142269-88.8079435948514i</v>
      </c>
      <c r="I3195" s="57" t="str">
        <f t="shared" si="939"/>
        <v>-0.418869107094548-0.846001604350489i</v>
      </c>
      <c r="K3195" s="57" t="str">
        <f t="shared" si="940"/>
        <v>0.000646205331677937-0.00121519119386333i</v>
      </c>
      <c r="L3195" s="57" t="str">
        <f t="shared" si="941"/>
        <v>0.000125-0.00323733037115987i</v>
      </c>
      <c r="M3195" s="57" t="str">
        <f t="shared" si="942"/>
        <v>0.0015-0.0015606097169178i</v>
      </c>
      <c r="N3195" s="57">
        <f t="shared" si="943"/>
        <v>12.681217370585728</v>
      </c>
      <c r="O3195" s="57">
        <f t="shared" si="944"/>
        <v>14.709920704760172</v>
      </c>
      <c r="P3195" s="371">
        <f t="shared" si="945"/>
        <v>-14.709920704760172</v>
      </c>
      <c r="Q3195" s="371">
        <f t="shared" si="946"/>
        <v>-167.31878262941427</v>
      </c>
      <c r="R3195" s="12">
        <f t="shared" si="947"/>
        <v>12.681217370585728</v>
      </c>
      <c r="S3195" s="57">
        <f t="shared" si="948"/>
        <v>154.98866282037125</v>
      </c>
      <c r="T3195" s="12">
        <f t="shared" si="931"/>
        <v>-14.709920704760172</v>
      </c>
    </row>
    <row r="3196" spans="1:20" x14ac:dyDescent="0.25">
      <c r="A3196" s="57">
        <f t="shared" si="932"/>
        <v>977523.01447061473</v>
      </c>
      <c r="B3196" s="12">
        <f t="shared" si="949"/>
        <v>155577.61973908867</v>
      </c>
      <c r="C3196" s="57" t="str">
        <f t="shared" si="933"/>
        <v>-0.178524435202322-0.0392330195755176i</v>
      </c>
      <c r="D3196" s="57" t="str">
        <f t="shared" si="934"/>
        <v>3.98864515806014-4.10359120200586i</v>
      </c>
      <c r="E3196" s="57" t="str">
        <f t="shared" si="935"/>
        <v>93.4863461930483-160.907312515644i</v>
      </c>
      <c r="F3196" s="57" t="str">
        <f t="shared" si="936"/>
        <v>3.3656182857278-1.69002232151557i</v>
      </c>
      <c r="G3196" s="57" t="str">
        <f t="shared" si="937"/>
        <v>0.87649965261785-0.329010655722028i</v>
      </c>
      <c r="H3196" s="57" t="str">
        <f t="shared" si="938"/>
        <v>0.421148495424489-88.4665369115195i</v>
      </c>
      <c r="I3196" s="57" t="str">
        <f t="shared" si="939"/>
        <v>-0.417776515107998-0.841957783973555i</v>
      </c>
      <c r="K3196" s="57" t="str">
        <f t="shared" si="940"/>
        <v>0.00064572649092417-0.00121178660650787i</v>
      </c>
      <c r="L3196" s="57" t="str">
        <f t="shared" si="941"/>
        <v>0.000125-0.0032250750858337i</v>
      </c>
      <c r="M3196" s="57" t="str">
        <f t="shared" si="942"/>
        <v>0.0015-0.00155470184988822i</v>
      </c>
      <c r="N3196" s="57">
        <f t="shared" si="943"/>
        <v>12.394451625059048</v>
      </c>
      <c r="O3196" s="57">
        <f t="shared" si="944"/>
        <v>14.761208753254225</v>
      </c>
      <c r="P3196" s="371">
        <f t="shared" si="945"/>
        <v>-14.761208753254225</v>
      </c>
      <c r="Q3196" s="371">
        <f t="shared" si="946"/>
        <v>-167.60554837494095</v>
      </c>
      <c r="R3196" s="12">
        <f t="shared" si="947"/>
        <v>12.394451625059048</v>
      </c>
      <c r="S3196" s="57">
        <f t="shared" si="948"/>
        <v>155.57761973908868</v>
      </c>
      <c r="T3196" s="12">
        <f t="shared" si="931"/>
        <v>-14.761208753254225</v>
      </c>
    </row>
    <row r="3197" spans="1:20" x14ac:dyDescent="0.25">
      <c r="A3197" s="57">
        <f t="shared" si="932"/>
        <v>981237.601925603</v>
      </c>
      <c r="B3197" s="12">
        <f t="shared" si="949"/>
        <v>156168.81469409721</v>
      </c>
      <c r="C3197" s="57" t="str">
        <f t="shared" si="933"/>
        <v>-0.177663834160366-0.0381104202080319i</v>
      </c>
      <c r="D3197" s="57" t="str">
        <f t="shared" si="934"/>
        <v>3.97385968316051-4.10312477725935i</v>
      </c>
      <c r="E3197" s="57" t="str">
        <f t="shared" si="935"/>
        <v>92.6710772811862-161.00994015621i</v>
      </c>
      <c r="F3197" s="57" t="str">
        <f t="shared" si="936"/>
        <v>3.36245627896748-1.69201639194969i</v>
      </c>
      <c r="G3197" s="57" t="str">
        <f t="shared" si="937"/>
        <v>0.875676179011603-0.329950615279381i</v>
      </c>
      <c r="H3197" s="57" t="str">
        <f t="shared" si="938"/>
        <v>0.417605808268205-88.1264810287866i</v>
      </c>
      <c r="I3197" s="57" t="str">
        <f t="shared" si="939"/>
        <v>-0.416688360864147-0.837928463894764i</v>
      </c>
      <c r="K3197" s="57" t="str">
        <f t="shared" si="940"/>
        <v>0.000645245771194297-0.00120839757419768i</v>
      </c>
      <c r="L3197" s="57" t="str">
        <f t="shared" si="941"/>
        <v>0.000125-0.00321286619429538i</v>
      </c>
      <c r="M3197" s="57" t="str">
        <f t="shared" si="942"/>
        <v>0.0015-0.00154881634776671i</v>
      </c>
      <c r="N3197" s="57">
        <f t="shared" si="943"/>
        <v>12.106966238296508</v>
      </c>
      <c r="O3197" s="57">
        <f t="shared" si="944"/>
        <v>14.812644672765638</v>
      </c>
      <c r="P3197" s="371">
        <f t="shared" si="945"/>
        <v>-14.812644672765638</v>
      </c>
      <c r="Q3197" s="371">
        <f t="shared" si="946"/>
        <v>-167.89303376170349</v>
      </c>
      <c r="R3197" s="12">
        <f t="shared" si="947"/>
        <v>12.106966238296508</v>
      </c>
      <c r="S3197" s="57">
        <f t="shared" si="948"/>
        <v>156.16881469409719</v>
      </c>
      <c r="T3197" s="12">
        <f t="shared" si="931"/>
        <v>-14.812644672765638</v>
      </c>
    </row>
    <row r="3198" spans="1:20" x14ac:dyDescent="0.25">
      <c r="A3198" s="57">
        <f t="shared" si="932"/>
        <v>984966.3048129204</v>
      </c>
      <c r="B3198" s="12">
        <f t="shared" si="949"/>
        <v>156762.25618993479</v>
      </c>
      <c r="C3198" s="57" t="str">
        <f t="shared" si="933"/>
        <v>-0.176800160828618-0.0369959074761766i</v>
      </c>
      <c r="D3198" s="57" t="str">
        <f t="shared" si="934"/>
        <v>3.95907208405326-4.10260523248483i</v>
      </c>
      <c r="E3198" s="57" t="str">
        <f t="shared" si="935"/>
        <v>91.8539371397212-161.107608030876i</v>
      </c>
      <c r="F3198" s="57" t="str">
        <f t="shared" si="936"/>
        <v>3.35927619907253-1.69401892913707i</v>
      </c>
      <c r="G3198" s="57" t="str">
        <f t="shared" si="937"/>
        <v>0.874847998663571-0.330891187398388i</v>
      </c>
      <c r="H3198" s="57" t="str">
        <f t="shared" si="938"/>
        <v>0.414091834096174-87.7877701602013i</v>
      </c>
      <c r="I3198" s="57" t="str">
        <f t="shared" si="939"/>
        <v>-0.415604591024679-0.833913588208039i</v>
      </c>
      <c r="K3198" s="57" t="str">
        <f t="shared" si="940"/>
        <v>0.000644763157795654-0.00120502403136413i</v>
      </c>
      <c r="L3198" s="57" t="str">
        <f t="shared" si="941"/>
        <v>0.000125-0.0032007035209159i</v>
      </c>
      <c r="M3198" s="57" t="str">
        <f t="shared" si="942"/>
        <v>0.0015-0.00154295312588833i</v>
      </c>
      <c r="N3198" s="57">
        <f t="shared" si="943"/>
        <v>11.818763210512117</v>
      </c>
      <c r="O3198" s="57">
        <f t="shared" si="944"/>
        <v>14.86422936399247</v>
      </c>
      <c r="P3198" s="371">
        <f t="shared" si="945"/>
        <v>-14.86422936399247</v>
      </c>
      <c r="Q3198" s="371">
        <f t="shared" si="946"/>
        <v>-168.18123678948788</v>
      </c>
      <c r="R3198" s="12">
        <f t="shared" si="947"/>
        <v>11.818763210512117</v>
      </c>
      <c r="S3198" s="57">
        <f t="shared" si="948"/>
        <v>156.76225618993479</v>
      </c>
      <c r="T3198" s="12">
        <f t="shared" si="931"/>
        <v>-14.86422936399247</v>
      </c>
    </row>
    <row r="3199" spans="1:20" x14ac:dyDescent="0.25">
      <c r="A3199" s="57">
        <f t="shared" si="932"/>
        <v>988709.17677120958</v>
      </c>
      <c r="B3199" s="12">
        <f t="shared" si="949"/>
        <v>157357.95276345656</v>
      </c>
      <c r="C3199" s="57" t="str">
        <f t="shared" si="933"/>
        <v>-0.175933456137395-0.0358895109919412i</v>
      </c>
      <c r="D3199" s="57" t="str">
        <f t="shared" si="934"/>
        <v>3.94428278581073-4.10203253845976i</v>
      </c>
      <c r="E3199" s="57" t="str">
        <f t="shared" si="935"/>
        <v>91.034969056423-161.200281208644i</v>
      </c>
      <c r="F3199" s="57" t="str">
        <f t="shared" si="936"/>
        <v>3.35607798292637-1.69602982574921i</v>
      </c>
      <c r="G3199" s="57" t="str">
        <f t="shared" si="937"/>
        <v>0.874015095136455-0.331832350156022i</v>
      </c>
      <c r="H3199" s="57" t="str">
        <f t="shared" si="938"/>
        <v>0.410606334524157-87.4503985490549i</v>
      </c>
      <c r="I3199" s="57" t="str">
        <f t="shared" si="939"/>
        <v>-0.414525152658004-0.829913101418623i</v>
      </c>
      <c r="K3199" s="57" t="str">
        <f t="shared" si="940"/>
        <v>0.00064427863608357-0.00120166591253671i</v>
      </c>
      <c r="L3199" s="57" t="str">
        <f t="shared" si="941"/>
        <v>0.000125-0.00318858689073111i</v>
      </c>
      <c r="M3199" s="57" t="str">
        <f t="shared" si="942"/>
        <v>0.0015-0.00153711209990868i</v>
      </c>
      <c r="N3199" s="57">
        <f t="shared" si="943"/>
        <v>11.52984460227961</v>
      </c>
      <c r="O3199" s="57">
        <f t="shared" si="944"/>
        <v>14.915963728287467</v>
      </c>
      <c r="P3199" s="371">
        <f t="shared" si="945"/>
        <v>-14.915963728287467</v>
      </c>
      <c r="Q3199" s="371">
        <f t="shared" si="946"/>
        <v>-168.47015539772039</v>
      </c>
      <c r="R3199" s="12">
        <f t="shared" si="947"/>
        <v>11.52984460227961</v>
      </c>
      <c r="S3199" s="57">
        <f t="shared" si="948"/>
        <v>157.35795276345655</v>
      </c>
      <c r="T3199" s="12">
        <f t="shared" si="931"/>
        <v>-14.915963728287467</v>
      </c>
    </row>
    <row r="3200" spans="1:20" x14ac:dyDescent="0.25">
      <c r="A3200" s="57">
        <f t="shared" si="932"/>
        <v>992466.27164294035</v>
      </c>
      <c r="B3200" s="12">
        <f t="shared" si="949"/>
        <v>157955.91298395771</v>
      </c>
      <c r="C3200" s="57" t="str">
        <f t="shared" si="933"/>
        <v>-0.175063761721501-0.0347912601141746i</v>
      </c>
      <c r="D3200" s="57" t="str">
        <f t="shared" si="934"/>
        <v>3.92949221370072-4.10140667003314i</v>
      </c>
      <c r="E3200" s="57" t="str">
        <f t="shared" si="935"/>
        <v>90.2142169961319-161.287925139984i</v>
      </c>
      <c r="F3200" s="57" t="str">
        <f t="shared" si="936"/>
        <v>3.35286156773994-1.69804897371552i</v>
      </c>
      <c r="G3200" s="57" t="str">
        <f t="shared" si="937"/>
        <v>0.87317745207826-0.332774081413168i</v>
      </c>
      <c r="H3200" s="57" t="str">
        <f t="shared" si="938"/>
        <v>0.407149073338383-87.114360468168i</v>
      </c>
      <c r="I3200" s="57" t="str">
        <f t="shared" si="939"/>
        <v>-0.413449993236929-0.825926948440769i</v>
      </c>
      <c r="K3200" s="57" t="str">
        <f t="shared" si="940"/>
        <v>0.000643792191462171-0.00119832315234174i</v>
      </c>
      <c r="L3200" s="57" t="str">
        <f t="shared" si="941"/>
        <v>0.000125-0.00317651612943924i</v>
      </c>
      <c r="M3200" s="57" t="str">
        <f t="shared" si="942"/>
        <v>0.0015-0.00153129318580263i</v>
      </c>
      <c r="N3200" s="57">
        <f t="shared" si="943"/>
        <v>11.240212534896301</v>
      </c>
      <c r="O3200" s="57">
        <f t="shared" si="944"/>
        <v>14.967848667546679</v>
      </c>
      <c r="P3200" s="371">
        <f t="shared" si="945"/>
        <v>-14.967848667546679</v>
      </c>
      <c r="Q3200" s="371">
        <f t="shared" si="946"/>
        <v>-168.7597874651037</v>
      </c>
      <c r="R3200" s="12">
        <f t="shared" si="947"/>
        <v>11.240212534896301</v>
      </c>
      <c r="S3200" s="57">
        <f t="shared" si="948"/>
        <v>157.95591298395772</v>
      </c>
      <c r="T3200" s="12">
        <f t="shared" si="931"/>
        <v>-14.967848667546679</v>
      </c>
    </row>
    <row r="3201" spans="1:20" x14ac:dyDescent="0.25">
      <c r="A3201" s="57">
        <f t="shared" si="932"/>
        <v>996237.64347518352</v>
      </c>
      <c r="B3201" s="12">
        <f t="shared" si="949"/>
        <v>158556.14545329675</v>
      </c>
      <c r="C3201" s="57" t="str">
        <f t="shared" si="933"/>
        <v>-0.174191119920337-0.0337011839349065i</v>
      </c>
      <c r="D3201" s="57" t="str">
        <f t="shared" si="934"/>
        <v>3.91470079313759-4.10072760612781i</v>
      </c>
      <c r="E3201" s="57" t="str">
        <f t="shared" si="935"/>
        <v>89.3917255989653-161.370505670547i</v>
      </c>
      <c r="F3201" s="57" t="str">
        <f t="shared" si="936"/>
        <v>3.34962689106076-1.7000762642213i</v>
      </c>
      <c r="G3201" s="57" t="str">
        <f t="shared" si="937"/>
        <v>0.872335053224636-0.3337163588142i</v>
      </c>
      <c r="H3201" s="57" t="str">
        <f t="shared" si="938"/>
        <v>0.403719816473403-86.7796502196963i</v>
      </c>
      <c r="I3201" s="57" t="str">
        <f t="shared" si="939"/>
        <v>-0.412379060636427-0.821955074595651i</v>
      </c>
      <c r="K3201" s="57" t="str">
        <f t="shared" si="940"/>
        <v>0.00064330380938514-0.00119499568550106i</v>
      </c>
      <c r="L3201" s="57" t="str">
        <f t="shared" si="941"/>
        <v>0.000125-0.00316449106339834i</v>
      </c>
      <c r="M3201" s="57" t="str">
        <f t="shared" si="942"/>
        <v>0.0015-0.00152549629986315i</v>
      </c>
      <c r="N3201" s="57">
        <f t="shared" si="943"/>
        <v>10.949869190749979</v>
      </c>
      <c r="O3201" s="57">
        <f t="shared" si="944"/>
        <v>15.019885084096336</v>
      </c>
      <c r="P3201" s="371">
        <f t="shared" si="945"/>
        <v>-15.019885084096336</v>
      </c>
      <c r="Q3201" s="371">
        <f t="shared" si="946"/>
        <v>-169.05013080925002</v>
      </c>
      <c r="R3201" s="12">
        <f t="shared" si="947"/>
        <v>10.949869190749979</v>
      </c>
      <c r="S3201" s="57">
        <f t="shared" si="948"/>
        <v>158.55614545329675</v>
      </c>
      <c r="T3201" s="12">
        <f t="shared" si="931"/>
        <v>-15.019885084096336</v>
      </c>
    </row>
    <row r="3202" spans="1:20" x14ac:dyDescent="0.25">
      <c r="A3202" s="57">
        <f t="shared" si="932"/>
        <v>1000023.3465203893</v>
      </c>
      <c r="B3202" s="12">
        <f t="shared" si="949"/>
        <v>159158.65880601929</v>
      </c>
      <c r="C3202" s="57" t="str">
        <f t="shared" si="933"/>
        <v>-0.173315573777732-0.0326193112655285i</v>
      </c>
      <c r="D3202" s="57" t="str">
        <f t="shared" si="934"/>
        <v>3.89990894963335-4.09999532974209i</v>
      </c>
      <c r="E3202" s="57" t="str">
        <f t="shared" si="935"/>
        <v>88.5675401782027-161.44798905496i</v>
      </c>
      <c r="F3202" s="57" t="str">
        <f t="shared" si="936"/>
        <v>3.3463738907819-1.70211158770591i</v>
      </c>
      <c r="G3202" s="57" t="str">
        <f t="shared" si="937"/>
        <v>0.87148788240123-0.334659159786565i</v>
      </c>
      <c r="H3202" s="57" t="str">
        <f t="shared" si="938"/>
        <v>0.400318331990094-86.4462621349237i</v>
      </c>
      <c r="I3202" s="57" t="str">
        <f t="shared" si="939"/>
        <v>-0.411312303131395-0.817997425609106i</v>
      </c>
      <c r="K3202" s="57" t="str">
        <f t="shared" si="940"/>
        <v>0.000642813475356529-0.00119168344683071i</v>
      </c>
      <c r="L3202" s="57" t="str">
        <f t="shared" si="941"/>
        <v>0.000125-0.00315251151962377i</v>
      </c>
      <c r="M3202" s="57" t="str">
        <f t="shared" si="942"/>
        <v>0.0015-0.00151972135870009i</v>
      </c>
      <c r="N3202" s="57">
        <f t="shared" si="943"/>
        <v>10.658816813667386</v>
      </c>
      <c r="O3202" s="57">
        <f t="shared" si="944"/>
        <v>15.072073880578799</v>
      </c>
      <c r="P3202" s="371">
        <f t="shared" si="945"/>
        <v>-15.072073880578799</v>
      </c>
      <c r="Q3202" s="371">
        <f t="shared" si="946"/>
        <v>-169.34118318633261</v>
      </c>
      <c r="R3202" s="12">
        <f t="shared" si="947"/>
        <v>10.658816813667386</v>
      </c>
      <c r="S3202" s="57">
        <f t="shared" si="948"/>
        <v>159.15865880601928</v>
      </c>
      <c r="T3202" s="12">
        <f t="shared" si="931"/>
        <v>-15.072073880578799</v>
      </c>
    </row>
    <row r="3203" spans="1:20" x14ac:dyDescent="0.25">
      <c r="A3203" s="57">
        <f t="shared" si="932"/>
        <v>1003823.4352371667</v>
      </c>
      <c r="B3203" s="12">
        <f t="shared" si="949"/>
        <v>159763.46170948216</v>
      </c>
      <c r="C3203" s="57" t="str">
        <f t="shared" si="933"/>
        <v>-0.172437167041515-0.0315456706228835i</v>
      </c>
      <c r="D3203" s="57" t="str">
        <f t="shared" si="934"/>
        <v>3.88511710874865-4.09920982795061i</v>
      </c>
      <c r="E3203" s="57" t="str">
        <f t="shared" si="935"/>
        <v>87.7417067178972-161.520341970684i</v>
      </c>
      <c r="F3203" s="57" t="str">
        <f t="shared" si="936"/>
        <v>3.34310250515112-1.70415483386088i</v>
      </c>
      <c r="G3203" s="57" t="str">
        <f t="shared" si="937"/>
        <v>0.870635923526064-0.335602461540409i</v>
      </c>
      <c r="H3203" s="57" t="str">
        <f t="shared" si="938"/>
        <v>0.396944390053984-86.1141905740648i</v>
      </c>
      <c r="I3203" s="57" t="str">
        <f t="shared" si="939"/>
        <v>-0.410249669394454-0.814053947609487i</v>
      </c>
      <c r="K3203" s="57" t="str">
        <f t="shared" si="940"/>
        <v>0.000642321174931579-0.0011883863712397i</v>
      </c>
      <c r="L3203" s="57" t="str">
        <f t="shared" si="941"/>
        <v>0.000125-0.00314057732578578i</v>
      </c>
      <c r="M3203" s="57" t="str">
        <f t="shared" si="942"/>
        <v>0.0015-0.00151396827923898i</v>
      </c>
      <c r="N3203" s="57">
        <f t="shared" si="943"/>
        <v>10.36705770925613</v>
      </c>
      <c r="O3203" s="57">
        <f t="shared" si="944"/>
        <v>15.124415959835956</v>
      </c>
      <c r="P3203" s="371">
        <f t="shared" si="945"/>
        <v>-15.124415959835956</v>
      </c>
      <c r="Q3203" s="371">
        <f t="shared" si="946"/>
        <v>-169.63294229074387</v>
      </c>
      <c r="R3203" s="12">
        <f t="shared" si="947"/>
        <v>10.36705770925613</v>
      </c>
      <c r="S3203" s="57">
        <f t="shared" si="948"/>
        <v>159.76346170948216</v>
      </c>
      <c r="T3203" s="12">
        <f t="shared" si="931"/>
        <v>-15.124415959835956</v>
      </c>
    </row>
    <row r="3204" spans="1:20" x14ac:dyDescent="0.25">
      <c r="A3204" s="57">
        <f t="shared" si="932"/>
        <v>1007637.964291068</v>
      </c>
      <c r="B3204" s="12">
        <f t="shared" si="949"/>
        <v>160370.56286397821</v>
      </c>
      <c r="C3204" s="57" t="str">
        <f t="shared" si="933"/>
        <v>-0.171555944162788-0.0304802902152526i</v>
      </c>
      <c r="D3204" s="57" t="str">
        <f t="shared" si="934"/>
        <v>3.87032569604387-4.09837109190459i</v>
      </c>
      <c r="E3204" s="57" t="str">
        <f t="shared" si="935"/>
        <v>86.9142718701872-161.58753153194i</v>
      </c>
      <c r="F3204" s="57" t="str">
        <f t="shared" si="936"/>
        <v>3.33981267278011-1.7062058916283i</v>
      </c>
      <c r="G3204" s="57" t="str">
        <f t="shared" si="937"/>
        <v>0.869779160611924-0.336546241068209i</v>
      </c>
      <c r="H3204" s="57" t="str">
        <f t="shared" si="938"/>
        <v>0.393597762913784-85.7834299260661i</v>
      </c>
      <c r="I3204" s="57" t="str">
        <f t="shared" si="939"/>
        <v>-0.409191108493807-0.810124587125506i</v>
      </c>
      <c r="K3204" s="57" t="str">
        <f t="shared" si="940"/>
        <v>0.000641826893717549-0.00118510439372868i</v>
      </c>
      <c r="L3204" s="57" t="str">
        <f t="shared" si="941"/>
        <v>0.000125-0.00312868831020699i</v>
      </c>
      <c r="M3204" s="57" t="str">
        <f t="shared" si="942"/>
        <v>0.0015-0.00150823697871984i</v>
      </c>
      <c r="N3204" s="57">
        <f t="shared" si="943"/>
        <v>10.074594245237051</v>
      </c>
      <c r="O3204" s="57">
        <f t="shared" si="944"/>
        <v>15.176912224791948</v>
      </c>
      <c r="P3204" s="371">
        <f t="shared" si="945"/>
        <v>-15.176912224791948</v>
      </c>
      <c r="Q3204" s="371">
        <f t="shared" si="946"/>
        <v>-169.92540575476295</v>
      </c>
      <c r="R3204" s="12">
        <f t="shared" si="947"/>
        <v>10.074594245237051</v>
      </c>
      <c r="S3204" s="57">
        <f t="shared" si="948"/>
        <v>160.37056286397822</v>
      </c>
      <c r="T3204" s="12">
        <f t="shared" si="931"/>
        <v>-15.176912224791948</v>
      </c>
    </row>
    <row r="3205" spans="1:20" x14ac:dyDescent="0.25">
      <c r="A3205" s="57">
        <f t="shared" si="932"/>
        <v>1011466.9885553742</v>
      </c>
      <c r="B3205" s="12">
        <f t="shared" si="949"/>
        <v>160979.97100286133</v>
      </c>
      <c r="C3205" s="57" t="str">
        <f t="shared" si="933"/>
        <v>-0.170671950294932-0.0294231979282458i</v>
      </c>
      <c r="D3205" s="57" t="str">
        <f t="shared" si="934"/>
        <v>3.85553513703012-4.0974791168313i</v>
      </c>
      <c r="E3205" s="57" t="str">
        <f t="shared" si="935"/>
        <v>86.0852829523092-161.649525303678i</v>
      </c>
      <c r="F3205" s="57" t="str">
        <f t="shared" si="936"/>
        <v>3.33650433265372-1.70826464919907i</v>
      </c>
      <c r="G3205" s="57" t="str">
        <f t="shared" si="937"/>
        <v>0.868917577768783-0.337490475144431i</v>
      </c>
      <c r="H3205" s="57" t="str">
        <f t="shared" si="938"/>
        <v>0.390278224880233-85.4539746084147i</v>
      </c>
      <c r="I3205" s="57" t="str">
        <f t="shared" si="939"/>
        <v>-0.408136569891101-0.806209291084119i</v>
      </c>
      <c r="K3205" s="57" t="str">
        <f t="shared" si="940"/>
        <v>0.000641330617374552-0.00118183744938875i</v>
      </c>
      <c r="L3205" s="57" t="str">
        <f t="shared" si="941"/>
        <v>0.000125-0.00311684430185992i</v>
      </c>
      <c r="M3205" s="57" t="str">
        <f t="shared" si="942"/>
        <v>0.0015-0.001502527374696i</v>
      </c>
      <c r="N3205" s="57">
        <f t="shared" si="943"/>
        <v>9.7814288517641899</v>
      </c>
      <c r="O3205" s="57">
        <f t="shared" si="944"/>
        <v>15.229563578333419</v>
      </c>
      <c r="P3205" s="371">
        <f t="shared" si="945"/>
        <v>-15.229563578333419</v>
      </c>
      <c r="Q3205" s="371">
        <f t="shared" si="946"/>
        <v>-170.21857114823581</v>
      </c>
      <c r="R3205" s="12">
        <f t="shared" si="947"/>
        <v>9.7814288517641899</v>
      </c>
      <c r="S3205" s="57">
        <f t="shared" si="948"/>
        <v>160.97997100286133</v>
      </c>
      <c r="T3205" s="12">
        <f t="shared" si="931"/>
        <v>-15.229563578333419</v>
      </c>
    </row>
    <row r="3206" spans="1:20" x14ac:dyDescent="0.25">
      <c r="A3206" s="57">
        <f t="shared" si="932"/>
        <v>1015310.5631118846</v>
      </c>
      <c r="B3206" s="12">
        <f t="shared" si="949"/>
        <v>161591.69489267221</v>
      </c>
      <c r="C3206" s="57" t="str">
        <f t="shared" si="933"/>
        <v>-0.169785231292293-0.0283744213106018i</v>
      </c>
      <c r="D3206" s="57" t="str">
        <f t="shared" si="934"/>
        <v>3.84074585712025-4.09653390203273i</v>
      </c>
      <c r="E3206" s="57" t="str">
        <f t="shared" si="935"/>
        <v>85.2547879432965-161.706291315608i</v>
      </c>
      <c r="F3206" s="57" t="str">
        <f t="shared" si="936"/>
        <v>3.33317742413924-1.71033099401142i</v>
      </c>
      <c r="G3206" s="57" t="str">
        <f t="shared" si="937"/>
        <v>0.868051159206227-0.338435140325222i</v>
      </c>
      <c r="H3206" s="57" t="str">
        <f t="shared" si="938"/>
        <v>0.386985552305091-85.1258190669374i</v>
      </c>
      <c r="I3206" s="57" t="str">
        <f t="shared" si="939"/>
        <v>-0.407086003439321-0.802308006808324i</v>
      </c>
      <c r="K3206" s="57" t="str">
        <f t="shared" si="940"/>
        <v>0.000640832331616432-0.00117858547340012i</v>
      </c>
      <c r="L3206" s="57" t="str">
        <f t="shared" si="941"/>
        <v>0.000125-0.00310504513036454i</v>
      </c>
      <c r="M3206" s="57" t="str">
        <f t="shared" si="942"/>
        <v>0.0015-0.00149683938503287i</v>
      </c>
      <c r="N3206" s="57">
        <f t="shared" si="943"/>
        <v>9.4875640217352952</v>
      </c>
      <c r="O3206" s="57">
        <f t="shared" si="944"/>
        <v>15.282370923189701</v>
      </c>
      <c r="P3206" s="371">
        <f t="shared" si="945"/>
        <v>-15.282370923189701</v>
      </c>
      <c r="Q3206" s="371">
        <f t="shared" si="946"/>
        <v>-170.5124359782647</v>
      </c>
      <c r="R3206" s="12">
        <f t="shared" si="947"/>
        <v>9.4875640217352952</v>
      </c>
      <c r="S3206" s="57">
        <f t="shared" si="948"/>
        <v>161.59169489267222</v>
      </c>
      <c r="T3206" s="12">
        <f t="shared" si="931"/>
        <v>-15.282370923189701</v>
      </c>
    </row>
    <row r="3207" spans="1:20" x14ac:dyDescent="0.25">
      <c r="A3207" s="57">
        <f t="shared" si="932"/>
        <v>1019168.7432517098</v>
      </c>
      <c r="B3207" s="12">
        <f t="shared" si="949"/>
        <v>162205.74333326437</v>
      </c>
      <c r="C3207" s="57" t="str">
        <f t="shared" si="933"/>
        <v>-0.168895833708612-0.0273339875599098i</v>
      </c>
      <c r="D3207" s="57" t="str">
        <f t="shared" si="934"/>
        <v>3.82595828157992-4.09553545088381i</v>
      </c>
      <c r="E3207" s="57" t="str">
        <f t="shared" si="935"/>
        <v>84.4228354803916-161.757798076264i</v>
      </c>
      <c r="F3207" s="57" t="str">
        <f t="shared" si="936"/>
        <v>3.32983188699593-1.71240481274951i</v>
      </c>
      <c r="G3207" s="57" t="str">
        <f t="shared" si="937"/>
        <v>0.867179889235906-0.339380212948115i</v>
      </c>
      <c r="H3207" s="57" t="str">
        <f t="shared" si="938"/>
        <v>0.383719523560476-84.7989577756167i</v>
      </c>
      <c r="I3207" s="57" t="str">
        <f t="shared" si="939"/>
        <v>-0.406039359380773-0.798420682015142i</v>
      </c>
      <c r="K3207" s="57" t="str">
        <f t="shared" si="940"/>
        <v>0.000640332022211606-0.00117534840103096i</v>
      </c>
      <c r="L3207" s="57" t="str">
        <f t="shared" si="941"/>
        <v>0.000125-0.0030932906259858i</v>
      </c>
      <c r="M3207" s="57" t="str">
        <f t="shared" si="942"/>
        <v>0.0015-0.00149117292790683i</v>
      </c>
      <c r="N3207" s="57">
        <f t="shared" si="943"/>
        <v>9.1930023110905665</v>
      </c>
      <c r="O3207" s="57">
        <f t="shared" si="944"/>
        <v>15.335335161809478</v>
      </c>
      <c r="P3207" s="371">
        <f t="shared" si="945"/>
        <v>-15.335335161809478</v>
      </c>
      <c r="Q3207" s="371">
        <f t="shared" si="946"/>
        <v>-170.80699768890943</v>
      </c>
      <c r="R3207" s="12">
        <f t="shared" si="947"/>
        <v>9.1930023110905665</v>
      </c>
      <c r="S3207" s="57">
        <f t="shared" si="948"/>
        <v>162.20574333326437</v>
      </c>
      <c r="T3207" s="12">
        <f t="shared" si="931"/>
        <v>-15.335335161809478</v>
      </c>
    </row>
    <row r="3208" spans="1:20" x14ac:dyDescent="0.25">
      <c r="A3208" s="57">
        <f t="shared" si="932"/>
        <v>1023041.5844760663</v>
      </c>
      <c r="B3208" s="12">
        <f t="shared" si="949"/>
        <v>162822.12515793077</v>
      </c>
      <c r="C3208" s="57" t="str">
        <f t="shared" si="933"/>
        <v>-0.16800380479512-0.0263019235082502i</v>
      </c>
      <c r="D3208" s="57" t="str">
        <f t="shared" si="934"/>
        <v>3.81117283547879-4.09448377082975i</v>
      </c>
      <c r="E3208" s="57" t="str">
        <f t="shared" si="935"/>
        <v>83.5894748551218-161.804014587107i</v>
      </c>
      <c r="F3208" s="57" t="str">
        <f t="shared" si="936"/>
        <v>3.32646766138448-1.71448599134203i</v>
      </c>
      <c r="G3208" s="57" t="str">
        <f t="shared" si="937"/>
        <v>0.866303752274009-0.340325669131762i</v>
      </c>
      <c r="H3208" s="57" t="str">
        <f t="shared" si="938"/>
        <v>0.380479919018341-84.4733852363926i</v>
      </c>
      <c r="I3208" s="57" t="str">
        <f t="shared" si="939"/>
        <v>-0.404996588345013-0.794547264813432i</v>
      </c>
      <c r="K3208" s="57" t="str">
        <f t="shared" si="940"/>
        <v>0.000639829674983976-0.0011721261676361i</v>
      </c>
      <c r="L3208" s="57" t="str">
        <f t="shared" si="941"/>
        <v>0.000125-0.0030815806196312i</v>
      </c>
      <c r="M3208" s="57" t="str">
        <f t="shared" si="942"/>
        <v>0.0015-0.00148552792180397i</v>
      </c>
      <c r="N3208" s="57">
        <f t="shared" si="943"/>
        <v>8.8977463391005074</v>
      </c>
      <c r="O3208" s="57">
        <f t="shared" si="944"/>
        <v>15.388457196237733</v>
      </c>
      <c r="P3208" s="371">
        <f t="shared" si="945"/>
        <v>-15.388457196237733</v>
      </c>
      <c r="Q3208" s="371">
        <f t="shared" si="946"/>
        <v>-171.10225366089949</v>
      </c>
      <c r="R3208" s="12">
        <f t="shared" si="947"/>
        <v>8.8977463391005074</v>
      </c>
      <c r="S3208" s="57">
        <f t="shared" si="948"/>
        <v>162.82212515793077</v>
      </c>
      <c r="T3208" s="12">
        <f t="shared" si="931"/>
        <v>-15.388457196237733</v>
      </c>
    </row>
    <row r="3209" spans="1:20" x14ac:dyDescent="0.25">
      <c r="A3209" s="57">
        <f t="shared" si="932"/>
        <v>1026929.1424970755</v>
      </c>
      <c r="B3209" s="12">
        <f t="shared" si="949"/>
        <v>163440.84923353093</v>
      </c>
      <c r="C3209" s="57" t="str">
        <f t="shared" si="933"/>
        <v>-0.167109192498349-0.0252782556077652i</v>
      </c>
      <c r="D3209" s="57" t="str">
        <f t="shared" si="934"/>
        <v>3.79638994364153-4.09337887338261i</v>
      </c>
      <c r="E3209" s="57" t="str">
        <f t="shared" si="935"/>
        <v>82.7547560090772-161.844910356654i</v>
      </c>
      <c r="F3209" s="57" t="str">
        <f t="shared" si="936"/>
        <v>3.32308468787648-1.71657441496097i</v>
      </c>
      <c r="G3209" s="57" t="str">
        <f t="shared" si="937"/>
        <v>0.865422732843747-0.341271484775695i</v>
      </c>
      <c r="H3209" s="57" t="str">
        <f t="shared" si="938"/>
        <v>0.377266521030267-84.1490959789796i</v>
      </c>
      <c r="I3209" s="57" t="str">
        <f t="shared" si="939"/>
        <v>-0.403957641346882-0.790687703701833i</v>
      </c>
      <c r="K3209" s="57" t="str">
        <f t="shared" si="940"/>
        <v>0.000639325275813807-0.00116891870865586i</v>
      </c>
      <c r="L3209" s="57" t="str">
        <f t="shared" si="941"/>
        <v>0.000125-0.00306991494284837i</v>
      </c>
      <c r="M3209" s="57" t="str">
        <f t="shared" si="942"/>
        <v>0.0015-0.001479904285519i</v>
      </c>
      <c r="N3209" s="57">
        <f t="shared" si="943"/>
        <v>8.6017987886407639</v>
      </c>
      <c r="O3209" s="57">
        <f t="shared" si="944"/>
        <v>15.441737927990225</v>
      </c>
      <c r="P3209" s="371">
        <f t="shared" si="945"/>
        <v>-15.441737927990225</v>
      </c>
      <c r="Q3209" s="371">
        <f t="shared" si="946"/>
        <v>-171.39820121135924</v>
      </c>
      <c r="R3209" s="12">
        <f t="shared" si="947"/>
        <v>8.6017987886407639</v>
      </c>
      <c r="S3209" s="57">
        <f t="shared" si="948"/>
        <v>163.44084923353094</v>
      </c>
      <c r="T3209" s="12">
        <f t="shared" si="931"/>
        <v>-15.441737927990225</v>
      </c>
    </row>
    <row r="3210" spans="1:20" x14ac:dyDescent="0.25">
      <c r="A3210" s="57">
        <f t="shared" si="932"/>
        <v>1030831.4732385643</v>
      </c>
      <c r="B3210" s="12">
        <f t="shared" si="949"/>
        <v>164061.92446061835</v>
      </c>
      <c r="C3210" s="57" t="str">
        <f t="shared" si="933"/>
        <v>-0.166212045457625-0.0242630099161736i</v>
      </c>
      <c r="D3210" s="57" t="str">
        <f t="shared" si="934"/>
        <v>3.78161003059916-4.09222077411736i</v>
      </c>
      <c r="E3210" s="57" t="str">
        <f t="shared" si="935"/>
        <v>81.9187295293657-161.880455414628i</v>
      </c>
      <c r="F3210" s="57" t="str">
        <f t="shared" si="936"/>
        <v>3.31968290746417-1.71866996802049i</v>
      </c>
      <c r="G3210" s="57" t="str">
        <f t="shared" si="937"/>
        <v>0.864536815577865-0.342217635560106i</v>
      </c>
      <c r="H3210" s="57" t="str">
        <f t="shared" si="938"/>
        <v>0.374079113907456-83.8260845606784i</v>
      </c>
      <c r="I3210" s="57" t="str">
        <f t="shared" si="939"/>
        <v>-0.40292246978454-0.786841947566694i</v>
      </c>
      <c r="K3210" s="57" t="str">
        <f t="shared" si="940"/>
        <v>0.00063881881063866-0.00116572595961483i</v>
      </c>
      <c r="L3210" s="57" t="str">
        <f t="shared" si="941"/>
        <v>0.000125-0.00305829342782264i</v>
      </c>
      <c r="M3210" s="57" t="str">
        <f t="shared" si="942"/>
        <v>0.0015-0.00147430193815402i</v>
      </c>
      <c r="N3210" s="57">
        <f t="shared" si="943"/>
        <v>8.3051624064589475</v>
      </c>
      <c r="O3210" s="57">
        <f t="shared" si="944"/>
        <v>15.49517825792686</v>
      </c>
      <c r="P3210" s="371">
        <f t="shared" si="945"/>
        <v>-15.49517825792686</v>
      </c>
      <c r="Q3210" s="371">
        <f t="shared" si="946"/>
        <v>-171.69483759354105</v>
      </c>
      <c r="R3210" s="12">
        <f t="shared" si="947"/>
        <v>8.3051624064589475</v>
      </c>
      <c r="S3210" s="57">
        <f t="shared" si="948"/>
        <v>164.06192446061834</v>
      </c>
      <c r="T3210" s="12">
        <f t="shared" si="931"/>
        <v>-15.49517825792686</v>
      </c>
    </row>
    <row r="3211" spans="1:20" x14ac:dyDescent="0.25">
      <c r="A3211" s="57">
        <f t="shared" si="932"/>
        <v>1034748.6328368708</v>
      </c>
      <c r="B3211" s="12">
        <f t="shared" si="949"/>
        <v>164685.35977356869</v>
      </c>
      <c r="C3211" s="57" t="str">
        <f t="shared" si="933"/>
        <v>-0.165312413002243-0.0232562120822127i</v>
      </c>
      <c r="D3211" s="57" t="str">
        <f t="shared" si="934"/>
        <v>3.76683352054023-4.09100949266694i</v>
      </c>
      <c r="E3211" s="57" t="str">
        <f t="shared" si="935"/>
        <v>81.0814466437326-161.910620326121i</v>
      </c>
      <c r="F3211" s="57" t="str">
        <f t="shared" si="936"/>
        <v>3.31626226156995-1.72077253417573i</v>
      </c>
      <c r="G3211" s="57" t="str">
        <f t="shared" si="937"/>
        <v>0.863645985221164-0.343164096945658i</v>
      </c>
      <c r="H3211" s="57" t="str">
        <f t="shared" si="938"/>
        <v>0.370917483900926-83.5043455661883i</v>
      </c>
      <c r="I3211" s="57" t="str">
        <f t="shared" si="939"/>
        <v>-0.401891025437497-0.783009945679942i</v>
      </c>
      <c r="K3211" s="57" t="str">
        <f t="shared" si="940"/>
        <v>0.000638310265454305-0.00116254785612064i</v>
      </c>
      <c r="L3211" s="57" t="str">
        <f t="shared" si="941"/>
        <v>0.000125-0.00304671590737462i</v>
      </c>
      <c r="M3211" s="57" t="str">
        <f t="shared" si="942"/>
        <v>0.0015-0.00146872079911737i</v>
      </c>
      <c r="N3211" s="57">
        <f t="shared" si="943"/>
        <v>8.007840003422956</v>
      </c>
      <c r="O3211" s="57">
        <f t="shared" si="944"/>
        <v>15.548779086124094</v>
      </c>
      <c r="P3211" s="371">
        <f t="shared" si="945"/>
        <v>-15.548779086124094</v>
      </c>
      <c r="Q3211" s="371">
        <f t="shared" si="946"/>
        <v>-171.99215999657704</v>
      </c>
      <c r="R3211" s="12">
        <f t="shared" si="947"/>
        <v>8.007840003422956</v>
      </c>
      <c r="S3211" s="57">
        <f t="shared" si="948"/>
        <v>164.68535977356871</v>
      </c>
      <c r="T3211" s="12">
        <f t="shared" si="931"/>
        <v>-15.548779086124094</v>
      </c>
    </row>
    <row r="3212" spans="1:20" x14ac:dyDescent="0.25">
      <c r="A3212" s="57">
        <f t="shared" si="932"/>
        <v>1038680.677641651</v>
      </c>
      <c r="B3212" s="12">
        <f t="shared" si="949"/>
        <v>165311.16414070825</v>
      </c>
      <c r="C3212" s="57" t="str">
        <f t="shared" si="933"/>
        <v>-0.164410345148343-0.0222578873310441i</v>
      </c>
      <c r="D3212" s="57" t="str">
        <f t="shared" si="934"/>
        <v>3.75206083726219-4.08974505271712i</v>
      </c>
      <c r="E3212" s="57" t="str">
        <f t="shared" si="935"/>
        <v>80.2429592153814-161.935376205765i</v>
      </c>
      <c r="F3212" s="57" t="str">
        <f t="shared" si="936"/>
        <v>3.3128226920564-1.72288199632211i</v>
      </c>
      <c r="G3212" s="57" t="str">
        <f t="shared" si="937"/>
        <v>0.862750226633041-0.344110844173323i</v>
      </c>
      <c r="H3212" s="57" t="str">
        <f t="shared" si="938"/>
        <v>0.36778141918197-83.1838736074271i</v>
      </c>
      <c r="I3212" s="57" t="str">
        <f t="shared" si="939"/>
        <v>-0.400863260464787-0.779191647697107i</v>
      </c>
      <c r="K3212" s="57" t="str">
        <f t="shared" si="940"/>
        <v>0.000637799626315654-0.00115938433386283i</v>
      </c>
      <c r="L3212" s="57" t="str">
        <f t="shared" si="941"/>
        <v>0.000125-0.00303518221495778i</v>
      </c>
      <c r="M3212" s="57" t="str">
        <f t="shared" si="942"/>
        <v>0.0015-0.00146316078812251i</v>
      </c>
      <c r="N3212" s="57">
        <f t="shared" si="943"/>
        <v>7.7098344547617614</v>
      </c>
      <c r="O3212" s="57">
        <f t="shared" si="944"/>
        <v>15.602541311744858</v>
      </c>
      <c r="P3212" s="371">
        <f t="shared" si="945"/>
        <v>-15.602541311744858</v>
      </c>
      <c r="Q3212" s="371">
        <f t="shared" si="946"/>
        <v>-172.29016554523824</v>
      </c>
      <c r="R3212" s="12">
        <f t="shared" si="947"/>
        <v>7.7098344547617614</v>
      </c>
      <c r="S3212" s="57">
        <f t="shared" si="948"/>
        <v>165.31116414070826</v>
      </c>
      <c r="T3212" s="12">
        <f t="shared" si="931"/>
        <v>-15.602541311744858</v>
      </c>
    </row>
    <row r="3213" spans="1:20" x14ac:dyDescent="0.25">
      <c r="A3213" s="57">
        <f t="shared" si="932"/>
        <v>1042627.6642166892</v>
      </c>
      <c r="B3213" s="12">
        <f t="shared" si="949"/>
        <v>165939.34656444294</v>
      </c>
      <c r="C3213" s="57" t="str">
        <f t="shared" si="933"/>
        <v>-0.163505892595449-0.0212680604496155i</v>
      </c>
      <c r="D3213" s="57" t="str">
        <f t="shared" si="934"/>
        <v>3.73729240412295-4.08842748200007i</v>
      </c>
      <c r="E3213" s="57" t="str">
        <f t="shared" si="935"/>
        <v>79.4033197374419-161.954694731899i</v>
      </c>
      <c r="F3213" s="57" t="str">
        <f t="shared" si="936"/>
        <v>3.3093641412359-1.72499823659426i</v>
      </c>
      <c r="G3213" s="57" t="str">
        <f t="shared" si="937"/>
        <v>0.861849524790058-0.345057852264239i</v>
      </c>
      <c r="H3213" s="57" t="str">
        <f t="shared" si="938"/>
        <v>0.364670709822832-82.864663323347i</v>
      </c>
      <c r="I3213" s="57" t="str">
        <f t="shared" si="939"/>
        <v>-0.399839127403036-0.775387003655205i</v>
      </c>
      <c r="K3213" s="57" t="str">
        <f t="shared" si="940"/>
        <v>0.000637286879337736-0.00115623532861165i</v>
      </c>
      <c r="L3213" s="57" t="str">
        <f t="shared" si="941"/>
        <v>0.000125-0.00302369218465609i</v>
      </c>
      <c r="M3213" s="57" t="str">
        <f t="shared" si="942"/>
        <v>0.0015-0.0014576218251868i</v>
      </c>
      <c r="N3213" s="57">
        <f t="shared" si="943"/>
        <v>7.4111487002928698</v>
      </c>
      <c r="O3213" s="57">
        <f t="shared" si="944"/>
        <v>15.656465832907946</v>
      </c>
      <c r="P3213" s="371">
        <f t="shared" si="945"/>
        <v>-15.656465832907946</v>
      </c>
      <c r="Q3213" s="371">
        <f t="shared" si="946"/>
        <v>-172.58885129970713</v>
      </c>
      <c r="R3213" s="12">
        <f t="shared" si="947"/>
        <v>7.4111487002928698</v>
      </c>
      <c r="S3213" s="57">
        <f t="shared" si="948"/>
        <v>165.93934656444293</v>
      </c>
      <c r="T3213" s="12">
        <f t="shared" si="931"/>
        <v>-15.656465832907946</v>
      </c>
    </row>
    <row r="3214" spans="1:20" x14ac:dyDescent="0.25">
      <c r="A3214" s="57">
        <f t="shared" si="932"/>
        <v>1046589.6493407126</v>
      </c>
      <c r="B3214" s="12">
        <f t="shared" si="949"/>
        <v>166569.91608138781</v>
      </c>
      <c r="C3214" s="57" t="str">
        <f t="shared" si="933"/>
        <v>-0.162599106722684-0.0202867557719797i</v>
      </c>
      <c r="D3214" s="57" t="str">
        <f t="shared" si="934"/>
        <v>3.7225286439923-4.08705681228764i</v>
      </c>
      <c r="E3214" s="57" t="str">
        <f t="shared" si="935"/>
        <v>78.5625813271209-161.968548160725i</v>
      </c>
      <c r="F3214" s="57" t="str">
        <f t="shared" si="936"/>
        <v>3.30588655188062-1.7271211363654i</v>
      </c>
      <c r="G3214" s="57" t="str">
        <f t="shared" si="937"/>
        <v>0.86094386478851-0.346005096019601i</v>
      </c>
      <c r="H3214" s="57" t="str">
        <f t="shared" si="938"/>
        <v>0.361585147777584-82.5467093797557i</v>
      </c>
      <c r="I3214" s="57" t="str">
        <f t="shared" si="939"/>
        <v>-0.398818579164665-0.77159596397073i</v>
      </c>
      <c r="K3214" s="57" t="str">
        <f t="shared" si="940"/>
        <v>0.000636772010696643-0.00115310077621688i</v>
      </c>
      <c r="L3214" s="57" t="str">
        <f t="shared" si="941"/>
        <v>0.000125-0.0030122456511816i</v>
      </c>
      <c r="M3214" s="57" t="str">
        <f t="shared" si="942"/>
        <v>0.0015-0.0014521038306304i</v>
      </c>
      <c r="N3214" s="57">
        <f t="shared" si="943"/>
        <v>7.111785744634517</v>
      </c>
      <c r="O3214" s="57">
        <f t="shared" si="944"/>
        <v>15.71055354655611</v>
      </c>
      <c r="P3214" s="371">
        <f t="shared" si="945"/>
        <v>-15.71055354655611</v>
      </c>
      <c r="Q3214" s="371">
        <f t="shared" si="946"/>
        <v>-172.88821425536548</v>
      </c>
      <c r="R3214" s="12">
        <f t="shared" si="947"/>
        <v>7.111785744634517</v>
      </c>
      <c r="S3214" s="57">
        <f t="shared" si="948"/>
        <v>166.56991608138782</v>
      </c>
      <c r="T3214" s="12">
        <f t="shared" si="931"/>
        <v>-15.71055354655611</v>
      </c>
    </row>
    <row r="3215" spans="1:20" x14ac:dyDescent="0.25">
      <c r="A3215" s="57">
        <f t="shared" si="932"/>
        <v>1050566.6900082075</v>
      </c>
      <c r="B3215" s="12">
        <f t="shared" si="949"/>
        <v>167202.8817624971</v>
      </c>
      <c r="C3215" s="57" t="str">
        <f t="shared" si="933"/>
        <v>-0.161690039584666-0.019313997164591i</v>
      </c>
      <c r="D3215" s="57" t="str">
        <f t="shared" si="934"/>
        <v>3.70776997920376-4.08563307938376i</v>
      </c>
      <c r="E3215" s="57" t="str">
        <f t="shared" si="935"/>
        <v>77.7207977195119-161.97690934045i</v>
      </c>
      <c r="F3215" s="57" t="str">
        <f t="shared" si="936"/>
        <v>3.30238986723242-1.72925057624661i</v>
      </c>
      <c r="G3215" s="57" t="str">
        <f t="shared" si="937"/>
        <v>0.860033231847029-0.346952550020581i</v>
      </c>
      <c r="H3215" s="57" t="str">
        <f t="shared" si="938"/>
        <v>0.358524526863237-82.2300064691368i</v>
      </c>
      <c r="I3215" s="57" t="str">
        <f t="shared" si="939"/>
        <v>-0.397801569036053-0.767818479437597i</v>
      </c>
      <c r="K3215" s="57" t="str">
        <f t="shared" si="940"/>
        <v>0.000636255006630526-0.00114998061260674i</v>
      </c>
      <c r="L3215" s="57" t="str">
        <f t="shared" si="941"/>
        <v>0.000125-0.00300084244987209i</v>
      </c>
      <c r="M3215" s="57" t="str">
        <f t="shared" si="942"/>
        <v>0.0015-0.00144660672507511i</v>
      </c>
      <c r="N3215" s="57">
        <f t="shared" si="943"/>
        <v>6.811748657406099</v>
      </c>
      <c r="O3215" s="57">
        <f t="shared" si="944"/>
        <v>15.764805348322291</v>
      </c>
      <c r="P3215" s="371">
        <f t="shared" si="945"/>
        <v>-15.764805348322291</v>
      </c>
      <c r="Q3215" s="371">
        <f t="shared" si="946"/>
        <v>-173.1882513425939</v>
      </c>
      <c r="R3215" s="12">
        <f t="shared" si="947"/>
        <v>6.811748657406099</v>
      </c>
      <c r="S3215" s="57">
        <f t="shared" si="948"/>
        <v>167.2028817624971</v>
      </c>
      <c r="T3215" s="12">
        <f t="shared" si="931"/>
        <v>-15.764805348322291</v>
      </c>
    </row>
    <row r="3216" spans="1:20" x14ac:dyDescent="0.25">
      <c r="A3216" s="57">
        <f t="shared" si="932"/>
        <v>1054558.8434302385</v>
      </c>
      <c r="B3216" s="12">
        <f t="shared" si="949"/>
        <v>167838.25271319458</v>
      </c>
      <c r="C3216" s="57" t="str">
        <f t="shared" si="933"/>
        <v>-0.16077874390706-0.0183498080115826i</v>
      </c>
      <c r="D3216" s="57" t="str">
        <f t="shared" si="934"/>
        <v>3.69301683150619-4.08415632311629i</v>
      </c>
      <c r="E3216" s="57" t="str">
        <f t="shared" si="935"/>
        <v>76.8780232610815-161.979751725396i</v>
      </c>
      <c r="F3216" s="57" t="str">
        <f t="shared" si="936"/>
        <v>3.29887403101308-1.73138643608646i</v>
      </c>
      <c r="G3216" s="57" t="str">
        <f t="shared" si="937"/>
        <v>0.85911761130919-0.347900188628264i</v>
      </c>
      <c r="H3216" s="57" t="str">
        <f t="shared" si="938"/>
        <v>0.355488642741045-81.9145493104732i</v>
      </c>
      <c r="I3216" s="57" t="str">
        <f t="shared" si="939"/>
        <v>-0.396788050675802-0.764054501225169i</v>
      </c>
      <c r="K3216" s="57" t="str">
        <f t="shared" si="940"/>
        <v>0.000635735853440575-0.0011468747737867i</v>
      </c>
      <c r="L3216" s="57" t="str">
        <f t="shared" si="941"/>
        <v>0.000125-0.00298948241668866i</v>
      </c>
      <c r="M3216" s="57" t="str">
        <f t="shared" si="942"/>
        <v>0.0015-0.00144113042944323i</v>
      </c>
      <c r="N3216" s="57">
        <f t="shared" si="943"/>
        <v>6.5110405734157553</v>
      </c>
      <c r="O3216" s="57">
        <f t="shared" si="944"/>
        <v>15.819222132395222</v>
      </c>
      <c r="P3216" s="371">
        <f t="shared" si="945"/>
        <v>-15.819222132395222</v>
      </c>
      <c r="Q3216" s="371">
        <f t="shared" si="946"/>
        <v>-173.48895942658424</v>
      </c>
      <c r="R3216" s="12">
        <f t="shared" si="947"/>
        <v>6.5110405734157553</v>
      </c>
      <c r="S3216" s="57">
        <f t="shared" si="948"/>
        <v>167.83825271319458</v>
      </c>
      <c r="T3216" s="12">
        <f t="shared" si="931"/>
        <v>-15.819222132395222</v>
      </c>
    </row>
    <row r="3217" spans="1:20" x14ac:dyDescent="0.25">
      <c r="A3217" s="57">
        <f t="shared" si="932"/>
        <v>1058566.1670352735</v>
      </c>
      <c r="B3217" s="12">
        <f t="shared" si="949"/>
        <v>168476.03807350472</v>
      </c>
      <c r="C3217" s="57" t="str">
        <f t="shared" si="933"/>
        <v>-0.159865273081801-0.0173942112000233i</v>
      </c>
      <c r="D3217" s="57" t="str">
        <f t="shared" si="934"/>
        <v>3.67826962201594-4.08262658732797i</v>
      </c>
      <c r="E3217" s="57" t="str">
        <f t="shared" si="935"/>
        <v>76.0343129027914-161.977049390083i</v>
      </c>
      <c r="F3217" s="57" t="str">
        <f t="shared" si="936"/>
        <v>3.29533898743406-1.73352859497039i</v>
      </c>
      <c r="G3217" s="57" t="str">
        <f t="shared" si="937"/>
        <v>0.858196988646145-0.348847985983628i</v>
      </c>
      <c r="H3217" s="57" t="str">
        <f t="shared" si="938"/>
        <v>0.352477292898051-81.6003326490709i</v>
      </c>
      <c r="I3217" s="57" t="str">
        <f t="shared" si="939"/>
        <v>-0.39577797811294-0.76030398087616i</v>
      </c>
      <c r="K3217" s="57" t="str">
        <f t="shared" si="940"/>
        <v>0.000635214537492049-0.00114378319583836i</v>
      </c>
      <c r="L3217" s="57" t="str">
        <f t="shared" si="941"/>
        <v>0.000125-0.00297816538821345i</v>
      </c>
      <c r="M3217" s="57" t="str">
        <f t="shared" si="942"/>
        <v>0.0015-0.00143567486495639i</v>
      </c>
      <c r="N3217" s="57">
        <f t="shared" si="943"/>
        <v>6.2096646928308985</v>
      </c>
      <c r="O3217" s="57">
        <f t="shared" si="944"/>
        <v>15.873804791383519</v>
      </c>
      <c r="P3217" s="371">
        <f t="shared" si="945"/>
        <v>-15.873804791383519</v>
      </c>
      <c r="Q3217" s="371">
        <f t="shared" si="946"/>
        <v>-173.7903353071691</v>
      </c>
      <c r="R3217" s="12">
        <f t="shared" si="947"/>
        <v>6.2096646928308985</v>
      </c>
      <c r="S3217" s="57">
        <f t="shared" si="948"/>
        <v>168.47603807350472</v>
      </c>
      <c r="T3217" s="12">
        <f t="shared" si="931"/>
        <v>-15.873804791383519</v>
      </c>
    </row>
    <row r="3218" spans="1:20" x14ac:dyDescent="0.25">
      <c r="A3218" s="57">
        <f t="shared" si="932"/>
        <v>1062588.7184700074</v>
      </c>
      <c r="B3218" s="12">
        <f t="shared" si="949"/>
        <v>169116.24701818405</v>
      </c>
      <c r="C3218" s="57" t="str">
        <f t="shared" si="933"/>
        <v>-0.158949681161985-0.0164472291051847i</v>
      </c>
      <c r="D3218" s="57" t="str">
        <f t="shared" si="934"/>
        <v>3.66352877116889-4.08104391986683i</v>
      </c>
      <c r="E3218" s="57" t="str">
        <f t="shared" si="935"/>
        <v>75.1897221929177-161.968777043263i</v>
      </c>
      <c r="F3218" s="57" t="str">
        <f t="shared" si="936"/>
        <v>3.29178468120696-1.73567693122052i</v>
      </c>
      <c r="G3218" s="57" t="str">
        <f t="shared" si="937"/>
        <v>0.857271349459265-0.349795916007542i</v>
      </c>
      <c r="H3218" s="57" t="str">
        <f t="shared" si="938"/>
        <v>0.349490276628824-81.2873512563876i</v>
      </c>
      <c r="I3218" s="57" t="str">
        <f t="shared" si="939"/>
        <v>-0.394771305745245-0.75656687030472i</v>
      </c>
      <c r="K3218" s="57" t="str">
        <f t="shared" si="940"/>
        <v>0.000634691045215267-0.0011407058149184i</v>
      </c>
      <c r="L3218" s="57" t="str">
        <f t="shared" si="941"/>
        <v>0.000125-0.0029668912016472i</v>
      </c>
      <c r="M3218" s="57" t="str">
        <f t="shared" si="942"/>
        <v>0.0015-0.00143023995313448i</v>
      </c>
      <c r="N3218" s="57">
        <f t="shared" si="943"/>
        <v>5.9076242813397357</v>
      </c>
      <c r="O3218" s="57">
        <f t="shared" si="944"/>
        <v>15.928554216178144</v>
      </c>
      <c r="P3218" s="371">
        <f t="shared" si="945"/>
        <v>-15.928554216178144</v>
      </c>
      <c r="Q3218" s="371">
        <f t="shared" si="946"/>
        <v>-174.09237571866026</v>
      </c>
      <c r="R3218" s="12">
        <f t="shared" si="947"/>
        <v>5.9076242813397357</v>
      </c>
      <c r="S3218" s="57">
        <f t="shared" si="948"/>
        <v>169.11624701818405</v>
      </c>
      <c r="T3218" s="12">
        <f t="shared" si="931"/>
        <v>-15.928554216178144</v>
      </c>
    </row>
    <row r="3219" spans="1:20" x14ac:dyDescent="0.25">
      <c r="A3219" s="57">
        <f t="shared" si="932"/>
        <v>1066626.5556001936</v>
      </c>
      <c r="B3219" s="12">
        <f t="shared" si="949"/>
        <v>169758.88875685315</v>
      </c>
      <c r="C3219" s="57" t="str">
        <f t="shared" si="933"/>
        <v>-0.158032022856408-0.0155088835757947i</v>
      </c>
      <c r="D3219" s="57" t="str">
        <f t="shared" si="934"/>
        <v>3.64879469867266-4.07940837257602i</v>
      </c>
      <c r="E3219" s="57" t="str">
        <f t="shared" si="935"/>
        <v>74.344307269497-161.954910041912i</v>
      </c>
      <c r="F3219" s="57" t="str">
        <f t="shared" si="936"/>
        <v>3.2882110575536-1.73783132239551i</v>
      </c>
      <c r="G3219" s="57" t="str">
        <f t="shared" si="937"/>
        <v>0.856340679482806-0.350743952400796i</v>
      </c>
      <c r="H3219" s="57" t="str">
        <f t="shared" si="938"/>
        <v>0.346527395017391-80.9755999298579i</v>
      </c>
      <c r="I3219" s="57" t="str">
        <f t="shared" si="939"/>
        <v>-0.393767988337558-0.75284312179438i</v>
      </c>
      <c r="K3219" s="57" t="str">
        <f t="shared" si="940"/>
        <v>0.000634165363106667-0.00113764256725739i</v>
      </c>
      <c r="L3219" s="57" t="str">
        <f t="shared" si="941"/>
        <v>0.000125-0.00295565969480693i</v>
      </c>
      <c r="M3219" s="57" t="str">
        <f t="shared" si="942"/>
        <v>0.0015-0.00142482561579447i</v>
      </c>
      <c r="N3219" s="57">
        <f t="shared" si="943"/>
        <v>5.6049226702928365</v>
      </c>
      <c r="O3219" s="57">
        <f t="shared" si="944"/>
        <v>15.983471295814365</v>
      </c>
      <c r="P3219" s="371">
        <f t="shared" si="945"/>
        <v>-15.983471295814365</v>
      </c>
      <c r="Q3219" s="371">
        <f t="shared" si="946"/>
        <v>-174.39507732970716</v>
      </c>
      <c r="R3219" s="12">
        <f t="shared" si="947"/>
        <v>5.6049226702928365</v>
      </c>
      <c r="S3219" s="57">
        <f t="shared" si="948"/>
        <v>169.75888875685314</v>
      </c>
      <c r="T3219" s="12">
        <f t="shared" si="931"/>
        <v>-15.983471295814365</v>
      </c>
    </row>
    <row r="3220" spans="1:20" x14ac:dyDescent="0.25">
      <c r="A3220" s="57">
        <f t="shared" si="932"/>
        <v>1070679.7365114742</v>
      </c>
      <c r="B3220" s="12">
        <f t="shared" si="949"/>
        <v>170403.97253412919</v>
      </c>
      <c r="C3220" s="57" t="str">
        <f t="shared" si="933"/>
        <v>-0.157112353523757-0.0145791959193183i</v>
      </c>
      <c r="D3220" s="57" t="str">
        <f t="shared" si="934"/>
        <v>3.63406782345919-4.07772000128261i</v>
      </c>
      <c r="E3220" s="57" t="str">
        <f t="shared" si="935"/>
        <v>73.4981248524406-161.935424405141i</v>
      </c>
      <c r="F3220" s="57" t="str">
        <f t="shared" si="936"/>
        <v>3.28461806221634-1.73999164529031i</v>
      </c>
      <c r="G3220" s="57" t="str">
        <f t="shared" si="937"/>
        <v>0.855404964586583-0.351692068644161i</v>
      </c>
      <c r="H3220" s="57" t="str">
        <f t="shared" si="938"/>
        <v>0.343588450919394-80.6650734927233i</v>
      </c>
      <c r="I3220" s="57" t="str">
        <f t="shared" si="939"/>
        <v>-0.392767981020087-0.749132687996081i</v>
      </c>
      <c r="K3220" s="57" t="str">
        <f t="shared" si="940"/>
        <v>0.000633637477729849-0.00113459338915879i</v>
      </c>
      <c r="L3220" s="57" t="str">
        <f t="shared" si="941"/>
        <v>0.000125-0.00294447070612366i</v>
      </c>
      <c r="M3220" s="57" t="str">
        <f t="shared" si="942"/>
        <v>0.0015-0.00141943177504928i</v>
      </c>
      <c r="N3220" s="57">
        <f t="shared" si="943"/>
        <v>5.3015632568349531</v>
      </c>
      <c r="O3220" s="57">
        <f t="shared" si="944"/>
        <v>16.03855691733277</v>
      </c>
      <c r="P3220" s="371">
        <f t="shared" si="945"/>
        <v>-16.03855691733277</v>
      </c>
      <c r="Q3220" s="371">
        <f t="shared" si="946"/>
        <v>-174.69843674316505</v>
      </c>
      <c r="R3220" s="12">
        <f t="shared" si="947"/>
        <v>5.3015632568349531</v>
      </c>
      <c r="S3220" s="57">
        <f t="shared" si="948"/>
        <v>170.4039725341292</v>
      </c>
      <c r="T3220" s="12">
        <f t="shared" si="931"/>
        <v>-16.03855691733277</v>
      </c>
    </row>
    <row r="3221" spans="1:20" x14ac:dyDescent="0.25">
      <c r="A3221" s="57">
        <f t="shared" si="932"/>
        <v>1074748.319510218</v>
      </c>
      <c r="B3221" s="12">
        <f t="shared" si="949"/>
        <v>171051.50762975888</v>
      </c>
      <c r="C3221" s="57" t="str">
        <f t="shared" si="933"/>
        <v>-0.156190729166475-0.0136581868872486i</v>
      </c>
      <c r="D3221" s="57" t="str">
        <f t="shared" si="934"/>
        <v>3.61934856363727-4.07597886578604i</v>
      </c>
      <c r="E3221" s="57" t="str">
        <f t="shared" si="935"/>
        <v>72.6512322353075-161.910296828065i</v>
      </c>
      <c r="F3221" s="57" t="str">
        <f t="shared" si="936"/>
        <v>3.28100564146844-1.74215777593635i</v>
      </c>
      <c r="G3221" s="57" t="str">
        <f t="shared" si="937"/>
        <v>0.85446419077867-0.352640237998477i</v>
      </c>
      <c r="H3221" s="57" t="str">
        <f t="shared" si="938"/>
        <v>0.340673248944419-80.3557667938618i</v>
      </c>
      <c r="I3221" s="57" t="str">
        <f t="shared" si="939"/>
        <v>-0.391771239286811-0.745435521926181i</v>
      </c>
      <c r="K3221" s="57" t="str">
        <f t="shared" si="940"/>
        <v>0.000633107375716634-0.00113155821699783i</v>
      </c>
      <c r="L3221" s="57" t="str">
        <f t="shared" si="941"/>
        <v>0.000125-0.00293332407464003i</v>
      </c>
      <c r="M3221" s="57" t="str">
        <f t="shared" si="942"/>
        <v>0.0015-0.00141405835330671i</v>
      </c>
      <c r="N3221" s="57">
        <f t="shared" si="943"/>
        <v>4.9975495040184512</v>
      </c>
      <c r="O3221" s="57">
        <f t="shared" si="944"/>
        <v>16.093811965638114</v>
      </c>
      <c r="P3221" s="371">
        <f t="shared" si="945"/>
        <v>-16.093811965638114</v>
      </c>
      <c r="Q3221" s="371">
        <f t="shared" si="946"/>
        <v>-175.00245049598155</v>
      </c>
      <c r="R3221" s="12">
        <f t="shared" si="947"/>
        <v>4.9975495040184512</v>
      </c>
      <c r="S3221" s="57">
        <f t="shared" si="948"/>
        <v>171.05150762975887</v>
      </c>
      <c r="T3221" s="12">
        <f t="shared" si="931"/>
        <v>-16.093811965638114</v>
      </c>
    </row>
    <row r="3222" spans="1:20" x14ac:dyDescent="0.25">
      <c r="A3222" s="57">
        <f t="shared" si="932"/>
        <v>1078832.3631243568</v>
      </c>
      <c r="B3222" s="12">
        <f t="shared" si="949"/>
        <v>171701.50335875197</v>
      </c>
      <c r="C3222" s="57" t="str">
        <f t="shared" si="933"/>
        <v>-0.155267206424264-0.0127458766604313i</v>
      </c>
      <c r="D3222" s="57" t="str">
        <f t="shared" si="934"/>
        <v>3.60463733644551-4.07418502984587i</v>
      </c>
      <c r="E3222" s="57" t="str">
        <f t="shared" si="935"/>
        <v>71.8036872767286-161.879504695578i</v>
      </c>
      <c r="F3222" s="57" t="str">
        <f t="shared" si="936"/>
        <v>3.27737374212439-1.74432958960163i</v>
      </c>
      <c r="G3222" s="57" t="str">
        <f t="shared" si="937"/>
        <v>0.853518344208104-0.353588433504775i</v>
      </c>
      <c r="H3222" s="57" t="str">
        <f t="shared" si="938"/>
        <v>0.337781595438565-80.0476747076238i</v>
      </c>
      <c r="I3222" s="57" t="str">
        <f t="shared" si="939"/>
        <v>-0.390777718993879-0.741751576964493i</v>
      </c>
      <c r="K3222" s="57" t="str">
        <f t="shared" si="940"/>
        <v>0.000632575043768125-0.00112853698722048i</v>
      </c>
      <c r="L3222" s="57" t="str">
        <f t="shared" si="941"/>
        <v>0.000125-0.002922219640008i</v>
      </c>
      <c r="M3222" s="57" t="str">
        <f t="shared" si="942"/>
        <v>0.0015-0.00140870527326829i</v>
      </c>
      <c r="N3222" s="57">
        <f t="shared" si="943"/>
        <v>4.6928849409026725</v>
      </c>
      <c r="O3222" s="57">
        <f t="shared" si="944"/>
        <v>16.149237323357831</v>
      </c>
      <c r="P3222" s="371">
        <f t="shared" si="945"/>
        <v>-16.149237323357831</v>
      </c>
      <c r="Q3222" s="371">
        <f t="shared" si="946"/>
        <v>-175.30711505909733</v>
      </c>
      <c r="R3222" s="12">
        <f t="shared" si="947"/>
        <v>4.6928849409026725</v>
      </c>
      <c r="S3222" s="57">
        <f t="shared" si="948"/>
        <v>171.70150335875198</v>
      </c>
      <c r="T3222" s="12">
        <f t="shared" si="931"/>
        <v>-16.149237323357831</v>
      </c>
    </row>
    <row r="3223" spans="1:20" x14ac:dyDescent="0.25">
      <c r="A3223" s="57">
        <f t="shared" si="932"/>
        <v>1082931.9261042292</v>
      </c>
      <c r="B3223" s="12">
        <f t="shared" si="949"/>
        <v>172353.96907151522</v>
      </c>
      <c r="C3223" s="57" t="str">
        <f t="shared" si="933"/>
        <v>-0.154341842567231-0.0118422848344269i</v>
      </c>
      <c r="D3223" s="57" t="str">
        <f t="shared" si="934"/>
        <v>3.58993455820515-4.0723385611686i</v>
      </c>
      <c r="E3223" s="57" t="str">
        <f t="shared" si="935"/>
        <v>70.9555483914831-161.843026096044i</v>
      </c>
      <c r="F3223" s="57" t="str">
        <f t="shared" si="936"/>
        <v>3.27372231155052-1.74650696079102i</v>
      </c>
      <c r="G3223" s="57" t="str">
        <f t="shared" si="937"/>
        <v>0.852567411167614-0.354536627984425i</v>
      </c>
      <c r="H3223" s="57" t="str">
        <f t="shared" si="938"/>
        <v>0.334913298467172-79.7407921336621i</v>
      </c>
      <c r="I3223" s="57" t="str">
        <f t="shared" si="939"/>
        <v>-0.38978737635803-0.738080806852323i</v>
      </c>
      <c r="K3223" s="57" t="str">
        <f t="shared" si="940"/>
        <v>0.000632040468655826-0.00112552963634239i</v>
      </c>
      <c r="L3223" s="57" t="str">
        <f t="shared" si="941"/>
        <v>0.000125-0.00291115724248655i</v>
      </c>
      <c r="M3223" s="57" t="str">
        <f t="shared" si="942"/>
        <v>0.0015-0.00140337245792817i</v>
      </c>
      <c r="N3223" s="57">
        <f t="shared" si="943"/>
        <v>4.3875731626389154</v>
      </c>
      <c r="O3223" s="57">
        <f t="shared" si="944"/>
        <v>16.204833870699879</v>
      </c>
      <c r="P3223" s="371">
        <f t="shared" si="945"/>
        <v>-16.204833870699879</v>
      </c>
      <c r="Q3223" s="371">
        <f t="shared" si="946"/>
        <v>-175.61242683736108</v>
      </c>
      <c r="R3223" s="12">
        <f t="shared" si="947"/>
        <v>4.3875731626389154</v>
      </c>
      <c r="S3223" s="57">
        <f t="shared" si="948"/>
        <v>172.35396907151522</v>
      </c>
      <c r="T3223" s="12">
        <f t="shared" si="931"/>
        <v>-16.204833870699879</v>
      </c>
    </row>
    <row r="3224" spans="1:20" x14ac:dyDescent="0.25">
      <c r="A3224" s="57">
        <f t="shared" si="932"/>
        <v>1087047.0674234254</v>
      </c>
      <c r="B3224" s="12">
        <f t="shared" si="949"/>
        <v>173008.91415398699</v>
      </c>
      <c r="C3224" s="57" t="str">
        <f t="shared" si="933"/>
        <v>-0.153414695488689-0.0109474304049234i</v>
      </c>
      <c r="D3224" s="57" t="str">
        <f t="shared" si="934"/>
        <v>3.57524064427371-4.07043953139403i</v>
      </c>
      <c r="E3224" s="57" t="str">
        <f t="shared" si="935"/>
        <v>70.1068745412239-161.80083983489i</v>
      </c>
      <c r="F3224" s="57" t="str">
        <f t="shared" si="936"/>
        <v>3.27005129767529-1.74868976324656i</v>
      </c>
      <c r="G3224" s="57" t="str">
        <f t="shared" si="937"/>
        <v>0.851611378096359-0.355484794039322i</v>
      </c>
      <c r="H3224" s="57" t="str">
        <f t="shared" si="938"/>
        <v>0.332068167797743-79.4351139967679i</v>
      </c>
      <c r="I3224" s="57" t="str">
        <f t="shared" si="939"/>
        <v>-0.388800167955023-0.734423165690452i</v>
      </c>
      <c r="K3224" s="57" t="str">
        <f t="shared" si="940"/>
        <v>0.000631503637222721-0.00112253610094785i</v>
      </c>
      <c r="L3224" s="57" t="str">
        <f t="shared" si="941"/>
        <v>0.000125-0.00290013672293938i</v>
      </c>
      <c r="M3224" s="57" t="str">
        <f t="shared" si="942"/>
        <v>0.0015-0.00139805983057199i</v>
      </c>
      <c r="N3224" s="57">
        <f t="shared" si="943"/>
        <v>4.0816178305399831</v>
      </c>
      <c r="O3224" s="57">
        <f t="shared" si="944"/>
        <v>16.260602485309235</v>
      </c>
      <c r="P3224" s="371">
        <f t="shared" si="945"/>
        <v>-16.260602485309235</v>
      </c>
      <c r="Q3224" s="371">
        <f t="shared" si="946"/>
        <v>-175.91838216946002</v>
      </c>
      <c r="R3224" s="12">
        <f t="shared" si="947"/>
        <v>4.0816178305399831</v>
      </c>
      <c r="S3224" s="57">
        <f t="shared" si="948"/>
        <v>173.00891415398698</v>
      </c>
      <c r="T3224" s="12">
        <f t="shared" si="931"/>
        <v>-16.260602485309235</v>
      </c>
    </row>
    <row r="3225" spans="1:20" x14ac:dyDescent="0.25">
      <c r="A3225" s="57">
        <f t="shared" si="932"/>
        <v>1091177.8462796344</v>
      </c>
      <c r="B3225" s="12">
        <f t="shared" si="949"/>
        <v>173666.34802777215</v>
      </c>
      <c r="C3225" s="57" t="str">
        <f t="shared" si="933"/>
        <v>-0.152485823697616-0.0100613317531935i</v>
      </c>
      <c r="D3225" s="57" t="str">
        <f t="shared" si="934"/>
        <v>3.56055600899814-4.06848801608111i</v>
      </c>
      <c r="E3225" s="57" t="str">
        <f t="shared" si="935"/>
        <v>69.2577252248705-161.7529254481i</v>
      </c>
      <c r="F3225" s="57" t="str">
        <f t="shared" si="936"/>
        <v>3.26636064900018-1.75087786994817i</v>
      </c>
      <c r="G3225" s="57" t="str">
        <f t="shared" si="937"/>
        <v>0.850650231582684-0.356432904052096i</v>
      </c>
      <c r="H3225" s="57" t="str">
        <f t="shared" si="938"/>
        <v>0.329246014883079-79.1306352467089i</v>
      </c>
      <c r="I3225" s="57" t="str">
        <f t="shared" si="939"/>
        <v>-0.387816050718174-0.730778607937267i</v>
      </c>
      <c r="K3225" s="57" t="str">
        <f t="shared" si="940"/>
        <v>0.000630964536384387-0.00111955631768882i</v>
      </c>
      <c r="L3225" s="57" t="str">
        <f t="shared" si="941"/>
        <v>0.000125-0.00288915792283261i</v>
      </c>
      <c r="M3225" s="57" t="str">
        <f t="shared" si="942"/>
        <v>0.0015-0.00139276731477584i</v>
      </c>
      <c r="N3225" s="57">
        <f t="shared" si="943"/>
        <v>3.7750226721300066</v>
      </c>
      <c r="O3225" s="57">
        <f t="shared" si="944"/>
        <v>16.316544042122786</v>
      </c>
      <c r="P3225" s="371">
        <f t="shared" si="945"/>
        <v>-16.316544042122786</v>
      </c>
      <c r="Q3225" s="371">
        <f t="shared" si="946"/>
        <v>-176.22497732786999</v>
      </c>
      <c r="R3225" s="12">
        <f t="shared" si="947"/>
        <v>3.7750226721300066</v>
      </c>
      <c r="S3225" s="57">
        <f t="shared" si="948"/>
        <v>173.66634802777216</v>
      </c>
      <c r="T3225" s="12">
        <f t="shared" si="931"/>
        <v>-16.316544042122786</v>
      </c>
    </row>
    <row r="3226" spans="1:20" x14ac:dyDescent="0.25">
      <c r="A3226" s="57">
        <f t="shared" si="932"/>
        <v>1095324.322095497</v>
      </c>
      <c r="B3226" s="12">
        <f t="shared" si="949"/>
        <v>174326.28015027769</v>
      </c>
      <c r="C3226" s="57" t="str">
        <f t="shared" si="933"/>
        <v>-0.15155528631073-0.00918400663163039i</v>
      </c>
      <c r="D3226" s="57" t="str">
        <f t="shared" si="934"/>
        <v>3.54588106566874-4.06648409469257i</v>
      </c>
      <c r="E3226" s="57" t="str">
        <f t="shared" si="935"/>
        <v>68.4081604686331-161.699263215584i</v>
      </c>
      <c r="F3226" s="57" t="str">
        <f t="shared" si="936"/>
        <v>3.26265031461001-1.75307115311404i</v>
      </c>
      <c r="G3226" s="57" t="str">
        <f t="shared" si="937"/>
        <v>0.849683958366889-0.357380930186354i</v>
      </c>
      <c r="H3226" s="57" t="str">
        <f t="shared" si="938"/>
        <v>0.32644665284458-78.8273508580656i</v>
      </c>
      <c r="I3226" s="57" t="str">
        <f t="shared" si="939"/>
        <v>-0.3868349819368-0.727147088406722i</v>
      </c>
      <c r="K3226" s="57" t="str">
        <f t="shared" si="940"/>
        <v>0.000630423153130131-0.00111659022328391i</v>
      </c>
      <c r="L3226" s="57" t="str">
        <f t="shared" si="941"/>
        <v>0.000125-0.00287822068423253i</v>
      </c>
      <c r="M3226" s="57" t="str">
        <f t="shared" si="942"/>
        <v>0.0015-0.0013874948344051i</v>
      </c>
      <c r="N3226" s="57">
        <f t="shared" si="943"/>
        <v>3.4677914811837525</v>
      </c>
      <c r="O3226" s="57">
        <f t="shared" si="944"/>
        <v>16.372659413224948</v>
      </c>
      <c r="P3226" s="371">
        <f t="shared" si="945"/>
        <v>-16.372659413224948</v>
      </c>
      <c r="Q3226" s="371">
        <f t="shared" si="946"/>
        <v>-176.53220851881625</v>
      </c>
      <c r="R3226" s="12">
        <f t="shared" si="947"/>
        <v>3.4677914811837525</v>
      </c>
      <c r="S3226" s="57">
        <f t="shared" si="948"/>
        <v>174.32628015027768</v>
      </c>
      <c r="T3226" s="12">
        <f t="shared" si="931"/>
        <v>-16.372659413224948</v>
      </c>
    </row>
    <row r="3227" spans="1:20" x14ac:dyDescent="0.25">
      <c r="A3227" s="57">
        <f t="shared" si="932"/>
        <v>1099486.5545194601</v>
      </c>
      <c r="B3227" s="12">
        <f t="shared" si="949"/>
        <v>174988.72001484875</v>
      </c>
      <c r="C3227" s="57" t="str">
        <f t="shared" si="933"/>
        <v>-0.150623143044239-0.00831547214934882i</v>
      </c>
      <c r="D3227" s="57" t="str">
        <f t="shared" si="934"/>
        <v>3.53121622647318-4.06442785057972i</v>
      </c>
      <c r="E3227" s="57" t="str">
        <f t="shared" si="935"/>
        <v>67.5582408157086-161.63983417444i</v>
      </c>
      <c r="F3227" s="57" t="str">
        <f t="shared" si="936"/>
        <v>3.25892024418381-1.75526948420161i</v>
      </c>
      <c r="G3227" s="57" t="str">
        <f t="shared" si="937"/>
        <v>0.848712545344012-0.358328844386968i</v>
      </c>
      <c r="H3227" s="57" t="str">
        <f t="shared" si="938"/>
        <v>0.323669896455753-78.5252558300727i</v>
      </c>
      <c r="I3227" s="57" t="str">
        <f t="shared" si="939"/>
        <v>-0.385856919254812-0.723528562266448i</v>
      </c>
      <c r="K3227" s="57" t="str">
        <f t="shared" si="940"/>
        <v>0.00062987947452413-0.00111363775451737i</v>
      </c>
      <c r="L3227" s="57" t="str">
        <f t="shared" si="941"/>
        <v>0.000125-0.00286732484980328i</v>
      </c>
      <c r="M3227" s="57" t="str">
        <f t="shared" si="942"/>
        <v>0.0015-0.00138224231361337i</v>
      </c>
      <c r="N3227" s="57">
        <f t="shared" si="943"/>
        <v>3.1599281177453804</v>
      </c>
      <c r="O3227" s="57">
        <f t="shared" si="944"/>
        <v>16.428949467700647</v>
      </c>
      <c r="P3227" s="371">
        <f t="shared" si="945"/>
        <v>-16.428949467700647</v>
      </c>
      <c r="Q3227" s="371">
        <f t="shared" si="946"/>
        <v>-176.84007188225462</v>
      </c>
      <c r="R3227" s="12">
        <f t="shared" si="947"/>
        <v>3.1599281177453804</v>
      </c>
      <c r="S3227" s="57">
        <f t="shared" si="948"/>
        <v>174.98872001484875</v>
      </c>
      <c r="T3227" s="12">
        <f t="shared" si="931"/>
        <v>-16.428949467700647</v>
      </c>
    </row>
    <row r="3228" spans="1:20" x14ac:dyDescent="0.25">
      <c r="A3228" s="57">
        <f t="shared" si="932"/>
        <v>1103664.6034266341</v>
      </c>
      <c r="B3228" s="12">
        <f t="shared" si="949"/>
        <v>175653.67715090519</v>
      </c>
      <c r="C3228" s="57" t="str">
        <f t="shared" si="933"/>
        <v>-0.149689454205207-0.00745574475787902i</v>
      </c>
      <c r="D3228" s="57" t="str">
        <f t="shared" si="934"/>
        <v>3.5165619024507-4.06231937096581i</v>
      </c>
      <c r="E3228" s="57" t="str">
        <f t="shared" si="935"/>
        <v>66.7080273156213-161.574620132062i</v>
      </c>
      <c r="F3228" s="57" t="str">
        <f t="shared" si="936"/>
        <v>3.2551703880056-1.75747273390838i</v>
      </c>
      <c r="G3228" s="57" t="str">
        <f t="shared" si="937"/>
        <v>0.847735979566628-0.359276618380375i</v>
      </c>
      <c r="H3228" s="57" t="str">
        <f t="shared" si="938"/>
        <v>0.320915562125869-78.2243451864576i</v>
      </c>
      <c r="I3228" s="57" t="str">
        <f t="shared" si="939"/>
        <v>-0.384881820669243-0.719922985035798i</v>
      </c>
      <c r="K3228" s="57" t="str">
        <f t="shared" si="940"/>
        <v>0.000629333487706579-0.00111069884823813i</v>
      </c>
      <c r="L3228" s="57" t="str">
        <f t="shared" si="941"/>
        <v>0.000125-0.00285647026280462i</v>
      </c>
      <c r="M3228" s="57" t="str">
        <f t="shared" si="942"/>
        <v>0.0015-0.00137700967684138i</v>
      </c>
      <c r="N3228" s="57">
        <f t="shared" si="943"/>
        <v>2.8514365081346966</v>
      </c>
      <c r="O3228" s="57">
        <f t="shared" si="944"/>
        <v>16.485415071489072</v>
      </c>
      <c r="P3228" s="371">
        <f t="shared" si="945"/>
        <v>-16.485415071489072</v>
      </c>
      <c r="Q3228" s="371">
        <f t="shared" si="946"/>
        <v>-177.1485634918653</v>
      </c>
      <c r="R3228" s="12">
        <f t="shared" si="947"/>
        <v>2.8514365081346966</v>
      </c>
      <c r="S3228" s="57">
        <f t="shared" si="948"/>
        <v>175.6536771509052</v>
      </c>
      <c r="T3228" s="12">
        <f t="shared" si="931"/>
        <v>-16.485415071489072</v>
      </c>
    </row>
    <row r="3229" spans="1:20" x14ac:dyDescent="0.25">
      <c r="A3229" s="57">
        <f t="shared" si="932"/>
        <v>1107858.5289196554</v>
      </c>
      <c r="B3229" s="12">
        <f t="shared" si="949"/>
        <v>176321.16112407864</v>
      </c>
      <c r="C3229" s="57" t="str">
        <f t="shared" si="933"/>
        <v>-0.148754280682582-0.00660484023694145i</v>
      </c>
      <c r="D3229" s="57" t="str">
        <f t="shared" si="934"/>
        <v>3.50191850344675-4.06015874692919i</v>
      </c>
      <c r="E3229" s="57" t="str">
        <f t="shared" si="935"/>
        <v>65.857581513212-161.503603679114i</v>
      </c>
      <c r="F3229" s="57" t="str">
        <f t="shared" si="936"/>
        <v>3.25140069697499-1.75968077217287i</v>
      </c>
      <c r="G3229" s="57" t="str">
        <f t="shared" si="937"/>
        <v>0.846754248247656-0.360224223674925i</v>
      </c>
      <c r="H3229" s="57" t="str">
        <f t="shared" si="938"/>
        <v>0.318183467883841-77.9246139752856i</v>
      </c>
      <c r="I3229" s="57" t="str">
        <f t="shared" si="939"/>
        <v>-0.38390964452884-0.716330312583894i</v>
      </c>
      <c r="K3229" s="57" t="str">
        <f t="shared" si="940"/>
        <v>0.000628785179894859-0.00110777344135889i</v>
      </c>
      <c r="L3229" s="57" t="str">
        <f t="shared" si="941"/>
        <v>0.000125-0.00284565676708968i</v>
      </c>
      <c r="M3229" s="57" t="str">
        <f t="shared" si="942"/>
        <v>0.0015-0.00137179684881588i</v>
      </c>
      <c r="N3229" s="57">
        <f t="shared" si="943"/>
        <v>2.5423206449316638</v>
      </c>
      <c r="O3229" s="57">
        <f t="shared" si="944"/>
        <v>16.542057087235545</v>
      </c>
      <c r="P3229" s="371">
        <f t="shared" si="945"/>
        <v>-16.542057087235545</v>
      </c>
      <c r="Q3229" s="371">
        <f t="shared" si="946"/>
        <v>-177.45767935506834</v>
      </c>
      <c r="R3229" s="12">
        <f t="shared" si="947"/>
        <v>2.5423206449316638</v>
      </c>
      <c r="S3229" s="57">
        <f t="shared" si="948"/>
        <v>176.32116112407866</v>
      </c>
      <c r="T3229" s="12">
        <f t="shared" si="931"/>
        <v>-16.542057087235545</v>
      </c>
    </row>
    <row r="3230" spans="1:20" x14ac:dyDescent="0.25">
      <c r="A3230" s="57">
        <f t="shared" si="932"/>
        <v>1112068.39132955</v>
      </c>
      <c r="B3230" s="12">
        <f t="shared" si="949"/>
        <v>176991.18153635014</v>
      </c>
      <c r="C3230" s="57" t="str">
        <f t="shared" si="933"/>
        <v>-0.147817683937854-0.00576277368032908i</v>
      </c>
      <c r="D3230" s="57" t="str">
        <f t="shared" si="934"/>
        <v>3.4872864380677-4.05794607338589i</v>
      </c>
      <c r="E3230" s="57" t="str">
        <f t="shared" si="935"/>
        <v>65.0069654372906-161.42676820236i</v>
      </c>
      <c r="F3230" s="57" t="str">
        <f t="shared" si="936"/>
        <v>3.24761112261819-1.76189346817591i</v>
      </c>
      <c r="G3230" s="57" t="str">
        <f t="shared" si="937"/>
        <v>0.845767338763187-0.361171631561261i</v>
      </c>
      <c r="H3230" s="57" t="str">
        <f t="shared" si="938"/>
        <v>0.315473433362248-77.6260572688007i</v>
      </c>
      <c r="I3230" s="57" t="str">
        <f t="shared" si="939"/>
        <v>-0.382940349532695-0.712750501127705i</v>
      </c>
      <c r="K3230" s="57" t="str">
        <f t="shared" si="940"/>
        <v>0.00062823453838472-0.00110486147085512i</v>
      </c>
      <c r="L3230" s="57" t="str">
        <f t="shared" si="941"/>
        <v>0.000125-0.00283488420710269i</v>
      </c>
      <c r="M3230" s="57" t="str">
        <f t="shared" si="942"/>
        <v>0.0015-0.00136660375454859i</v>
      </c>
      <c r="N3230" s="57">
        <f t="shared" si="943"/>
        <v>2.2325845869460466</v>
      </c>
      <c r="O3230" s="57">
        <f t="shared" si="944"/>
        <v>16.598876374143373</v>
      </c>
      <c r="P3230" s="371">
        <f t="shared" si="945"/>
        <v>-16.598876374143373</v>
      </c>
      <c r="Q3230" s="371">
        <f t="shared" si="946"/>
        <v>-177.76741541305395</v>
      </c>
      <c r="R3230" s="12">
        <f t="shared" si="947"/>
        <v>2.2325845869460466</v>
      </c>
      <c r="S3230" s="57">
        <f t="shared" si="948"/>
        <v>176.99118153635013</v>
      </c>
      <c r="T3230" s="12">
        <f t="shared" si="931"/>
        <v>-16.598876374143373</v>
      </c>
    </row>
    <row r="3231" spans="1:20" x14ac:dyDescent="0.25">
      <c r="A3231" s="57">
        <f t="shared" si="932"/>
        <v>1116294.2512166023</v>
      </c>
      <c r="B3231" s="12">
        <f t="shared" si="949"/>
        <v>177663.74802618826</v>
      </c>
      <c r="C3231" s="57" t="str">
        <f t="shared" si="933"/>
        <v>-0.14687972599536-0.00492955948191533i</v>
      </c>
      <c r="D3231" s="57" t="str">
        <f t="shared" si="934"/>
        <v>3.47266611363608-4.05568144907115i</v>
      </c>
      <c r="E3231" s="57" t="str">
        <f t="shared" si="935"/>
        <v>64.1562415889491-161.344097897314i</v>
      </c>
      <c r="F3231" s="57" t="str">
        <f t="shared" si="936"/>
        <v>3.24380161709889-1.76411069034182i</v>
      </c>
      <c r="G3231" s="57" t="str">
        <f t="shared" si="937"/>
        <v>0.844775238655315-0.362118813112727i</v>
      </c>
      <c r="H3231" s="57" t="str">
        <f t="shared" si="938"/>
        <v>0.31278527978155-77.3286701632729i</v>
      </c>
      <c r="I3231" s="57" t="str">
        <f t="shared" si="939"/>
        <v>-0.381973894728868-0.709183507230132i</v>
      </c>
      <c r="K3231" s="57" t="str">
        <f t="shared" si="940"/>
        <v>0.000627681550551462-0.00110196287376418i</v>
      </c>
      <c r="L3231" s="57" t="str">
        <f t="shared" si="941"/>
        <v>0.000125-0.00282415242787676i</v>
      </c>
      <c r="M3231" s="57" t="str">
        <f t="shared" si="942"/>
        <v>0.0015-0.00136143031933512i</v>
      </c>
      <c r="N3231" s="57">
        <f t="shared" si="943"/>
        <v>1.9222324591745519</v>
      </c>
      <c r="O3231" s="57">
        <f t="shared" si="944"/>
        <v>16.655873787824738</v>
      </c>
      <c r="P3231" s="371">
        <f t="shared" si="945"/>
        <v>-16.655873787824738</v>
      </c>
      <c r="Q3231" s="371">
        <f t="shared" si="946"/>
        <v>-178.07776754082545</v>
      </c>
      <c r="R3231" s="12">
        <f t="shared" si="947"/>
        <v>1.9222324591745519</v>
      </c>
      <c r="S3231" s="57">
        <f t="shared" si="948"/>
        <v>177.66374802618827</v>
      </c>
      <c r="T3231" s="12">
        <f t="shared" si="931"/>
        <v>-16.655873787824738</v>
      </c>
    </row>
    <row r="3232" spans="1:20" x14ac:dyDescent="0.25">
      <c r="A3232" s="57">
        <f t="shared" si="932"/>
        <v>1120536.1693712254</v>
      </c>
      <c r="B3232" s="12">
        <f t="shared" si="949"/>
        <v>178338.87026868778</v>
      </c>
      <c r="C3232" s="57" t="str">
        <f t="shared" si="933"/>
        <v>-0.145940469432224-0.00410521132175797i</v>
      </c>
      <c r="D3232" s="57" t="str">
        <f t="shared" si="934"/>
        <v>3.45805793614595-4.05336497652074i</v>
      </c>
      <c r="E3232" s="57" t="str">
        <f t="shared" si="935"/>
        <v>63.3054729295084-161.255577780729i</v>
      </c>
      <c r="F3232" s="57" t="str">
        <f t="shared" si="936"/>
        <v>3.23997213322905-1.7663323063398i</v>
      </c>
      <c r="G3232" s="57" t="str">
        <f t="shared" si="937"/>
        <v>0.843777935634992-0.363065739185816i</v>
      </c>
      <c r="H3232" s="57" t="str">
        <f t="shared" si="938"/>
        <v>0.310118829934471-77.0324477788426i</v>
      </c>
      <c r="I3232" s="57" t="str">
        <f t="shared" si="939"/>
        <v>-0.381010239513038-0.705629287798034i</v>
      </c>
      <c r="K3232" s="57" t="str">
        <f t="shared" si="940"/>
        <v>0.000627126203851151-0.00109907758718438i</v>
      </c>
      <c r="L3232" s="57" t="str">
        <f t="shared" si="941"/>
        <v>0.000125-0.00281346127503163i</v>
      </c>
      <c r="M3232" s="57" t="str">
        <f t="shared" si="942"/>
        <v>0.0015-0.00135627646875385i</v>
      </c>
      <c r="N3232" s="57">
        <f t="shared" si="943"/>
        <v>1.6112684527310535</v>
      </c>
      <c r="O3232" s="57">
        <f t="shared" si="944"/>
        <v>16.713050180151459</v>
      </c>
      <c r="P3232" s="371">
        <f t="shared" si="945"/>
        <v>-16.713050180151459</v>
      </c>
      <c r="Q3232" s="371">
        <f t="shared" si="946"/>
        <v>-178.38873154726895</v>
      </c>
      <c r="R3232" s="12">
        <f t="shared" si="947"/>
        <v>1.6112684527310535</v>
      </c>
      <c r="S3232" s="57">
        <f t="shared" si="948"/>
        <v>178.33887026868777</v>
      </c>
      <c r="T3232" s="12">
        <f t="shared" si="931"/>
        <v>-16.713050180151459</v>
      </c>
    </row>
    <row r="3233" spans="1:20" x14ac:dyDescent="0.25">
      <c r="A3233" s="57">
        <f t="shared" si="932"/>
        <v>1124794.206814836</v>
      </c>
      <c r="B3233" s="12">
        <f t="shared" si="949"/>
        <v>179016.5579757088</v>
      </c>
      <c r="C3233" s="57" t="str">
        <f t="shared" si="933"/>
        <v>-0.144999977367957-0.00328974215236415i</v>
      </c>
      <c r="D3233" s="57" t="str">
        <f t="shared" si="934"/>
        <v>3.44346231021872-4.05099676205155i</v>
      </c>
      <c r="E3233" s="57" t="str">
        <f t="shared" si="935"/>
        <v>62.4547228681639-161.161193702905i</v>
      </c>
      <c r="F3233" s="57" t="str">
        <f t="shared" si="936"/>
        <v>3.2361226244801-1.76855818308565i</v>
      </c>
      <c r="G3233" s="57" t="str">
        <f t="shared" si="937"/>
        <v>0.842775417584887-0.364012380420647i</v>
      </c>
      <c r="H3233" s="57" t="str">
        <f t="shared" si="938"/>
        <v>0.307473908170573-76.7373852593715i</v>
      </c>
      <c r="I3233" s="57" t="str">
        <f t="shared" si="939"/>
        <v>-0.380049343627244-0.702087800080383i</v>
      </c>
      <c r="K3233" s="57" t="str">
        <f t="shared" si="940"/>
        <v>0.000626568485821829-0.00109620554827413i</v>
      </c>
      <c r="L3233" s="57" t="str">
        <f t="shared" si="941"/>
        <v>0.000125-0.00280281059477151i</v>
      </c>
      <c r="M3233" s="57" t="str">
        <f t="shared" si="942"/>
        <v>0.0015-0.00135114212866493i</v>
      </c>
      <c r="N3233" s="57">
        <f t="shared" si="943"/>
        <v>1.299696824769967</v>
      </c>
      <c r="O3233" s="57">
        <f t="shared" si="944"/>
        <v>16.770406399104125</v>
      </c>
      <c r="P3233" s="371">
        <f t="shared" si="945"/>
        <v>-16.770406399104125</v>
      </c>
      <c r="Q3233" s="371">
        <f t="shared" si="946"/>
        <v>-178.70030317523003</v>
      </c>
      <c r="R3233" s="12">
        <f t="shared" si="947"/>
        <v>1.299696824769967</v>
      </c>
      <c r="S3233" s="57">
        <f t="shared" si="948"/>
        <v>179.01655797570879</v>
      </c>
      <c r="T3233" s="12">
        <f t="shared" si="931"/>
        <v>-16.770406399104125</v>
      </c>
    </row>
    <row r="3234" spans="1:20" x14ac:dyDescent="0.25">
      <c r="A3234" s="57">
        <f t="shared" si="932"/>
        <v>1129068.4248007324</v>
      </c>
      <c r="B3234" s="12">
        <f t="shared" si="949"/>
        <v>179696.82089601649</v>
      </c>
      <c r="C3234" s="57" t="str">
        <f t="shared" si="933"/>
        <v>-0.144058313453672-0.00248316418507195i</v>
      </c>
      <c r="D3234" s="57" t="str">
        <f t="shared" si="934"/>
        <v>3.42887963905921-4.04857691574143i</v>
      </c>
      <c r="E3234" s="57" t="str">
        <f t="shared" si="935"/>
        <v>61.6040552492476-161.060932359794i</v>
      </c>
      <c r="F3234" s="57" t="str">
        <f t="shared" si="936"/>
        <v>3.23225304499379-1.77078818674327i</v>
      </c>
      <c r="G3234" s="57" t="str">
        <f t="shared" si="937"/>
        <v>0.841767672562256-0.364958707241489i</v>
      </c>
      <c r="H3234" s="57" t="str">
        <f t="shared" si="938"/>
        <v>0.304850340380948-76.4434777722867i</v>
      </c>
      <c r="I3234" s="57" t="str">
        <f t="shared" si="939"/>
        <v>-0.379091167158534-0.698559001666255i</v>
      </c>
      <c r="K3234" s="57" t="str">
        <f t="shared" si="940"/>
        <v>0.000626008384084743-0.001093346694251i</v>
      </c>
      <c r="L3234" s="57" t="str">
        <f t="shared" si="941"/>
        <v>0.000125-0.00279220023388275i</v>
      </c>
      <c r="M3234" s="57" t="str">
        <f t="shared" si="942"/>
        <v>0.0015-0.00134602722520913i</v>
      </c>
      <c r="N3234" s="57">
        <f t="shared" si="943"/>
        <v>0.98752189838245386</v>
      </c>
      <c r="O3234" s="57">
        <f t="shared" si="944"/>
        <v>16.827943288622492</v>
      </c>
      <c r="P3234" s="371">
        <f t="shared" si="945"/>
        <v>-16.827943288622492</v>
      </c>
      <c r="Q3234" s="371">
        <f t="shared" si="946"/>
        <v>-179.01247810161755</v>
      </c>
      <c r="R3234" s="12">
        <f t="shared" si="947"/>
        <v>0.98752189838245386</v>
      </c>
      <c r="S3234" s="57">
        <f t="shared" si="948"/>
        <v>179.6968208960165</v>
      </c>
      <c r="T3234" s="12">
        <f t="shared" si="931"/>
        <v>-16.827943288622492</v>
      </c>
    </row>
    <row r="3235" spans="1:20" x14ac:dyDescent="0.25">
      <c r="A3235" s="57">
        <f t="shared" si="932"/>
        <v>1133358.8848149753</v>
      </c>
      <c r="B3235" s="12">
        <f t="shared" si="949"/>
        <v>180379.66881542135</v>
      </c>
      <c r="C3235" s="57" t="str">
        <f t="shared" si="933"/>
        <v>-0.143115541860971-0.00168548887660358i</v>
      </c>
      <c r="D3235" s="57" t="str">
        <f t="shared" si="934"/>
        <v>3.41431032441204-4.04610555140844i</v>
      </c>
      <c r="E3235" s="57" t="str">
        <f t="shared" si="935"/>
        <v>60.7535343391933-160.954781304913i</v>
      </c>
      <c r="F3235" s="57" t="str">
        <f t="shared" si="936"/>
        <v>3.22836334959337-1.77302218272655i</v>
      </c>
      <c r="G3235" s="57" t="str">
        <f t="shared" si="937"/>
        <v>0.840754688801826-0.365904689857306i</v>
      </c>
      <c r="H3235" s="57" t="str">
        <f t="shared" si="938"/>
        <v>0.302247953983151-76.150720508436i</v>
      </c>
      <c r="I3235" s="57" t="str">
        <f t="shared" si="939"/>
        <v>-0.378135670537736-0.695042850482984i</v>
      </c>
      <c r="K3235" s="57" t="str">
        <f t="shared" si="940"/>
        <v>0.000625445886345591-0.00109050096239095i</v>
      </c>
      <c r="L3235" s="57" t="str">
        <f t="shared" si="941"/>
        <v>0.000125-0.00278163003973177i</v>
      </c>
      <c r="M3235" s="57" t="str">
        <f t="shared" si="942"/>
        <v>0.0015-0.00134093168480686i</v>
      </c>
      <c r="N3235" s="57">
        <f t="shared" si="943"/>
        <v>0.67474806248216623</v>
      </c>
      <c r="O3235" s="57">
        <f t="shared" si="944"/>
        <v>16.885661688453748</v>
      </c>
      <c r="P3235" s="371">
        <f t="shared" si="945"/>
        <v>-16.885661688453748</v>
      </c>
      <c r="Q3235" s="371">
        <f t="shared" si="946"/>
        <v>-179.32525193751783</v>
      </c>
      <c r="R3235" s="12">
        <f t="shared" si="947"/>
        <v>0.67474806248216623</v>
      </c>
      <c r="S3235" s="57">
        <f t="shared" si="948"/>
        <v>180.37966881542135</v>
      </c>
      <c r="T3235" s="12">
        <f t="shared" si="931"/>
        <v>-16.885661688453748</v>
      </c>
    </row>
    <row r="3236" spans="1:20" x14ac:dyDescent="0.25">
      <c r="A3236" s="57">
        <f t="shared" si="932"/>
        <v>1137665.6485772722</v>
      </c>
      <c r="B3236" s="12">
        <f t="shared" si="949"/>
        <v>181065.11155691996</v>
      </c>
      <c r="C3236" s="57" t="str">
        <f t="shared" si="933"/>
        <v>-0.142171727270468-0.000896726915763799i</v>
      </c>
      <c r="D3236" s="57" t="str">
        <f t="shared" si="934"/>
        <v>3.39975476651835-4.04358278658986i</v>
      </c>
      <c r="E3236" s="57" t="str">
        <f t="shared" si="935"/>
        <v>59.9032248131492-160.842728961051i</v>
      </c>
      <c r="F3236" s="57" t="str">
        <f t="shared" si="936"/>
        <v>3.22445349379472-1.77526003570146i</v>
      </c>
      <c r="G3236" s="57" t="str">
        <f t="shared" si="937"/>
        <v>0.839736454718695-0.366850298262346i</v>
      </c>
      <c r="H3236" s="57" t="str">
        <f t="shared" si="938"/>
        <v>0.299666577906229-75.8591086819365i</v>
      </c>
      <c r="I3236" s="57" t="str">
        <f t="shared" si="939"/>
        <v>-0.377182814538236-0.69153930479422i</v>
      </c>
      <c r="K3236" s="57" t="str">
        <f t="shared" si="940"/>
        <v>0.000624880980395766-0.00108766829002742i</v>
      </c>
      <c r="L3236" s="57" t="str">
        <f t="shared" si="941"/>
        <v>0.000125-0.00277109986026277i</v>
      </c>
      <c r="M3236" s="57" t="str">
        <f t="shared" si="942"/>
        <v>0.0015-0.00133585543415707i</v>
      </c>
      <c r="N3236" s="57">
        <f t="shared" si="943"/>
        <v>0.36137977166654878</v>
      </c>
      <c r="O3236" s="57">
        <f t="shared" si="944"/>
        <v>16.943562434001013</v>
      </c>
      <c r="P3236" s="371">
        <f t="shared" si="945"/>
        <v>-16.943562434001013</v>
      </c>
      <c r="Q3236" s="371">
        <f t="shared" si="946"/>
        <v>-179.63862022833345</v>
      </c>
      <c r="R3236" s="12">
        <f t="shared" si="947"/>
        <v>0.36137977166654878</v>
      </c>
      <c r="S3236" s="57">
        <f t="shared" si="948"/>
        <v>181.06511155691996</v>
      </c>
      <c r="T3236" s="12">
        <f t="shared" si="931"/>
        <v>-16.943562434001013</v>
      </c>
    </row>
    <row r="3237" spans="1:20" x14ac:dyDescent="0.25">
      <c r="A3237" s="57">
        <f t="shared" si="932"/>
        <v>1141988.7780418657</v>
      </c>
      <c r="B3237" s="12">
        <f t="shared" si="949"/>
        <v>181753.15898083625</v>
      </c>
      <c r="C3237" s="57" t="str">
        <f t="shared" si="933"/>
        <v>-0.141226934859945-0.000116888210329673i</v>
      </c>
      <c r="D3237" s="57" t="str">
        <f t="shared" si="934"/>
        <v>3.38521336407315-4.04100874251994i</v>
      </c>
      <c r="E3237" s="57" t="str">
        <f t="shared" si="935"/>
        <v>59.0531917412575-160.724764631733i</v>
      </c>
      <c r="F3237" s="57" t="str">
        <f t="shared" si="936"/>
        <v>3.2205234338173-1.77750160958791i</v>
      </c>
      <c r="G3237" s="57" t="str">
        <f t="shared" si="937"/>
        <v>0.838712958911234-0.367795502236769i</v>
      </c>
      <c r="H3237" s="57" t="str">
        <f t="shared" si="938"/>
        <v>0.297106042575959-75.5686375300288i</v>
      </c>
      <c r="I3237" s="57" t="str">
        <f t="shared" si="939"/>
        <v>-0.376232560274712-0.688048323197987i</v>
      </c>
      <c r="K3237" s="57" t="str">
        <f t="shared" si="940"/>
        <v>0.000624313654113634-0.00108484861455051i</v>
      </c>
      <c r="L3237" s="57" t="str">
        <f t="shared" si="941"/>
        <v>0.000125-0.00276060954399559i</v>
      </c>
      <c r="M3237" s="57" t="str">
        <f t="shared" si="942"/>
        <v>0.0015-0.00133079840023617i</v>
      </c>
      <c r="N3237" s="57">
        <f t="shared" si="943"/>
        <v>4.7421546067823783E-2</v>
      </c>
      <c r="O3237" s="57">
        <f t="shared" si="944"/>
        <v>17.001646356172401</v>
      </c>
      <c r="P3237" s="371">
        <f t="shared" si="945"/>
        <v>-17.001646356172401</v>
      </c>
      <c r="Q3237" s="371">
        <f t="shared" si="946"/>
        <v>-179.95257845393218</v>
      </c>
      <c r="R3237" s="12">
        <f t="shared" si="947"/>
        <v>4.7421546067823783E-2</v>
      </c>
      <c r="S3237" s="57">
        <f t="shared" si="948"/>
        <v>181.75315898083625</v>
      </c>
      <c r="T3237" s="12">
        <f t="shared" si="931"/>
        <v>-17.001646356172401</v>
      </c>
    </row>
    <row r="3238" spans="1:20" x14ac:dyDescent="0.25">
      <c r="A3238" s="57">
        <f t="shared" si="932"/>
        <v>1146328.3353984249</v>
      </c>
      <c r="B3238" s="12">
        <f t="shared" si="949"/>
        <v>182443.82098496344</v>
      </c>
      <c r="C3238" s="57" t="str">
        <f t="shared" si="933"/>
        <v>-0.140281230292185+0.000654018125902808i</v>
      </c>
      <c r="D3238" s="57" t="str">
        <f t="shared" si="934"/>
        <v>3.3706865141825-4.03838354410784i</v>
      </c>
      <c r="E3238" s="57" t="str">
        <f t="shared" si="935"/>
        <v>58.2035005746216-160.600878512475i</v>
      </c>
      <c r="F3238" s="57" t="str">
        <f t="shared" si="936"/>
        <v>3.21657312659572-1.77974676756228i</v>
      </c>
      <c r="G3238" s="57" t="str">
        <f t="shared" si="937"/>
        <v>0.837684190163999-0.368740271347305i</v>
      </c>
      <c r="H3238" s="57" t="str">
        <f t="shared" si="938"/>
        <v>0.294566179900212-75.2793023129292i</v>
      </c>
      <c r="I3238" s="57" t="str">
        <f t="shared" si="939"/>
        <v>-0.375284869201992-0.684569864624832i</v>
      </c>
      <c r="K3238" s="57" t="str">
        <f t="shared" si="940"/>
        <v>0.000623743895465801-0.00108204187340623i</v>
      </c>
      <c r="L3238" s="57" t="str">
        <f t="shared" si="941"/>
        <v>0.000125-0.0027501589400235i</v>
      </c>
      <c r="M3238" s="57" t="str">
        <f t="shared" si="942"/>
        <v>0.0015-0.00132576051029704i</v>
      </c>
      <c r="N3238" s="57">
        <f t="shared" si="943"/>
        <v>0.26712202882507086</v>
      </c>
      <c r="O3238" s="57">
        <f t="shared" si="944"/>
        <v>17.059914281228149</v>
      </c>
      <c r="P3238" s="371">
        <f t="shared" si="945"/>
        <v>-17.059914281228149</v>
      </c>
      <c r="Q3238" s="371">
        <f t="shared" si="946"/>
        <v>179.73287797117493</v>
      </c>
      <c r="R3238" s="12">
        <f t="shared" si="947"/>
        <v>-0.26712202882507086</v>
      </c>
      <c r="S3238" s="57">
        <f t="shared" si="948"/>
        <v>182.44382098496345</v>
      </c>
      <c r="T3238" s="12">
        <f t="shared" si="931"/>
        <v>-17.059914281228149</v>
      </c>
    </row>
    <row r="3239" spans="1:20" x14ac:dyDescent="0.25">
      <c r="A3239" s="57">
        <f t="shared" si="932"/>
        <v>1150684.383072939</v>
      </c>
      <c r="B3239" s="12">
        <f t="shared" si="949"/>
        <v>183137.10750470631</v>
      </c>
      <c r="C3239" s="57" t="str">
        <f t="shared" si="933"/>
        <v>-0.139334679702425+0.00141598378585284i</v>
      </c>
      <c r="D3239" s="57" t="str">
        <f t="shared" si="934"/>
        <v>3.35617461232162-4.03570731991418i</v>
      </c>
      <c r="E3239" s="57" t="str">
        <f t="shared" si="935"/>
        <v>57.354217130937-160.471061701787i</v>
      </c>
      <c r="F3239" s="57" t="str">
        <f t="shared" si="936"/>
        <v>3.21260252979052-1.78199537205954i</v>
      </c>
      <c r="G3239" s="57" t="str">
        <f t="shared" si="937"/>
        <v>0.836650137450661-0.369684574947957i</v>
      </c>
      <c r="H3239" s="57" t="str">
        <f t="shared" si="938"/>
        <v>0.292046823254522-74.991098313689i</v>
      </c>
      <c r="I3239" s="57" t="str">
        <f t="shared" si="939"/>
        <v>-0.374339703113847-0.681103888335853i</v>
      </c>
      <c r="K3239" s="57" t="str">
        <f t="shared" si="940"/>
        <v>0.000623171692508404-0.00107924800409563i</v>
      </c>
      <c r="L3239" s="57" t="str">
        <f t="shared" si="941"/>
        <v>0.000125-0.00273974789801106i</v>
      </c>
      <c r="M3239" s="57" t="str">
        <f t="shared" si="942"/>
        <v>0.0015-0.00132074169186794i</v>
      </c>
      <c r="N3239" s="57">
        <f t="shared" si="943"/>
        <v>0.58224630235125119</v>
      </c>
      <c r="O3239" s="57">
        <f t="shared" si="944"/>
        <v>17.118367030629479</v>
      </c>
      <c r="P3239" s="371">
        <f t="shared" si="945"/>
        <v>-17.118367030629479</v>
      </c>
      <c r="Q3239" s="371">
        <f t="shared" si="946"/>
        <v>179.41775369764875</v>
      </c>
      <c r="R3239" s="12">
        <f t="shared" si="947"/>
        <v>-0.58224630235125119</v>
      </c>
      <c r="S3239" s="57">
        <f t="shared" si="948"/>
        <v>183.13710750470631</v>
      </c>
      <c r="T3239" s="12">
        <f t="shared" si="931"/>
        <v>-17.118367030629479</v>
      </c>
    </row>
    <row r="3240" spans="1:20" x14ac:dyDescent="0.25">
      <c r="A3240" s="57">
        <f t="shared" si="932"/>
        <v>1155056.983728616</v>
      </c>
      <c r="B3240" s="12">
        <f t="shared" si="949"/>
        <v>183833.02851322418</v>
      </c>
      <c r="C3240" s="57" t="str">
        <f t="shared" si="933"/>
        <v>-0.1383873496855+0.00216900128170594i</v>
      </c>
      <c r="D3240" s="57" t="str">
        <f t="shared" si="934"/>
        <v>3.34167805229303-4.03298020212779i</v>
      </c>
      <c r="E3240" s="57" t="str">
        <f t="shared" si="935"/>
        <v>56.5054075798159-160.335306211926i</v>
      </c>
      <c r="F3240" s="57" t="str">
        <f t="shared" si="936"/>
        <v>3.20861160179989-1.78424728477607i</v>
      </c>
      <c r="G3240" s="57" t="str">
        <f t="shared" si="937"/>
        <v>0.835610789936938-0.370628382180729i</v>
      </c>
      <c r="H3240" s="57" t="str">
        <f t="shared" si="938"/>
        <v>0.289547807467755-74.7040208380465i</v>
      </c>
      <c r="I3240" s="57" t="str">
        <f t="shared" si="939"/>
        <v>-0.373397024141876-0.677650353920843i</v>
      </c>
      <c r="K3240" s="57" t="str">
        <f t="shared" si="940"/>
        <v>0.000622597033388418-0.0010764669441741i</v>
      </c>
      <c r="L3240" s="57" t="str">
        <f t="shared" si="941"/>
        <v>0.000125-0.00272937626819193i</v>
      </c>
      <c r="M3240" s="57" t="str">
        <f t="shared" si="942"/>
        <v>0.0015-0.00131574187275149i</v>
      </c>
      <c r="N3240" s="57">
        <f t="shared" si="943"/>
        <v>0.89794655888974262</v>
      </c>
      <c r="O3240" s="57">
        <f t="shared" si="944"/>
        <v>17.177005420885067</v>
      </c>
      <c r="P3240" s="371">
        <f t="shared" si="945"/>
        <v>-17.177005420885067</v>
      </c>
      <c r="Q3240" s="371">
        <f t="shared" si="946"/>
        <v>179.10205344111026</v>
      </c>
      <c r="R3240" s="12">
        <f t="shared" si="947"/>
        <v>-0.89794655888974262</v>
      </c>
      <c r="S3240" s="57">
        <f t="shared" si="948"/>
        <v>183.83302851322418</v>
      </c>
      <c r="T3240" s="12">
        <f t="shared" si="931"/>
        <v>-17.177005420885067</v>
      </c>
    </row>
    <row r="3241" spans="1:20" x14ac:dyDescent="0.25">
      <c r="A3241" s="57">
        <f t="shared" si="932"/>
        <v>1159446.200266785</v>
      </c>
      <c r="B3241" s="12">
        <f t="shared" si="949"/>
        <v>184531.59402157445</v>
      </c>
      <c r="C3241" s="57" t="str">
        <f t="shared" si="933"/>
        <v>-0.137439307282614+0.00291306395724602i</v>
      </c>
      <c r="D3241" s="57" t="str">
        <f t="shared" si="934"/>
        <v>3.32719722618523-4.03020232654139i</v>
      </c>
      <c r="E3241" s="57" t="str">
        <f t="shared" si="935"/>
        <v>55.6571384277878-160.193604979396i</v>
      </c>
      <c r="F3241" s="57" t="str">
        <f t="shared" si="936"/>
        <v>3.20460030177065-1.78650236667216i</v>
      </c>
      <c r="G3241" s="57" t="str">
        <f t="shared" si="937"/>
        <v>0.834566136983541-0.371571661976409i</v>
      </c>
      <c r="H3241" s="57" t="str">
        <f t="shared" si="938"/>
        <v>0.287068968807984-74.4180652142889i</v>
      </c>
      <c r="I3241" s="57" t="str">
        <f t="shared" si="939"/>
        <v>-0.372456794754367-0.674209221296355i</v>
      </c>
      <c r="K3241" s="57" t="str">
        <f t="shared" si="940"/>
        <v>0.000622019906344961-0.00107369863125058i</v>
      </c>
      <c r="L3241" s="57" t="str">
        <f t="shared" si="941"/>
        <v>0.000125-0.00271904390136674i</v>
      </c>
      <c r="M3241" s="57" t="str">
        <f t="shared" si="942"/>
        <v>0.0015-0.0013107609810236i</v>
      </c>
      <c r="N3241" s="57">
        <f t="shared" si="943"/>
        <v>1.2142180180867683</v>
      </c>
      <c r="O3241" s="57">
        <f t="shared" si="944"/>
        <v>17.235830263399279</v>
      </c>
      <c r="P3241" s="371">
        <f t="shared" si="945"/>
        <v>-17.235830263399279</v>
      </c>
      <c r="Q3241" s="371">
        <f t="shared" si="946"/>
        <v>178.78578198191323</v>
      </c>
      <c r="R3241" s="12">
        <f t="shared" si="947"/>
        <v>-1.2142180180867683</v>
      </c>
      <c r="S3241" s="57">
        <f t="shared" si="948"/>
        <v>184.53159402157445</v>
      </c>
      <c r="T3241" s="12">
        <f t="shared" si="931"/>
        <v>-17.235830263399279</v>
      </c>
    </row>
    <row r="3242" spans="1:20" x14ac:dyDescent="0.25">
      <c r="A3242" s="57">
        <f t="shared" si="932"/>
        <v>1163852.0958277988</v>
      </c>
      <c r="B3242" s="12">
        <f t="shared" si="949"/>
        <v>185232.81407885643</v>
      </c>
      <c r="C3242" s="57" t="str">
        <f t="shared" si="933"/>
        <v>-0.136490619967768+0.00364816599996572i</v>
      </c>
      <c r="D3242" s="57" t="str">
        <f t="shared" si="934"/>
        <v>3.31273252433176-4.02737383252671i</v>
      </c>
      <c r="E3242" s="57" t="str">
        <f t="shared" si="935"/>
        <v>54.8094765029816-160.045951875157i</v>
      </c>
      <c r="F3242" s="57" t="str">
        <f t="shared" si="936"/>
        <v>3.20056858960963-1.7887604779748i</v>
      </c>
      <c r="G3242" s="57" t="str">
        <f t="shared" si="937"/>
        <v>0.83351616814912-0.372514383055377i</v>
      </c>
      <c r="H3242" s="57" t="str">
        <f t="shared" si="938"/>
        <v>0.284610144968474-74.1332267931083i</v>
      </c>
      <c r="I3242" s="57" t="str">
        <f t="shared" si="939"/>
        <v>-0.37151897775516-0.670780450703771i</v>
      </c>
      <c r="K3242" s="57" t="str">
        <f t="shared" si="940"/>
        <v>0.000621440299710621-0.00107094300298681i</v>
      </c>
      <c r="L3242" s="57" t="str">
        <f t="shared" si="941"/>
        <v>0.000125-0.00270875064890091i</v>
      </c>
      <c r="M3242" s="57" t="str">
        <f t="shared" si="942"/>
        <v>0.0015-0.00130579894503247i</v>
      </c>
      <c r="N3242" s="57">
        <f t="shared" si="943"/>
        <v>1.5310558351026202</v>
      </c>
      <c r="O3242" s="57">
        <f t="shared" si="944"/>
        <v>17.294842364320658</v>
      </c>
      <c r="P3242" s="371">
        <f t="shared" si="945"/>
        <v>-17.294842364320658</v>
      </c>
      <c r="Q3242" s="371">
        <f t="shared" si="946"/>
        <v>178.46894416489738</v>
      </c>
      <c r="R3242" s="12">
        <f t="shared" si="947"/>
        <v>-1.5310558351026202</v>
      </c>
      <c r="S3242" s="57">
        <f t="shared" si="948"/>
        <v>185.23281407885642</v>
      </c>
      <c r="T3242" s="12">
        <f t="shared" si="931"/>
        <v>-17.294842364320658</v>
      </c>
    </row>
    <row r="3243" spans="1:20" x14ac:dyDescent="0.25">
      <c r="A3243" s="57">
        <f t="shared" si="932"/>
        <v>1168274.7337919443</v>
      </c>
      <c r="B3243" s="12">
        <f t="shared" si="949"/>
        <v>185936.69877235609</v>
      </c>
      <c r="C3243" s="57" t="str">
        <f t="shared" si="933"/>
        <v>-0.1355413556339+0.00437430245294336i</v>
      </c>
      <c r="D3243" s="57" t="str">
        <f t="shared" si="934"/>
        <v>3.29828433527056-4.02449486300949i</v>
      </c>
      <c r="E3243" s="57" t="str">
        <f t="shared" si="935"/>
        <v>53.9624889395372-159.892341714591i</v>
      </c>
      <c r="F3243" s="57" t="str">
        <f t="shared" si="936"/>
        <v>3.19651642599523-1.79102147818093i</v>
      </c>
      <c r="G3243" s="57" t="str">
        <f t="shared" si="937"/>
        <v>0.832460873193227-0.373456513928459i</v>
      </c>
      <c r="H3243" s="57" t="str">
        <f t="shared" si="938"/>
        <v>0.28217117505386-73.8495009474642i</v>
      </c>
      <c r="I3243" s="57" t="str">
        <f t="shared" si="939"/>
        <v>-0.37058353628264-0.667364002707457i</v>
      </c>
      <c r="K3243" s="57" t="str">
        <f t="shared" si="940"/>
        <v>0.000620858201912792-0.00106819999709668i</v>
      </c>
      <c r="L3243" s="57" t="str">
        <f t="shared" si="941"/>
        <v>0.000125-0.00269849636272256i</v>
      </c>
      <c r="M3243" s="57" t="str">
        <f t="shared" si="942"/>
        <v>0.0015-0.00130085569339757i</v>
      </c>
      <c r="N3243" s="57">
        <f t="shared" si="943"/>
        <v>1.8484551008766061</v>
      </c>
      <c r="O3243" s="57">
        <f t="shared" si="944"/>
        <v>17.354042524387378</v>
      </c>
      <c r="P3243" s="371">
        <f t="shared" si="945"/>
        <v>-17.354042524387378</v>
      </c>
      <c r="Q3243" s="371">
        <f t="shared" si="946"/>
        <v>178.15154489912339</v>
      </c>
      <c r="R3243" s="12">
        <f t="shared" si="947"/>
        <v>-1.8484551008766061</v>
      </c>
      <c r="S3243" s="57">
        <f t="shared" si="948"/>
        <v>185.9366987723561</v>
      </c>
      <c r="T3243" s="12">
        <f t="shared" si="931"/>
        <v>-17.354042524387378</v>
      </c>
    </row>
    <row r="3244" spans="1:20" x14ac:dyDescent="0.25">
      <c r="A3244" s="57">
        <f t="shared" si="932"/>
        <v>1172714.1777803539</v>
      </c>
      <c r="B3244" s="12">
        <f t="shared" si="949"/>
        <v>186643.25822769105</v>
      </c>
      <c r="C3244" s="57" t="str">
        <f t="shared" si="933"/>
        <v>-0.134591582578617+0.00509146922648035i</v>
      </c>
      <c r="D3244" s="57" t="str">
        <f t="shared" si="934"/>
        <v>3.28385304570399-4.0215655644434i</v>
      </c>
      <c r="E3244" s="57" t="str">
        <f t="shared" si="935"/>
        <v>53.1162431616644-159.732770267133i</v>
      </c>
      <c r="F3244" s="57" t="str">
        <f t="shared" si="936"/>
        <v>3.19244377238852-1.79328522606026i</v>
      </c>
      <c r="G3244" s="57" t="str">
        <f t="shared" si="937"/>
        <v>0.831400242079283-0.374398022897815i</v>
      </c>
      <c r="H3244" s="57" t="str">
        <f t="shared" si="938"/>
        <v>0.279751899566425-73.5668830724422i</v>
      </c>
      <c r="I3244" s="57" t="str">
        <f t="shared" si="939"/>
        <v>-0.369650433808589-0.663959838192771i</v>
      </c>
      <c r="K3244" s="57" t="str">
        <f t="shared" si="940"/>
        <v>0.000620273601475024-0.00106546955134543i</v>
      </c>
      <c r="L3244" s="57" t="str">
        <f t="shared" si="941"/>
        <v>0.000125-0.00268828089532035i</v>
      </c>
      <c r="M3244" s="57" t="str">
        <f t="shared" si="942"/>
        <v>0.0015-0.00129593115500853i</v>
      </c>
      <c r="N3244" s="57">
        <f t="shared" si="943"/>
        <v>2.1664108424127448</v>
      </c>
      <c r="O3244" s="57">
        <f t="shared" si="944"/>
        <v>17.41343153877763</v>
      </c>
      <c r="P3244" s="371">
        <f t="shared" si="945"/>
        <v>-17.41343153877763</v>
      </c>
      <c r="Q3244" s="371">
        <f t="shared" si="946"/>
        <v>177.83358915758726</v>
      </c>
      <c r="R3244" s="12">
        <f t="shared" si="947"/>
        <v>-2.1664108424127448</v>
      </c>
      <c r="S3244" s="57">
        <f t="shared" si="948"/>
        <v>186.64325822769106</v>
      </c>
      <c r="T3244" s="12">
        <f t="shared" ref="T3244:T3307" si="950">P3244</f>
        <v>-17.41343153877763</v>
      </c>
    </row>
    <row r="3245" spans="1:20" x14ac:dyDescent="0.25">
      <c r="A3245" s="57">
        <f t="shared" ref="A3245:A3308" si="951">2*PI()*B3245</f>
        <v>1177170.4916559192</v>
      </c>
      <c r="B3245" s="12">
        <f t="shared" si="949"/>
        <v>187352.50260895627</v>
      </c>
      <c r="C3245" s="57" t="str">
        <f t="shared" ref="C3245:C3308" si="952">IMPRODUCT(D3245,E3245,$C$40,,K3245,$C$41)</f>
        <v>-0.133641369489678+0.00579966310947948i</v>
      </c>
      <c r="D3245" s="57" t="str">
        <f t="shared" ref="D3245:D3308" si="953">IMDIV(IMPRODUCT($C$37,$C$38,COMPLEX(1,A3245/$C$38)),IMSUM(-1*A3245*A3245/$C$39,COMPLEX(0,1*A3245)))</f>
        <v>3.26943904045905-4.01858608678382i</v>
      </c>
      <c r="E3245" s="57" t="str">
        <f t="shared" ref="E3245:E3308" si="954">IMDIV(IMPRODUCT(IMSUM(F3245,G3245),$C$29,H3245),IMSUM(1,I3245))</f>
        <v>52.2708068674674-159.567234265647i</v>
      </c>
      <c r="F3245" s="57" t="str">
        <f t="shared" ref="F3245:F3308" si="955">IMDIV(IMPRODUCT($C$14,$C$15,COMPLEX(1,A3245/$C$15)),IMSUM(-1*A3245*A3245/$C$16,COMPLEX(0,A3245)))</f>
        <v>3.18835059104491-1.7955515796588i</v>
      </c>
      <c r="G3245" s="57" t="str">
        <f t="shared" ref="G3245:G3308" si="956">IMDIV(1,COMPLEX(1,A3245*$C$9*$C$10))</f>
        <v>0.830334264977548-0.375338878057873i</v>
      </c>
      <c r="H3245" s="57" t="str">
        <f t="shared" ref="H3245:H3308" si="957">IMDIV($C$3,IMSUM(K3245,COMPLEX(0,$C$28*A3245)))</f>
        <v>0.277352160392591-73.2853685851213i</v>
      </c>
      <c r="I3245" s="57" t="str">
        <f t="shared" ref="I3245:I3308" si="958">IMPRODUCT(F3245,$C$29,H3245,$C$31)</f>
        <v>-0.368719634137222-0.660567918364247i</v>
      </c>
      <c r="K3245" s="57" t="str">
        <f t="shared" ref="K3245:K3308" si="959">IF($C$26&lt;=0,IMDIV(1,IMSUM(IMDIV(1,L3245),1/$C$18)),IMDIV(1,IMSUM(IMDIV(1,L3245),1/$C$18,IMDIV(1,M3245))))</f>
        <v>0.000619686487018365-0.00106275160354909i</v>
      </c>
      <c r="L3245" s="57" t="str">
        <f t="shared" ref="L3245:L3308" si="960">IMSUM($C$21/$C$22,IMDIV(1,COMPLEX(0,$C$20*$C$22*A3245)))</f>
        <v>0.000125-0.00267810409974133i</v>
      </c>
      <c r="M3245" s="57" t="str">
        <f t="shared" ref="M3245:M3308" si="961">IMSUM($C$25/$C$26,IMDIV(1,COMPLEX(0,$C$24*$C$26*A3245)))</f>
        <v>0.0015-0.00129102525902424i</v>
      </c>
      <c r="N3245" s="57">
        <f t="shared" ref="N3245:N3308" si="962">ABS(R3245)</f>
        <v>2.4849180230813204</v>
      </c>
      <c r="O3245" s="57">
        <f t="shared" ref="O3245:O3308" si="963">ABS(P3245)</f>
        <v>17.473010196955162</v>
      </c>
      <c r="P3245" s="371">
        <f t="shared" ref="P3245:P3308" si="964">20*LOG10(IMABS(C3245))</f>
        <v>-17.473010196955162</v>
      </c>
      <c r="Q3245" s="371">
        <f t="shared" ref="Q3245:Q3308" si="965">IMARGUMENT(C3245)*180/PI()</f>
        <v>177.51508197691868</v>
      </c>
      <c r="R3245" s="12">
        <f t="shared" ref="R3245:R3308" si="966">IF(Q3245&lt;0,Q3245+180,Q3245-180)</f>
        <v>-2.4849180230813204</v>
      </c>
      <c r="S3245" s="57">
        <f t="shared" ref="S3245:S3308" si="967">B3245/1000</f>
        <v>187.35250260895629</v>
      </c>
      <c r="T3245" s="12">
        <f t="shared" si="950"/>
        <v>-17.473010196955162</v>
      </c>
    </row>
    <row r="3246" spans="1:20" x14ac:dyDescent="0.25">
      <c r="A3246" s="57">
        <f t="shared" si="951"/>
        <v>1181643.7395242117</v>
      </c>
      <c r="B3246" s="12">
        <f t="shared" ref="B3246:B3309" si="968">B3245*(1+B$42)</f>
        <v>188064.44211887033</v>
      </c>
      <c r="C3246" s="57" t="str">
        <f t="shared" si="952"/>
        <v>-0.132690785430093+0.00649888178056948i</v>
      </c>
      <c r="D3246" s="57" t="str">
        <f t="shared" si="953"/>
        <v>3.25504270244816-4.01555658346095i</v>
      </c>
      <c r="E3246" s="57" t="str">
        <f t="shared" si="954"/>
        <v>51.4262480124283-159.395731415465i</v>
      </c>
      <c r="F3246" s="57" t="str">
        <f t="shared" si="955"/>
        <v>3.18423684502549-1.79782039630223i</v>
      </c>
      <c r="G3246" s="57" t="str">
        <f t="shared" si="956"/>
        <v>0.829262932268108-0.376279047296294i</v>
      </c>
      <c r="H3246" s="57" t="str">
        <f t="shared" si="957"/>
        <v>0.274971800789474-73.0049529244321i</v>
      </c>
      <c r="I3246" s="57" t="str">
        <f t="shared" si="958"/>
        <v>-0.367791101404121-0.657188204743614i</v>
      </c>
      <c r="K3246" s="57" t="str">
        <f t="shared" si="959"/>
        <v>0.000619096847262751-0.0010600460915737i</v>
      </c>
      <c r="L3246" s="57" t="str">
        <f t="shared" si="960"/>
        <v>0.000125-0.00266796582958889i</v>
      </c>
      <c r="M3246" s="57" t="str">
        <f t="shared" si="961"/>
        <v>0.0015-0.00128613793487173i</v>
      </c>
      <c r="N3246" s="57">
        <f t="shared" si="962"/>
        <v>2.803971542943458</v>
      </c>
      <c r="O3246" s="57">
        <f t="shared" si="963"/>
        <v>17.532779282518895</v>
      </c>
      <c r="P3246" s="371">
        <f t="shared" si="964"/>
        <v>-17.532779282518895</v>
      </c>
      <c r="Q3246" s="371">
        <f t="shared" si="965"/>
        <v>177.19602845705654</v>
      </c>
      <c r="R3246" s="12">
        <f t="shared" si="966"/>
        <v>-2.803971542943458</v>
      </c>
      <c r="S3246" s="57">
        <f t="shared" si="967"/>
        <v>188.06444211887032</v>
      </c>
      <c r="T3246" s="12">
        <f t="shared" si="950"/>
        <v>-17.532779282518895</v>
      </c>
    </row>
    <row r="3247" spans="1:20" x14ac:dyDescent="0.25">
      <c r="A3247" s="57">
        <f t="shared" si="951"/>
        <v>1186133.9857344038</v>
      </c>
      <c r="B3247" s="12">
        <f t="shared" si="968"/>
        <v>188779.08699892205</v>
      </c>
      <c r="C3247" s="57" t="str">
        <f t="shared" si="952"/>
        <v>-0.131739899822929+0.00718912381895394i</v>
      </c>
      <c r="D3247" s="57" t="str">
        <f t="shared" si="953"/>
        <v>3.24066441263029-4.01247721135228i</v>
      </c>
      <c r="E3247" s="57" t="str">
        <f t="shared" si="954"/>
        <v>50.5826347926357-159.21826040311i</v>
      </c>
      <c r="F3247" s="57" t="str">
        <f t="shared" si="955"/>
        <v>3.18010249820843-1.80009153259941i</v>
      </c>
      <c r="G3247" s="57" t="str">
        <f t="shared" si="956"/>
        <v>0.828186234543853-0.377218498294989i</v>
      </c>
      <c r="H3247" s="57" t="str">
        <f t="shared" si="957"/>
        <v>0.272610665371655-72.7256315510252i</v>
      </c>
      <c r="I3247" s="57" t="str">
        <f t="shared" si="958"/>
        <v>-0.366864800075236-0.653820659167908i</v>
      </c>
      <c r="K3247" s="57" t="str">
        <f t="shared" si="959"/>
        <v>0.000618504671028369-0.00105735295333477i</v>
      </c>
      <c r="L3247" s="57" t="str">
        <f t="shared" si="960"/>
        <v>0.000125-0.00265786593902061i</v>
      </c>
      <c r="M3247" s="57" t="str">
        <f t="shared" si="961"/>
        <v>0.0015-0.0012812691122452i</v>
      </c>
      <c r="N3247" s="57">
        <f t="shared" si="962"/>
        <v>3.1235662390937478</v>
      </c>
      <c r="O3247" s="57">
        <f t="shared" si="963"/>
        <v>17.592739573051183</v>
      </c>
      <c r="P3247" s="371">
        <f t="shared" si="964"/>
        <v>-17.592739573051183</v>
      </c>
      <c r="Q3247" s="371">
        <f t="shared" si="965"/>
        <v>176.87643376090625</v>
      </c>
      <c r="R3247" s="12">
        <f t="shared" si="966"/>
        <v>-3.1235662390937478</v>
      </c>
      <c r="S3247" s="57">
        <f t="shared" si="967"/>
        <v>188.77908699892205</v>
      </c>
      <c r="T3247" s="12">
        <f t="shared" si="950"/>
        <v>-17.592739573051183</v>
      </c>
    </row>
    <row r="3248" spans="1:20" x14ac:dyDescent="0.25">
      <c r="A3248" s="57">
        <f t="shared" si="951"/>
        <v>1190641.2948801946</v>
      </c>
      <c r="B3248" s="12">
        <f t="shared" si="968"/>
        <v>189496.44752951796</v>
      </c>
      <c r="C3248" s="57" t="str">
        <f t="shared" si="952"/>
        <v>-0.13078878243581+0.00787038871497099i</v>
      </c>
      <c r="D3248" s="57" t="str">
        <f t="shared" si="953"/>
        <v>3.22630454997267-4.00934813075476i</v>
      </c>
      <c r="E3248" s="57" t="str">
        <f t="shared" si="954"/>
        <v>49.7400356277418-159.03482090472i</v>
      </c>
      <c r="F3248" s="57" t="str">
        <f t="shared" si="955"/>
        <v>3.17594751530059-1.80236484444629i</v>
      </c>
      <c r="G3248" s="57" t="str">
        <f t="shared" si="956"/>
        <v>0.827104162613474-0.378157198531164i</v>
      </c>
      <c r="H3248" s="57" t="str">
        <f t="shared" si="957"/>
        <v>0.270268600098058-72.447399947137i</v>
      </c>
      <c r="I3248" s="57" t="str">
        <f t="shared" si="958"/>
        <v>-0.365940694945935-0.650465243787577i</v>
      </c>
      <c r="K3248" s="57" t="str">
        <f t="shared" si="959"/>
        <v>0.000617909947237056-0.00105467212679659i</v>
      </c>
      <c r="L3248" s="57" t="str">
        <f t="shared" si="960"/>
        <v>0.000125-0.00264780428274618i</v>
      </c>
      <c r="M3248" s="57" t="str">
        <f t="shared" si="961"/>
        <v>0.0015-0.001276418721105i</v>
      </c>
      <c r="N3248" s="57">
        <f t="shared" si="962"/>
        <v>3.4436968860185289</v>
      </c>
      <c r="O3248" s="57">
        <f t="shared" si="963"/>
        <v>17.652891839966017</v>
      </c>
      <c r="P3248" s="371">
        <f t="shared" si="964"/>
        <v>-17.652891839966017</v>
      </c>
      <c r="Q3248" s="371">
        <f t="shared" si="965"/>
        <v>176.55630311398147</v>
      </c>
      <c r="R3248" s="12">
        <f t="shared" si="966"/>
        <v>-3.4436968860185289</v>
      </c>
      <c r="S3248" s="57">
        <f t="shared" si="967"/>
        <v>189.49644752951795</v>
      </c>
      <c r="T3248" s="12">
        <f t="shared" si="950"/>
        <v>-17.652891839966017</v>
      </c>
    </row>
    <row r="3249" spans="1:20" x14ac:dyDescent="0.25">
      <c r="A3249" s="57">
        <f t="shared" si="951"/>
        <v>1195165.7318007394</v>
      </c>
      <c r="B3249" s="12">
        <f t="shared" si="968"/>
        <v>190216.53403013013</v>
      </c>
      <c r="C3249" s="57" t="str">
        <f t="shared" si="952"/>
        <v>-0.129837503365085+0.0085426768803771i</v>
      </c>
      <c r="D3249" s="57" t="str">
        <f t="shared" si="953"/>
        <v>3.2119634914129-4.0061695053564i</v>
      </c>
      <c r="E3249" s="57" t="str">
        <f t="shared" si="954"/>
        <v>48.8985191436255-158.845413594093i</v>
      </c>
      <c r="F3249" s="57" t="str">
        <f t="shared" si="955"/>
        <v>3.17177186184894-1.80464018702969i</v>
      </c>
      <c r="G3249" s="57" t="str">
        <f t="shared" si="956"/>
        <v>0.826016707504457-0.379095115278413i</v>
      </c>
      <c r="H3249" s="57" t="str">
        <f t="shared" si="957"/>
        <v>0.267945452258954-72.1702536164545i</v>
      </c>
      <c r="I3249" s="57" t="str">
        <f t="shared" si="958"/>
        <v>-0.365018751139996-0.647121921064534i</v>
      </c>
      <c r="K3249" s="57" t="str">
        <f t="shared" si="959"/>
        <v>0.000617312664913688-0.00105200354997168i</v>
      </c>
      <c r="L3249" s="57" t="str">
        <f t="shared" si="960"/>
        <v>0.000125-0.00263778071602528i</v>
      </c>
      <c r="M3249" s="57" t="str">
        <f t="shared" si="961"/>
        <v>0.0015-0.00127158669167662i</v>
      </c>
      <c r="N3249" s="57">
        <f t="shared" si="962"/>
        <v>3.764358195981174</v>
      </c>
      <c r="O3249" s="57">
        <f t="shared" si="963"/>
        <v>17.713236848359124</v>
      </c>
      <c r="P3249" s="371">
        <f t="shared" si="964"/>
        <v>-17.713236848359124</v>
      </c>
      <c r="Q3249" s="371">
        <f t="shared" si="965"/>
        <v>176.23564180401883</v>
      </c>
      <c r="R3249" s="12">
        <f t="shared" si="966"/>
        <v>-3.764358195981174</v>
      </c>
      <c r="S3249" s="57">
        <f t="shared" si="967"/>
        <v>190.21653403013013</v>
      </c>
      <c r="T3249" s="12">
        <f t="shared" si="950"/>
        <v>-17.713236848359124</v>
      </c>
    </row>
    <row r="3250" spans="1:20" x14ac:dyDescent="0.25">
      <c r="A3250" s="57">
        <f t="shared" si="951"/>
        <v>1199707.3615815823</v>
      </c>
      <c r="B3250" s="12">
        <f t="shared" si="968"/>
        <v>190939.35685944464</v>
      </c>
      <c r="C3250" s="57" t="str">
        <f t="shared" si="952"/>
        <v>-0.128886133019726+0.00920598965831255i</v>
      </c>
      <c r="D3250" s="57" t="str">
        <f t="shared" si="953"/>
        <v>3.19764161182142-4.00294150220734i</v>
      </c>
      <c r="E3250" s="57" t="str">
        <f t="shared" si="954"/>
        <v>48.0581541548283-158.650040150437i</v>
      </c>
      <c r="F3250" s="57" t="str">
        <f t="shared" si="955"/>
        <v>3.16757550425216-1.80691741483154i</v>
      </c>
      <c r="G3250" s="57" t="str">
        <f t="shared" si="956"/>
        <v>0.824923860466084-0.380032215607857i</v>
      </c>
      <c r="H3250" s="57" t="str">
        <f t="shared" si="957"/>
        <v>0.265641070463154-71.8941880839874i</v>
      </c>
      <c r="I3250" s="57" t="str">
        <f t="shared" si="958"/>
        <v>-0.364098934108729-0.643790653770292i</v>
      </c>
      <c r="K3250" s="57" t="str">
        <f t="shared" si="959"/>
        <v>0.000616712813187596-0.00104934716092018i</v>
      </c>
      <c r="L3250" s="57" t="str">
        <f t="shared" si="960"/>
        <v>0.000125-0.00262779509466555i</v>
      </c>
      <c r="M3250" s="57" t="str">
        <f t="shared" si="961"/>
        <v>0.0015-0.00126677295444972i</v>
      </c>
      <c r="N3250" s="57">
        <f t="shared" si="962"/>
        <v>4.0855448194181463</v>
      </c>
      <c r="O3250" s="57">
        <f t="shared" si="963"/>
        <v>17.773775356856483</v>
      </c>
      <c r="P3250" s="371">
        <f t="shared" si="964"/>
        <v>-17.773775356856483</v>
      </c>
      <c r="Q3250" s="371">
        <f t="shared" si="965"/>
        <v>175.91445518058185</v>
      </c>
      <c r="R3250" s="12">
        <f t="shared" si="966"/>
        <v>-4.0855448194181463</v>
      </c>
      <c r="S3250" s="57">
        <f t="shared" si="967"/>
        <v>190.93935685944464</v>
      </c>
      <c r="T3250" s="12">
        <f t="shared" si="950"/>
        <v>-17.773775356856483</v>
      </c>
    </row>
    <row r="3251" spans="1:20" x14ac:dyDescent="0.25">
      <c r="A3251" s="57">
        <f t="shared" si="951"/>
        <v>1204266.2495555924</v>
      </c>
      <c r="B3251" s="12">
        <f t="shared" si="968"/>
        <v>191664.92641551053</v>
      </c>
      <c r="C3251" s="57" t="str">
        <f t="shared" si="952"/>
        <v>-0.127934742104887+0.00986032933296228i</v>
      </c>
      <c r="D3251" s="57" t="str">
        <f t="shared" si="953"/>
        <v>3.18333928396463-3.99966429169037i</v>
      </c>
      <c r="E3251" s="57" t="str">
        <f t="shared" si="954"/>
        <v>47.2190096467037-158.448703265719i</v>
      </c>
      <c r="F3251" s="57" t="str">
        <f t="shared" si="955"/>
        <v>3.16335840977208-1.80919638163291i</v>
      </c>
      <c r="G3251" s="57" t="str">
        <f t="shared" si="956"/>
        <v>0.823825612972442-0.38096846638931i</v>
      </c>
      <c r="H3251" s="57" t="str">
        <f t="shared" si="957"/>
        <v>0.263355304625294-71.6191988959348i</v>
      </c>
      <c r="I3251" s="57" t="str">
        <f t="shared" si="958"/>
        <v>-0.363181209629985-0.640471404983999i</v>
      </c>
      <c r="K3251" s="57" t="str">
        <f t="shared" si="959"/>
        <v>0.000616110381294002-0.00104670289774928i</v>
      </c>
      <c r="L3251" s="57" t="str">
        <f t="shared" si="960"/>
        <v>0.000125-0.00261784727502047i</v>
      </c>
      <c r="M3251" s="57" t="str">
        <f t="shared" si="961"/>
        <v>0.0015-0.00126197744017704i</v>
      </c>
      <c r="N3251" s="57">
        <f t="shared" si="962"/>
        <v>4.4072513453588158</v>
      </c>
      <c r="O3251" s="57">
        <f t="shared" si="963"/>
        <v>17.834508117466299</v>
      </c>
      <c r="P3251" s="371">
        <f t="shared" si="964"/>
        <v>-17.834508117466299</v>
      </c>
      <c r="Q3251" s="371">
        <f t="shared" si="965"/>
        <v>175.59274865464118</v>
      </c>
      <c r="R3251" s="12">
        <f t="shared" si="966"/>
        <v>-4.4072513453588158</v>
      </c>
      <c r="S3251" s="57">
        <f t="shared" si="967"/>
        <v>191.66492641551054</v>
      </c>
      <c r="T3251" s="12">
        <f t="shared" si="950"/>
        <v>-17.834508117466299</v>
      </c>
    </row>
    <row r="3252" spans="1:20" x14ac:dyDescent="0.25">
      <c r="A3252" s="57">
        <f t="shared" si="951"/>
        <v>1208842.4613039037</v>
      </c>
      <c r="B3252" s="12">
        <f t="shared" si="968"/>
        <v>192393.25313588948</v>
      </c>
      <c r="C3252" s="57" t="str">
        <f t="shared" si="952"/>
        <v>-0.126983401605219+0.0105056991389074i</v>
      </c>
      <c r="D3252" s="57" t="str">
        <f t="shared" si="953"/>
        <v>3.16905687846838-3.99633804749115i</v>
      </c>
      <c r="E3252" s="57" t="str">
        <f t="shared" si="954"/>
        <v>46.3811547573363-158.241406651691i</v>
      </c>
      <c r="F3252" s="57" t="str">
        <f t="shared" si="955"/>
        <v>3.15912054654528-1.81147694051856i</v>
      </c>
      <c r="G3252" s="57" t="str">
        <f t="shared" si="956"/>
        <v>0.822721956725422-0.381903834292502i</v>
      </c>
      <c r="H3252" s="57" t="str">
        <f t="shared" si="957"/>
        <v>0.261088005953249-71.3452816195555i</v>
      </c>
      <c r="I3252" s="57" t="str">
        <f t="shared" si="958"/>
        <v>-0.362265543807288-0.637164138090533i</v>
      </c>
      <c r="K3252" s="57" t="str">
        <f t="shared" si="959"/>
        <v>0.000615505358575417-0.00104407069861272i</v>
      </c>
      <c r="L3252" s="57" t="str">
        <f t="shared" si="960"/>
        <v>0.000125-0.00260793711398732i</v>
      </c>
      <c r="M3252" s="57" t="str">
        <f t="shared" si="961"/>
        <v>0.0015-0.00125720007987352i</v>
      </c>
      <c r="N3252" s="57">
        <f t="shared" si="962"/>
        <v>4.7294723018678155</v>
      </c>
      <c r="O3252" s="57">
        <f t="shared" si="963"/>
        <v>17.895435875428426</v>
      </c>
      <c r="P3252" s="371">
        <f t="shared" si="964"/>
        <v>-17.895435875428426</v>
      </c>
      <c r="Q3252" s="371">
        <f t="shared" si="965"/>
        <v>175.27052769813218</v>
      </c>
      <c r="R3252" s="12">
        <f t="shared" si="966"/>
        <v>-4.7294723018678155</v>
      </c>
      <c r="S3252" s="57">
        <f t="shared" si="967"/>
        <v>192.39325313588947</v>
      </c>
      <c r="T3252" s="12">
        <f t="shared" si="950"/>
        <v>-17.895435875428426</v>
      </c>
    </row>
    <row r="3253" spans="1:20" x14ac:dyDescent="0.25">
      <c r="A3253" s="57">
        <f t="shared" si="951"/>
        <v>1213436.0626568585</v>
      </c>
      <c r="B3253" s="12">
        <f t="shared" si="968"/>
        <v>193124.34749780587</v>
      </c>
      <c r="C3253" s="57" t="str">
        <f t="shared" si="952"/>
        <v>-0.126032182767867+0.0111421032701269i</v>
      </c>
      <c r="D3253" s="57" t="str">
        <f t="shared" si="953"/>
        <v>3.15479476378202-3.99296294656781i</v>
      </c>
      <c r="E3253" s="57" t="str">
        <f t="shared" si="954"/>
        <v>45.5446587592225-158.028155046523i</v>
      </c>
      <c r="F3253" s="57" t="str">
        <f t="shared" si="955"/>
        <v>3.15486188359467-1.81375894388144i</v>
      </c>
      <c r="G3253" s="57" t="str">
        <f t="shared" si="956"/>
        <v>0.82161288365774-0.382838285788338i</v>
      </c>
      <c r="H3253" s="57" t="str">
        <f t="shared" si="957"/>
        <v>0.258839026935728-71.0724318430408i</v>
      </c>
      <c r="I3253" s="57" t="str">
        <f t="shared" si="958"/>
        <v>-0.361351903068938-0.633868816778595i</v>
      </c>
      <c r="K3253" s="57" t="str">
        <f t="shared" si="959"/>
        <v>0.000614897734483106-0.00104145050171023i</v>
      </c>
      <c r="L3253" s="57" t="str">
        <f t="shared" si="960"/>
        <v>0.000125-0.00259806446900511i</v>
      </c>
      <c r="M3253" s="57" t="str">
        <f t="shared" si="961"/>
        <v>0.0015-0.00125244080481523i</v>
      </c>
      <c r="N3253" s="57">
        <f t="shared" si="962"/>
        <v>5.0522021564990496</v>
      </c>
      <c r="O3253" s="57">
        <f t="shared" si="963"/>
        <v>17.956559369066973</v>
      </c>
      <c r="P3253" s="371">
        <f t="shared" si="964"/>
        <v>-17.956559369066973</v>
      </c>
      <c r="Q3253" s="371">
        <f t="shared" si="965"/>
        <v>174.94779784350095</v>
      </c>
      <c r="R3253" s="12">
        <f t="shared" si="966"/>
        <v>-5.0522021564990496</v>
      </c>
      <c r="S3253" s="57">
        <f t="shared" si="967"/>
        <v>193.12434749780587</v>
      </c>
      <c r="T3253" s="12">
        <f t="shared" si="950"/>
        <v>-17.956559369066973</v>
      </c>
    </row>
    <row r="3254" spans="1:20" x14ac:dyDescent="0.25">
      <c r="A3254" s="57">
        <f t="shared" si="951"/>
        <v>1218047.1196949545</v>
      </c>
      <c r="B3254" s="12">
        <f t="shared" si="968"/>
        <v>193858.22001829752</v>
      </c>
      <c r="C3254" s="57" t="str">
        <f t="shared" si="952"/>
        <v>-0.125081157085217+0.011769546888674i</v>
      </c>
      <c r="D3254" s="57" t="str">
        <f t="shared" si="953"/>
        <v>3.14055330614289-3.98953916912027i</v>
      </c>
      <c r="E3254" s="57" t="str">
        <f t="shared" si="954"/>
        <v>44.7095910407225-157.808954221071i</v>
      </c>
      <c r="F3254" s="57" t="str">
        <f t="shared" si="955"/>
        <v>3.15058239084113-1.81604224342753i</v>
      </c>
      <c r="G3254" s="57" t="str">
        <f t="shared" si="956"/>
        <v>0.820498385935943-0.383771787150196i</v>
      </c>
      <c r="H3254" s="57" t="str">
        <f t="shared" si="957"/>
        <v>0.256608221329954-70.8006451753864i</v>
      </c>
      <c r="I3254" s="57" t="str">
        <f t="shared" si="958"/>
        <v>-0.36044025416716-0.630585405038788i</v>
      </c>
      <c r="K3254" s="57" t="str">
        <f t="shared" si="959"/>
        <v>0.000614287498578527-0.00103884224528705i</v>
      </c>
      <c r="L3254" s="57" t="str">
        <f t="shared" si="960"/>
        <v>0.000125-0.00258822919805251i</v>
      </c>
      <c r="M3254" s="57" t="str">
        <f t="shared" si="961"/>
        <v>0.0015-0.00124769954653838i</v>
      </c>
      <c r="N3254" s="57">
        <f t="shared" si="962"/>
        <v>5.3754353167739737</v>
      </c>
      <c r="O3254" s="57">
        <f t="shared" si="963"/>
        <v>18.017879329641875</v>
      </c>
      <c r="P3254" s="371">
        <f t="shared" si="964"/>
        <v>-18.017879329641875</v>
      </c>
      <c r="Q3254" s="371">
        <f t="shared" si="965"/>
        <v>174.62456468322603</v>
      </c>
      <c r="R3254" s="12">
        <f t="shared" si="966"/>
        <v>-5.3754353167739737</v>
      </c>
      <c r="S3254" s="57">
        <f t="shared" si="967"/>
        <v>193.85822001829752</v>
      </c>
      <c r="T3254" s="12">
        <f t="shared" si="950"/>
        <v>-18.017879329641875</v>
      </c>
    </row>
    <row r="3255" spans="1:20" x14ac:dyDescent="0.25">
      <c r="A3255" s="57">
        <f t="shared" si="951"/>
        <v>1222675.6987497953</v>
      </c>
      <c r="B3255" s="12">
        <f t="shared" si="968"/>
        <v>194594.88125436706</v>
      </c>
      <c r="C3255" s="57" t="str">
        <f t="shared" si="952"/>
        <v>-0.124130396277345+0.0123880361330073i</v>
      </c>
      <c r="D3255" s="57" t="str">
        <f t="shared" si="953"/>
        <v>3.12633286954126-3.98606689855873i</v>
      </c>
      <c r="E3255" s="57" t="str">
        <f t="shared" si="954"/>
        <v>43.8760210872737-157.583810984747i</v>
      </c>
      <c r="F3255" s="57" t="str">
        <f t="shared" si="955"/>
        <v>3.14628203911481-1.81832669018046i</v>
      </c>
      <c r="G3255" s="57" t="str">
        <f t="shared" si="956"/>
        <v>0.819378455963428-0.384704304455275i</v>
      </c>
      <c r="H3255" s="57" t="str">
        <f t="shared" si="957"/>
        <v>0.254395444149503-70.5299172462668i</v>
      </c>
      <c r="I3255" s="57" t="str">
        <f t="shared" si="958"/>
        <v>-0.359530564177202-0.627313867161646i</v>
      </c>
      <c r="K3255" s="57" t="str">
        <f t="shared" si="959"/>
        <v>0.000613674640534793-0.00103624586763348i</v>
      </c>
      <c r="L3255" s="57" t="str">
        <f t="shared" si="960"/>
        <v>0.000125-0.00257843115964585i</v>
      </c>
      <c r="M3255" s="57" t="str">
        <f t="shared" si="961"/>
        <v>0.0015-0.00124297623683839i</v>
      </c>
      <c r="N3255" s="57">
        <f t="shared" si="962"/>
        <v>5.6991661306813626</v>
      </c>
      <c r="O3255" s="57">
        <f t="shared" si="963"/>
        <v>18.079396481203222</v>
      </c>
      <c r="P3255" s="371">
        <f t="shared" si="964"/>
        <v>-18.079396481203222</v>
      </c>
      <c r="Q3255" s="371">
        <f t="shared" si="965"/>
        <v>174.30083386931864</v>
      </c>
      <c r="R3255" s="12">
        <f t="shared" si="966"/>
        <v>-5.6991661306813626</v>
      </c>
      <c r="S3255" s="57">
        <f t="shared" si="967"/>
        <v>194.59488125436707</v>
      </c>
      <c r="T3255" s="12">
        <f t="shared" si="950"/>
        <v>-18.079396481203222</v>
      </c>
    </row>
    <row r="3256" spans="1:20" x14ac:dyDescent="0.25">
      <c r="A3256" s="57">
        <f t="shared" si="951"/>
        <v>1227321.8664050447</v>
      </c>
      <c r="B3256" s="12">
        <f t="shared" si="968"/>
        <v>195334.34180313366</v>
      </c>
      <c r="C3256" s="57" t="str">
        <f t="shared" si="952"/>
        <v>-0.123179972274242+0.0129975781259546i</v>
      </c>
      <c r="D3256" s="57" t="str">
        <f t="shared" si="953"/>
        <v>3.11213381568599-3.98254632147238i</v>
      </c>
      <c r="E3256" s="57" t="str">
        <f t="shared" si="954"/>
        <v>43.0440184624177-157.352733191012i</v>
      </c>
      <c r="F3256" s="57" t="str">
        <f t="shared" si="955"/>
        <v>3.14196080016709-1.82061213448695i</v>
      </c>
      <c r="G3256" s="57" t="str">
        <f t="shared" si="956"/>
        <v>0.818253086383454-0.385635803585982i</v>
      </c>
      <c r="H3256" s="57" t="str">
        <f t="shared" si="957"/>
        <v>0.25220055165225-70.2602437059085i</v>
      </c>
      <c r="I3256" s="57" t="str">
        <f t="shared" si="958"/>
        <v>-0.358622800496565-0.624054167735761i</v>
      </c>
      <c r="K3256" s="57" t="str">
        <f t="shared" si="959"/>
        <v>0.000613059150138138-0.00103366130708437i</v>
      </c>
      <c r="L3256" s="57" t="str">
        <f t="shared" si="960"/>
        <v>0.000125-0.00256867021283707i</v>
      </c>
      <c r="M3256" s="57" t="str">
        <f t="shared" si="961"/>
        <v>0.0015-0.00123827080776887i</v>
      </c>
      <c r="N3256" s="57">
        <f t="shared" si="962"/>
        <v>6.0233888871901797</v>
      </c>
      <c r="O3256" s="57">
        <f t="shared" si="963"/>
        <v>18.141111540444122</v>
      </c>
      <c r="P3256" s="371">
        <f t="shared" si="964"/>
        <v>-18.141111540444122</v>
      </c>
      <c r="Q3256" s="371">
        <f t="shared" si="965"/>
        <v>173.97661111280982</v>
      </c>
      <c r="R3256" s="12">
        <f t="shared" si="966"/>
        <v>-6.0233888871901797</v>
      </c>
      <c r="S3256" s="57">
        <f t="shared" si="967"/>
        <v>195.33434180313367</v>
      </c>
      <c r="T3256" s="12">
        <f t="shared" si="950"/>
        <v>-18.141111540444122</v>
      </c>
    </row>
    <row r="3257" spans="1:20" x14ac:dyDescent="0.25">
      <c r="A3257" s="57">
        <f t="shared" si="951"/>
        <v>1231985.689497384</v>
      </c>
      <c r="B3257" s="12">
        <f t="shared" si="968"/>
        <v>196076.61230198559</v>
      </c>
      <c r="C3257" s="57" t="str">
        <f t="shared" si="952"/>
        <v>-0.122229957197749+0.0135981809823175i</v>
      </c>
      <c r="D3257" s="57" t="str">
        <f t="shared" si="953"/>
        <v>3.09795650397045-3.97897762759685i</v>
      </c>
      <c r="E3257" s="57" t="str">
        <f t="shared" si="954"/>
        <v>42.2136527886029-157.115729742449i</v>
      </c>
      <c r="F3257" s="57" t="str">
        <f t="shared" si="955"/>
        <v>3.13761864668186-1.82289842602168i</v>
      </c>
      <c r="G3257" s="57" t="str">
        <f t="shared" si="956"/>
        <v>0.817122270082162-0.386566250231363i</v>
      </c>
      <c r="H3257" s="57" t="str">
        <f t="shared" si="957"/>
        <v>0.25002340132846-69.9916202249674i</v>
      </c>
      <c r="I3257" s="57" t="str">
        <f t="shared" si="958"/>
        <v>-0.35771693084412-0.620806271645808i</v>
      </c>
      <c r="K3257" s="57" t="str">
        <f t="shared" si="959"/>
        <v>0.000612441017289395-0.00103108850201873i</v>
      </c>
      <c r="L3257" s="57" t="str">
        <f t="shared" si="960"/>
        <v>0.000125-0.00255894621721167i</v>
      </c>
      <c r="M3257" s="57" t="str">
        <f t="shared" si="961"/>
        <v>0.0015-0.00123358319164064i</v>
      </c>
      <c r="N3257" s="57">
        <f t="shared" si="962"/>
        <v>6.3480978167854119</v>
      </c>
      <c r="O3257" s="57">
        <f t="shared" si="963"/>
        <v>18.203025216556981</v>
      </c>
      <c r="P3257" s="371">
        <f t="shared" si="964"/>
        <v>-18.203025216556981</v>
      </c>
      <c r="Q3257" s="371">
        <f t="shared" si="965"/>
        <v>173.65190218321459</v>
      </c>
      <c r="R3257" s="12">
        <f t="shared" si="966"/>
        <v>-6.3480978167854119</v>
      </c>
      <c r="S3257" s="57">
        <f t="shared" si="967"/>
        <v>196.07661230198559</v>
      </c>
      <c r="T3257" s="12">
        <f t="shared" si="950"/>
        <v>-18.203025216556981</v>
      </c>
    </row>
    <row r="3258" spans="1:20" x14ac:dyDescent="0.25">
      <c r="A3258" s="57">
        <f t="shared" si="951"/>
        <v>1236667.2351174741</v>
      </c>
      <c r="B3258" s="12">
        <f t="shared" si="968"/>
        <v>196821.70342873313</v>
      </c>
      <c r="C3258" s="57" t="str">
        <f t="shared" si="952"/>
        <v>-0.121280423343274+0.0141898538161079i</v>
      </c>
      <c r="D3258" s="57" t="str">
        <f t="shared" si="953"/>
        <v>3.08380129143908-3.97536100978201i</v>
      </c>
      <c r="E3258" s="57" t="str">
        <f t="shared" si="954"/>
        <v>41.3849937278027-156.872810595444i</v>
      </c>
      <c r="F3258" s="57" t="str">
        <f t="shared" si="955"/>
        <v>3.13325555228723-1.82518541379291i</v>
      </c>
      <c r="G3258" s="57" t="str">
        <f t="shared" si="956"/>
        <v>0.815986000191591-0.387495609888577i</v>
      </c>
      <c r="H3258" s="57" t="str">
        <f t="shared" si="957"/>
        <v>0.247863851888993-69.7240424944044i</v>
      </c>
      <c r="I3258" s="57" t="str">
        <f t="shared" si="958"/>
        <v>-0.356812923259345-0.617570144070621i</v>
      </c>
      <c r="K3258" s="57" t="str">
        <f t="shared" si="959"/>
        <v>0.000611820232005477-0.0010285273908593i</v>
      </c>
      <c r="L3258" s="57" t="str">
        <f t="shared" si="960"/>
        <v>0.000125-0.00254925903288669i</v>
      </c>
      <c r="M3258" s="57" t="str">
        <f t="shared" si="961"/>
        <v>0.0015-0.00122891332102076i</v>
      </c>
      <c r="N3258" s="57">
        <f t="shared" si="962"/>
        <v>6.6732870920248502</v>
      </c>
      <c r="O3258" s="57">
        <f t="shared" si="963"/>
        <v>18.265138211088988</v>
      </c>
      <c r="P3258" s="371">
        <f t="shared" si="964"/>
        <v>-18.265138211088988</v>
      </c>
      <c r="Q3258" s="371">
        <f t="shared" si="965"/>
        <v>173.32671290797515</v>
      </c>
      <c r="R3258" s="12">
        <f t="shared" si="966"/>
        <v>-6.6732870920248502</v>
      </c>
      <c r="S3258" s="57">
        <f t="shared" si="967"/>
        <v>196.82170342873314</v>
      </c>
      <c r="T3258" s="12">
        <f t="shared" si="950"/>
        <v>-18.265138211088988</v>
      </c>
    </row>
    <row r="3259" spans="1:20" x14ac:dyDescent="0.25">
      <c r="A3259" s="57">
        <f t="shared" si="951"/>
        <v>1241366.5706109204</v>
      </c>
      <c r="B3259" s="12">
        <f t="shared" si="968"/>
        <v>197569.62590176234</v>
      </c>
      <c r="C3259" s="57" t="str">
        <f t="shared" si="952"/>
        <v>-0.120331443161266+0.0147726067473904i</v>
      </c>
      <c r="D3259" s="57" t="str">
        <f t="shared" si="953"/>
        <v>3.06966853275455-3.97169666395886i</v>
      </c>
      <c r="E3259" s="57" t="str">
        <f t="shared" si="954"/>
        <v>40.5581109619487-156.62398676444i</v>
      </c>
      <c r="F3259" s="57" t="str">
        <f t="shared" si="955"/>
        <v>3.12887149156714-1.82747294614797i</v>
      </c>
      <c r="G3259" s="57" t="str">
        <f t="shared" si="956"/>
        <v>0.814844270092691-0.388423847864418i</v>
      </c>
      <c r="H3259" s="57" t="str">
        <f t="shared" si="957"/>
        <v>0.245721763253639-69.4575062253635i</v>
      </c>
      <c r="I3259" s="57" t="str">
        <f t="shared" si="958"/>
        <v>-0.35591074610152-0.614345750481259i</v>
      </c>
      <c r="K3259" s="57" t="str">
        <f t="shared" si="959"/>
        <v>0.000611196784420885-0.00102597791207217i</v>
      </c>
      <c r="L3259" s="57" t="str">
        <f t="shared" si="960"/>
        <v>0.000125-0.00253960852050876i</v>
      </c>
      <c r="M3259" s="57" t="str">
        <f t="shared" si="961"/>
        <v>0.0015-0.00122426112873158i</v>
      </c>
      <c r="N3259" s="57">
        <f t="shared" si="962"/>
        <v>6.9989508281089741</v>
      </c>
      <c r="O3259" s="57">
        <f t="shared" si="963"/>
        <v>18.327451217799293</v>
      </c>
      <c r="P3259" s="371">
        <f t="shared" si="964"/>
        <v>-18.327451217799293</v>
      </c>
      <c r="Q3259" s="371">
        <f t="shared" si="965"/>
        <v>173.00104917189103</v>
      </c>
      <c r="R3259" s="12">
        <f t="shared" si="966"/>
        <v>-6.9989508281089741</v>
      </c>
      <c r="S3259" s="57">
        <f t="shared" si="967"/>
        <v>197.56962590176235</v>
      </c>
      <c r="T3259" s="12">
        <f t="shared" si="950"/>
        <v>-18.327451217799293</v>
      </c>
    </row>
    <row r="3260" spans="1:20" x14ac:dyDescent="0.25">
      <c r="A3260" s="57">
        <f t="shared" si="951"/>
        <v>1246083.7635792419</v>
      </c>
      <c r="B3260" s="12">
        <f t="shared" si="968"/>
        <v>198320.39048018903</v>
      </c>
      <c r="C3260" s="57" t="str">
        <f t="shared" si="952"/>
        <v>-0.119383089238451+0.0153464509087495i</v>
      </c>
      <c r="D3260" s="57" t="str">
        <f t="shared" si="953"/>
        <v>3.0555585801653-3.96798478910625i</v>
      </c>
      <c r="E3260" s="57" t="str">
        <f t="shared" si="954"/>
        <v>39.7330741731873-156.369270325777i</v>
      </c>
      <c r="F3260" s="57" t="str">
        <f t="shared" si="955"/>
        <v>3.12446644007283-1.82976087077903i</v>
      </c>
      <c r="G3260" s="57" t="str">
        <f t="shared" si="956"/>
        <v>0.813697073418339-0.389350929276879i</v>
      </c>
      <c r="H3260" s="57" t="str">
        <f t="shared" si="957"/>
        <v>0.243596996539567-69.1920071490509i</v>
      </c>
      <c r="I3260" s="57" t="str">
        <f t="shared" si="958"/>
        <v>-0.355010368048968-0.611133056639042i</v>
      </c>
      <c r="K3260" s="57" t="str">
        <f t="shared" si="959"/>
        <v>0.000610570664789185-0.00102344000416642i</v>
      </c>
      <c r="L3260" s="57" t="str">
        <f t="shared" si="960"/>
        <v>0.000125-0.00252999454125201i</v>
      </c>
      <c r="M3260" s="57" t="str">
        <f t="shared" si="961"/>
        <v>0.0015-0.00121962654784975i</v>
      </c>
      <c r="N3260" s="57">
        <f t="shared" si="962"/>
        <v>7.3250830834774945</v>
      </c>
      <c r="O3260" s="57">
        <f t="shared" si="963"/>
        <v>18.389964922517976</v>
      </c>
      <c r="P3260" s="371">
        <f t="shared" si="964"/>
        <v>-18.389964922517976</v>
      </c>
      <c r="Q3260" s="371">
        <f t="shared" si="965"/>
        <v>172.67491691652251</v>
      </c>
      <c r="R3260" s="12">
        <f t="shared" si="966"/>
        <v>-7.3250830834774945</v>
      </c>
      <c r="S3260" s="57">
        <f t="shared" si="967"/>
        <v>198.32039048018902</v>
      </c>
      <c r="T3260" s="12">
        <f t="shared" si="950"/>
        <v>-18.389964922517976</v>
      </c>
    </row>
    <row r="3261" spans="1:20" x14ac:dyDescent="0.25">
      <c r="A3261" s="57">
        <f t="shared" si="951"/>
        <v>1250818.8818808431</v>
      </c>
      <c r="B3261" s="12">
        <f t="shared" si="968"/>
        <v>199074.00796401376</v>
      </c>
      <c r="C3261" s="57" t="str">
        <f t="shared" si="952"/>
        <v>-0.118435434278869+0.0159113984513472i</v>
      </c>
      <c r="D3261" s="57" t="str">
        <f t="shared" si="953"/>
        <v>3.04147178347367-3.96422558721709i</v>
      </c>
      <c r="E3261" s="57" t="str">
        <f t="shared" si="954"/>
        <v>38.9099530239748-156.108674421099i</v>
      </c>
      <c r="F3261" s="57" t="str">
        <f t="shared" si="955"/>
        <v>3.1200403743345-1.83204903472898i</v>
      </c>
      <c r="G3261" s="57" t="str">
        <f t="shared" si="956"/>
        <v>0.812544404056352-0.390276819056756i</v>
      </c>
      <c r="H3261" s="57" t="str">
        <f t="shared" si="957"/>
        <v>0.241489414049909-68.9275410166145i</v>
      </c>
      <c r="I3261" s="57" t="str">
        <f t="shared" si="958"/>
        <v>-0.354111758098281-0.607932028593619i</v>
      </c>
      <c r="K3261" s="57" t="str">
        <f t="shared" si="959"/>
        <v>0.000609941863484537-0.00102091360569375i</v>
      </c>
      <c r="L3261" s="57" t="str">
        <f t="shared" si="960"/>
        <v>0.000125-0.00252041695681611i</v>
      </c>
      <c r="M3261" s="57" t="str">
        <f t="shared" si="961"/>
        <v>0.0015-0.00121500951170527i</v>
      </c>
      <c r="N3261" s="57">
        <f t="shared" si="962"/>
        <v>7.6516778604177489</v>
      </c>
      <c r="O3261" s="57">
        <f t="shared" si="963"/>
        <v>18.452680003005067</v>
      </c>
      <c r="P3261" s="371">
        <f t="shared" si="964"/>
        <v>-18.452680003005067</v>
      </c>
      <c r="Q3261" s="371">
        <f t="shared" si="965"/>
        <v>172.34832213958225</v>
      </c>
      <c r="R3261" s="12">
        <f t="shared" si="966"/>
        <v>-7.6516778604177489</v>
      </c>
      <c r="S3261" s="57">
        <f t="shared" si="967"/>
        <v>199.07400796401376</v>
      </c>
      <c r="T3261" s="12">
        <f t="shared" si="950"/>
        <v>-18.452680003005067</v>
      </c>
    </row>
    <row r="3262" spans="1:20" x14ac:dyDescent="0.25">
      <c r="A3262" s="57">
        <f t="shared" si="951"/>
        <v>1255571.9936319904</v>
      </c>
      <c r="B3262" s="12">
        <f t="shared" si="968"/>
        <v>199830.489194277</v>
      </c>
      <c r="C3262" s="57" t="str">
        <f t="shared" si="952"/>
        <v>-0.117488551084681+0.0164674625505817i</v>
      </c>
      <c r="D3262" s="57" t="str">
        <f t="shared" si="953"/>
        <v>3.0274084900047-3.96041926326429i</v>
      </c>
      <c r="E3262" s="57" t="str">
        <f t="shared" si="954"/>
        <v>38.0888171370155-155.842213260323i</v>
      </c>
      <c r="F3262" s="57" t="str">
        <f t="shared" si="955"/>
        <v>3.11559327187283-1.83433728439751i</v>
      </c>
      <c r="G3262" s="57" t="str">
        <f t="shared" si="956"/>
        <v>0.811386256152495-0.391201481949306i</v>
      </c>
      <c r="H3262" s="57" t="str">
        <f t="shared" si="957"/>
        <v>0.239398879262439-68.6641035990233i</v>
      </c>
      <c r="I3262" s="57" t="str">
        <f t="shared" si="958"/>
        <v>-0.353214885563577-0.604742632680994i</v>
      </c>
      <c r="K3262" s="57" t="str">
        <f t="shared" si="959"/>
        <v>0.000609310371003213-0.00101839865524818i</v>
      </c>
      <c r="L3262" s="57" t="str">
        <f t="shared" si="960"/>
        <v>0.000125-0.00251087562942429i</v>
      </c>
      <c r="M3262" s="57" t="str">
        <f t="shared" si="961"/>
        <v>0.0015-0.00121040995388052i</v>
      </c>
      <c r="N3262" s="57">
        <f t="shared" si="962"/>
        <v>7.978729105696317</v>
      </c>
      <c r="O3262" s="57">
        <f t="shared" si="963"/>
        <v>18.515597128812363</v>
      </c>
      <c r="P3262" s="371">
        <f t="shared" si="964"/>
        <v>-18.515597128812363</v>
      </c>
      <c r="Q3262" s="371">
        <f t="shared" si="965"/>
        <v>172.02127089430368</v>
      </c>
      <c r="R3262" s="12">
        <f t="shared" si="966"/>
        <v>-7.978729105696317</v>
      </c>
      <c r="S3262" s="57">
        <f t="shared" si="967"/>
        <v>199.83048919427699</v>
      </c>
      <c r="T3262" s="12">
        <f t="shared" si="950"/>
        <v>-18.515597128812363</v>
      </c>
    </row>
    <row r="3263" spans="1:20" x14ac:dyDescent="0.25">
      <c r="A3263" s="57">
        <f t="shared" si="951"/>
        <v>1260343.1672077919</v>
      </c>
      <c r="B3263" s="12">
        <f t="shared" si="968"/>
        <v>200589.84505321525</v>
      </c>
      <c r="C3263" s="57" t="str">
        <f t="shared" si="952"/>
        <v>-0.116542512536799+0.017014657411333i</v>
      </c>
      <c r="D3263" s="57" t="str">
        <f t="shared" si="953"/>
        <v>3.01336904457523-3.95656602516622i</v>
      </c>
      <c r="E3263" s="57" t="str">
        <f t="shared" si="954"/>
        <v>37.2697360750642-155.569902124174i</v>
      </c>
      <c r="F3263" s="57" t="str">
        <f t="shared" si="955"/>
        <v>3.11112511121055-1.83662546554743i</v>
      </c>
      <c r="G3263" s="57" t="str">
        <f t="shared" si="956"/>
        <v>0.810222624113487-0.392124882515943i</v>
      </c>
      <c r="H3263" s="57" t="str">
        <f t="shared" si="957"/>
        <v>0.237325256818413-68.4016906869524i</v>
      </c>
      <c r="I3263" s="57" t="str">
        <f t="shared" si="958"/>
        <v>-0.352319720075794-0.601564835521598i</v>
      </c>
      <c r="K3263" s="57" t="str">
        <f t="shared" si="959"/>
        <v>0.000608676177965116-0.00101589509146576i</v>
      </c>
      <c r="L3263" s="57" t="str">
        <f t="shared" si="960"/>
        <v>0.000125-0.00250137042182137i</v>
      </c>
      <c r="M3263" s="57" t="str">
        <f t="shared" si="961"/>
        <v>0.0015-0.00120582780820933i</v>
      </c>
      <c r="N3263" s="57">
        <f t="shared" si="962"/>
        <v>8.3062307112070357</v>
      </c>
      <c r="O3263" s="57">
        <f t="shared" si="963"/>
        <v>18.578716961145059</v>
      </c>
      <c r="P3263" s="371">
        <f t="shared" si="964"/>
        <v>-18.578716961145059</v>
      </c>
      <c r="Q3263" s="371">
        <f t="shared" si="965"/>
        <v>171.69376928879296</v>
      </c>
      <c r="R3263" s="12">
        <f t="shared" si="966"/>
        <v>-8.3062307112070357</v>
      </c>
      <c r="S3263" s="57">
        <f t="shared" si="967"/>
        <v>200.58984505321524</v>
      </c>
      <c r="T3263" s="12">
        <f t="shared" si="950"/>
        <v>-18.578716961145059</v>
      </c>
    </row>
    <row r="3264" spans="1:20" x14ac:dyDescent="0.25">
      <c r="A3264" s="57">
        <f t="shared" si="951"/>
        <v>1265132.4712431815</v>
      </c>
      <c r="B3264" s="12">
        <f t="shared" si="968"/>
        <v>201352.08646441746</v>
      </c>
      <c r="C3264" s="57" t="str">
        <f t="shared" si="952"/>
        <v>-0.115597391575315+0.0175529982727942i</v>
      </c>
      <c r="D3264" s="57" t="str">
        <f t="shared" si="953"/>
        <v>2.99935378946385-3.95266608375193i</v>
      </c>
      <c r="E3264" s="57" t="str">
        <f t="shared" si="954"/>
        <v>36.4527793205831-155.291757366271i</v>
      </c>
      <c r="F3264" s="57" t="str">
        <f t="shared" si="955"/>
        <v>3.10663587188388-1.83891342331102i</v>
      </c>
      <c r="G3264" s="57" t="str">
        <f t="shared" si="956"/>
        <v>0.809053502610009-0.393046985135982i</v>
      </c>
      <c r="H3264" s="57" t="str">
        <f t="shared" si="957"/>
        <v>0.235268412511466-68.1402980906616i</v>
      </c>
      <c r="I3264" s="57" t="str">
        <f t="shared" si="958"/>
        <v>-0.351426231581942-0.59839860401827i</v>
      </c>
      <c r="K3264" s="57" t="str">
        <f t="shared" si="959"/>
        <v>0.000608039275115312-0.00101340285302429i</v>
      </c>
      <c r="L3264" s="57" t="str">
        <f t="shared" si="960"/>
        <v>0.000125-0.00249190119727174i</v>
      </c>
      <c r="M3264" s="57" t="str">
        <f t="shared" si="961"/>
        <v>0.0015-0.00120126300877598i</v>
      </c>
      <c r="N3264" s="57">
        <f t="shared" si="962"/>
        <v>8.6341765146412399</v>
      </c>
      <c r="O3264" s="57">
        <f t="shared" si="963"/>
        <v>18.642040152725656</v>
      </c>
      <c r="P3264" s="371">
        <f t="shared" si="964"/>
        <v>-18.642040152725656</v>
      </c>
      <c r="Q3264" s="371">
        <f t="shared" si="965"/>
        <v>171.36582348535876</v>
      </c>
      <c r="R3264" s="12">
        <f t="shared" si="966"/>
        <v>-8.6341765146412399</v>
      </c>
      <c r="S3264" s="57">
        <f t="shared" si="967"/>
        <v>201.35208646441745</v>
      </c>
      <c r="T3264" s="12">
        <f t="shared" si="950"/>
        <v>-18.642040152725656</v>
      </c>
    </row>
    <row r="3265" spans="1:20" x14ac:dyDescent="0.25">
      <c r="A3265" s="57">
        <f t="shared" si="951"/>
        <v>1269939.9746339056</v>
      </c>
      <c r="B3265" s="12">
        <f t="shared" si="968"/>
        <v>202117.22439298226</v>
      </c>
      <c r="C3265" s="57" t="str">
        <f t="shared" si="952"/>
        <v>-0.11465326117974+0.0180825014128601i</v>
      </c>
      <c r="D3265" s="57" t="str">
        <f t="shared" si="953"/>
        <v>2.98536306438103-3.94871965272574i</v>
      </c>
      <c r="E3265" s="57" t="str">
        <f t="shared" si="954"/>
        <v>35.6380162552978-155.007796414755i</v>
      </c>
      <c r="F3265" s="57" t="str">
        <f t="shared" si="955"/>
        <v>3.10212553445416-1.8412010021967i</v>
      </c>
      <c r="G3265" s="57" t="str">
        <f t="shared" si="956"/>
        <v>0.807878886579696-0.39396775400843i</v>
      </c>
      <c r="H3265" s="57" t="str">
        <f t="shared" si="957"/>
        <v>0.233228213276679-67.8799216398818i</v>
      </c>
      <c r="I3265" s="57" t="str">
        <f t="shared" si="958"/>
        <v>-0.350534390344424-0.59524390535434i</v>
      </c>
      <c r="K3265" s="57" t="str">
        <f t="shared" si="959"/>
        <v>0.000607399653325575-0.00101092187864303i</v>
      </c>
      <c r="L3265" s="57" t="str">
        <f t="shared" si="960"/>
        <v>0.000125-0.00248246781955742i</v>
      </c>
      <c r="M3265" s="57" t="str">
        <f t="shared" si="961"/>
        <v>0.0015-0.00119671548991431i</v>
      </c>
      <c r="N3265" s="57">
        <f t="shared" si="962"/>
        <v>8.9625603001687466</v>
      </c>
      <c r="O3265" s="57">
        <f t="shared" si="963"/>
        <v>18.705567347660448</v>
      </c>
      <c r="P3265" s="371">
        <f t="shared" si="964"/>
        <v>-18.705567347660448</v>
      </c>
      <c r="Q3265" s="371">
        <f t="shared" si="965"/>
        <v>171.03743969983125</v>
      </c>
      <c r="R3265" s="12">
        <f t="shared" si="966"/>
        <v>-8.9625603001687466</v>
      </c>
      <c r="S3265" s="57">
        <f t="shared" si="967"/>
        <v>202.11722439298225</v>
      </c>
      <c r="T3265" s="12">
        <f t="shared" si="950"/>
        <v>-18.705567347660448</v>
      </c>
    </row>
    <row r="3266" spans="1:20" x14ac:dyDescent="0.25">
      <c r="A3266" s="57">
        <f t="shared" si="951"/>
        <v>1274765.7465375145</v>
      </c>
      <c r="B3266" s="12">
        <f t="shared" si="968"/>
        <v>202885.26984567559</v>
      </c>
      <c r="C3266" s="57" t="str">
        <f t="shared" si="952"/>
        <v>-0.113710194349116+0.0186031841521075i</v>
      </c>
      <c r="D3266" s="57" t="str">
        <f t="shared" si="953"/>
        <v>2.97139720644027-3.94472694863215i</v>
      </c>
      <c r="E3266" s="57" t="str">
        <f t="shared" si="954"/>
        <v>34.8255161396308-154.718037773472i</v>
      </c>
      <c r="F3266" s="57" t="str">
        <f t="shared" si="955"/>
        <v>3.09759408051931-1.84348804609584i</v>
      </c>
      <c r="G3266" s="57" t="str">
        <f t="shared" si="956"/>
        <v>0.80669877123013-0.39488715315382i</v>
      </c>
      <c r="H3266" s="57" t="str">
        <f t="shared" si="957"/>
        <v>0.231204527179732-67.6205571836992i</v>
      </c>
      <c r="I3266" s="57" t="str">
        <f t="shared" si="958"/>
        <v>-0.349644166940349-0.592100706991637i</v>
      </c>
      <c r="K3266" s="57" t="str">
        <f t="shared" si="959"/>
        <v>0.000606757303595933-0.00100845210708255i</v>
      </c>
      <c r="L3266" s="57" t="str">
        <f t="shared" si="960"/>
        <v>0.000125-0.00247307015297611i</v>
      </c>
      <c r="M3266" s="57" t="str">
        <f t="shared" si="961"/>
        <v>0.0015-0.00119218518620672i</v>
      </c>
      <c r="N3266" s="57">
        <f t="shared" si="962"/>
        <v>9.2913757991458681</v>
      </c>
      <c r="O3266" s="57">
        <f t="shared" si="963"/>
        <v>18.769299181304312</v>
      </c>
      <c r="P3266" s="371">
        <f t="shared" si="964"/>
        <v>-18.769299181304312</v>
      </c>
      <c r="Q3266" s="371">
        <f t="shared" si="965"/>
        <v>170.70862420085413</v>
      </c>
      <c r="R3266" s="12">
        <f t="shared" si="966"/>
        <v>-9.2913757991458681</v>
      </c>
      <c r="S3266" s="57">
        <f t="shared" si="967"/>
        <v>202.88526984567559</v>
      </c>
      <c r="T3266" s="12">
        <f t="shared" si="950"/>
        <v>-18.769299181304312</v>
      </c>
    </row>
    <row r="3267" spans="1:20" x14ac:dyDescent="0.25">
      <c r="A3267" s="57">
        <f t="shared" si="951"/>
        <v>1279609.8563743569</v>
      </c>
      <c r="B3267" s="12">
        <f t="shared" si="968"/>
        <v>203656.23387108915</v>
      </c>
      <c r="C3267" s="57" t="str">
        <f t="shared" si="952"/>
        <v>-0.11276826408191+0.0191150648573156i</v>
      </c>
      <c r="D3267" s="57" t="str">
        <f t="shared" si="953"/>
        <v>2.9574565501295-3.9406881908194i</v>
      </c>
      <c r="E3267" s="57" t="str">
        <f t="shared" si="954"/>
        <v>34.0153480920298-154.422501022675i</v>
      </c>
      <c r="F3267" s="57" t="str">
        <f t="shared" si="955"/>
        <v>3.09304149272518-1.84577439828957i</v>
      </c>
      <c r="G3267" s="57" t="str">
        <f t="shared" si="956"/>
        <v>0.805513152041833-0.395805146416092i</v>
      </c>
      <c r="H3267" s="57" t="str">
        <f t="shared" si="957"/>
        <v>0.229197223406161-67.3622005904385i</v>
      </c>
      <c r="I3267" s="57" t="str">
        <f t="shared" si="958"/>
        <v>-0.348755532260819-0.58896897666847i</v>
      </c>
      <c r="K3267" s="57" t="str">
        <f t="shared" si="959"/>
        <v>0.000606112217056216-0.00100599347714445i</v>
      </c>
      <c r="L3267" s="57" t="str">
        <f t="shared" si="960"/>
        <v>0.000125-0.00246370806233922i</v>
      </c>
      <c r="M3267" s="57" t="str">
        <f t="shared" si="961"/>
        <v>0.0015-0.00118767203248328i</v>
      </c>
      <c r="N3267" s="57">
        <f t="shared" si="962"/>
        <v>9.6206166908359592</v>
      </c>
      <c r="O3267" s="57">
        <f t="shared" si="963"/>
        <v>18.833236280131839</v>
      </c>
      <c r="P3267" s="371">
        <f t="shared" si="964"/>
        <v>-18.833236280131839</v>
      </c>
      <c r="Q3267" s="371">
        <f t="shared" si="965"/>
        <v>170.37938330916404</v>
      </c>
      <c r="R3267" s="12">
        <f t="shared" si="966"/>
        <v>-9.6206166908359592</v>
      </c>
      <c r="S3267" s="57">
        <f t="shared" si="967"/>
        <v>203.65623387108914</v>
      </c>
      <c r="T3267" s="12">
        <f t="shared" si="950"/>
        <v>-18.833236280131839</v>
      </c>
    </row>
    <row r="3268" spans="1:20" x14ac:dyDescent="0.25">
      <c r="A3268" s="57">
        <f t="shared" si="951"/>
        <v>1284472.3738285794</v>
      </c>
      <c r="B3268" s="12">
        <f t="shared" si="968"/>
        <v>204430.12755979929</v>
      </c>
      <c r="C3268" s="57" t="str">
        <f t="shared" si="952"/>
        <v>-0.111827543355826+0.0196181629445549i</v>
      </c>
      <c r="D3268" s="57" t="str">
        <f t="shared" si="953"/>
        <v>2.94354142728289-3.93660360140364i</v>
      </c>
      <c r="E3268" s="57" t="str">
        <f t="shared" si="954"/>
        <v>33.2075810682436-154.121206819292i</v>
      </c>
      <c r="F3268" s="57" t="str">
        <f t="shared" si="955"/>
        <v>3.08846775477725-1.84805990145622i</v>
      </c>
      <c r="G3268" s="57" t="str">
        <f t="shared" si="956"/>
        <v>0.804322024771241-0.396721697464522i</v>
      </c>
      <c r="H3268" s="57" t="str">
        <f t="shared" si="957"/>
        <v>0.227206172250764-67.1048477475532i</v>
      </c>
      <c r="I3268" s="57" t="str">
        <f t="shared" si="958"/>
        <v>-0.347868457510337-0.585848682397722i</v>
      </c>
      <c r="K3268" s="57" t="str">
        <f t="shared" si="959"/>
        <v>0.000605464384967621-0.00100354592767126i</v>
      </c>
      <c r="L3268" s="57" t="str">
        <f t="shared" si="960"/>
        <v>0.000125-0.00245438141296994i</v>
      </c>
      <c r="M3268" s="57" t="str">
        <f t="shared" si="961"/>
        <v>0.0015-0.00118317596382077i</v>
      </c>
      <c r="N3268" s="57">
        <f t="shared" si="962"/>
        <v>9.9502766031490353</v>
      </c>
      <c r="O3268" s="57">
        <f t="shared" si="963"/>
        <v>18.897379261605352</v>
      </c>
      <c r="P3268" s="371">
        <f t="shared" si="964"/>
        <v>-18.897379261605352</v>
      </c>
      <c r="Q3268" s="371">
        <f t="shared" si="965"/>
        <v>170.04972339685096</v>
      </c>
      <c r="R3268" s="12">
        <f t="shared" si="966"/>
        <v>-9.9502766031490353</v>
      </c>
      <c r="S3268" s="57">
        <f t="shared" si="967"/>
        <v>204.4301275597993</v>
      </c>
      <c r="T3268" s="12">
        <f t="shared" si="950"/>
        <v>-18.897379261605352</v>
      </c>
    </row>
    <row r="3269" spans="1:20" x14ac:dyDescent="0.25">
      <c r="A3269" s="57">
        <f t="shared" si="951"/>
        <v>1289353.368849128</v>
      </c>
      <c r="B3269" s="12">
        <f t="shared" si="968"/>
        <v>205206.96204452653</v>
      </c>
      <c r="C3269" s="57" t="str">
        <f t="shared" si="952"/>
        <v>-0.110888105107427+0.0201124988818162i</v>
      </c>
      <c r="D3269" s="57" t="str">
        <f t="shared" si="953"/>
        <v>2.92965216705393-3.93247340523243i</v>
      </c>
      <c r="E3269" s="57" t="str">
        <f t="shared" si="954"/>
        <v>32.402283840478-153.814176896677i</v>
      </c>
      <c r="F3269" s="57" t="str">
        <f t="shared" si="955"/>
        <v>3.08387285145178-1.85034439767832i</v>
      </c>
      <c r="G3269" s="57" t="str">
        <f t="shared" si="956"/>
        <v>0.803125385453683-0.397636769795697i</v>
      </c>
      <c r="H3269" s="57" t="str">
        <f t="shared" si="957"/>
        <v>0.225231245107066-66.8484945615089i</v>
      </c>
      <c r="I3269" s="57" t="str">
        <f t="shared" si="958"/>
        <v>-0.346982914206074-0.582739792464771i</v>
      </c>
      <c r="K3269" s="57" t="str">
        <f t="shared" si="959"/>
        <v>0.000604813798724279-0.00100110939754618i</v>
      </c>
      <c r="L3269" s="57" t="str">
        <f t="shared" si="960"/>
        <v>0.000125-0.00244509007070127i</v>
      </c>
      <c r="M3269" s="57" t="str">
        <f t="shared" si="961"/>
        <v>0.0015-0.00117869691554171i</v>
      </c>
      <c r="N3269" s="57">
        <f t="shared" si="962"/>
        <v>10.280349113398529</v>
      </c>
      <c r="O3269" s="57">
        <f t="shared" si="963"/>
        <v>18.961728734048847</v>
      </c>
      <c r="P3269" s="371">
        <f t="shared" si="964"/>
        <v>-18.961728734048847</v>
      </c>
      <c r="Q3269" s="371">
        <f t="shared" si="965"/>
        <v>169.71965088660147</v>
      </c>
      <c r="R3269" s="12">
        <f t="shared" si="966"/>
        <v>-10.280349113398529</v>
      </c>
      <c r="S3269" s="57">
        <f t="shared" si="967"/>
        <v>205.20696204452653</v>
      </c>
      <c r="T3269" s="12">
        <f t="shared" si="950"/>
        <v>-18.961728734048847</v>
      </c>
    </row>
    <row r="3270" spans="1:20" x14ac:dyDescent="0.25">
      <c r="A3270" s="57">
        <f t="shared" si="951"/>
        <v>1294252.911650755</v>
      </c>
      <c r="B3270" s="12">
        <f t="shared" si="968"/>
        <v>205986.74850029574</v>
      </c>
      <c r="C3270" s="57" t="str">
        <f t="shared" si="952"/>
        <v>-0.109950022211674+0.0205980941911956i</v>
      </c>
      <c r="D3270" s="57" t="str">
        <f t="shared" si="953"/>
        <v>2.9157890958882-3.92829782984774i</v>
      </c>
      <c r="E3270" s="57" t="str">
        <f t="shared" si="954"/>
        <v>31.599524976531-153.501434063937i</v>
      </c>
      <c r="F3270" s="57" t="str">
        <f t="shared" si="955"/>
        <v>3.07925676860733-1.85262772845033i</v>
      </c>
      <c r="G3270" s="57" t="str">
        <f t="shared" si="956"/>
        <v>0.80192323040634-0.398550326735533i</v>
      </c>
      <c r="H3270" s="57" t="str">
        <f t="shared" si="957"/>
        <v>0.223272314456939-66.5931369576742i</v>
      </c>
      <c r="I3270" s="57" t="str">
        <f t="shared" si="958"/>
        <v>-0.346098874177286-0.579642275425538i</v>
      </c>
      <c r="K3270" s="57" t="str">
        <f t="shared" si="959"/>
        <v>0.000604160449854824-0.000998683825693074i</v>
      </c>
      <c r="L3270" s="57" t="str">
        <f t="shared" si="960"/>
        <v>0.000125-0.00243583390187415i</v>
      </c>
      <c r="M3270" s="57" t="str">
        <f t="shared" si="961"/>
        <v>0.0015-0.00117423482321349i</v>
      </c>
      <c r="N3270" s="57">
        <f t="shared" si="962"/>
        <v>10.610827749078254</v>
      </c>
      <c r="O3270" s="57">
        <f t="shared" si="963"/>
        <v>19.026285296520676</v>
      </c>
      <c r="P3270" s="371">
        <f t="shared" si="964"/>
        <v>-19.026285296520676</v>
      </c>
      <c r="Q3270" s="371">
        <f t="shared" si="965"/>
        <v>169.38917225092175</v>
      </c>
      <c r="R3270" s="12">
        <f t="shared" si="966"/>
        <v>-10.610827749078254</v>
      </c>
      <c r="S3270" s="57">
        <f t="shared" si="967"/>
        <v>205.98674850029573</v>
      </c>
      <c r="T3270" s="12">
        <f t="shared" si="950"/>
        <v>-19.026285296520676</v>
      </c>
    </row>
    <row r="3271" spans="1:20" x14ac:dyDescent="0.25">
      <c r="A3271" s="57">
        <f t="shared" si="951"/>
        <v>1299171.0727150277</v>
      </c>
      <c r="B3271" s="12">
        <f t="shared" si="968"/>
        <v>206769.49814459687</v>
      </c>
      <c r="C3271" s="57" t="str">
        <f t="shared" si="952"/>
        <v>-0.109013367461326+0.0210749714506075i</v>
      </c>
      <c r="D3271" s="57" t="str">
        <f t="shared" si="953"/>
        <v>2.90195253749737-3.92407710544895i</v>
      </c>
      <c r="E3271" s="57" t="str">
        <f t="shared" si="954"/>
        <v>30.7993728188529-153.183002204742i</v>
      </c>
      <c r="F3271" s="57" t="str">
        <f t="shared" si="955"/>
        <v>3.0746194931961-1.85490973468619i</v>
      </c>
      <c r="G3271" s="57" t="str">
        <f t="shared" si="956"/>
        <v>0.800715556231206-0.399462331441347i</v>
      </c>
      <c r="H3271" s="57" t="str">
        <f t="shared" si="957"/>
        <v>0.221329253860293-66.3387708802086i</v>
      </c>
      <c r="I3271" s="57" t="str">
        <f t="shared" si="958"/>
        <v>-0.345216309564655-0.576556100104473i</v>
      </c>
      <c r="K3271" s="57" t="str">
        <f t="shared" si="959"/>
        <v>0.000603504330023963-0.000996269151076273i</v>
      </c>
      <c r="L3271" s="57" t="str">
        <f t="shared" si="960"/>
        <v>0.000125-0.00242661277333547i</v>
      </c>
      <c r="M3271" s="57" t="str">
        <f t="shared" si="961"/>
        <v>0.0015-0.00116978962264743i</v>
      </c>
      <c r="N3271" s="57">
        <f t="shared" si="962"/>
        <v>10.941705988652899</v>
      </c>
      <c r="O3271" s="57">
        <f t="shared" si="963"/>
        <v>19.091049538690285</v>
      </c>
      <c r="P3271" s="371">
        <f t="shared" si="964"/>
        <v>-19.091049538690285</v>
      </c>
      <c r="Q3271" s="371">
        <f t="shared" si="965"/>
        <v>169.0582940113471</v>
      </c>
      <c r="R3271" s="12">
        <f t="shared" si="966"/>
        <v>-10.941705988652899</v>
      </c>
      <c r="S3271" s="57">
        <f t="shared" si="967"/>
        <v>206.76949814459687</v>
      </c>
      <c r="T3271" s="12">
        <f t="shared" si="950"/>
        <v>-19.091049538690285</v>
      </c>
    </row>
    <row r="3272" spans="1:20" x14ac:dyDescent="0.25">
      <c r="A3272" s="57">
        <f t="shared" si="951"/>
        <v>1304107.9227913448</v>
      </c>
      <c r="B3272" s="12">
        <f t="shared" si="968"/>
        <v>207555.22223754635</v>
      </c>
      <c r="C3272" s="57" t="str">
        <f t="shared" si="952"/>
        <v>-0.108078213546257+0.0215431542950392i</v>
      </c>
      <c r="D3272" s="57" t="str">
        <f t="shared" si="953"/>
        <v>2.88814281283349-3.91981146485561i</v>
      </c>
      <c r="E3272" s="57" t="str">
        <f t="shared" si="954"/>
        <v>30.0018954635868-152.85890627568i</v>
      </c>
      <c r="F3272" s="57" t="str">
        <f t="shared" si="955"/>
        <v>3.06996101327527-1.85719025672734i</v>
      </c>
      <c r="G3272" s="57" t="str">
        <f t="shared" si="956"/>
        <v>0.799502359818037-0.400372746903966i</v>
      </c>
      <c r="H3272" s="57" t="str">
        <f t="shared" si="957"/>
        <v>0.219401937944902-66.0853922919529i</v>
      </c>
      <c r="I3272" s="57" t="str">
        <f t="shared" si="958"/>
        <v>-0.344335192819697-0.573481235592545i</v>
      </c>
      <c r="K3272" s="57" t="str">
        <f t="shared" si="959"/>
        <v>0.000602845431034074-0.000993865312700534i</v>
      </c>
      <c r="L3272" s="57" t="str">
        <f t="shared" si="960"/>
        <v>0.000125-0.00241742655243621i</v>
      </c>
      <c r="M3272" s="57" t="str">
        <f t="shared" si="961"/>
        <v>0.0015-0.00116536124989782i</v>
      </c>
      <c r="N3272" s="57">
        <f t="shared" si="962"/>
        <v>11.272977262367135</v>
      </c>
      <c r="O3272" s="57">
        <f t="shared" si="963"/>
        <v>19.156022040715619</v>
      </c>
      <c r="P3272" s="371">
        <f t="shared" si="964"/>
        <v>-19.156022040715619</v>
      </c>
      <c r="Q3272" s="371">
        <f t="shared" si="965"/>
        <v>168.72702273763286</v>
      </c>
      <c r="R3272" s="12">
        <f t="shared" si="966"/>
        <v>-11.272977262367135</v>
      </c>
      <c r="S3272" s="57">
        <f t="shared" si="967"/>
        <v>207.55522223754636</v>
      </c>
      <c r="T3272" s="12">
        <f t="shared" si="950"/>
        <v>-19.156022040715619</v>
      </c>
    </row>
    <row r="3273" spans="1:20" x14ac:dyDescent="0.25">
      <c r="A3273" s="57">
        <f t="shared" si="951"/>
        <v>1309063.532897952</v>
      </c>
      <c r="B3273" s="12">
        <f t="shared" si="968"/>
        <v>208343.93208204902</v>
      </c>
      <c r="C3273" s="57" t="str">
        <f t="shared" si="952"/>
        <v>-0.107144633032673+0.0220026674173334i</v>
      </c>
      <c r="D3273" s="57" t="str">
        <f t="shared" si="953"/>
        <v>2.87436024006391-3.91550114346944i</v>
      </c>
      <c r="E3273" s="57" t="str">
        <f t="shared" si="954"/>
        <v>29.2071607395679-152.52917230411i</v>
      </c>
      <c r="F3273" s="57" t="str">
        <f t="shared" si="955"/>
        <v>3.06528131801819-1.85946913435056i</v>
      </c>
      <c r="G3273" s="57" t="str">
        <f t="shared" si="956"/>
        <v>0.798283638347281-0.401281535949897i</v>
      </c>
      <c r="H3273" s="57" t="str">
        <f t="shared" si="957"/>
        <v>0.217490242396306-65.8329971743188i</v>
      </c>
      <c r="I3273" s="57" t="str">
        <f t="shared" si="958"/>
        <v>-0.343455496704112-0.570417651245202i</v>
      </c>
      <c r="K3273" s="57" t="str">
        <f t="shared" si="959"/>
        <v>0.000602183744826785-0.000991472249610983i</v>
      </c>
      <c r="L3273" s="57" t="str">
        <f t="shared" si="960"/>
        <v>0.000125-0.00240827510702951i</v>
      </c>
      <c r="M3273" s="57" t="str">
        <f t="shared" si="961"/>
        <v>0.0015-0.00116094964126103i</v>
      </c>
      <c r="N3273" s="57">
        <f t="shared" si="962"/>
        <v>11.604634953071866</v>
      </c>
      <c r="O3273" s="57">
        <f t="shared" si="963"/>
        <v>19.221203373123473</v>
      </c>
      <c r="P3273" s="371">
        <f t="shared" si="964"/>
        <v>-19.221203373123473</v>
      </c>
      <c r="Q3273" s="371">
        <f t="shared" si="965"/>
        <v>168.39536504692813</v>
      </c>
      <c r="R3273" s="12">
        <f t="shared" si="966"/>
        <v>-11.604634953071866</v>
      </c>
      <c r="S3273" s="57">
        <f t="shared" si="967"/>
        <v>208.34393208204904</v>
      </c>
      <c r="T3273" s="12">
        <f t="shared" si="950"/>
        <v>-19.221203373123473</v>
      </c>
    </row>
    <row r="3274" spans="1:20" x14ac:dyDescent="0.25">
      <c r="A3274" s="57">
        <f t="shared" si="951"/>
        <v>1314037.9743229644</v>
      </c>
      <c r="B3274" s="12">
        <f t="shared" si="968"/>
        <v>209135.63902396083</v>
      </c>
      <c r="C3274" s="57" t="str">
        <f t="shared" si="952"/>
        <v>-0.106212698342265+0.0224535365684982i</v>
      </c>
      <c r="D3274" s="57" t="str">
        <f t="shared" si="953"/>
        <v>2.86060513454695-3.9111463792369i</v>
      </c>
      <c r="E3274" s="57" t="str">
        <f t="shared" si="954"/>
        <v>28.4152361873332-152.193827385547i</v>
      </c>
      <c r="F3274" s="57" t="str">
        <f t="shared" si="955"/>
        <v>3.06058039772574-1.86174620677642i</v>
      </c>
      <c r="G3274" s="57" t="str">
        <f t="shared" si="956"/>
        <v>0.797059389293013-0.402188661243529i</v>
      </c>
      <c r="H3274" s="57" t="str">
        <f t="shared" si="957"/>
        <v>0.215594043947843-65.5815815271829i</v>
      </c>
      <c r="I3274" s="57" t="str">
        <f t="shared" si="958"/>
        <v>-0.342577194289237-0.567365316680383i</v>
      </c>
      <c r="K3274" s="57" t="str">
        <f t="shared" si="959"/>
        <v>0.000601519263484554-0.000989089900893074i</v>
      </c>
      <c r="L3274" s="57" t="str">
        <f t="shared" si="960"/>
        <v>0.000125-0.00239915830546872i</v>
      </c>
      <c r="M3274" s="57" t="str">
        <f t="shared" si="961"/>
        <v>0.0015-0.00115655473327459i</v>
      </c>
      <c r="N3274" s="57">
        <f t="shared" si="962"/>
        <v>11.936672397065365</v>
      </c>
      <c r="O3274" s="57">
        <f t="shared" si="963"/>
        <v>19.286594096691083</v>
      </c>
      <c r="P3274" s="371">
        <f t="shared" si="964"/>
        <v>-19.286594096691083</v>
      </c>
      <c r="Q3274" s="371">
        <f t="shared" si="965"/>
        <v>168.06332760293463</v>
      </c>
      <c r="R3274" s="12">
        <f t="shared" si="966"/>
        <v>-11.936672397065365</v>
      </c>
      <c r="S3274" s="57">
        <f t="shared" si="967"/>
        <v>209.13563902396083</v>
      </c>
      <c r="T3274" s="12">
        <f t="shared" si="950"/>
        <v>-19.286594096691083</v>
      </c>
    </row>
    <row r="3275" spans="1:20" x14ac:dyDescent="0.25">
      <c r="A3275" s="57">
        <f t="shared" si="951"/>
        <v>1319031.3186253917</v>
      </c>
      <c r="B3275" s="12">
        <f t="shared" si="968"/>
        <v>209930.35445225189</v>
      </c>
      <c r="C3275" s="57" t="str">
        <f t="shared" si="952"/>
        <v>-0.10528248173129+0.0228957885575406i</v>
      </c>
      <c r="D3275" s="57" t="str">
        <f t="shared" si="953"/>
        <v>2.84687780880784-3.90674741261063i</v>
      </c>
      <c r="E3275" s="57" t="str">
        <f t="shared" si="954"/>
        <v>27.626189038113-151.852899680549i</v>
      </c>
      <c r="F3275" s="57" t="str">
        <f t="shared" si="955"/>
        <v>3.05585824383738-1.86402131267751i</v>
      </c>
      <c r="G3275" s="57" t="str">
        <f t="shared" si="956"/>
        <v>0.795829610425843-0.403094085289395i</v>
      </c>
      <c r="H3275" s="57" t="str">
        <f t="shared" si="957"/>
        <v>0.213713220370774-65.3311413687778i</v>
      </c>
      <c r="I3275" s="57" t="str">
        <f t="shared" si="958"/>
        <v>-0.341700258955415-0.564324201776447i</v>
      </c>
      <c r="K3275" s="57" t="str">
        <f t="shared" si="959"/>
        <v>0.000600851979232294-0.000986718205672605i</v>
      </c>
      <c r="L3275" s="57" t="str">
        <f t="shared" si="960"/>
        <v>0.000125-0.00239007601660562i</v>
      </c>
      <c r="M3275" s="57" t="str">
        <f t="shared" si="961"/>
        <v>0.0015-0.00115217646271627i</v>
      </c>
      <c r="N3275" s="57">
        <f t="shared" si="962"/>
        <v>12.269082884952411</v>
      </c>
      <c r="O3275" s="57">
        <f t="shared" si="963"/>
        <v>19.352194762330498</v>
      </c>
      <c r="P3275" s="371">
        <f t="shared" si="964"/>
        <v>-19.352194762330498</v>
      </c>
      <c r="Q3275" s="371">
        <f t="shared" si="965"/>
        <v>167.73091711504759</v>
      </c>
      <c r="R3275" s="12">
        <f t="shared" si="966"/>
        <v>-12.269082884952411</v>
      </c>
      <c r="S3275" s="57">
        <f t="shared" si="967"/>
        <v>209.93035445225189</v>
      </c>
      <c r="T3275" s="12">
        <f t="shared" si="950"/>
        <v>-19.352194762330498</v>
      </c>
    </row>
    <row r="3276" spans="1:20" x14ac:dyDescent="0.25">
      <c r="A3276" s="57">
        <f t="shared" si="951"/>
        <v>1324043.6376361684</v>
      </c>
      <c r="B3276" s="12">
        <f t="shared" si="968"/>
        <v>210728.08979917047</v>
      </c>
      <c r="C3276" s="57" t="str">
        <f t="shared" si="952"/>
        <v>-0.104354055269601+0.0233294512508193i</v>
      </c>
      <c r="D3276" s="57" t="str">
        <f t="shared" si="953"/>
        <v>2.83317857251556-3.90230448651132i</v>
      </c>
      <c r="E3276" s="57" t="str">
        <f t="shared" si="954"/>
        <v>26.8400861928486-151.506418411115i</v>
      </c>
      <c r="F3276" s="57" t="str">
        <f t="shared" si="955"/>
        <v>3.05111484894243-1.86629429018719i</v>
      </c>
      <c r="G3276" s="57" t="str">
        <f t="shared" si="956"/>
        <v>0.794594299815823-0.403997770434473i</v>
      </c>
      <c r="H3276" s="57" t="str">
        <f t="shared" si="957"/>
        <v>0.211847650464491-65.0816727355848i</v>
      </c>
      <c r="I3276" s="57" t="str">
        <f t="shared" si="958"/>
        <v>-0.340824664391441-0.561294276670154i</v>
      </c>
      <c r="K3276" s="57" t="str">
        <f t="shared" si="959"/>
        <v>0.000600181884438947-0.000984357103115724i</v>
      </c>
      <c r="L3276" s="57" t="str">
        <f t="shared" si="960"/>
        <v>0.000125-0.00238102810978842i</v>
      </c>
      <c r="M3276" s="57" t="str">
        <f t="shared" si="961"/>
        <v>0.0015-0.00114781476660317i</v>
      </c>
      <c r="N3276" s="57">
        <f t="shared" si="962"/>
        <v>12.601859662518507</v>
      </c>
      <c r="O3276" s="57">
        <f t="shared" si="963"/>
        <v>19.418005910975268</v>
      </c>
      <c r="P3276" s="371">
        <f t="shared" si="964"/>
        <v>-19.418005910975268</v>
      </c>
      <c r="Q3276" s="371">
        <f t="shared" si="965"/>
        <v>167.39814033748149</v>
      </c>
      <c r="R3276" s="12">
        <f t="shared" si="966"/>
        <v>-12.601859662518507</v>
      </c>
      <c r="S3276" s="57">
        <f t="shared" si="967"/>
        <v>210.72808979917048</v>
      </c>
      <c r="T3276" s="12">
        <f t="shared" si="950"/>
        <v>-19.418005910975268</v>
      </c>
    </row>
    <row r="3277" spans="1:20" x14ac:dyDescent="0.25">
      <c r="A3277" s="57">
        <f t="shared" si="951"/>
        <v>1329075.0034591858</v>
      </c>
      <c r="B3277" s="12">
        <f t="shared" si="968"/>
        <v>211528.85654040732</v>
      </c>
      <c r="C3277" s="57" t="str">
        <f t="shared" si="952"/>
        <v>-0.103427490819649+0.0237545535709137i</v>
      </c>
      <c r="D3277" s="57" t="str">
        <f t="shared" si="953"/>
        <v>2.81950773246018-3.89781784628901i</v>
      </c>
      <c r="E3277" s="57" t="str">
        <f t="shared" si="954"/>
        <v>26.0569942012372-151.1544138566i</v>
      </c>
      <c r="F3277" s="57" t="str">
        <f t="shared" si="955"/>
        <v>3.04635020679113-1.86856497690829i</v>
      </c>
      <c r="G3277" s="57" t="str">
        <f t="shared" si="956"/>
        <v>0.793353455835333-0.404899678870541i</v>
      </c>
      <c r="H3277" s="57" t="str">
        <f t="shared" si="957"/>
        <v>0.209997214046854-64.8331716822302i</v>
      </c>
      <c r="I3277" s="57" t="str">
        <f t="shared" si="958"/>
        <v>-0.339950384593988-0.558275511754627i</v>
      </c>
      <c r="K3277" s="57" t="str">
        <f t="shared" si="959"/>
        <v>0.000599508971619095-0.000982006532428994i</v>
      </c>
      <c r="L3277" s="57" t="str">
        <f t="shared" si="960"/>
        <v>0.000125-0.00237201445485995i</v>
      </c>
      <c r="M3277" s="57" t="str">
        <f t="shared" si="961"/>
        <v>0.0015-0.00114346958219085i</v>
      </c>
      <c r="N3277" s="57">
        <f t="shared" si="962"/>
        <v>12.934995931618545</v>
      </c>
      <c r="O3277" s="57">
        <f t="shared" si="963"/>
        <v>19.484028073468608</v>
      </c>
      <c r="P3277" s="371">
        <f t="shared" si="964"/>
        <v>-19.484028073468608</v>
      </c>
      <c r="Q3277" s="371">
        <f t="shared" si="965"/>
        <v>167.06500406838146</v>
      </c>
      <c r="R3277" s="12">
        <f t="shared" si="966"/>
        <v>-12.934995931618545</v>
      </c>
      <c r="S3277" s="57">
        <f t="shared" si="967"/>
        <v>211.5288565404073</v>
      </c>
      <c r="T3277" s="12">
        <f t="shared" si="950"/>
        <v>-19.484028073468608</v>
      </c>
    </row>
    <row r="3278" spans="1:20" x14ac:dyDescent="0.25">
      <c r="A3278" s="57">
        <f t="shared" si="951"/>
        <v>1334125.4884723306</v>
      </c>
      <c r="B3278" s="12">
        <f t="shared" si="968"/>
        <v>212332.66619526086</v>
      </c>
      <c r="C3278" s="57" t="str">
        <f t="shared" si="952"/>
        <v>-0.102502860015439+0.0241711254950084i</v>
      </c>
      <c r="D3278" s="57" t="str">
        <f t="shared" si="953"/>
        <v>2.80586559253058-3.89328773968411i</v>
      </c>
      <c r="E3278" s="57" t="str">
        <f t="shared" si="954"/>
        <v>25.2769792408091-150.796917349131i</v>
      </c>
      <c r="F3278" s="57" t="str">
        <f t="shared" si="955"/>
        <v>3.04156431230556-1.87083320992208i</v>
      </c>
      <c r="G3278" s="57" t="str">
        <f t="shared" si="956"/>
        <v>0.792107077161958-0.405799772636578i</v>
      </c>
      <c r="H3278" s="57" t="str">
        <f t="shared" si="957"/>
        <v>0.208161791944611-64.5856342813781i</v>
      </c>
      <c r="I3278" s="57" t="str">
        <f t="shared" si="958"/>
        <v>-0.339077393867028-0.555267877677258i</v>
      </c>
      <c r="K3278" s="57" t="str">
        <f t="shared" si="959"/>
        <v>0.000598833233434583-0.000979666432859448i</v>
      </c>
      <c r="L3278" s="57" t="str">
        <f t="shared" si="960"/>
        <v>0.000125-0.00236303492215577i</v>
      </c>
      <c r="M3278" s="57" t="str">
        <f t="shared" si="961"/>
        <v>0.0015-0.00113914084697235i</v>
      </c>
      <c r="N3278" s="57">
        <f t="shared" si="962"/>
        <v>13.268484851083457</v>
      </c>
      <c r="O3278" s="57">
        <f t="shared" si="963"/>
        <v>19.550261770455531</v>
      </c>
      <c r="P3278" s="371">
        <f t="shared" si="964"/>
        <v>-19.550261770455531</v>
      </c>
      <c r="Q3278" s="371">
        <f t="shared" si="965"/>
        <v>166.73151514891654</v>
      </c>
      <c r="R3278" s="12">
        <f t="shared" si="966"/>
        <v>-13.268484851083457</v>
      </c>
      <c r="S3278" s="57">
        <f t="shared" si="967"/>
        <v>212.33266619526086</v>
      </c>
      <c r="T3278" s="12">
        <f t="shared" si="950"/>
        <v>-19.550261770455531</v>
      </c>
    </row>
    <row r="3279" spans="1:20" x14ac:dyDescent="0.25">
      <c r="A3279" s="57">
        <f t="shared" si="951"/>
        <v>1339195.1653285257</v>
      </c>
      <c r="B3279" s="12">
        <f t="shared" si="968"/>
        <v>213139.53032680287</v>
      </c>
      <c r="C3279" s="57" t="str">
        <f t="shared" si="952"/>
        <v>-0.101580234241501+0.0245791980527889i</v>
      </c>
      <c r="D3279" s="57" t="str">
        <f t="shared" si="953"/>
        <v>2.79225245369326-3.88871441678867i</v>
      </c>
      <c r="E3279" s="57" t="str">
        <f t="shared" si="954"/>
        <v>24.500107096076-150.433961268538i</v>
      </c>
      <c r="F3279" s="57" t="str">
        <f t="shared" si="955"/>
        <v>3.03675716159085-1.87309882579745i</v>
      </c>
      <c r="G3279" s="57" t="str">
        <f t="shared" si="956"/>
        <v>0.79085516278135-0.406698013621205i</v>
      </c>
      <c r="H3279" s="57" t="str">
        <f t="shared" si="957"/>
        <v>0.206341265983906-64.3390566236282i</v>
      </c>
      <c r="I3279" s="57" t="str">
        <f t="shared" si="958"/>
        <v>-0.338205666821299-0.552271345337699i</v>
      </c>
      <c r="K3279" s="57" t="str">
        <f t="shared" si="959"/>
        <v>0.000598154662696098-0.000977336743694711i</v>
      </c>
      <c r="L3279" s="57" t="str">
        <f t="shared" si="960"/>
        <v>0.000125-0.00235408938250226i</v>
      </c>
      <c r="M3279" s="57" t="str">
        <f t="shared" si="961"/>
        <v>0.0015-0.00113482849867738i</v>
      </c>
      <c r="N3279" s="57">
        <f t="shared" si="962"/>
        <v>13.602319537637868</v>
      </c>
      <c r="O3279" s="57">
        <f t="shared" si="963"/>
        <v>19.616707512275241</v>
      </c>
      <c r="P3279" s="371">
        <f t="shared" si="964"/>
        <v>-19.616707512275241</v>
      </c>
      <c r="Q3279" s="371">
        <f t="shared" si="965"/>
        <v>166.39768046236213</v>
      </c>
      <c r="R3279" s="12">
        <f t="shared" si="966"/>
        <v>-13.602319537637868</v>
      </c>
      <c r="S3279" s="57">
        <f t="shared" si="967"/>
        <v>213.13953032680286</v>
      </c>
      <c r="T3279" s="12">
        <f t="shared" si="950"/>
        <v>-19.616707512275241</v>
      </c>
    </row>
    <row r="3280" spans="1:20" x14ac:dyDescent="0.25">
      <c r="A3280" s="57">
        <f t="shared" si="951"/>
        <v>1344284.1069567739</v>
      </c>
      <c r="B3280" s="12">
        <f t="shared" si="968"/>
        <v>213949.46054204472</v>
      </c>
      <c r="C3280" s="57" t="str">
        <f t="shared" si="952"/>
        <v>-0.100659684611836+0.0249788033238511i</v>
      </c>
      <c r="D3280" s="57" t="str">
        <f t="shared" si="953"/>
        <v>2.77866861397125-3.88409813000688i</v>
      </c>
      <c r="E3280" s="57" t="str">
        <f t="shared" si="954"/>
        <v>23.7264431377261-150.065579036794i</v>
      </c>
      <c r="F3280" s="57" t="str">
        <f t="shared" si="955"/>
        <v>3.03192875194587-1.87536166060024i</v>
      </c>
      <c r="G3280" s="57" t="str">
        <f t="shared" si="956"/>
        <v>0.789597711990074-0.407594363565192i</v>
      </c>
      <c r="H3280" s="57" t="str">
        <f t="shared" si="957"/>
        <v>0.204535518980912-64.0934348174114i</v>
      </c>
      <c r="I3280" s="57" t="str">
        <f t="shared" si="958"/>
        <v>-0.337335178373748-0.549285885885742i</v>
      </c>
      <c r="K3280" s="57" t="str">
        <f t="shared" si="959"/>
        <v>0.000597473252364815-0.00097501740426311i</v>
      </c>
      <c r="L3280" s="57" t="str">
        <f t="shared" si="960"/>
        <v>0.000125-0.00234517770721484i</v>
      </c>
      <c r="M3280" s="57" t="str">
        <f t="shared" si="961"/>
        <v>0.0015-0.00113053247527135i</v>
      </c>
      <c r="N3280" s="57">
        <f t="shared" si="962"/>
        <v>13.936493066837329</v>
      </c>
      <c r="O3280" s="57">
        <f t="shared" si="963"/>
        <v>19.683365798858031</v>
      </c>
      <c r="P3280" s="371">
        <f t="shared" si="964"/>
        <v>-19.683365798858031</v>
      </c>
      <c r="Q3280" s="371">
        <f t="shared" si="965"/>
        <v>166.06350693316267</v>
      </c>
      <c r="R3280" s="12">
        <f t="shared" si="966"/>
        <v>-13.936493066837329</v>
      </c>
      <c r="S3280" s="57">
        <f t="shared" si="967"/>
        <v>213.94946054204473</v>
      </c>
      <c r="T3280" s="12">
        <f t="shared" si="950"/>
        <v>-19.683365798858031</v>
      </c>
    </row>
    <row r="3281" spans="1:20" x14ac:dyDescent="0.25">
      <c r="A3281" s="57">
        <f t="shared" si="951"/>
        <v>1349392.3865632098</v>
      </c>
      <c r="B3281" s="12">
        <f t="shared" si="968"/>
        <v>214762.4684921045</v>
      </c>
      <c r="C3281" s="57" t="str">
        <f t="shared" si="952"/>
        <v>-0.0997412819488949+0.0253699744346151i</v>
      </c>
      <c r="D3281" s="57" t="str">
        <f t="shared" si="953"/>
        <v>2.76511436842385-3.8794391340157i</v>
      </c>
      <c r="E3281" s="57" t="str">
        <f t="shared" si="954"/>
        <v>22.9560523019194-149.691805111962i</v>
      </c>
      <c r="F3281" s="57" t="str">
        <f t="shared" si="955"/>
        <v>3.02707908187426-1.87762154990275i</v>
      </c>
      <c r="G3281" s="57" t="str">
        <f t="shared" si="956"/>
        <v>0.788334724398432-0.408488784063994i</v>
      </c>
      <c r="H3281" s="57" t="str">
        <f t="shared" si="957"/>
        <v>0.202744434732531-63.8487649888872i</v>
      </c>
      <c r="I3281" s="57" t="str">
        <f t="shared" si="958"/>
        <v>-0.336465903746988-0.546311470719269i</v>
      </c>
      <c r="K3281" s="57" t="str">
        <f t="shared" si="959"/>
        <v>0.000596788995554-0.00097270835393385i</v>
      </c>
      <c r="L3281" s="57" t="str">
        <f t="shared" si="960"/>
        <v>0.000125-0.00233629976809607i</v>
      </c>
      <c r="M3281" s="57" t="str">
        <f t="shared" si="961"/>
        <v>0.0015-0.00112625271495452i</v>
      </c>
      <c r="N3281" s="57">
        <f t="shared" si="962"/>
        <v>14.270998474014533</v>
      </c>
      <c r="O3281" s="57">
        <f t="shared" si="963"/>
        <v>19.750237119623172</v>
      </c>
      <c r="P3281" s="371">
        <f t="shared" si="964"/>
        <v>-19.750237119623172</v>
      </c>
      <c r="Q3281" s="371">
        <f t="shared" si="965"/>
        <v>165.72900152598547</v>
      </c>
      <c r="R3281" s="12">
        <f t="shared" si="966"/>
        <v>-14.270998474014533</v>
      </c>
      <c r="S3281" s="57">
        <f t="shared" si="967"/>
        <v>214.76246849210449</v>
      </c>
      <c r="T3281" s="12">
        <f t="shared" si="950"/>
        <v>-19.750237119623172</v>
      </c>
    </row>
    <row r="3282" spans="1:20" x14ac:dyDescent="0.25">
      <c r="A3282" s="57">
        <f t="shared" si="951"/>
        <v>1354520.0776321499</v>
      </c>
      <c r="B3282" s="12">
        <f t="shared" si="968"/>
        <v>215578.56587237449</v>
      </c>
      <c r="C3282" s="57" t="str">
        <f t="shared" si="952"/>
        <v>-0.0988250967625724+0.0257527455547539i</v>
      </c>
      <c r="D3282" s="57" t="str">
        <f t="shared" si="953"/>
        <v>2.75159000912702-3.87473768572539i</v>
      </c>
      <c r="E3282" s="57" t="str">
        <f t="shared" si="954"/>
        <v>22.1889990696637-149.312674981651i</v>
      </c>
      <c r="F3282" s="57" t="str">
        <f t="shared" si="955"/>
        <v>3.02220815109517-1.87987832879348i</v>
      </c>
      <c r="G3282" s="57" t="str">
        <f t="shared" si="956"/>
        <v>0.787066199933283-0.409381236570345i</v>
      </c>
      <c r="H3282" s="57" t="str">
        <f t="shared" si="957"/>
        <v>0.200967898007196-63.6050432818426i</v>
      </c>
      <c r="I3282" s="57" t="str">
        <f t="shared" si="958"/>
        <v>-0.335597818468777-0.543348071482165i</v>
      </c>
      <c r="K3282" s="57" t="str">
        <f t="shared" si="959"/>
        <v>0.000596101885530621-0.000970409532117175i</v>
      </c>
      <c r="L3282" s="57" t="str">
        <f t="shared" si="960"/>
        <v>0.000125-0.00232745543743383i</v>
      </c>
      <c r="M3282" s="57" t="str">
        <f t="shared" si="961"/>
        <v>0.0015-0.00112198915616111i</v>
      </c>
      <c r="N3282" s="57">
        <f t="shared" si="962"/>
        <v>14.605828755244261</v>
      </c>
      <c r="O3282" s="57">
        <f t="shared" si="963"/>
        <v>19.817321953380326</v>
      </c>
      <c r="P3282" s="371">
        <f t="shared" si="964"/>
        <v>-19.817321953380326</v>
      </c>
      <c r="Q3282" s="371">
        <f t="shared" si="965"/>
        <v>165.39417124475574</v>
      </c>
      <c r="R3282" s="12">
        <f t="shared" si="966"/>
        <v>-14.605828755244261</v>
      </c>
      <c r="S3282" s="57">
        <f t="shared" si="967"/>
        <v>215.5785658723745</v>
      </c>
      <c r="T3282" s="12">
        <f t="shared" si="950"/>
        <v>-19.817321953380326</v>
      </c>
    </row>
    <row r="3283" spans="1:20" x14ac:dyDescent="0.25">
      <c r="A3283" s="57">
        <f t="shared" si="951"/>
        <v>1359667.2539271521</v>
      </c>
      <c r="B3283" s="12">
        <f t="shared" si="968"/>
        <v>216397.76442268951</v>
      </c>
      <c r="C3283" s="57" t="str">
        <f t="shared" si="952"/>
        <v>-0.0979111992292494+0.0261271518931218i</v>
      </c>
      <c r="D3283" s="57" t="str">
        <f t="shared" si="953"/>
        <v>2.73809582515429-3.86999404423962i</v>
      </c>
      <c r="E3283" s="57" t="str">
        <f t="shared" si="954"/>
        <v>21.4253474463105-148.928225155993i</v>
      </c>
      <c r="F3283" s="57" t="str">
        <f t="shared" si="955"/>
        <v>3.017315960554-1.88213183188699i</v>
      </c>
      <c r="G3283" s="57" t="str">
        <f t="shared" si="956"/>
        <v>0.785792138840833-0.410271682396899i</v>
      </c>
      <c r="H3283" s="57" t="str">
        <f t="shared" si="957"/>
        <v>0.199205794535785-63.3622658575919i</v>
      </c>
      <c r="I3283" s="57" t="str">
        <f t="shared" si="958"/>
        <v>-0.334730898371484-0.540395660062223i</v>
      </c>
      <c r="K3283" s="57" t="str">
        <f t="shared" si="959"/>
        <v>0.000595411915716976-0.000968120878264594i</v>
      </c>
      <c r="L3283" s="57" t="str">
        <f t="shared" si="960"/>
        <v>0.000125-0.00231864458799943i</v>
      </c>
      <c r="M3283" s="57" t="str">
        <f t="shared" si="961"/>
        <v>0.0015-0.00111774173755839i</v>
      </c>
      <c r="N3283" s="57">
        <f t="shared" si="962"/>
        <v>14.940976868316767</v>
      </c>
      <c r="O3283" s="57">
        <f t="shared" si="963"/>
        <v>19.884620768233013</v>
      </c>
      <c r="P3283" s="371">
        <f t="shared" si="964"/>
        <v>-19.884620768233013</v>
      </c>
      <c r="Q3283" s="371">
        <f t="shared" si="965"/>
        <v>165.05902313168323</v>
      </c>
      <c r="R3283" s="12">
        <f t="shared" si="966"/>
        <v>-14.940976868316767</v>
      </c>
      <c r="S3283" s="57">
        <f t="shared" si="967"/>
        <v>216.39776442268951</v>
      </c>
      <c r="T3283" s="12">
        <f t="shared" si="950"/>
        <v>-19.884620768233013</v>
      </c>
    </row>
    <row r="3284" spans="1:20" x14ac:dyDescent="0.25">
      <c r="A3284" s="57">
        <f t="shared" si="951"/>
        <v>1364833.9894920753</v>
      </c>
      <c r="B3284" s="12">
        <f t="shared" si="968"/>
        <v>217220.07592749572</v>
      </c>
      <c r="C3284" s="57" t="str">
        <f t="shared" si="952"/>
        <v>-0.0969996591708743+0.0264932296932007i</v>
      </c>
      <c r="D3284" s="57" t="str">
        <f t="shared" si="953"/>
        <v>2.72463210255824-3.86520847081556i</v>
      </c>
      <c r="E3284" s="57" t="str">
        <f t="shared" si="954"/>
        <v>20.6651609411533-148.538493160115i</v>
      </c>
      <c r="F3284" s="57" t="str">
        <f t="shared" si="955"/>
        <v>3.01240251243301-1.884381893334i</v>
      </c>
      <c r="G3284" s="57" t="str">
        <f t="shared" si="956"/>
        <v>0.784512541689411-0.411160082718922i</v>
      </c>
      <c r="H3284" s="57" t="str">
        <f t="shared" si="957"/>
        <v>0.197458011002588-63.1204288948737i</v>
      </c>
      <c r="I3284" s="57" t="str">
        <f t="shared" si="958"/>
        <v>-0.333865119591563-0.537454208589017i</v>
      </c>
      <c r="K3284" s="57" t="str">
        <f t="shared" si="959"/>
        <v>0.000594719079692317-0.000965842331869106i</v>
      </c>
      <c r="L3284" s="57" t="str">
        <f t="shared" si="960"/>
        <v>0.000125-0.00230986709304586i</v>
      </c>
      <c r="M3284" s="57" t="str">
        <f t="shared" si="961"/>
        <v>0.0015-0.00111351039804581i</v>
      </c>
      <c r="N3284" s="57">
        <f t="shared" si="962"/>
        <v>15.276435733731205</v>
      </c>
      <c r="O3284" s="57">
        <f t="shared" si="963"/>
        <v>19.952134021485811</v>
      </c>
      <c r="P3284" s="371">
        <f t="shared" si="964"/>
        <v>-19.952134021485811</v>
      </c>
      <c r="Q3284" s="371">
        <f t="shared" si="965"/>
        <v>164.7235642662688</v>
      </c>
      <c r="R3284" s="12">
        <f t="shared" si="966"/>
        <v>-15.276435733731205</v>
      </c>
      <c r="S3284" s="57">
        <f t="shared" si="967"/>
        <v>217.22007592749571</v>
      </c>
      <c r="T3284" s="12">
        <f t="shared" si="950"/>
        <v>-19.952134021485811</v>
      </c>
    </row>
    <row r="3285" spans="1:20" x14ac:dyDescent="0.25">
      <c r="A3285" s="57">
        <f t="shared" si="951"/>
        <v>1370020.3586521451</v>
      </c>
      <c r="B3285" s="12">
        <f t="shared" si="968"/>
        <v>218045.5122160202</v>
      </c>
      <c r="C3285" s="57" t="str">
        <f t="shared" si="952"/>
        <v>-0.0960905460341387+0.0268510162280464i</v>
      </c>
      <c r="D3285" s="57" t="str">
        <f t="shared" si="953"/>
        <v>2.7111991243527-3.8603812288239i</v>
      </c>
      <c r="E3285" s="57" t="str">
        <f t="shared" si="954"/>
        <v>19.9085025471865-148.143517526158i</v>
      </c>
      <c r="F3285" s="57" t="str">
        <f t="shared" si="955"/>
        <v>3.00746781016202-1.88662834683171i</v>
      </c>
      <c r="G3285" s="57" t="str">
        <f t="shared" si="956"/>
        <v>0.783227409372229-0.412046398577024i</v>
      </c>
      <c r="H3285" s="57" t="str">
        <f t="shared" si="957"/>
        <v>0.195724435036412-62.8795285897559i</v>
      </c>
      <c r="I3285" s="57" t="str">
        <f t="shared" si="958"/>
        <v>-0.333000458569067-0.534523689431845i</v>
      </c>
      <c r="K3285" s="57" t="str">
        <f t="shared" si="959"/>
        <v>0.000594023371194458-0.00096357383246547i</v>
      </c>
      <c r="L3285" s="57" t="str">
        <f t="shared" si="960"/>
        <v>0.000125-0.00230112282630589i</v>
      </c>
      <c r="M3285" s="57" t="str">
        <f t="shared" si="961"/>
        <v>0.0015-0.00110929507675415i</v>
      </c>
      <c r="N3285" s="57">
        <f t="shared" si="962"/>
        <v>15.612198235694194</v>
      </c>
      <c r="O3285" s="57">
        <f t="shared" si="963"/>
        <v>20.019862159552162</v>
      </c>
      <c r="P3285" s="371">
        <f t="shared" si="964"/>
        <v>-20.019862159552162</v>
      </c>
      <c r="Q3285" s="371">
        <f t="shared" si="965"/>
        <v>164.38780176430581</v>
      </c>
      <c r="R3285" s="12">
        <f t="shared" si="966"/>
        <v>-15.612198235694194</v>
      </c>
      <c r="S3285" s="57">
        <f t="shared" si="967"/>
        <v>218.0455122160202</v>
      </c>
      <c r="T3285" s="12">
        <f t="shared" si="950"/>
        <v>-20.019862159552162</v>
      </c>
    </row>
    <row r="3286" spans="1:20" x14ac:dyDescent="0.25">
      <c r="A3286" s="57">
        <f t="shared" si="951"/>
        <v>1375226.4360150232</v>
      </c>
      <c r="B3286" s="12">
        <f t="shared" si="968"/>
        <v>218874.08516244107</v>
      </c>
      <c r="C3286" s="57" t="str">
        <f t="shared" si="952"/>
        <v>-0.095183928869702+0.0272005497947457i</v>
      </c>
      <c r="D3286" s="57" t="str">
        <f t="shared" si="953"/>
        <v>2.69779717049545-3.85551258370854i</v>
      </c>
      <c r="E3286" s="57" t="str">
        <f t="shared" si="954"/>
        <v>19.1554347209893-147.743337784777i</v>
      </c>
      <c r="F3286" s="57" t="str">
        <f t="shared" si="955"/>
        <v>3.00251185842885-1.88887102563416i</v>
      </c>
      <c r="G3286" s="57" t="str">
        <f t="shared" si="956"/>
        <v>0.781936743110117-0.412930590879944i</v>
      </c>
      <c r="H3286" s="57" t="str">
        <f t="shared" si="957"/>
        <v>0.194004955201735-62.639561155533i</v>
      </c>
      <c r="I3286" s="57" t="str">
        <f t="shared" si="958"/>
        <v>-0.332136892047099-0.531604075197563i</v>
      </c>
      <c r="K3286" s="57" t="str">
        <f t="shared" si="959"/>
        <v>0.000593324784121422-0.000961315319630497i</v>
      </c>
      <c r="L3286" s="57" t="str">
        <f t="shared" si="960"/>
        <v>0.000125-0.00229241166199033i</v>
      </c>
      <c r="M3286" s="57" t="str">
        <f t="shared" si="961"/>
        <v>0.0015-0.00110509571304458i</v>
      </c>
      <c r="N3286" s="57">
        <f t="shared" si="962"/>
        <v>15.948257223135158</v>
      </c>
      <c r="O3286" s="57">
        <f t="shared" si="963"/>
        <v>20.087805617867552</v>
      </c>
      <c r="P3286" s="371">
        <f t="shared" si="964"/>
        <v>-20.087805617867552</v>
      </c>
      <c r="Q3286" s="371">
        <f t="shared" si="965"/>
        <v>164.05174277686484</v>
      </c>
      <c r="R3286" s="12">
        <f t="shared" si="966"/>
        <v>-15.948257223135158</v>
      </c>
      <c r="S3286" s="57">
        <f t="shared" si="967"/>
        <v>218.87408516244108</v>
      </c>
      <c r="T3286" s="12">
        <f t="shared" si="950"/>
        <v>-20.087805617867552</v>
      </c>
    </row>
    <row r="3287" spans="1:20" x14ac:dyDescent="0.25">
      <c r="A3287" s="57">
        <f t="shared" si="951"/>
        <v>1380452.2964718803</v>
      </c>
      <c r="B3287" s="12">
        <f t="shared" si="968"/>
        <v>219705.80668605835</v>
      </c>
      <c r="C3287" s="57" t="str">
        <f t="shared" si="952"/>
        <v>-0.0942798763115249+0.0275418697083894i</v>
      </c>
      <c r="D3287" s="57" t="str">
        <f t="shared" si="953"/>
        <v>2.68442651787163-3.85060280294634i</v>
      </c>
      <c r="E3287" s="57" t="str">
        <f t="shared" si="954"/>
        <v>18.4060193627742-147.337994456183i</v>
      </c>
      <c r="F3287" s="57" t="str">
        <f t="shared" si="955"/>
        <v>2.99753466318963-1.89110976256287i</v>
      </c>
      <c r="G3287" s="57" t="str">
        <f t="shared" si="956"/>
        <v>0.780640544454236-0.413812620407389i</v>
      </c>
      <c r="H3287" s="57" t="str">
        <f t="shared" si="957"/>
        <v>0.192299460989967-62.40052282263i</v>
      </c>
      <c r="I3287" s="57" t="str">
        <f t="shared" si="958"/>
        <v>-0.33127439707132-0.528695338728456i</v>
      </c>
      <c r="K3287" s="57" t="str">
        <f t="shared" si="959"/>
        <v>0.000592623312533039-0.000959066732983368i</v>
      </c>
      <c r="L3287" s="57" t="str">
        <f t="shared" si="960"/>
        <v>0.000125-0.00228373347478614i</v>
      </c>
      <c r="M3287" s="57" t="str">
        <f t="shared" si="961"/>
        <v>0.0015-0.00110091224650785i</v>
      </c>
      <c r="N3287" s="57">
        <f t="shared" si="962"/>
        <v>16.284605510736213</v>
      </c>
      <c r="O3287" s="57">
        <f t="shared" si="963"/>
        <v>20.155964820804151</v>
      </c>
      <c r="P3287" s="371">
        <f t="shared" si="964"/>
        <v>-20.155964820804151</v>
      </c>
      <c r="Q3287" s="371">
        <f t="shared" si="965"/>
        <v>163.71539448926379</v>
      </c>
      <c r="R3287" s="12">
        <f t="shared" si="966"/>
        <v>-16.284605510736213</v>
      </c>
      <c r="S3287" s="57">
        <f t="shared" si="967"/>
        <v>219.70580668605834</v>
      </c>
      <c r="T3287" s="12">
        <f t="shared" si="950"/>
        <v>-20.155964820804151</v>
      </c>
    </row>
    <row r="3288" spans="1:20" x14ac:dyDescent="0.25">
      <c r="A3288" s="57">
        <f t="shared" si="951"/>
        <v>1385698.0151984736</v>
      </c>
      <c r="B3288" s="12">
        <f t="shared" si="968"/>
        <v>220540.68875146538</v>
      </c>
      <c r="C3288" s="57" t="str">
        <f t="shared" si="952"/>
        <v>-0.0933784565563262+0.0278750162955462i</v>
      </c>
      <c r="D3288" s="57" t="str">
        <f t="shared" si="953"/>
        <v>2.6710874402777-3.84565215600677i</v>
      </c>
      <c r="E3288" s="57" t="str">
        <f t="shared" si="954"/>
        <v>17.6603177966327-146.927529040724i</v>
      </c>
      <c r="F3288" s="57" t="str">
        <f t="shared" si="955"/>
        <v>2.99253623167942-1.89334439001781i</v>
      </c>
      <c r="G3288" s="57" t="str">
        <f t="shared" si="956"/>
        <v>0.779338815288776-0.41469244781291i</v>
      </c>
      <c r="H3288" s="57" t="str">
        <f t="shared" si="957"/>
        <v>0.190607842810812-62.1624098385067i</v>
      </c>
      <c r="I3288" s="57" t="str">
        <f t="shared" si="958"/>
        <v>-0.33041295098948-0.525797453100156i</v>
      </c>
      <c r="K3288" s="57" t="str">
        <f t="shared" si="959"/>
        <v>0.000591918950652587-0.000956828012185977i</v>
      </c>
      <c r="L3288" s="57" t="str">
        <f t="shared" si="960"/>
        <v>0.000125-0.00227508813985469i</v>
      </c>
      <c r="M3288" s="57" t="str">
        <f t="shared" si="961"/>
        <v>0.0015-0.00109674461696339i</v>
      </c>
      <c r="N3288" s="57">
        <f t="shared" si="962"/>
        <v>16.621235879963734</v>
      </c>
      <c r="O3288" s="57">
        <f t="shared" si="963"/>
        <v>20.224340181587159</v>
      </c>
      <c r="P3288" s="371">
        <f t="shared" si="964"/>
        <v>-20.224340181587159</v>
      </c>
      <c r="Q3288" s="371">
        <f t="shared" si="965"/>
        <v>163.37876412003627</v>
      </c>
      <c r="R3288" s="12">
        <f t="shared" si="966"/>
        <v>-16.621235879963734</v>
      </c>
      <c r="S3288" s="57">
        <f t="shared" si="967"/>
        <v>220.54068875146538</v>
      </c>
      <c r="T3288" s="12">
        <f t="shared" si="950"/>
        <v>-20.224340181587159</v>
      </c>
    </row>
    <row r="3289" spans="1:20" x14ac:dyDescent="0.25">
      <c r="A3289" s="57">
        <f t="shared" si="951"/>
        <v>1390963.6676562277</v>
      </c>
      <c r="B3289" s="12">
        <f t="shared" si="968"/>
        <v>221378.74336872096</v>
      </c>
      <c r="C3289" s="57" t="str">
        <f t="shared" si="952"/>
        <v>-0.0924797373431176+0.0282000308872615i</v>
      </c>
      <c r="D3289" s="57" t="str">
        <f t="shared" si="953"/>
        <v>2.65778020840589-3.84066091431111i</v>
      </c>
      <c r="E3289" s="57" t="str">
        <f t="shared" si="954"/>
        <v>16.9183907509286-146.511984008953i</v>
      </c>
      <c r="F3289" s="57" t="str">
        <f t="shared" si="955"/>
        <v>2.98751657242221-1.89557473998821i</v>
      </c>
      <c r="G3289" s="57" t="str">
        <f t="shared" si="956"/>
        <v>0.778031557833625-0.415570033626834i</v>
      </c>
      <c r="H3289" s="57" t="str">
        <f t="shared" si="957"/>
        <v>0.188929991983685-61.9252184675583i</v>
      </c>
      <c r="I3289" s="57" t="str">
        <f t="shared" si="958"/>
        <v>-0.329552531450869-0.522910391619433i</v>
      </c>
      <c r="K3289" s="57" t="str">
        <f t="shared" si="959"/>
        <v>0.000591211692868412-0.000954599096943321i</v>
      </c>
      <c r="L3289" s="57" t="str">
        <f t="shared" si="960"/>
        <v>0.000125-0.00226647553282994i</v>
      </c>
      <c r="M3289" s="57" t="str">
        <f t="shared" si="961"/>
        <v>0.0015-0.00109259276445844i</v>
      </c>
      <c r="N3289" s="57">
        <f t="shared" si="962"/>
        <v>16.958141080124847</v>
      </c>
      <c r="O3289" s="57">
        <f t="shared" si="963"/>
        <v>20.292932102217449</v>
      </c>
      <c r="P3289" s="371">
        <f t="shared" si="964"/>
        <v>-20.292932102217449</v>
      </c>
      <c r="Q3289" s="371">
        <f t="shared" si="965"/>
        <v>163.04185891987515</v>
      </c>
      <c r="R3289" s="12">
        <f t="shared" si="966"/>
        <v>-16.958141080124847</v>
      </c>
      <c r="S3289" s="57">
        <f t="shared" si="967"/>
        <v>221.37874336872096</v>
      </c>
      <c r="T3289" s="12">
        <f t="shared" si="950"/>
        <v>-20.292932102217449</v>
      </c>
    </row>
    <row r="3290" spans="1:20" x14ac:dyDescent="0.25">
      <c r="A3290" s="57">
        <f t="shared" si="951"/>
        <v>1396249.3295933213</v>
      </c>
      <c r="B3290" s="12">
        <f t="shared" si="968"/>
        <v>222219.98259352209</v>
      </c>
      <c r="C3290" s="57" t="str">
        <f t="shared" si="952"/>
        <v>-0.0915837859329214+0.0285169558115647i</v>
      </c>
      <c r="D3290" s="57" t="str">
        <f t="shared" si="953"/>
        <v>2.64450508982951-3.83562935119215i</v>
      </c>
      <c r="E3290" s="57" t="str">
        <f t="shared" si="954"/>
        <v>16.1802983389322-146.091402791276i</v>
      </c>
      <c r="F3290" s="57" t="str">
        <f t="shared" si="955"/>
        <v>2.9824756952412-1.89780064406395i</v>
      </c>
      <c r="G3290" s="57" t="str">
        <f t="shared" si="956"/>
        <v>0.776718774647016-0.416445338259241i</v>
      </c>
      <c r="H3290" s="57" t="str">
        <f t="shared" si="957"/>
        <v>0.187265800729245-61.6889449910232i</v>
      </c>
      <c r="I3290" s="57" t="str">
        <f t="shared" si="958"/>
        <v>-0.328693116405878-0.520034127822089i</v>
      </c>
      <c r="K3290" s="57" t="str">
        <f t="shared" si="959"/>
        <v>0.000590501533735535-0.000952379927003885i</v>
      </c>
      <c r="L3290" s="57" t="str">
        <f t="shared" si="960"/>
        <v>0.000125-0.00225789552981664i</v>
      </c>
      <c r="M3290" s="57" t="str">
        <f t="shared" si="961"/>
        <v>0.0015-0.00108845662926723i</v>
      </c>
      <c r="N3290" s="57">
        <f t="shared" si="962"/>
        <v>17.295313829422298</v>
      </c>
      <c r="O3290" s="57">
        <f t="shared" si="963"/>
        <v>20.361740973393179</v>
      </c>
      <c r="P3290" s="371">
        <f t="shared" si="964"/>
        <v>-20.361740973393179</v>
      </c>
      <c r="Q3290" s="371">
        <f t="shared" si="965"/>
        <v>162.7046861705777</v>
      </c>
      <c r="R3290" s="12">
        <f t="shared" si="966"/>
        <v>-17.295313829422298</v>
      </c>
      <c r="S3290" s="57">
        <f t="shared" si="967"/>
        <v>222.21998259352208</v>
      </c>
      <c r="T3290" s="12">
        <f t="shared" si="950"/>
        <v>-20.361740973393179</v>
      </c>
    </row>
    <row r="3291" spans="1:20" x14ac:dyDescent="0.25">
      <c r="A3291" s="57">
        <f t="shared" si="951"/>
        <v>1401555.0770457759</v>
      </c>
      <c r="B3291" s="12">
        <f t="shared" si="968"/>
        <v>223064.41852737748</v>
      </c>
      <c r="C3291" s="57" t="str">
        <f t="shared" si="952"/>
        <v>-0.0906906690885932+0.0288258343854976i</v>
      </c>
      <c r="D3291" s="57" t="str">
        <f t="shared" si="953"/>
        <v>2.63126234898867-3.83055774185318i</v>
      </c>
      <c r="E3291" s="57" t="str">
        <f t="shared" si="954"/>
        <v>15.4461000396338-145.665829767095i</v>
      </c>
      <c r="F3291" s="57" t="str">
        <f t="shared" si="955"/>
        <v>2.97741361126886-1.90002193344677i</v>
      </c>
      <c r="G3291" s="57" t="str">
        <f t="shared" si="956"/>
        <v>0.775400468628153-0.417318322002993i</v>
      </c>
      <c r="H3291" s="57" t="str">
        <f t="shared" si="957"/>
        <v>0.185615162160988-61.4535857068847i</v>
      </c>
      <c r="I3291" s="57" t="str">
        <f t="shared" si="958"/>
        <v>-0.327834684105458-0.517168635470763i</v>
      </c>
      <c r="K3291" s="57" t="str">
        <f t="shared" si="959"/>
        <v>0.000589788467977298-0.000950170442160088i</v>
      </c>
      <c r="L3291" s="57" t="str">
        <f t="shared" si="960"/>
        <v>0.000125-0.00224934800738856i</v>
      </c>
      <c r="M3291" s="57" t="str">
        <f t="shared" si="961"/>
        <v>0.0015-0.00108433615189005i</v>
      </c>
      <c r="N3291" s="57">
        <f t="shared" si="962"/>
        <v>17.632746816027804</v>
      </c>
      <c r="O3291" s="57">
        <f t="shared" si="963"/>
        <v>20.430767174437943</v>
      </c>
      <c r="P3291" s="371">
        <f t="shared" si="964"/>
        <v>-20.430767174437943</v>
      </c>
      <c r="Q3291" s="371">
        <f t="shared" si="965"/>
        <v>162.3672531839722</v>
      </c>
      <c r="R3291" s="12">
        <f t="shared" si="966"/>
        <v>-17.632746816027804</v>
      </c>
      <c r="S3291" s="57">
        <f t="shared" si="967"/>
        <v>223.06441852737748</v>
      </c>
      <c r="T3291" s="12">
        <f t="shared" si="950"/>
        <v>-20.430767174437943</v>
      </c>
    </row>
    <row r="3292" spans="1:20" x14ac:dyDescent="0.25">
      <c r="A3292" s="57">
        <f t="shared" si="951"/>
        <v>1406880.98633855</v>
      </c>
      <c r="B3292" s="12">
        <f t="shared" si="968"/>
        <v>223912.06331778152</v>
      </c>
      <c r="C3292" s="57" t="str">
        <f t="shared" si="952"/>
        <v>-0.0898004530548405+0.0291267109066642i</v>
      </c>
      <c r="D3292" s="57" t="str">
        <f t="shared" si="953"/>
        <v>2.61805224717666-3.82544636332745i</v>
      </c>
      <c r="E3292" s="57" t="str">
        <f t="shared" si="954"/>
        <v>14.7158546788137-145.235310253531i</v>
      </c>
      <c r="F3292" s="57" t="str">
        <f t="shared" si="955"/>
        <v>2.97233033295693-1.90223843896201i</v>
      </c>
      <c r="G3292" s="57" t="str">
        <f t="shared" si="956"/>
        <v>0.774076643019807-0.418188945036802i</v>
      </c>
      <c r="H3292" s="57" t="str">
        <f t="shared" si="957"/>
        <v>0.183977970276955-61.2191369297802i</v>
      </c>
      <c r="I3292" s="57" t="str">
        <f t="shared" si="958"/>
        <v>-0.326977213100683-0.514313888552796i</v>
      </c>
      <c r="K3292" s="57" t="str">
        <f t="shared" si="959"/>
        <v>0.00058907249048697-0.000947970582248734i</v>
      </c>
      <c r="L3292" s="57" t="str">
        <f t="shared" si="960"/>
        <v>0.000125-0.00224083284258673i</v>
      </c>
      <c r="M3292" s="57" t="str">
        <f t="shared" si="961"/>
        <v>0.0015-0.00108023127305245i</v>
      </c>
      <c r="N3292" s="57">
        <f t="shared" si="962"/>
        <v>17.97043269915909</v>
      </c>
      <c r="O3292" s="57">
        <f t="shared" si="963"/>
        <v>20.500011073228947</v>
      </c>
      <c r="P3292" s="371">
        <f t="shared" si="964"/>
        <v>-20.500011073228947</v>
      </c>
      <c r="Q3292" s="371">
        <f t="shared" si="965"/>
        <v>162.02956730084091</v>
      </c>
      <c r="R3292" s="12">
        <f t="shared" si="966"/>
        <v>-17.97043269915909</v>
      </c>
      <c r="S3292" s="57">
        <f t="shared" si="967"/>
        <v>223.91206331778153</v>
      </c>
      <c r="T3292" s="12">
        <f t="shared" si="950"/>
        <v>-20.500011073228947</v>
      </c>
    </row>
    <row r="3293" spans="1:20" x14ac:dyDescent="0.25">
      <c r="A3293" s="57">
        <f t="shared" si="951"/>
        <v>1412227.1340866366</v>
      </c>
      <c r="B3293" s="12">
        <f t="shared" si="968"/>
        <v>224762.9291583891</v>
      </c>
      <c r="C3293" s="57" t="str">
        <f t="shared" si="952"/>
        <v>-0.0889132035383826+0.0294196306443093i</v>
      </c>
      <c r="D3293" s="57" t="str">
        <f t="shared" si="953"/>
        <v>2.60487504252696-3.82029549443714i</v>
      </c>
      <c r="E3293" s="57" t="str">
        <f t="shared" si="954"/>
        <v>13.9896204103222-144.799890493661i</v>
      </c>
      <c r="F3293" s="57" t="str">
        <f t="shared" si="955"/>
        <v>2.96722587408625-1.90444999107019i</v>
      </c>
      <c r="G3293" s="57" t="str">
        <f t="shared" si="956"/>
        <v>0.772747301410888-0.419057167428358i</v>
      </c>
      <c r="H3293" s="57" t="str">
        <f t="shared" si="957"/>
        <v>0.182354119951481-60.9855949909049i</v>
      </c>
      <c r="I3293" s="57" t="str">
        <f t="shared" si="958"/>
        <v>-0.326120682242223-0.511469861278019i</v>
      </c>
      <c r="K3293" s="57" t="str">
        <f t="shared" si="959"/>
        <v>0.00058835359632936-0.000945780287151514i</v>
      </c>
      <c r="L3293" s="57" t="str">
        <f t="shared" si="960"/>
        <v>0.000125-0.00223234991291764i</v>
      </c>
      <c r="M3293" s="57" t="str">
        <f t="shared" si="961"/>
        <v>0.0015-0.00107614193370437i</v>
      </c>
      <c r="N3293" s="57">
        <f t="shared" si="962"/>
        <v>18.308364110173301</v>
      </c>
      <c r="O3293" s="57">
        <f t="shared" si="963"/>
        <v>20.569473026130947</v>
      </c>
      <c r="P3293" s="371">
        <f t="shared" si="964"/>
        <v>-20.569473026130947</v>
      </c>
      <c r="Q3293" s="371">
        <f t="shared" si="965"/>
        <v>161.6916358898267</v>
      </c>
      <c r="R3293" s="12">
        <f t="shared" si="966"/>
        <v>-18.308364110173301</v>
      </c>
      <c r="S3293" s="57">
        <f t="shared" si="967"/>
        <v>224.76292915838911</v>
      </c>
      <c r="T3293" s="12">
        <f t="shared" si="950"/>
        <v>-20.569473026130947</v>
      </c>
    </row>
    <row r="3294" spans="1:20" x14ac:dyDescent="0.25">
      <c r="A3294" s="57">
        <f t="shared" si="951"/>
        <v>1417593.5971961659</v>
      </c>
      <c r="B3294" s="12">
        <f t="shared" si="968"/>
        <v>225617.02828919099</v>
      </c>
      <c r="C3294" s="57" t="str">
        <f t="shared" si="952"/>
        <v>-0.0880289856883256+0.0297046398299212i</v>
      </c>
      <c r="D3294" s="57" t="str">
        <f t="shared" si="953"/>
        <v>2.59173099000078-3.81510541575252i</v>
      </c>
      <c r="E3294" s="57" t="str">
        <f t="shared" si="954"/>
        <v>13.2674546976367-144.359617644339i</v>
      </c>
      <c r="F3294" s="57" t="str">
        <f t="shared" si="955"/>
        <v>2.96210024977655-1.90665641987908i</v>
      </c>
      <c r="G3294" s="57" t="str">
        <f t="shared" si="956"/>
        <v>0.771412447738993-0.419922949137492i</v>
      </c>
      <c r="H3294" s="57" t="str">
        <f t="shared" si="957"/>
        <v>0.180743506927068-60.7529562379208i</v>
      </c>
      <c r="I3294" s="57" t="str">
        <f t="shared" si="958"/>
        <v>-0.325265070679887-0.508636528076581i</v>
      </c>
      <c r="K3294" s="57" t="str">
        <f t="shared" si="959"/>
        <v>0.000587631780742449-0.000943599496795516i</v>
      </c>
      <c r="L3294" s="57" t="str">
        <f t="shared" si="960"/>
        <v>0.000125-0.00222389909635151i</v>
      </c>
      <c r="M3294" s="57" t="str">
        <f t="shared" si="961"/>
        <v>0.0015-0.0010720680750193i</v>
      </c>
      <c r="N3294" s="57">
        <f t="shared" si="962"/>
        <v>18.646533653661493</v>
      </c>
      <c r="O3294" s="57">
        <f t="shared" si="963"/>
        <v>20.639153377931034</v>
      </c>
      <c r="P3294" s="371">
        <f t="shared" si="964"/>
        <v>-20.639153377931034</v>
      </c>
      <c r="Q3294" s="371">
        <f t="shared" si="965"/>
        <v>161.35346634633851</v>
      </c>
      <c r="R3294" s="12">
        <f t="shared" si="966"/>
        <v>-18.646533653661493</v>
      </c>
      <c r="S3294" s="57">
        <f t="shared" si="967"/>
        <v>225.61702828919098</v>
      </c>
      <c r="T3294" s="12">
        <f t="shared" si="950"/>
        <v>-20.639153377931034</v>
      </c>
    </row>
    <row r="3295" spans="1:20" x14ac:dyDescent="0.25">
      <c r="A3295" s="57">
        <f t="shared" si="951"/>
        <v>1422980.4528655114</v>
      </c>
      <c r="B3295" s="12">
        <f t="shared" si="968"/>
        <v>226474.37299668993</v>
      </c>
      <c r="C3295" s="57" t="str">
        <f t="shared" si="952"/>
        <v>-0.0871478640767143+0.0299817856473753i</v>
      </c>
      <c r="D3295" s="57" t="str">
        <f t="shared" si="953"/>
        <v>2.57862034137535-3.8098764095511i</v>
      </c>
      <c r="E3295" s="57" t="str">
        <f t="shared" si="954"/>
        <v>12.5494142956611-143.91453976355i</v>
      </c>
      <c r="F3295" s="57" t="str">
        <f t="shared" si="955"/>
        <v>2.95695347649614-1.90885755515577i</v>
      </c>
      <c r="G3295" s="57" t="str">
        <f t="shared" si="956"/>
        <v>0.770072086292921-0.4207862500194i</v>
      </c>
      <c r="H3295" s="57" t="str">
        <f t="shared" si="957"/>
        <v>0.179146027806314-60.5212170348639i</v>
      </c>
      <c r="I3295" s="57" t="str">
        <f t="shared" si="958"/>
        <v>-0.324410357862133-0.505813863596751i</v>
      </c>
      <c r="K3295" s="57" t="str">
        <f t="shared" si="959"/>
        <v>0.000586907039138985-0.000941428151153764i</v>
      </c>
      <c r="L3295" s="57" t="str">
        <f t="shared" si="960"/>
        <v>0.000125-0.00221548027132049i</v>
      </c>
      <c r="M3295" s="57" t="str">
        <f t="shared" si="961"/>
        <v>0.0015-0.0010680096383934i</v>
      </c>
      <c r="N3295" s="57">
        <f t="shared" si="962"/>
        <v>18.9849339085591</v>
      </c>
      <c r="O3295" s="57">
        <f t="shared" si="963"/>
        <v>20.709052461778271</v>
      </c>
      <c r="P3295" s="371">
        <f t="shared" si="964"/>
        <v>-20.709052461778271</v>
      </c>
      <c r="Q3295" s="371">
        <f t="shared" si="965"/>
        <v>161.0150660914409</v>
      </c>
      <c r="R3295" s="12">
        <f t="shared" si="966"/>
        <v>-18.9849339085591</v>
      </c>
      <c r="S3295" s="57">
        <f t="shared" si="967"/>
        <v>226.47437299668994</v>
      </c>
      <c r="T3295" s="12">
        <f t="shared" si="950"/>
        <v>-20.709052461778271</v>
      </c>
    </row>
    <row r="3296" spans="1:20" x14ac:dyDescent="0.25">
      <c r="A3296" s="57">
        <f t="shared" si="951"/>
        <v>1428387.7785864004</v>
      </c>
      <c r="B3296" s="12">
        <f t="shared" si="968"/>
        <v>227334.97561407735</v>
      </c>
      <c r="C3296" s="57" t="str">
        <f t="shared" si="952"/>
        <v>-0.0862699026793114+0.0302511162226079i</v>
      </c>
      <c r="D3296" s="57" t="str">
        <f t="shared" si="953"/>
        <v>2.56554334523259-3.80460875977643i</v>
      </c>
      <c r="E3296" s="57" t="str">
        <f t="shared" si="954"/>
        <v>11.8355552328209-143.464705797352i</v>
      </c>
      <c r="F3296" s="57" t="str">
        <f t="shared" si="955"/>
        <v>2.95178557207142-1.91105322633894i</v>
      </c>
      <c r="G3296" s="57" t="str">
        <f t="shared" si="956"/>
        <v>0.768726221715161-0.421647029827905i</v>
      </c>
      <c r="H3296" s="57" t="str">
        <f t="shared" si="957"/>
        <v>0.177561580043929-60.290373762054i</v>
      </c>
      <c r="I3296" s="57" t="str">
        <f t="shared" si="958"/>
        <v>-0.323556523535591-0.503001842702715i</v>
      </c>
      <c r="K3296" s="57" t="str">
        <f t="shared" si="959"/>
        <v>0.000586179367108099-0.000939266190245813i</v>
      </c>
      <c r="L3296" s="57" t="str">
        <f t="shared" si="960"/>
        <v>0.000125-0.00220709331671696i</v>
      </c>
      <c r="M3296" s="57" t="str">
        <f t="shared" si="961"/>
        <v>0.0015-0.00106396656544471i</v>
      </c>
      <c r="N3296" s="57">
        <f t="shared" si="962"/>
        <v>19.323557429256994</v>
      </c>
      <c r="O3296" s="57">
        <f t="shared" si="963"/>
        <v>20.779170599125571</v>
      </c>
      <c r="P3296" s="371">
        <f t="shared" si="964"/>
        <v>-20.779170599125571</v>
      </c>
      <c r="Q3296" s="371">
        <f t="shared" si="965"/>
        <v>160.67644257074301</v>
      </c>
      <c r="R3296" s="12">
        <f t="shared" si="966"/>
        <v>-19.323557429256994</v>
      </c>
      <c r="S3296" s="57">
        <f t="shared" si="967"/>
        <v>227.33497561407736</v>
      </c>
      <c r="T3296" s="12">
        <f t="shared" si="950"/>
        <v>-20.779170599125571</v>
      </c>
    </row>
    <row r="3297" spans="1:20" x14ac:dyDescent="0.25">
      <c r="A3297" s="57">
        <f t="shared" si="951"/>
        <v>1433815.6521450288</v>
      </c>
      <c r="B3297" s="12">
        <f t="shared" si="968"/>
        <v>228198.84852141087</v>
      </c>
      <c r="C3297" s="57" t="str">
        <f t="shared" si="952"/>
        <v>-0.0853951648565944+0.0305126806128443i</v>
      </c>
      <c r="D3297" s="57" t="str">
        <f t="shared" si="953"/>
        <v>2.55250024694857-3.79930275199731i</v>
      </c>
      <c r="E3297" s="57" t="str">
        <f t="shared" si="954"/>
        <v>11.1259327934285-143.010165566377i</v>
      </c>
      <c r="F3297" s="57" t="str">
        <f t="shared" si="955"/>
        <v>2.94659655569641-1.91324326255143i</v>
      </c>
      <c r="G3297" s="57" t="str">
        <f t="shared" si="956"/>
        <v>0.767374859004358-0.422505248218765i</v>
      </c>
      <c r="H3297" s="57" t="str">
        <f t="shared" si="957"/>
        <v>0.175990061938829-60.0604228160022i</v>
      </c>
      <c r="I3297" s="57" t="str">
        <f t="shared" si="958"/>
        <v>-0.322703547744581-0.500200440472357i</v>
      </c>
      <c r="K3297" s="57" t="str">
        <f t="shared" si="959"/>
        <v>0.000585448760416924-0.000937113554138341i</v>
      </c>
      <c r="L3297" s="57" t="str">
        <f t="shared" si="960"/>
        <v>0.000125-0.00219873811189178i</v>
      </c>
      <c r="M3297" s="57" t="str">
        <f t="shared" si="961"/>
        <v>0.0015-0.00105993879801227i</v>
      </c>
      <c r="N3297" s="57">
        <f t="shared" si="962"/>
        <v>19.662396746726699</v>
      </c>
      <c r="O3297" s="57">
        <f t="shared" si="963"/>
        <v>20.849508099675052</v>
      </c>
      <c r="P3297" s="371">
        <f t="shared" si="964"/>
        <v>-20.849508099675052</v>
      </c>
      <c r="Q3297" s="371">
        <f t="shared" si="965"/>
        <v>160.3376032532733</v>
      </c>
      <c r="R3297" s="12">
        <f t="shared" si="966"/>
        <v>-19.662396746726699</v>
      </c>
      <c r="S3297" s="57">
        <f t="shared" si="967"/>
        <v>228.19884852141087</v>
      </c>
      <c r="T3297" s="12">
        <f t="shared" si="950"/>
        <v>-20.849508099675052</v>
      </c>
    </row>
    <row r="3298" spans="1:20" x14ac:dyDescent="0.25">
      <c r="A3298" s="57">
        <f t="shared" si="951"/>
        <v>1439264.1516231799</v>
      </c>
      <c r="B3298" s="12">
        <f t="shared" si="968"/>
        <v>229066.00414579222</v>
      </c>
      <c r="C3298" s="57" t="str">
        <f t="shared" si="952"/>
        <v>-0.0845237133349936+0.0307665287953716i</v>
      </c>
      <c r="D3298" s="57" t="str">
        <f t="shared" si="953"/>
        <v>2.53949128868346-3.79395867336669i</v>
      </c>
      <c r="E3298" s="57" t="str">
        <f t="shared" si="954"/>
        <v>10.4206015003594-142.550969751924i</v>
      </c>
      <c r="F3298" s="57" t="str">
        <f t="shared" si="955"/>
        <v>2.94138644794196-1.91542749261283i</v>
      </c>
      <c r="G3298" s="57" t="str">
        <f t="shared" si="956"/>
        <v>0.766018003517734-0.423360864753037i</v>
      </c>
      <c r="H3298" s="57" t="str">
        <f t="shared" si="957"/>
        <v>0.174431372626314-59.8313606093229i</v>
      </c>
      <c r="I3298" s="57" t="str">
        <f t="shared" si="958"/>
        <v>-0.321851410830639-0.497409632195034i</v>
      </c>
      <c r="K3298" s="57" t="str">
        <f t="shared" si="959"/>
        <v>0.000584715215012171-0.000934970182945781i</v>
      </c>
      <c r="L3298" s="57" t="str">
        <f t="shared" si="960"/>
        <v>0.000125-0.00219041453665249i</v>
      </c>
      <c r="M3298" s="57" t="str">
        <f t="shared" si="961"/>
        <v>0.0015-0.00105592627815528i</v>
      </c>
      <c r="N3298" s="57">
        <f t="shared" si="962"/>
        <v>20.001444369649505</v>
      </c>
      <c r="O3298" s="57">
        <f t="shared" si="963"/>
        <v>20.920065261326567</v>
      </c>
      <c r="P3298" s="371">
        <f t="shared" si="964"/>
        <v>-20.920065261326567</v>
      </c>
      <c r="Q3298" s="371">
        <f t="shared" si="965"/>
        <v>159.99855563035049</v>
      </c>
      <c r="R3298" s="12">
        <f t="shared" si="966"/>
        <v>-20.001444369649505</v>
      </c>
      <c r="S3298" s="57">
        <f t="shared" si="967"/>
        <v>229.06600414579222</v>
      </c>
      <c r="T3298" s="12">
        <f t="shared" si="950"/>
        <v>-20.920065261326567</v>
      </c>
    </row>
    <row r="3299" spans="1:20" x14ac:dyDescent="0.25">
      <c r="A3299" s="57">
        <f t="shared" si="951"/>
        <v>1444733.3553993478</v>
      </c>
      <c r="B3299" s="12">
        <f t="shared" si="968"/>
        <v>229936.45496154623</v>
      </c>
      <c r="C3299" s="57" t="str">
        <f t="shared" si="952"/>
        <v>-0.0836556101883785+0.0310127116558641i</v>
      </c>
      <c r="D3299" s="57" t="str">
        <f t="shared" si="953"/>
        <v>2.52651670937219-3.78857681258065i</v>
      </c>
      <c r="E3299" s="57" t="str">
        <f t="shared" si="954"/>
        <v>9.71961509803775-142.087169881628i</v>
      </c>
      <c r="F3299" s="57" t="str">
        <f t="shared" si="955"/>
        <v>2.93615527076508-1.91760574505239i</v>
      </c>
      <c r="G3299" s="57" t="str">
        <f t="shared" si="956"/>
        <v>0.764655660973491-0.424213838900482i</v>
      </c>
      <c r="H3299" s="57" t="str">
        <f t="shared" si="957"/>
        <v>0.172885412070312-59.6031835706422i</v>
      </c>
      <c r="I3299" s="57" t="str">
        <f t="shared" si="958"/>
        <v>-0.321000093432028-0.494629393369345i</v>
      </c>
      <c r="K3299" s="57" t="str">
        <f t="shared" si="959"/>
        <v>0.00058397872702176-0.000932836016830999i</v>
      </c>
      <c r="L3299" s="57" t="str">
        <f t="shared" si="960"/>
        <v>0.000125-0.0021821224712617i</v>
      </c>
      <c r="M3299" s="57" t="str">
        <f t="shared" si="961"/>
        <v>0.0015-0.0010519289481523i</v>
      </c>
      <c r="N3299" s="57">
        <f t="shared" si="962"/>
        <v>20.340692785549749</v>
      </c>
      <c r="O3299" s="57">
        <f t="shared" si="963"/>
        <v>20.99084237012967</v>
      </c>
      <c r="P3299" s="371">
        <f t="shared" si="964"/>
        <v>-20.99084237012967</v>
      </c>
      <c r="Q3299" s="371">
        <f t="shared" si="965"/>
        <v>159.65930721445025</v>
      </c>
      <c r="R3299" s="12">
        <f t="shared" si="966"/>
        <v>-20.340692785549749</v>
      </c>
      <c r="S3299" s="57">
        <f t="shared" si="967"/>
        <v>229.93645496154622</v>
      </c>
      <c r="T3299" s="12">
        <f t="shared" si="950"/>
        <v>-20.99084237012967</v>
      </c>
    </row>
    <row r="3300" spans="1:20" x14ac:dyDescent="0.25">
      <c r="A3300" s="57">
        <f t="shared" si="951"/>
        <v>1450223.3421498656</v>
      </c>
      <c r="B3300" s="12">
        <f t="shared" si="968"/>
        <v>230810.21349040011</v>
      </c>
      <c r="C3300" s="57" t="str">
        <f t="shared" si="952"/>
        <v>-0.0827909168198052+0.031251280976279i</v>
      </c>
      <c r="D3300" s="57" t="str">
        <f t="shared" si="953"/>
        <v>2.51357674471549-3.78315745983732i</v>
      </c>
      <c r="E3300" s="57" t="str">
        <f t="shared" si="954"/>
        <v>9.02302653574193-141.618818314741i</v>
      </c>
      <c r="F3300" s="57" t="str">
        <f t="shared" si="955"/>
        <v>2.93090304751792-1.91977784812199i</v>
      </c>
      <c r="G3300" s="57" t="str">
        <f t="shared" si="956"/>
        <v>0.76328783745318-0.425064130043018i</v>
      </c>
      <c r="H3300" s="57" t="str">
        <f t="shared" si="957"/>
        <v>0.171352081055718-59.3758881445123i</v>
      </c>
      <c r="I3300" s="57" t="str">
        <f t="shared" si="958"/>
        <v>-0.32014957648327-0.491859699700896i</v>
      </c>
      <c r="K3300" s="57" t="str">
        <f t="shared" si="959"/>
        <v>0.000583239292756377-0.00093071099600597i</v>
      </c>
      <c r="L3300" s="57" t="str">
        <f t="shared" si="960"/>
        <v>0.000125-0.00217386179643525i</v>
      </c>
      <c r="M3300" s="57" t="str">
        <f t="shared" si="961"/>
        <v>0.0015-0.0010479467505004i</v>
      </c>
      <c r="N3300" s="57">
        <f t="shared" si="962"/>
        <v>20.680134461939531</v>
      </c>
      <c r="O3300" s="57">
        <f t="shared" si="963"/>
        <v>21.061839700238846</v>
      </c>
      <c r="P3300" s="371">
        <f t="shared" si="964"/>
        <v>-21.061839700238846</v>
      </c>
      <c r="Q3300" s="371">
        <f t="shared" si="965"/>
        <v>159.31986553806047</v>
      </c>
      <c r="R3300" s="12">
        <f t="shared" si="966"/>
        <v>-20.680134461939531</v>
      </c>
      <c r="S3300" s="57">
        <f t="shared" si="967"/>
        <v>230.81021349040012</v>
      </c>
      <c r="T3300" s="12">
        <f t="shared" si="950"/>
        <v>-21.061839700238846</v>
      </c>
    </row>
    <row r="3301" spans="1:20" x14ac:dyDescent="0.25">
      <c r="A3301" s="57">
        <f t="shared" si="951"/>
        <v>1455734.1908500351</v>
      </c>
      <c r="B3301" s="12">
        <f t="shared" si="968"/>
        <v>231687.29230166363</v>
      </c>
      <c r="C3301" s="57" t="str">
        <f t="shared" si="952"/>
        <v>-0.0819296939435422+0.0314822894223177i</v>
      </c>
      <c r="D3301" s="57" t="str">
        <f t="shared" si="953"/>
        <v>2.50067162717178-3.77770090679607i</v>
      </c>
      <c r="E3301" s="57" t="str">
        <f t="shared" si="954"/>
        <v>8.33088795124411-141.145968227004i</v>
      </c>
      <c r="F3301" s="57" t="str">
        <f t="shared" si="955"/>
        <v>2.92562980295679-1.92194362980943i</v>
      </c>
      <c r="G3301" s="57" t="str">
        <f t="shared" si="956"/>
        <v>0.761914539404024-0.425911697478219i</v>
      </c>
      <c r="H3301" s="57" t="str">
        <f t="shared" si="957"/>
        <v>0.169831281180787-59.1494707913202i</v>
      </c>
      <c r="I3301" s="57" t="str">
        <f t="shared" si="958"/>
        <v>-0.31929984121466-0.489100527100032i</v>
      </c>
      <c r="K3301" s="57" t="str">
        <f t="shared" si="959"/>
        <v>0.000582496908711092-0.000928595060732511i</v>
      </c>
      <c r="L3301" s="57" t="str">
        <f t="shared" si="960"/>
        <v>0.000125-0.00216563239334055i</v>
      </c>
      <c r="M3301" s="57" t="str">
        <f t="shared" si="961"/>
        <v>0.0015-0.00104397962791432i</v>
      </c>
      <c r="N3301" s="57">
        <f t="shared" si="962"/>
        <v>21.019761847465503</v>
      </c>
      <c r="O3301" s="57">
        <f t="shared" si="963"/>
        <v>21.133057513871684</v>
      </c>
      <c r="P3301" s="371">
        <f t="shared" si="964"/>
        <v>-21.133057513871684</v>
      </c>
      <c r="Q3301" s="371">
        <f t="shared" si="965"/>
        <v>158.9802381525345</v>
      </c>
      <c r="R3301" s="12">
        <f t="shared" si="966"/>
        <v>-21.019761847465503</v>
      </c>
      <c r="S3301" s="57">
        <f t="shared" si="967"/>
        <v>231.68729230166363</v>
      </c>
      <c r="T3301" s="12">
        <f t="shared" si="950"/>
        <v>-21.133057513871684</v>
      </c>
    </row>
    <row r="3302" spans="1:20" x14ac:dyDescent="0.25">
      <c r="A3302" s="57">
        <f t="shared" si="951"/>
        <v>1461265.9807752653</v>
      </c>
      <c r="B3302" s="12">
        <f t="shared" si="968"/>
        <v>232567.70401240996</v>
      </c>
      <c r="C3302" s="57" t="str">
        <f t="shared" si="952"/>
        <v>-0.0810720015673783+0.0317057905304577i</v>
      </c>
      <c r="D3302" s="57" t="str">
        <f t="shared" si="953"/>
        <v>2.4878015859494-3.77220744653626i</v>
      </c>
      <c r="E3302" s="57" t="str">
        <f t="shared" si="954"/>
        <v>7.64325065480328-140.668673595143i</v>
      </c>
      <c r="F3302" s="57" t="str">
        <f t="shared" si="955"/>
        <v>2.92033556325101-1.92410291785172i</v>
      </c>
      <c r="G3302" s="57" t="str">
        <f t="shared" si="956"/>
        <v>0.76053577364123-0.426756500422859i</v>
      </c>
      <c r="H3302" s="57" t="str">
        <f t="shared" si="957"/>
        <v>0.168322914849625-58.9239279872037i</v>
      </c>
      <c r="I3302" s="57" t="str">
        <f t="shared" si="958"/>
        <v>-0.318450869151782-0.48635185167961i</v>
      </c>
      <c r="K3302" s="57" t="str">
        <f t="shared" si="959"/>
        <v>0.000581751571566926-0.000926488151323034i</v>
      </c>
      <c r="L3302" s="57" t="str">
        <f t="shared" si="960"/>
        <v>0.000125-0.00215743414359489i</v>
      </c>
      <c r="M3302" s="57" t="str">
        <f t="shared" si="961"/>
        <v>0.0015-0.00104002752332568i</v>
      </c>
      <c r="N3302" s="57">
        <f t="shared" si="962"/>
        <v>21.359567373058212</v>
      </c>
      <c r="O3302" s="57">
        <f t="shared" si="963"/>
        <v>21.20449606127108</v>
      </c>
      <c r="P3302" s="371">
        <f t="shared" si="964"/>
        <v>-21.20449606127108</v>
      </c>
      <c r="Q3302" s="371">
        <f t="shared" si="965"/>
        <v>158.64043262694179</v>
      </c>
      <c r="R3302" s="12">
        <f t="shared" si="966"/>
        <v>-21.359567373058212</v>
      </c>
      <c r="S3302" s="57">
        <f t="shared" si="967"/>
        <v>232.56770401240996</v>
      </c>
      <c r="T3302" s="12">
        <f t="shared" si="950"/>
        <v>-21.20449606127108</v>
      </c>
    </row>
    <row r="3303" spans="1:20" x14ac:dyDescent="0.25">
      <c r="A3303" s="57">
        <f t="shared" si="951"/>
        <v>1466818.7915022112</v>
      </c>
      <c r="B3303" s="12">
        <f t="shared" si="968"/>
        <v>233451.46128765712</v>
      </c>
      <c r="C3303" s="57" t="str">
        <f t="shared" si="952"/>
        <v>-0.0802178989752303+0.0319218386945831i</v>
      </c>
      <c r="D3303" s="57" t="str">
        <f t="shared" si="953"/>
        <v>2.47496684699967-3.76667737351659i</v>
      </c>
      <c r="E3303" s="57" t="str">
        <f t="shared" si="954"/>
        <v>6.96016511349581-140.186989180983i</v>
      </c>
      <c r="F3303" s="57" t="str">
        <f t="shared" si="955"/>
        <v>2.91502035599153-1.92625553974876i</v>
      </c>
      <c r="G3303" s="57" t="str">
        <f t="shared" si="956"/>
        <v>0.759151547350246-0.427598498016508i</v>
      </c>
      <c r="H3303" s="57" t="str">
        <f t="shared" si="957"/>
        <v>0.166826885264728-58.6992562239613i</v>
      </c>
      <c r="I3303" s="57" t="str">
        <f t="shared" si="958"/>
        <v>-0.317602642115029-0.483613649752686i</v>
      </c>
      <c r="K3303" s="57" t="str">
        <f t="shared" si="959"/>
        <v>0.000581003278192428-0.000924390208141321i</v>
      </c>
      <c r="L3303" s="57" t="str">
        <f t="shared" si="960"/>
        <v>0.000125-0.00214926692926369i</v>
      </c>
      <c r="M3303" s="57" t="str">
        <f t="shared" si="961"/>
        <v>0.0015-0.00103609037988213i</v>
      </c>
      <c r="N3303" s="57">
        <f t="shared" si="962"/>
        <v>21.699543453094179</v>
      </c>
      <c r="O3303" s="57">
        <f t="shared" si="963"/>
        <v>21.276155580669979</v>
      </c>
      <c r="P3303" s="371">
        <f t="shared" si="964"/>
        <v>-21.276155580669979</v>
      </c>
      <c r="Q3303" s="371">
        <f t="shared" si="965"/>
        <v>158.30045654690582</v>
      </c>
      <c r="R3303" s="12">
        <f t="shared" si="966"/>
        <v>-21.699543453094179</v>
      </c>
      <c r="S3303" s="57">
        <f t="shared" si="967"/>
        <v>233.45146128765711</v>
      </c>
      <c r="T3303" s="12">
        <f t="shared" si="950"/>
        <v>-21.276155580669979</v>
      </c>
    </row>
    <row r="3304" spans="1:20" x14ac:dyDescent="0.25">
      <c r="A3304" s="57">
        <f t="shared" si="951"/>
        <v>1472392.7029099197</v>
      </c>
      <c r="B3304" s="12">
        <f t="shared" si="968"/>
        <v>234338.57684055023</v>
      </c>
      <c r="C3304" s="57" t="str">
        <f t="shared" si="952"/>
        <v>-0.0793674447100593+0.0321304891521885i</v>
      </c>
      <c r="D3304" s="57" t="str">
        <f t="shared" si="953"/>
        <v>2.46216763301031-3.76111098353393i</v>
      </c>
      <c r="E3304" s="57" t="str">
        <f t="shared" si="954"/>
        <v>6.28168093593269-139.700970515198i</v>
      </c>
      <c r="F3304" s="57" t="str">
        <f t="shared" si="955"/>
        <v>2.90968421019957-1.92840132277695i</v>
      </c>
      <c r="G3304" s="57" t="str">
        <f t="shared" si="956"/>
        <v>0.757761868088991-0.428437649325166i</v>
      </c>
      <c r="H3304" s="57" t="str">
        <f t="shared" si="957"/>
        <v>0.165343096419627-58.4754520089696i</v>
      </c>
      <c r="I3304" s="57" t="str">
        <f t="shared" si="958"/>
        <v>-0.316755142219113-0.480885897830283i</v>
      </c>
      <c r="K3304" s="57" t="str">
        <f t="shared" si="959"/>
        <v>0.000580252025645253-0.000922301171603336i</v>
      </c>
      <c r="L3304" s="57" t="str">
        <f t="shared" si="960"/>
        <v>0.000125-0.00214113063285883i</v>
      </c>
      <c r="M3304" s="57" t="str">
        <f t="shared" si="961"/>
        <v>0.0015-0.00103216814094653i</v>
      </c>
      <c r="N3304" s="57">
        <f t="shared" si="962"/>
        <v>22.039682486550731</v>
      </c>
      <c r="O3304" s="57">
        <f t="shared" si="963"/>
        <v>21.348036298260276</v>
      </c>
      <c r="P3304" s="371">
        <f t="shared" si="964"/>
        <v>-21.348036298260276</v>
      </c>
      <c r="Q3304" s="371">
        <f t="shared" si="965"/>
        <v>157.96031751344927</v>
      </c>
      <c r="R3304" s="12">
        <f t="shared" si="966"/>
        <v>-22.039682486550731</v>
      </c>
      <c r="S3304" s="57">
        <f t="shared" si="967"/>
        <v>234.33857684055022</v>
      </c>
      <c r="T3304" s="12">
        <f t="shared" si="950"/>
        <v>-21.348036298260276</v>
      </c>
    </row>
    <row r="3305" spans="1:20" x14ac:dyDescent="0.25">
      <c r="A3305" s="57">
        <f t="shared" si="951"/>
        <v>1477987.7951809773</v>
      </c>
      <c r="B3305" s="12">
        <f t="shared" si="968"/>
        <v>235229.06343254432</v>
      </c>
      <c r="C3305" s="57" t="str">
        <f t="shared" si="952"/>
        <v>-0.0785206965571061+0.0323317979702018i</v>
      </c>
      <c r="D3305" s="57" t="str">
        <f t="shared" si="953"/>
        <v>2.44940416339953-3.75550857368263i</v>
      </c>
      <c r="E3305" s="57" t="str">
        <f t="shared" si="954"/>
        <v>5.607846857334-139.210673880702i</v>
      </c>
      <c r="F3305" s="57" t="str">
        <f t="shared" si="955"/>
        <v>2.90432715633495-1.93054009400325i</v>
      </c>
      <c r="G3305" s="57" t="str">
        <f t="shared" si="956"/>
        <v>0.75636674379005-0.429273913344949i</v>
      </c>
      <c r="H3305" s="57" t="str">
        <f t="shared" si="957"/>
        <v>0.163871453091573-58.2525118650954i</v>
      </c>
      <c r="I3305" s="57" t="str">
        <f t="shared" si="958"/>
        <v>-0.315908351872585-0.478168572619068i</v>
      </c>
      <c r="K3305" s="57" t="str">
        <f t="shared" si="959"/>
        <v>0.000579497811173712-0.000920220982178075i</v>
      </c>
      <c r="L3305" s="57" t="str">
        <f t="shared" si="960"/>
        <v>0.000125-0.00213302513733695i</v>
      </c>
      <c r="M3305" s="57" t="str">
        <f t="shared" si="961"/>
        <v>0.0015-0.00102826075009617i</v>
      </c>
      <c r="N3305" s="57">
        <f t="shared" si="962"/>
        <v>22.379976858175894</v>
      </c>
      <c r="O3305" s="57">
        <f t="shared" si="963"/>
        <v>21.420138428164492</v>
      </c>
      <c r="P3305" s="371">
        <f t="shared" si="964"/>
        <v>-21.420138428164492</v>
      </c>
      <c r="Q3305" s="371">
        <f t="shared" si="965"/>
        <v>157.62002314182411</v>
      </c>
      <c r="R3305" s="12">
        <f t="shared" si="966"/>
        <v>-22.379976858175894</v>
      </c>
      <c r="S3305" s="57">
        <f t="shared" si="967"/>
        <v>235.22906343254434</v>
      </c>
      <c r="T3305" s="12">
        <f t="shared" si="950"/>
        <v>-21.420138428164492</v>
      </c>
    </row>
    <row r="3306" spans="1:20" x14ac:dyDescent="0.25">
      <c r="A3306" s="57">
        <f t="shared" si="951"/>
        <v>1483604.1488026651</v>
      </c>
      <c r="B3306" s="12">
        <f t="shared" si="968"/>
        <v>236122.93387358799</v>
      </c>
      <c r="C3306" s="57" t="str">
        <f t="shared" si="952"/>
        <v>-0.0776777115274633+0.0325258220304015i</v>
      </c>
      <c r="D3306" s="57" t="str">
        <f t="shared" si="953"/>
        <v>2.43667665431081-3.74987044231375i</v>
      </c>
      <c r="E3306" s="57" t="str">
        <f t="shared" si="954"/>
        <v>4.93871072500253-138.716156295694i</v>
      </c>
      <c r="F3306" s="57" t="str">
        <f t="shared" si="955"/>
        <v>2.89894922630452-1.93267168029919i</v>
      </c>
      <c r="G3306" s="57" t="str">
        <f t="shared" si="956"/>
        <v>0.75496618276283-0.430107249005816i</v>
      </c>
      <c r="H3306" s="57" t="str">
        <f t="shared" si="957"/>
        <v>0.162411860834314-58.0304323306116i</v>
      </c>
      <c r="I3306" s="57" t="str">
        <f t="shared" si="958"/>
        <v>-0.315062253777333-0.475461651019084i</v>
      </c>
      <c r="K3306" s="57" t="str">
        <f t="shared" si="959"/>
        <v>0.000578740632218341-0.000918149580388424i</v>
      </c>
      <c r="L3306" s="57" t="str">
        <f t="shared" si="960"/>
        <v>0.000125-0.00212495032609778i</v>
      </c>
      <c r="M3306" s="57" t="str">
        <f t="shared" si="961"/>
        <v>0.0015-0.00102436815112191i</v>
      </c>
      <c r="N3306" s="57">
        <f t="shared" si="962"/>
        <v>22.720418939650926</v>
      </c>
      <c r="O3306" s="57">
        <f t="shared" si="963"/>
        <v>21.492462172410882</v>
      </c>
      <c r="P3306" s="371">
        <f t="shared" si="964"/>
        <v>-21.492462172410882</v>
      </c>
      <c r="Q3306" s="371">
        <f t="shared" si="965"/>
        <v>157.27958106034907</v>
      </c>
      <c r="R3306" s="12">
        <f t="shared" si="966"/>
        <v>-22.720418939650926</v>
      </c>
      <c r="S3306" s="57">
        <f t="shared" si="967"/>
        <v>236.12293387358798</v>
      </c>
      <c r="T3306" s="12">
        <f t="shared" si="950"/>
        <v>-21.492462172410882</v>
      </c>
    </row>
    <row r="3307" spans="1:20" x14ac:dyDescent="0.25">
      <c r="A3307" s="57">
        <f t="shared" si="951"/>
        <v>1489241.8445681152</v>
      </c>
      <c r="B3307" s="12">
        <f t="shared" si="968"/>
        <v>237020.20102230762</v>
      </c>
      <c r="C3307" s="57" t="str">
        <f t="shared" si="952"/>
        <v>-0.0768385458419781+0.0327126190144593i</v>
      </c>
      <c r="D3307" s="57" t="str">
        <f t="shared" si="953"/>
        <v>2.42398531860802-3.74419688899423i</v>
      </c>
      <c r="E3307" s="57" t="str">
        <f t="shared" si="954"/>
        <v>4.27431948418282-138.217475496362i</v>
      </c>
      <c r="F3307" s="57" t="str">
        <f t="shared" si="955"/>
        <v>2.89355045347009-1.93479590835514i</v>
      </c>
      <c r="G3307" s="57" t="str">
        <f t="shared" si="956"/>
        <v>0.753560193695676-0.430937615175342i</v>
      </c>
      <c r="H3307" s="57" t="str">
        <f t="shared" si="957"/>
        <v>0.160964225970943-57.8092099591139i</v>
      </c>
      <c r="I3307" s="57" t="str">
        <f t="shared" si="958"/>
        <v>-0.314216830928094-0.472765110121425i</v>
      </c>
      <c r="K3307" s="57" t="str">
        <f t="shared" si="959"/>
        <v>0.000577980486413438-0.000916086906812063i</v>
      </c>
      <c r="L3307" s="57" t="str">
        <f t="shared" si="960"/>
        <v>0.000125-0.00211690608298244i</v>
      </c>
      <c r="M3307" s="57" t="str">
        <f t="shared" si="961"/>
        <v>0.0015-0.0010204902880274i</v>
      </c>
      <c r="N3307" s="57">
        <f t="shared" si="962"/>
        <v>23.061001090762886</v>
      </c>
      <c r="O3307" s="57">
        <f t="shared" si="963"/>
        <v>21.565007720912654</v>
      </c>
      <c r="P3307" s="371">
        <f t="shared" si="964"/>
        <v>-21.565007720912654</v>
      </c>
      <c r="Q3307" s="371">
        <f t="shared" si="965"/>
        <v>156.93899890923711</v>
      </c>
      <c r="R3307" s="12">
        <f t="shared" si="966"/>
        <v>-23.061001090762886</v>
      </c>
      <c r="S3307" s="57">
        <f t="shared" si="967"/>
        <v>237.02020102230762</v>
      </c>
      <c r="T3307" s="12">
        <f t="shared" si="950"/>
        <v>-21.565007720912654</v>
      </c>
    </row>
    <row r="3308" spans="1:20" x14ac:dyDescent="0.25">
      <c r="A3308" s="57">
        <f t="shared" si="951"/>
        <v>1494900.963577474</v>
      </c>
      <c r="B3308" s="12">
        <f t="shared" si="968"/>
        <v>237920.8777861924</v>
      </c>
      <c r="C3308" s="57" t="str">
        <f t="shared" si="952"/>
        <v>-0.0760032549155188+0.0328922473886101i</v>
      </c>
      <c r="D3308" s="57" t="str">
        <f t="shared" si="953"/>
        <v>2.41133036587127-3.73848821446632i</v>
      </c>
      <c r="E3308" s="57" t="str">
        <f t="shared" si="954"/>
        <v>3.61471916432802-137.714689919269i</v>
      </c>
      <c r="F3308" s="57" t="str">
        <f t="shared" si="955"/>
        <v>2.88813087265655-1.93691260469479i</v>
      </c>
      <c r="G3308" s="57" t="str">
        <f t="shared" si="956"/>
        <v>0.752148785657948-0.431764970662538i</v>
      </c>
      <c r="H3308" s="57" t="str">
        <f t="shared" si="957"/>
        <v>0.159528455586801-57.5888413194361i</v>
      </c>
      <c r="I3308" s="57" t="str">
        <f t="shared" si="958"/>
        <v>-0.313372066611953-0.470078927205936i</v>
      </c>
      <c r="K3308" s="57" t="str">
        <f t="shared" si="959"/>
        <v>0.000577217371588607-0.00091403290208241i</v>
      </c>
      <c r="L3308" s="57" t="str">
        <f t="shared" si="960"/>
        <v>0.000125-0.00210889229227181i</v>
      </c>
      <c r="M3308" s="57" t="str">
        <f t="shared" si="961"/>
        <v>0.0015-0.00101662710502829i</v>
      </c>
      <c r="N3308" s="57">
        <f t="shared" si="962"/>
        <v>23.401715660575888</v>
      </c>
      <c r="O3308" s="57">
        <f t="shared" si="963"/>
        <v>21.637775251449575</v>
      </c>
      <c r="P3308" s="371">
        <f t="shared" si="964"/>
        <v>-21.637775251449575</v>
      </c>
      <c r="Q3308" s="371">
        <f t="shared" si="965"/>
        <v>156.59828433942411</v>
      </c>
      <c r="R3308" s="12">
        <f t="shared" si="966"/>
        <v>-23.401715660575888</v>
      </c>
      <c r="S3308" s="57">
        <f t="shared" si="967"/>
        <v>237.92087778619239</v>
      </c>
      <c r="T3308" s="12">
        <f t="shared" ref="T3308:T3371" si="969">P3308</f>
        <v>-21.637775251449575</v>
      </c>
    </row>
    <row r="3309" spans="1:20" x14ac:dyDescent="0.25">
      <c r="A3309" s="57">
        <f t="shared" ref="A3309:A3372" si="970">2*PI()*B3309</f>
        <v>1500581.5872390685</v>
      </c>
      <c r="B3309" s="12">
        <f t="shared" si="968"/>
        <v>238824.97712177993</v>
      </c>
      <c r="C3309" s="57" t="str">
        <f t="shared" ref="C3309:C3372" si="971">IMPRODUCT(D3309,E3309,$C$40,,K3309,$C$41)</f>
        <v>-0.0751718933415956+0.0330647663879511i</v>
      </c>
      <c r="D3309" s="57" t="str">
        <f t="shared" ref="D3309:D3372" si="972">IMDIV(IMPRODUCT($C$37,$C$38,COMPLEX(1,A3309/$C$38)),IMSUM(-1*A3309*A3309/$C$39,COMPLEX(0,1*A3309)))</f>
        <v>2.39871200239334-3.73274472060695i</v>
      </c>
      <c r="E3309" s="57" t="str">
        <f t="shared" ref="E3309:E3372" si="973">IMDIV(IMPRODUCT(IMSUM(F3309,G3309),$C$29,H3309),IMSUM(1,I3309))</f>
        <v>2.95995486578351-137.207858683414i</v>
      </c>
      <c r="F3309" s="57" t="str">
        <f t="shared" ref="F3309:F3372" si="974">IMDIV(IMPRODUCT($C$14,$C$15,COMPLEX(1,A3309/$C$15)),IMSUM(-1*A3309*A3309/$C$16,COMPLEX(0,A3309)))</f>
        <v>2.88269052015968-1.93902159568968i</v>
      </c>
      <c r="G3309" s="57" t="str">
        <f t="shared" ref="G3309:G3372" si="975">IMDIV(1,COMPLEX(1,A3309*$C$9*$C$10))</f>
        <v>0.750731968102063-0.43258927422171i</v>
      </c>
      <c r="H3309" s="57" t="str">
        <f t="shared" ref="H3309:H3372" si="976">IMDIV($C$3,IMSUM(K3309,COMPLEX(0,$C$28*A3309)))</f>
        <v>0.158104457522473-57.3693229955681i</v>
      </c>
      <c r="I3309" s="57" t="str">
        <f t="shared" ref="I3309:I3372" si="977">IMPRODUCT(F3309,$C$29,H3309,$C$31)</f>
        <v>-0.312527944407836-0.467403079738892i</v>
      </c>
      <c r="K3309" s="57" t="str">
        <f t="shared" ref="K3309:K3372" si="978">IF($C$26&lt;=0,IMDIV(1,IMSUM(IMDIV(1,L3309),1/$C$18)),IMDIV(1,IMSUM(IMDIV(1,L3309),1/$C$18,IMDIV(1,M3309))))</f>
        <v>0.000576451285770287-0.000911987506889564i</v>
      </c>
      <c r="L3309" s="57" t="str">
        <f t="shared" ref="L3309:L3372" si="979">IMSUM($C$21/$C$22,IMDIV(1,COMPLEX(0,$C$20*$C$22*A3309)))</f>
        <v>0.000125-0.00210090883868481i</v>
      </c>
      <c r="M3309" s="57" t="str">
        <f t="shared" ref="M3309:M3372" si="980">IMSUM($C$25/$C$26,IMDIV(1,COMPLEX(0,$C$24*$C$26*A3309)))</f>
        <v>0.0015-0.0010127785465514i</v>
      </c>
      <c r="N3309" s="57">
        <f t="shared" ref="N3309:N3372" si="981">ABS(R3309)</f>
        <v>23.742554988600858</v>
      </c>
      <c r="O3309" s="57">
        <f t="shared" ref="O3309:O3372" si="982">ABS(P3309)</f>
        <v>21.710764929653948</v>
      </c>
      <c r="P3309" s="371">
        <f t="shared" ref="P3309:P3372" si="983">20*LOG10(IMABS(C3309))</f>
        <v>-21.710764929653948</v>
      </c>
      <c r="Q3309" s="371">
        <f t="shared" ref="Q3309:Q3372" si="984">IMARGUMENT(C3309)*180/PI()</f>
        <v>156.25744501139914</v>
      </c>
      <c r="R3309" s="12">
        <f t="shared" ref="R3309:R3372" si="985">IF(Q3309&lt;0,Q3309+180,Q3309-180)</f>
        <v>-23.742554988600858</v>
      </c>
      <c r="S3309" s="57">
        <f t="shared" ref="S3309:S3372" si="986">B3309/1000</f>
        <v>238.82497712177994</v>
      </c>
      <c r="T3309" s="12">
        <f t="shared" si="969"/>
        <v>-21.710764929653948</v>
      </c>
    </row>
    <row r="3310" spans="1:20" x14ac:dyDescent="0.25">
      <c r="A3310" s="57">
        <f t="shared" si="970"/>
        <v>1506283.7972705769</v>
      </c>
      <c r="B3310" s="12">
        <f t="shared" ref="B3310:B3373" si="987">B3309*(1+B$42)</f>
        <v>239732.51203484269</v>
      </c>
      <c r="C3310" s="57" t="str">
        <f t="shared" si="971"/>
        <v>-0.0743445148773598+0.0332302360004029i</v>
      </c>
      <c r="D3310" s="57" t="str">
        <f t="shared" si="972"/>
        <v>2.38613043117654-3.72696671038745i</v>
      </c>
      <c r="E3310" s="57" t="str">
        <f t="shared" si="973"/>
        <v>2.31007074688059-136.697041572002i</v>
      </c>
      <c r="F3310" s="57" t="str">
        <f t="shared" si="974"/>
        <v>2.87722943375377-1.94112270757409i</v>
      </c>
      <c r="G3310" s="57" t="str">
        <f t="shared" si="975"/>
        <v>0.749309750865492-0.433410484556369i</v>
      </c>
      <c r="H3310" s="57" t="str">
        <f t="shared" si="976"/>
        <v>0.156692140366825-57.1506515865728i</v>
      </c>
      <c r="I3310" s="57" t="str">
        <f t="shared" si="977"/>
        <v>-0.311684448186011-0.464737545370657i</v>
      </c>
      <c r="K3310" s="57" t="str">
        <f t="shared" si="978"/>
        <v>0.00057568222718327-0.000909950661981301i</v>
      </c>
      <c r="L3310" s="57" t="str">
        <f t="shared" si="979"/>
        <v>0.000125-0.00209295560737677i</v>
      </c>
      <c r="M3310" s="57" t="str">
        <f t="shared" si="980"/>
        <v>0.0015-0.00100894455723391i</v>
      </c>
      <c r="N3310" s="57">
        <f t="shared" si="981"/>
        <v>24.083511405974491</v>
      </c>
      <c r="O3310" s="57">
        <f t="shared" si="982"/>
        <v>21.783976908998845</v>
      </c>
      <c r="P3310" s="371">
        <f t="shared" si="983"/>
        <v>-21.783976908998845</v>
      </c>
      <c r="Q3310" s="371">
        <f t="shared" si="984"/>
        <v>155.91648859402551</v>
      </c>
      <c r="R3310" s="12">
        <f t="shared" si="985"/>
        <v>-24.083511405974491</v>
      </c>
      <c r="S3310" s="57">
        <f t="shared" si="986"/>
        <v>239.7325120348427</v>
      </c>
      <c r="T3310" s="12">
        <f t="shared" si="969"/>
        <v>-21.783976908998845</v>
      </c>
    </row>
    <row r="3311" spans="1:20" x14ac:dyDescent="0.25">
      <c r="A3311" s="57">
        <f t="shared" si="970"/>
        <v>1512007.6757002051</v>
      </c>
      <c r="B3311" s="12">
        <f t="shared" si="987"/>
        <v>240643.49558057511</v>
      </c>
      <c r="C3311" s="57" t="str">
        <f t="shared" si="971"/>
        <v>-0.0735211724289768+0.0333887169503081i</v>
      </c>
      <c r="D3311" s="57" t="str">
        <f t="shared" si="972"/>
        <v>2.37358585193025-3.72115448783296i</v>
      </c>
      <c r="E3311" s="57" t="str">
        <f t="shared" si="973"/>
        <v>1.66511001147262-136.182299013907i</v>
      </c>
      <c r="F3311" s="57" t="str">
        <f t="shared" si="974"/>
        <v>2.87174765269922-1.94321576645993i</v>
      </c>
      <c r="G3311" s="57" t="str">
        <f t="shared" si="975"/>
        <v>0.747882144172714-0.434228560323176i</v>
      </c>
      <c r="H3311" s="57" t="str">
        <f t="shared" si="976"/>
        <v>0.15529141345014-56.9328237065055i</v>
      </c>
      <c r="I3311" s="57" t="str">
        <f t="shared" si="977"/>
        <v>-0.310841562107576-0.462082301933368i</v>
      </c>
      <c r="K3311" s="57" t="str">
        <f t="shared" si="978"/>
        <v>0.000574910194252226-0.000907922308164097i</v>
      </c>
      <c r="L3311" s="57" t="str">
        <f t="shared" si="979"/>
        <v>0.000125-0.00208503248393781i</v>
      </c>
      <c r="M3311" s="57" t="str">
        <f t="shared" si="980"/>
        <v>0.0015-0.0010051250819226i</v>
      </c>
      <c r="N3311" s="57">
        <f t="shared" si="981"/>
        <v>24.424577236627385</v>
      </c>
      <c r="O3311" s="57">
        <f t="shared" si="982"/>
        <v>21.857411330791212</v>
      </c>
      <c r="P3311" s="371">
        <f t="shared" si="983"/>
        <v>-21.857411330791212</v>
      </c>
      <c r="Q3311" s="371">
        <f t="shared" si="984"/>
        <v>155.57542276337261</v>
      </c>
      <c r="R3311" s="12">
        <f t="shared" si="985"/>
        <v>-24.424577236627385</v>
      </c>
      <c r="S3311" s="57">
        <f t="shared" si="986"/>
        <v>240.64349558057512</v>
      </c>
      <c r="T3311" s="12">
        <f t="shared" si="969"/>
        <v>-21.857411330791212</v>
      </c>
    </row>
    <row r="3312" spans="1:20" x14ac:dyDescent="0.25">
      <c r="A3312" s="57">
        <f t="shared" si="970"/>
        <v>1517753.304867866</v>
      </c>
      <c r="B3312" s="12">
        <f t="shared" si="987"/>
        <v>241557.94086378129</v>
      </c>
      <c r="C3312" s="57" t="str">
        <f t="shared" si="971"/>
        <v>-0.0727019180373961+0.0335402706817162i</v>
      </c>
      <c r="D3312" s="57" t="str">
        <f t="shared" si="972"/>
        <v>2.36107846106901-3.71530835798238i</v>
      </c>
      <c r="E3312" s="57" t="str">
        <f t="shared" si="973"/>
        <v>1.02511489689578-135.663692064867i</v>
      </c>
      <c r="F3312" s="57" t="str">
        <f t="shared" si="974"/>
        <v>2.86624521774978-1.94530059835184i</v>
      </c>
      <c r="G3312" s="57" t="str">
        <f t="shared" si="975"/>
        <v>0.74644915863713-0.43504346013594i</v>
      </c>
      <c r="H3312" s="57" t="str">
        <f t="shared" si="976"/>
        <v>0.153902186837292-56.7158359843316i</v>
      </c>
      <c r="I3312" s="57" t="str">
        <f t="shared" si="977"/>
        <v>-0.309999270623934-0.45943732743856i</v>
      </c>
      <c r="K3312" s="57" t="str">
        <f t="shared" si="978"/>
        <v>0.000574135185603177-0.00090590238630418i</v>
      </c>
      <c r="L3312" s="57" t="str">
        <f t="shared" si="979"/>
        <v>0.000125-0.00207713935439112i</v>
      </c>
      <c r="M3312" s="57" t="str">
        <f t="shared" si="980"/>
        <v>0.0015-0.00100132006567305i</v>
      </c>
      <c r="N3312" s="57">
        <f t="shared" si="981"/>
        <v>24.765744798462833</v>
      </c>
      <c r="O3312" s="57">
        <f t="shared" si="982"/>
        <v>21.931068324167033</v>
      </c>
      <c r="P3312" s="371">
        <f t="shared" si="983"/>
        <v>-21.931068324167033</v>
      </c>
      <c r="Q3312" s="371">
        <f t="shared" si="984"/>
        <v>155.23425520153717</v>
      </c>
      <c r="R3312" s="12">
        <f t="shared" si="985"/>
        <v>-24.765744798462833</v>
      </c>
      <c r="S3312" s="57">
        <f t="shared" si="986"/>
        <v>241.55794086378128</v>
      </c>
      <c r="T3312" s="12">
        <f t="shared" si="969"/>
        <v>-21.931068324167033</v>
      </c>
    </row>
    <row r="3313" spans="1:20" x14ac:dyDescent="0.25">
      <c r="A3313" s="57">
        <f t="shared" si="970"/>
        <v>1523520.7674263639</v>
      </c>
      <c r="B3313" s="12">
        <f t="shared" si="987"/>
        <v>242475.86103906366</v>
      </c>
      <c r="C3313" s="57" t="str">
        <f t="shared" si="971"/>
        <v>-0.0718868028645142+0.0336849593413339i</v>
      </c>
      <c r="D3313" s="57" t="str">
        <f t="shared" si="972"/>
        <v>2.34860845171099-3.70942862684814i</v>
      </c>
      <c r="E3313" s="57" t="str">
        <f t="shared" si="973"/>
        <v>0.390126662379735-135.141282388402i</v>
      </c>
      <c r="F3313" s="57" t="str">
        <f t="shared" si="974"/>
        <v>2.86072217115978-1.94737702916246i</v>
      </c>
      <c r="G3313" s="57" t="str">
        <f t="shared" si="975"/>
        <v>0.745010805262937-0.435855142569647i</v>
      </c>
      <c r="H3313" s="57" t="str">
        <f t="shared" si="976"/>
        <v>0.152524371321009-56.4996850638465i</v>
      </c>
      <c r="I3313" s="57" t="str">
        <f t="shared" si="977"/>
        <v>-0.309157558476264-0.456802600074821i</v>
      </c>
      <c r="K3313" s="57" t="str">
        <f t="shared" si="978"/>
        <v>0.000573357200065023-0.000903890837328595i</v>
      </c>
      <c r="L3313" s="57" t="str">
        <f t="shared" si="979"/>
        <v>0.000125-0.0020692761051914i</v>
      </c>
      <c r="M3313" s="57" t="str">
        <f t="shared" si="980"/>
        <v>0.0015-0.000997529453748799i</v>
      </c>
      <c r="N3313" s="57">
        <f t="shared" si="981"/>
        <v>25.107006404527937</v>
      </c>
      <c r="O3313" s="57">
        <f t="shared" si="982"/>
        <v>22.00494800609102</v>
      </c>
      <c r="P3313" s="371">
        <f t="shared" si="983"/>
        <v>-22.00494800609102</v>
      </c>
      <c r="Q3313" s="371">
        <f t="shared" si="984"/>
        <v>154.89299359547206</v>
      </c>
      <c r="R3313" s="12">
        <f t="shared" si="985"/>
        <v>-25.107006404527937</v>
      </c>
      <c r="S3313" s="57">
        <f t="shared" si="986"/>
        <v>242.47586103906366</v>
      </c>
      <c r="T3313" s="12">
        <f t="shared" si="969"/>
        <v>-22.00494800609102</v>
      </c>
    </row>
    <row r="3314" spans="1:20" x14ac:dyDescent="0.25">
      <c r="A3314" s="57">
        <f t="shared" si="970"/>
        <v>1529310.1463425842</v>
      </c>
      <c r="B3314" s="12">
        <f t="shared" si="987"/>
        <v>243397.26931101212</v>
      </c>
      <c r="C3314" s="57" t="str">
        <f t="shared" si="971"/>
        <v>-0.0710758771797513+0.0338228457611688i</v>
      </c>
      <c r="D3314" s="57" t="str">
        <f t="shared" si="972"/>
        <v>2.33617601367733-3.7035156013762i</v>
      </c>
      <c r="E3314" s="57" t="str">
        <f t="shared" si="973"/>
        <v>-0.239814422087009-134.61513223648i</v>
      </c>
      <c r="F3314" s="57" t="str">
        <f t="shared" si="974"/>
        <v>2.85517855669118-1.94944488472792i</v>
      </c>
      <c r="G3314" s="57" t="str">
        <f t="shared" si="975"/>
        <v>0.743567095446948-0.436663566164544i</v>
      </c>
      <c r="H3314" s="57" t="str">
        <f t="shared" si="976"/>
        <v>0.151157878415184-56.2843676035956i</v>
      </c>
      <c r="I3314" s="57" t="str">
        <f t="shared" si="977"/>
        <v>-0.308316410695005-0.454178098205439i</v>
      </c>
      <c r="K3314" s="57" t="str">
        <f t="shared" si="978"/>
        <v>0.000572576236670982-0.000901887602226337i</v>
      </c>
      <c r="L3314" s="57" t="str">
        <f t="shared" si="979"/>
        <v>0.000125-0.00206144262322315i</v>
      </c>
      <c r="M3314" s="57" t="str">
        <f t="shared" si="980"/>
        <v>0.0015-0.000993753191620643i</v>
      </c>
      <c r="N3314" s="57">
        <f t="shared" si="981"/>
        <v>25.448354364184439</v>
      </c>
      <c r="O3314" s="57">
        <f t="shared" si="982"/>
        <v>22.079050481358951</v>
      </c>
      <c r="P3314" s="371">
        <f t="shared" si="983"/>
        <v>-22.079050481358951</v>
      </c>
      <c r="Q3314" s="371">
        <f t="shared" si="984"/>
        <v>154.55164563581556</v>
      </c>
      <c r="R3314" s="12">
        <f t="shared" si="985"/>
        <v>-25.448354364184439</v>
      </c>
      <c r="S3314" s="57">
        <f t="shared" si="986"/>
        <v>243.39726931101211</v>
      </c>
      <c r="T3314" s="12">
        <f t="shared" si="969"/>
        <v>-22.079050481358951</v>
      </c>
    </row>
    <row r="3315" spans="1:20" x14ac:dyDescent="0.25">
      <c r="A3315" s="57">
        <f t="shared" si="970"/>
        <v>1535121.524898686</v>
      </c>
      <c r="B3315" s="12">
        <f t="shared" si="987"/>
        <v>244322.17893439397</v>
      </c>
      <c r="C3315" s="57" t="str">
        <f t="shared" si="971"/>
        <v>-0.0702691903470416+0.0339539934408767i</v>
      </c>
      <c r="D3315" s="57" t="str">
        <f t="shared" si="972"/>
        <v>2.32378133349163-3.69756958940627i</v>
      </c>
      <c r="E3315" s="57" t="str">
        <f t="shared" si="973"/>
        <v>-0.86466908644161-134.085304429942i</v>
      </c>
      <c r="F3315" s="57" t="str">
        <f t="shared" si="974"/>
        <v>2.84961441962035-1.95150399082339i</v>
      </c>
      <c r="G3315" s="57" t="str">
        <f t="shared" si="975"/>
        <v>0.742118040980376-0.437468689430255i</v>
      </c>
      <c r="H3315" s="57" t="str">
        <f t="shared" si="976"/>
        <v>0.149802620348276-56.0698802767959i</v>
      </c>
      <c r="I3315" s="57" t="str">
        <f t="shared" si="977"/>
        <v>-0.307475812599313-0.451563800366021i</v>
      </c>
      <c r="K3315" s="57" t="str">
        <f t="shared" si="978"/>
        <v>0.000571792294660095-0.000899892622049471i</v>
      </c>
      <c r="L3315" s="57" t="str">
        <f t="shared" si="979"/>
        <v>0.000125-0.00205363879579911i</v>
      </c>
      <c r="M3315" s="57" t="str">
        <f t="shared" si="980"/>
        <v>0.0015-0.000989991224965768i</v>
      </c>
      <c r="N3315" s="57">
        <f t="shared" si="981"/>
        <v>25.789780984280213</v>
      </c>
      <c r="O3315" s="57">
        <f t="shared" si="982"/>
        <v>22.153375842603488</v>
      </c>
      <c r="P3315" s="371">
        <f t="shared" si="983"/>
        <v>-22.153375842603488</v>
      </c>
      <c r="Q3315" s="371">
        <f t="shared" si="984"/>
        <v>154.21021901571979</v>
      </c>
      <c r="R3315" s="12">
        <f t="shared" si="985"/>
        <v>-25.789780984280213</v>
      </c>
      <c r="S3315" s="57">
        <f t="shared" si="986"/>
        <v>244.32217893439397</v>
      </c>
      <c r="T3315" s="12">
        <f t="shared" si="969"/>
        <v>-22.153375842603488</v>
      </c>
    </row>
    <row r="3316" spans="1:20" x14ac:dyDescent="0.25">
      <c r="A3316" s="57">
        <f t="shared" si="970"/>
        <v>1540954.986693301</v>
      </c>
      <c r="B3316" s="12">
        <f t="shared" si="987"/>
        <v>245250.60321434468</v>
      </c>
      <c r="C3316" s="57" t="str">
        <f t="shared" si="971"/>
        <v>-0.0694667908122447+0.0340784665298195i</v>
      </c>
      <c r="D3316" s="57" t="str">
        <f t="shared" si="972"/>
        <v>2.31142459438033-3.69159089963209i</v>
      </c>
      <c r="E3316" s="57" t="str">
        <f t="shared" si="973"/>
        <v>-1.48439907076543-133.551862338688i</v>
      </c>
      <c r="F3316" s="57" t="str">
        <f t="shared" si="974"/>
        <v>2.84402980674474-1.95355417317892i</v>
      </c>
      <c r="G3316" s="57" t="str">
        <f t="shared" si="975"/>
        <v>0.740663654050573-0.438270470849938i</v>
      </c>
      <c r="H3316" s="57" t="str">
        <f t="shared" si="976"/>
        <v>0.148458510056744-55.8562197712555i</v>
      </c>
      <c r="I3316" s="57" t="str">
        <f t="shared" si="977"/>
        <v>-0.306635749796523-0.448959685262106i</v>
      </c>
      <c r="K3316" s="57" t="str">
        <f t="shared" si="978"/>
        <v>0.000571005373478655-0.000897905837914319i</v>
      </c>
      <c r="L3316" s="57" t="str">
        <f t="shared" si="979"/>
        <v>0.000125-0.00204586451065861i</v>
      </c>
      <c r="M3316" s="57" t="str">
        <f t="shared" si="980"/>
        <v>0.0015-0.00098624349966704i</v>
      </c>
      <c r="N3316" s="57">
        <f t="shared" si="981"/>
        <v>26.131278570318045</v>
      </c>
      <c r="O3316" s="57">
        <f t="shared" si="982"/>
        <v>22.227924170303652</v>
      </c>
      <c r="P3316" s="371">
        <f t="shared" si="983"/>
        <v>-22.227924170303652</v>
      </c>
      <c r="Q3316" s="371">
        <f t="shared" si="984"/>
        <v>153.86872142968195</v>
      </c>
      <c r="R3316" s="12">
        <f t="shared" si="985"/>
        <v>-26.131278570318045</v>
      </c>
      <c r="S3316" s="57">
        <f t="shared" si="986"/>
        <v>245.25060321434469</v>
      </c>
      <c r="T3316" s="12">
        <f t="shared" si="969"/>
        <v>-22.227924170303652</v>
      </c>
    </row>
    <row r="3317" spans="1:20" x14ac:dyDescent="0.25">
      <c r="A3317" s="57">
        <f t="shared" si="970"/>
        <v>1546810.6156427357</v>
      </c>
      <c r="B3317" s="12">
        <f t="shared" si="987"/>
        <v>246182.55550655921</v>
      </c>
      <c r="C3317" s="57" t="str">
        <f t="shared" si="971"/>
        <v>-0.0686687260909912+0.0341963298088409i</v>
      </c>
      <c r="D3317" s="57" t="str">
        <f t="shared" si="972"/>
        <v>2.29910597627337-3.68557984156178i</v>
      </c>
      <c r="E3317" s="57" t="str">
        <f t="shared" si="973"/>
        <v>-2.09896713502553-133.014869861653i</v>
      </c>
      <c r="F3317" s="57" t="str">
        <f t="shared" si="974"/>
        <v>2.83842476638941-1.95559525749523i</v>
      </c>
      <c r="G3317" s="57" t="str">
        <f t="shared" si="975"/>
        <v>0.739203947242707-0.439068868884493i</v>
      </c>
      <c r="H3317" s="57" t="str">
        <f t="shared" si="976"/>
        <v>0.147125461178571-55.6433827892968i</v>
      </c>
      <c r="I3317" s="57" t="str">
        <f t="shared" si="977"/>
        <v>-0.305796208181584-0.446365731766796i</v>
      </c>
      <c r="K3317" s="57" t="str">
        <f t="shared" si="978"/>
        <v>0.000570215472781663-0.000895927191002639i</v>
      </c>
      <c r="L3317" s="57" t="str">
        <f t="shared" si="979"/>
        <v>0.000125-0.00203811965596594i</v>
      </c>
      <c r="M3317" s="57" t="str">
        <f t="shared" si="980"/>
        <v>0.0015-0.000982509961812152i</v>
      </c>
      <c r="N3317" s="57">
        <f t="shared" si="981"/>
        <v>26.472839427616634</v>
      </c>
      <c r="O3317" s="57">
        <f t="shared" si="982"/>
        <v>22.302695532797671</v>
      </c>
      <c r="P3317" s="371">
        <f t="shared" si="983"/>
        <v>-22.302695532797671</v>
      </c>
      <c r="Q3317" s="371">
        <f t="shared" si="984"/>
        <v>153.52716057238337</v>
      </c>
      <c r="R3317" s="12">
        <f t="shared" si="985"/>
        <v>-26.472839427616634</v>
      </c>
      <c r="S3317" s="57">
        <f t="shared" si="986"/>
        <v>246.1825555065592</v>
      </c>
      <c r="T3317" s="12">
        <f t="shared" si="969"/>
        <v>-22.302695532797671</v>
      </c>
    </row>
    <row r="3318" spans="1:20" x14ac:dyDescent="0.25">
      <c r="A3318" s="57">
        <f t="shared" si="970"/>
        <v>1552688.4959821783</v>
      </c>
      <c r="B3318" s="12">
        <f t="shared" si="987"/>
        <v>247118.04921748413</v>
      </c>
      <c r="C3318" s="57" t="str">
        <f t="shared" si="971"/>
        <v>-0.0678750427569623+0.0343076486717908i</v>
      </c>
      <c r="D3318" s="57" t="str">
        <f t="shared" si="972"/>
        <v>2.28682565580553-3.67953672547853i</v>
      </c>
      <c r="E3318" s="57" t="str">
        <f t="shared" si="973"/>
        <v>-2.70833706835699-132.47439140657i</v>
      </c>
      <c r="F3318" s="57" t="str">
        <f t="shared" si="974"/>
        <v>2.83279934841328-1.95762706945994i</v>
      </c>
      <c r="G3318" s="57" t="str">
        <f t="shared" si="975"/>
        <v>0.737738933541415-0.439863841976799i</v>
      </c>
      <c r="H3318" s="57" t="str">
        <f t="shared" si="976"/>
        <v>0.145803388046837-55.4313660476775i</v>
      </c>
      <c r="I3318" s="57" t="str">
        <f t="shared" si="977"/>
        <v>-0.304957173936518-0.443781918918337i</v>
      </c>
      <c r="K3318" s="57" t="str">
        <f t="shared" si="978"/>
        <v>0.000569422592434251-0.000893956622562877i</v>
      </c>
      <c r="L3318" s="57" t="str">
        <f t="shared" si="979"/>
        <v>0.000125-0.00203040412030877i</v>
      </c>
      <c r="M3318" s="57" t="str">
        <f t="shared" si="980"/>
        <v>0.0015-0.000978790557692922i</v>
      </c>
      <c r="N3318" s="57">
        <f t="shared" si="981"/>
        <v>26.814455862477615</v>
      </c>
      <c r="O3318" s="57">
        <f t="shared" si="982"/>
        <v>22.377689986298932</v>
      </c>
      <c r="P3318" s="371">
        <f t="shared" si="983"/>
        <v>-22.377689986298932</v>
      </c>
      <c r="Q3318" s="371">
        <f t="shared" si="984"/>
        <v>153.18554413752238</v>
      </c>
      <c r="R3318" s="12">
        <f t="shared" si="985"/>
        <v>-26.814455862477615</v>
      </c>
      <c r="S3318" s="57">
        <f t="shared" si="986"/>
        <v>247.11804921748413</v>
      </c>
      <c r="T3318" s="12">
        <f t="shared" si="969"/>
        <v>-22.377689986298932</v>
      </c>
    </row>
    <row r="3319" spans="1:20" x14ac:dyDescent="0.25">
      <c r="A3319" s="57">
        <f t="shared" si="970"/>
        <v>1558588.7122669106</v>
      </c>
      <c r="B3319" s="12">
        <f t="shared" si="987"/>
        <v>248057.09780451059</v>
      </c>
      <c r="C3319" s="57" t="str">
        <f t="shared" si="971"/>
        <v>-0.0670857864306159+0.0344124891067842i</v>
      </c>
      <c r="D3319" s="57" t="str">
        <f t="shared" si="972"/>
        <v>2.27458380631823-3.67346186240138i</v>
      </c>
      <c r="E3319" s="57" t="str">
        <f t="shared" si="973"/>
        <v>-3.31247369784827-131.930491869542i</v>
      </c>
      <c r="F3319" s="57" t="str">
        <f t="shared" si="974"/>
        <v>2.82715360421524-1.95964943476364i</v>
      </c>
      <c r="G3319" s="57" t="str">
        <f t="shared" si="975"/>
        <v>0.736268626332382-0.440655348555999i</v>
      </c>
      <c r="H3319" s="57" t="str">
        <f t="shared" si="976"/>
        <v>0.144492205683363-55.2201662775148i</v>
      </c>
      <c r="I3319" s="57" t="str">
        <f t="shared" si="977"/>
        <v>-0.304118633529833-0.441208225917732i</v>
      </c>
      <c r="K3319" s="57" t="str">
        <f t="shared" si="978"/>
        <v>0.000568626732513106-0.000891994073911404i</v>
      </c>
      <c r="L3319" s="57" t="str">
        <f t="shared" si="979"/>
        <v>0.000125-0.00202271779269652i</v>
      </c>
      <c r="M3319" s="57" t="str">
        <f t="shared" si="980"/>
        <v>0.0015-0.000975085233804459i</v>
      </c>
      <c r="N3319" s="57">
        <f t="shared" si="981"/>
        <v>27.156120183339141</v>
      </c>
      <c r="O3319" s="57">
        <f t="shared" si="982"/>
        <v>22.452907574915759</v>
      </c>
      <c r="P3319" s="371">
        <f t="shared" si="983"/>
        <v>-22.452907574915759</v>
      </c>
      <c r="Q3319" s="371">
        <f t="shared" si="984"/>
        <v>152.84387981666086</v>
      </c>
      <c r="R3319" s="12">
        <f t="shared" si="985"/>
        <v>-27.156120183339141</v>
      </c>
      <c r="S3319" s="57">
        <f t="shared" si="986"/>
        <v>248.05709780451059</v>
      </c>
      <c r="T3319" s="12">
        <f t="shared" si="969"/>
        <v>-22.452907574915759</v>
      </c>
    </row>
    <row r="3320" spans="1:20" x14ac:dyDescent="0.25">
      <c r="A3320" s="57">
        <f t="shared" si="970"/>
        <v>1564511.3493735248</v>
      </c>
      <c r="B3320" s="12">
        <f t="shared" si="987"/>
        <v>248999.71477616773</v>
      </c>
      <c r="C3320" s="57" t="str">
        <f t="shared" si="971"/>
        <v>-0.0663010017683686+0.0345109176772321i</v>
      </c>
      <c r="D3320" s="57" t="str">
        <f t="shared" si="972"/>
        <v>2.26238059786183-3.66735556404604i</v>
      </c>
      <c r="E3320" s="57" t="str">
        <f t="shared" si="973"/>
        <v>-3.91134289685185-131.38323661445i</v>
      </c>
      <c r="F3320" s="57" t="str">
        <f t="shared" si="974"/>
        <v>2.8214875867401-1.96166217911639i</v>
      </c>
      <c r="G3320" s="57" t="str">
        <f t="shared" si="975"/>
        <v>0.734793039403895-0.441443347041816i</v>
      </c>
      <c r="H3320" s="57" t="str">
        <f t="shared" si="976"/>
        <v>0.143191829792414-55.0097802242091i</v>
      </c>
      <c r="I3320" s="57" t="str">
        <f t="shared" si="977"/>
        <v>-0.303280573715976-0.43864463212633i</v>
      </c>
      <c r="K3320" s="57" t="str">
        <f t="shared" si="978"/>
        <v>0.000567827893307862-0.000890039486433829i</v>
      </c>
      <c r="L3320" s="57" t="str">
        <f t="shared" si="979"/>
        <v>0.000125-0.0020150605625588i</v>
      </c>
      <c r="M3320" s="57" t="str">
        <f t="shared" si="980"/>
        <v>0.0015-0.000971393936844452i</v>
      </c>
      <c r="N3320" s="57">
        <f t="shared" si="981"/>
        <v>27.497824701931023</v>
      </c>
      <c r="O3320" s="57">
        <f t="shared" si="982"/>
        <v>22.528348330673357</v>
      </c>
      <c r="P3320" s="371">
        <f t="shared" si="983"/>
        <v>-22.528348330673357</v>
      </c>
      <c r="Q3320" s="371">
        <f t="shared" si="984"/>
        <v>152.50217529806898</v>
      </c>
      <c r="R3320" s="12">
        <f t="shared" si="985"/>
        <v>-27.497824701931023</v>
      </c>
      <c r="S3320" s="57">
        <f t="shared" si="986"/>
        <v>248.99971477616774</v>
      </c>
      <c r="T3320" s="12">
        <f t="shared" si="969"/>
        <v>-22.528348330673357</v>
      </c>
    </row>
    <row r="3321" spans="1:20" x14ac:dyDescent="0.25">
      <c r="A3321" s="57">
        <f t="shared" si="970"/>
        <v>1570456.4925011443</v>
      </c>
      <c r="B3321" s="12">
        <f t="shared" si="987"/>
        <v>249945.91369231718</v>
      </c>
      <c r="C3321" s="57" t="str">
        <f t="shared" si="971"/>
        <v>-0.0655207324522185+0.0346030015026373i</v>
      </c>
      <c r="D3321" s="57" t="str">
        <f t="shared" si="972"/>
        <v>2.2502161971985-3.66121814278617i</v>
      </c>
      <c r="E3321" s="57" t="str">
        <f t="shared" si="973"/>
        <v>-4.50491159280863-130.832691452162i</v>
      </c>
      <c r="F3321" s="57" t="str">
        <f t="shared" si="974"/>
        <v>2.81580135048428-1.96366512826418i</v>
      </c>
      <c r="G3321" s="57" t="str">
        <f t="shared" si="975"/>
        <v>0.733312186948328-0.442227795848914i</v>
      </c>
      <c r="H3321" s="57" t="str">
        <f t="shared" si="976"/>
        <v>0.141902176754449-54.800204647365i</v>
      </c>
      <c r="I3321" s="57" t="str">
        <f t="shared" si="977"/>
        <v>-0.302442981534712-0.436091117063382i</v>
      </c>
      <c r="K3321" s="57" t="str">
        <f t="shared" si="978"/>
        <v>0.000567026075322491-0.000888092801586293i</v>
      </c>
      <c r="L3321" s="57" t="str">
        <f t="shared" si="979"/>
        <v>0.000125-0.00200743231974377i</v>
      </c>
      <c r="M3321" s="57" t="str">
        <f t="shared" si="980"/>
        <v>0.0015-0.000967716613712348i</v>
      </c>
      <c r="N3321" s="57">
        <f t="shared" si="981"/>
        <v>27.839561734424763</v>
      </c>
      <c r="O3321" s="57">
        <f t="shared" si="982"/>
        <v>22.604012273541152</v>
      </c>
      <c r="P3321" s="371">
        <f t="shared" si="983"/>
        <v>-22.604012273541152</v>
      </c>
      <c r="Q3321" s="371">
        <f t="shared" si="984"/>
        <v>152.16043826557524</v>
      </c>
      <c r="R3321" s="12">
        <f t="shared" si="985"/>
        <v>-27.839561734424763</v>
      </c>
      <c r="S3321" s="57">
        <f t="shared" si="986"/>
        <v>249.94591369231716</v>
      </c>
      <c r="T3321" s="12">
        <f t="shared" si="969"/>
        <v>-22.604012273541152</v>
      </c>
    </row>
    <row r="3322" spans="1:20" x14ac:dyDescent="0.25">
      <c r="A3322" s="57">
        <f t="shared" si="970"/>
        <v>1576424.2271726485</v>
      </c>
      <c r="B3322" s="12">
        <f t="shared" si="987"/>
        <v>250895.70816434798</v>
      </c>
      <c r="C3322" s="57" t="str">
        <f t="shared" si="971"/>
        <v>-0.0647450211798518+0.0346888082391809i</v>
      </c>
      <c r="D3322" s="57" t="str">
        <f t="shared" si="972"/>
        <v>2.23809076780552-3.65504991161459i</v>
      </c>
      <c r="E3322" s="57" t="str">
        <f t="shared" si="973"/>
        <v>-5.09314777456875-130.278922619631i</v>
      </c>
      <c r="F3322" s="57" t="str">
        <f t="shared" si="974"/>
        <v>2.81009495150141-1.96565810800564i</v>
      </c>
      <c r="G3322" s="57" t="str">
        <f t="shared" si="975"/>
        <v>0.731826083563582-0.443008653391298i</v>
      </c>
      <c r="H3322" s="57" t="str">
        <f t="shared" si="976"/>
        <v>0.14062316361997-54.5914363207201i</v>
      </c>
      <c r="I3322" s="57" t="str">
        <f t="shared" si="977"/>
        <v>-0.301605844310565-0.433547660403658i</v>
      </c>
      <c r="K3322" s="57" t="str">
        <f t="shared" si="978"/>
        <v>0.000566221279276689-0.000886153960896833i</v>
      </c>
      <c r="L3322" s="57" t="str">
        <f t="shared" si="979"/>
        <v>0.000125-0.00199983295451661i</v>
      </c>
      <c r="M3322" s="57" t="str">
        <f t="shared" si="980"/>
        <v>0.0015-0.000964053211508616i</v>
      </c>
      <c r="N3322" s="57">
        <f t="shared" si="981"/>
        <v>28.181323602573741</v>
      </c>
      <c r="O3322" s="57">
        <f t="shared" si="982"/>
        <v>22.67989941146082</v>
      </c>
      <c r="P3322" s="371">
        <f t="shared" si="983"/>
        <v>-22.67989941146082</v>
      </c>
      <c r="Q3322" s="371">
        <f t="shared" si="984"/>
        <v>151.81867639742626</v>
      </c>
      <c r="R3322" s="12">
        <f t="shared" si="985"/>
        <v>-28.181323602573741</v>
      </c>
      <c r="S3322" s="57">
        <f t="shared" si="986"/>
        <v>250.89570816434798</v>
      </c>
      <c r="T3322" s="12">
        <f t="shared" si="969"/>
        <v>-22.67989941146082</v>
      </c>
    </row>
    <row r="3323" spans="1:20" x14ac:dyDescent="0.25">
      <c r="A3323" s="57">
        <f t="shared" si="970"/>
        <v>1582414.6392359047</v>
      </c>
      <c r="B3323" s="12">
        <f t="shared" si="987"/>
        <v>251849.1118553725</v>
      </c>
      <c r="C3323" s="57" t="str">
        <f t="shared" si="971"/>
        <v>-0.063973909655197+0.0347684060601059i</v>
      </c>
      <c r="D3323" s="57" t="str">
        <f t="shared" si="972"/>
        <v>2.22600446987918-3.64885118410486i</v>
      </c>
      <c r="E3323" s="57" t="str">
        <f t="shared" si="973"/>
        <v>-5.67602049922931-129.72199675882i</v>
      </c>
      <c r="F3323" s="57" t="str">
        <f t="shared" si="974"/>
        <v>2.80436844740759-1.96764094420887i</v>
      </c>
      <c r="G3323" s="57" t="str">
        <f t="shared" si="975"/>
        <v>0.73033474425448-0.443785878086745i</v>
      </c>
      <c r="H3323" s="57" t="str">
        <f t="shared" si="976"/>
        <v>0.139354708103383-54.3834720320668i</v>
      </c>
      <c r="I3323" s="57" t="str">
        <f t="shared" si="977"/>
        <v>-0.300769149652198-0.431014241974975i</v>
      </c>
      <c r="K3323" s="57" t="str">
        <f t="shared" si="978"/>
        <v>0.00056541350610721-0.000884222905966753i</v>
      </c>
      <c r="L3323" s="57" t="str">
        <f t="shared" si="979"/>
        <v>0.000125-0.00199226235755789i</v>
      </c>
      <c r="M3323" s="57" t="str">
        <f t="shared" si="980"/>
        <v>0.0015-0.000960403677533979i</v>
      </c>
      <c r="N3323" s="57">
        <f t="shared" si="981"/>
        <v>28.523102634853956</v>
      </c>
      <c r="O3323" s="57">
        <f t="shared" si="982"/>
        <v>22.756009740379749</v>
      </c>
      <c r="P3323" s="371">
        <f t="shared" si="983"/>
        <v>-22.756009740379749</v>
      </c>
      <c r="Q3323" s="371">
        <f t="shared" si="984"/>
        <v>151.47689736514604</v>
      </c>
      <c r="R3323" s="12">
        <f t="shared" si="985"/>
        <v>-28.523102634853956</v>
      </c>
      <c r="S3323" s="57">
        <f t="shared" si="986"/>
        <v>251.84911185537248</v>
      </c>
      <c r="T3323" s="12">
        <f t="shared" si="969"/>
        <v>-22.756009740379749</v>
      </c>
    </row>
    <row r="3324" spans="1:20" x14ac:dyDescent="0.25">
      <c r="A3324" s="57">
        <f t="shared" si="970"/>
        <v>1588427.8148650012</v>
      </c>
      <c r="B3324" s="12">
        <f t="shared" si="987"/>
        <v>252806.13848042293</v>
      </c>
      <c r="C3324" s="57" t="str">
        <f t="shared" si="971"/>
        <v>-0.0632074385794612+0.0348418636359112i</v>
      </c>
      <c r="D3324" s="57" t="str">
        <f t="shared" si="972"/>
        <v>2.21395746033915-3.64262227437298i</v>
      </c>
      <c r="E3324" s="57" t="str">
        <f t="shared" si="973"/>
        <v>-6.25349989846525-129.161980895518i</v>
      </c>
      <c r="F3324" s="57" t="str">
        <f t="shared" si="974"/>
        <v>2.79862189738658-1.96961346282834i</v>
      </c>
      <c r="G3324" s="57" t="str">
        <f t="shared" si="975"/>
        <v>0.728838184434097-0.444559428361278i</v>
      </c>
      <c r="H3324" s="57" t="str">
        <f t="shared" si="976"/>
        <v>0.138096728576956-54.1763085831794i</v>
      </c>
      <c r="I3324" s="57" t="str">
        <f t="shared" si="977"/>
        <v>-0.299932885451796-0.428490841755778i</v>
      </c>
      <c r="K3324" s="57" t="str">
        <f t="shared" si="978"/>
        <v>0.000564602756969217-0.000882299578472041i</v>
      </c>
      <c r="L3324" s="57" t="str">
        <f t="shared" si="979"/>
        <v>0.000125-0.00198472041996203i</v>
      </c>
      <c r="M3324" s="57" t="str">
        <f t="shared" si="980"/>
        <v>0.0015-0.000956767959288687i</v>
      </c>
      <c r="N3324" s="57">
        <f t="shared" si="981"/>
        <v>28.86489116759293</v>
      </c>
      <c r="O3324" s="57">
        <f t="shared" si="982"/>
        <v>22.832343244286591</v>
      </c>
      <c r="P3324" s="371">
        <f t="shared" si="983"/>
        <v>-22.832343244286591</v>
      </c>
      <c r="Q3324" s="371">
        <f t="shared" si="984"/>
        <v>151.13510883240707</v>
      </c>
      <c r="R3324" s="12">
        <f t="shared" si="985"/>
        <v>-28.86489116759293</v>
      </c>
      <c r="S3324" s="57">
        <f t="shared" si="986"/>
        <v>252.80613848042293</v>
      </c>
      <c r="T3324" s="12">
        <f t="shared" si="969"/>
        <v>-22.832343244286591</v>
      </c>
    </row>
    <row r="3325" spans="1:20" x14ac:dyDescent="0.25">
      <c r="A3325" s="57">
        <f t="shared" si="970"/>
        <v>1594463.8405614882</v>
      </c>
      <c r="B3325" s="12">
        <f t="shared" si="987"/>
        <v>253766.80180664855</v>
      </c>
      <c r="C3325" s="57" t="str">
        <f t="shared" si="971"/>
        <v>-0.0624456476426386+0.0349092501143723i</v>
      </c>
      <c r="D3325" s="57" t="str">
        <f t="shared" si="972"/>
        <v>2.2019498928332-3.63636349703925i</v>
      </c>
      <c r="E3325" s="57" t="str">
        <f t="shared" si="973"/>
        <v>-6.82555718436418-128.598942418046i</v>
      </c>
      <c r="F3325" s="57" t="str">
        <f t="shared" si="974"/>
        <v>2.79285536219468-1.97157548992206i</v>
      </c>
      <c r="G3325" s="57" t="str">
        <f t="shared" si="975"/>
        <v>0.727336419925047-0.445329262653671i</v>
      </c>
      <c r="H3325" s="57" t="str">
        <f t="shared" si="976"/>
        <v>0.136849144064817-53.9699427897397i</v>
      </c>
      <c r="I3325" s="57" t="str">
        <f t="shared" si="977"/>
        <v>-0.299097039884452-0.425977439872685i</v>
      </c>
      <c r="K3325" s="57" t="str">
        <f t="shared" si="978"/>
        <v>0.000563789033237613-0.000880383920164788i</v>
      </c>
      <c r="L3325" s="57" t="str">
        <f t="shared" si="979"/>
        <v>0.000125-0.00197720703323573i</v>
      </c>
      <c r="M3325" s="57" t="str">
        <f t="shared" si="980"/>
        <v>0.0015-0.000953146004471694i</v>
      </c>
      <c r="N3325" s="57">
        <f t="shared" si="981"/>
        <v>29.20668154609524</v>
      </c>
      <c r="O3325" s="57">
        <f t="shared" si="982"/>
        <v>22.908899895250357</v>
      </c>
      <c r="P3325" s="371">
        <f t="shared" si="983"/>
        <v>-22.908899895250357</v>
      </c>
      <c r="Q3325" s="371">
        <f t="shared" si="984"/>
        <v>150.79331845390476</v>
      </c>
      <c r="R3325" s="12">
        <f t="shared" si="985"/>
        <v>-29.20668154609524</v>
      </c>
      <c r="S3325" s="57">
        <f t="shared" si="986"/>
        <v>253.76680180664854</v>
      </c>
      <c r="T3325" s="12">
        <f t="shared" si="969"/>
        <v>-22.908899895250357</v>
      </c>
    </row>
    <row r="3326" spans="1:20" x14ac:dyDescent="0.25">
      <c r="A3326" s="57">
        <f t="shared" si="970"/>
        <v>1600522.803155622</v>
      </c>
      <c r="B3326" s="12">
        <f t="shared" si="987"/>
        <v>254731.11565351381</v>
      </c>
      <c r="C3326" s="57" t="str">
        <f t="shared" si="971"/>
        <v>-0.0616885755154982+0.0349706351003991i</v>
      </c>
      <c r="D3326" s="57" t="str">
        <f t="shared" si="972"/>
        <v>2.18998191774263-3.63007516719052i</v>
      </c>
      <c r="E3326" s="57" t="str">
        <f t="shared" si="973"/>
        <v>-7.39216465475682-128.032949055854i</v>
      </c>
      <c r="F3326" s="57" t="str">
        <f t="shared" si="974"/>
        <v>2.78706890416546-1.97352685166879i</v>
      </c>
      <c r="G3326" s="57" t="str">
        <f t="shared" si="975"/>
        <v>0.72582946696071-0.446095339419996i</v>
      </c>
      <c r="H3326" s="57" t="str">
        <f t="shared" si="976"/>
        <v>0.135611874237015-53.7643714812635i</v>
      </c>
      <c r="I3326" s="57" t="str">
        <f t="shared" si="977"/>
        <v>-0.298261601407528-0.423474016598031i</v>
      </c>
      <c r="K3326" s="57" t="str">
        <f t="shared" si="978"/>
        <v>0.000562972336508343-0.000878475872874666i</v>
      </c>
      <c r="L3326" s="57" t="str">
        <f t="shared" si="979"/>
        <v>0.000125-0.00196972208929641i</v>
      </c>
      <c r="M3326" s="57" t="str">
        <f t="shared" si="980"/>
        <v>0.0015-0.00094953776097997i</v>
      </c>
      <c r="N3326" s="57">
        <f t="shared" si="981"/>
        <v>29.548466125759916</v>
      </c>
      <c r="O3326" s="57">
        <f t="shared" si="982"/>
        <v>22.985679653462743</v>
      </c>
      <c r="P3326" s="371">
        <f t="shared" si="983"/>
        <v>-22.985679653462743</v>
      </c>
      <c r="Q3326" s="371">
        <f t="shared" si="984"/>
        <v>150.45153387424008</v>
      </c>
      <c r="R3326" s="12">
        <f t="shared" si="985"/>
        <v>-29.548466125759916</v>
      </c>
      <c r="S3326" s="57">
        <f t="shared" si="986"/>
        <v>254.73111565351383</v>
      </c>
      <c r="T3326" s="12">
        <f t="shared" si="969"/>
        <v>-22.985679653462743</v>
      </c>
    </row>
    <row r="3327" spans="1:20" x14ac:dyDescent="0.25">
      <c r="A3327" s="57">
        <f t="shared" si="970"/>
        <v>1606604.7898076132</v>
      </c>
      <c r="B3327" s="12">
        <f t="shared" si="987"/>
        <v>255699.09389299716</v>
      </c>
      <c r="C3327" s="57" t="str">
        <f t="shared" si="971"/>
        <v>-0.0609362598420575+0.0350260886357451i</v>
      </c>
      <c r="D3327" s="57" t="str">
        <f t="shared" si="972"/>
        <v>2.17805368218804-3.62375760034248i</v>
      </c>
      <c r="E3327" s="57" t="str">
        <f t="shared" si="973"/>
        <v>-7.9532956980407-127.464068858049i</v>
      </c>
      <c r="F3327" s="57" t="str">
        <f t="shared" si="974"/>
        <v>2.78126258721425-1.97546737438538i</v>
      </c>
      <c r="G3327" s="57" t="str">
        <f t="shared" si="975"/>
        <v>0.724317342186401-0.446857617138199i</v>
      </c>
      <c r="H3327" s="57" t="str">
        <f t="shared" si="976"/>
        <v>0.134384839403638-53.5595915010282i</v>
      </c>
      <c r="I3327" s="57" t="str">
        <f t="shared" si="977"/>
        <v>-0.297426558760003-0.420980552347412i</v>
      </c>
      <c r="K3327" s="57" t="str">
        <f t="shared" si="978"/>
        <v>0.000562152668599672-0.000876575378510419i</v>
      </c>
      <c r="L3327" s="57" t="str">
        <f t="shared" si="979"/>
        <v>0.000125-0.00196226548047062i</v>
      </c>
      <c r="M3327" s="57" t="str">
        <f t="shared" si="980"/>
        <v>0.0015-0.000945943176907721i</v>
      </c>
      <c r="N3327" s="57">
        <f t="shared" si="981"/>
        <v>29.890237273189257</v>
      </c>
      <c r="O3327" s="57">
        <f t="shared" si="982"/>
        <v>23.062682467283246</v>
      </c>
      <c r="P3327" s="371">
        <f t="shared" si="983"/>
        <v>-23.062682467283246</v>
      </c>
      <c r="Q3327" s="371">
        <f t="shared" si="984"/>
        <v>150.10976272681074</v>
      </c>
      <c r="R3327" s="12">
        <f t="shared" si="985"/>
        <v>-29.890237273189257</v>
      </c>
      <c r="S3327" s="57">
        <f t="shared" si="986"/>
        <v>255.69909389299715</v>
      </c>
      <c r="T3327" s="12">
        <f t="shared" si="969"/>
        <v>-23.062682467283246</v>
      </c>
    </row>
    <row r="3328" spans="1:20" x14ac:dyDescent="0.25">
      <c r="A3328" s="57">
        <f t="shared" si="970"/>
        <v>1612709.8880088823</v>
      </c>
      <c r="B3328" s="12">
        <f t="shared" si="987"/>
        <v>256670.75044979056</v>
      </c>
      <c r="C3328" s="57" t="str">
        <f t="shared" si="971"/>
        <v>-0.0601887372325405+0.0350756811785803i</v>
      </c>
      <c r="D3328" s="57" t="str">
        <f t="shared" si="972"/>
        <v>2.16616533003563-3.6174111124023i</v>
      </c>
      <c r="E3328" s="57" t="str">
        <f t="shared" si="973"/>
        <v>-8.50892479750076-126.892370171841i</v>
      </c>
      <c r="F3328" s="57" t="str">
        <f t="shared" si="974"/>
        <v>2.7754364768425-1.97739688454437i</v>
      </c>
      <c r="G3328" s="57" t="str">
        <f t="shared" si="975"/>
        <v>0.722800062660494-0.447616054312711i</v>
      </c>
      <c r="H3328" s="57" t="str">
        <f t="shared" si="976"/>
        <v>0.133167960508995-53.3555997060007i</v>
      </c>
      <c r="I3328" s="57" t="str">
        <f t="shared" si="977"/>
        <v>-0.296591900961836-0.418497027677226i</v>
      </c>
      <c r="K3328" s="57" t="str">
        <f t="shared" si="978"/>
        <v>0.000561330031553475-0.000874682379061389i</v>
      </c>
      <c r="L3328" s="57" t="str">
        <f t="shared" si="979"/>
        <v>0.000125-0.00195483709949255i</v>
      </c>
      <c r="M3328" s="57" t="str">
        <f t="shared" si="980"/>
        <v>0.0015-0.000942362200545652i</v>
      </c>
      <c r="N3328" s="57">
        <f t="shared" si="981"/>
        <v>30.231987367289321</v>
      </c>
      <c r="O3328" s="57">
        <f t="shared" si="982"/>
        <v>23.139908273287606</v>
      </c>
      <c r="P3328" s="371">
        <f t="shared" si="983"/>
        <v>-23.139908273287606</v>
      </c>
      <c r="Q3328" s="371">
        <f t="shared" si="984"/>
        <v>149.76801263271068</v>
      </c>
      <c r="R3328" s="12">
        <f t="shared" si="985"/>
        <v>-30.231987367289321</v>
      </c>
      <c r="S3328" s="57">
        <f t="shared" si="986"/>
        <v>256.67075044979055</v>
      </c>
      <c r="T3328" s="12">
        <f t="shared" si="969"/>
        <v>-23.139908273287606</v>
      </c>
    </row>
    <row r="3329" spans="1:20" x14ac:dyDescent="0.25">
      <c r="A3329" s="57">
        <f t="shared" si="970"/>
        <v>1618838.185583316</v>
      </c>
      <c r="B3329" s="12">
        <f t="shared" si="987"/>
        <v>257646.09930149978</v>
      </c>
      <c r="C3329" s="57" t="str">
        <f t="shared" si="971"/>
        <v>-0.0594460432568201+0.0351194835829424i</v>
      </c>
      <c r="D3329" s="57" t="str">
        <f t="shared" si="972"/>
        <v>2.15431700190389-3.6110360196314i</v>
      </c>
      <c r="E3329" s="57" t="str">
        <f t="shared" si="973"/>
        <v>-9.05902753512448-126.317921620936i</v>
      </c>
      <c r="F3329" s="57" t="str">
        <f t="shared" si="974"/>
        <v>2.76959064014174-1.97931520879151i</v>
      </c>
      <c r="G3329" s="57" t="str">
        <f t="shared" si="975"/>
        <v>0.721277645855477-0.448370609479098i</v>
      </c>
      <c r="H3329" s="57" t="str">
        <f t="shared" si="976"/>
        <v>0.131961159125845-53.1523929667648i</v>
      </c>
      <c r="I3329" s="57" t="str">
        <f t="shared" si="977"/>
        <v>-0.295757617313271-0.416023423282185i</v>
      </c>
      <c r="K3329" s="57" t="str">
        <f t="shared" si="978"/>
        <v>0.000560504427636479-0.00087279681659906i</v>
      </c>
      <c r="L3329" s="57" t="str">
        <f t="shared" si="979"/>
        <v>0.000125-0.00194743683950244i</v>
      </c>
      <c r="M3329" s="57" t="str">
        <f t="shared" si="980"/>
        <v>0.0015-0.000938794780380204i</v>
      </c>
      <c r="N3329" s="57">
        <f t="shared" si="981"/>
        <v>30.573708800363704</v>
      </c>
      <c r="O3329" s="57">
        <f t="shared" si="982"/>
        <v>23.217356996319744</v>
      </c>
      <c r="P3329" s="371">
        <f t="shared" si="983"/>
        <v>-23.217356996319744</v>
      </c>
      <c r="Q3329" s="371">
        <f t="shared" si="984"/>
        <v>149.4262911996363</v>
      </c>
      <c r="R3329" s="12">
        <f t="shared" si="985"/>
        <v>-30.573708800363704</v>
      </c>
      <c r="S3329" s="57">
        <f t="shared" si="986"/>
        <v>257.64609930149976</v>
      </c>
      <c r="T3329" s="12">
        <f t="shared" si="969"/>
        <v>-23.217356996319744</v>
      </c>
    </row>
    <row r="3330" spans="1:20" x14ac:dyDescent="0.25">
      <c r="A3330" s="57">
        <f t="shared" si="970"/>
        <v>1624989.7706885326</v>
      </c>
      <c r="B3330" s="12">
        <f t="shared" si="987"/>
        <v>258625.15447884548</v>
      </c>
      <c r="C3330" s="57" t="str">
        <f t="shared" si="971"/>
        <v>-0.0587082124383587+0.0351575670780831i</v>
      </c>
      <c r="D3330" s="57" t="str">
        <f t="shared" si="972"/>
        <v>2.14250883517087-3.6046326386087i</v>
      </c>
      <c r="E3330" s="57" t="str">
        <f t="shared" si="973"/>
        <v>-9.60358059490827-125.740792083889i</v>
      </c>
      <c r="F3330" s="57" t="str">
        <f t="shared" si="974"/>
        <v>2.76372514579755-1.98122217396364i</v>
      </c>
      <c r="G3330" s="57" t="str">
        <f t="shared" si="975"/>
        <v>0.719750109658956-0.449121241208737i</v>
      </c>
      <c r="H3330" s="57" t="str">
        <f t="shared" si="976"/>
        <v>0.130764357449677-52.9499681674494i</v>
      </c>
      <c r="I3330" s="57" t="str">
        <f t="shared" si="977"/>
        <v>-0.294923697394174-0.413559719992845i</v>
      </c>
      <c r="K3330" s="57" t="str">
        <f t="shared" si="978"/>
        <v>0.000559675859341495-0.00087091863327865i</v>
      </c>
      <c r="L3330" s="57" t="str">
        <f t="shared" si="979"/>
        <v>0.000125-0.00194006459404507i</v>
      </c>
      <c r="M3330" s="57" t="str">
        <f t="shared" si="980"/>
        <v>0.0015-0.000935240865092854i</v>
      </c>
      <c r="N3330" s="57">
        <f t="shared" si="981"/>
        <v>30.915393979197518</v>
      </c>
      <c r="O3330" s="57">
        <f t="shared" si="982"/>
        <v>23.295028549545663</v>
      </c>
      <c r="P3330" s="371">
        <f t="shared" si="983"/>
        <v>-23.295028549545663</v>
      </c>
      <c r="Q3330" s="371">
        <f t="shared" si="984"/>
        <v>149.08460602080248</v>
      </c>
      <c r="R3330" s="12">
        <f t="shared" si="985"/>
        <v>-30.915393979197518</v>
      </c>
      <c r="S3330" s="57">
        <f t="shared" si="986"/>
        <v>258.6251544788455</v>
      </c>
      <c r="T3330" s="12">
        <f t="shared" si="969"/>
        <v>-23.295028549545663</v>
      </c>
    </row>
    <row r="3331" spans="1:20" x14ac:dyDescent="0.25">
      <c r="A3331" s="57">
        <f t="shared" si="970"/>
        <v>1631164.7318171491</v>
      </c>
      <c r="B3331" s="12">
        <f t="shared" si="987"/>
        <v>259607.9300658651</v>
      </c>
      <c r="C3331" s="57" t="str">
        <f t="shared" si="971"/>
        <v>-0.0579752782486327+0.0351900032477093i</v>
      </c>
      <c r="D3331" s="57" t="str">
        <f t="shared" si="972"/>
        <v>2.13074096398183-3.59820128619364i</v>
      </c>
      <c r="E3331" s="57" t="str">
        <f t="shared" si="973"/>
        <v>-10.1425617656576-125.161050672422i</v>
      </c>
      <c r="F3331" s="57" t="str">
        <f t="shared" si="974"/>
        <v>2.75784006409306-1.98311760710644i</v>
      </c>
      <c r="G3331" s="57" t="str">
        <f t="shared" si="975"/>
        <v>0.718217472374602-0.449867908113526i</v>
      </c>
      <c r="H3331" s="57" t="str">
        <f t="shared" si="976"/>
        <v>0.12957747829307-52.7483222056593i</v>
      </c>
      <c r="I3331" s="57" t="str">
        <f t="shared" si="977"/>
        <v>-0.294090131063325-0.411105898773118i</v>
      </c>
      <c r="K3331" s="57" t="str">
        <f t="shared" si="978"/>
        <v>0.000558844329388641-0.000869047771340712i</v>
      </c>
      <c r="L3331" s="57" t="str">
        <f t="shared" si="979"/>
        <v>0.000125-0.00193272025706821i</v>
      </c>
      <c r="M3331" s="57" t="str">
        <f t="shared" si="980"/>
        <v>0.0015-0.000931700403559328i</v>
      </c>
      <c r="N3331" s="57">
        <f t="shared" si="981"/>
        <v>31.257035326128744</v>
      </c>
      <c r="O3331" s="57">
        <f t="shared" si="982"/>
        <v>23.372922834511893</v>
      </c>
      <c r="P3331" s="371">
        <f t="shared" si="983"/>
        <v>-23.372922834511893</v>
      </c>
      <c r="Q3331" s="371">
        <f t="shared" si="984"/>
        <v>148.74296467387126</v>
      </c>
      <c r="R3331" s="12">
        <f t="shared" si="985"/>
        <v>-31.257035326128744</v>
      </c>
      <c r="S3331" s="57">
        <f t="shared" si="986"/>
        <v>259.60793006586511</v>
      </c>
      <c r="T3331" s="12">
        <f t="shared" si="969"/>
        <v>-23.372922834511893</v>
      </c>
    </row>
    <row r="3332" spans="1:20" x14ac:dyDescent="0.25">
      <c r="A3332" s="57">
        <f t="shared" si="970"/>
        <v>1637363.1577980544</v>
      </c>
      <c r="B3332" s="12">
        <f t="shared" si="987"/>
        <v>260594.44020011541</v>
      </c>
      <c r="C3332" s="57" t="str">
        <f t="shared" si="971"/>
        <v>-0.0572472731020597+0.0352168640091564i</v>
      </c>
      <c r="D3332" s="57" t="str">
        <f t="shared" si="972"/>
        <v>2.11901351925733-3.59174227949007i</v>
      </c>
      <c r="E3332" s="57" t="str">
        <f t="shared" si="973"/>
        <v>-10.6759499432816-124.578766709737i</v>
      </c>
      <c r="F3332" s="57" t="str">
        <f t="shared" si="974"/>
        <v>2.75193546691246-1.98500133549259i</v>
      </c>
      <c r="G3332" s="57" t="str">
        <f t="shared" si="975"/>
        <v>0.71667975272303-0.450610568850628i</v>
      </c>
      <c r="H3332" s="57" t="str">
        <f t="shared" si="976"/>
        <v>0.128400445080082-52.5474519924036i</v>
      </c>
      <c r="I3332" s="57" t="str">
        <f t="shared" si="977"/>
        <v>-0.293256908457732-0.408661940717789i</v>
      </c>
      <c r="K3332" s="57" t="str">
        <f t="shared" si="978"/>
        <v>0.000558009840726524-0.000867184173112775i</v>
      </c>
      <c r="L3332" s="57" t="str">
        <f t="shared" si="979"/>
        <v>0.000125-0.00192540372292111i</v>
      </c>
      <c r="M3332" s="57" t="str">
        <f t="shared" si="980"/>
        <v>0.0015-0.000928173344848898i</v>
      </c>
      <c r="N3332" s="57">
        <f t="shared" si="981"/>
        <v>31.598625280114931</v>
      </c>
      <c r="O3332" s="57">
        <f t="shared" si="982"/>
        <v>23.451039741205001</v>
      </c>
      <c r="P3332" s="371">
        <f t="shared" si="983"/>
        <v>-23.451039741205001</v>
      </c>
      <c r="Q3332" s="371">
        <f t="shared" si="984"/>
        <v>148.40137471988507</v>
      </c>
      <c r="R3332" s="12">
        <f t="shared" si="985"/>
        <v>-31.598625280114931</v>
      </c>
      <c r="S3332" s="57">
        <f t="shared" si="986"/>
        <v>260.5944402001154</v>
      </c>
      <c r="T3332" s="12">
        <f t="shared" si="969"/>
        <v>-23.451039741205001</v>
      </c>
    </row>
    <row r="3333" spans="1:20" x14ac:dyDescent="0.25">
      <c r="A3333" s="57">
        <f t="shared" si="970"/>
        <v>1643585.137797687</v>
      </c>
      <c r="B3333" s="12">
        <f t="shared" si="987"/>
        <v>261584.69907287584</v>
      </c>
      <c r="C3333" s="57" t="str">
        <f t="shared" si="971"/>
        <v>-0.0565242283514115+0.0352382215924815i</v>
      </c>
      <c r="D3333" s="57" t="str">
        <f t="shared" si="972"/>
        <v>2.10732662870187-3.58525593580992i</v>
      </c>
      <c r="E3333" s="57" t="str">
        <f t="shared" si="973"/>
        <v>-11.2037251325827-123.994009708814i</v>
      </c>
      <c r="F3333" s="57" t="str">
        <f t="shared" si="974"/>
        <v>2.74601142774407-1.98687318663972i</v>
      </c>
      <c r="G3333" s="57" t="str">
        <f t="shared" si="975"/>
        <v>0.715136969842633-0.451349182127242i</v>
      </c>
      <c r="H3333" s="57" t="str">
        <f t="shared" si="976"/>
        <v>0.127233181840706-52.3473544520264i</v>
      </c>
      <c r="I3333" s="57" t="str">
        <f t="shared" si="977"/>
        <v>-0.29242401999188-0.406227827050014i</v>
      </c>
      <c r="K3333" s="57" t="str">
        <f t="shared" si="978"/>
        <v>0.000557172396533422-0.000865327781011009i</v>
      </c>
      <c r="L3333" s="57" t="str">
        <f t="shared" si="979"/>
        <v>0.000125-0.00191811488635297i</v>
      </c>
      <c r="M3333" s="57" t="str">
        <f t="shared" si="980"/>
        <v>0.0015-0.000924659638223647i</v>
      </c>
      <c r="N3333" s="57">
        <f t="shared" si="981"/>
        <v>31.940156297784853</v>
      </c>
      <c r="O3333" s="57">
        <f t="shared" si="982"/>
        <v>23.529379148115733</v>
      </c>
      <c r="P3333" s="371">
        <f t="shared" si="983"/>
        <v>-23.529379148115733</v>
      </c>
      <c r="Q3333" s="371">
        <f t="shared" si="984"/>
        <v>148.05984370221515</v>
      </c>
      <c r="R3333" s="12">
        <f t="shared" si="985"/>
        <v>-31.940156297784853</v>
      </c>
      <c r="S3333" s="57">
        <f t="shared" si="986"/>
        <v>261.58469907287582</v>
      </c>
      <c r="T3333" s="12">
        <f t="shared" si="969"/>
        <v>-23.529379148115733</v>
      </c>
    </row>
    <row r="3334" spans="1:20" x14ac:dyDescent="0.25">
      <c r="A3334" s="57">
        <f t="shared" si="970"/>
        <v>1649830.7613213183</v>
      </c>
      <c r="B3334" s="12">
        <f t="shared" si="987"/>
        <v>262578.7209293528</v>
      </c>
      <c r="C3334" s="57" t="str">
        <f t="shared" si="971"/>
        <v>-0.0558061742837289+0.03525414851951i</v>
      </c>
      <c r="D3334" s="57" t="str">
        <f t="shared" si="972"/>
        <v>2.09568041681276-3.5787425726373i</v>
      </c>
      <c r="E3334" s="57" t="str">
        <f t="shared" si="973"/>
        <v>-11.7258684485423-123.406849350738i</v>
      </c>
      <c r="F3334" s="57" t="str">
        <f t="shared" si="974"/>
        <v>2.74006802168342-1.98873298832886i</v>
      </c>
      <c r="G3334" s="57" t="str">
        <f t="shared" si="975"/>
        <v>0.713589143290339-0.452083706705405i</v>
      </c>
      <c r="H3334" s="57" t="str">
        <f t="shared" si="976"/>
        <v>0.126075613205372-52.1480265221366i</v>
      </c>
      <c r="I3334" s="57" t="str">
        <f t="shared" si="977"/>
        <v>-0.291591456357033-0.403803539118827i</v>
      </c>
      <c r="K3334" s="57" t="str">
        <f t="shared" si="978"/>
        <v>0.000556332000218426-0.000863478537541919i</v>
      </c>
      <c r="L3334" s="57" t="str">
        <f t="shared" si="979"/>
        <v>0.000125-0.00191085364251142i</v>
      </c>
      <c r="M3334" s="57" t="str">
        <f t="shared" si="980"/>
        <v>0.0015-0.000921159233137723i</v>
      </c>
      <c r="N3334" s="57">
        <f t="shared" si="981"/>
        <v>32.281620854482384</v>
      </c>
      <c r="O3334" s="57">
        <f t="shared" si="982"/>
        <v>23.607940922304746</v>
      </c>
      <c r="P3334" s="371">
        <f t="shared" si="983"/>
        <v>-23.607940922304746</v>
      </c>
      <c r="Q3334" s="371">
        <f t="shared" si="984"/>
        <v>147.71837914551762</v>
      </c>
      <c r="R3334" s="12">
        <f t="shared" si="985"/>
        <v>-32.281620854482384</v>
      </c>
      <c r="S3334" s="57">
        <f t="shared" si="986"/>
        <v>262.57872092935281</v>
      </c>
      <c r="T3334" s="12">
        <f t="shared" si="969"/>
        <v>-23.607940922304746</v>
      </c>
    </row>
    <row r="3335" spans="1:20" x14ac:dyDescent="0.25">
      <c r="A3335" s="57">
        <f t="shared" si="970"/>
        <v>1656100.1182143395</v>
      </c>
      <c r="B3335" s="12">
        <f t="shared" si="987"/>
        <v>263576.52006888436</v>
      </c>
      <c r="C3335" s="57" t="str">
        <f t="shared" si="971"/>
        <v>-0.0550931401167256+0.0352647175828344i</v>
      </c>
      <c r="D3335" s="57" t="str">
        <f t="shared" si="972"/>
        <v>2.08407500488972-3.57220250759296i</v>
      </c>
      <c r="E3335" s="57" t="str">
        <f t="shared" si="973"/>
        <v>-12.2423621171042-122.817355463027i</v>
      </c>
      <c r="F3335" s="57" t="str">
        <f t="shared" si="974"/>
        <v>2.73410532543576-1.99058056862259i</v>
      </c>
      <c r="G3335" s="57" t="str">
        <f t="shared" si="975"/>
        <v>0.712036293042317-0.452814101406828i</v>
      </c>
      <c r="H3335" s="57" t="str">
        <f t="shared" si="976"/>
        <v>0.124927664399522-51.9494651535405i</v>
      </c>
      <c r="I3335" s="57" t="str">
        <f t="shared" si="977"/>
        <v>-0.290759208520458-0.401389058396629i</v>
      </c>
      <c r="K3335" s="57" t="str">
        <f t="shared" si="978"/>
        <v>0.000555488655422589-0.000861636385304069i</v>
      </c>
      <c r="L3335" s="57" t="str">
        <f t="shared" si="979"/>
        <v>0.000125-0.00190361988694105i</v>
      </c>
      <c r="M3335" s="57" t="str">
        <f t="shared" si="980"/>
        <v>0.0015-0.000917672079236622i</v>
      </c>
      <c r="N3335" s="57">
        <f t="shared" si="981"/>
        <v>32.623011445296697</v>
      </c>
      <c r="O3335" s="57">
        <f t="shared" si="982"/>
        <v>23.686724919472208</v>
      </c>
      <c r="P3335" s="371">
        <f t="shared" si="983"/>
        <v>-23.686724919472208</v>
      </c>
      <c r="Q3335" s="371">
        <f t="shared" si="984"/>
        <v>147.3769885547033</v>
      </c>
      <c r="R3335" s="12">
        <f t="shared" si="985"/>
        <v>-32.623011445296697</v>
      </c>
      <c r="S3335" s="57">
        <f t="shared" si="986"/>
        <v>263.57652006888435</v>
      </c>
      <c r="T3335" s="12">
        <f t="shared" si="969"/>
        <v>-23.686724919472208</v>
      </c>
    </row>
    <row r="3336" spans="1:20" x14ac:dyDescent="0.25">
      <c r="A3336" s="57">
        <f t="shared" si="970"/>
        <v>1662393.298663554</v>
      </c>
      <c r="B3336" s="12">
        <f t="shared" si="987"/>
        <v>264578.11084514612</v>
      </c>
      <c r="C3336" s="57" t="str">
        <f t="shared" si="971"/>
        <v>-0.0543851539956918+0.0352700018247923i</v>
      </c>
      <c r="D3336" s="57" t="str">
        <f t="shared" si="972"/>
        <v>2.07251051104461-3.56563605839885i</v>
      </c>
      <c r="E3336" s="57" t="str">
        <f t="shared" si="973"/>
        <v>-12.7531894754598-122.225597998028i</v>
      </c>
      <c r="F3336" s="57" t="str">
        <f t="shared" si="974"/>
        <v>2.72812341731867-1.99241575588362i</v>
      </c>
      <c r="G3336" s="57" t="str">
        <f t="shared" si="975"/>
        <v>0.710478439494619-0.453540325117745i</v>
      </c>
      <c r="H3336" s="57" t="str">
        <f t="shared" si="976"/>
        <v>0.123789261238203-51.7516673101719i</v>
      </c>
      <c r="I3336" s="57" t="str">
        <f t="shared" si="977"/>
        <v>-0.289927267724677-0.398984366476683i</v>
      </c>
      <c r="K3336" s="57" t="str">
        <f t="shared" si="978"/>
        <v>0.000554642366020005-0.000859801266989824i</v>
      </c>
      <c r="L3336" s="57" t="str">
        <f t="shared" si="979"/>
        <v>0.000125-0.00189641351558184i</v>
      </c>
      <c r="M3336" s="57" t="str">
        <f t="shared" si="980"/>
        <v>0.0015-0.00091419812635647i</v>
      </c>
      <c r="N3336" s="57">
        <f t="shared" si="981"/>
        <v>32.964320586083488</v>
      </c>
      <c r="O3336" s="57">
        <f t="shared" si="982"/>
        <v>23.765730984029162</v>
      </c>
      <c r="P3336" s="371">
        <f t="shared" si="983"/>
        <v>-23.765730984029162</v>
      </c>
      <c r="Q3336" s="371">
        <f t="shared" si="984"/>
        <v>147.03567941391651</v>
      </c>
      <c r="R3336" s="12">
        <f t="shared" si="985"/>
        <v>-32.964320586083488</v>
      </c>
      <c r="S3336" s="57">
        <f t="shared" si="986"/>
        <v>264.57811084514611</v>
      </c>
      <c r="T3336" s="12">
        <f t="shared" si="969"/>
        <v>-23.765730984029162</v>
      </c>
    </row>
    <row r="3337" spans="1:20" x14ac:dyDescent="0.25">
      <c r="A3337" s="57">
        <f t="shared" si="970"/>
        <v>1668710.3931984755</v>
      </c>
      <c r="B3337" s="12">
        <f t="shared" si="987"/>
        <v>265583.50766635768</v>
      </c>
      <c r="C3337" s="57" t="str">
        <f t="shared" si="971"/>
        <v>-0.0536822429908873+0.0352700745164235i</v>
      </c>
      <c r="D3337" s="57" t="str">
        <f t="shared" si="972"/>
        <v>2.06098705021177-3.55904354284311i</v>
      </c>
      <c r="E3337" s="57" t="str">
        <f t="shared" si="973"/>
        <v>-13.2583349718338-121.631647011339i</v>
      </c>
      <c r="F3337" s="57" t="str">
        <f t="shared" si="974"/>
        <v>2.72212237726425-1.99423837879331i</v>
      </c>
      <c r="G3337" s="57" t="str">
        <f t="shared" si="975"/>
        <v>0.70891560346376-0.45426233679381i</v>
      </c>
      <c r="H3337" s="57" t="str">
        <f t="shared" si="976"/>
        <v>0.12266033012075-51.5546299690244i</v>
      </c>
      <c r="I3337" s="57" t="str">
        <f t="shared" si="977"/>
        <v>-0.289095625486682-0.396589445070597i</v>
      </c>
      <c r="K3337" s="57" t="str">
        <f t="shared" si="978"/>
        <v>0.000553793136118921-0.000857973125387131i</v>
      </c>
      <c r="L3337" s="57" t="str">
        <f t="shared" si="979"/>
        <v>0.000125-0.00188923442476772i</v>
      </c>
      <c r="M3337" s="57" t="str">
        <f t="shared" si="980"/>
        <v>0.0015-0.00091073732452328i</v>
      </c>
      <c r="N3337" s="57">
        <f t="shared" si="981"/>
        <v>33.305540814472067</v>
      </c>
      <c r="O3337" s="57">
        <f t="shared" si="982"/>
        <v>23.844958949172522</v>
      </c>
      <c r="P3337" s="371">
        <f t="shared" si="983"/>
        <v>-23.844958949172522</v>
      </c>
      <c r="Q3337" s="371">
        <f t="shared" si="984"/>
        <v>146.69445918552793</v>
      </c>
      <c r="R3337" s="12">
        <f t="shared" si="985"/>
        <v>-33.305540814472067</v>
      </c>
      <c r="S3337" s="57">
        <f t="shared" si="986"/>
        <v>265.58350766635766</v>
      </c>
      <c r="T3337" s="12">
        <f t="shared" si="969"/>
        <v>-23.844958949172522</v>
      </c>
    </row>
    <row r="3338" spans="1:20" x14ac:dyDescent="0.25">
      <c r="A3338" s="57">
        <f t="shared" si="970"/>
        <v>1675051.4926926296</v>
      </c>
      <c r="B3338" s="12">
        <f t="shared" si="987"/>
        <v>266592.72499548981</v>
      </c>
      <c r="C3338" s="57" t="str">
        <f t="shared" si="971"/>
        <v>-0.0529844330954308+0.03526500913643i</v>
      </c>
      <c r="D3338" s="57" t="str">
        <f t="shared" si="972"/>
        <v>2.0495047341587-3.55242527874526i</v>
      </c>
      <c r="E3338" s="57" t="str">
        <f t="shared" si="973"/>
        <v>-13.7577841647772-121.035572640313i</v>
      </c>
      <c r="F3338" s="57" t="str">
        <f t="shared" si="974"/>
        <v>2.71610228682104-1.99604826637036i</v>
      </c>
      <c r="G3338" s="57" t="str">
        <f t="shared" si="975"/>
        <v>0.70734780618723-0.454980095465002i</v>
      </c>
      <c r="H3338" s="57" t="str">
        <f t="shared" si="976"/>
        <v>0.121540798025493-51.358350120085i</v>
      </c>
      <c r="I3338" s="57" t="str">
        <f t="shared" si="977"/>
        <v>-0.288264273597156-0.394204276005814i</v>
      </c>
      <c r="K3338" s="57" t="str">
        <f t="shared" si="978"/>
        <v>0.000552940970062781-0.000856151903381325i</v>
      </c>
      <c r="L3338" s="57" t="str">
        <f t="shared" si="979"/>
        <v>0.000125-0.00188208251122506i</v>
      </c>
      <c r="M3338" s="57" t="str">
        <f t="shared" si="980"/>
        <v>0.0015-0.000907289623952265i</v>
      </c>
      <c r="N3338" s="57">
        <f t="shared" si="981"/>
        <v>33.646664690860888</v>
      </c>
      <c r="O3338" s="57">
        <f t="shared" si="982"/>
        <v>23.924408636962035</v>
      </c>
      <c r="P3338" s="371">
        <f t="shared" si="983"/>
        <v>-23.924408636962035</v>
      </c>
      <c r="Q3338" s="371">
        <f t="shared" si="984"/>
        <v>146.35333530913911</v>
      </c>
      <c r="R3338" s="12">
        <f t="shared" si="985"/>
        <v>-33.646664690860888</v>
      </c>
      <c r="S3338" s="57">
        <f t="shared" si="986"/>
        <v>266.59272499548979</v>
      </c>
      <c r="T3338" s="12">
        <f t="shared" si="969"/>
        <v>-23.924408636962035</v>
      </c>
    </row>
    <row r="3339" spans="1:20" x14ac:dyDescent="0.25">
      <c r="A3339" s="57">
        <f t="shared" si="970"/>
        <v>1681416.6883648618</v>
      </c>
      <c r="B3339" s="12">
        <f t="shared" si="987"/>
        <v>267605.77735047269</v>
      </c>
      <c r="C3339" s="57" t="str">
        <f t="shared" si="971"/>
        <v>-0.0522917492236781+0.0352548793501474i</v>
      </c>
      <c r="D3339" s="57" t="str">
        <f t="shared" si="972"/>
        <v>2.03806367149719-3.54578158392174i</v>
      </c>
      <c r="E3339" s="57" t="str">
        <f t="shared" si="973"/>
        <v>-14.2515237219705-120.437445082632i</v>
      </c>
      <c r="F3339" s="57" t="str">
        <f t="shared" si="974"/>
        <v>2.71006322915582-1.99784524798956i</v>
      </c>
      <c r="G3339" s="57" t="str">
        <f t="shared" si="975"/>
        <v>0.705775069323946-0.455693560240569i</v>
      </c>
      <c r="H3339" s="57" t="str">
        <f t="shared" si="976"/>
        <v>0.120430592504529-51.1628247662653i</v>
      </c>
      <c r="I3339" s="57" t="str">
        <f t="shared" si="977"/>
        <v>-0.287433204119652-0.391828841223081i</v>
      </c>
      <c r="K3339" s="57" t="str">
        <f t="shared" si="978"/>
        <v>0.000552085872431277-0.000854337543956957i</v>
      </c>
      <c r="L3339" s="57" t="str">
        <f t="shared" si="979"/>
        <v>0.000125-0.00187495767207119i</v>
      </c>
      <c r="M3339" s="57" t="str">
        <f t="shared" si="980"/>
        <v>0.0015-0.000903854975047085i</v>
      </c>
      <c r="N3339" s="57">
        <f t="shared" si="981"/>
        <v>33.987684799400995</v>
      </c>
      <c r="O3339" s="57">
        <f t="shared" si="982"/>
        <v>24.004079858400154</v>
      </c>
      <c r="P3339" s="371">
        <f t="shared" si="983"/>
        <v>-24.004079858400154</v>
      </c>
      <c r="Q3339" s="371">
        <f t="shared" si="984"/>
        <v>146.01231520059901</v>
      </c>
      <c r="R3339" s="12">
        <f t="shared" si="985"/>
        <v>-33.987684799400995</v>
      </c>
      <c r="S3339" s="57">
        <f t="shared" si="986"/>
        <v>267.60577735047269</v>
      </c>
      <c r="T3339" s="12">
        <f t="shared" si="969"/>
        <v>-24.004079858400154</v>
      </c>
    </row>
    <row r="3340" spans="1:20" x14ac:dyDescent="0.25">
      <c r="A3340" s="57">
        <f t="shared" si="970"/>
        <v>1687806.0717806481</v>
      </c>
      <c r="B3340" s="12">
        <f t="shared" si="987"/>
        <v>268622.67930440448</v>
      </c>
      <c r="C3340" s="57" t="str">
        <f t="shared" si="971"/>
        <v>-0.0516042152100905+0.0352397589885389i</v>
      </c>
      <c r="D3340" s="57" t="str">
        <f t="shared" si="972"/>
        <v>2.02666396769479-3.53911277615165i</v>
      </c>
      <c r="E3340" s="57" t="str">
        <f t="shared" si="973"/>
        <v>-14.7395414185365-119.837334574976i</v>
      </c>
      <c r="F3340" s="57" t="str">
        <f t="shared" si="974"/>
        <v>2.70400528905504-1.99962915340061i</v>
      </c>
      <c r="G3340" s="57" t="str">
        <f t="shared" si="975"/>
        <v>0.704197414954636-0.456402690313986i</v>
      </c>
      <c r="H3340" s="57" t="str">
        <f t="shared" si="976"/>
        <v>0.119329641678544-50.9680509233366i</v>
      </c>
      <c r="I3340" s="57" t="str">
        <f t="shared" si="977"/>
        <v>-0.286602409389778-0.38946312277393i</v>
      </c>
      <c r="K3340" s="57" t="str">
        <f t="shared" si="978"/>
        <v>0.000551227848041354-0.000852529990199649i</v>
      </c>
      <c r="L3340" s="57" t="str">
        <f t="shared" si="979"/>
        <v>0.000125-0.00186785980481291i</v>
      </c>
      <c r="M3340" s="57" t="str">
        <f t="shared" si="980"/>
        <v>0.0015-0.000900433328399166i</v>
      </c>
      <c r="N3340" s="57">
        <f t="shared" si="981"/>
        <v>34.328593748964209</v>
      </c>
      <c r="O3340" s="57">
        <f t="shared" si="982"/>
        <v>24.08397241351453</v>
      </c>
      <c r="P3340" s="371">
        <f t="shared" si="983"/>
        <v>-24.08397241351453</v>
      </c>
      <c r="Q3340" s="371">
        <f t="shared" si="984"/>
        <v>145.67140625103579</v>
      </c>
      <c r="R3340" s="12">
        <f t="shared" si="985"/>
        <v>-34.328593748964209</v>
      </c>
      <c r="S3340" s="57">
        <f t="shared" si="986"/>
        <v>268.62267930440447</v>
      </c>
      <c r="T3340" s="12">
        <f t="shared" si="969"/>
        <v>-24.08397241351453</v>
      </c>
    </row>
    <row r="3341" spans="1:20" x14ac:dyDescent="0.25">
      <c r="A3341" s="57">
        <f t="shared" si="970"/>
        <v>1694219.7348534146</v>
      </c>
      <c r="B3341" s="12">
        <f t="shared" si="987"/>
        <v>269643.44548576121</v>
      </c>
      <c r="C3341" s="57" t="str">
        <f t="shared" si="971"/>
        <v>-0.0509218538085881+0.0352197220272311i</v>
      </c>
      <c r="D3341" s="57" t="str">
        <f t="shared" si="972"/>
        <v>2.01530572508669-3.53241917314292i</v>
      </c>
      <c r="E3341" s="57" t="str">
        <f t="shared" si="973"/>
        <v>-15.2218261348736-119.235311371794i</v>
      </c>
      <c r="F3341" s="57" t="str">
        <f t="shared" si="974"/>
        <v>2.69792855292612-2.00139981274721i</v>
      </c>
      <c r="G3341" s="57" t="str">
        <f t="shared" si="975"/>
        <v>0.702614865582166-0.457107444967943i</v>
      </c>
      <c r="H3341" s="57" t="str">
        <f t="shared" si="976"/>
        <v>0.118237874231673-50.7740256198625i</v>
      </c>
      <c r="I3341" s="57" t="str">
        <f t="shared" si="977"/>
        <v>-0.285771882014367-0.387107102818157i</v>
      </c>
      <c r="K3341" s="57" t="str">
        <f t="shared" si="978"/>
        <v>0.00055036690194819-0.000850729185297976i</v>
      </c>
      <c r="L3341" s="57" t="str">
        <f t="shared" si="979"/>
        <v>0.000125-0.00186078880734499i</v>
      </c>
      <c r="M3341" s="57" t="str">
        <f t="shared" si="980"/>
        <v>0.0015-0.000897024634786976i</v>
      </c>
      <c r="N3341" s="57">
        <f t="shared" si="981"/>
        <v>34.669384174101253</v>
      </c>
      <c r="O3341" s="57">
        <f t="shared" si="982"/>
        <v>24.164086091442947</v>
      </c>
      <c r="P3341" s="371">
        <f t="shared" si="983"/>
        <v>-24.164086091442947</v>
      </c>
      <c r="Q3341" s="371">
        <f t="shared" si="984"/>
        <v>145.33061582589875</v>
      </c>
      <c r="R3341" s="12">
        <f t="shared" si="985"/>
        <v>-34.669384174101253</v>
      </c>
      <c r="S3341" s="57">
        <f t="shared" si="986"/>
        <v>269.64344548576122</v>
      </c>
      <c r="T3341" s="12">
        <f t="shared" si="969"/>
        <v>-24.164086091442947</v>
      </c>
    </row>
    <row r="3342" spans="1:20" x14ac:dyDescent="0.25">
      <c r="A3342" s="57">
        <f t="shared" si="970"/>
        <v>1700657.7698458575</v>
      </c>
      <c r="B3342" s="12">
        <f t="shared" si="987"/>
        <v>270668.09057860711</v>
      </c>
      <c r="C3342" s="57" t="str">
        <f t="shared" si="971"/>
        <v>-0.0502446866923886+0.0351948425655969i</v>
      </c>
      <c r="D3342" s="57" t="str">
        <f t="shared" si="972"/>
        <v>2.0039890428881-3.52570109249868i</v>
      </c>
      <c r="E3342" s="57" t="str">
        <f t="shared" si="973"/>
        <v>-15.6983678540098-118.631445724185i</v>
      </c>
      <c r="F3342" s="57" t="str">
        <f t="shared" si="974"/>
        <v>2.69183310879832-2.00315705658588i</v>
      </c>
      <c r="G3342" s="57" t="str">
        <f t="shared" si="975"/>
        <v>0.701027444131786-0.457807783579355i</v>
      </c>
      <c r="H3342" s="57" t="str">
        <f t="shared" si="976"/>
        <v>0.117155219406432-50.5807458971341i</v>
      </c>
      <c r="I3342" s="57" t="str">
        <f t="shared" si="977"/>
        <v>-0.284941614870598-0.384760763621275i</v>
      </c>
      <c r="K3342" s="57" t="str">
        <f t="shared" si="978"/>
        <v>0.000549503039446187-0.000848935072545387i</v>
      </c>
      <c r="L3342" s="57" t="str">
        <f t="shared" si="979"/>
        <v>0.000125-0.00185374457794879i</v>
      </c>
      <c r="M3342" s="57" t="str">
        <f t="shared" si="980"/>
        <v>0.0015-0.000893628845175315i</v>
      </c>
      <c r="N3342" s="57">
        <f t="shared" si="981"/>
        <v>35.010048735982849</v>
      </c>
      <c r="O3342" s="57">
        <f t="shared" si="982"/>
        <v>24.244420670520789</v>
      </c>
      <c r="P3342" s="371">
        <f t="shared" si="983"/>
        <v>-24.244420670520789</v>
      </c>
      <c r="Q3342" s="371">
        <f t="shared" si="984"/>
        <v>144.98995126401715</v>
      </c>
      <c r="R3342" s="12">
        <f t="shared" si="985"/>
        <v>-35.010048735982849</v>
      </c>
      <c r="S3342" s="57">
        <f t="shared" si="986"/>
        <v>270.66809057860712</v>
      </c>
      <c r="T3342" s="12">
        <f t="shared" si="969"/>
        <v>-24.244420670520789</v>
      </c>
    </row>
    <row r="3343" spans="1:20" x14ac:dyDescent="0.25">
      <c r="A3343" s="57">
        <f t="shared" si="970"/>
        <v>1707120.2693712721</v>
      </c>
      <c r="B3343" s="12">
        <f t="shared" si="987"/>
        <v>271696.62932280585</v>
      </c>
      <c r="C3343" s="57" t="str">
        <f t="shared" si="971"/>
        <v>-0.0495727344543296+0.0351651948059063i</v>
      </c>
      <c r="D3343" s="57" t="str">
        <f t="shared" si="972"/>
        <v>1.99271401720679-3.51895885168401i</v>
      </c>
      <c r="E3343" s="57" t="str">
        <f t="shared" si="973"/>
        <v>-16.1691576584807-118.025807858926i</v>
      </c>
      <c r="F3343" s="57" t="str">
        <f t="shared" si="974"/>
        <v>2.68571904632359-2.00490071590533i</v>
      </c>
      <c r="G3343" s="57" t="str">
        <f t="shared" si="975"/>
        <v>0.699435173951322-0.458503665624394i</v>
      </c>
      <c r="H3343" s="57" t="str">
        <f t="shared" si="976"/>
        <v>0.116081606998679-50.3882088091045i</v>
      </c>
      <c r="I3343" s="57" t="str">
        <f t="shared" si="977"/>
        <v>-0.284111601105161-0.382424087552003i</v>
      </c>
      <c r="K3343" s="57" t="str">
        <f t="shared" si="978"/>
        <v>0.000548636266069882-0.000847147595342118i</v>
      </c>
      <c r="L3343" s="57" t="str">
        <f t="shared" si="979"/>
        <v>0.000125-0.00184672701529068i</v>
      </c>
      <c r="M3343" s="57" t="str">
        <f t="shared" si="980"/>
        <v>0.0015-0.000890245910714594i</v>
      </c>
      <c r="N3343" s="57">
        <f t="shared" si="981"/>
        <v>35.350580123327944</v>
      </c>
      <c r="O3343" s="57">
        <f t="shared" si="982"/>
        <v>24.32497591837032</v>
      </c>
      <c r="P3343" s="371">
        <f t="shared" si="983"/>
        <v>-24.32497591837032</v>
      </c>
      <c r="Q3343" s="371">
        <f t="shared" si="984"/>
        <v>144.64941987667206</v>
      </c>
      <c r="R3343" s="12">
        <f t="shared" si="985"/>
        <v>-35.350580123327944</v>
      </c>
      <c r="S3343" s="57">
        <f t="shared" si="986"/>
        <v>271.69662932280585</v>
      </c>
      <c r="T3343" s="12">
        <f t="shared" si="969"/>
        <v>-24.32497591837032</v>
      </c>
    </row>
    <row r="3344" spans="1:20" x14ac:dyDescent="0.25">
      <c r="A3344" s="57">
        <f t="shared" si="970"/>
        <v>1713607.3263948828</v>
      </c>
      <c r="B3344" s="12">
        <f t="shared" si="987"/>
        <v>272729.0765142325</v>
      </c>
      <c r="C3344" s="57" t="str">
        <f t="shared" si="971"/>
        <v>-0.0489060166076599+0.0351308530325485i</v>
      </c>
      <c r="D3344" s="57" t="str">
        <f t="shared" si="972"/>
        <v>1.98148074105622-3.51219276799292i</v>
      </c>
      <c r="E3344" s="57" t="str">
        <f t="shared" si="973"/>
        <v>-16.6341877267427-117.418467957614i</v>
      </c>
      <c r="F3344" s="57" t="str">
        <f t="shared" si="974"/>
        <v>2.67958645677693-2.00663062214546i</v>
      </c>
      <c r="G3344" s="57" t="str">
        <f t="shared" si="975"/>
        <v>0.697838078811299-0.459195050683535i</v>
      </c>
      <c r="H3344" s="57" t="str">
        <f t="shared" si="976"/>
        <v>0.115016967352631-50.1964114223233i</v>
      </c>
      <c r="I3344" s="57" t="str">
        <f t="shared" si="977"/>
        <v>-0.283281834133336-0.38009705707971i</v>
      </c>
      <c r="K3344" s="57" t="str">
        <f t="shared" si="978"/>
        <v>0.000547766587594869-0.000845366697197183i</v>
      </c>
      <c r="L3344" s="57" t="str">
        <f t="shared" si="979"/>
        <v>0.000125-0.00183973601842068i</v>
      </c>
      <c r="M3344" s="57" t="str">
        <f t="shared" si="980"/>
        <v>0.0015-0.000886875782740186i</v>
      </c>
      <c r="N3344" s="57">
        <f t="shared" si="981"/>
        <v>35.690971053318862</v>
      </c>
      <c r="O3344" s="57">
        <f t="shared" si="982"/>
        <v>24.405751591993571</v>
      </c>
      <c r="P3344" s="371">
        <f t="shared" si="983"/>
        <v>-24.405751591993571</v>
      </c>
      <c r="Q3344" s="371">
        <f t="shared" si="984"/>
        <v>144.30902894668114</v>
      </c>
      <c r="R3344" s="12">
        <f t="shared" si="985"/>
        <v>-35.690971053318862</v>
      </c>
      <c r="S3344" s="57">
        <f t="shared" si="986"/>
        <v>272.72907651423247</v>
      </c>
      <c r="T3344" s="12">
        <f t="shared" si="969"/>
        <v>-24.405751591993571</v>
      </c>
    </row>
    <row r="3345" spans="1:20" x14ac:dyDescent="0.25">
      <c r="A3345" s="57">
        <f t="shared" si="970"/>
        <v>1720119.0342351834</v>
      </c>
      <c r="B3345" s="12">
        <f t="shared" si="987"/>
        <v>273765.44700498658</v>
      </c>
      <c r="C3345" s="57" t="str">
        <f t="shared" si="971"/>
        <v>-0.0482445515873125+0.0350918915913471i</v>
      </c>
      <c r="D3345" s="57" t="str">
        <f t="shared" si="972"/>
        <v>1.97028930436893-3.50540315851576i</v>
      </c>
      <c r="E3345" s="57" t="str">
        <f t="shared" si="973"/>
        <v>-17.0934513291231-116.80949613598i</v>
      </c>
      <c r="F3345" s="57" t="str">
        <f t="shared" si="974"/>
        <v>2.67343543305658-2.00834660721674i</v>
      </c>
      <c r="G3345" s="57" t="str">
        <f t="shared" si="975"/>
        <v>0.696236182904985-0.459881898446635i</v>
      </c>
      <c r="H3345" s="57" t="str">
        <f t="shared" si="976"/>
        <v>0.113961231355935-50.0053508158735i</v>
      </c>
      <c r="I3345" s="57" t="str">
        <f t="shared" si="977"/>
        <v>-0.282452307638105-0.377779654771884i</v>
      </c>
      <c r="K3345" s="57" t="str">
        <f t="shared" si="978"/>
        <v>0.000546894010038691-0.000843592321730333i</v>
      </c>
      <c r="L3345" s="57" t="str">
        <f t="shared" si="979"/>
        <v>0.000125-0.00183277148677095i</v>
      </c>
      <c r="M3345" s="57" t="str">
        <f t="shared" si="980"/>
        <v>0.0015-0.000883518412771652i</v>
      </c>
      <c r="N3345" s="57">
        <f t="shared" si="981"/>
        <v>36.031214272500335</v>
      </c>
      <c r="O3345" s="57">
        <f t="shared" si="982"/>
        <v>24.486747437866274</v>
      </c>
      <c r="P3345" s="371">
        <f t="shared" si="983"/>
        <v>-24.486747437866274</v>
      </c>
      <c r="Q3345" s="371">
        <f t="shared" si="984"/>
        <v>143.96878572749966</v>
      </c>
      <c r="R3345" s="12">
        <f t="shared" si="985"/>
        <v>-36.031214272500335</v>
      </c>
      <c r="S3345" s="57">
        <f t="shared" si="986"/>
        <v>273.76544700498658</v>
      </c>
      <c r="T3345" s="12">
        <f t="shared" si="969"/>
        <v>-24.486747437866274</v>
      </c>
    </row>
    <row r="3346" spans="1:20" x14ac:dyDescent="0.25">
      <c r="A3346" s="57">
        <f t="shared" si="970"/>
        <v>1726655.486565277</v>
      </c>
      <c r="B3346" s="12">
        <f t="shared" si="987"/>
        <v>274805.75570360554</v>
      </c>
      <c r="C3346" s="57" t="str">
        <f t="shared" si="971"/>
        <v>-0.0475883567516454+0.0350483848689728i</v>
      </c>
      <c r="D3346" s="57" t="str">
        <f t="shared" si="972"/>
        <v>1.95913979401029-3.49859034010681i</v>
      </c>
      <c r="E3346" s="57" t="str">
        <f t="shared" si="973"/>
        <v>-17.546942823307-116.198962423366i</v>
      </c>
      <c r="F3346" s="57" t="str">
        <f t="shared" si="974"/>
        <v>2.66726606968407-2.01004850351957i</v>
      </c>
      <c r="G3346" s="57" t="str">
        <f t="shared" si="975"/>
        <v>0.69462951084838-0.46056416871802i</v>
      </c>
      <c r="H3346" s="57" t="str">
        <f t="shared" si="976"/>
        <v>0.112914330434776-49.8150240813068i</v>
      </c>
      <c r="I3346" s="57" t="str">
        <f t="shared" si="977"/>
        <v>-0.281623015569234-0.375471863291605i</v>
      </c>
      <c r="K3346" s="57" t="str">
        <f t="shared" si="978"/>
        <v>0.000546018539661678-0.000841824412674084i</v>
      </c>
      <c r="L3346" s="57" t="str">
        <f t="shared" si="979"/>
        <v>0.000125-0.00182583332015437i</v>
      </c>
      <c r="M3346" s="57" t="str">
        <f t="shared" si="980"/>
        <v>0.0015-0.000880173752512107i</v>
      </c>
      <c r="N3346" s="57">
        <f t="shared" si="981"/>
        <v>36.37130255766175</v>
      </c>
      <c r="O3346" s="57">
        <f t="shared" si="982"/>
        <v>24.56796319203437</v>
      </c>
      <c r="P3346" s="371">
        <f t="shared" si="983"/>
        <v>-24.56796319203437</v>
      </c>
      <c r="Q3346" s="371">
        <f t="shared" si="984"/>
        <v>143.62869744233825</v>
      </c>
      <c r="R3346" s="12">
        <f t="shared" si="985"/>
        <v>-36.37130255766175</v>
      </c>
      <c r="S3346" s="57">
        <f t="shared" si="986"/>
        <v>274.80575570360554</v>
      </c>
      <c r="T3346" s="12">
        <f t="shared" si="969"/>
        <v>-24.56796319203437</v>
      </c>
    </row>
    <row r="3347" spans="1:20" x14ac:dyDescent="0.25">
      <c r="A3347" s="57">
        <f t="shared" si="970"/>
        <v>1733216.777414225</v>
      </c>
      <c r="B3347" s="12">
        <f t="shared" si="987"/>
        <v>275850.01757527923</v>
      </c>
      <c r="C3347" s="57" t="str">
        <f t="shared" si="971"/>
        <v>-0.0469374483846416+0.0350004072724726i</v>
      </c>
      <c r="D3347" s="57" t="str">
        <f t="shared" si="972"/>
        <v>1.94803229379262-3.4917546293524i</v>
      </c>
      <c r="E3347" s="57" t="str">
        <f t="shared" si="973"/>
        <v>-17.994657649385-115.586936742365i</v>
      </c>
      <c r="F3347" s="57" t="str">
        <f t="shared" si="974"/>
        <v>2.66107846280378-2.0117361439637i</v>
      </c>
      <c r="G3347" s="57" t="str">
        <f t="shared" si="975"/>
        <v>0.69301808768013-0.46124182142159i</v>
      </c>
      <c r="H3347" s="57" t="str">
        <f t="shared" si="976"/>
        <v>0.111876196549041-49.6254283225798i</v>
      </c>
      <c r="I3347" s="57" t="str">
        <f t="shared" si="977"/>
        <v>-0.280793952142328-0.373173665394987i</v>
      </c>
      <c r="K3347" s="57" t="str">
        <f t="shared" si="978"/>
        <v>0.000545140182967793-0.000840062913875739i</v>
      </c>
      <c r="L3347" s="57" t="str">
        <f t="shared" si="979"/>
        <v>0.000125-0.00181892141876307i</v>
      </c>
      <c r="M3347" s="57" t="str">
        <f t="shared" si="980"/>
        <v>0.0015-0.000876841753847485i</v>
      </c>
      <c r="N3347" s="57">
        <f t="shared" si="981"/>
        <v>36.711228716710139</v>
      </c>
      <c r="O3347" s="57">
        <f t="shared" si="982"/>
        <v>24.64939858021306</v>
      </c>
      <c r="P3347" s="371">
        <f t="shared" si="983"/>
        <v>-24.64939858021306</v>
      </c>
      <c r="Q3347" s="371">
        <f t="shared" si="984"/>
        <v>143.28877128328986</v>
      </c>
      <c r="R3347" s="12">
        <f t="shared" si="985"/>
        <v>-36.711228716710139</v>
      </c>
      <c r="S3347" s="57">
        <f t="shared" si="986"/>
        <v>275.85001757527925</v>
      </c>
      <c r="T3347" s="12">
        <f t="shared" si="969"/>
        <v>-24.64939858021306</v>
      </c>
    </row>
    <row r="3348" spans="1:20" x14ac:dyDescent="0.25">
      <c r="A3348" s="57">
        <f t="shared" si="970"/>
        <v>1739803.0011683991</v>
      </c>
      <c r="B3348" s="12">
        <f t="shared" si="987"/>
        <v>276898.24764206528</v>
      </c>
      <c r="C3348" s="57" t="str">
        <f t="shared" si="971"/>
        <v>-0.0462918416985752+0.0349480332089179i</v>
      </c>
      <c r="D3348" s="57" t="str">
        <f t="shared" si="972"/>
        <v>1.9369668844897-3.4848963425391i</v>
      </c>
      <c r="E3348" s="57" t="str">
        <f t="shared" si="973"/>
        <v>-18.4365923244442-114.973488888659i</v>
      </c>
      <c r="F3348" s="57" t="str">
        <f t="shared" si="974"/>
        <v>2.6548727101824-2.01340936198765i</v>
      </c>
      <c r="G3348" s="57" t="str">
        <f t="shared" si="975"/>
        <v>0.69140193886137-0.46191481660595i</v>
      </c>
      <c r="H3348" s="57" t="str">
        <f t="shared" si="976"/>
        <v>0.110846762187528-49.4365606559916i</v>
      </c>
      <c r="I3348" s="57" t="str">
        <f t="shared" si="977"/>
        <v>-0.279965111837868-0.370885043928648i</v>
      </c>
      <c r="K3348" s="57" t="str">
        <f t="shared" si="978"/>
        <v>0.000544258946705428-0.00083830776929946i</v>
      </c>
      <c r="L3348" s="57" t="str">
        <f t="shared" si="979"/>
        <v>0.000125-0.00181203568316703i</v>
      </c>
      <c r="M3348" s="57" t="str">
        <f t="shared" si="980"/>
        <v>0.0015-0.000873522368845868i</v>
      </c>
      <c r="N3348" s="57">
        <f t="shared" si="981"/>
        <v>37.050985589519286</v>
      </c>
      <c r="O3348" s="57">
        <f t="shared" si="982"/>
        <v>24.73105331788766</v>
      </c>
      <c r="P3348" s="371">
        <f t="shared" si="983"/>
        <v>-24.73105331788766</v>
      </c>
      <c r="Q3348" s="371">
        <f t="shared" si="984"/>
        <v>142.94901441048071</v>
      </c>
      <c r="R3348" s="12">
        <f t="shared" si="985"/>
        <v>-37.050985589519286</v>
      </c>
      <c r="S3348" s="57">
        <f t="shared" si="986"/>
        <v>276.89824764206526</v>
      </c>
      <c r="T3348" s="12">
        <f t="shared" si="969"/>
        <v>-24.73105331788766</v>
      </c>
    </row>
    <row r="3349" spans="1:20" x14ac:dyDescent="0.25">
      <c r="A3349" s="57">
        <f t="shared" si="970"/>
        <v>1746414.2525728389</v>
      </c>
      <c r="B3349" s="12">
        <f t="shared" si="987"/>
        <v>277950.46098310512</v>
      </c>
      <c r="C3349" s="57" t="str">
        <f t="shared" si="971"/>
        <v>-0.0456515508371292+0.0348913370651964i</v>
      </c>
      <c r="D3349" s="57" t="str">
        <f t="shared" si="972"/>
        <v>1.92594364385155-3.47801579562241i</v>
      </c>
      <c r="E3349" s="57" t="str">
        <f t="shared" si="973"/>
        <v>-18.8727444367323-114.358688511052i</v>
      </c>
      <c r="F3349" s="57" t="str">
        <f t="shared" si="974"/>
        <v>2.64864891120802-2.01506799157837i</v>
      </c>
      <c r="G3349" s="57" t="str">
        <f t="shared" si="975"/>
        <v>0.689781090275499-0.462583114449547i</v>
      </c>
      <c r="H3349" s="57" t="str">
        <f t="shared" si="976"/>
        <v>0.109825960363201-49.2484182101213i</v>
      </c>
      <c r="I3349" s="57" t="str">
        <f t="shared" si="977"/>
        <v>-0.279136489400253-0.368605981827166i</v>
      </c>
      <c r="K3349" s="57" t="str">
        <f t="shared" si="978"/>
        <v>0.000543374837868181-0.000836558923028355i</v>
      </c>
      <c r="L3349" s="57" t="str">
        <f t="shared" si="979"/>
        <v>0.000125-0.00180517601431265i</v>
      </c>
      <c r="M3349" s="57" t="str">
        <f t="shared" si="980"/>
        <v>0.0015-0.000870215549756793i</v>
      </c>
      <c r="N3349" s="57">
        <f t="shared" si="981"/>
        <v>37.39056604877058</v>
      </c>
      <c r="O3349" s="57">
        <f t="shared" si="982"/>
        <v>24.812927110416201</v>
      </c>
      <c r="P3349" s="371">
        <f t="shared" si="983"/>
        <v>-24.812927110416201</v>
      </c>
      <c r="Q3349" s="371">
        <f t="shared" si="984"/>
        <v>142.60943395122942</v>
      </c>
      <c r="R3349" s="12">
        <f t="shared" si="985"/>
        <v>-37.39056604877058</v>
      </c>
      <c r="S3349" s="57">
        <f t="shared" si="986"/>
        <v>277.95046098310513</v>
      </c>
      <c r="T3349" s="12">
        <f t="shared" si="969"/>
        <v>-24.812927110416201</v>
      </c>
    </row>
    <row r="3350" spans="1:20" x14ac:dyDescent="0.25">
      <c r="A3350" s="57">
        <f t="shared" si="970"/>
        <v>1753050.626732616</v>
      </c>
      <c r="B3350" s="12">
        <f t="shared" si="987"/>
        <v>279006.67273484095</v>
      </c>
      <c r="C3350" s="57" t="str">
        <f t="shared" si="971"/>
        <v>-0.0450165888789603+0.0348303931879445i</v>
      </c>
      <c r="D3350" s="57" t="str">
        <f t="shared" si="972"/>
        <v>1.91496264661959-3.47111330419581i</v>
      </c>
      <c r="E3350" s="57" t="str">
        <f t="shared" si="973"/>
        <v>-19.3031126393835-113.742605091707i</v>
      </c>
      <c r="F3350" s="57" t="str">
        <f t="shared" si="974"/>
        <v>2.64240716688903-2.01671186729073i</v>
      </c>
      <c r="G3350" s="57" t="str">
        <f t="shared" si="975"/>
        <v>0.688155568227881-0.463246675265828i</v>
      </c>
      <c r="H3350" s="57" t="str">
        <f t="shared" si="976"/>
        <v>0.108813724608486-49.0609981257647i</v>
      </c>
      <c r="I3350" s="57" t="str">
        <f t="shared" si="977"/>
        <v>-0.278308079836782-0.366336462110534i</v>
      </c>
      <c r="K3350" s="57" t="str">
        <f t="shared" si="978"/>
        <v>0.000542487863695582-0.000834816319266563i</v>
      </c>
      <c r="L3350" s="57" t="str">
        <f t="shared" si="979"/>
        <v>0.000125-0.00179834231352126i</v>
      </c>
      <c r="M3350" s="57" t="str">
        <f t="shared" si="980"/>
        <v>0.0015-0.000866921249010556i</v>
      </c>
      <c r="N3350" s="57">
        <f t="shared" si="981"/>
        <v>37.729963000772813</v>
      </c>
      <c r="O3350" s="57">
        <f t="shared" si="982"/>
        <v>24.895019653134838</v>
      </c>
      <c r="P3350" s="371">
        <f t="shared" si="983"/>
        <v>-24.895019653134838</v>
      </c>
      <c r="Q3350" s="371">
        <f t="shared" si="984"/>
        <v>142.27003699922719</v>
      </c>
      <c r="R3350" s="12">
        <f t="shared" si="985"/>
        <v>-37.729963000772813</v>
      </c>
      <c r="S3350" s="57">
        <f t="shared" si="986"/>
        <v>279.00667273484095</v>
      </c>
      <c r="T3350" s="12">
        <f t="shared" si="969"/>
        <v>-24.895019653134838</v>
      </c>
    </row>
    <row r="3351" spans="1:20" x14ac:dyDescent="0.25">
      <c r="A3351" s="57">
        <f t="shared" si="970"/>
        <v>1759712.2191141997</v>
      </c>
      <c r="B3351" s="12">
        <f t="shared" si="987"/>
        <v>280066.89809123334</v>
      </c>
      <c r="C3351" s="57" t="str">
        <f t="shared" si="971"/>
        <v>-0.0443869678417116+0.0347652758636454i</v>
      </c>
      <c r="D3351" s="57" t="str">
        <f t="shared" si="972"/>
        <v>1.90402396454212-3.46418918346005i</v>
      </c>
      <c r="E3351" s="57" t="str">
        <f t="shared" si="973"/>
        <v>-19.7276966437271-113.125307926608i</v>
      </c>
      <c r="F3351" s="57" t="str">
        <f t="shared" si="974"/>
        <v>2.63614757985272-2.01834082426731i</v>
      </c>
      <c r="G3351" s="57" t="str">
        <f t="shared" si="975"/>
        <v>0.686525399445481-0.463905459508404i</v>
      </c>
      <c r="H3351" s="57" t="str">
        <f t="shared" si="976"/>
        <v>0.107809988970627-48.874297555873i</v>
      </c>
      <c r="I3351" s="57" t="str">
        <f t="shared" si="977"/>
        <v>-0.277479878416668-0.364076467881619i</v>
      </c>
      <c r="K3351" s="57" t="str">
        <f t="shared" si="978"/>
        <v>0.000541598031673834-0.000833079902341415i</v>
      </c>
      <c r="L3351" s="57" t="str">
        <f t="shared" si="979"/>
        <v>0.000125-0.00179153448248781i</v>
      </c>
      <c r="M3351" s="57" t="str">
        <f t="shared" si="980"/>
        <v>0.0015-0.000863639419217531i</v>
      </c>
      <c r="N3351" s="57">
        <f t="shared" si="981"/>
        <v>38.069169386268726</v>
      </c>
      <c r="O3351" s="57">
        <f t="shared" si="982"/>
        <v>24.977330631463989</v>
      </c>
      <c r="P3351" s="371">
        <f t="shared" si="983"/>
        <v>-24.977330631463989</v>
      </c>
      <c r="Q3351" s="371">
        <f t="shared" si="984"/>
        <v>141.93083061373127</v>
      </c>
      <c r="R3351" s="12">
        <f t="shared" si="985"/>
        <v>-38.069169386268726</v>
      </c>
      <c r="S3351" s="57">
        <f t="shared" si="986"/>
        <v>280.06689809123333</v>
      </c>
      <c r="T3351" s="12">
        <f t="shared" si="969"/>
        <v>-24.977330631463989</v>
      </c>
    </row>
    <row r="3352" spans="1:20" x14ac:dyDescent="0.25">
      <c r="A3352" s="57">
        <f t="shared" si="970"/>
        <v>1766399.1255468337</v>
      </c>
      <c r="B3352" s="12">
        <f t="shared" si="987"/>
        <v>281131.15230398002</v>
      </c>
      <c r="C3352" s="57" t="str">
        <f t="shared" si="971"/>
        <v>-0.043762698686455+0.0346960592988922i</v>
      </c>
      <c r="D3352" s="57" t="str">
        <f t="shared" si="972"/>
        <v>1.89312766639006-3.45724374819277i</v>
      </c>
      <c r="E3352" s="57" t="str">
        <f t="shared" si="973"/>
        <v>-20.1464972121799-112.506866106247i</v>
      </c>
      <c r="F3352" s="57" t="str">
        <f t="shared" si="974"/>
        <v>2.62987025434349-2.01995469825802i</v>
      </c>
      <c r="G3352" s="57" t="str">
        <f t="shared" si="975"/>
        <v>0.684890611076421-0.46455942777624i</v>
      </c>
      <c r="H3352" s="57" t="str">
        <f t="shared" si="976"/>
        <v>0.106814688007071-48.6883136654926i</v>
      </c>
      <c r="I3352" s="57" t="str">
        <f t="shared" si="977"/>
        <v>-0.276651880669998-0.361825982323621i</v>
      </c>
      <c r="K3352" s="57" t="str">
        <f t="shared" si="978"/>
        <v>0.00054070534953647-0.000831349616705562i</v>
      </c>
      <c r="L3352" s="57" t="str">
        <f t="shared" si="979"/>
        <v>0.000125-0.00178475242327935i</v>
      </c>
      <c r="M3352" s="57" t="str">
        <f t="shared" si="980"/>
        <v>0.0015-0.000860370013167489i</v>
      </c>
      <c r="N3352" s="57">
        <f t="shared" si="981"/>
        <v>38.408178181224571</v>
      </c>
      <c r="O3352" s="57">
        <f t="shared" si="982"/>
        <v>25.059859721017588</v>
      </c>
      <c r="P3352" s="371">
        <f t="shared" si="983"/>
        <v>-25.059859721017588</v>
      </c>
      <c r="Q3352" s="371">
        <f t="shared" si="984"/>
        <v>141.59182181877543</v>
      </c>
      <c r="R3352" s="12">
        <f t="shared" si="985"/>
        <v>-38.408178181224571</v>
      </c>
      <c r="S3352" s="57">
        <f t="shared" si="986"/>
        <v>281.13115230398</v>
      </c>
      <c r="T3352" s="12">
        <f t="shared" si="969"/>
        <v>-25.059859721017588</v>
      </c>
    </row>
    <row r="3353" spans="1:20" x14ac:dyDescent="0.25">
      <c r="A3353" s="57">
        <f t="shared" si="970"/>
        <v>1773111.4422239116</v>
      </c>
      <c r="B3353" s="12">
        <f t="shared" si="987"/>
        <v>282199.45068273513</v>
      </c>
      <c r="C3353" s="57" t="str">
        <f t="shared" si="971"/>
        <v>-0.0431437913225715+0.0346228176008326i</v>
      </c>
      <c r="D3353" s="57" t="str">
        <f t="shared" si="972"/>
        <v>1.88227381797315-3.45027731271857i</v>
      </c>
      <c r="E3353" s="57" t="str">
        <f t="shared" si="973"/>
        <v>-20.5595161507258-111.887348496549i</v>
      </c>
      <c r="F3353" s="57" t="str">
        <f t="shared" si="974"/>
        <v>2.62357529622102-2.02155332563982i</v>
      </c>
      <c r="G3353" s="57" t="str">
        <f t="shared" si="975"/>
        <v>0.683251230689468-0.465208540818841i</v>
      </c>
      <c r="H3353" s="57" t="str">
        <f t="shared" si="976"/>
        <v>0.105827756780903-48.5030436317017i</v>
      </c>
      <c r="I3353" s="57" t="str">
        <f t="shared" si="977"/>
        <v>-0.275824082386665-0.35958498869753i</v>
      </c>
      <c r="K3353" s="57" t="str">
        <f t="shared" si="978"/>
        <v>0.000539809825265016-0.00082962540693917i</v>
      </c>
      <c r="L3353" s="57" t="str">
        <f t="shared" si="979"/>
        <v>0.000125-0.00177799603833368i</v>
      </c>
      <c r="M3353" s="57" t="str">
        <f t="shared" si="980"/>
        <v>0.0015-0.000857112983828945i</v>
      </c>
      <c r="N3353" s="57">
        <f t="shared" si="981"/>
        <v>38.746982397599766</v>
      </c>
      <c r="O3353" s="57">
        <f t="shared" si="982"/>
        <v>25.14260658771315</v>
      </c>
      <c r="P3353" s="371">
        <f t="shared" si="983"/>
        <v>-25.14260658771315</v>
      </c>
      <c r="Q3353" s="371">
        <f t="shared" si="984"/>
        <v>141.25301760240023</v>
      </c>
      <c r="R3353" s="12">
        <f t="shared" si="985"/>
        <v>-38.746982397599766</v>
      </c>
      <c r="S3353" s="57">
        <f t="shared" si="986"/>
        <v>282.19945068273512</v>
      </c>
      <c r="T3353" s="12">
        <f t="shared" si="969"/>
        <v>-25.14260658771315</v>
      </c>
    </row>
    <row r="3354" spans="1:20" x14ac:dyDescent="0.25">
      <c r="A3354" s="57">
        <f t="shared" si="970"/>
        <v>1779849.2657043624</v>
      </c>
      <c r="B3354" s="12">
        <f t="shared" si="987"/>
        <v>283271.80859532952</v>
      </c>
      <c r="C3354" s="57" t="str">
        <f t="shared" si="971"/>
        <v>-0.0425302546130492+0.0345456247578083i</v>
      </c>
      <c r="D3354" s="57" t="str">
        <f t="shared" si="972"/>
        <v>1.87146248215629-3.44329019087939i</v>
      </c>
      <c r="E3354" s="57" t="str">
        <f t="shared" si="973"/>
        <v>-20.9667563010076-111.266823720049i</v>
      </c>
      <c r="F3354" s="57" t="str">
        <f t="shared" si="974"/>
        <v>2.61726281295792-2.02313654343666i</v>
      </c>
      <c r="G3354" s="57" t="str">
        <f t="shared" si="975"/>
        <v>0.681607286273453-0.465852759541459i</v>
      </c>
      <c r="H3354" s="57" t="str">
        <f t="shared" si="976"/>
        <v>0.104849130856337-48.318484643552i</v>
      </c>
      <c r="I3354" s="57" t="str">
        <f t="shared" si="977"/>
        <v>-0.274996479615334-0.357353470339587i</v>
      </c>
      <c r="K3354" s="57" t="str">
        <f t="shared" si="978"/>
        <v>0.000538911467089619-0.000827907217752103i</v>
      </c>
      <c r="L3354" s="57" t="str">
        <f t="shared" si="979"/>
        <v>0.000125-0.00177126523045794i</v>
      </c>
      <c r="M3354" s="57" t="str">
        <f t="shared" si="980"/>
        <v>0.0015-0.000853868284348418i</v>
      </c>
      <c r="N3354" s="57">
        <f t="shared" si="981"/>
        <v>39.085575084105557</v>
      </c>
      <c r="O3354" s="57">
        <f t="shared" si="982"/>
        <v>25.225570887883869</v>
      </c>
      <c r="P3354" s="371">
        <f t="shared" si="983"/>
        <v>-25.225570887883869</v>
      </c>
      <c r="Q3354" s="371">
        <f t="shared" si="984"/>
        <v>140.91442491589444</v>
      </c>
      <c r="R3354" s="12">
        <f t="shared" si="985"/>
        <v>-39.085575084105557</v>
      </c>
      <c r="S3354" s="57">
        <f t="shared" si="986"/>
        <v>283.2718085953295</v>
      </c>
      <c r="T3354" s="12">
        <f t="shared" si="969"/>
        <v>-25.225570887883869</v>
      </c>
    </row>
    <row r="3355" spans="1:20" x14ac:dyDescent="0.25">
      <c r="A3355" s="57">
        <f t="shared" si="970"/>
        <v>1786612.6929140391</v>
      </c>
      <c r="B3355" s="12">
        <f t="shared" si="987"/>
        <v>284348.24146799179</v>
      </c>
      <c r="C3355" s="57" t="str">
        <f t="shared" si="971"/>
        <v>-0.0419220963802009+0.0344645546201913i</v>
      </c>
      <c r="D3355" s="57" t="str">
        <f t="shared" si="972"/>
        <v>1.8606937188763-3.43628269600517i</v>
      </c>
      <c r="E3355" s="57" t="str">
        <f t="shared" si="973"/>
        <v>-21.3682215320165-110.645360137324i</v>
      </c>
      <c r="F3355" s="57" t="str">
        <f t="shared" si="974"/>
        <v>2.61093291363725-2.02470418933919i</v>
      </c>
      <c r="G3355" s="57" t="str">
        <f t="shared" si="975"/>
        <v>0.679958806236607-0.466492045010304i</v>
      </c>
      <c r="H3355" s="57" t="str">
        <f t="shared" si="976"/>
        <v>0.103878746294231-48.1346339020068i</v>
      </c>
      <c r="I3355" s="57" t="str">
        <f t="shared" si="977"/>
        <v>-0.274169068662327-0.355131410658744i</v>
      </c>
      <c r="K3355" s="57" t="str">
        <f t="shared" si="978"/>
        <v>0.000538010283489626-0.000826194993986159i</v>
      </c>
      <c r="L3355" s="57" t="str">
        <f t="shared" si="979"/>
        <v>0.000125-0.0017645599028272i</v>
      </c>
      <c r="M3355" s="57" t="str">
        <f t="shared" si="980"/>
        <v>0.0015-0.000850635868049827i</v>
      </c>
      <c r="N3355" s="57">
        <f t="shared" si="981"/>
        <v>39.423949326941113</v>
      </c>
      <c r="O3355" s="57">
        <f t="shared" si="982"/>
        <v>25.308752268392407</v>
      </c>
      <c r="P3355" s="371">
        <f t="shared" si="983"/>
        <v>-25.308752268392407</v>
      </c>
      <c r="Q3355" s="371">
        <f t="shared" si="984"/>
        <v>140.57605067305889</v>
      </c>
      <c r="R3355" s="12">
        <f t="shared" si="985"/>
        <v>-39.423949326941113</v>
      </c>
      <c r="S3355" s="57">
        <f t="shared" si="986"/>
        <v>284.34824146799178</v>
      </c>
      <c r="T3355" s="12">
        <f t="shared" si="969"/>
        <v>-25.308752268392407</v>
      </c>
    </row>
    <row r="3356" spans="1:20" x14ac:dyDescent="0.25">
      <c r="A3356" s="57">
        <f t="shared" si="970"/>
        <v>1793401.8211471124</v>
      </c>
      <c r="B3356" s="12">
        <f t="shared" si="987"/>
        <v>285428.76478557015</v>
      </c>
      <c r="C3356" s="57" t="str">
        <f t="shared" si="971"/>
        <v>-0.0413193234117877+0.0343796808814338i</v>
      </c>
      <c r="D3356" s="57" t="str">
        <f t="shared" si="972"/>
        <v>1.84996758515887-3.42925514088493i</v>
      </c>
      <c r="E3356" s="57" t="str">
        <f t="shared" si="973"/>
        <v>-21.7639167314073-110.023025828691i</v>
      </c>
      <c r="F3356" s="57" t="str">
        <f t="shared" si="974"/>
        <v>2.60458570894973-2.02625610172466i</v>
      </c>
      <c r="G3356" s="57" t="str">
        <f t="shared" si="975"/>
        <v>0.678305819405832-0.467126358457768i</v>
      </c>
      <c r="H3356" s="57" t="str">
        <f t="shared" si="976"/>
        <v>0.102916539647663-47.9514886198825i</v>
      </c>
      <c r="I3356" s="57" t="str">
        <f t="shared" si="977"/>
        <v>-0.273341846090526-0.352918793134135i</v>
      </c>
      <c r="K3356" s="57" t="str">
        <f t="shared" si="978"/>
        <v>0.000537106283194138-0.000824488680617295i</v>
      </c>
      <c r="L3356" s="57" t="str">
        <f t="shared" si="979"/>
        <v>0.000125-0.00175787995898306i</v>
      </c>
      <c r="M3356" s="57" t="str">
        <f t="shared" si="980"/>
        <v>0.0015-0.00084741568843378i</v>
      </c>
      <c r="N3356" s="57">
        <f t="shared" si="981"/>
        <v>39.762098250516203</v>
      </c>
      <c r="O3356" s="57">
        <f t="shared" si="982"/>
        <v>25.392150366746414</v>
      </c>
      <c r="P3356" s="371">
        <f t="shared" si="983"/>
        <v>-25.392150366746414</v>
      </c>
      <c r="Q3356" s="371">
        <f t="shared" si="984"/>
        <v>140.2379017494838</v>
      </c>
      <c r="R3356" s="12">
        <f t="shared" si="985"/>
        <v>-39.762098250516203</v>
      </c>
      <c r="S3356" s="57">
        <f t="shared" si="986"/>
        <v>285.42876478557014</v>
      </c>
      <c r="T3356" s="12">
        <f t="shared" si="969"/>
        <v>-25.392150366746414</v>
      </c>
    </row>
    <row r="3357" spans="1:20" x14ac:dyDescent="0.25">
      <c r="A3357" s="57">
        <f t="shared" si="970"/>
        <v>1800216.7480674714</v>
      </c>
      <c r="B3357" s="12">
        <f t="shared" si="987"/>
        <v>286513.39409175533</v>
      </c>
      <c r="C3357" s="57" t="str">
        <f t="shared" si="971"/>
        <v>-0.040721941467546+0.0342910770593381i</v>
      </c>
      <c r="D3357" s="57" t="str">
        <f t="shared" si="972"/>
        <v>1.83928413513594-3.4222078377382i</v>
      </c>
      <c r="E3357" s="57" t="str">
        <f t="shared" si="973"/>
        <v>-22.1538477964393-109.399888576177i</v>
      </c>
      <c r="F3357" s="57" t="str">
        <f t="shared" si="974"/>
        <v>2.59822131119052-2.02779211967677i</v>
      </c>
      <c r="G3357" s="57" t="str">
        <f t="shared" si="975"/>
        <v>0.676648355025894-0.467755661287649i</v>
      </c>
      <c r="H3357" s="57" t="str">
        <f t="shared" si="976"/>
        <v>0.10196244795754-47.7690460217881i</v>
      </c>
      <c r="I3357" s="57" t="str">
        <f t="shared" si="977"/>
        <v>-0.272514808718237-0.350715601312517i</v>
      </c>
      <c r="K3357" s="57" t="str">
        <f t="shared" si="978"/>
        <v>0.000536199475182552-0.000822788222757904i</v>
      </c>
      <c r="L3357" s="57" t="str">
        <f t="shared" si="979"/>
        <v>0.000125-0.0017512253028323i</v>
      </c>
      <c r="M3357" s="57" t="str">
        <f t="shared" si="980"/>
        <v>0.0015-0.000844207699176905i</v>
      </c>
      <c r="N3357" s="57">
        <f t="shared" si="981"/>
        <v>40.100015018154721</v>
      </c>
      <c r="O3357" s="57">
        <f t="shared" si="982"/>
        <v>25.475764811215427</v>
      </c>
      <c r="P3357" s="371">
        <f t="shared" si="983"/>
        <v>-25.475764811215427</v>
      </c>
      <c r="Q3357" s="371">
        <f t="shared" si="984"/>
        <v>139.89998498184528</v>
      </c>
      <c r="R3357" s="12">
        <f t="shared" si="985"/>
        <v>-40.100015018154721</v>
      </c>
      <c r="S3357" s="57">
        <f t="shared" si="986"/>
        <v>286.51339409175534</v>
      </c>
      <c r="T3357" s="12">
        <f t="shared" si="969"/>
        <v>-25.475764811215427</v>
      </c>
    </row>
    <row r="3358" spans="1:20" x14ac:dyDescent="0.25">
      <c r="A3358" s="57">
        <f t="shared" si="970"/>
        <v>1807057.5717101281</v>
      </c>
      <c r="B3358" s="12">
        <f t="shared" si="987"/>
        <v>287602.14498930401</v>
      </c>
      <c r="C3358" s="57" t="str">
        <f t="shared" si="971"/>
        <v>-0.0401299552861097+0.034198816477558i</v>
      </c>
      <c r="D3358" s="57" t="str">
        <f t="shared" si="972"/>
        <v>1.82864342006319-3.41514109818675i</v>
      </c>
      <c r="E3358" s="57" t="str">
        <f t="shared" si="973"/>
        <v>-22.5380216245499-108.776015845784i</v>
      </c>
      <c r="F3358" s="57" t="str">
        <f t="shared" si="974"/>
        <v>2.59183983425603-2.02931208300567i</v>
      </c>
      <c r="G3358" s="57" t="str">
        <f t="shared" si="975"/>
        <v>0.674986442758543-0.468379915080388i</v>
      </c>
      <c r="H3358" s="57" t="str">
        <f t="shared" si="976"/>
        <v>0.101016408748253-47.5873033440665i</v>
      </c>
      <c r="I3358" s="57" t="str">
        <f t="shared" si="977"/>
        <v>-0.27168795361805-0.348521818805768i</v>
      </c>
      <c r="K3358" s="57" t="str">
        <f t="shared" si="978"/>
        <v>0.000535289868685035-0.000821093565659087i</v>
      </c>
      <c r="L3358" s="57" t="str">
        <f t="shared" si="979"/>
        <v>0.000125-0.00174459583864545i</v>
      </c>
      <c r="M3358" s="57" t="str">
        <f t="shared" si="980"/>
        <v>0.0015-0.000841011854131212i</v>
      </c>
      <c r="N3358" s="57">
        <f t="shared" si="981"/>
        <v>40.437692832779987</v>
      </c>
      <c r="O3358" s="57">
        <f t="shared" si="982"/>
        <v>25.559595220948886</v>
      </c>
      <c r="P3358" s="371">
        <f t="shared" si="983"/>
        <v>-25.559595220948886</v>
      </c>
      <c r="Q3358" s="371">
        <f t="shared" si="984"/>
        <v>139.56230716722001</v>
      </c>
      <c r="R3358" s="12">
        <f t="shared" si="985"/>
        <v>-40.437692832779987</v>
      </c>
      <c r="S3358" s="57">
        <f t="shared" si="986"/>
        <v>287.60214498930401</v>
      </c>
      <c r="T3358" s="12">
        <f t="shared" si="969"/>
        <v>-25.559595220948886</v>
      </c>
    </row>
    <row r="3359" spans="1:20" x14ac:dyDescent="0.25">
      <c r="A3359" s="57">
        <f t="shared" si="970"/>
        <v>1813924.3904826264</v>
      </c>
      <c r="B3359" s="12">
        <f t="shared" si="987"/>
        <v>288695.03314026335</v>
      </c>
      <c r="C3359" s="57" t="str">
        <f t="shared" si="971"/>
        <v>-0.0395433685923152+0.0341029722473404i</v>
      </c>
      <c r="D3359" s="57" t="str">
        <f t="shared" si="972"/>
        <v>1.81804548833792-3.40805523322681i</v>
      </c>
      <c r="E3359" s="57" t="str">
        <f t="shared" si="973"/>
        <v>-22.916446103579-108.151474770035i</v>
      </c>
      <c r="F3359" s="57" t="str">
        <f t="shared" si="974"/>
        <v>2.58544139364009-2.03081583226785i</v>
      </c>
      <c r="G3359" s="57" t="str">
        <f t="shared" si="975"/>
        <v>0.673320112681555-0.468999081598304i</v>
      </c>
      <c r="H3359" s="57" t="str">
        <f t="shared" si="976"/>
        <v>0.100078360023378-47.4062578347366i</v>
      </c>
      <c r="I3359" s="57" t="str">
        <f t="shared" si="977"/>
        <v>-0.270861278115676-0.346337429288339i</v>
      </c>
      <c r="K3359" s="57" t="str">
        <f t="shared" si="978"/>
        <v>0.000534377473182989-0.000819404654712959i</v>
      </c>
      <c r="L3359" s="57" t="str">
        <f t="shared" si="979"/>
        <v>0.000125-0.00173799147105544i</v>
      </c>
      <c r="M3359" s="57" t="str">
        <f t="shared" si="980"/>
        <v>0.0015-0.000837828107323379i</v>
      </c>
      <c r="N3359" s="57">
        <f t="shared" si="981"/>
        <v>40.775124937585332</v>
      </c>
      <c r="O3359" s="57">
        <f t="shared" si="982"/>
        <v>25.643641206095783</v>
      </c>
      <c r="P3359" s="371">
        <f t="shared" si="983"/>
        <v>-25.643641206095783</v>
      </c>
      <c r="Q3359" s="371">
        <f t="shared" si="984"/>
        <v>139.22487506241467</v>
      </c>
      <c r="R3359" s="12">
        <f t="shared" si="985"/>
        <v>-40.775124937585332</v>
      </c>
      <c r="S3359" s="57">
        <f t="shared" si="986"/>
        <v>288.69503314026332</v>
      </c>
      <c r="T3359" s="12">
        <f t="shared" si="969"/>
        <v>-25.643641206095783</v>
      </c>
    </row>
    <row r="3360" spans="1:20" x14ac:dyDescent="0.25">
      <c r="A3360" s="57">
        <f t="shared" si="970"/>
        <v>1820817.3031664602</v>
      </c>
      <c r="B3360" s="12">
        <f t="shared" si="987"/>
        <v>289792.07426619634</v>
      </c>
      <c r="C3360" s="57" t="str">
        <f t="shared" si="971"/>
        <v>-0.038962184104882+0.0340036172495112i</v>
      </c>
      <c r="D3360" s="57" t="str">
        <f t="shared" si="972"/>
        <v>1.80749038551719-3.40095055320149i</v>
      </c>
      <c r="E3360" s="57" t="str">
        <f t="shared" si="973"/>
        <v>-23.2891301016448-107.526332130815i</v>
      </c>
      <c r="F3360" s="57" t="str">
        <f t="shared" si="974"/>
        <v>2.57902610643006-2.03230320878605i</v>
      </c>
      <c r="G3360" s="57" t="str">
        <f t="shared" si="975"/>
        <v>0.671649395287707-0.46961312279084i</v>
      </c>
      <c r="H3360" s="57" t="str">
        <f t="shared" si="976"/>
        <v>0.0991482402614126-47.225906753434i</v>
      </c>
      <c r="I3360" s="57" t="str">
        <f t="shared" si="977"/>
        <v>-0.270034779788742-0.34416241649473i</v>
      </c>
      <c r="K3360" s="57" t="str">
        <f t="shared" si="978"/>
        <v>0.000533462298409477-0.000817721435454975i</v>
      </c>
      <c r="L3360" s="57" t="str">
        <f t="shared" si="979"/>
        <v>0.000125-0.00173141210505622i</v>
      </c>
      <c r="M3360" s="57" t="str">
        <f t="shared" si="980"/>
        <v>0.0015-0.000834656412954155i</v>
      </c>
      <c r="N3360" s="57">
        <f t="shared" si="981"/>
        <v>41.112304616684526</v>
      </c>
      <c r="O3360" s="57">
        <f t="shared" si="982"/>
        <v>25.727902367926241</v>
      </c>
      <c r="P3360" s="371">
        <f t="shared" si="983"/>
        <v>-25.727902367926241</v>
      </c>
      <c r="Q3360" s="371">
        <f t="shared" si="984"/>
        <v>138.88769538331547</v>
      </c>
      <c r="R3360" s="12">
        <f t="shared" si="985"/>
        <v>-41.112304616684526</v>
      </c>
      <c r="S3360" s="57">
        <f t="shared" si="986"/>
        <v>289.79207426619632</v>
      </c>
      <c r="T3360" s="12">
        <f t="shared" si="969"/>
        <v>-25.727902367926241</v>
      </c>
    </row>
    <row r="3361" spans="1:20" x14ac:dyDescent="0.25">
      <c r="A3361" s="57">
        <f t="shared" si="970"/>
        <v>1827736.4089184932</v>
      </c>
      <c r="B3361" s="12">
        <f t="shared" si="987"/>
        <v>290893.28414840793</v>
      </c>
      <c r="C3361" s="57" t="str">
        <f t="shared" si="971"/>
        <v>-0.0383864035444675+0.0339008241167209i</v>
      </c>
      <c r="D3361" s="57" t="str">
        <f t="shared" si="972"/>
        <v>1.79697815433612-3.39382736777362i</v>
      </c>
      <c r="E3361" s="57" t="str">
        <f t="shared" si="973"/>
        <v>-23.6560834566816-106.900654342533i</v>
      </c>
      <c r="F3361" s="57" t="str">
        <f t="shared" si="974"/>
        <v>2.57259409130262-2.03377405466923i</v>
      </c>
      <c r="G3361" s="57" t="str">
        <f t="shared" si="975"/>
        <v>0.669974321483661-0.470222000799802i</v>
      </c>
      <c r="H3361" s="57" t="str">
        <f t="shared" si="976"/>
        <v>0.0982259884115567-47.0462473713533i</v>
      </c>
      <c r="I3361" s="57" t="str">
        <f t="shared" si="977"/>
        <v>-0.269208456465591-0.341996764216974i</v>
      </c>
      <c r="K3361" s="57" t="str">
        <f t="shared" si="978"/>
        <v>0.000532544354349612-0.000816043853566271i</v>
      </c>
      <c r="L3361" s="57" t="str">
        <f t="shared" si="979"/>
        <v>0.000125-0.00172485764600142i</v>
      </c>
      <c r="M3361" s="57" t="str">
        <f t="shared" si="980"/>
        <v>0.0015-0.000831496725397642i</v>
      </c>
      <c r="N3361" s="57">
        <f t="shared" si="981"/>
        <v>41.449225195743225</v>
      </c>
      <c r="O3361" s="57">
        <f t="shared" si="982"/>
        <v>25.812378298953394</v>
      </c>
      <c r="P3361" s="371">
        <f t="shared" si="983"/>
        <v>-25.812378298953394</v>
      </c>
      <c r="Q3361" s="371">
        <f t="shared" si="984"/>
        <v>138.55077480425678</v>
      </c>
      <c r="R3361" s="12">
        <f t="shared" si="985"/>
        <v>-41.449225195743225</v>
      </c>
      <c r="S3361" s="57">
        <f t="shared" si="986"/>
        <v>290.89328414840793</v>
      </c>
      <c r="T3361" s="12">
        <f t="shared" si="969"/>
        <v>-25.812378298953394</v>
      </c>
    </row>
    <row r="3362" spans="1:20" x14ac:dyDescent="0.25">
      <c r="A3362" s="57">
        <f t="shared" si="970"/>
        <v>1834681.8072723837</v>
      </c>
      <c r="B3362" s="12">
        <f t="shared" si="987"/>
        <v>291998.67862817191</v>
      </c>
      <c r="C3362" s="57" t="str">
        <f t="shared" si="971"/>
        <v>-0.0378160276420796+0.0337946652159591i</v>
      </c>
      <c r="D3362" s="57" t="str">
        <f t="shared" si="972"/>
        <v>1.7865088347266-3.3866859858991i</v>
      </c>
      <c r="E3362" s="57" t="str">
        <f t="shared" si="973"/>
        <v>-24.0173169656616-106.274507435592i</v>
      </c>
      <c r="F3362" s="57" t="str">
        <f t="shared" si="974"/>
        <v>2.56614546851914-2.03522821283259i</v>
      </c>
      <c r="G3362" s="57" t="str">
        <f t="shared" si="975"/>
        <v>0.668294922588793-0.470825677964607i</v>
      </c>
      <c r="H3362" s="57" t="str">
        <f t="shared" si="976"/>
        <v>0.0973115438895396-46.8672769711915i</v>
      </c>
      <c r="I3362" s="57" t="str">
        <f t="shared" si="977"/>
        <v>-0.268382306224059-0.339840456302111i</v>
      </c>
      <c r="K3362" s="57" t="str">
        <f t="shared" si="978"/>
        <v>0.000531623651240904-0.000814371854876014i</v>
      </c>
      <c r="L3362" s="57" t="str">
        <f t="shared" si="979"/>
        <v>0.000125-0.00171832799960293i</v>
      </c>
      <c r="M3362" s="57" t="str">
        <f t="shared" si="980"/>
        <v>0.0015-0.000828348999200679i</v>
      </c>
      <c r="N3362" s="57">
        <f t="shared" si="981"/>
        <v>41.785880042596972</v>
      </c>
      <c r="O3362" s="57">
        <f t="shared" si="982"/>
        <v>25.897068583056186</v>
      </c>
      <c r="P3362" s="371">
        <f t="shared" si="983"/>
        <v>-25.897068583056186</v>
      </c>
      <c r="Q3362" s="371">
        <f t="shared" si="984"/>
        <v>138.21411995740303</v>
      </c>
      <c r="R3362" s="12">
        <f t="shared" si="985"/>
        <v>-41.785880042596972</v>
      </c>
      <c r="S3362" s="57">
        <f t="shared" si="986"/>
        <v>291.99867862817189</v>
      </c>
      <c r="T3362" s="12">
        <f t="shared" si="969"/>
        <v>-25.897068583056186</v>
      </c>
    </row>
    <row r="3363" spans="1:20" x14ac:dyDescent="0.25">
      <c r="A3363" s="57">
        <f t="shared" si="970"/>
        <v>1841653.5981400188</v>
      </c>
      <c r="B3363" s="12">
        <f t="shared" si="987"/>
        <v>293108.27360695897</v>
      </c>
      <c r="C3363" s="57" t="str">
        <f t="shared" si="971"/>
        <v>-0.0372510561478335+0.0336852126313308i</v>
      </c>
      <c r="D3363" s="57" t="str">
        <f t="shared" si="972"/>
        <v>1.77608246383607-3.3795267158003i</v>
      </c>
      <c r="E3363" s="57" t="str">
        <f t="shared" si="973"/>
        <v>-24.37284237349-105.647957040164i</v>
      </c>
      <c r="F3363" s="57" t="str">
        <f t="shared" si="974"/>
        <v>2.55968035992086-2.03666552701744i</v>
      </c>
      <c r="G3363" s="57" t="str">
        <f t="shared" si="975"/>
        <v>0.666611230333927-0.471424116827528i</v>
      </c>
      <c r="H3363" s="57" t="str">
        <f t="shared" si="976"/>
        <v>0.0964048465734793-46.6889928470898i</v>
      </c>
      <c r="I3363" s="57" t="str">
        <f t="shared" si="977"/>
        <v>-0.26755632739021-0.337693476649672i</v>
      </c>
      <c r="K3363" s="57" t="str">
        <f t="shared" si="978"/>
        <v>0.000530700199573589-0.000812705385363794i</v>
      </c>
      <c r="L3363" s="57" t="str">
        <f t="shared" si="979"/>
        <v>0.000125-0.00171182307192959i</v>
      </c>
      <c r="M3363" s="57" t="str">
        <f t="shared" si="980"/>
        <v>0.0015-0.00082521318908217i</v>
      </c>
      <c r="N3363" s="57">
        <f t="shared" si="981"/>
        <v>42.12226256784723</v>
      </c>
      <c r="O3363" s="57">
        <f t="shared" si="982"/>
        <v>25.981972795605472</v>
      </c>
      <c r="P3363" s="371">
        <f t="shared" si="983"/>
        <v>-25.981972795605472</v>
      </c>
      <c r="Q3363" s="371">
        <f t="shared" si="984"/>
        <v>137.87773743215277</v>
      </c>
      <c r="R3363" s="12">
        <f t="shared" si="985"/>
        <v>-42.12226256784723</v>
      </c>
      <c r="S3363" s="57">
        <f t="shared" si="986"/>
        <v>293.10827360695896</v>
      </c>
      <c r="T3363" s="12">
        <f t="shared" si="969"/>
        <v>-25.981972795605472</v>
      </c>
    </row>
    <row r="3364" spans="1:20" x14ac:dyDescent="0.25">
      <c r="A3364" s="57">
        <f t="shared" si="970"/>
        <v>1848651.8818129511</v>
      </c>
      <c r="B3364" s="12">
        <f t="shared" si="987"/>
        <v>294222.08504666545</v>
      </c>
      <c r="C3364" s="57" t="str">
        <f t="shared" si="971"/>
        <v>-0.0366914878400643+0.0335725381471257i</v>
      </c>
      <c r="D3364" s="57" t="str">
        <f t="shared" si="972"/>
        <v>1.76569907604667-3.37234986494018i</v>
      </c>
      <c r="E3364" s="57" t="str">
        <f t="shared" si="973"/>
        <v>-24.7226723616007-105.021068370319i</v>
      </c>
      <c r="F3364" s="57" t="str">
        <f t="shared" si="974"/>
        <v>2.55319888892389-2.03808584181124i</v>
      </c>
      <c r="G3364" s="57" t="str">
        <f t="shared" si="975"/>
        <v>0.664923276860003-0.472017280138936i</v>
      </c>
      <c r="H3364" s="57" t="str">
        <f t="shared" si="976"/>
        <v>0.0955058367997907-46.5113923045773i</v>
      </c>
      <c r="I3364" s="57" t="str">
        <f t="shared" si="977"/>
        <v>-0.266730518537079-0.335555809209185i</v>
      </c>
      <c r="K3364" s="57" t="str">
        <f t="shared" si="978"/>
        <v>0.000529774010090918-0.000811044391162011i</v>
      </c>
      <c r="L3364" s="57" t="str">
        <f t="shared" si="979"/>
        <v>0.000125-0.00170534276940585i</v>
      </c>
      <c r="M3364" s="57" t="str">
        <f t="shared" si="980"/>
        <v>0.0015-0.000822089249932426i</v>
      </c>
      <c r="N3364" s="57">
        <f t="shared" si="981"/>
        <v>42.458366225439875</v>
      </c>
      <c r="O3364" s="57">
        <f t="shared" si="982"/>
        <v>26.067090503587949</v>
      </c>
      <c r="P3364" s="371">
        <f t="shared" si="983"/>
        <v>-26.067090503587949</v>
      </c>
      <c r="Q3364" s="371">
        <f t="shared" si="984"/>
        <v>137.54163377456013</v>
      </c>
      <c r="R3364" s="12">
        <f t="shared" si="985"/>
        <v>-42.458366225439875</v>
      </c>
      <c r="S3364" s="57">
        <f t="shared" si="986"/>
        <v>294.22208504666543</v>
      </c>
      <c r="T3364" s="12">
        <f t="shared" si="969"/>
        <v>-26.067090503587949</v>
      </c>
    </row>
    <row r="3365" spans="1:20" x14ac:dyDescent="0.25">
      <c r="A3365" s="57">
        <f t="shared" si="970"/>
        <v>1855676.7589638403</v>
      </c>
      <c r="B3365" s="12">
        <f t="shared" si="987"/>
        <v>295340.1289698428</v>
      </c>
      <c r="C3365" s="57" t="str">
        <f t="shared" si="971"/>
        <v>-0.0361373205347597+0.0334567132311665i</v>
      </c>
      <c r="D3365" s="57" t="str">
        <f t="shared" si="972"/>
        <v>1.75535870299462-3.36515573999656i</v>
      </c>
      <c r="E3365" s="57" t="str">
        <f t="shared" si="973"/>
        <v>-25.066820536255-104.393906208463i</v>
      </c>
      <c r="F3365" s="57" t="str">
        <f t="shared" si="974"/>
        <v>2.54670118051365-2.03948900266747i</v>
      </c>
      <c r="G3365" s="57" t="str">
        <f t="shared" si="975"/>
        <v>0.663231094716667-0.47260513086254i</v>
      </c>
      <c r="H3365" s="57" t="str">
        <f t="shared" si="976"/>
        <v>0.0946144553591246-46.3344726605143i</v>
      </c>
      <c r="I3365" s="57" t="str">
        <f t="shared" si="977"/>
        <v>-0.265904878483364-0.333427437977653i</v>
      </c>
      <c r="K3365" s="57" t="str">
        <f t="shared" si="978"/>
        <v>0.000528845093789383-0.000809388818558291i</v>
      </c>
      <c r="L3365" s="57" t="str">
        <f t="shared" si="979"/>
        <v>0.000125-0.00169888699881037i</v>
      </c>
      <c r="M3365" s="57" t="str">
        <f t="shared" si="980"/>
        <v>0.0015-0.000818977136812535i</v>
      </c>
      <c r="N3365" s="57">
        <f t="shared" si="981"/>
        <v>42.794184513227407</v>
      </c>
      <c r="O3365" s="57">
        <f t="shared" si="982"/>
        <v>26.1524212657337</v>
      </c>
      <c r="P3365" s="371">
        <f t="shared" si="983"/>
        <v>-26.1524212657337</v>
      </c>
      <c r="Q3365" s="371">
        <f t="shared" si="984"/>
        <v>137.20581548677259</v>
      </c>
      <c r="R3365" s="12">
        <f t="shared" si="985"/>
        <v>-42.794184513227407</v>
      </c>
      <c r="S3365" s="57">
        <f t="shared" si="986"/>
        <v>295.34012896984279</v>
      </c>
      <c r="T3365" s="12">
        <f t="shared" si="969"/>
        <v>-26.1524212657337</v>
      </c>
    </row>
    <row r="3366" spans="1:20" x14ac:dyDescent="0.25">
      <c r="A3366" s="57">
        <f t="shared" si="970"/>
        <v>1862728.330647903</v>
      </c>
      <c r="B3366" s="12">
        <f t="shared" si="987"/>
        <v>296462.42145992821</v>
      </c>
      <c r="C3366" s="57" t="str">
        <f t="shared" si="971"/>
        <v>-0.0355885510953233+0.0333378090184562i</v>
      </c>
      <c r="D3366" s="57" t="str">
        <f t="shared" si="972"/>
        <v>1.74506137358969-3.35794464683677i</v>
      </c>
      <c r="E3366" s="57" t="str">
        <f t="shared" si="973"/>
        <v>-25.4053014165572-103.766534890129i</v>
      </c>
      <c r="F3366" s="57" t="str">
        <f t="shared" si="974"/>
        <v>2.54018736123918-2.04087485592562i</v>
      </c>
      <c r="G3366" s="57" t="str">
        <f t="shared" si="975"/>
        <v>0.66153471686078-0.473187632180626i</v>
      </c>
      <c r="H3366" s="57" t="str">
        <f t="shared" si="976"/>
        <v>0.09373064349236-46.1582312430373i</v>
      </c>
      <c r="I3366" s="57" t="str">
        <f t="shared" si="977"/>
        <v>-0.265079406292128-0.331308346997064i</v>
      </c>
      <c r="K3366" s="57" t="str">
        <f t="shared" si="978"/>
        <v>0.000527913461918948-0.000807738613997918i</v>
      </c>
      <c r="L3366" s="57" t="str">
        <f t="shared" si="979"/>
        <v>0.000125-0.00169245566727473i</v>
      </c>
      <c r="M3366" s="57" t="str">
        <f t="shared" si="980"/>
        <v>0.0015-0.000815876804953713i</v>
      </c>
      <c r="N3366" s="57">
        <f t="shared" si="981"/>
        <v>43.129710973511635</v>
      </c>
      <c r="O3366" s="57">
        <f t="shared" si="982"/>
        <v>26.23796463264317</v>
      </c>
      <c r="P3366" s="371">
        <f t="shared" si="983"/>
        <v>-26.23796463264317</v>
      </c>
      <c r="Q3366" s="371">
        <f t="shared" si="984"/>
        <v>136.87028902648836</v>
      </c>
      <c r="R3366" s="12">
        <f t="shared" si="985"/>
        <v>-43.129710973511635</v>
      </c>
      <c r="S3366" s="57">
        <f t="shared" si="986"/>
        <v>296.46242145992824</v>
      </c>
      <c r="T3366" s="12">
        <f t="shared" si="969"/>
        <v>-26.23796463264317</v>
      </c>
    </row>
    <row r="3367" spans="1:20" x14ac:dyDescent="0.25">
      <c r="A3367" s="57">
        <f t="shared" si="970"/>
        <v>1869806.6983043649</v>
      </c>
      <c r="B3367" s="12">
        <f t="shared" si="987"/>
        <v>297588.97866147594</v>
      </c>
      <c r="C3367" s="57" t="str">
        <f t="shared" si="971"/>
        <v>-0.0350451754426466+0.0332158962951218i</v>
      </c>
      <c r="D3367" s="57" t="str">
        <f t="shared" si="972"/>
        <v>1.73480711403504-3.35071689049277i</v>
      </c>
      <c r="E3367" s="57" t="str">
        <f t="shared" si="973"/>
        <v>-25.7381304221899-103.139018289096i</v>
      </c>
      <c r="F3367" s="57" t="str">
        <f t="shared" si="974"/>
        <v>2.53365755920724-2.04224324883106i</v>
      </c>
      <c r="G3367" s="57" t="str">
        <f t="shared" si="975"/>
        <v>0.659834176654856-0.473764747499288i</v>
      </c>
      <c r="H3367" s="57" t="str">
        <f t="shared" si="976"/>
        <v>0.0928543428866179-45.9826653915011i</v>
      </c>
      <c r="I3367" s="57" t="str">
        <f t="shared" si="977"/>
        <v>-0.264254101269444-0.3291985203519i</v>
      </c>
      <c r="K3367" s="57" t="str">
        <f t="shared" si="978"/>
        <v>0.000526979125983212-0.00080609372408627i</v>
      </c>
      <c r="L3367" s="57" t="str">
        <f t="shared" si="979"/>
        <v>0.000125-0.00168604868228205i</v>
      </c>
      <c r="M3367" s="57" t="str">
        <f t="shared" si="980"/>
        <v>0.0015-0.00081278820975664i</v>
      </c>
      <c r="N3367" s="57">
        <f t="shared" si="981"/>
        <v>43.464939193567943</v>
      </c>
      <c r="O3367" s="57">
        <f t="shared" si="982"/>
        <v>26.32372014691629</v>
      </c>
      <c r="P3367" s="371">
        <f t="shared" si="983"/>
        <v>-26.32372014691629</v>
      </c>
      <c r="Q3367" s="371">
        <f t="shared" si="984"/>
        <v>136.53506080643206</v>
      </c>
      <c r="R3367" s="12">
        <f t="shared" si="985"/>
        <v>-43.464939193567943</v>
      </c>
      <c r="S3367" s="57">
        <f t="shared" si="986"/>
        <v>297.58897866147595</v>
      </c>
      <c r="T3367" s="12">
        <f t="shared" si="969"/>
        <v>-26.32372014691629</v>
      </c>
    </row>
    <row r="3368" spans="1:20" x14ac:dyDescent="0.25">
      <c r="A3368" s="57">
        <f t="shared" si="970"/>
        <v>1876911.9637579217</v>
      </c>
      <c r="B3368" s="12">
        <f t="shared" si="987"/>
        <v>298719.81678038958</v>
      </c>
      <c r="C3368" s="57" t="str">
        <f t="shared" si="971"/>
        <v>-0.0345071885654935+0.033091045482673i</v>
      </c>
      <c r="D3368" s="57" t="str">
        <f t="shared" si="972"/>
        <v>1.72459594784724-3.34347277513659i</v>
      </c>
      <c r="E3368" s="57" t="str">
        <f t="shared" si="973"/>
        <v>-26.0653238608931-102.511419802878i</v>
      </c>
      <c r="F3368" s="57" t="str">
        <f t="shared" si="974"/>
        <v>2.52711190407582-2.04359402955492i</v>
      </c>
      <c r="G3368" s="57" t="str">
        <f t="shared" si="975"/>
        <v>0.658129507865419-0.474336440453651i</v>
      </c>
      <c r="H3368" s="57" t="str">
        <f t="shared" si="976"/>
        <v>0.0919854956713371-45.8077724564262i</v>
      </c>
      <c r="I3368" s="57" t="str">
        <f t="shared" si="977"/>
        <v>-0.263428962963052-0.327097942166646i</v>
      </c>
      <c r="K3368" s="57" t="str">
        <f t="shared" si="978"/>
        <v>0.000526042097739566-0.000804454095591296i</v>
      </c>
      <c r="L3368" s="57" t="str">
        <f t="shared" si="979"/>
        <v>0.000125-0.00167966595166572i</v>
      </c>
      <c r="M3368" s="57" t="str">
        <f t="shared" si="980"/>
        <v>0.0015-0.000809711306790835i</v>
      </c>
      <c r="N3368" s="57">
        <f t="shared" si="981"/>
        <v>43.799862806151225</v>
      </c>
      <c r="O3368" s="57">
        <f t="shared" si="982"/>
        <v>26.40968734328036</v>
      </c>
      <c r="P3368" s="371">
        <f t="shared" si="983"/>
        <v>-26.40968734328036</v>
      </c>
      <c r="Q3368" s="371">
        <f t="shared" si="984"/>
        <v>136.20013719384878</v>
      </c>
      <c r="R3368" s="12">
        <f t="shared" si="985"/>
        <v>-43.799862806151225</v>
      </c>
      <c r="S3368" s="57">
        <f t="shared" si="986"/>
        <v>298.71981678038958</v>
      </c>
      <c r="T3368" s="12">
        <f t="shared" si="969"/>
        <v>-26.40968734328036</v>
      </c>
    </row>
    <row r="3369" spans="1:20" x14ac:dyDescent="0.25">
      <c r="A3369" s="57">
        <f t="shared" si="970"/>
        <v>1884044.229220202</v>
      </c>
      <c r="B3369" s="12">
        <f t="shared" si="987"/>
        <v>299854.95208415505</v>
      </c>
      <c r="C3369" s="57" t="str">
        <f t="shared" si="971"/>
        <v>-0.0339745845311698+0.0329633266225683i</v>
      </c>
      <c r="D3369" s="57" t="str">
        <f t="shared" si="972"/>
        <v>1.71442789587638-3.33621260405611i</v>
      </c>
      <c r="E3369" s="57" t="str">
        <f t="shared" si="973"/>
        <v>-26.3868989156831-101.883802338549i</v>
      </c>
      <c r="F3369" s="57" t="str">
        <f t="shared" si="974"/>
        <v>2.52055052704772-2.04492704721403i</v>
      </c>
      <c r="G3369" s="57" t="str">
        <f t="shared" si="975"/>
        <v>0.65642074466128-0.474902674913093i</v>
      </c>
      <c r="H3369" s="57" t="str">
        <f t="shared" si="976"/>
        <v>0.091124044414365-45.6335497994421i</v>
      </c>
      <c r="I3369" s="57" t="str">
        <f t="shared" si="977"/>
        <v>-0.262603991160982-0.325006596603321i</v>
      </c>
      <c r="K3369" s="57" t="str">
        <f t="shared" si="978"/>
        <v>0.000525102389199261-0.000802819675445981i</v>
      </c>
      <c r="L3369" s="57" t="str">
        <f t="shared" si="979"/>
        <v>0.000125-0.00167330738360801i</v>
      </c>
      <c r="M3369" s="57" t="str">
        <f t="shared" si="980"/>
        <v>0.0015-0.000806646051794017i</v>
      </c>
      <c r="N3369" s="57">
        <f t="shared" si="981"/>
        <v>44.134475489985959</v>
      </c>
      <c r="O3369" s="57">
        <f t="shared" si="982"/>
        <v>26.495865748720608</v>
      </c>
      <c r="P3369" s="371">
        <f t="shared" si="983"/>
        <v>-26.495865748720608</v>
      </c>
      <c r="Q3369" s="371">
        <f t="shared" si="984"/>
        <v>135.86552451001404</v>
      </c>
      <c r="R3369" s="12">
        <f t="shared" si="985"/>
        <v>-44.134475489985959</v>
      </c>
      <c r="S3369" s="57">
        <f t="shared" si="986"/>
        <v>299.85495208415506</v>
      </c>
      <c r="T3369" s="12">
        <f t="shared" si="969"/>
        <v>-26.495865748720608</v>
      </c>
    </row>
    <row r="3370" spans="1:20" x14ac:dyDescent="0.25">
      <c r="A3370" s="57">
        <f t="shared" si="970"/>
        <v>1891203.5972912388</v>
      </c>
      <c r="B3370" s="12">
        <f t="shared" si="987"/>
        <v>300994.40090207488</v>
      </c>
      <c r="C3370" s="57" t="str">
        <f t="shared" si="971"/>
        <v>-0.0334473564964824+0.0328328093611006i</v>
      </c>
      <c r="D3370" s="57" t="str">
        <f t="shared" si="972"/>
        <v>1.70430297632655-3.32893667963129i</v>
      </c>
      <c r="E3370" s="57" t="str">
        <f t="shared" si="973"/>
        <v>-26.7028736318325-101.256228298928i</v>
      </c>
      <c r="F3370" s="57" t="str">
        <f t="shared" si="974"/>
        <v>2.51397356086352-2.04624215189066i</v>
      </c>
      <c r="G3370" s="57" t="str">
        <f t="shared" si="975"/>
        <v>0.654707921611746-0.475463414986447i</v>
      </c>
      <c r="H3370" s="57" t="str">
        <f t="shared" si="976"/>
        <v>0.0902699321181033-45.4599947932328i</v>
      </c>
      <c r="I3370" s="57" t="str">
        <f t="shared" si="977"/>
        <v>-0.261779185890143-0.322924467858992i</v>
      </c>
      <c r="K3370" s="57" t="str">
        <f t="shared" si="978"/>
        <v>0.000524160012627496-0.000801190410750835i</v>
      </c>
      <c r="L3370" s="57" t="str">
        <f t="shared" si="979"/>
        <v>0.000125-0.00166697288663879i</v>
      </c>
      <c r="M3370" s="57" t="str">
        <f t="shared" si="980"/>
        <v>0.0015-0.000803592400671461i</v>
      </c>
      <c r="N3370" s="57">
        <f t="shared" si="981"/>
        <v>44.468770970234573</v>
      </c>
      <c r="O3370" s="57">
        <f t="shared" si="982"/>
        <v>26.582254882610705</v>
      </c>
      <c r="P3370" s="371">
        <f t="shared" si="983"/>
        <v>-26.582254882610705</v>
      </c>
      <c r="Q3370" s="371">
        <f t="shared" si="984"/>
        <v>135.53122902976543</v>
      </c>
      <c r="R3370" s="12">
        <f t="shared" si="985"/>
        <v>-44.468770970234573</v>
      </c>
      <c r="S3370" s="57">
        <f t="shared" si="986"/>
        <v>300.99440090207486</v>
      </c>
      <c r="T3370" s="12">
        <f t="shared" si="969"/>
        <v>-26.582254882610705</v>
      </c>
    </row>
    <row r="3371" spans="1:20" x14ac:dyDescent="0.25">
      <c r="A3371" s="57">
        <f t="shared" si="970"/>
        <v>1898390.1709609458</v>
      </c>
      <c r="B3371" s="12">
        <f t="shared" si="987"/>
        <v>302138.17962550279</v>
      </c>
      <c r="C3371" s="57" t="str">
        <f t="shared" si="971"/>
        <v>-0.0329254967189732+0.0326995629346103i</v>
      </c>
      <c r="D3371" s="57" t="str">
        <f t="shared" si="972"/>
        <v>1.69422120477639-3.3216453033107i</v>
      </c>
      <c r="E3371" s="57" t="str">
        <f t="shared" si="973"/>
        <v>-27.0132669036139-100.628759569133i</v>
      </c>
      <c r="F3371" s="57" t="str">
        <f t="shared" si="974"/>
        <v>2.50738113979447-2.04753919465232i</v>
      </c>
      <c r="G3371" s="57" t="str">
        <f t="shared" si="975"/>
        <v>0.65299107368474-0.476018625027205i</v>
      </c>
      <c r="H3371" s="57" t="str">
        <f t="shared" si="976"/>
        <v>0.0894231022156836-45.2871048214829i</v>
      </c>
      <c r="I3371" s="57" t="str">
        <f t="shared" si="977"/>
        <v>-0.260954547414901-0.320851540163325i</v>
      </c>
      <c r="K3371" s="57" t="str">
        <f t="shared" si="978"/>
        <v>0.00052321498054342-0.00079956624877641i</v>
      </c>
      <c r="L3371" s="57" t="str">
        <f t="shared" si="979"/>
        <v>0.000125-0.00166066236963418i</v>
      </c>
      <c r="M3371" s="57" t="str">
        <f t="shared" si="980"/>
        <v>0.0015-0.000800550309495383i</v>
      </c>
      <c r="N3371" s="57">
        <f t="shared" si="981"/>
        <v>44.802743018949798</v>
      </c>
      <c r="O3371" s="57">
        <f t="shared" si="982"/>
        <v>26.668854256843417</v>
      </c>
      <c r="P3371" s="371">
        <f t="shared" si="983"/>
        <v>-26.668854256843417</v>
      </c>
      <c r="Q3371" s="371">
        <f t="shared" si="984"/>
        <v>135.1972569810502</v>
      </c>
      <c r="R3371" s="12">
        <f t="shared" si="985"/>
        <v>-44.802743018949798</v>
      </c>
      <c r="S3371" s="57">
        <f t="shared" si="986"/>
        <v>302.1381796255028</v>
      </c>
      <c r="T3371" s="12">
        <f t="shared" si="969"/>
        <v>-26.668854256843417</v>
      </c>
    </row>
    <row r="3372" spans="1:20" x14ac:dyDescent="0.25">
      <c r="A3372" s="57">
        <f t="shared" si="970"/>
        <v>1905604.0536105975</v>
      </c>
      <c r="B3372" s="12">
        <f t="shared" si="987"/>
        <v>303286.30470807973</v>
      </c>
      <c r="C3372" s="57" t="str">
        <f t="shared" si="971"/>
        <v>-0.032408996568416+0.0325636561550254i</v>
      </c>
      <c r="D3372" s="57" t="str">
        <f t="shared" si="972"/>
        <v>1.68418259419988-3.31433877558845i</v>
      </c>
      <c r="E3372" s="57" t="str">
        <f t="shared" si="973"/>
        <v>-27.3180984608285-100.001457503493i</v>
      </c>
      <c r="F3372" s="57" t="str">
        <f t="shared" si="974"/>
        <v>2.50077339963489-2.04881802757155i</v>
      </c>
      <c r="G3372" s="57" t="str">
        <f t="shared" si="975"/>
        <v>0.651270236244851-0.476568269638702i</v>
      </c>
      <c r="H3372" s="57" t="str">
        <f t="shared" si="976"/>
        <v>0.0885834985671893-45.1148772788241i</v>
      </c>
      <c r="I3372" s="57" t="str">
        <f t="shared" si="977"/>
        <v>-0.260130076235648-0.318787797776119i</v>
      </c>
      <c r="K3372" s="57" t="str">
        <f t="shared" si="978"/>
        <v>0.000522267305720138-0.000797947136965803i</v>
      </c>
      <c r="L3372" s="57" t="str">
        <f t="shared" si="979"/>
        <v>0.000125-0.00165437574181528i</v>
      </c>
      <c r="M3372" s="57" t="str">
        <f t="shared" si="980"/>
        <v>0.0015-0.000797519734504267i</v>
      </c>
      <c r="N3372" s="57">
        <f t="shared" si="981"/>
        <v>45.136385455508446</v>
      </c>
      <c r="O3372" s="57">
        <f t="shared" si="982"/>
        <v>26.755663375962307</v>
      </c>
      <c r="P3372" s="371">
        <f t="shared" si="983"/>
        <v>-26.755663375962307</v>
      </c>
      <c r="Q3372" s="371">
        <f t="shared" si="984"/>
        <v>134.86361454449155</v>
      </c>
      <c r="R3372" s="12">
        <f t="shared" si="985"/>
        <v>-45.136385455508446</v>
      </c>
      <c r="S3372" s="57">
        <f t="shared" si="986"/>
        <v>303.28630470807974</v>
      </c>
      <c r="T3372" s="12">
        <f t="shared" ref="T3372:T3435" si="988">P3372</f>
        <v>-26.755663375962307</v>
      </c>
    </row>
    <row r="3373" spans="1:20" x14ac:dyDescent="0.25">
      <c r="A3373" s="57">
        <f t="shared" ref="A3373:A3436" si="989">2*PI()*B3373</f>
        <v>1912845.3490143178</v>
      </c>
      <c r="B3373" s="12">
        <f t="shared" si="987"/>
        <v>304438.79266597045</v>
      </c>
      <c r="C3373" s="57" t="str">
        <f t="shared" ref="C3373:C3436" si="990">IMPRODUCT(D3373,E3373,$C$40,,K3373,$C$41)</f>
        <v>-0.0318978465385685+0.0324251573957351i</v>
      </c>
      <c r="D3373" s="57" t="str">
        <f t="shared" ref="D3373:D3436" si="991">IMDIV(IMPRODUCT($C$37,$C$38,COMPLEX(1,A3373/$C$38)),IMSUM(-1*A3373*A3373/$C$39,COMPLEX(0,1*A3373)))</f>
        <v>1.67418715498725-3.30701739598153i</v>
      </c>
      <c r="E3373" s="57" t="str">
        <f t="shared" ref="E3373:E3436" si="992">IMDIV(IMPRODUCT(IMSUM(F3373,G3373),$C$29,H3373),IMSUM(1,I3373))</f>
        <v>-27.6173888551147-99.3743829128302i</v>
      </c>
      <c r="F3373" s="57" t="str">
        <f t="shared" ref="F3373:F3436" si="993">IMDIV(IMPRODUCT($C$14,$C$15,COMPLEX(1,A3373/$C$15)),IMSUM(-1*A3373*A3373/$C$16,COMPLEX(0,A3373)))</f>
        <v>2.4941504776945-2.05007850374555i</v>
      </c>
      <c r="G3373" s="57" t="str">
        <f t="shared" ref="G3373:G3436" si="994">IMDIV(1,COMPLEX(1,A3373*$C$9*$C$10))</f>
        <v>0.649545445051305-0.477112313679292i</v>
      </c>
      <c r="H3373" s="57" t="str">
        <f t="shared" ref="H3373:H3436" si="995">IMDIV($C$3,IMSUM(K3373,COMPLEX(0,$C$28*A3373)))</f>
        <v>0.0877510654559038-44.9433095707806i</v>
      </c>
      <c r="I3373" s="57" t="str">
        <f t="shared" ref="I3373:I3436" si="996">IMPRODUCT(F3373,$C$29,H3373,$C$31)</f>
        <v>-0.259305773087317-0.316733224984868i</v>
      </c>
      <c r="K3373" s="57" t="str">
        <f t="shared" ref="K3373:K3436" si="997">IF($C$26&lt;=0,IMDIV(1,IMSUM(IMDIV(1,L3373),1/$C$18)),IMDIV(1,IMSUM(IMDIV(1,L3373),1/$C$18,IMDIV(1,M3373))))</f>
        <v>0.000521317001184641-0.000796333022937201i</v>
      </c>
      <c r="L3373" s="57" t="str">
        <f t="shared" ref="L3373:L3436" si="998">IMSUM($C$21/$C$22,IMDIV(1,COMPLEX(0,$C$20*$C$22*A3373)))</f>
        <v>0.000125-0.00164811291274684i</v>
      </c>
      <c r="M3373" s="57" t="str">
        <f t="shared" ref="M3373:M3436" si="999">IMSUM($C$25/$C$26,IMDIV(1,COMPLEX(0,$C$24*$C$26*A3373)))</f>
        <v>0.0015-0.000794500632102277i</v>
      </c>
      <c r="N3373" s="57">
        <f t="shared" ref="N3373:N3436" si="1000">ABS(R3373)</f>
        <v>45.469692147026024</v>
      </c>
      <c r="O3373" s="57">
        <f t="shared" ref="O3373:O3436" si="1001">ABS(P3373)</f>
        <v>26.842681737293859</v>
      </c>
      <c r="P3373" s="371">
        <f t="shared" ref="P3373:P3436" si="1002">20*LOG10(IMABS(C3373))</f>
        <v>-26.842681737293859</v>
      </c>
      <c r="Q3373" s="371">
        <f t="shared" ref="Q3373:Q3436" si="1003">IMARGUMENT(C3373)*180/PI()</f>
        <v>134.53030785297398</v>
      </c>
      <c r="R3373" s="12">
        <f t="shared" ref="R3373:R3436" si="1004">IF(Q3373&lt;0,Q3373+180,Q3373-180)</f>
        <v>-45.469692147026024</v>
      </c>
      <c r="S3373" s="57">
        <f t="shared" ref="S3373:S3436" si="1005">B3373/1000</f>
        <v>304.43879266597048</v>
      </c>
      <c r="T3373" s="12">
        <f t="shared" si="988"/>
        <v>-26.842681737293859</v>
      </c>
    </row>
    <row r="3374" spans="1:20" x14ac:dyDescent="0.25">
      <c r="A3374" s="57">
        <f t="shared" si="989"/>
        <v>1920114.1613405724</v>
      </c>
      <c r="B3374" s="12">
        <f t="shared" ref="B3374:B3437" si="1006">B3373*(1+B$42)</f>
        <v>305595.66007810115</v>
      </c>
      <c r="C3374" s="57" t="str">
        <f t="shared" si="990"/>
        <v>-0.03139203625917+0.0322841345778053i</v>
      </c>
      <c r="D3374" s="57" t="str">
        <f t="shared" si="991"/>
        <v>1.66423489496621-3.29968146300756i</v>
      </c>
      <c r="E3374" s="57" t="str">
        <f t="shared" si="992"/>
        <v>-27.9111594460651-98.7475960521172i</v>
      </c>
      <c r="F3374" s="57" t="str">
        <f t="shared" si="993"/>
        <v>2.48751251279024-2.05132047731586i</v>
      </c>
      <c r="G3374" s="57" t="str">
        <f t="shared" si="994"/>
        <v>0.647816736255851-0.477650722267504i</v>
      </c>
      <c r="H3374" s="57" t="str">
        <f t="shared" si="995"/>
        <v>0.0869257475846041-44.7723991137168i</v>
      </c>
      <c r="I3374" s="57" t="str">
        <f t="shared" si="996"/>
        <v>-0.258481638937908-0.314687806102319i</v>
      </c>
      <c r="K3374" s="57" t="str">
        <f t="shared" si="997"/>
        <v>0.000520364080217711-0.000794723854486415i</v>
      </c>
      <c r="L3374" s="57" t="str">
        <f t="shared" si="998"/>
        <v>0.000125-0.00164187379233596i</v>
      </c>
      <c r="M3374" s="57" t="str">
        <f t="shared" si="999"/>
        <v>0.0015-0.000791492958858612i</v>
      </c>
      <c r="N3374" s="57">
        <f t="shared" si="1000"/>
        <v>45.802657008754807</v>
      </c>
      <c r="O3374" s="57">
        <f t="shared" si="1001"/>
        <v>26.929908831079288</v>
      </c>
      <c r="P3374" s="371">
        <f t="shared" si="1002"/>
        <v>-26.929908831079288</v>
      </c>
      <c r="Q3374" s="371">
        <f t="shared" si="1003"/>
        <v>134.19734299124519</v>
      </c>
      <c r="R3374" s="12">
        <f t="shared" si="1004"/>
        <v>-45.802657008754807</v>
      </c>
      <c r="S3374" s="57">
        <f t="shared" si="1005"/>
        <v>305.59566007810116</v>
      </c>
      <c r="T3374" s="12">
        <f t="shared" si="988"/>
        <v>-26.929908831079288</v>
      </c>
    </row>
    <row r="3375" spans="1:20" x14ac:dyDescent="0.25">
      <c r="A3375" s="57">
        <f t="shared" si="989"/>
        <v>1927410.5951536668</v>
      </c>
      <c r="B3375" s="12">
        <f t="shared" si="1006"/>
        <v>306756.92358639796</v>
      </c>
      <c r="C3375" s="57" t="str">
        <f t="shared" si="990"/>
        <v>-0.030891554508168+0.0321406551565304i</v>
      </c>
      <c r="D3375" s="57" t="str">
        <f t="shared" si="991"/>
        <v>1.6543258194231-3.29233127416266i</v>
      </c>
      <c r="E3375" s="57" t="str">
        <f t="shared" si="992"/>
        <v>-28.1994323871515-98.1211566084987i</v>
      </c>
      <c r="F3375" s="57" t="str">
        <f t="shared" si="993"/>
        <v>2.48085964523788-2.05254380348794i</v>
      </c>
      <c r="G3375" s="57" t="str">
        <f t="shared" si="994"/>
        <v>0.646084146400586-0.478183460787188i</v>
      </c>
      <c r="H3375" s="57" t="str">
        <f t="shared" si="995"/>
        <v>0.0861074900718873-44.6021433347834i</v>
      </c>
      <c r="I3375" s="57" t="str">
        <f t="shared" si="996"/>
        <v>-0.257657674986969-0.312651525464037i</v>
      </c>
      <c r="K3375" s="57" t="str">
        <f t="shared" si="997"/>
        <v>0.000519408556353797-0.000793119579589442i</v>
      </c>
      <c r="L3375" s="57" t="str">
        <f t="shared" si="998"/>
        <v>0.000125-0.00163565829083081i</v>
      </c>
      <c r="M3375" s="57" t="str">
        <f t="shared" si="999"/>
        <v>0.0015-0.000788496671506889i</v>
      </c>
      <c r="N3375" s="57">
        <f t="shared" si="1000"/>
        <v>46.135274004463781</v>
      </c>
      <c r="O3375" s="57">
        <f t="shared" si="1001"/>
        <v>27.017344140608209</v>
      </c>
      <c r="P3375" s="371">
        <f t="shared" si="1002"/>
        <v>-27.017344140608209</v>
      </c>
      <c r="Q3375" s="371">
        <f t="shared" si="1003"/>
        <v>133.86472599553622</v>
      </c>
      <c r="R3375" s="12">
        <f t="shared" si="1004"/>
        <v>-46.135274004463781</v>
      </c>
      <c r="S3375" s="57">
        <f t="shared" si="1005"/>
        <v>306.75692358639793</v>
      </c>
      <c r="T3375" s="12">
        <f t="shared" si="988"/>
        <v>-27.017344140608209</v>
      </c>
    </row>
    <row r="3376" spans="1:20" x14ac:dyDescent="0.25">
      <c r="A3376" s="57">
        <f t="shared" si="989"/>
        <v>1934734.7554152505</v>
      </c>
      <c r="B3376" s="12">
        <f t="shared" si="1006"/>
        <v>307922.59989602625</v>
      </c>
      <c r="C3376" s="57" t="str">
        <f t="shared" si="990"/>
        <v>-0.0303963892241758+0.0319947861083367i</v>
      </c>
      <c r="D3376" s="57" t="str">
        <f t="shared" si="991"/>
        <v>1.64445993112445-3.28496712590014i</v>
      </c>
      <c r="E3376" s="57" t="str">
        <f t="shared" si="992"/>
        <v>-28.4822306114672-97.4951236897003i</v>
      </c>
      <c r="F3376" s="57" t="str">
        <f t="shared" si="993"/>
        <v>2.47419201684338-2.05374833855068i</v>
      </c>
      <c r="G3376" s="57" t="str">
        <f t="shared" si="994"/>
        <v>0.64434771241568-0.478710494892644i</v>
      </c>
      <c r="H3376" s="57" t="str">
        <f t="shared" si="995"/>
        <v>0.0852962384485354-44.4325396718657i</v>
      </c>
      <c r="I3376" s="57" t="str">
        <f t="shared" si="996"/>
        <v>-0.256833882664068-0.310624367426002i</v>
      </c>
      <c r="K3376" s="57" t="str">
        <f t="shared" si="997"/>
        <v>0.000518450443380826-0.000791520146405018i</v>
      </c>
      <c r="L3376" s="57" t="str">
        <f t="shared" si="998"/>
        <v>0.000125-0.00162946631881929i</v>
      </c>
      <c r="M3376" s="57" t="str">
        <f t="shared" si="999"/>
        <v>0.0015-0.000785511726944501i</v>
      </c>
      <c r="N3376" s="57">
        <f t="shared" si="1000"/>
        <v>46.467537146798406</v>
      </c>
      <c r="O3376" s="57">
        <f t="shared" si="1001"/>
        <v>27.104987142350751</v>
      </c>
      <c r="P3376" s="371">
        <f t="shared" si="1002"/>
        <v>-27.104987142350751</v>
      </c>
      <c r="Q3376" s="371">
        <f t="shared" si="1003"/>
        <v>133.53246285320159</v>
      </c>
      <c r="R3376" s="12">
        <f t="shared" si="1004"/>
        <v>-46.467537146798406</v>
      </c>
      <c r="S3376" s="57">
        <f t="shared" si="1005"/>
        <v>307.92259989602627</v>
      </c>
      <c r="T3376" s="12">
        <f t="shared" si="988"/>
        <v>-27.104987142350751</v>
      </c>
    </row>
    <row r="3377" spans="1:20" x14ac:dyDescent="0.25">
      <c r="A3377" s="57">
        <f t="shared" si="989"/>
        <v>1942086.7474858286</v>
      </c>
      <c r="B3377" s="12">
        <f t="shared" si="1006"/>
        <v>309092.70577563118</v>
      </c>
      <c r="C3377" s="57" t="str">
        <f t="shared" si="990"/>
        <v>-0.0299065275191391+0.0318465939180321i</v>
      </c>
      <c r="D3377" s="57" t="str">
        <f t="shared" si="991"/>
        <v>1.63463723033853-3.27758931360913i</v>
      </c>
      <c r="E3377" s="57" t="str">
        <f t="shared" si="992"/>
        <v>-28.7595778173071-96.8695558128102i</v>
      </c>
      <c r="F3377" s="57" t="str">
        <f t="shared" si="993"/>
        <v>2.46750977089388-2.05493393989584i</v>
      </c>
      <c r="G3377" s="57" t="str">
        <f t="shared" si="994"/>
        <v>0.642607471617043-0.479231790513729i</v>
      </c>
      <c r="H3377" s="57" t="str">
        <f t="shared" si="995"/>
        <v>0.0844919386539176-44.2635855735311i</v>
      </c>
      <c r="I3377" s="57" t="str">
        <f t="shared" si="996"/>
        <v>-0.256010263627236-0.308606316362194i</v>
      </c>
      <c r="K3377" s="57" t="str">
        <f t="shared" si="997"/>
        <v>0.00051748975534001-0.000789925503277211i</v>
      </c>
      <c r="L3377" s="57" t="str">
        <f t="shared" si="998"/>
        <v>0.000125-0.00162329778722783i</v>
      </c>
      <c r="M3377" s="57" t="str">
        <f t="shared" si="999"/>
        <v>0.0015-0.000782538082232014i</v>
      </c>
      <c r="N3377" s="57">
        <f t="shared" si="1000"/>
        <v>46.799440497624431</v>
      </c>
      <c r="O3377" s="57">
        <f t="shared" si="1001"/>
        <v>27.192837306090979</v>
      </c>
      <c r="P3377" s="371">
        <f t="shared" si="1002"/>
        <v>-27.192837306090979</v>
      </c>
      <c r="Q3377" s="371">
        <f t="shared" si="1003"/>
        <v>133.20055950237557</v>
      </c>
      <c r="R3377" s="12">
        <f t="shared" si="1004"/>
        <v>-46.799440497624431</v>
      </c>
      <c r="S3377" s="57">
        <f t="shared" si="1005"/>
        <v>309.0927057756312</v>
      </c>
      <c r="T3377" s="12">
        <f t="shared" si="988"/>
        <v>-27.192837306090979</v>
      </c>
    </row>
    <row r="3378" spans="1:20" x14ac:dyDescent="0.25">
      <c r="A3378" s="57">
        <f t="shared" si="989"/>
        <v>1949466.6771262749</v>
      </c>
      <c r="B3378" s="12">
        <f t="shared" si="1006"/>
        <v>310267.25805757858</v>
      </c>
      <c r="C3378" s="57" t="str">
        <f t="shared" si="990"/>
        <v>-0.0294219556912044+0.0316961445664092i</v>
      </c>
      <c r="D3378" s="57" t="str">
        <f t="shared" si="991"/>
        <v>1.62485771485712-3.27019813159389i</v>
      </c>
      <c r="E3378" s="57" t="str">
        <f t="shared" si="992"/>
        <v>-29.0314984535894-96.2445108934373i</v>
      </c>
      <c r="F3378" s="57" t="str">
        <f t="shared" si="993"/>
        <v>2.46081305214832-2.05610046603743i</v>
      </c>
      <c r="G3378" s="57" t="str">
        <f t="shared" si="994"/>
        <v>0.640863461703902-0.479747313860946i</v>
      </c>
      <c r="H3378" s="57" t="str">
        <f t="shared" si="995"/>
        <v>0.0836945370324227-44.0952784989771i</v>
      </c>
      <c r="I3378" s="57" t="str">
        <f t="shared" si="996"/>
        <v>-0.25518681976139-0.306597356662183i</v>
      </c>
      <c r="K3378" s="57" t="str">
        <f t="shared" si="997"/>
        <v>0.000516526506525555-0.000788335598737996i</v>
      </c>
      <c r="L3378" s="57" t="str">
        <f t="shared" si="998"/>
        <v>0.000125-0.00161715260732001i</v>
      </c>
      <c r="M3378" s="57" t="str">
        <f t="shared" si="999"/>
        <v>0.0015-0.000779575694592564i</v>
      </c>
      <c r="N3378" s="57">
        <f t="shared" si="1000"/>
        <v>47.130978168355824</v>
      </c>
      <c r="O3378" s="57">
        <f t="shared" si="1001"/>
        <v>27.280894095060383</v>
      </c>
      <c r="P3378" s="371">
        <f t="shared" si="1002"/>
        <v>-27.280894095060383</v>
      </c>
      <c r="Q3378" s="371">
        <f t="shared" si="1003"/>
        <v>132.86902183164418</v>
      </c>
      <c r="R3378" s="12">
        <f t="shared" si="1004"/>
        <v>-47.130978168355824</v>
      </c>
      <c r="S3378" s="57">
        <f t="shared" si="1005"/>
        <v>310.2672580575786</v>
      </c>
      <c r="T3378" s="12">
        <f t="shared" si="988"/>
        <v>-27.280894095060383</v>
      </c>
    </row>
    <row r="3379" spans="1:20" x14ac:dyDescent="0.25">
      <c r="A3379" s="57">
        <f t="shared" si="989"/>
        <v>1956874.6504993548</v>
      </c>
      <c r="B3379" s="12">
        <f t="shared" si="1006"/>
        <v>311446.2736381974</v>
      </c>
      <c r="C3379" s="57" t="str">
        <f t="shared" si="990"/>
        <v>-0.028942659237785+0.031543503518201i</v>
      </c>
      <c r="D3379" s="57" t="str">
        <f t="shared" si="991"/>
        <v>1.61512138001739-3.26279387305329i</v>
      </c>
      <c r="E3379" s="57" t="str">
        <f t="shared" si="992"/>
        <v>-29.298017705127-95.6200462352568i</v>
      </c>
      <c r="F3379" s="57" t="str">
        <f t="shared" si="993"/>
        <v>2.45410200682801-2.05724777663101i</v>
      </c>
      <c r="G3379" s="57" t="str">
        <f t="shared" si="994"/>
        <v>0.639115720756307-0.480257031430518i</v>
      </c>
      <c r="H3379" s="57" t="str">
        <f t="shared" si="995"/>
        <v>0.0829039803299343-43.9276159179793i</v>
      </c>
      <c r="I3379" s="57" t="str">
        <f t="shared" si="996"/>
        <v>-0.254363553176732-0.304597472728767i</v>
      </c>
      <c r="K3379" s="57" t="str">
        <f t="shared" si="997"/>
        <v>0.000515560711484406-0.000786750381509851i</v>
      </c>
      <c r="L3379" s="57" t="str">
        <f t="shared" si="998"/>
        <v>0.000125-0.00161103069069537i</v>
      </c>
      <c r="M3379" s="57" t="str">
        <f t="shared" si="999"/>
        <v>0.0015-0.000776624521411199i</v>
      </c>
      <c r="N3379" s="57">
        <f t="shared" si="1000"/>
        <v>47.462144320258744</v>
      </c>
      <c r="O3379" s="57">
        <f t="shared" si="1001"/>
        <v>27.369156966071166</v>
      </c>
      <c r="P3379" s="371">
        <f t="shared" si="1002"/>
        <v>-27.369156966071166</v>
      </c>
      <c r="Q3379" s="371">
        <f t="shared" si="1003"/>
        <v>132.53785567974126</v>
      </c>
      <c r="R3379" s="12">
        <f t="shared" si="1004"/>
        <v>-47.462144320258744</v>
      </c>
      <c r="S3379" s="57">
        <f t="shared" si="1005"/>
        <v>311.4462736381974</v>
      </c>
      <c r="T3379" s="12">
        <f t="shared" si="988"/>
        <v>-27.369156966071166</v>
      </c>
    </row>
    <row r="3380" spans="1:20" x14ac:dyDescent="0.25">
      <c r="A3380" s="57">
        <f t="shared" si="989"/>
        <v>1964310.7741712523</v>
      </c>
      <c r="B3380" s="12">
        <f t="shared" si="1006"/>
        <v>312629.76947802253</v>
      </c>
      <c r="C3380" s="57" t="str">
        <f t="shared" si="990"/>
        <v>-0.0284686228688069+0.0313887357103988i</v>
      </c>
      <c r="D3380" s="57" t="str">
        <f t="shared" si="991"/>
        <v>1.60542821872396-3.25537683006088i</v>
      </c>
      <c r="E3380" s="57" t="str">
        <f t="shared" si="992"/>
        <v>-29.5591614777674-94.9962185199366i</v>
      </c>
      <c r="F3380" s="57" t="str">
        <f t="shared" si="993"/>
        <v>2.44737678260669-2.0583757324929i</v>
      </c>
      <c r="G3380" s="57" t="str">
        <f t="shared" si="994"/>
        <v>0.637364287232553-0.480760910009427i</v>
      </c>
      <c r="H3380" s="57" t="str">
        <f t="shared" si="995"/>
        <v>0.0821202156903373-43.7605953108413i</v>
      </c>
      <c r="I3380" s="57" t="str">
        <f t="shared" si="996"/>
        <v>-0.253540466207134-0.30260664897559i</v>
      </c>
      <c r="K3380" s="57" t="str">
        <f t="shared" si="997"/>
        <v>0.000514592385015873-0.000785169800508366i</v>
      </c>
      <c r="L3380" s="57" t="str">
        <f t="shared" si="998"/>
        <v>0.000125-0.00160493194928807i</v>
      </c>
      <c r="M3380" s="57" t="str">
        <f t="shared" si="999"/>
        <v>0.0015-0.000773684520234314i</v>
      </c>
      <c r="N3380" s="57">
        <f t="shared" si="1000"/>
        <v>47.792933164744085</v>
      </c>
      <c r="O3380" s="57">
        <f t="shared" si="1001"/>
        <v>27.457625369649236</v>
      </c>
      <c r="P3380" s="371">
        <f t="shared" si="1002"/>
        <v>-27.457625369649236</v>
      </c>
      <c r="Q3380" s="371">
        <f t="shared" si="1003"/>
        <v>132.20706683525592</v>
      </c>
      <c r="R3380" s="12">
        <f t="shared" si="1004"/>
        <v>-47.792933164744085</v>
      </c>
      <c r="S3380" s="57">
        <f t="shared" si="1005"/>
        <v>312.62976947802252</v>
      </c>
      <c r="T3380" s="12">
        <f t="shared" si="988"/>
        <v>-27.457625369649236</v>
      </c>
    </row>
    <row r="3381" spans="1:20" x14ac:dyDescent="0.25">
      <c r="A3381" s="57">
        <f t="shared" si="989"/>
        <v>1971775.1551131031</v>
      </c>
      <c r="B3381" s="12">
        <f t="shared" si="1006"/>
        <v>313817.76260203903</v>
      </c>
      <c r="C3381" s="57" t="str">
        <f t="shared" si="990"/>
        <v>-0.0279998305201243+0.0312319055409241i</v>
      </c>
      <c r="D3381" s="57" t="str">
        <f t="shared" si="991"/>
        <v>1.59577822147099-3.24794729354507i</v>
      </c>
      <c r="E3381" s="57" t="str">
        <f t="shared" si="992"/>
        <v>-29.8149563834076-94.3730837974397i</v>
      </c>
      <c r="F3381" s="57" t="str">
        <f t="shared" si="993"/>
        <v>2.44063752860023-2.05948419561931i</v>
      </c>
      <c r="G3381" s="57" t="str">
        <f t="shared" si="994"/>
        <v>0.635609199966534-0.481258916680446i</v>
      </c>
      <c r="H3381" s="57" t="str">
        <f t="shared" si="995"/>
        <v>0.0813431906520599-43.5942141683423i</v>
      </c>
      <c r="I3381" s="57" t="str">
        <f t="shared" si="996"/>
        <v>-0.252717561408487-0.300624869824762i</v>
      </c>
      <c r="K3381" s="57" t="str">
        <f t="shared" si="997"/>
        <v>0.000513621542171281-0.00078359380484485i</v>
      </c>
      <c r="L3381" s="57" t="str">
        <f t="shared" si="998"/>
        <v>0.000125-0.00159885629536569i</v>
      </c>
      <c r="M3381" s="57" t="str">
        <f t="shared" si="999"/>
        <v>0.0015-0.000770755648768991i</v>
      </c>
      <c r="N3381" s="57">
        <f t="shared" si="1000"/>
        <v>48.123338963641004</v>
      </c>
      <c r="O3381" s="57">
        <f t="shared" si="1001"/>
        <v>27.546298750168226</v>
      </c>
      <c r="P3381" s="371">
        <f t="shared" si="1002"/>
        <v>-27.546298750168226</v>
      </c>
      <c r="Q3381" s="371">
        <f t="shared" si="1003"/>
        <v>131.876661036359</v>
      </c>
      <c r="R3381" s="12">
        <f t="shared" si="1004"/>
        <v>-48.123338963641004</v>
      </c>
      <c r="S3381" s="57">
        <f t="shared" si="1005"/>
        <v>313.81776260203901</v>
      </c>
      <c r="T3381" s="12">
        <f t="shared" si="988"/>
        <v>-27.546298750168226</v>
      </c>
    </row>
    <row r="3382" spans="1:20" x14ac:dyDescent="0.25">
      <c r="A3382" s="57">
        <f t="shared" si="989"/>
        <v>1979267.9007025331</v>
      </c>
      <c r="B3382" s="12">
        <f t="shared" si="1006"/>
        <v>315010.2700999268</v>
      </c>
      <c r="C3382" s="57" t="str">
        <f t="shared" si="990"/>
        <v>-0.027536265367102+0.0310730768576649i</v>
      </c>
      <c r="D3382" s="57" t="str">
        <f t="shared" si="991"/>
        <v>1.58617137636451-3.24050555326995i</v>
      </c>
      <c r="E3382" s="57" t="str">
        <f t="shared" si="992"/>
        <v>-30.0654297248886-93.7506974767195i</v>
      </c>
      <c r="F3382" s="57" t="str">
        <f t="shared" si="993"/>
        <v>2.43388439535635-2.06057302920535i</v>
      </c>
      <c r="G3382" s="57" t="str">
        <f t="shared" si="994"/>
        <v>0.633850498165012-0.48175101882713i</v>
      </c>
      <c r="H3382" s="57" t="str">
        <f t="shared" si="995"/>
        <v>0.0805728531446464-43.4284699916874i</v>
      </c>
      <c r="I3382" s="57" t="str">
        <f t="shared" si="996"/>
        <v>-0.25189484155704-0.29865211970454i</v>
      </c>
      <c r="K3382" s="57" t="str">
        <f t="shared" si="997"/>
        <v>0.000512648198253515-0.000782022343828946i</v>
      </c>
      <c r="L3382" s="57" t="str">
        <f t="shared" si="998"/>
        <v>0.000125-0.00159280364152788i</v>
      </c>
      <c r="M3382" s="57" t="str">
        <f t="shared" si="999"/>
        <v>0.0015-0.000767837864882434i</v>
      </c>
      <c r="N3382" s="57">
        <f t="shared" si="1000"/>
        <v>48.453356029450646</v>
      </c>
      <c r="O3382" s="57">
        <f t="shared" si="1001"/>
        <v>27.635176545982315</v>
      </c>
      <c r="P3382" s="371">
        <f t="shared" si="1002"/>
        <v>-27.635176545982315</v>
      </c>
      <c r="Q3382" s="371">
        <f t="shared" si="1003"/>
        <v>131.54664397054935</v>
      </c>
      <c r="R3382" s="12">
        <f t="shared" si="1004"/>
        <v>-48.453356029450646</v>
      </c>
      <c r="S3382" s="57">
        <f t="shared" si="1005"/>
        <v>315.0102700999268</v>
      </c>
      <c r="T3382" s="12">
        <f t="shared" si="988"/>
        <v>-27.635176545982315</v>
      </c>
    </row>
    <row r="3383" spans="1:20" x14ac:dyDescent="0.25">
      <c r="A3383" s="57">
        <f t="shared" si="989"/>
        <v>1986789.1187252025</v>
      </c>
      <c r="B3383" s="12">
        <f t="shared" si="1006"/>
        <v>316207.3091263065</v>
      </c>
      <c r="C3383" s="57" t="str">
        <f t="shared" si="990"/>
        <v>-0.0270779098383459+0.0309123129478735i</v>
      </c>
      <c r="D3383" s="57" t="str">
        <f t="shared" si="991"/>
        <v>1.57660766914476-3.23305189781627i</v>
      </c>
      <c r="E3383" s="57" t="str">
        <f t="shared" si="992"/>
        <v>-30.3106094807926-93.1291143167908i</v>
      </c>
      <c r="F3383" s="57" t="str">
        <f t="shared" si="993"/>
        <v>2.4271175348437-2.06164209766396i</v>
      </c>
      <c r="G3383" s="57" t="str">
        <f t="shared" si="994"/>
        <v>0.63208822140481-0.482237184138795i</v>
      </c>
      <c r="H3383" s="57" t="str">
        <f t="shared" si="995"/>
        <v>0.0798091514853766-43.2633602924572i</v>
      </c>
      <c r="I3383" s="57" t="str">
        <f t="shared" si="996"/>
        <v>-0.251072309647707-0.296688383046969i</v>
      </c>
      <c r="K3383" s="57" t="str">
        <f t="shared" si="997"/>
        <v>0.000511672368816588-0.000780455366971268i</v>
      </c>
      <c r="L3383" s="57" t="str">
        <f t="shared" si="998"/>
        <v>0.000125-0.0015867739007052i</v>
      </c>
      <c r="M3383" s="57" t="str">
        <f t="shared" si="999"/>
        <v>0.0015-0.000764931126601353i</v>
      </c>
      <c r="N3383" s="57">
        <f t="shared" si="1000"/>
        <v>48.782978725585423</v>
      </c>
      <c r="O3383" s="57">
        <f t="shared" si="1001"/>
        <v>27.724258189559524</v>
      </c>
      <c r="P3383" s="371">
        <f t="shared" si="1002"/>
        <v>-27.724258189559524</v>
      </c>
      <c r="Q3383" s="371">
        <f t="shared" si="1003"/>
        <v>131.21702127441458</v>
      </c>
      <c r="R3383" s="12">
        <f t="shared" si="1004"/>
        <v>-48.782978725585423</v>
      </c>
      <c r="S3383" s="57">
        <f t="shared" si="1005"/>
        <v>316.20730912630648</v>
      </c>
      <c r="T3383" s="12">
        <f t="shared" si="988"/>
        <v>-27.724258189559524</v>
      </c>
    </row>
    <row r="3384" spans="1:20" x14ac:dyDescent="0.25">
      <c r="A3384" s="57">
        <f t="shared" si="989"/>
        <v>1994338.9173763585</v>
      </c>
      <c r="B3384" s="12">
        <f t="shared" si="1006"/>
        <v>317408.8969009865</v>
      </c>
      <c r="C3384" s="57" t="str">
        <f t="shared" si="990"/>
        <v>-0.0266247456295775+0.030749676527928i</v>
      </c>
      <c r="D3384" s="57" t="str">
        <f t="shared" si="991"/>
        <v>1.56708708320881-3.22558661456298i</v>
      </c>
      <c r="E3384" s="57" t="str">
        <f t="shared" si="992"/>
        <v>-30.5505242901409-92.5083884181859i</v>
      </c>
      <c r="F3384" s="57" t="str">
        <f t="shared" si="993"/>
        <v>2.42033710044086-2.06269126664472i</v>
      </c>
      <c r="G3384" s="57" t="str">
        <f t="shared" si="994"/>
        <v>0.630322409629933-0.482717380615457i</v>
      </c>
      <c r="H3384" s="57" t="str">
        <f t="shared" si="995"/>
        <v>0.0790520343759026-43.0988825925573i</v>
      </c>
      <c r="I3384" s="57" t="str">
        <f t="shared" si="996"/>
        <v>-0.25024996889236-0.294733644285572i</v>
      </c>
      <c r="K3384" s="57" t="str">
        <f t="shared" si="997"/>
        <v>0.000510694069665117-0.000778892823986022i</v>
      </c>
      <c r="L3384" s="57" t="str">
        <f t="shared" si="998"/>
        <v>0.000125-0.0015807669861578i</v>
      </c>
      <c r="M3384" s="57" t="str">
        <f t="shared" si="999"/>
        <v>0.0015-0.00076203539211133i</v>
      </c>
      <c r="N3384" s="57">
        <f t="shared" si="1000"/>
        <v>49.11220146658863</v>
      </c>
      <c r="O3384" s="57">
        <f t="shared" si="1001"/>
        <v>27.813543107614453</v>
      </c>
      <c r="P3384" s="371">
        <f t="shared" si="1002"/>
        <v>-27.813543107614453</v>
      </c>
      <c r="Q3384" s="371">
        <f t="shared" si="1003"/>
        <v>130.88779853341137</v>
      </c>
      <c r="R3384" s="12">
        <f t="shared" si="1004"/>
        <v>-49.11220146658863</v>
      </c>
      <c r="S3384" s="57">
        <f t="shared" si="1005"/>
        <v>317.40889690098652</v>
      </c>
      <c r="T3384" s="12">
        <f t="shared" si="988"/>
        <v>-27.813543107614453</v>
      </c>
    </row>
    <row r="3385" spans="1:20" x14ac:dyDescent="0.25">
      <c r="A3385" s="57">
        <f t="shared" si="989"/>
        <v>2001917.4052623888</v>
      </c>
      <c r="B3385" s="12">
        <f t="shared" si="1006"/>
        <v>318615.05070921028</v>
      </c>
      <c r="C3385" s="57" t="str">
        <f t="shared" si="990"/>
        <v>-0.026176753717637+0.0305852297334591i</v>
      </c>
      <c r="D3385" s="57" t="str">
        <f t="shared" si="991"/>
        <v>1.55760959963297-3.21810998966894i</v>
      </c>
      <c r="E3385" s="57" t="str">
        <f t="shared" si="992"/>
        <v>-30.7852034370112-91.8885732147979i</v>
      </c>
      <c r="F3385" s="57" t="str">
        <f t="shared" si="993"/>
        <v>2.41354324692497-2.06372040305264i</v>
      </c>
      <c r="G3385" s="57" t="str">
        <f t="shared" si="994"/>
        <v>0.628553103148607-0.483191576572754i</v>
      </c>
      <c r="H3385" s="57" t="str">
        <f t="shared" si="995"/>
        <v>0.0783014508989325-42.9350344241693i</v>
      </c>
      <c r="I3385" s="57" t="str">
        <f t="shared" si="996"/>
        <v>-0.249427822718104-0.292787887853037i</v>
      </c>
      <c r="K3385" s="57" t="str">
        <f t="shared" si="997"/>
        <v>0.00050971331685378-0.000777334664793644i</v>
      </c>
      <c r="L3385" s="57" t="str">
        <f t="shared" si="998"/>
        <v>0.000125-0.0015747828114742i</v>
      </c>
      <c r="M3385" s="57" t="str">
        <f t="shared" si="999"/>
        <v>0.0015-0.000759150619756255i</v>
      </c>
      <c r="N3385" s="57">
        <f t="shared" si="1000"/>
        <v>49.441018718340587</v>
      </c>
      <c r="O3385" s="57">
        <f t="shared" si="1001"/>
        <v>27.903030721240988</v>
      </c>
      <c r="P3385" s="371">
        <f t="shared" si="1002"/>
        <v>-27.903030721240988</v>
      </c>
      <c r="Q3385" s="371">
        <f t="shared" si="1003"/>
        <v>130.55898128165941</v>
      </c>
      <c r="R3385" s="12">
        <f t="shared" si="1004"/>
        <v>-49.441018718340587</v>
      </c>
      <c r="S3385" s="57">
        <f t="shared" si="1005"/>
        <v>318.61505070921027</v>
      </c>
      <c r="T3385" s="12">
        <f t="shared" si="988"/>
        <v>-27.903030721240988</v>
      </c>
    </row>
    <row r="3386" spans="1:20" x14ac:dyDescent="0.25">
      <c r="A3386" s="57">
        <f t="shared" si="989"/>
        <v>2009524.6914023862</v>
      </c>
      <c r="B3386" s="12">
        <f t="shared" si="1006"/>
        <v>319825.78790190531</v>
      </c>
      <c r="C3386" s="57" t="str">
        <f t="shared" si="990"/>
        <v>-0.0257339143746088+0.0304190341098404i</v>
      </c>
      <c r="D3386" s="57" t="str">
        <f t="shared" si="991"/>
        <v>1.54817519719568-3.21062230805524i</v>
      </c>
      <c r="E3386" s="57" t="str">
        <f t="shared" si="992"/>
        <v>-31.0146768350797-91.269721466093i</v>
      </c>
      <c r="F3386" s="57" t="str">
        <f t="shared" si="993"/>
        <v>2.40673613046006-2.06472937506664i</v>
      </c>
      <c r="G3386" s="57" t="str">
        <f t="shared" si="994"/>
        <v>0.626780342630242-0.48365974064683i</v>
      </c>
      <c r="H3386" s="57" t="str">
        <f t="shared" si="995"/>
        <v>0.077557350514938-42.7718133297002i</v>
      </c>
      <c r="I3386" s="57" t="str">
        <f t="shared" si="996"/>
        <v>-0.248605874765504-0.290851098178919i</v>
      </c>
      <c r="K3386" s="57" t="str">
        <f t="shared" si="997"/>
        <v>0.000508730126686712-0.000775780839523444i</v>
      </c>
      <c r="L3386" s="57" t="str">
        <f t="shared" si="998"/>
        <v>0.000125-0.00156882129057003i</v>
      </c>
      <c r="M3386" s="57" t="str">
        <f t="shared" si="999"/>
        <v>0.0015-0.000756276768037711i</v>
      </c>
      <c r="N3386" s="57">
        <f t="shared" si="1000"/>
        <v>49.769424998245853</v>
      </c>
      <c r="O3386" s="57">
        <f t="shared" si="1001"/>
        <v>27.992720446044853</v>
      </c>
      <c r="P3386" s="371">
        <f t="shared" si="1002"/>
        <v>-27.992720446044853</v>
      </c>
      <c r="Q3386" s="371">
        <f t="shared" si="1003"/>
        <v>130.23057500175415</v>
      </c>
      <c r="R3386" s="12">
        <f t="shared" si="1004"/>
        <v>-49.769424998245853</v>
      </c>
      <c r="S3386" s="57">
        <f t="shared" si="1005"/>
        <v>319.8257879019053</v>
      </c>
      <c r="T3386" s="12">
        <f t="shared" si="988"/>
        <v>-27.992720446044853</v>
      </c>
    </row>
    <row r="3387" spans="1:20" x14ac:dyDescent="0.25">
      <c r="A3387" s="57">
        <f t="shared" si="989"/>
        <v>2017160.8852297151</v>
      </c>
      <c r="B3387" s="12">
        <f t="shared" si="1006"/>
        <v>321041.12589593255</v>
      </c>
      <c r="C3387" s="57" t="str">
        <f t="shared" si="990"/>
        <v>-0.0252962071820613+0.0302511506030455i</v>
      </c>
      <c r="D3387" s="57" t="str">
        <f t="shared" si="991"/>
        <v>1.5387838524002-3.20312385338762i</v>
      </c>
      <c r="E3387" s="57" t="str">
        <f t="shared" si="992"/>
        <v>-31.238975012099-90.6518852497215i</v>
      </c>
      <c r="F3387" s="57" t="str">
        <f t="shared" si="993"/>
        <v>2.39991590858512-2.06571805215811i</v>
      </c>
      <c r="G3387" s="57" t="str">
        <f t="shared" si="994"/>
        <v>0.625004169102328-0.484121841799187i</v>
      </c>
      <c r="H3387" s="57" t="str">
        <f t="shared" si="995"/>
        <v>0.0768196830589084-42.6092168617354i</v>
      </c>
      <c r="I3387" s="57" t="str">
        <f t="shared" si="996"/>
        <v>-0.247784128886831-0.288923259687372i</v>
      </c>
      <c r="K3387" s="57" t="str">
        <f t="shared" si="997"/>
        <v>0.000507744515716895-0.000774231298516248i</v>
      </c>
      <c r="L3387" s="57" t="str">
        <f t="shared" si="998"/>
        <v>0.000125-0.00156288233768682i</v>
      </c>
      <c r="M3387" s="57" t="str">
        <f t="shared" si="999"/>
        <v>0.0015-0.000753413795614378i</v>
      </c>
      <c r="N3387" s="57">
        <f t="shared" si="1000"/>
        <v>50.097414875401171</v>
      </c>
      <c r="O3387" s="57">
        <f t="shared" si="1001"/>
        <v>28.082611692275023</v>
      </c>
      <c r="P3387" s="371">
        <f t="shared" si="1002"/>
        <v>-28.082611692275023</v>
      </c>
      <c r="Q3387" s="371">
        <f t="shared" si="1003"/>
        <v>129.90258512459883</v>
      </c>
      <c r="R3387" s="12">
        <f t="shared" si="1004"/>
        <v>-50.097414875401171</v>
      </c>
      <c r="S3387" s="57">
        <f t="shared" si="1005"/>
        <v>321.04112589593257</v>
      </c>
      <c r="T3387" s="12">
        <f t="shared" si="988"/>
        <v>-28.082611692275023</v>
      </c>
    </row>
    <row r="3388" spans="1:20" x14ac:dyDescent="0.25">
      <c r="A3388" s="57">
        <f t="shared" si="989"/>
        <v>2024826.0965935884</v>
      </c>
      <c r="B3388" s="12">
        <f t="shared" si="1006"/>
        <v>322261.08217433712</v>
      </c>
      <c r="C3388" s="57" t="str">
        <f t="shared" si="990"/>
        <v>-0.0248636110453817+0.0300816395508698i</v>
      </c>
      <c r="D3388" s="57" t="str">
        <f t="shared" si="991"/>
        <v>1.52943553949752-3.19561490805954i</v>
      </c>
      <c r="E3388" s="57" t="str">
        <f t="shared" si="992"/>
        <v>-31.4581290943248-90.0351159544884i</v>
      </c>
      <c r="F3388" s="57" t="str">
        <f t="shared" si="993"/>
        <v>2.39308274020182-2.06668630510924i</v>
      </c>
      <c r="G3388" s="57" t="str">
        <f t="shared" si="994"/>
        <v>0.623224623947242-0.484577849321511i</v>
      </c>
      <c r="H3388" s="57" t="str">
        <f t="shared" si="995"/>
        <v>0.0760883987371185-42.4472425829877i</v>
      </c>
      <c r="I3388" s="57" t="str">
        <f t="shared" si="996"/>
        <v>-0.246962589144248-0.287004356794873i</v>
      </c>
      <c r="K3388" s="57" t="str">
        <f t="shared" si="997"/>
        <v>0.000506756500745454-0.000772685992327048i</v>
      </c>
      <c r="L3388" s="57" t="str">
        <f t="shared" si="998"/>
        <v>0.000125-0.00155696586739074i</v>
      </c>
      <c r="M3388" s="57" t="str">
        <f t="shared" si="999"/>
        <v>0.0015-0.000750561661301431i</v>
      </c>
      <c r="N3388" s="57">
        <f t="shared" si="1000"/>
        <v>50.424982970754144</v>
      </c>
      <c r="O3388" s="57">
        <f t="shared" si="1001"/>
        <v>28.172703864955793</v>
      </c>
      <c r="P3388" s="371">
        <f t="shared" si="1002"/>
        <v>-28.172703864955793</v>
      </c>
      <c r="Q3388" s="371">
        <f t="shared" si="1003"/>
        <v>129.57501702924586</v>
      </c>
      <c r="R3388" s="12">
        <f t="shared" si="1004"/>
        <v>-50.424982970754144</v>
      </c>
      <c r="S3388" s="57">
        <f t="shared" si="1005"/>
        <v>322.2610821743371</v>
      </c>
      <c r="T3388" s="12">
        <f t="shared" si="988"/>
        <v>-28.172703864955793</v>
      </c>
    </row>
    <row r="3389" spans="1:20" x14ac:dyDescent="0.25">
      <c r="A3389" s="57">
        <f t="shared" si="989"/>
        <v>2032520.435760644</v>
      </c>
      <c r="B3389" s="12">
        <f t="shared" si="1006"/>
        <v>323485.67428659962</v>
      </c>
      <c r="C3389" s="57" t="str">
        <f t="shared" si="990"/>
        <v>-0.0244361042082088+0.0299105606745163i</v>
      </c>
      <c r="D3389" s="57" t="str">
        <f t="shared" si="991"/>
        <v>1.52013023050934-3.18809575317538i</v>
      </c>
      <c r="E3389" s="57" t="str">
        <f t="shared" si="992"/>
        <v>-31.6721707908945-89.4194642737173i</v>
      </c>
      <c r="F3389" s="57" t="str">
        <f t="shared" si="993"/>
        <v>2.38623678556208-2.06763400603122i</v>
      </c>
      <c r="G3389" s="57" t="str">
        <f t="shared" si="994"/>
        <v>0.621441748898988-0.485027732840458i</v>
      </c>
      <c r="H3389" s="57" t="str">
        <f t="shared" si="995"/>
        <v>0.075363448123946-42.2858880662499i</v>
      </c>
      <c r="I3389" s="57" t="str">
        <f t="shared" si="996"/>
        <v>-0.246141259807993-0.285094373907981i</v>
      </c>
      <c r="K3389" s="57" t="str">
        <f t="shared" si="997"/>
        <v>0.000505766098820948-0.000771144871727647i</v>
      </c>
      <c r="L3389" s="57" t="str">
        <f t="shared" si="998"/>
        <v>0.000125-0.00155107179457137i</v>
      </c>
      <c r="M3389" s="57" t="str">
        <f t="shared" si="999"/>
        <v>0.0015-0.000747720324069967i</v>
      </c>
      <c r="N3389" s="57">
        <f t="shared" si="1000"/>
        <v>50.752123957237217</v>
      </c>
      <c r="O3389" s="57">
        <f t="shared" si="1001"/>
        <v>28.26299636401756</v>
      </c>
      <c r="P3389" s="371">
        <f t="shared" si="1002"/>
        <v>-28.26299636401756</v>
      </c>
      <c r="Q3389" s="371">
        <f t="shared" si="1003"/>
        <v>129.24787604276278</v>
      </c>
      <c r="R3389" s="12">
        <f t="shared" si="1004"/>
        <v>-50.752123957237217</v>
      </c>
      <c r="S3389" s="57">
        <f t="shared" si="1005"/>
        <v>323.48567428659965</v>
      </c>
      <c r="T3389" s="12">
        <f t="shared" si="988"/>
        <v>-28.26299636401756</v>
      </c>
    </row>
    <row r="3390" spans="1:20" x14ac:dyDescent="0.25">
      <c r="A3390" s="57">
        <f t="shared" si="989"/>
        <v>2040244.0134165345</v>
      </c>
      <c r="B3390" s="12">
        <f t="shared" si="1006"/>
        <v>324714.91984888871</v>
      </c>
      <c r="C3390" s="57" t="str">
        <f t="shared" si="990"/>
        <v>-0.0240136642669424+0.0297379730705473i</v>
      </c>
      <c r="D3390" s="57" t="str">
        <f t="shared" si="991"/>
        <v>1.51086789525107-3.18056666853414i</v>
      </c>
      <c r="E3390" s="57" t="str">
        <f t="shared" si="992"/>
        <v>-31.8811323781763-88.8049801989792i</v>
      </c>
      <c r="F3390" s="57" t="str">
        <f t="shared" si="993"/>
        <v>2.37937820625516-2.06856102838236i</v>
      </c>
      <c r="G3390" s="57" t="str">
        <f t="shared" si="994"/>
        <v>0.61965558603986-0.485471462322408i</v>
      </c>
      <c r="H3390" s="57" t="str">
        <f t="shared" si="995"/>
        <v>0.0746447821587119-42.1251508943463i</v>
      </c>
      <c r="I3390" s="57" t="str">
        <f t="shared" si="996"/>
        <v>-0.245320145354543-0.283193295421101i</v>
      </c>
      <c r="K3390" s="57" t="str">
        <f t="shared" si="997"/>
        <v>0.000504773327238603-0.000769607887709318i</v>
      </c>
      <c r="L3390" s="57" t="str">
        <f t="shared" si="998"/>
        <v>0.000125-0.00154520003444049i</v>
      </c>
      <c r="M3390" s="57" t="str">
        <f t="shared" si="999"/>
        <v>0.0015-0.000744889743046389i</v>
      </c>
      <c r="N3390" s="57">
        <f t="shared" si="1000"/>
        <v>51.078832559892874</v>
      </c>
      <c r="O3390" s="57">
        <f t="shared" si="1001"/>
        <v>28.353488584427552</v>
      </c>
      <c r="P3390" s="371">
        <f t="shared" si="1002"/>
        <v>-28.353488584427552</v>
      </c>
      <c r="Q3390" s="371">
        <f t="shared" si="1003"/>
        <v>128.92116744010713</v>
      </c>
      <c r="R3390" s="12">
        <f t="shared" si="1004"/>
        <v>-51.078832559892874</v>
      </c>
      <c r="S3390" s="57">
        <f t="shared" si="1005"/>
        <v>324.71491984888871</v>
      </c>
      <c r="T3390" s="12">
        <f t="shared" si="988"/>
        <v>-28.353488584427552</v>
      </c>
    </row>
    <row r="3391" spans="1:20" x14ac:dyDescent="0.25">
      <c r="A3391" s="57">
        <f t="shared" si="989"/>
        <v>2047996.9406675175</v>
      </c>
      <c r="B3391" s="12">
        <f t="shared" si="1006"/>
        <v>325948.83654431452</v>
      </c>
      <c r="C3391" s="57" t="str">
        <f t="shared" si="990"/>
        <v>-0.0235962681853297+0.0295639352031994i</v>
      </c>
      <c r="D3391" s="57" t="str">
        <f t="shared" si="991"/>
        <v>1.50164850135497-3.17302793261349i</v>
      </c>
      <c r="E3391" s="57" t="str">
        <f t="shared" si="992"/>
        <v>-32.0850466840896-88.1917130142045i</v>
      </c>
      <c r="F3391" s="57" t="str">
        <f t="shared" si="993"/>
        <v>2.37250716519461-2.06946724698604i</v>
      </c>
      <c r="G3391" s="57" t="str">
        <f t="shared" si="994"/>
        <v>0.617866177797032-0.485909008078178i</v>
      </c>
      <c r="H3391" s="57" t="str">
        <f t="shared" si="995"/>
        <v>0.0739323521425598-41.9650286600857i</v>
      </c>
      <c r="I3391" s="57" t="str">
        <f t="shared" si="996"/>
        <v>-0.24449925046475-0.281301105714279i</v>
      </c>
      <c r="K3391" s="57" t="str">
        <f t="shared" si="997"/>
        <v>0.000503778203539506-0.000768074991485453i</v>
      </c>
      <c r="L3391" s="57" t="str">
        <f t="shared" si="998"/>
        <v>0.000125-0.00153935050253087i</v>
      </c>
      <c r="M3391" s="57" t="str">
        <f t="shared" si="999"/>
        <v>0.0015-0.000742069877511842i</v>
      </c>
      <c r="N3391" s="57">
        <f t="shared" si="1000"/>
        <v>51.405103555977234</v>
      </c>
      <c r="O3391" s="57">
        <f t="shared" si="1001"/>
        <v>28.444179916319364</v>
      </c>
      <c r="P3391" s="371">
        <f t="shared" si="1002"/>
        <v>-28.444179916319364</v>
      </c>
      <c r="Q3391" s="371">
        <f t="shared" si="1003"/>
        <v>128.59489644402277</v>
      </c>
      <c r="R3391" s="12">
        <f t="shared" si="1004"/>
        <v>-51.405103555977234</v>
      </c>
      <c r="S3391" s="57">
        <f t="shared" si="1005"/>
        <v>325.94883654431453</v>
      </c>
      <c r="T3391" s="12">
        <f t="shared" si="988"/>
        <v>-28.444179916319364</v>
      </c>
    </row>
    <row r="3392" spans="1:20" x14ac:dyDescent="0.25">
      <c r="A3392" s="57">
        <f t="shared" si="989"/>
        <v>2055779.3290420542</v>
      </c>
      <c r="B3392" s="12">
        <f t="shared" si="1006"/>
        <v>327187.44212318293</v>
      </c>
      <c r="C3392" s="57" t="str">
        <f t="shared" si="990"/>
        <v>-0.0231838923091099+0.0293885048970603i</v>
      </c>
      <c r="D3392" s="57" t="str">
        <f t="shared" si="991"/>
        <v>1.49247201429332-3.16547982255422i</v>
      </c>
      <c r="E3392" s="57" t="str">
        <f t="shared" si="992"/>
        <v>-32.2839470724118-87.5797112901546i</v>
      </c>
      <c r="F3392" s="57" t="str">
        <f t="shared" si="993"/>
        <v>2.36562382660488-2.07035253804847i</v>
      </c>
      <c r="G3392" s="57" t="str">
        <f t="shared" si="994"/>
        <v>0.616073566939071-0.486340340767698i</v>
      </c>
      <c r="H3392" s="57" t="str">
        <f t="shared" si="995"/>
        <v>0.0732261097353562-41.8055189662121i</v>
      </c>
      <c r="I3392" s="57" t="str">
        <f t="shared" si="996"/>
        <v>-0.243678580021951-0.279417789150987i</v>
      </c>
      <c r="K3392" s="57" t="str">
        <f t="shared" si="997"/>
        <v>0.000502780745509743-0.000766546134494218i</v>
      </c>
      <c r="L3392" s="57" t="str">
        <f t="shared" si="998"/>
        <v>0.000125-0.00153352311469503i</v>
      </c>
      <c r="M3392" s="57" t="str">
        <f t="shared" si="999"/>
        <v>0.0015-0.000739260686901618i</v>
      </c>
      <c r="N3392" s="57">
        <f t="shared" si="1000"/>
        <v>51.730931775052738</v>
      </c>
      <c r="O3392" s="57">
        <f t="shared" si="1001"/>
        <v>28.535069745122541</v>
      </c>
      <c r="P3392" s="371">
        <f t="shared" si="1002"/>
        <v>-28.535069745122541</v>
      </c>
      <c r="Q3392" s="371">
        <f t="shared" si="1003"/>
        <v>128.26906822494726</v>
      </c>
      <c r="R3392" s="12">
        <f t="shared" si="1004"/>
        <v>-51.730931775052738</v>
      </c>
      <c r="S3392" s="57">
        <f t="shared" si="1005"/>
        <v>327.1874421231829</v>
      </c>
      <c r="T3392" s="12">
        <f t="shared" si="988"/>
        <v>-28.535069745122541</v>
      </c>
    </row>
    <row r="3393" spans="1:20" x14ac:dyDescent="0.25">
      <c r="A3393" s="57">
        <f t="shared" si="989"/>
        <v>2063591.2904924143</v>
      </c>
      <c r="B3393" s="12">
        <f t="shared" si="1006"/>
        <v>328430.75440325105</v>
      </c>
      <c r="C3393" s="57" t="str">
        <f t="shared" si="990"/>
        <v>-0.0227765123807144+0.0292117393301047i</v>
      </c>
      <c r="D3393" s="57" t="str">
        <f t="shared" si="991"/>
        <v>1.48333839740163-3.15792261414486i</v>
      </c>
      <c r="E3393" s="57" t="str">
        <f t="shared" si="992"/>
        <v>-32.4778674270779-86.9690228792719i</v>
      </c>
      <c r="F3393" s="57" t="str">
        <f t="shared" si="993"/>
        <v>2.35872835600766-2.07121677917637i</v>
      </c>
      <c r="G3393" s="57" t="str">
        <f t="shared" si="994"/>
        <v>0.614277796572377-0.486765431404658i</v>
      </c>
      <c r="H3393" s="57" t="str">
        <f t="shared" si="995"/>
        <v>0.0725260069526355-41.6466194253589i</v>
      </c>
      <c r="I3393" s="57" t="str">
        <f t="shared" si="996"/>
        <v>-0.242858139110065-0.27754333007596i</v>
      </c>
      <c r="K3393" s="57" t="str">
        <f t="shared" si="997"/>
        <v>0.000501780971179513-0.0007650212684012i</v>
      </c>
      <c r="L3393" s="57" t="str">
        <f t="shared" si="998"/>
        <v>0.000125-0.00152771778710404i</v>
      </c>
      <c r="M3393" s="57" t="str">
        <f t="shared" si="999"/>
        <v>0.0015-0.000736462130804559i</v>
      </c>
      <c r="N3393" s="57">
        <f t="shared" si="1000"/>
        <v>52.056312099060449</v>
      </c>
      <c r="O3393" s="57">
        <f t="shared" si="1001"/>
        <v>28.626157451691554</v>
      </c>
      <c r="P3393" s="371">
        <f t="shared" si="1002"/>
        <v>-28.626157451691554</v>
      </c>
      <c r="Q3393" s="371">
        <f t="shared" si="1003"/>
        <v>127.94368790093955</v>
      </c>
      <c r="R3393" s="12">
        <f t="shared" si="1004"/>
        <v>-52.056312099060449</v>
      </c>
      <c r="S3393" s="57">
        <f t="shared" si="1005"/>
        <v>328.43075440325106</v>
      </c>
      <c r="T3393" s="12">
        <f t="shared" si="988"/>
        <v>-28.626157451691554</v>
      </c>
    </row>
    <row r="3394" spans="1:20" x14ac:dyDescent="0.25">
      <c r="A3394" s="57">
        <f t="shared" si="989"/>
        <v>2071432.9373962854</v>
      </c>
      <c r="B3394" s="12">
        <f t="shared" si="1006"/>
        <v>329678.7912699834</v>
      </c>
      <c r="C3394" s="57" t="str">
        <f t="shared" si="990"/>
        <v>-0.0223741035540092+0.0290336950270936i</v>
      </c>
      <c r="D3394" s="57" t="str">
        <f t="shared" si="991"/>
        <v>1.47424761190194-3.15035658180694i</v>
      </c>
      <c r="E3394" s="57" t="str">
        <f t="shared" si="992"/>
        <v>-32.6668421364842-86.3596949108873i</v>
      </c>
      <c r="F3394" s="57" t="str">
        <f t="shared" si="993"/>
        <v>2.35182092020786-2.07205984939442i</v>
      </c>
      <c r="G3394" s="57" t="str">
        <f t="shared" si="994"/>
        <v>0.612478910137555-0.487184251361092i</v>
      </c>
      <c r="H3394" s="57" t="str">
        <f t="shared" si="995"/>
        <v>0.0718319961625642-41.488327660001i</v>
      </c>
      <c r="I3394" s="57" t="str">
        <f t="shared" si="996"/>
        <v>-0.242037933011663-0.275677712813013i</v>
      </c>
      <c r="K3394" s="57" t="str">
        <f t="shared" si="997"/>
        <v>0.000500778898822172-0.000763500345102067i</v>
      </c>
      <c r="L3394" s="57" t="str">
        <f t="shared" si="998"/>
        <v>0.000125-0.0015219344362463i</v>
      </c>
      <c r="M3394" s="57" t="str">
        <f t="shared" si="999"/>
        <v>0.0015-0.0007336741689625i</v>
      </c>
      <c r="N3394" s="57">
        <f t="shared" si="1000"/>
        <v>52.381239462383434</v>
      </c>
      <c r="O3394" s="57">
        <f t="shared" si="1001"/>
        <v>28.717442412433535</v>
      </c>
      <c r="P3394" s="371">
        <f t="shared" si="1002"/>
        <v>-28.717442412433535</v>
      </c>
      <c r="Q3394" s="371">
        <f t="shared" si="1003"/>
        <v>127.61876053761657</v>
      </c>
      <c r="R3394" s="12">
        <f t="shared" si="1004"/>
        <v>-52.381239462383434</v>
      </c>
      <c r="S3394" s="57">
        <f t="shared" si="1005"/>
        <v>329.67879126998338</v>
      </c>
      <c r="T3394" s="12">
        <f t="shared" si="988"/>
        <v>-28.717442412433535</v>
      </c>
    </row>
    <row r="3395" spans="1:20" x14ac:dyDescent="0.25">
      <c r="A3395" s="57">
        <f t="shared" si="989"/>
        <v>2079304.3825583914</v>
      </c>
      <c r="B3395" s="12">
        <f t="shared" si="1006"/>
        <v>330931.57067680935</v>
      </c>
      <c r="C3395" s="57" t="str">
        <f t="shared" si="990"/>
        <v>-0.021976640409076+0.0288544278533291i</v>
      </c>
      <c r="D3395" s="57" t="str">
        <f t="shared" si="991"/>
        <v>1.46519961692611-3.14278199858042i</v>
      </c>
      <c r="E3395" s="57" t="str">
        <f t="shared" si="992"/>
        <v>-32.8509060778025-85.7517737868019i</v>
      </c>
      <c r="F3395" s="57" t="str">
        <f t="shared" si="993"/>
        <v>2.34490168727955-2.07288162916272i</v>
      </c>
      <c r="G3395" s="57" t="str">
        <f t="shared" si="994"/>
        <v>0.610676951405704-0.487596772371946i</v>
      </c>
      <c r="H3395" s="57" t="str">
        <f t="shared" si="995"/>
        <v>0.0711440300829451-41.3306413024085i</v>
      </c>
      <c r="I3395" s="57" t="str">
        <f t="shared" si="996"/>
        <v>-0.241217967206031-0.273820921662925i</v>
      </c>
      <c r="K3395" s="57" t="str">
        <f t="shared" si="997"/>
        <v>0.000499774546953261-0.000761983316725214i</v>
      </c>
      <c r="L3395" s="57" t="str">
        <f t="shared" si="998"/>
        <v>0.000125-0.00151617297892638i</v>
      </c>
      <c r="M3395" s="57" t="str">
        <f t="shared" si="999"/>
        <v>0.0015-0.000730896761269679i</v>
      </c>
      <c r="N3395" s="57">
        <f t="shared" si="1000"/>
        <v>52.705708851888076</v>
      </c>
      <c r="O3395" s="57">
        <f t="shared" si="1001"/>
        <v>28.808923999435066</v>
      </c>
      <c r="P3395" s="371">
        <f t="shared" si="1002"/>
        <v>-28.808923999435066</v>
      </c>
      <c r="Q3395" s="371">
        <f t="shared" si="1003"/>
        <v>127.29429114811192</v>
      </c>
      <c r="R3395" s="12">
        <f t="shared" si="1004"/>
        <v>-52.705708851888076</v>
      </c>
      <c r="S3395" s="57">
        <f t="shared" si="1005"/>
        <v>330.93157067680937</v>
      </c>
      <c r="T3395" s="12">
        <f t="shared" si="988"/>
        <v>-28.808923999435066</v>
      </c>
    </row>
    <row r="3396" spans="1:20" x14ac:dyDescent="0.25">
      <c r="A3396" s="57">
        <f t="shared" si="989"/>
        <v>2087205.7392121132</v>
      </c>
      <c r="B3396" s="12">
        <f t="shared" si="1006"/>
        <v>332189.11064538121</v>
      </c>
      <c r="C3396" s="57" t="str">
        <f t="shared" si="990"/>
        <v>-0.0215840969670145+0.0286739930087623i</v>
      </c>
      <c r="D3396" s="57" t="str">
        <f t="shared" si="991"/>
        <v>1.45619436953928-3.13519913610956i</v>
      </c>
      <c r="E3396" s="57" t="str">
        <f t="shared" si="992"/>
        <v>-33.0300946013134-85.1453051772122i</v>
      </c>
      <c r="F3396" s="57" t="str">
        <f t="shared" si="993"/>
        <v>2.33797082655129-2.07368200039377i</v>
      </c>
      <c r="G3396" s="57" t="str">
        <f t="shared" si="994"/>
        <v>0.608871964474642-0.488002966539582i</v>
      </c>
      <c r="H3396" s="57" t="str">
        <f t="shared" si="995"/>
        <v>0.0704620617782487-41.1735579946i</v>
      </c>
      <c r="I3396" s="57" t="str">
        <f t="shared" si="996"/>
        <v>-0.240398247367184-0.271972940901288i</v>
      </c>
      <c r="K3396" s="57" t="str">
        <f t="shared" si="997"/>
        <v>0.000498767934329476-0.000760470135634405i</v>
      </c>
      <c r="L3396" s="57" t="str">
        <f t="shared" si="998"/>
        <v>0.000125-0.00151043333226378i</v>
      </c>
      <c r="M3396" s="57" t="str">
        <f t="shared" si="999"/>
        <v>0.0015-0.000728129867772144i</v>
      </c>
      <c r="N3396" s="57">
        <f t="shared" si="1000"/>
        <v>53.029715306954188</v>
      </c>
      <c r="O3396" s="57">
        <f t="shared" si="1001"/>
        <v>28.900601580589282</v>
      </c>
      <c r="P3396" s="371">
        <f t="shared" si="1002"/>
        <v>-28.900601580589282</v>
      </c>
      <c r="Q3396" s="371">
        <f t="shared" si="1003"/>
        <v>126.97028469304581</v>
      </c>
      <c r="R3396" s="12">
        <f t="shared" si="1004"/>
        <v>-53.029715306954188</v>
      </c>
      <c r="S3396" s="57">
        <f t="shared" si="1005"/>
        <v>332.18911064538122</v>
      </c>
      <c r="T3396" s="12">
        <f t="shared" si="988"/>
        <v>-28.900601580589282</v>
      </c>
    </row>
    <row r="3397" spans="1:20" x14ac:dyDescent="0.25">
      <c r="A3397" s="57">
        <f t="shared" si="989"/>
        <v>2095137.1210211194</v>
      </c>
      <c r="B3397" s="12">
        <f t="shared" si="1006"/>
        <v>333451.42926583369</v>
      </c>
      <c r="C3397" s="57" t="str">
        <f t="shared" si="990"/>
        <v>-0.0211964467047623+0.0284924450224581i</v>
      </c>
      <c r="D3397" s="57" t="str">
        <f t="shared" si="991"/>
        <v>1.44723182476319-3.12760826462908i</v>
      </c>
      <c r="E3397" s="57" t="str">
        <f t="shared" si="992"/>
        <v>-33.204443514773-84.540334017001i</v>
      </c>
      <c r="F3397" s="57" t="str">
        <f t="shared" si="993"/>
        <v>2.33102850859136-2.07446084646957i</v>
      </c>
      <c r="G3397" s="57" t="str">
        <f t="shared" si="994"/>
        <v>0.607063993765063-0.488402806338246i</v>
      </c>
      <c r="H3397" s="57" t="str">
        <f t="shared" si="995"/>
        <v>0.0697860446566721-41.0170753882966i</v>
      </c>
      <c r="I3397" s="57" t="str">
        <f t="shared" si="996"/>
        <v>-0.239578779361882-0.270133754776408i</v>
      </c>
      <c r="K3397" s="57" t="str">
        <f t="shared" si="997"/>
        <v>0.00049775907994758-0.000758960754431425i</v>
      </c>
      <c r="L3397" s="57" t="str">
        <f t="shared" si="998"/>
        <v>0.000125-0.00150471541369175i</v>
      </c>
      <c r="M3397" s="57" t="str">
        <f t="shared" si="999"/>
        <v>0.0015-0.000725373448667206i</v>
      </c>
      <c r="N3397" s="57">
        <f t="shared" si="1000"/>
        <v>53.353253919493525</v>
      </c>
      <c r="O3397" s="57">
        <f t="shared" si="1001"/>
        <v>28.992474519721256</v>
      </c>
      <c r="P3397" s="371">
        <f t="shared" si="1002"/>
        <v>-28.992474519721256</v>
      </c>
      <c r="Q3397" s="371">
        <f t="shared" si="1003"/>
        <v>126.64674608050647</v>
      </c>
      <c r="R3397" s="12">
        <f t="shared" si="1004"/>
        <v>-53.353253919493525</v>
      </c>
      <c r="S3397" s="57">
        <f t="shared" si="1005"/>
        <v>333.45142926583367</v>
      </c>
      <c r="T3397" s="12">
        <f t="shared" si="988"/>
        <v>-28.992474519721256</v>
      </c>
    </row>
    <row r="3398" spans="1:20" x14ac:dyDescent="0.25">
      <c r="A3398" s="57">
        <f t="shared" si="989"/>
        <v>2103098.6420809999</v>
      </c>
      <c r="B3398" s="12">
        <f t="shared" si="1006"/>
        <v>334718.54469704389</v>
      </c>
      <c r="C3398" s="57" t="str">
        <f t="shared" si="990"/>
        <v>-0.0208136625699269+0.0283098377474086i</v>
      </c>
      <c r="D3398" s="57" t="str">
        <f t="shared" si="991"/>
        <v>1.43831193559964-3.12000965295076i</v>
      </c>
      <c r="E3398" s="57" t="str">
        <f t="shared" si="992"/>
        <v>-33.373989067811-83.9369045023835i</v>
      </c>
      <c r="F3398" s="57" t="str">
        <f t="shared" si="993"/>
        <v>2.32407490519289-2.0752180522585i</v>
      </c>
      <c r="G3398" s="57" t="str">
        <f t="shared" si="994"/>
        <v>0.605253084016606-0.488796264618494i</v>
      </c>
      <c r="H3398" s="57" t="str">
        <f t="shared" si="995"/>
        <v>0.0691159324672335-40.8611911448757i</v>
      </c>
      <c r="I3398" s="57" t="str">
        <f t="shared" si="996"/>
        <v>-0.238759569247631-0.268303347507233i</v>
      </c>
      <c r="K3398" s="57" t="str">
        <f t="shared" si="997"/>
        <v>0.000496748003043295-0.000757455125958718i</v>
      </c>
      <c r="L3398" s="57" t="str">
        <f t="shared" si="998"/>
        <v>0.000125-0.00149901914095612i</v>
      </c>
      <c r="M3398" s="57" t="str">
        <f t="shared" si="999"/>
        <v>0.0015-0.000722627464302856i</v>
      </c>
      <c r="N3398" s="57">
        <f t="shared" si="1000"/>
        <v>53.676319833946962</v>
      </c>
      <c r="O3398" s="57">
        <f t="shared" si="1001"/>
        <v>29.08454217671234</v>
      </c>
      <c r="P3398" s="371">
        <f t="shared" si="1002"/>
        <v>-29.08454217671234</v>
      </c>
      <c r="Q3398" s="371">
        <f t="shared" si="1003"/>
        <v>126.32368016605304</v>
      </c>
      <c r="R3398" s="12">
        <f t="shared" si="1004"/>
        <v>-53.676319833946962</v>
      </c>
      <c r="S3398" s="57">
        <f t="shared" si="1005"/>
        <v>334.71854469704391</v>
      </c>
      <c r="T3398" s="12">
        <f t="shared" si="988"/>
        <v>-29.08454217671234</v>
      </c>
    </row>
    <row r="3399" spans="1:20" x14ac:dyDescent="0.25">
      <c r="A3399" s="57">
        <f t="shared" si="989"/>
        <v>2111090.4169209078</v>
      </c>
      <c r="B3399" s="12">
        <f t="shared" si="1006"/>
        <v>335990.47516689269</v>
      </c>
      <c r="C3399" s="57" t="str">
        <f t="shared" si="990"/>
        <v>-0.0204357169956124+0.0281262243556935i</v>
      </c>
      <c r="D3399" s="57" t="str">
        <f t="shared" si="991"/>
        <v>1.42943465305404-3.11240356845035i</v>
      </c>
      <c r="E3399" s="57" t="str">
        <f t="shared" si="992"/>
        <v>-33.538767936379-83.335060087889i</v>
      </c>
      <c r="F3399" s="57" t="str">
        <f t="shared" si="993"/>
        <v>2.31711018935831-2.07595350413182i</v>
      </c>
      <c r="G3399" s="57" t="str">
        <f t="shared" si="994"/>
        <v>0.603439280283876-0.489183314611561i</v>
      </c>
      <c r="H3399" s="57" t="str">
        <f t="shared" si="995"/>
        <v>0.0684516792968904-40.7059029353256i</v>
      </c>
      <c r="I3399" s="57" t="str">
        <f t="shared" si="996"/>
        <v>-0.237940623270633-0.266481703281267i</v>
      </c>
      <c r="K3399" s="57" t="str">
        <f t="shared" si="997"/>
        <v>0.00049573472309013-0.000755953203302013i</v>
      </c>
      <c r="L3399" s="57" t="str">
        <f t="shared" si="998"/>
        <v>0.000125-0.00149334443211408i</v>
      </c>
      <c r="M3399" s="57" t="str">
        <f t="shared" si="999"/>
        <v>0.0015-0.000719891875177182i</v>
      </c>
      <c r="N3399" s="57">
        <f t="shared" si="1000"/>
        <v>53.998908247273334</v>
      </c>
      <c r="O3399" s="57">
        <f t="shared" si="1001"/>
        <v>29.176803907624411</v>
      </c>
      <c r="P3399" s="371">
        <f t="shared" si="1002"/>
        <v>-29.176803907624411</v>
      </c>
      <c r="Q3399" s="371">
        <f t="shared" si="1003"/>
        <v>126.00109175272667</v>
      </c>
      <c r="R3399" s="12">
        <f t="shared" si="1004"/>
        <v>-53.998908247273334</v>
      </c>
      <c r="S3399" s="57">
        <f t="shared" si="1005"/>
        <v>335.99047516689268</v>
      </c>
      <c r="T3399" s="12">
        <f t="shared" si="988"/>
        <v>-29.176803907624411</v>
      </c>
    </row>
    <row r="3400" spans="1:20" x14ac:dyDescent="0.25">
      <c r="A3400" s="57">
        <f t="shared" si="989"/>
        <v>2119112.5605052076</v>
      </c>
      <c r="B3400" s="12">
        <f t="shared" si="1006"/>
        <v>337267.23897252692</v>
      </c>
      <c r="C3400" s="57" t="str">
        <f t="shared" si="990"/>
        <v>-0.0200625819152401+0.0279416573339862i</v>
      </c>
      <c r="D3400" s="57" t="str">
        <f t="shared" si="991"/>
        <v>1.42059992615875-3.1047902770548i</v>
      </c>
      <c r="E3400" s="57" t="str">
        <f t="shared" si="992"/>
        <v>-33.6988172072496-82.7348434836969i</v>
      </c>
      <c r="F3400" s="57" t="str">
        <f t="shared" si="993"/>
        <v>2.31013453528387-2.07666708998022i</v>
      </c>
      <c r="G3400" s="57" t="str">
        <f t="shared" si="994"/>
        <v>0.601622627932375-0.489563929933689i</v>
      </c>
      <c r="H3400" s="57" t="str">
        <f t="shared" si="995"/>
        <v>0.0677932395676972-40.5512084402001i</v>
      </c>
      <c r="I3400" s="57" t="str">
        <f t="shared" si="996"/>
        <v>-0.237121947863746-0.264668806252533i</v>
      </c>
      <c r="K3400" s="57" t="str">
        <f t="shared" si="997"/>
        <v>0.000494719259798192-0.000754454939792966i</v>
      </c>
      <c r="L3400" s="57" t="str">
        <f t="shared" si="998"/>
        <v>0.000125-0.00148769120553306i</v>
      </c>
      <c r="M3400" s="57" t="str">
        <f t="shared" si="999"/>
        <v>0.0015-0.000717166641937818i</v>
      </c>
      <c r="N3400" s="57">
        <f t="shared" si="1000"/>
        <v>54.321014408921954</v>
      </c>
      <c r="O3400" s="57">
        <f t="shared" si="1001"/>
        <v>29.269259064822588</v>
      </c>
      <c r="P3400" s="371">
        <f t="shared" si="1002"/>
        <v>-29.269259064822588</v>
      </c>
      <c r="Q3400" s="371">
        <f t="shared" si="1003"/>
        <v>125.67898559107805</v>
      </c>
      <c r="R3400" s="12">
        <f t="shared" si="1004"/>
        <v>-54.321014408921954</v>
      </c>
      <c r="S3400" s="57">
        <f t="shared" si="1005"/>
        <v>337.26723897252691</v>
      </c>
      <c r="T3400" s="12">
        <f t="shared" si="988"/>
        <v>-29.269259064822588</v>
      </c>
    </row>
    <row r="3401" spans="1:20" x14ac:dyDescent="0.25">
      <c r="A3401" s="57">
        <f t="shared" si="989"/>
        <v>2127165.1882351274</v>
      </c>
      <c r="B3401" s="12">
        <f t="shared" si="1006"/>
        <v>338548.85448062251</v>
      </c>
      <c r="C3401" s="57" t="str">
        <f t="shared" si="990"/>
        <v>-0.0196942287773527+0.0277561884794018i</v>
      </c>
      <c r="D3401" s="57" t="str">
        <f t="shared" si="991"/>
        <v>1.41180770199674-3.09717004322987i</v>
      </c>
      <c r="E3401" s="57" t="str">
        <f t="shared" si="992"/>
        <v>-33.8541743625768-82.1362966533131i</v>
      </c>
      <c r="F3401" s="57" t="str">
        <f t="shared" si="993"/>
        <v>2.30314811834383-2.07735869923007i</v>
      </c>
      <c r="G3401" s="57" t="str">
        <f t="shared" si="994"/>
        <v>0.599803172634381-0.489938084590402i</v>
      </c>
      <c r="H3401" s="57" t="str">
        <f t="shared" si="995"/>
        <v>0.0671405680339786-40.3971053495735i</v>
      </c>
      <c r="I3401" s="57" t="str">
        <f t="shared" si="996"/>
        <v>-0.236303549644415-0.262864640539557i</v>
      </c>
      <c r="K3401" s="57" t="str">
        <f t="shared" si="997"/>
        <v>0.0004937016331129-0.00075296028901177i</v>
      </c>
      <c r="L3401" s="57" t="str">
        <f t="shared" si="998"/>
        <v>0.000125-0.00148205937988948i</v>
      </c>
      <c r="M3401" s="57" t="str">
        <f t="shared" si="999"/>
        <v>0.0015-0.000714451725381373i</v>
      </c>
      <c r="N3401" s="57">
        <f t="shared" si="1000"/>
        <v>54.642633620791003</v>
      </c>
      <c r="O3401" s="57">
        <f t="shared" si="1001"/>
        <v>29.361906997096785</v>
      </c>
      <c r="P3401" s="371">
        <f t="shared" si="1002"/>
        <v>-29.361906997096785</v>
      </c>
      <c r="Q3401" s="371">
        <f t="shared" si="1003"/>
        <v>125.357366379209</v>
      </c>
      <c r="R3401" s="12">
        <f t="shared" si="1004"/>
        <v>-54.642633620791003</v>
      </c>
      <c r="S3401" s="57">
        <f t="shared" si="1005"/>
        <v>338.54885448062254</v>
      </c>
      <c r="T3401" s="12">
        <f t="shared" si="988"/>
        <v>-29.361906997096785</v>
      </c>
    </row>
    <row r="3402" spans="1:20" x14ac:dyDescent="0.25">
      <c r="A3402" s="57">
        <f t="shared" si="989"/>
        <v>2135248.4159504208</v>
      </c>
      <c r="B3402" s="12">
        <f t="shared" si="1006"/>
        <v>339835.3401276489</v>
      </c>
      <c r="C3402" s="57" t="str">
        <f t="shared" si="990"/>
        <v>-0.0193306285603899+0.0275698688956816i</v>
      </c>
      <c r="D3402" s="57" t="str">
        <f t="shared" si="991"/>
        <v>1.40305792572499-3.08954312996816i</v>
      </c>
      <c r="E3402" s="57" t="str">
        <f t="shared" si="992"/>
        <v>-34.0048772645268-81.5394608115698i</v>
      </c>
      <c r="F3402" s="57" t="str">
        <f t="shared" si="993"/>
        <v>2.29615111507422-2.07802822285944i</v>
      </c>
      <c r="G3402" s="57" t="str">
        <f t="shared" si="994"/>
        <v>0.597980960364741-0.490305752980733i</v>
      </c>
      <c r="H3402" s="57" t="str">
        <f t="shared" si="995"/>
        <v>0.0664936197795446-40.2435913629957i</v>
      </c>
      <c r="I3402" s="57" t="str">
        <f t="shared" si="996"/>
        <v>-0.235485435412568-0.261069190223349i</v>
      </c>
      <c r="K3402" s="57" t="str">
        <f t="shared" si="997"/>
        <v>0.000492681863213717-0.000751469204789776i</v>
      </c>
      <c r="L3402" s="57" t="str">
        <f t="shared" si="998"/>
        <v>0.000125-0.00147644887416764i</v>
      </c>
      <c r="M3402" s="57" t="str">
        <f t="shared" si="999"/>
        <v>0.0015-0.000711747086452848i</v>
      </c>
      <c r="N3402" s="57">
        <f t="shared" si="1000"/>
        <v>54.963761237175561</v>
      </c>
      <c r="O3402" s="57">
        <f t="shared" si="1001"/>
        <v>29.454747049783109</v>
      </c>
      <c r="P3402" s="371">
        <f t="shared" si="1002"/>
        <v>-29.454747049783109</v>
      </c>
      <c r="Q3402" s="371">
        <f t="shared" si="1003"/>
        <v>125.03623876282444</v>
      </c>
      <c r="R3402" s="12">
        <f t="shared" si="1004"/>
        <v>-54.963761237175561</v>
      </c>
      <c r="S3402" s="57">
        <f t="shared" si="1005"/>
        <v>339.83534012764892</v>
      </c>
      <c r="T3402" s="12">
        <f t="shared" si="988"/>
        <v>-29.454747049783109</v>
      </c>
    </row>
    <row r="3403" spans="1:20" x14ac:dyDescent="0.25">
      <c r="A3403" s="57">
        <f t="shared" si="989"/>
        <v>2143362.3599310326</v>
      </c>
      <c r="B3403" s="12">
        <f t="shared" si="1006"/>
        <v>341126.71442013397</v>
      </c>
      <c r="C3403" s="57" t="str">
        <f t="shared" si="990"/>
        <v>-0.0189717517874358+0.0273827489897141i</v>
      </c>
      <c r="D3403" s="57" t="str">
        <f t="shared" si="991"/>
        <v>1.3943505405981-3.08190979877731i</v>
      </c>
      <c r="E3403" s="57" t="str">
        <f t="shared" si="992"/>
        <v>-34.150964139983-80.9443764229707i</v>
      </c>
      <c r="F3403" s="57" t="str">
        <f t="shared" si="993"/>
        <v>2.28914370315658-2.07867555341403i</v>
      </c>
      <c r="G3403" s="57" t="str">
        <f t="shared" si="994"/>
        <v>0.596156037396615-0.490666909901392i</v>
      </c>
      <c r="H3403" s="57" t="str">
        <f t="shared" si="995"/>
        <v>0.0658523502149264-40.0906641894474i</v>
      </c>
      <c r="I3403" s="57" t="str">
        <f t="shared" si="996"/>
        <v>-0.234667612148518-0.259282439345436i</v>
      </c>
      <c r="K3403" s="57" t="str">
        <f t="shared" si="997"/>
        <v>0.000491659970512791-0.000749981641212105i</v>
      </c>
      <c r="L3403" s="57" t="str">
        <f t="shared" si="998"/>
        <v>0.000125-0.00147085960765854i</v>
      </c>
      <c r="M3403" s="57" t="str">
        <f t="shared" si="999"/>
        <v>0.0015-0.000709052686245118i</v>
      </c>
      <c r="N3403" s="57">
        <f t="shared" si="1000"/>
        <v>55.284392664698174</v>
      </c>
      <c r="O3403" s="57">
        <f t="shared" si="1001"/>
        <v>29.547778564883028</v>
      </c>
      <c r="P3403" s="371">
        <f t="shared" si="1002"/>
        <v>-29.547778564883028</v>
      </c>
      <c r="Q3403" s="371">
        <f t="shared" si="1003"/>
        <v>124.71560733530183</v>
      </c>
      <c r="R3403" s="12">
        <f t="shared" si="1004"/>
        <v>-55.284392664698174</v>
      </c>
      <c r="S3403" s="57">
        <f t="shared" si="1005"/>
        <v>341.12671442013396</v>
      </c>
      <c r="T3403" s="12">
        <f t="shared" si="988"/>
        <v>-29.547778564883028</v>
      </c>
    </row>
    <row r="3404" spans="1:20" x14ac:dyDescent="0.25">
      <c r="A3404" s="57">
        <f t="shared" si="989"/>
        <v>2151507.1368987705</v>
      </c>
      <c r="B3404" s="12">
        <f t="shared" si="1006"/>
        <v>342422.99593493051</v>
      </c>
      <c r="C3404" s="57" t="str">
        <f t="shared" si="990"/>
        <v>-0.0186175685409214+0.0271948784683853i</v>
      </c>
      <c r="D3404" s="57" t="str">
        <f t="shared" si="991"/>
        <v>1.38568548799176-3.07427030966872i</v>
      </c>
      <c r="E3404" s="57" t="str">
        <f t="shared" si="992"/>
        <v>-34.2924735653365-80.3510832003519i</v>
      </c>
      <c r="F3404" s="57" t="str">
        <f t="shared" si="993"/>
        <v>2.28212606140122-2.07930058502279i</v>
      </c>
      <c r="G3404" s="57" t="str">
        <f t="shared" si="994"/>
        <v>0.594328450297139-0.491021530550892i</v>
      </c>
      <c r="H3404" s="57" t="str">
        <f t="shared" si="995"/>
        <v>0.0652167150746454-39.9383215472964i</v>
      </c>
      <c r="I3404" s="57" t="str">
        <f t="shared" si="996"/>
        <v>-0.233850087010825-0.257504371905891i</v>
      </c>
      <c r="K3404" s="57" t="str">
        <f t="shared" si="997"/>
        <v>0.00049063597565357-0.000748497552620236i</v>
      </c>
      <c r="L3404" s="57" t="str">
        <f t="shared" si="998"/>
        <v>0.000125-0.00146529149995869i</v>
      </c>
      <c r="M3404" s="57" t="str">
        <f t="shared" si="999"/>
        <v>0.0015-0.000706368485998325i</v>
      </c>
      <c r="N3404" s="57">
        <f t="shared" si="1000"/>
        <v>55.604523362230708</v>
      </c>
      <c r="O3404" s="57">
        <f t="shared" si="1001"/>
        <v>29.641000881182499</v>
      </c>
      <c r="P3404" s="371">
        <f t="shared" si="1002"/>
        <v>-29.641000881182499</v>
      </c>
      <c r="Q3404" s="371">
        <f t="shared" si="1003"/>
        <v>124.39547663776929</v>
      </c>
      <c r="R3404" s="12">
        <f t="shared" si="1004"/>
        <v>-55.604523362230708</v>
      </c>
      <c r="S3404" s="57">
        <f t="shared" si="1005"/>
        <v>342.4229959349305</v>
      </c>
      <c r="T3404" s="12">
        <f t="shared" si="988"/>
        <v>-29.641000881182499</v>
      </c>
    </row>
    <row r="3405" spans="1:20" x14ac:dyDescent="0.25">
      <c r="A3405" s="57">
        <f t="shared" si="989"/>
        <v>2159682.864018986</v>
      </c>
      <c r="B3405" s="12">
        <f t="shared" si="1006"/>
        <v>343724.20331948326</v>
      </c>
      <c r="C3405" s="57" t="str">
        <f t="shared" si="990"/>
        <v>-0.0182680484772826+0.0270063063357564i</v>
      </c>
      <c r="D3405" s="57" t="str">
        <f t="shared" si="991"/>
        <v>1.37706270742633-3.0666249211465i</v>
      </c>
      <c r="E3405" s="57" t="str">
        <f t="shared" si="992"/>
        <v>-34.4294444513633-79.7596201038696i</v>
      </c>
      <c r="F3405" s="57" t="str">
        <f t="shared" si="993"/>
        <v>2.27509836973046-2.07990321341339i</v>
      </c>
      <c r="G3405" s="57" t="str">
        <f t="shared" si="994"/>
        <v>0.592498245923025-0.491369590533606i</v>
      </c>
      <c r="H3405" s="57" t="str">
        <f t="shared" si="995"/>
        <v>0.0645866704145084-39.7865611642532i</v>
      </c>
      <c r="I3405" s="57" t="str">
        <f t="shared" si="996"/>
        <v>-0.233032867334152-0.255734971861416i</v>
      </c>
      <c r="K3405" s="57" t="str">
        <f t="shared" si="997"/>
        <v>0.00048960989950938-0.000747016893614606i</v>
      </c>
      <c r="L3405" s="57" t="str">
        <f t="shared" si="998"/>
        <v>0.000125-0.00145974447096901i</v>
      </c>
      <c r="M3405" s="57" t="str">
        <f t="shared" si="999"/>
        <v>0.0015-0.000703694447099349i</v>
      </c>
      <c r="N3405" s="57">
        <f t="shared" si="1000"/>
        <v>55.924148840798722</v>
      </c>
      <c r="O3405" s="57">
        <f t="shared" si="1001"/>
        <v>29.734413334369194</v>
      </c>
      <c r="P3405" s="371">
        <f t="shared" si="1002"/>
        <v>-29.734413334369194</v>
      </c>
      <c r="Q3405" s="371">
        <f t="shared" si="1003"/>
        <v>124.07585115920128</v>
      </c>
      <c r="R3405" s="12">
        <f t="shared" si="1004"/>
        <v>-55.924148840798722</v>
      </c>
      <c r="S3405" s="57">
        <f t="shared" si="1005"/>
        <v>343.72420331948325</v>
      </c>
      <c r="T3405" s="12">
        <f t="shared" si="988"/>
        <v>-29.734413334369194</v>
      </c>
    </row>
    <row r="3406" spans="1:20" x14ac:dyDescent="0.25">
      <c r="A3406" s="57">
        <f t="shared" si="989"/>
        <v>2167889.6589022581</v>
      </c>
      <c r="B3406" s="12">
        <f t="shared" si="1006"/>
        <v>345030.35529209732</v>
      </c>
      <c r="C3406" s="57" t="str">
        <f t="shared" si="990"/>
        <v>-0.0179231608415582+0.0268170808905653i</v>
      </c>
      <c r="D3406" s="57" t="str">
        <f t="shared" si="991"/>
        <v>1.36848213659028-3.05897389019683i</v>
      </c>
      <c r="E3406" s="57" t="str">
        <f t="shared" si="992"/>
        <v>-34.5619160282055-79.1700253402987i</v>
      </c>
      <c r="F3406" s="57" t="str">
        <f t="shared" si="993"/>
        <v>2.26806080916134-2.0804833359275i</v>
      </c>
      <c r="G3406" s="57" t="str">
        <f t="shared" si="994"/>
        <v>0.590665471416103-0.491711065863781i</v>
      </c>
      <c r="H3406" s="57" t="str">
        <f t="shared" si="995"/>
        <v>0.0639621726089292-39.6353807773269i</v>
      </c>
      <c r="I3406" s="57" t="str">
        <f t="shared" si="996"/>
        <v>-0.232215960627094-0.253974223123402i</v>
      </c>
      <c r="K3406" s="57" t="str">
        <f t="shared" si="997"/>
        <v>0.000488581763181934-0.000745539619057179i</v>
      </c>
      <c r="L3406" s="57" t="str">
        <f t="shared" si="998"/>
        <v>0.000125-0.00145421844089362i</v>
      </c>
      <c r="M3406" s="57" t="str">
        <f t="shared" si="999"/>
        <v>0.0015-0.000701030531081237i</v>
      </c>
      <c r="N3406" s="57">
        <f t="shared" si="1000"/>
        <v>56.243264663481042</v>
      </c>
      <c r="O3406" s="57">
        <f t="shared" si="1001"/>
        <v>29.828015257149083</v>
      </c>
      <c r="P3406" s="371">
        <f t="shared" si="1002"/>
        <v>-29.828015257149083</v>
      </c>
      <c r="Q3406" s="371">
        <f t="shared" si="1003"/>
        <v>123.75673533651896</v>
      </c>
      <c r="R3406" s="12">
        <f t="shared" si="1004"/>
        <v>-56.243264663481042</v>
      </c>
      <c r="S3406" s="57">
        <f t="shared" si="1005"/>
        <v>345.03035529209734</v>
      </c>
      <c r="T3406" s="12">
        <f t="shared" si="988"/>
        <v>-29.828015257149083</v>
      </c>
    </row>
    <row r="3407" spans="1:20" x14ac:dyDescent="0.25">
      <c r="A3407" s="57">
        <f t="shared" si="989"/>
        <v>2176127.639606087</v>
      </c>
      <c r="B3407" s="12">
        <f t="shared" si="1006"/>
        <v>346341.47064220731</v>
      </c>
      <c r="C3407" s="57" t="str">
        <f t="shared" si="990"/>
        <v>-0.0175828744819289+0.0266272497240443i</v>
      </c>
      <c r="D3407" s="57" t="str">
        <f t="shared" si="991"/>
        <v>1.35994371136379-3.05131747227757i</v>
      </c>
      <c r="E3407" s="57" t="str">
        <f t="shared" si="992"/>
        <v>-34.6899278304479-78.582336362646i</v>
      </c>
      <c r="F3407" s="57" t="str">
        <f t="shared" si="993"/>
        <v>2.26101356178832-2.0810408515357i</v>
      </c>
      <c r="G3407" s="57" t="str">
        <f t="shared" si="994"/>
        <v>0.588830174198784-0.492045932969488i</v>
      </c>
      <c r="H3407" s="57" t="str">
        <f t="shared" si="995"/>
        <v>0.0633431783482825-39.4847781327825i</v>
      </c>
      <c r="I3407" s="57" t="str">
        <f t="shared" si="996"/>
        <v>-0.231399374569986-0.252222109556062i</v>
      </c>
      <c r="K3407" s="57" t="str">
        <f t="shared" si="997"/>
        <v>0.000487551587999808-0.000744065684074017i</v>
      </c>
      <c r="L3407" s="57" t="str">
        <f t="shared" si="998"/>
        <v>0.000125-0.00144871333023871i</v>
      </c>
      <c r="M3407" s="57" t="str">
        <f t="shared" si="999"/>
        <v>0.0015-0.00069837669962267i</v>
      </c>
      <c r="N3407" s="57">
        <f t="shared" si="1000"/>
        <v>56.561866445289454</v>
      </c>
      <c r="O3407" s="57">
        <f t="shared" si="1001"/>
        <v>29.921805979361796</v>
      </c>
      <c r="P3407" s="371">
        <f t="shared" si="1002"/>
        <v>-29.921805979361796</v>
      </c>
      <c r="Q3407" s="371">
        <f t="shared" si="1003"/>
        <v>123.43813355471055</v>
      </c>
      <c r="R3407" s="12">
        <f t="shared" si="1004"/>
        <v>-56.561866445289454</v>
      </c>
      <c r="S3407" s="57">
        <f t="shared" si="1005"/>
        <v>346.3414706422073</v>
      </c>
      <c r="T3407" s="12">
        <f t="shared" si="988"/>
        <v>-29.921805979361796</v>
      </c>
    </row>
    <row r="3408" spans="1:20" x14ac:dyDescent="0.25">
      <c r="A3408" s="57">
        <f t="shared" si="989"/>
        <v>2184396.9246365903</v>
      </c>
      <c r="B3408" s="12">
        <f t="shared" si="1006"/>
        <v>347657.56823064771</v>
      </c>
      <c r="C3408" s="57" t="str">
        <f t="shared" si="990"/>
        <v>-0.0172471578641867+0.0264368597180547i</v>
      </c>
      <c r="D3408" s="57" t="str">
        <f t="shared" si="991"/>
        <v>1.35144736584218-3.04365592130831i</v>
      </c>
      <c r="E3408" s="57" t="str">
        <f t="shared" si="992"/>
        <v>-34.81351968231-77.9965898700698i</v>
      </c>
      <c r="F3408" s="57" t="str">
        <f t="shared" si="993"/>
        <v>2.25395681076568-2.08157566085242i</v>
      </c>
      <c r="G3408" s="57" t="str">
        <f t="shared" si="994"/>
        <v>0.586992401969475-0.492374168696512i</v>
      </c>
      <c r="H3408" s="57" t="str">
        <f t="shared" si="995"/>
        <v>0.0627296446362838-39.3347509860971i</v>
      </c>
      <c r="I3408" s="57" t="str">
        <f t="shared" si="996"/>
        <v>-0.230583117012712-0.250478614974562i</v>
      </c>
      <c r="K3408" s="57" t="str">
        <f t="shared" si="997"/>
        <v>0.000486519395516902-0.000742595044057845i</v>
      </c>
      <c r="L3408" s="57" t="str">
        <f t="shared" si="998"/>
        <v>0.000125-0.00144322905981143i</v>
      </c>
      <c r="M3408" s="57" t="str">
        <f t="shared" si="999"/>
        <v>0.0015-0.00069573291454739i</v>
      </c>
      <c r="N3408" s="57">
        <f t="shared" si="1000"/>
        <v>56.879949853038653</v>
      </c>
      <c r="O3408" s="57">
        <f t="shared" si="1001"/>
        <v>30.015784828094102</v>
      </c>
      <c r="P3408" s="371">
        <f t="shared" si="1002"/>
        <v>-30.015784828094102</v>
      </c>
      <c r="Q3408" s="371">
        <f t="shared" si="1003"/>
        <v>123.12005014696135</v>
      </c>
      <c r="R3408" s="12">
        <f t="shared" si="1004"/>
        <v>-56.879949853038653</v>
      </c>
      <c r="S3408" s="57">
        <f t="shared" si="1005"/>
        <v>347.65756823064771</v>
      </c>
      <c r="T3408" s="12">
        <f t="shared" si="988"/>
        <v>-30.015784828094102</v>
      </c>
    </row>
    <row r="3409" spans="1:20" x14ac:dyDescent="0.25">
      <c r="A3409" s="57">
        <f t="shared" si="989"/>
        <v>2192697.6329502091</v>
      </c>
      <c r="B3409" s="12">
        <f t="shared" si="1006"/>
        <v>348978.66698992415</v>
      </c>
      <c r="C3409" s="57" t="str">
        <f t="shared" si="990"/>
        <v>-0.016915979086123+0.0262459570435293i</v>
      </c>
      <c r="D3409" s="57" t="str">
        <f t="shared" si="991"/>
        <v>1.34299303235939-3.03598948966065i</v>
      </c>
      <c r="E3409" s="57" t="str">
        <f t="shared" si="992"/>
        <v>-34.9327316829547-77.412821808093i</v>
      </c>
      <c r="F3409" s="57" t="str">
        <f t="shared" si="993"/>
        <v>2.24689074028951-2.08208766615037i</v>
      </c>
      <c r="G3409" s="57" t="str">
        <f t="shared" si="994"/>
        <v>0.58515220269792-0.492695750312191i</v>
      </c>
      <c r="H3409" s="57" t="str">
        <f t="shared" si="995"/>
        <v>0.0621215287873931-39.1852971019172i</v>
      </c>
      <c r="I3409" s="57" t="str">
        <f t="shared" si="996"/>
        <v>-0.229767195972463-0.248743723143165i</v>
      </c>
      <c r="K3409" s="57" t="str">
        <f t="shared" si="997"/>
        <v>0.000485485207510792-0.000741127654670576i</v>
      </c>
      <c r="L3409" s="57" t="str">
        <f t="shared" si="998"/>
        <v>0.000125-0.00143776555071869i</v>
      </c>
      <c r="M3409" s="57" t="str">
        <f t="shared" si="999"/>
        <v>0.0015-0.000693099137823661i</v>
      </c>
      <c r="N3409" s="57">
        <f t="shared" si="1000"/>
        <v>57.197510605210553</v>
      </c>
      <c r="O3409" s="57">
        <f t="shared" si="1001"/>
        <v>30.109951127793302</v>
      </c>
      <c r="P3409" s="371">
        <f t="shared" si="1002"/>
        <v>-30.109951127793302</v>
      </c>
      <c r="Q3409" s="371">
        <f t="shared" si="1003"/>
        <v>122.80248939478945</v>
      </c>
      <c r="R3409" s="12">
        <f t="shared" si="1004"/>
        <v>-57.197510605210553</v>
      </c>
      <c r="S3409" s="57">
        <f t="shared" si="1005"/>
        <v>348.97866698992414</v>
      </c>
      <c r="T3409" s="12">
        <f t="shared" si="988"/>
        <v>-30.109951127793302</v>
      </c>
    </row>
    <row r="3410" spans="1:20" x14ac:dyDescent="0.25">
      <c r="A3410" s="57">
        <f t="shared" si="989"/>
        <v>2201029.88395542</v>
      </c>
      <c r="B3410" s="12">
        <f t="shared" si="1006"/>
        <v>350304.78592448588</v>
      </c>
      <c r="C3410" s="57" t="str">
        <f t="shared" si="990"/>
        <v>-0.01658930589184+0.0260545871592197i</v>
      </c>
      <c r="D3410" s="57" t="str">
        <f t="shared" si="991"/>
        <v>1.33458064151145-3.02831842814887i</v>
      </c>
      <c r="E3410" s="57" t="str">
        <f t="shared" si="992"/>
        <v>-35.047604191915-76.8310673691184i</v>
      </c>
      <c r="F3410" s="57" t="str">
        <f t="shared" si="993"/>
        <v>2.23981553557975-2.08257677137499i</v>
      </c>
      <c r="G3410" s="57" t="str">
        <f t="shared" si="994"/>
        <v>0.583309624620482-0.493010655509183i</v>
      </c>
      <c r="H3410" s="57" t="str">
        <f t="shared" si="995"/>
        <v>0.0615187884242507-39.0364142540154i</v>
      </c>
      <c r="I3410" s="57" t="str">
        <f t="shared" si="996"/>
        <v>-0.228951619631508-0.247017417773435i</v>
      </c>
      <c r="K3410" s="57" t="str">
        <f t="shared" si="997"/>
        <v>0.000484449045981113-0.00073966347184586i</v>
      </c>
      <c r="L3410" s="57" t="str">
        <f t="shared" si="998"/>
        <v>0.000125-0.0014323227243661i</v>
      </c>
      <c r="M3410" s="57" t="str">
        <f t="shared" si="999"/>
        <v>0.0015-0.000690475331563718i</v>
      </c>
      <c r="N3410" s="57">
        <f t="shared" si="1000"/>
        <v>57.514544471797066</v>
      </c>
      <c r="O3410" s="57">
        <f t="shared" si="1001"/>
        <v>30.204304200378434</v>
      </c>
      <c r="P3410" s="371">
        <f t="shared" si="1002"/>
        <v>-30.204304200378434</v>
      </c>
      <c r="Q3410" s="371">
        <f t="shared" si="1003"/>
        <v>122.48545552820293</v>
      </c>
      <c r="R3410" s="12">
        <f t="shared" si="1004"/>
        <v>-57.514544471797066</v>
      </c>
      <c r="S3410" s="57">
        <f t="shared" si="1005"/>
        <v>350.30478592448588</v>
      </c>
      <c r="T3410" s="12">
        <f t="shared" si="988"/>
        <v>-30.204304200378434</v>
      </c>
    </row>
    <row r="3411" spans="1:20" x14ac:dyDescent="0.25">
      <c r="A3411" s="57">
        <f t="shared" si="989"/>
        <v>2209393.7975144507</v>
      </c>
      <c r="B3411" s="12">
        <f t="shared" si="1006"/>
        <v>351635.94411099894</v>
      </c>
      <c r="C3411" s="57" t="str">
        <f t="shared" si="990"/>
        <v>-0.0162671056859678+0.0258627948107462i</v>
      </c>
      <c r="D3411" s="57" t="str">
        <f t="shared" si="991"/>
        <v>1.32621012217985-3.02064298602091i</v>
      </c>
      <c r="E3411" s="57" t="str">
        <f t="shared" si="992"/>
        <v>-35.158177814654-76.25136099323i</v>
      </c>
      <c r="F3411" s="57" t="str">
        <f t="shared" si="993"/>
        <v>2.23273138286172-2.08304288215849i</v>
      </c>
      <c r="G3411" s="57" t="str">
        <f t="shared" si="994"/>
        <v>0.581464716235365-0.493318862409184i</v>
      </c>
      <c r="H3411" s="57" t="str">
        <f t="shared" si="995"/>
        <v>0.0609213814751377-38.888100225249i</v>
      </c>
      <c r="I3411" s="57" t="str">
        <f t="shared" si="996"/>
        <v>-0.228136396334936-0.245299682522432i</v>
      </c>
      <c r="K3411" s="57" t="str">
        <f t="shared" si="997"/>
        <v>0.000483410933147827-0.000738202451791588i</v>
      </c>
      <c r="L3411" s="57" t="str">
        <f t="shared" si="998"/>
        <v>0.000125-0.00142690050245677i</v>
      </c>
      <c r="M3411" s="57" t="str">
        <f t="shared" si="999"/>
        <v>0.0015-0.000687861458023231i</v>
      </c>
      <c r="N3411" s="57">
        <f t="shared" si="1000"/>
        <v>57.831047274141639</v>
      </c>
      <c r="O3411" s="57">
        <f t="shared" si="1001"/>
        <v>30.298843365350322</v>
      </c>
      <c r="P3411" s="371">
        <f t="shared" si="1002"/>
        <v>-30.298843365350322</v>
      </c>
      <c r="Q3411" s="371">
        <f t="shared" si="1003"/>
        <v>122.16895272585836</v>
      </c>
      <c r="R3411" s="12">
        <f t="shared" si="1004"/>
        <v>-57.831047274141639</v>
      </c>
      <c r="S3411" s="57">
        <f t="shared" si="1005"/>
        <v>351.63594411099893</v>
      </c>
      <c r="T3411" s="12">
        <f t="shared" si="988"/>
        <v>-30.298843365350322</v>
      </c>
    </row>
    <row r="3412" spans="1:20" x14ac:dyDescent="0.25">
      <c r="A3412" s="57">
        <f t="shared" si="989"/>
        <v>2217789.4939450053</v>
      </c>
      <c r="B3412" s="12">
        <f t="shared" si="1006"/>
        <v>352972.16069862072</v>
      </c>
      <c r="C3412" s="57" t="str">
        <f t="shared" si="990"/>
        <v>-0.0159493455477879+0.0256706240299389i</v>
      </c>
      <c r="D3412" s="57" t="str">
        <f t="shared" si="991"/>
        <v>1.31788140155502-3.0129634109497i</v>
      </c>
      <c r="E3412" s="57" t="str">
        <f t="shared" si="992"/>
        <v>-35.2644933882535-75.6737363692737i</v>
      </c>
      <c r="F3412" s="57" t="str">
        <f t="shared" si="993"/>
        <v>2.22563846934763-2.08348590583373i</v>
      </c>
      <c r="G3412" s="57" t="str">
        <f t="shared" si="994"/>
        <v>0.57961752629778-0.49362034956657i</v>
      </c>
      <c r="H3412" s="57" t="str">
        <f t="shared" si="995"/>
        <v>0.0603292661714607-38.7403528075162i</v>
      </c>
      <c r="I3412" s="57" t="str">
        <f t="shared" si="996"/>
        <v>-0.227321534588369-0.24359050099095i</v>
      </c>
      <c r="K3412" s="57" t="str">
        <f t="shared" si="997"/>
        <v>0.000482370891449498-0.000736744550992391i</v>
      </c>
      <c r="L3412" s="57" t="str">
        <f t="shared" si="998"/>
        <v>0.000125-0.0014214988069902i</v>
      </c>
      <c r="M3412" s="57" t="str">
        <f t="shared" si="999"/>
        <v>0.0015-0.000685257479600751i</v>
      </c>
      <c r="N3412" s="57">
        <f t="shared" si="1000"/>
        <v>58.147014884762982</v>
      </c>
      <c r="O3412" s="57">
        <f t="shared" si="1001"/>
        <v>30.393567939900997</v>
      </c>
      <c r="P3412" s="371">
        <f t="shared" si="1002"/>
        <v>-30.393567939900997</v>
      </c>
      <c r="Q3412" s="371">
        <f t="shared" si="1003"/>
        <v>121.85298511523702</v>
      </c>
      <c r="R3412" s="12">
        <f t="shared" si="1004"/>
        <v>-58.147014884762982</v>
      </c>
      <c r="S3412" s="57">
        <f t="shared" si="1005"/>
        <v>352.97216069862071</v>
      </c>
      <c r="T3412" s="12">
        <f t="shared" si="988"/>
        <v>-30.393567939900997</v>
      </c>
    </row>
    <row r="3413" spans="1:20" x14ac:dyDescent="0.25">
      <c r="A3413" s="57">
        <f t="shared" si="989"/>
        <v>2226217.0940219965</v>
      </c>
      <c r="B3413" s="12">
        <f t="shared" si="1006"/>
        <v>354313.45490927546</v>
      </c>
      <c r="C3413" s="57" t="str">
        <f t="shared" si="990"/>
        <v>-0.0156359922452549+0.0254781181344742i</v>
      </c>
      <c r="D3413" s="57" t="str">
        <f t="shared" si="991"/>
        <v>1.30959440515956-3.00527994902475i</v>
      </c>
      <c r="E3413" s="57" t="str">
        <f t="shared" si="992"/>
        <v>-35.3665919672459-75.0982264362238i</v>
      </c>
      <c r="F3413" s="57" t="str">
        <f t="shared" si="993"/>
        <v>2.21853698321769-2.08390575144783i</v>
      </c>
      <c r="G3413" s="57" t="str">
        <f t="shared" si="994"/>
        <v>0.577768103815035-0.493915095971984i</v>
      </c>
      <c r="H3413" s="57" t="str">
        <f t="shared" si="995"/>
        <v>0.0597424010452707-38.5931698017162i</v>
      </c>
      <c r="I3413" s="57" t="str">
        <f t="shared" si="996"/>
        <v>-0.226507043055685-0.241889856721779i</v>
      </c>
      <c r="K3413" s="57" t="str">
        <f t="shared" si="997"/>
        <v>0.000481328943541509-0.000735289726212138i</v>
      </c>
      <c r="L3413" s="57" t="str">
        <f t="shared" si="998"/>
        <v>0.000125-0.00141611756026121i</v>
      </c>
      <c r="M3413" s="57" t="str">
        <f t="shared" si="999"/>
        <v>0.0015-0.000682663358837169i</v>
      </c>
      <c r="N3413" s="57">
        <f t="shared" si="1000"/>
        <v>58.462443227172997</v>
      </c>
      <c r="O3413" s="57">
        <f t="shared" si="1001"/>
        <v>30.488477239020511</v>
      </c>
      <c r="P3413" s="371">
        <f t="shared" si="1002"/>
        <v>-30.488477239020511</v>
      </c>
      <c r="Q3413" s="371">
        <f t="shared" si="1003"/>
        <v>121.537556772827</v>
      </c>
      <c r="R3413" s="12">
        <f t="shared" si="1004"/>
        <v>-58.462443227172997</v>
      </c>
      <c r="S3413" s="57">
        <f t="shared" si="1005"/>
        <v>354.31345490927544</v>
      </c>
      <c r="T3413" s="12">
        <f t="shared" si="988"/>
        <v>-30.488477239020511</v>
      </c>
    </row>
    <row r="3414" spans="1:20" x14ac:dyDescent="0.25">
      <c r="A3414" s="57">
        <f t="shared" si="989"/>
        <v>2234676.71897928</v>
      </c>
      <c r="B3414" s="12">
        <f t="shared" si="1006"/>
        <v>355659.84603793069</v>
      </c>
      <c r="C3414" s="57" t="str">
        <f t="shared" si="990"/>
        <v>-0.0153270122489088+0.0252853197277904i</v>
      </c>
      <c r="D3414" s="57" t="str">
        <f t="shared" si="991"/>
        <v>1.3013490568716-2.99759284474404i</v>
      </c>
      <c r="E3414" s="57" t="str">
        <f t="shared" si="992"/>
        <v>-35.464514809587-74.5248633848112i</v>
      </c>
      <c r="F3414" s="57" t="str">
        <f t="shared" si="993"/>
        <v>2.21142711360115-2.08430232977554i</v>
      </c>
      <c r="G3414" s="57" t="str">
        <f t="shared" si="994"/>
        <v>0.575916498041593-0.494203081055856i</v>
      </c>
      <c r="H3414" s="57" t="str">
        <f t="shared" si="995"/>
        <v>0.059160744926797-38.4465490177053i</v>
      </c>
      <c r="I3414" s="57" t="str">
        <f t="shared" si="996"/>
        <v>-0.225692930556693-0.240197733197989i</v>
      </c>
      <c r="K3414" s="57" t="str">
        <f t="shared" si="997"/>
        <v>0.000480285112294213-0.00073383793449639i</v>
      </c>
      <c r="L3414" s="57" t="str">
        <f t="shared" si="998"/>
        <v>0.000125-0.00141075668485875i</v>
      </c>
      <c r="M3414" s="57" t="str">
        <f t="shared" si="999"/>
        <v>0.0015-0.000680079058415188i</v>
      </c>
      <c r="N3414" s="57">
        <f t="shared" si="1000"/>
        <v>58.777328275681839</v>
      </c>
      <c r="O3414" s="57">
        <f t="shared" si="1001"/>
        <v>30.583570575604199</v>
      </c>
      <c r="P3414" s="371">
        <f t="shared" si="1002"/>
        <v>-30.583570575604199</v>
      </c>
      <c r="Q3414" s="371">
        <f t="shared" si="1003"/>
        <v>121.22267172431816</v>
      </c>
      <c r="R3414" s="12">
        <f t="shared" si="1004"/>
        <v>-58.777328275681839</v>
      </c>
      <c r="S3414" s="57">
        <f t="shared" si="1005"/>
        <v>355.65984603793072</v>
      </c>
      <c r="T3414" s="12">
        <f t="shared" si="988"/>
        <v>-30.583570575604199</v>
      </c>
    </row>
    <row r="3415" spans="1:20" x14ac:dyDescent="0.25">
      <c r="A3415" s="57">
        <f t="shared" si="989"/>
        <v>2243168.4905114011</v>
      </c>
      <c r="B3415" s="12">
        <f t="shared" si="1006"/>
        <v>357011.35345287481</v>
      </c>
      <c r="C3415" s="57" t="str">
        <f t="shared" si="990"/>
        <v>-0.0150223717456773+0.0250922706992889i</v>
      </c>
      <c r="D3415" s="57" t="str">
        <f t="shared" si="991"/>
        <v>1.29314527894809-2.98990234100643i</v>
      </c>
      <c r="E3415" s="57" t="str">
        <f t="shared" si="992"/>
        <v>-35.558303362777-73.953678659425i</v>
      </c>
      <c r="F3415" s="57" t="str">
        <f t="shared" si="993"/>
        <v>2.20430905055699-2.08467555333232i</v>
      </c>
      <c r="G3415" s="57" t="str">
        <f t="shared" si="994"/>
        <v>0.574062758474046-0.494484284691855i</v>
      </c>
      <c r="H3415" s="57" t="str">
        <f t="shared" si="995"/>
        <v>0.058584256942016-38.3004882742568i</v>
      </c>
      <c r="I3415" s="57" t="str">
        <f t="shared" si="996"/>
        <v>-0.224879206064814-0.238514113841242i</v>
      </c>
      <c r="K3415" s="57" t="str">
        <f t="shared" si="997"/>
        <v>0.000479239420791072-0.000732389133174857i</v>
      </c>
      <c r="L3415" s="57" t="str">
        <f t="shared" si="998"/>
        <v>0.000125-0.00140541610366482i</v>
      </c>
      <c r="M3415" s="57" t="str">
        <f t="shared" si="999"/>
        <v>0.0015-0.000677504541158788i</v>
      </c>
      <c r="N3415" s="57">
        <f t="shared" si="1000"/>
        <v>59.09166605519367</v>
      </c>
      <c r="O3415" s="57">
        <f t="shared" si="1001"/>
        <v>30.678847260556648</v>
      </c>
      <c r="P3415" s="371">
        <f t="shared" si="1002"/>
        <v>-30.678847260556648</v>
      </c>
      <c r="Q3415" s="371">
        <f t="shared" si="1003"/>
        <v>120.90833394480633</v>
      </c>
      <c r="R3415" s="12">
        <f t="shared" si="1004"/>
        <v>-59.09166605519367</v>
      </c>
      <c r="S3415" s="57">
        <f t="shared" si="1005"/>
        <v>357.0113534528748</v>
      </c>
      <c r="T3415" s="12">
        <f t="shared" si="988"/>
        <v>-30.678847260556648</v>
      </c>
    </row>
    <row r="3416" spans="1:20" x14ac:dyDescent="0.25">
      <c r="A3416" s="57">
        <f t="shared" si="989"/>
        <v>2251692.5307753445</v>
      </c>
      <c r="B3416" s="12">
        <f t="shared" si="1006"/>
        <v>358367.99659599573</v>
      </c>
      <c r="C3416" s="57" t="str">
        <f t="shared" si="990"/>
        <v>-0.0147220366525569+0.0248990122248069i</v>
      </c>
      <c r="D3416" s="57" t="str">
        <f t="shared" si="991"/>
        <v>1.28498299204797-2.98220867910407i</v>
      </c>
      <c r="E3416" s="57" t="str">
        <f t="shared" si="992"/>
        <v>-35.647999250141-73.3847029602704i</v>
      </c>
      <c r="F3416" s="57" t="str">
        <f t="shared" si="993"/>
        <v>2.19718298505452-2.08502533638727i</v>
      </c>
      <c r="G3416" s="57" t="str">
        <f t="shared" si="994"/>
        <v>0.572206934846053-0.494758687200273i</v>
      </c>
      <c r="H3416" s="57" t="str">
        <f t="shared" si="995"/>
        <v>0.0580128965102426-38.1549853990193i</v>
      </c>
      <c r="I3416" s="57" t="str">
        <f t="shared" si="996"/>
        <v>-0.224065878704744-0.236838982010135i</v>
      </c>
      <c r="K3416" s="57" t="str">
        <f t="shared" si="997"/>
        <v>0.000478191892326742-0.000730943279863838i</v>
      </c>
      <c r="L3416" s="57" t="str">
        <f t="shared" si="998"/>
        <v>0.000125-0.00140009573985338i</v>
      </c>
      <c r="M3416" s="57" t="str">
        <f t="shared" si="999"/>
        <v>0.0015-0.000674939770032661i</v>
      </c>
      <c r="N3416" s="57">
        <f t="shared" si="1000"/>
        <v>59.405452640993872</v>
      </c>
      <c r="O3416" s="57">
        <f t="shared" si="1001"/>
        <v>30.774306602895443</v>
      </c>
      <c r="P3416" s="371">
        <f t="shared" si="1002"/>
        <v>-30.774306602895443</v>
      </c>
      <c r="Q3416" s="371">
        <f t="shared" si="1003"/>
        <v>120.59454735900613</v>
      </c>
      <c r="R3416" s="12">
        <f t="shared" si="1004"/>
        <v>-59.405452640993872</v>
      </c>
      <c r="S3416" s="57">
        <f t="shared" si="1005"/>
        <v>358.36799659599575</v>
      </c>
      <c r="T3416" s="12">
        <f t="shared" si="988"/>
        <v>-30.774306602895443</v>
      </c>
    </row>
    <row r="3417" spans="1:20" x14ac:dyDescent="0.25">
      <c r="A3417" s="57">
        <f t="shared" si="989"/>
        <v>2260248.9623922906</v>
      </c>
      <c r="B3417" s="12">
        <f t="shared" si="1006"/>
        <v>359729.79498306051</v>
      </c>
      <c r="C3417" s="57" t="str">
        <f t="shared" si="990"/>
        <v>-0.0144259726301705+0.0247055847673583i</v>
      </c>
      <c r="D3417" s="57" t="str">
        <f t="shared" si="991"/>
        <v>1.27686211525533-2.97451209871534i</v>
      </c>
      <c r="E3417" s="57" t="str">
        <f t="shared" si="992"/>
        <v>-35.7336442572588-72.8179662457776i</v>
      </c>
      <c r="F3417" s="57" t="str">
        <f t="shared" si="993"/>
        <v>2.19004910895358-2.0853515949756i</v>
      </c>
      <c r="G3417" s="57" t="str">
        <f t="shared" si="994"/>
        <v>0.570349077123209-0.495026269351348i</v>
      </c>
      <c r="H3417" s="57" t="str">
        <f t="shared" si="995"/>
        <v>0.057446623341746-38.0100382284756i</v>
      </c>
      <c r="I3417" s="57" t="str">
        <f t="shared" si="996"/>
        <v>-0.223252957750083-0.23517232099856i</v>
      </c>
      <c r="K3417" s="57" t="str">
        <f t="shared" si="997"/>
        <v>0.000477142550405098-0.000729500332468622i</v>
      </c>
      <c r="L3417" s="57" t="str">
        <f t="shared" si="998"/>
        <v>0.000125-0.0013947955168892i</v>
      </c>
      <c r="M3417" s="57" t="str">
        <f t="shared" si="999"/>
        <v>0.0015-0.000672384708141723i</v>
      </c>
      <c r="N3417" s="57">
        <f t="shared" si="1000"/>
        <v>59.718684158525278</v>
      </c>
      <c r="O3417" s="57">
        <f t="shared" si="1001"/>
        <v>30.869947909853742</v>
      </c>
      <c r="P3417" s="371">
        <f t="shared" si="1002"/>
        <v>-30.869947909853742</v>
      </c>
      <c r="Q3417" s="371">
        <f t="shared" si="1003"/>
        <v>120.28131584147472</v>
      </c>
      <c r="R3417" s="12">
        <f t="shared" si="1004"/>
        <v>-59.718684158525278</v>
      </c>
      <c r="S3417" s="57">
        <f t="shared" si="1005"/>
        <v>359.72979498306051</v>
      </c>
      <c r="T3417" s="12">
        <f t="shared" si="988"/>
        <v>-30.869947909853742</v>
      </c>
    </row>
    <row r="3418" spans="1:20" x14ac:dyDescent="0.25">
      <c r="A3418" s="57">
        <f t="shared" si="989"/>
        <v>2268837.9084493811</v>
      </c>
      <c r="B3418" s="12">
        <f t="shared" si="1006"/>
        <v>361096.76820399612</v>
      </c>
      <c r="C3418" s="57" t="str">
        <f t="shared" si="990"/>
        <v>-0.0141341450961985+0.0245120280781426i</v>
      </c>
      <c r="D3418" s="57" t="str">
        <f t="shared" si="991"/>
        <v>1.26878256610255-2.96681283789809i</v>
      </c>
      <c r="E3418" s="57" t="str">
        <f t="shared" si="992"/>
        <v>-35.8152803185643-72.2534977352658i</v>
      </c>
      <c r="F3418" s="57" t="str">
        <f t="shared" si="993"/>
        <v>2.18290761498481-2.08565424691111i</v>
      </c>
      <c r="G3418" s="57" t="str">
        <f t="shared" si="994"/>
        <v>0.56848923549787-0.495287012368503i</v>
      </c>
      <c r="H3418" s="57" t="str">
        <f t="shared" si="995"/>
        <v>0.0568853974353937-37.8656446079022i</v>
      </c>
      <c r="I3418" s="57" t="str">
        <f t="shared" si="996"/>
        <v>-0.222440452620982-0.23351411403411i</v>
      </c>
      <c r="K3418" s="57" t="str">
        <f t="shared" si="997"/>
        <v>0.000476091418737243-0.000728060249185894i</v>
      </c>
      <c r="L3418" s="57" t="str">
        <f t="shared" si="998"/>
        <v>0.000125-0.0013895153585268i</v>
      </c>
      <c r="M3418" s="57" t="str">
        <f t="shared" si="999"/>
        <v>0.0015-0.000669839318730549i</v>
      </c>
      <c r="N3418" s="57">
        <f t="shared" si="1000"/>
        <v>60.031356783156127</v>
      </c>
      <c r="O3418" s="57">
        <f t="shared" si="1001"/>
        <v>30.965770486979935</v>
      </c>
      <c r="P3418" s="371">
        <f t="shared" si="1002"/>
        <v>-30.965770486979935</v>
      </c>
      <c r="Q3418" s="371">
        <f t="shared" si="1003"/>
        <v>119.96864321684387</v>
      </c>
      <c r="R3418" s="12">
        <f t="shared" si="1004"/>
        <v>-60.031356783156127</v>
      </c>
      <c r="S3418" s="57">
        <f t="shared" si="1005"/>
        <v>361.09676820399613</v>
      </c>
      <c r="T3418" s="12">
        <f t="shared" si="988"/>
        <v>-30.965770486979935</v>
      </c>
    </row>
    <row r="3419" spans="1:20" x14ac:dyDescent="0.25">
      <c r="A3419" s="57">
        <f t="shared" si="989"/>
        <v>2277459.4925014889</v>
      </c>
      <c r="B3419" s="12">
        <f t="shared" si="1006"/>
        <v>362468.93592317129</v>
      </c>
      <c r="C3419" s="57" t="str">
        <f t="shared" si="990"/>
        <v>-0.0138465192386726+0.0243183811978066i</v>
      </c>
      <c r="D3419" s="57" t="str">
        <f t="shared" si="991"/>
        <v>1.26074426059328-2.959111133083i</v>
      </c>
      <c r="E3419" s="57" t="str">
        <f t="shared" si="992"/>
        <v>-35.892949504108-71.6913259118395i</v>
      </c>
      <c r="F3419" s="57" t="str">
        <f t="shared" si="993"/>
        <v>2.17575869672944-2.08593321179812i</v>
      </c>
      <c r="G3419" s="57" t="str">
        <f t="shared" si="994"/>
        <v>0.566627460383918-0.495540897931532i</v>
      </c>
      <c r="H3419" s="57" t="str">
        <f t="shared" si="995"/>
        <v>0.056329179076316-37.7218023913285i</v>
      </c>
      <c r="I3419" s="57" t="str">
        <f t="shared" si="996"/>
        <v>-0.221628372881736-0.231864344276492i</v>
      </c>
      <c r="K3419" s="57" t="str">
        <f t="shared" si="997"/>
        <v>0.000475038521239453-0.000726622988506101i</v>
      </c>
      <c r="L3419" s="57" t="str">
        <f t="shared" si="998"/>
        <v>0.000125-0.00138425518880932i</v>
      </c>
      <c r="M3419" s="57" t="str">
        <f t="shared" si="999"/>
        <v>0.0015-0.000667303565182853i</v>
      </c>
      <c r="N3419" s="57">
        <f t="shared" si="1000"/>
        <v>60.343466739939743</v>
      </c>
      <c r="O3419" s="57">
        <f t="shared" si="1001"/>
        <v>31.061773638237828</v>
      </c>
      <c r="P3419" s="371">
        <f t="shared" si="1002"/>
        <v>-31.061773638237828</v>
      </c>
      <c r="Q3419" s="371">
        <f t="shared" si="1003"/>
        <v>119.65653326006026</v>
      </c>
      <c r="R3419" s="12">
        <f t="shared" si="1004"/>
        <v>-60.343466739939743</v>
      </c>
      <c r="S3419" s="57">
        <f t="shared" si="1005"/>
        <v>362.46893592317127</v>
      </c>
      <c r="T3419" s="12">
        <f t="shared" si="988"/>
        <v>-31.061773638237828</v>
      </c>
    </row>
    <row r="3420" spans="1:20" x14ac:dyDescent="0.25">
      <c r="A3420" s="57">
        <f t="shared" si="989"/>
        <v>2286113.8385729943</v>
      </c>
      <c r="B3420" s="12">
        <f t="shared" si="1006"/>
        <v>363846.31787967932</v>
      </c>
      <c r="C3420" s="57" t="str">
        <f t="shared" si="990"/>
        <v>-0.0135630600291348+0.0241246824579632i</v>
      </c>
      <c r="D3420" s="57" t="str">
        <f t="shared" si="991"/>
        <v>1.25274711322549-2.95140721906754i</v>
      </c>
      <c r="E3420" s="57" t="str">
        <f t="shared" si="992"/>
        <v>-35.96669400649-71.1314785255249i</v>
      </c>
      <c r="F3420" s="57" t="str">
        <f t="shared" si="993"/>
        <v>2.16860254859902-2.08618841104331i</v>
      </c>
      <c r="G3420" s="57" t="str">
        <f t="shared" si="994"/>
        <v>0.564763802411477-0.495787908179705i</v>
      </c>
      <c r="H3420" s="57" t="str">
        <f t="shared" si="995"/>
        <v>0.0557779288336009-37.5785094414967i</v>
      </c>
      <c r="I3420" s="57" t="str">
        <f t="shared" si="996"/>
        <v>-0.220816728238396-0.230222994815979i</v>
      </c>
      <c r="K3420" s="57" t="str">
        <f t="shared" si="997"/>
        <v>0.000473983882031098-0.000725188509215815i</v>
      </c>
      <c r="L3420" s="57" t="str">
        <f t="shared" si="998"/>
        <v>0.000125-0.00137901493206747i</v>
      </c>
      <c r="M3420" s="57" t="str">
        <f t="shared" si="999"/>
        <v>0.0015-0.000664777411020974i</v>
      </c>
      <c r="N3420" s="57">
        <f t="shared" si="1000"/>
        <v>60.655010303364776</v>
      </c>
      <c r="O3420" s="57">
        <f t="shared" si="1001"/>
        <v>31.157956666103658</v>
      </c>
      <c r="P3420" s="371">
        <f t="shared" si="1002"/>
        <v>-31.157956666103658</v>
      </c>
      <c r="Q3420" s="371">
        <f t="shared" si="1003"/>
        <v>119.34498969663522</v>
      </c>
      <c r="R3420" s="12">
        <f t="shared" si="1004"/>
        <v>-60.655010303364776</v>
      </c>
      <c r="S3420" s="57">
        <f t="shared" si="1005"/>
        <v>363.8463178796793</v>
      </c>
      <c r="T3420" s="12">
        <f t="shared" si="988"/>
        <v>-31.157956666103658</v>
      </c>
    </row>
    <row r="3421" spans="1:20" x14ac:dyDescent="0.25">
      <c r="A3421" s="57">
        <f t="shared" si="989"/>
        <v>2294801.0711595714</v>
      </c>
      <c r="B3421" s="12">
        <f t="shared" si="1006"/>
        <v>365228.93388762209</v>
      </c>
      <c r="C3421" s="57" t="str">
        <f t="shared" si="990"/>
        <v>-0.0132837322356512+0.0239309694829525i</v>
      </c>
      <c r="D3421" s="57" t="str">
        <f t="shared" si="991"/>
        <v>1.24479103701433-2.94370132900986i</v>
      </c>
      <c r="E3421" s="57" t="str">
        <f t="shared" si="992"/>
        <v>-36.0365561279655-70.5739825966337i</v>
      </c>
      <c r="F3421" s="57" t="str">
        <f t="shared" si="993"/>
        <v>2.16143936581499-2.08641976786721i</v>
      </c>
      <c r="G3421" s="57" t="str">
        <f t="shared" si="994"/>
        <v>0.562898312421575-0.496028025714796i</v>
      </c>
      <c r="H3421" s="57" t="str">
        <f t="shared" si="995"/>
        <v>0.0552316075580074-37.4357636298214i</v>
      </c>
      <c r="I3421" s="57" t="str">
        <f t="shared" si="996"/>
        <v>-0.220005528536342-0.228590048671898i</v>
      </c>
      <c r="K3421" s="57" t="str">
        <f t="shared" si="997"/>
        <v>0.000472927525432491-0.000723756770400049i</v>
      </c>
      <c r="L3421" s="57" t="str">
        <f t="shared" si="998"/>
        <v>0.000125-0.00137379451291838i</v>
      </c>
      <c r="M3421" s="57" t="str">
        <f t="shared" si="999"/>
        <v>0.0015-0.000662260819905333i</v>
      </c>
      <c r="N3421" s="57">
        <f t="shared" si="1000"/>
        <v>60.96598379709657</v>
      </c>
      <c r="O3421" s="57">
        <f t="shared" si="1001"/>
        <v>31.254318871663255</v>
      </c>
      <c r="P3421" s="371">
        <f t="shared" si="1002"/>
        <v>-31.254318871663255</v>
      </c>
      <c r="Q3421" s="371">
        <f t="shared" si="1003"/>
        <v>119.03401620290343</v>
      </c>
      <c r="R3421" s="12">
        <f t="shared" si="1004"/>
        <v>-60.96598379709657</v>
      </c>
      <c r="S3421" s="57">
        <f t="shared" si="1005"/>
        <v>365.22893388762208</v>
      </c>
      <c r="T3421" s="12">
        <f t="shared" si="988"/>
        <v>-31.254318871663255</v>
      </c>
    </row>
    <row r="3422" spans="1:20" x14ac:dyDescent="0.25">
      <c r="A3422" s="57">
        <f t="shared" si="989"/>
        <v>2303521.3152299779</v>
      </c>
      <c r="B3422" s="12">
        <f t="shared" si="1006"/>
        <v>366616.80383639503</v>
      </c>
      <c r="C3422" s="57" t="str">
        <f t="shared" si="990"/>
        <v>-0.0130085004356804+0.0237372791918496i</v>
      </c>
      <c r="D3422" s="57" t="str">
        <f t="shared" si="991"/>
        <v>1.23687594351497-2.93599369442336i</v>
      </c>
      <c r="E3422" s="57" t="str">
        <f t="shared" si="992"/>
        <v>-36.1025782677333-70.0188644193504i</v>
      </c>
      <c r="F3422" s="57" t="str">
        <f t="shared" si="993"/>
        <v>2.15426934438789-2.08662720731542i</v>
      </c>
      <c r="G3422" s="57" t="str">
        <f t="shared" si="994"/>
        <v>0.561031041460766-0.496261233604051i</v>
      </c>
      <c r="H3422" s="57" t="str">
        <f t="shared" si="995"/>
        <v>0.0546901763797093-37.2935628363503i</v>
      </c>
      <c r="I3422" s="57" t="str">
        <f t="shared" si="996"/>
        <v>-0.219194783757861-0.226965488791121i</v>
      </c>
      <c r="K3422" s="57" t="str">
        <f t="shared" si="997"/>
        <v>0.000471869475962735-0.000722327731444582i</v>
      </c>
      <c r="L3422" s="57" t="str">
        <f t="shared" si="998"/>
        <v>0.000125-0.00136859385626457i</v>
      </c>
      <c r="M3422" s="57" t="str">
        <f t="shared" si="999"/>
        <v>0.0015-0.000659753755633923i</v>
      </c>
      <c r="N3422" s="57">
        <f t="shared" si="1000"/>
        <v>61.276383593713803</v>
      </c>
      <c r="O3422" s="57">
        <f t="shared" si="1001"/>
        <v>31.350859554705988</v>
      </c>
      <c r="P3422" s="371">
        <f t="shared" si="1002"/>
        <v>-31.350859554705988</v>
      </c>
      <c r="Q3422" s="371">
        <f t="shared" si="1003"/>
        <v>118.7236164062862</v>
      </c>
      <c r="R3422" s="12">
        <f t="shared" si="1004"/>
        <v>-61.276383593713803</v>
      </c>
      <c r="S3422" s="57">
        <f t="shared" si="1005"/>
        <v>366.61680383639504</v>
      </c>
      <c r="T3422" s="12">
        <f t="shared" si="988"/>
        <v>-31.350859554705988</v>
      </c>
    </row>
    <row r="3423" spans="1:20" x14ac:dyDescent="0.25">
      <c r="A3423" s="57">
        <f t="shared" si="989"/>
        <v>2312274.6962278518</v>
      </c>
      <c r="B3423" s="12">
        <f t="shared" si="1006"/>
        <v>368009.94769097335</v>
      </c>
      <c r="C3423" s="57" t="str">
        <f t="shared" si="990"/>
        <v>-0.0127373290287912+0.0235436478007031i</v>
      </c>
      <c r="D3423" s="57" t="str">
        <f t="shared" si="991"/>
        <v>1.22900174284542-2.92828454517126i</v>
      </c>
      <c r="E3423" s="57" t="str">
        <f t="shared" si="992"/>
        <v>-36.1648029093973-69.4661495655351i</v>
      </c>
      <c r="F3423" s="57" t="str">
        <f t="shared" si="993"/>
        <v>2.14709268109664-2.08681065626961i</v>
      </c>
      <c r="G3423" s="57" t="str">
        <f t="shared" si="994"/>
        <v>0.559162040775688-0.496487515383072i</v>
      </c>
      <c r="H3423" s="57" t="str">
        <f t="shared" si="995"/>
        <v>0.0541535967060581-37.151904949724i</v>
      </c>
      <c r="I3423" s="57" t="str">
        <f t="shared" si="996"/>
        <v>-0.218384504019703-0.225349298046625i</v>
      </c>
      <c r="K3423" s="57" t="str">
        <f t="shared" si="997"/>
        <v>0.0004708097583375-0.000720901352038234i</v>
      </c>
      <c r="L3423" s="57" t="str">
        <f t="shared" si="998"/>
        <v>0.000125-0.00136341288729286i</v>
      </c>
      <c r="M3423" s="57" t="str">
        <f t="shared" si="999"/>
        <v>0.0015-0.000657256182141784i</v>
      </c>
      <c r="N3423" s="57">
        <f t="shared" si="1000"/>
        <v>61.586206114432528</v>
      </c>
      <c r="O3423" s="57">
        <f t="shared" si="1001"/>
        <v>31.447578013818472</v>
      </c>
      <c r="P3423" s="371">
        <f t="shared" si="1002"/>
        <v>-31.447578013818472</v>
      </c>
      <c r="Q3423" s="371">
        <f t="shared" si="1003"/>
        <v>118.41379388556747</v>
      </c>
      <c r="R3423" s="12">
        <f t="shared" si="1004"/>
        <v>-61.586206114432528</v>
      </c>
      <c r="S3423" s="57">
        <f t="shared" si="1005"/>
        <v>368.00994769097338</v>
      </c>
      <c r="T3423" s="12">
        <f t="shared" si="988"/>
        <v>-31.447578013818472</v>
      </c>
    </row>
    <row r="3424" spans="1:20" x14ac:dyDescent="0.25">
      <c r="A3424" s="57">
        <f t="shared" si="989"/>
        <v>2321061.3400735175</v>
      </c>
      <c r="B3424" s="12">
        <f t="shared" si="1006"/>
        <v>369408.38549219904</v>
      </c>
      <c r="C3424" s="57" t="str">
        <f t="shared" si="990"/>
        <v>-0.0124701822492238+0.0233501108250043i</v>
      </c>
      <c r="D3424" s="57" t="str">
        <f t="shared" si="991"/>
        <v>1.22116834370914-2.92057410946155i</v>
      </c>
      <c r="E3424" s="57" t="str">
        <f t="shared" si="992"/>
        <v>-36.2232726086171-68.9158628887356i</v>
      </c>
      <c r="F3424" s="57" t="str">
        <f t="shared" si="993"/>
        <v>2.13990957346736-2.08697004345807i</v>
      </c>
      <c r="G3424" s="57" t="str">
        <f t="shared" si="994"/>
        <v>0.557291361807585-0.496706855058627i</v>
      </c>
      <c r="H3424" s="57" t="str">
        <f t="shared" si="995"/>
        <v>0.0536218302193726-37.0107878671371i</v>
      </c>
      <c r="I3424" s="57" t="str">
        <f t="shared" si="996"/>
        <v>-0.21757469957062-0.223741459236041i</v>
      </c>
      <c r="K3424" s="57" t="str">
        <f t="shared" si="997"/>
        <v>0.000469748397466757-0.000719477592175128i</v>
      </c>
      <c r="L3424" s="57" t="str">
        <f t="shared" si="998"/>
        <v>0.000125-0.00135825153147326i</v>
      </c>
      <c r="M3424" s="57" t="str">
        <f t="shared" si="999"/>
        <v>0.0015-0.000654768063500486i</v>
      </c>
      <c r="N3424" s="57">
        <f t="shared" si="1000"/>
        <v>61.895447828826718</v>
      </c>
      <c r="O3424" s="57">
        <f t="shared" si="1001"/>
        <v>31.544473546476759</v>
      </c>
      <c r="P3424" s="371">
        <f t="shared" si="1002"/>
        <v>-31.544473546476759</v>
      </c>
      <c r="Q3424" s="371">
        <f t="shared" si="1003"/>
        <v>118.10455217117328</v>
      </c>
      <c r="R3424" s="12">
        <f t="shared" si="1004"/>
        <v>-61.895447828826718</v>
      </c>
      <c r="S3424" s="57">
        <f t="shared" si="1005"/>
        <v>369.40838549219905</v>
      </c>
      <c r="T3424" s="12">
        <f t="shared" si="988"/>
        <v>-31.544473546476759</v>
      </c>
    </row>
    <row r="3425" spans="1:20" x14ac:dyDescent="0.25">
      <c r="A3425" s="57">
        <f t="shared" si="989"/>
        <v>2329881.373165797</v>
      </c>
      <c r="B3425" s="12">
        <f t="shared" si="1006"/>
        <v>370812.13735706941</v>
      </c>
      <c r="C3425" s="57" t="str">
        <f t="shared" si="990"/>
        <v>-0.0122070241782945+0.0231567030823819i</v>
      </c>
      <c r="D3425" s="57" t="str">
        <f t="shared" si="991"/>
        <v>1.2133756534177-2.91286261384234i</v>
      </c>
      <c r="E3425" s="57" t="str">
        <f t="shared" si="992"/>
        <v>-36.2780299809417-68.3680285284043i</v>
      </c>
      <c r="F3425" s="57" t="str">
        <f t="shared" si="993"/>
        <v>2.13272021975225-2.08710529946617i</v>
      </c>
      <c r="G3425" s="57" t="str">
        <f t="shared" si="994"/>
        <v>0.555419056186783-0.49691923711139i</v>
      </c>
      <c r="H3425" s="57" t="str">
        <f t="shared" si="995"/>
        <v>0.0530948388747509-36.8702094942985i</v>
      </c>
      <c r="I3425" s="57" t="str">
        <f t="shared" si="996"/>
        <v>-0.2167653807889-0.22214195508026i</v>
      </c>
      <c r="K3425" s="57" t="str">
        <f t="shared" si="997"/>
        <v>0.000468685418452498-0.00071805641215693i</v>
      </c>
      <c r="L3425" s="57" t="str">
        <f t="shared" si="998"/>
        <v>0.000125-0.00135310971455794i</v>
      </c>
      <c r="M3425" s="57" t="str">
        <f t="shared" si="999"/>
        <v>0.0015-0.000652289363917599i</v>
      </c>
      <c r="N3425" s="57">
        <f t="shared" si="1000"/>
        <v>62.204105254540337</v>
      </c>
      <c r="O3425" s="57">
        <f t="shared" si="1001"/>
        <v>31.641545449136238</v>
      </c>
      <c r="P3425" s="371">
        <f t="shared" si="1002"/>
        <v>-31.641545449136238</v>
      </c>
      <c r="Q3425" s="371">
        <f t="shared" si="1003"/>
        <v>117.79589474545966</v>
      </c>
      <c r="R3425" s="12">
        <f t="shared" si="1004"/>
        <v>-62.204105254540337</v>
      </c>
      <c r="S3425" s="57">
        <f t="shared" si="1005"/>
        <v>370.81213735706939</v>
      </c>
      <c r="T3425" s="12">
        <f t="shared" si="988"/>
        <v>-31.641545449136238</v>
      </c>
    </row>
    <row r="3426" spans="1:20" x14ac:dyDescent="0.25">
      <c r="A3426" s="57">
        <f t="shared" si="989"/>
        <v>2338734.9223838272</v>
      </c>
      <c r="B3426" s="12">
        <f t="shared" si="1006"/>
        <v>372221.22347902629</v>
      </c>
      <c r="C3426" s="57" t="str">
        <f t="shared" si="990"/>
        <v>-0.0119478187566384+0.0229634586955125i</v>
      </c>
      <c r="D3426" s="57" t="str">
        <f t="shared" si="991"/>
        <v>1.2056235779133-2.90515028319725i</v>
      </c>
      <c r="E3426" s="57" t="str">
        <f t="shared" si="992"/>
        <v>-36.3291176898356-67.8226699143137i</v>
      </c>
      <c r="F3426" s="57" t="str">
        <f t="shared" si="993"/>
        <v>2.12552481890812-2.08721635674636i</v>
      </c>
      <c r="G3426" s="57" t="str">
        <f t="shared" si="994"/>
        <v>0.553545175727112-0.497124646498595i</v>
      </c>
      <c r="H3426" s="57" t="str">
        <f t="shared" si="995"/>
        <v>0.0525725848979077-36.7301677453933i</v>
      </c>
      <c r="I3426" s="57" t="str">
        <f t="shared" si="996"/>
        <v>-0.215956558179886-0.22055076822206i</v>
      </c>
      <c r="K3426" s="57" t="str">
        <f t="shared" si="997"/>
        <v>0.000467620846586385-0.000716637772595052i</v>
      </c>
      <c r="L3426" s="57" t="str">
        <f t="shared" si="998"/>
        <v>0.000125-0.00134798736258014i</v>
      </c>
      <c r="M3426" s="57" t="str">
        <f t="shared" si="999"/>
        <v>0.0015-0.000649820047736199i</v>
      </c>
      <c r="N3426" s="57">
        <f t="shared" si="1000"/>
        <v>62.512174956990648</v>
      </c>
      <c r="O3426" s="57">
        <f t="shared" si="1001"/>
        <v>31.738793017320663</v>
      </c>
      <c r="P3426" s="371">
        <f t="shared" si="1002"/>
        <v>-31.738793017320663</v>
      </c>
      <c r="Q3426" s="371">
        <f t="shared" si="1003"/>
        <v>117.48782504300935</v>
      </c>
      <c r="R3426" s="12">
        <f t="shared" si="1004"/>
        <v>-62.512174956990648</v>
      </c>
      <c r="S3426" s="57">
        <f t="shared" si="1005"/>
        <v>372.22122347902626</v>
      </c>
      <c r="T3426" s="12">
        <f t="shared" si="988"/>
        <v>-31.738793017320663</v>
      </c>
    </row>
    <row r="3427" spans="1:20" x14ac:dyDescent="0.25">
      <c r="A3427" s="57">
        <f t="shared" si="989"/>
        <v>2347622.1150888857</v>
      </c>
      <c r="B3427" s="12">
        <f t="shared" si="1006"/>
        <v>373635.6641282466</v>
      </c>
      <c r="C3427" s="57" t="str">
        <f t="shared" si="990"/>
        <v>-0.011692529796285+0.0227704110952442i</v>
      </c>
      <c r="D3427" s="57" t="str">
        <f t="shared" si="991"/>
        <v>1.19791202179119-2.89743734074139i</v>
      </c>
      <c r="E3427" s="57" t="str">
        <f t="shared" si="992"/>
        <v>-36.3765784348943-67.2798097711582i</v>
      </c>
      <c r="F3427" s="57" t="str">
        <f t="shared" si="993"/>
        <v>2.11832357057483-2.08730314962799i</v>
      </c>
      <c r="G3427" s="57" t="str">
        <f t="shared" si="994"/>
        <v>0.551669772420297-0.497323068656618i</v>
      </c>
      <c r="H3427" s="57" t="str">
        <f t="shared" si="995"/>
        <v>0.0520550307830307-36.5906605430432i</v>
      </c>
      <c r="I3427" s="57" t="str">
        <f t="shared" si="996"/>
        <v>-0.215148242373485-0.218967881224755i</v>
      </c>
      <c r="K3427" s="57" t="str">
        <f t="shared" si="997"/>
        <v>0.000466554707347371-0.000715221634412843i</v>
      </c>
      <c r="L3427" s="57" t="str">
        <f t="shared" si="998"/>
        <v>0.000125-0.0013428844018531i</v>
      </c>
      <c r="M3427" s="57" t="str">
        <f t="shared" si="999"/>
        <v>0.0015-0.000647360079434347i</v>
      </c>
      <c r="N3427" s="57">
        <f t="shared" si="1000"/>
        <v>62.819653549069884</v>
      </c>
      <c r="O3427" s="57">
        <f t="shared" si="1001"/>
        <v>31.836215545709617</v>
      </c>
      <c r="P3427" s="371">
        <f t="shared" si="1002"/>
        <v>-31.836215545709617</v>
      </c>
      <c r="Q3427" s="371">
        <f t="shared" si="1003"/>
        <v>117.18034645093012</v>
      </c>
      <c r="R3427" s="12">
        <f t="shared" si="1004"/>
        <v>-62.819653549069884</v>
      </c>
      <c r="S3427" s="57">
        <f t="shared" si="1005"/>
        <v>373.63566412824662</v>
      </c>
      <c r="T3427" s="12">
        <f t="shared" si="988"/>
        <v>-31.836215545709617</v>
      </c>
    </row>
    <row r="3428" spans="1:20" x14ac:dyDescent="0.25">
      <c r="A3428" s="57">
        <f t="shared" si="989"/>
        <v>2356543.0791262235</v>
      </c>
      <c r="B3428" s="12">
        <f t="shared" si="1006"/>
        <v>375055.47965193394</v>
      </c>
      <c r="C3428" s="57" t="str">
        <f t="shared" si="990"/>
        <v>-0.0114411209925687+0.0225775930239258i</v>
      </c>
      <c r="D3428" s="57" t="str">
        <f t="shared" si="991"/>
        <v>1.19024088832201-2.88972400801728i</v>
      </c>
      <c r="E3428" s="57" t="str">
        <f t="shared" si="992"/>
        <v>-36.4204549402534-66.7394701233485i</v>
      </c>
      <c r="F3428" s="57" t="str">
        <f t="shared" si="993"/>
        <v>2.11111667505365-2.08736561432676i</v>
      </c>
      <c r="G3428" s="57" t="str">
        <f t="shared" si="994"/>
        <v>0.549792898430292-0.497514489503482i</v>
      </c>
      <c r="H3428" s="57" t="str">
        <f t="shared" si="995"/>
        <v>0.0515421392906642-36.4516858182685i</v>
      </c>
      <c r="I3428" s="57" t="str">
        <f t="shared" si="996"/>
        <v>-0.214340444121661-0.217393276570899i</v>
      </c>
      <c r="K3428" s="57" t="str">
        <f t="shared" si="997"/>
        <v>0.000465487026399283-0.000713807958847736i</v>
      </c>
      <c r="L3428" s="57" t="str">
        <f t="shared" si="998"/>
        <v>0.000125-0.00133780075896901i</v>
      </c>
      <c r="M3428" s="57" t="str">
        <f t="shared" si="999"/>
        <v>0.0015-0.000644909423624578i</v>
      </c>
      <c r="N3428" s="57">
        <f t="shared" si="1000"/>
        <v>63.126537690834326</v>
      </c>
      <c r="O3428" s="57">
        <f t="shared" si="1001"/>
        <v>31.933812328224192</v>
      </c>
      <c r="P3428" s="371">
        <f t="shared" si="1002"/>
        <v>-31.933812328224192</v>
      </c>
      <c r="Q3428" s="371">
        <f t="shared" si="1003"/>
        <v>116.87346230916567</v>
      </c>
      <c r="R3428" s="12">
        <f t="shared" si="1004"/>
        <v>-63.126537690834326</v>
      </c>
      <c r="S3428" s="57">
        <f t="shared" si="1005"/>
        <v>375.05547965193392</v>
      </c>
      <c r="T3428" s="12">
        <f t="shared" si="988"/>
        <v>-31.933812328224192</v>
      </c>
    </row>
    <row r="3429" spans="1:20" x14ac:dyDescent="0.25">
      <c r="A3429" s="57">
        <f t="shared" si="989"/>
        <v>2365497.9428269034</v>
      </c>
      <c r="B3429" s="12">
        <f t="shared" si="1006"/>
        <v>376480.6904746113</v>
      </c>
      <c r="C3429" s="57" t="str">
        <f t="shared" si="990"/>
        <v>-0.0111935559358664+0.0223850365389359i</v>
      </c>
      <c r="D3429" s="57" t="str">
        <f t="shared" si="991"/>
        <v>1.18261007947407-2.88201050489131i</v>
      </c>
      <c r="E3429" s="57" t="str">
        <f t="shared" si="992"/>
        <v>-36.4607899431941-66.2016722999756i</v>
      </c>
      <c r="F3429" s="57" t="str">
        <f t="shared" si="993"/>
        <v>2.10390433328527-2.08740368895384i</v>
      </c>
      <c r="G3429" s="57" t="str">
        <f t="shared" si="994"/>
        <v>0.547914606087588-0.497698895441281i</v>
      </c>
      <c r="H3429" s="57" t="str">
        <f t="shared" si="995"/>
        <v>0.0510338734456151-36.3132415104494i</v>
      </c>
      <c r="I3429" s="57" t="str">
        <f t="shared" si="996"/>
        <v>-0.213533174295913-0.215826936660989i</v>
      </c>
      <c r="K3429" s="57" t="str">
        <f t="shared" si="997"/>
        <v>0.00046441782958838-0.000712396707453392i</v>
      </c>
      <c r="L3429" s="57" t="str">
        <f t="shared" si="998"/>
        <v>0.000125-0.00133273636079798i</v>
      </c>
      <c r="M3429" s="57" t="str">
        <f t="shared" si="999"/>
        <v>0.0015-0.000642468045053374i</v>
      </c>
      <c r="N3429" s="57">
        <f t="shared" si="1000"/>
        <v>63.432824089190674</v>
      </c>
      <c r="O3429" s="57">
        <f t="shared" si="1001"/>
        <v>32.031582658111518</v>
      </c>
      <c r="P3429" s="371">
        <f t="shared" si="1002"/>
        <v>-32.031582658111518</v>
      </c>
      <c r="Q3429" s="371">
        <f t="shared" si="1003"/>
        <v>116.56717591080933</v>
      </c>
      <c r="R3429" s="12">
        <f t="shared" si="1004"/>
        <v>-63.432824089190674</v>
      </c>
      <c r="S3429" s="57">
        <f t="shared" si="1005"/>
        <v>376.48069047461132</v>
      </c>
      <c r="T3429" s="12">
        <f t="shared" si="988"/>
        <v>-32.031582658111518</v>
      </c>
    </row>
    <row r="3430" spans="1:20" x14ac:dyDescent="0.25">
      <c r="A3430" s="57">
        <f t="shared" si="989"/>
        <v>2374486.8350096457</v>
      </c>
      <c r="B3430" s="12">
        <f t="shared" si="1006"/>
        <v>377911.31709841482</v>
      </c>
      <c r="C3430" s="57" t="str">
        <f t="shared" si="990"/>
        <v>-0.0109497981231623+0.0221927730164085i</v>
      </c>
      <c r="D3430" s="57" t="str">
        <f t="shared" si="991"/>
        <v>1.17501949593552-2.8742970495504i</v>
      </c>
      <c r="E3430" s="57" t="str">
        <f t="shared" si="992"/>
        <v>-36.4976261829494-65.6664369399578i</v>
      </c>
      <c r="F3430" s="57" t="str">
        <f t="shared" si="993"/>
        <v>2.09668674682782-2.08741731352482i</v>
      </c>
      <c r="G3430" s="57" t="str">
        <f t="shared" si="994"/>
        <v>0.546034947883469-0.497876273358519i</v>
      </c>
      <c r="H3430" s="57" t="str">
        <f t="shared" si="995"/>
        <v>0.0505301965348794-36.1753255672892i</v>
      </c>
      <c r="I3430" s="57" t="str">
        <f t="shared" si="996"/>
        <v>-0.212726443884771-0.214268843812229i</v>
      </c>
      <c r="K3430" s="57" t="str">
        <f t="shared" si="997"/>
        <v>0.000463347142940825-0.000710987842101783i</v>
      </c>
      <c r="L3430" s="57" t="str">
        <f t="shared" si="998"/>
        <v>0.000125-0.00132769113448693i</v>
      </c>
      <c r="M3430" s="57" t="str">
        <f t="shared" si="999"/>
        <v>0.0015-0.000640035908600689i</v>
      </c>
      <c r="N3430" s="57">
        <f t="shared" si="1000"/>
        <v>63.7385094975768</v>
      </c>
      <c r="O3430" s="57">
        <f t="shared" si="1001"/>
        <v>32.129525828026935</v>
      </c>
      <c r="P3430" s="371">
        <f t="shared" si="1002"/>
        <v>-32.129525828026935</v>
      </c>
      <c r="Q3430" s="371">
        <f t="shared" si="1003"/>
        <v>116.2614905024232</v>
      </c>
      <c r="R3430" s="12">
        <f t="shared" si="1004"/>
        <v>-63.7385094975768</v>
      </c>
      <c r="S3430" s="57">
        <f t="shared" si="1005"/>
        <v>377.91131709841483</v>
      </c>
      <c r="T3430" s="12">
        <f t="shared" si="988"/>
        <v>-32.129525828026935</v>
      </c>
    </row>
    <row r="3431" spans="1:20" x14ac:dyDescent="0.25">
      <c r="A3431" s="57">
        <f t="shared" si="989"/>
        <v>2383509.8849826823</v>
      </c>
      <c r="B3431" s="12">
        <f t="shared" si="1006"/>
        <v>379347.3801033888</v>
      </c>
      <c r="C3431" s="57" t="str">
        <f t="shared" si="990"/>
        <v>-0.0107098109694344+0.0220008331551427i</v>
      </c>
      <c r="D3431" s="57" t="str">
        <f t="shared" si="991"/>
        <v>1.16746903713632-2.8665838584988i</v>
      </c>
      <c r="E3431" s="57" t="str">
        <f t="shared" si="992"/>
        <v>-36.5310063897049-65.1337839973413i</v>
      </c>
      <c r="F3431" s="57" t="str">
        <f t="shared" si="993"/>
        <v>2.08946411783464-2.0874064299682i</v>
      </c>
      <c r="G3431" s="57" t="str">
        <f t="shared" si="994"/>
        <v>0.544153976464236-0.498046610632374i</v>
      </c>
      <c r="H3431" s="57" t="str">
        <f t="shared" si="995"/>
        <v>0.0500310721055887-36.0379359447743i</v>
      </c>
      <c r="I3431" s="57" t="str">
        <f t="shared" si="996"/>
        <v>-0.211920263991237-0.212718980257297i</v>
      </c>
      <c r="K3431" s="57" t="str">
        <f t="shared" si="997"/>
        <v>0.00046227499266017-0.00070958132498527i</v>
      </c>
      <c r="L3431" s="57" t="str">
        <f t="shared" si="998"/>
        <v>0.000125-0.00132266500745859i</v>
      </c>
      <c r="M3431" s="57" t="str">
        <f t="shared" si="999"/>
        <v>0.0015-0.00063761297927943i</v>
      </c>
      <c r="N3431" s="57">
        <f t="shared" si="1000"/>
        <v>64.043590715637151</v>
      </c>
      <c r="O3431" s="57">
        <f t="shared" si="1001"/>
        <v>32.22764113011629</v>
      </c>
      <c r="P3431" s="371">
        <f t="shared" si="1002"/>
        <v>-32.22764113011629</v>
      </c>
      <c r="Q3431" s="371">
        <f t="shared" si="1003"/>
        <v>115.95640928436285</v>
      </c>
      <c r="R3431" s="12">
        <f t="shared" si="1004"/>
        <v>-64.043590715637151</v>
      </c>
      <c r="S3431" s="57">
        <f t="shared" si="1005"/>
        <v>379.34738010338879</v>
      </c>
      <c r="T3431" s="12">
        <f t="shared" si="988"/>
        <v>-32.22764113011629</v>
      </c>
    </row>
    <row r="3432" spans="1:20" x14ac:dyDescent="0.25">
      <c r="A3432" s="57">
        <f t="shared" si="989"/>
        <v>2392567.2225456168</v>
      </c>
      <c r="B3432" s="12">
        <f t="shared" si="1006"/>
        <v>380788.90014778171</v>
      </c>
      <c r="C3432" s="57" t="str">
        <f t="shared" si="990"/>
        <v>-0.0104735578188665+0.0218092469806994i</v>
      </c>
      <c r="D3432" s="57" t="str">
        <f t="shared" si="991"/>
        <v>1.15995860127031-2.85887114655532i</v>
      </c>
      <c r="E3432" s="57" t="str">
        <f t="shared" si="992"/>
        <v>-36.5609732738043-64.6037327467744i</v>
      </c>
      <c r="F3432" s="57" t="str">
        <f t="shared" si="993"/>
        <v>2.08223664903204-2.08737098213361i</v>
      </c>
      <c r="G3432" s="57" t="str">
        <f t="shared" si="994"/>
        <v>0.542271744625393-0.498209895130883i</v>
      </c>
      <c r="H3432" s="57" t="str">
        <f t="shared" si="995"/>
        <v>0.0495364639629888-35.901070607139i</v>
      </c>
      <c r="I3432" s="57" t="str">
        <f t="shared" si="996"/>
        <v>-0.211114645830252-0.21117732814318i</v>
      </c>
      <c r="K3432" s="57" t="str">
        <f t="shared" si="997"/>
        <v>0.000461201405124778-0.000708177118618643i</v>
      </c>
      <c r="L3432" s="57" t="str">
        <f t="shared" si="998"/>
        <v>0.000125-0.00131765790741043i</v>
      </c>
      <c r="M3432" s="57" t="str">
        <f t="shared" si="999"/>
        <v>0.0015-0.000635199222234934i</v>
      </c>
      <c r="N3432" s="57">
        <f t="shared" si="1000"/>
        <v>64.348064588888874</v>
      </c>
      <c r="O3432" s="57">
        <f t="shared" si="1001"/>
        <v>32.32592785609468</v>
      </c>
      <c r="P3432" s="371">
        <f t="shared" si="1002"/>
        <v>-32.32592785609468</v>
      </c>
      <c r="Q3432" s="371">
        <f t="shared" si="1003"/>
        <v>115.65193541111113</v>
      </c>
      <c r="R3432" s="12">
        <f t="shared" si="1004"/>
        <v>-64.348064588888874</v>
      </c>
      <c r="S3432" s="57">
        <f t="shared" si="1005"/>
        <v>380.7889001477817</v>
      </c>
      <c r="T3432" s="12">
        <f t="shared" si="988"/>
        <v>-32.32592785609468</v>
      </c>
    </row>
    <row r="3433" spans="1:20" x14ac:dyDescent="0.25">
      <c r="A3433" s="57">
        <f t="shared" si="989"/>
        <v>2401658.9779912899</v>
      </c>
      <c r="B3433" s="12">
        <f t="shared" si="1006"/>
        <v>382235.89796834328</v>
      </c>
      <c r="C3433" s="57" t="str">
        <f t="shared" si="990"/>
        <v>-0.0102410019558753+0.021618043849672i</v>
      </c>
      <c r="D3433" s="57" t="str">
        <f t="shared" si="991"/>
        <v>1.15248808531701-2.85115912685078i</v>
      </c>
      <c r="E3433" s="57" t="str">
        <f t="shared" si="992"/>
        <v>-36.5875695151565-64.0763017891235i</v>
      </c>
      <c r="F3433" s="57" t="str">
        <f t="shared" si="993"/>
        <v>2.07500454369672-2.0873109157998i</v>
      </c>
      <c r="G3433" s="57" t="str">
        <f t="shared" si="994"/>
        <v>0.540388305305793-0.498366115215036i</v>
      </c>
      <c r="H3433" s="57" t="str">
        <f t="shared" si="995"/>
        <v>0.0490463361684257-35.7647275268258i</v>
      </c>
      <c r="I3433" s="57" t="str">
        <f t="shared" si="996"/>
        <v>-0.21030960072614-0.209643869529994i</v>
      </c>
      <c r="K3433" s="57" t="str">
        <f t="shared" si="997"/>
        <v>0.000460126406885205-0.00070677518584113i</v>
      </c>
      <c r="L3433" s="57" t="str">
        <f t="shared" si="998"/>
        <v>0.000125-0.00131266976231364i</v>
      </c>
      <c r="M3433" s="57" t="str">
        <f t="shared" si="999"/>
        <v>0.0015-0.000632794602744506i</v>
      </c>
      <c r="N3433" s="57">
        <f t="shared" si="1000"/>
        <v>64.65192800838912</v>
      </c>
      <c r="O3433" s="57">
        <f t="shared" si="1001"/>
        <v>32.424385297325166</v>
      </c>
      <c r="P3433" s="371">
        <f t="shared" si="1002"/>
        <v>-32.424385297325166</v>
      </c>
      <c r="Q3433" s="371">
        <f t="shared" si="1003"/>
        <v>115.34807199161088</v>
      </c>
      <c r="R3433" s="12">
        <f t="shared" si="1004"/>
        <v>-64.65192800838912</v>
      </c>
      <c r="S3433" s="57">
        <f t="shared" si="1005"/>
        <v>382.23589796834329</v>
      </c>
      <c r="T3433" s="12">
        <f t="shared" si="988"/>
        <v>-32.424385297325166</v>
      </c>
    </row>
    <row r="3434" spans="1:20" x14ac:dyDescent="0.25">
      <c r="A3434" s="57">
        <f t="shared" si="989"/>
        <v>2410785.2821076568</v>
      </c>
      <c r="B3434" s="12">
        <f t="shared" si="1006"/>
        <v>383688.39438062301</v>
      </c>
      <c r="C3434" s="57" t="str">
        <f t="shared" si="990"/>
        <v>-0.0100121066159579+0.0214272524541275i</v>
      </c>
      <c r="D3434" s="57" t="str">
        <f t="shared" si="991"/>
        <v>1.14505738506337-2.8434480108256i</v>
      </c>
      <c r="E3434" s="57" t="str">
        <f t="shared" si="992"/>
        <v>-36.6108377528458-63.5515090572456i</v>
      </c>
      <c r="F3434" s="57" t="str">
        <f t="shared" si="993"/>
        <v>2.06776800563325-2.08722617868215i</v>
      </c>
      <c r="G3434" s="57" t="str">
        <f t="shared" si="994"/>
        <v>0.538503711581757-0.498515259740792i</v>
      </c>
      <c r="H3434" s="57" t="str">
        <f t="shared" si="995"/>
        <v>0.0485606530373678-35.6289046844503i</v>
      </c>
      <c r="I3434" s="57" t="str">
        <f t="shared" si="996"/>
        <v>-0.209505140110043-0.208118586389882i</v>
      </c>
      <c r="K3434" s="57" t="str">
        <f t="shared" si="997"/>
        <v>0.000459050024661555-0.000705375489818373i</v>
      </c>
      <c r="L3434" s="57" t="str">
        <f t="shared" si="998"/>
        <v>0.000125-0.00130770050041207i</v>
      </c>
      <c r="M3434" s="57" t="str">
        <f t="shared" si="999"/>
        <v>0.0015-0.000630399086216881i</v>
      </c>
      <c r="N3434" s="57">
        <f t="shared" si="1000"/>
        <v>64.955177910390489</v>
      </c>
      <c r="O3434" s="57">
        <f t="shared" si="1001"/>
        <v>32.523012744895524</v>
      </c>
      <c r="P3434" s="371">
        <f t="shared" si="1002"/>
        <v>-32.523012744895524</v>
      </c>
      <c r="Q3434" s="371">
        <f t="shared" si="1003"/>
        <v>115.04482208960951</v>
      </c>
      <c r="R3434" s="12">
        <f t="shared" si="1004"/>
        <v>-64.955177910390489</v>
      </c>
      <c r="S3434" s="57">
        <f t="shared" si="1005"/>
        <v>383.68839438062298</v>
      </c>
      <c r="T3434" s="12">
        <f t="shared" si="988"/>
        <v>-32.523012744895524</v>
      </c>
    </row>
    <row r="3435" spans="1:20" x14ac:dyDescent="0.25">
      <c r="A3435" s="57">
        <f t="shared" si="989"/>
        <v>2419946.2661796664</v>
      </c>
      <c r="B3435" s="12">
        <f t="shared" si="1006"/>
        <v>385146.41027926939</v>
      </c>
      <c r="C3435" s="57" t="str">
        <f t="shared" si="990"/>
        <v>-0.00978683499635252+0.0212369008262151i</v>
      </c>
      <c r="D3435" s="57" t="str">
        <f t="shared" si="991"/>
        <v>1.13766639512539-2.83573800822779i</v>
      </c>
      <c r="E3435" s="57" t="str">
        <f t="shared" si="992"/>
        <v>-36.6308205749486-63.0293718218978i</v>
      </c>
      <c r="F3435" s="57" t="str">
        <f t="shared" si="993"/>
        <v>2.06052723915133-2.08711672044006i</v>
      </c>
      <c r="G3435" s="57" t="str">
        <f t="shared" si="994"/>
        <v>0.536618016661151-0.498657318061014i</v>
      </c>
      <c r="H3435" s="57" t="str">
        <f t="shared" si="995"/>
        <v>0.0480793791374387-35.4936000687625i</v>
      </c>
      <c r="I3435" s="57" t="str">
        <f t="shared" si="996"/>
        <v>-0.208701275517354-0.206601460605914i</v>
      </c>
      <c r="K3435" s="57" t="str">
        <f t="shared" si="997"/>
        <v>0.000457972285340793-0.00070397799404438i</v>
      </c>
      <c r="L3435" s="57" t="str">
        <f t="shared" si="998"/>
        <v>0.000125-0.00130275005022123i</v>
      </c>
      <c r="M3435" s="57" t="str">
        <f t="shared" si="999"/>
        <v>0.0015-0.000628012638191753i</v>
      </c>
      <c r="N3435" s="57">
        <f t="shared" si="1000"/>
        <v>65.257811275999671</v>
      </c>
      <c r="O3435" s="57">
        <f t="shared" si="1001"/>
        <v>32.621809489693035</v>
      </c>
      <c r="P3435" s="371">
        <f t="shared" si="1002"/>
        <v>-32.621809489693035</v>
      </c>
      <c r="Q3435" s="371">
        <f t="shared" si="1003"/>
        <v>114.74218872400033</v>
      </c>
      <c r="R3435" s="12">
        <f t="shared" si="1004"/>
        <v>-65.257811275999671</v>
      </c>
      <c r="S3435" s="57">
        <f t="shared" si="1005"/>
        <v>385.14641027926939</v>
      </c>
      <c r="T3435" s="12">
        <f t="shared" si="988"/>
        <v>-32.621809489693035</v>
      </c>
    </row>
    <row r="3436" spans="1:20" x14ac:dyDescent="0.25">
      <c r="A3436" s="57">
        <f t="shared" si="989"/>
        <v>2429142.0619911486</v>
      </c>
      <c r="B3436" s="12">
        <f t="shared" si="1006"/>
        <v>386609.9666383306</v>
      </c>
      <c r="C3436" s="57" t="str">
        <f t="shared" si="990"/>
        <v>-0.00956515026651502+0.0210470163429311i</v>
      </c>
      <c r="D3436" s="57" t="str">
        <f t="shared" si="991"/>
        <v>1.13031500896968-2.82802932711119i</v>
      </c>
      <c r="E3436" s="57" t="str">
        <f t="shared" si="992"/>
        <v>-36.647560508554-62.5099066977851i</v>
      </c>
      <c r="F3436" s="57" t="str">
        <f t="shared" si="993"/>
        <v>2.05328244904291-2.08698249268382i</v>
      </c>
      <c r="G3436" s="57" t="str">
        <f t="shared" si="994"/>
        <v>0.534731273877443-0.498792280027318i</v>
      </c>
      <c r="H3436" s="57" t="str">
        <f t="shared" si="995"/>
        <v>0.047602479286476-35.3588116766111i</v>
      </c>
      <c r="I3436" s="57" t="str">
        <f t="shared" si="996"/>
        <v>-0.207898018585135-0.205092473971032i</v>
      </c>
      <c r="K3436" s="57" t="str">
        <f t="shared" si="997"/>
        <v>0.000456893215974019-0.000702582662343425i</v>
      </c>
      <c r="L3436" s="57" t="str">
        <f t="shared" si="998"/>
        <v>0.000125-0.00129781834052723i</v>
      </c>
      <c r="M3436" s="57" t="str">
        <f t="shared" si="999"/>
        <v>0.0015-0.000625635224339262i</v>
      </c>
      <c r="N3436" s="57">
        <f t="shared" si="1000"/>
        <v>65.559825130824464</v>
      </c>
      <c r="O3436" s="57">
        <f t="shared" si="1001"/>
        <v>32.720774822478361</v>
      </c>
      <c r="P3436" s="371">
        <f t="shared" si="1002"/>
        <v>-32.720774822478361</v>
      </c>
      <c r="Q3436" s="371">
        <f t="shared" si="1003"/>
        <v>114.44017486917554</v>
      </c>
      <c r="R3436" s="12">
        <f t="shared" si="1004"/>
        <v>-65.559825130824464</v>
      </c>
      <c r="S3436" s="57">
        <f t="shared" si="1005"/>
        <v>386.6099666383306</v>
      </c>
      <c r="T3436" s="12">
        <f t="shared" ref="T3436:T3499" si="1007">P3436</f>
        <v>-32.720774822478361</v>
      </c>
    </row>
    <row r="3437" spans="1:20" x14ac:dyDescent="0.25">
      <c r="A3437" s="57">
        <f t="shared" ref="A3437:A3500" si="1008">2*PI()*B3437</f>
        <v>2438372.801826715</v>
      </c>
      <c r="B3437" s="12">
        <f t="shared" si="1006"/>
        <v>388079.08451155626</v>
      </c>
      <c r="C3437" s="57" t="str">
        <f t="shared" ref="C3437:C3500" si="1009">IMPRODUCT(D3437,E3437,$C$40,,K3437,$C$41)</f>
        <v>-0.0093470155784069+0.0208576257310383i</v>
      </c>
      <c r="D3437" s="57" t="str">
        <f t="shared" ref="D3437:D3500" si="1010">IMDIV(IMPRODUCT($C$37,$C$38,COMPLEX(1,A3437/$C$38)),IMSUM(-1*A3437*A3437/$C$39,COMPLEX(0,1*A3437)))</f>
        <v>1.12300311893486-2.8203221738338i</v>
      </c>
      <c r="E3437" s="57" t="str">
        <f t="shared" ref="E3437:E3500" si="1011">IMDIV(IMPRODUCT(IMSUM(F3437,G3437),$C$29,H3437),IMSUM(1,I3437))</f>
        <v>-36.6611000099902-61.9931296497368i</v>
      </c>
      <c r="F3437" s="57" t="str">
        <f t="shared" ref="F3437:F3500" si="1012">IMDIV(IMPRODUCT($C$14,$C$15,COMPLEX(1,A3437/$C$15)),IMSUM(-1*A3437*A3437/$C$16,COMPLEX(0,A3437)))</f>
        <v>2.04603384055928-2.08682344898128i</v>
      </c>
      <c r="G3437" s="57" t="str">
        <f t="shared" ref="G3437:G3500" si="1013">IMDIV(1,COMPLEX(1,A3437*$C$9*$C$10))</f>
        <v>0.532843536683713-0.498920135991829i</v>
      </c>
      <c r="H3437" s="57" t="str">
        <f t="shared" ref="H3437:H3500" si="1014">IMDIV($C$3,IMSUM(K3437,COMPLEX(0,$C$28*A3437)))</f>
        <v>0.0471299185506123-35.2245375129066i</v>
      </c>
      <c r="I3437" s="57" t="str">
        <f t="shared" ref="I3437:I3500" si="1015">IMPRODUCT(F3437,$C$29,H3437,$C$31)</f>
        <v>-0.207095381049529-0.203591608187027i</v>
      </c>
      <c r="K3437" s="57" t="str">
        <f t="shared" ref="K3437:K3500" si="1016">IF($C$26&lt;=0,IMDIV(1,IMSUM(IMDIV(1,L3437),1/$C$18)),IMDIV(1,IMSUM(IMDIV(1,L3437),1/$C$18,IMDIV(1,M3437))))</f>
        <v>0.000455812843773713-0.000701189458871943i</v>
      </c>
      <c r="L3437" s="57" t="str">
        <f t="shared" ref="L3437:L3500" si="1017">IMSUM($C$21/$C$22,IMDIV(1,COMPLEX(0,$C$20*$C$22*A3437)))</f>
        <v>0.000125-0.00129290530038576i</v>
      </c>
      <c r="M3437" s="57" t="str">
        <f t="shared" ref="M3437:M3500" si="1018">IMSUM($C$25/$C$26,IMDIV(1,COMPLEX(0,$C$24*$C$26*A3437)))</f>
        <v>0.0015-0.000623266810459517i</v>
      </c>
      <c r="N3437" s="57">
        <f t="shared" ref="N3437:N3500" si="1019">ABS(R3437)</f>
        <v>65.86121654462012</v>
      </c>
      <c r="O3437" s="57">
        <f t="shared" ref="O3437:O3500" si="1020">ABS(P3437)</f>
        <v>32.819908033957581</v>
      </c>
      <c r="P3437" s="371">
        <f t="shared" ref="P3437:P3500" si="1021">20*LOG10(IMABS(C3437))</f>
        <v>-32.819908033957581</v>
      </c>
      <c r="Q3437" s="371">
        <f t="shared" ref="Q3437:Q3500" si="1022">IMARGUMENT(C3437)*180/PI()</f>
        <v>114.13878345537988</v>
      </c>
      <c r="R3437" s="12">
        <f t="shared" ref="R3437:R3500" si="1023">IF(Q3437&lt;0,Q3437+180,Q3437-180)</f>
        <v>-65.86121654462012</v>
      </c>
      <c r="S3437" s="57">
        <f t="shared" ref="S3437:S3500" si="1024">B3437/1000</f>
        <v>388.07908451155623</v>
      </c>
      <c r="T3437" s="12">
        <f t="shared" si="1007"/>
        <v>-32.819908033957581</v>
      </c>
    </row>
    <row r="3438" spans="1:20" x14ac:dyDescent="0.25">
      <c r="A3438" s="57">
        <f t="shared" si="1008"/>
        <v>2447638.6184736565</v>
      </c>
      <c r="B3438" s="12">
        <f t="shared" ref="B3438:B3501" si="1025">B3437*(1+B$42)</f>
        <v>389553.78503270017</v>
      </c>
      <c r="C3438" s="57" t="str">
        <f t="shared" si="1009"/>
        <v>-0.00913239407659365+0.0206687550721329i</v>
      </c>
      <c r="D3438" s="57" t="str">
        <f t="shared" si="1010"/>
        <v>1.11573061625285-2.81261675305654i</v>
      </c>
      <c r="E3438" s="57" t="str">
        <f t="shared" si="1011"/>
        <v>-36.6714814552615-61.4790559990069i</v>
      </c>
      <c r="F3438" s="57" t="str">
        <f t="shared" si="1012"/>
        <v>2.03878161938795-2.08663954486419i</v>
      </c>
      <c r="G3438" s="57" t="str">
        <f t="shared" si="1013"/>
        <v>0.530954858646652-0.49904087680887i</v>
      </c>
      <c r="H3438" s="57" t="str">
        <f t="shared" si="1014"/>
        <v>0.0466616622423715-35.0907755905846i</v>
      </c>
      <c r="I3438" s="57" t="str">
        <f t="shared" si="1015"/>
        <v>-0.206293374743174-0.202098844863544i</v>
      </c>
      <c r="K3438" s="57" t="str">
        <f t="shared" si="1016"/>
        <v>0.000454731196110926-0.000699798348120357i</v>
      </c>
      <c r="L3438" s="57" t="str">
        <f t="shared" si="1017"/>
        <v>0.000125-0.0012880108591211i</v>
      </c>
      <c r="M3438" s="57" t="str">
        <f t="shared" si="1018"/>
        <v>0.0015-0.000620907362482085i</v>
      </c>
      <c r="N3438" s="57">
        <f t="shared" si="1019"/>
        <v>66.161982630933338</v>
      </c>
      <c r="O3438" s="57">
        <f t="shared" si="1020"/>
        <v>32.919208414852918</v>
      </c>
      <c r="P3438" s="371">
        <f t="shared" si="1021"/>
        <v>-32.919208414852918</v>
      </c>
      <c r="Q3438" s="371">
        <f t="shared" si="1022"/>
        <v>113.83801736906666</v>
      </c>
      <c r="R3438" s="12">
        <f t="shared" si="1023"/>
        <v>-66.161982630933338</v>
      </c>
      <c r="S3438" s="57">
        <f t="shared" si="1024"/>
        <v>389.55378503270015</v>
      </c>
      <c r="T3438" s="12">
        <f t="shared" si="1007"/>
        <v>-32.919208414852918</v>
      </c>
    </row>
    <row r="3439" spans="1:20" x14ac:dyDescent="0.25">
      <c r="A3439" s="57">
        <f t="shared" si="1008"/>
        <v>2456939.6452238569</v>
      </c>
      <c r="B3439" s="12">
        <f t="shared" si="1025"/>
        <v>391034.08941582445</v>
      </c>
      <c r="C3439" s="57" t="str">
        <f t="shared" si="1009"/>
        <v>-0.00892124890815467+0.0204804298078529i</v>
      </c>
      <c r="D3439" s="57" t="str">
        <f t="shared" si="1010"/>
        <v>1.10849739107006-2.8049132677421i</v>
      </c>
      <c r="E3439" s="57" t="str">
        <f t="shared" si="1011"/>
        <v>-36.6787471306882-60.9677004296921i</v>
      </c>
      <c r="F3439" s="57" t="str">
        <f t="shared" si="1012"/>
        <v>2.03152599162946-2.08643073783411i</v>
      </c>
      <c r="G3439" s="57" t="str">
        <f t="shared" si="1013"/>
        <v>0.529065293440517-0.499154493836544i</v>
      </c>
      <c r="H3439" s="57" t="str">
        <f t="shared" si="1014"/>
        <v>0.0461976759187948-34.9575239305702i</v>
      </c>
      <c r="I3439" s="57" t="str">
        <f t="shared" si="1015"/>
        <v>-0.205492011592595-0.200614165517123i</v>
      </c>
      <c r="K3439" s="57" t="str">
        <f t="shared" si="1016"/>
        <v>0.000453648300512479-0.000698409294914907i</v>
      </c>
      <c r="L3439" s="57" t="str">
        <f t="shared" si="1017"/>
        <v>0.000125-0.00128313494632506i</v>
      </c>
      <c r="M3439" s="57" t="str">
        <f t="shared" si="1018"/>
        <v>0.0015-0.000618556846465516i</v>
      </c>
      <c r="N3439" s="57">
        <f t="shared" si="1019"/>
        <v>66.462120546738475</v>
      </c>
      <c r="O3439" s="57">
        <f t="shared" si="1020"/>
        <v>33.018675255971679</v>
      </c>
      <c r="P3439" s="371">
        <f t="shared" si="1021"/>
        <v>-33.018675255971679</v>
      </c>
      <c r="Q3439" s="371">
        <f t="shared" si="1022"/>
        <v>113.53787945326152</v>
      </c>
      <c r="R3439" s="12">
        <f t="shared" si="1023"/>
        <v>-66.462120546738475</v>
      </c>
      <c r="S3439" s="57">
        <f t="shared" si="1024"/>
        <v>391.03408941582444</v>
      </c>
      <c r="T3439" s="12">
        <f t="shared" si="1007"/>
        <v>-33.018675255971679</v>
      </c>
    </row>
    <row r="3440" spans="1:20" x14ac:dyDescent="0.25">
      <c r="A3440" s="57">
        <f t="shared" si="1008"/>
        <v>2466276.0158757074</v>
      </c>
      <c r="B3440" s="12">
        <f t="shared" si="1025"/>
        <v>392520.01895560458</v>
      </c>
      <c r="C3440" s="57" t="str">
        <f t="shared" si="1009"/>
        <v>-0.00871354323240045+0.0202926747452234i</v>
      </c>
      <c r="D3440" s="57" t="str">
        <f t="shared" si="1010"/>
        <v>1.10130333246841-2.79721191915418i</v>
      </c>
      <c r="E3440" s="57" t="str">
        <f t="shared" si="1011"/>
        <v>-36.6829392237576-60.459076995265i</v>
      </c>
      <c r="F3440" s="57" t="str">
        <f t="shared" si="1012"/>
        <v>2.02426716377415-2.08619698736812i</v>
      </c>
      <c r="G3440" s="57" t="str">
        <f t="shared" si="1013"/>
        <v>0.527174894841078-0.499260978938247i</v>
      </c>
      <c r="H3440" s="57" t="str">
        <f t="shared" si="1014"/>
        <v>0.0457379253795762-34.8247805617417i</v>
      </c>
      <c r="I3440" s="57" t="str">
        <f t="shared" si="1015"/>
        <v>-0.204691303615609-0.199137551570277i</v>
      </c>
      <c r="K3440" s="57" t="str">
        <f t="shared" si="1016"/>
        <v>0.000452564184658067-0.000697022264419409i</v>
      </c>
      <c r="L3440" s="57" t="str">
        <f t="shared" si="1017"/>
        <v>0.000125-0.00127827749185601i</v>
      </c>
      <c r="M3440" s="57" t="str">
        <f t="shared" si="1018"/>
        <v>0.0015-0.000616215228596847i</v>
      </c>
      <c r="N3440" s="57">
        <f t="shared" si="1019"/>
        <v>66.761627492074979</v>
      </c>
      <c r="O3440" s="57">
        <f t="shared" si="1020"/>
        <v>33.118307848273837</v>
      </c>
      <c r="P3440" s="371">
        <f t="shared" si="1021"/>
        <v>-33.118307848273837</v>
      </c>
      <c r="Q3440" s="371">
        <f t="shared" si="1022"/>
        <v>113.23837250792502</v>
      </c>
      <c r="R3440" s="12">
        <f t="shared" si="1023"/>
        <v>-66.761627492074979</v>
      </c>
      <c r="S3440" s="57">
        <f t="shared" si="1024"/>
        <v>392.5200189556046</v>
      </c>
      <c r="T3440" s="12">
        <f t="shared" si="1007"/>
        <v>-33.118307848273837</v>
      </c>
    </row>
    <row r="3441" spans="1:20" x14ac:dyDescent="0.25">
      <c r="A3441" s="57">
        <f t="shared" si="1008"/>
        <v>2475647.864736035</v>
      </c>
      <c r="B3441" s="12">
        <f t="shared" si="1025"/>
        <v>394011.59502763586</v>
      </c>
      <c r="C3441" s="57" t="str">
        <f t="shared" si="1009"/>
        <v>-0.00850924023039965+0.0201055140621309i</v>
      </c>
      <c r="D3441" s="57" t="str">
        <f t="shared" si="1010"/>
        <v>1.09414832848632-2.78951290685681i</v>
      </c>
      <c r="E3441" s="57" t="str">
        <f t="shared" si="1011"/>
        <v>-36.6840998141785-59.9531991252108i</v>
      </c>
      <c r="F3441" s="57" t="str">
        <f t="shared" si="1012"/>
        <v>2.01700534267877-2.08593825492409i</v>
      </c>
      <c r="G3441" s="57" t="str">
        <f t="shared" si="1013"/>
        <v>0.525283716719523-0.499360324484081i</v>
      </c>
      <c r="H3441" s="57" t="str">
        <f t="shared" si="1014"/>
        <v>0.0452823766652278-34.692543520895i</v>
      </c>
      <c r="I3441" s="57" t="str">
        <f t="shared" si="1015"/>
        <v>-0.203891262918704-0.197668984350601i</v>
      </c>
      <c r="K3441" s="57" t="str">
        <f t="shared" si="1016"/>
        <v>0.000451478876377379-0.000695637222136999i</v>
      </c>
      <c r="L3441" s="57" t="str">
        <f t="shared" si="1017"/>
        <v>0.000125-0.00127343842583783i</v>
      </c>
      <c r="M3441" s="57" t="str">
        <f t="shared" si="1018"/>
        <v>0.0015-0.000613882475191123i</v>
      </c>
      <c r="N3441" s="57">
        <f t="shared" si="1019"/>
        <v>67.060500709675836</v>
      </c>
      <c r="O3441" s="57">
        <f t="shared" si="1020"/>
        <v>33.218105482938199</v>
      </c>
      <c r="P3441" s="371">
        <f t="shared" si="1021"/>
        <v>-33.218105482938199</v>
      </c>
      <c r="Q3441" s="371">
        <f t="shared" si="1022"/>
        <v>112.93949929032416</v>
      </c>
      <c r="R3441" s="12">
        <f t="shared" si="1023"/>
        <v>-67.060500709675836</v>
      </c>
      <c r="S3441" s="57">
        <f t="shared" si="1024"/>
        <v>394.01159502763585</v>
      </c>
      <c r="T3441" s="12">
        <f t="shared" si="1007"/>
        <v>-33.218105482938199</v>
      </c>
    </row>
    <row r="3442" spans="1:20" x14ac:dyDescent="0.25">
      <c r="A3442" s="57">
        <f t="shared" si="1008"/>
        <v>2485055.3266220321</v>
      </c>
      <c r="B3442" s="12">
        <f t="shared" si="1025"/>
        <v>395508.83908874088</v>
      </c>
      <c r="C3442" s="57" t="str">
        <f t="shared" si="1009"/>
        <v>-0.00830830311431155+0.0199189713129249i</v>
      </c>
      <c r="D3442" s="57" t="str">
        <f t="shared" si="1010"/>
        <v>1.08703226613948-2.78181642871406i</v>
      </c>
      <c r="E3442" s="57" t="str">
        <f t="shared" si="1011"/>
        <v>-36.6822708651503-59.4500796317668i</v>
      </c>
      <c r="F3442" s="57" t="str">
        <f t="shared" si="1012"/>
        <v>2.00974073554297-2.08565450394571i</v>
      </c>
      <c r="G3442" s="57" t="str">
        <f t="shared" si="1013"/>
        <v>0.523391813036346-0.499452523352193i</v>
      </c>
      <c r="H3442" s="57" t="str">
        <f t="shared" si="1014"/>
        <v>0.0448309960552592-34.560810852708i</v>
      </c>
      <c r="I3442" s="57" t="str">
        <f t="shared" si="1015"/>
        <v>-0.203091901694436-0.196208445089907i</v>
      </c>
      <c r="K3442" s="57" t="str">
        <f t="shared" si="1016"/>
        <v>0.000450392403647168-0.000694254133911833i</v>
      </c>
      <c r="L3442" s="57" t="str">
        <f t="shared" si="1017"/>
        <v>0.000125-0.00126861767865892i</v>
      </c>
      <c r="M3442" s="57" t="str">
        <f t="shared" si="1018"/>
        <v>0.0015-0.000611558552690896i</v>
      </c>
      <c r="N3442" s="57">
        <f t="shared" si="1019"/>
        <v>67.358737484599914</v>
      </c>
      <c r="O3442" s="57">
        <f t="shared" si="1020"/>
        <v>33.318067451426636</v>
      </c>
      <c r="P3442" s="371">
        <f t="shared" si="1021"/>
        <v>-33.318067451426636</v>
      </c>
      <c r="Q3442" s="371">
        <f t="shared" si="1022"/>
        <v>112.64126251540009</v>
      </c>
      <c r="R3442" s="12">
        <f t="shared" si="1023"/>
        <v>-67.358737484599914</v>
      </c>
      <c r="S3442" s="57">
        <f t="shared" si="1024"/>
        <v>395.5088390887409</v>
      </c>
      <c r="T3442" s="12">
        <f t="shared" si="1007"/>
        <v>-33.318067451426636</v>
      </c>
    </row>
    <row r="3443" spans="1:20" x14ac:dyDescent="0.25">
      <c r="A3443" s="57">
        <f t="shared" si="1008"/>
        <v>2494498.5368631957</v>
      </c>
      <c r="B3443" s="12">
        <f t="shared" si="1025"/>
        <v>397011.77267727809</v>
      </c>
      <c r="C3443" s="57" t="str">
        <f t="shared" si="1009"/>
        <v>-0.00811069513652609+0.0197330694341351i</v>
      </c>
      <c r="D3443" s="57" t="str">
        <f t="shared" si="1010"/>
        <v>1.07995503144153-2.77412268088975i</v>
      </c>
      <c r="E3443" s="57" t="str">
        <f t="shared" si="1011"/>
        <v>-36.6774942148317-58.9497307167544i</v>
      </c>
      <c r="F3443" s="57" t="str">
        <f t="shared" si="1012"/>
        <v>2.0024735498858-2.08534569986708i</v>
      </c>
      <c r="G3443" s="57" t="str">
        <f t="shared" si="1013"/>
        <v>0.521499237835223-0.49953756893001i</v>
      </c>
      <c r="H3443" s="57" t="str">
        <f t="shared" si="1014"/>
        <v>0.0443837500663787-34.4295806097049i</v>
      </c>
      <c r="I3443" s="57" t="str">
        <f t="shared" si="1015"/>
        <v>-0.202293232218797-0.194755914923403i</v>
      </c>
      <c r="K3443" s="57" t="str">
        <f t="shared" si="1016"/>
        <v>0.000449304794588279-0.000692872965930754i</v>
      </c>
      <c r="L3443" s="57" t="str">
        <f t="shared" si="1017"/>
        <v>0.000125-0.00126381518097123i</v>
      </c>
      <c r="M3443" s="57" t="str">
        <f t="shared" si="1018"/>
        <v>0.0015-0.000609243427665768i</v>
      </c>
      <c r="N3443" s="57">
        <f t="shared" si="1019"/>
        <v>67.656335143856055</v>
      </c>
      <c r="O3443" s="57">
        <f t="shared" si="1020"/>
        <v>33.418193045548065</v>
      </c>
      <c r="P3443" s="371">
        <f t="shared" si="1021"/>
        <v>-33.418193045548065</v>
      </c>
      <c r="Q3443" s="371">
        <f t="shared" si="1022"/>
        <v>112.34366485614395</v>
      </c>
      <c r="R3443" s="12">
        <f t="shared" si="1023"/>
        <v>-67.656335143856055</v>
      </c>
      <c r="S3443" s="57">
        <f t="shared" si="1024"/>
        <v>397.01177267727809</v>
      </c>
      <c r="T3443" s="12">
        <f t="shared" si="1007"/>
        <v>-33.418193045548065</v>
      </c>
    </row>
    <row r="3444" spans="1:20" x14ac:dyDescent="0.25">
      <c r="A3444" s="57">
        <f t="shared" si="1008"/>
        <v>2503977.6313032759</v>
      </c>
      <c r="B3444" s="12">
        <f t="shared" si="1025"/>
        <v>398520.41741345177</v>
      </c>
      <c r="C3444" s="57" t="str">
        <f t="shared" si="1009"/>
        <v>-0.00791637959861118+0.0195478307503074i</v>
      </c>
      <c r="D3444" s="57" t="str">
        <f t="shared" si="1010"/>
        <v>1.07291650942463-2.76643185784769i</v>
      </c>
      <c r="E3444" s="57" t="str">
        <f t="shared" si="1011"/>
        <v>-36.6698115680223-58.4521639785074i</v>
      </c>
      <c r="F3444" s="57" t="str">
        <f t="shared" si="1012"/>
        <v>1.99520399352207-2.08501181011705i</v>
      </c>
      <c r="G3444" s="57" t="str">
        <f t="shared" si="1013"/>
        <v>0.519606045236849-0.499615455115402i</v>
      </c>
      <c r="H3444" s="57" t="str">
        <f t="shared" si="1014"/>
        <v>0.0439406054507141-34.2988508522215i</v>
      </c>
      <c r="I3444" s="57" t="str">
        <f t="shared" si="1015"/>
        <v>-0.201495266848601-0.193311374888902i</v>
      </c>
      <c r="K3444" s="57" t="str">
        <f t="shared" si="1016"/>
        <v>0.000448216077462655-0.000691493684724912i</v>
      </c>
      <c r="L3444" s="57" t="str">
        <f t="shared" si="1017"/>
        <v>0.000125-0.00125903086368921i</v>
      </c>
      <c r="M3444" s="57" t="str">
        <f t="shared" si="1018"/>
        <v>0.0015-0.000606937066811881i</v>
      </c>
      <c r="N3444" s="57">
        <f t="shared" si="1019"/>
        <v>67.953291056027282</v>
      </c>
      <c r="O3444" s="57">
        <f t="shared" si="1020"/>
        <v>33.518481557518975</v>
      </c>
      <c r="P3444" s="371">
        <f t="shared" si="1021"/>
        <v>-33.518481557518975</v>
      </c>
      <c r="Q3444" s="371">
        <f t="shared" si="1022"/>
        <v>112.04670894397272</v>
      </c>
      <c r="R3444" s="12">
        <f t="shared" si="1023"/>
        <v>-67.953291056027282</v>
      </c>
      <c r="S3444" s="57">
        <f t="shared" si="1024"/>
        <v>398.52041741345175</v>
      </c>
      <c r="T3444" s="12">
        <f t="shared" si="1007"/>
        <v>-33.518481557518975</v>
      </c>
    </row>
    <row r="3445" spans="1:20" x14ac:dyDescent="0.25">
      <c r="A3445" s="57">
        <f t="shared" si="1008"/>
        <v>2513492.7463022284</v>
      </c>
      <c r="B3445" s="12">
        <f t="shared" si="1025"/>
        <v>400034.79499962291</v>
      </c>
      <c r="C3445" s="57" t="str">
        <f t="shared" si="1009"/>
        <v>-0.00772531986006488+0.0193632769799448i</v>
      </c>
      <c r="D3445" s="57" t="str">
        <f t="shared" si="1010"/>
        <v>1.06591658415986-2.75874415235187i</v>
      </c>
      <c r="E3445" s="57" t="str">
        <f t="shared" si="1011"/>
        <v>-36.6592644880491-57.9573904188792i</v>
      </c>
      <c r="F3445" s="57" t="str">
        <f t="shared" si="1012"/>
        <v>1.98793227453866-2.08465280412319i</v>
      </c>
      <c r="G3445" s="57" t="str">
        <f t="shared" si="1013"/>
        <v>0.517712289432774-0.499686176317746i</v>
      </c>
      <c r="H3445" s="57" t="str">
        <f t="shared" si="1014"/>
        <v>0.0435015291940536-34.1686196483705i</v>
      </c>
      <c r="I3445" s="57" t="str">
        <f t="shared" si="1015"/>
        <v>-0.200698018018859-0.191874805926071i</v>
      </c>
      <c r="K3445" s="57" t="str">
        <f t="shared" si="1016"/>
        <v>0.000447126280670315-0.000690116257171357i</v>
      </c>
      <c r="L3445" s="57" t="str">
        <f t="shared" si="1017"/>
        <v>0.000125-0.00125426465798886i</v>
      </c>
      <c r="M3445" s="57" t="str">
        <f t="shared" si="1018"/>
        <v>0.0015-0.000604639436951465i</v>
      </c>
      <c r="N3445" s="57">
        <f t="shared" si="1019"/>
        <v>68.249602630891985</v>
      </c>
      <c r="O3445" s="57">
        <f t="shared" si="1020"/>
        <v>33.618932280024126</v>
      </c>
      <c r="P3445" s="371">
        <f t="shared" si="1021"/>
        <v>-33.618932280024126</v>
      </c>
      <c r="Q3445" s="371">
        <f t="shared" si="1022"/>
        <v>111.75039736910801</v>
      </c>
      <c r="R3445" s="12">
        <f t="shared" si="1023"/>
        <v>-68.249602630891985</v>
      </c>
      <c r="S3445" s="57">
        <f t="shared" si="1024"/>
        <v>400.03479499962293</v>
      </c>
      <c r="T3445" s="12">
        <f t="shared" si="1007"/>
        <v>-33.618932280024126</v>
      </c>
    </row>
    <row r="3446" spans="1:20" x14ac:dyDescent="0.25">
      <c r="A3446" s="57">
        <f t="shared" si="1008"/>
        <v>2523044.0187381771</v>
      </c>
      <c r="B3446" s="12">
        <f t="shared" si="1025"/>
        <v>401554.9272206215</v>
      </c>
      <c r="C3446" s="57" t="str">
        <f t="shared" si="1009"/>
        <v>-0.00753747934687395+0.0191794292415521i</v>
      </c>
      <c r="D3446" s="57" t="str">
        <f t="shared" si="1010"/>
        <v>1.05895513877756-2.75105975546704i</v>
      </c>
      <c r="E3446" s="57" t="str">
        <f t="shared" si="1011"/>
        <v>-36.6458943888581-57.4654204503296i</v>
      </c>
      <c r="F3446" s="57" t="str">
        <f t="shared" si="1012"/>
        <v>1.98065860127072-2.08426865331536i</v>
      </c>
      <c r="G3446" s="57" t="str">
        <f t="shared" si="1013"/>
        <v>0.515818024679212-0.499749727458903i</v>
      </c>
      <c r="H3446" s="57" t="str">
        <f t="shared" si="1014"/>
        <v>0.0430664885141032-34.0388850740059i</v>
      </c>
      <c r="I3446" s="57" t="str">
        <f t="shared" si="1015"/>
        <v>-0.199901498240137-0.190446188875693i</v>
      </c>
      <c r="K3446" s="57" t="str">
        <f t="shared" si="1016"/>
        <v>0.000446035432746286-0.000688740650494574i</v>
      </c>
      <c r="L3446" s="57" t="str">
        <f t="shared" si="1017"/>
        <v>0.000125-0.00124951649530669i</v>
      </c>
      <c r="M3446" s="57" t="str">
        <f t="shared" si="1018"/>
        <v>0.0015-0.000602350505032344i</v>
      </c>
      <c r="N3446" s="57">
        <f t="shared" si="1019"/>
        <v>68.54526731904258</v>
      </c>
      <c r="O3446" s="57">
        <f t="shared" si="1020"/>
        <v>33.719544506275348</v>
      </c>
      <c r="P3446" s="371">
        <f t="shared" si="1021"/>
        <v>-33.719544506275348</v>
      </c>
      <c r="Q3446" s="371">
        <f t="shared" si="1022"/>
        <v>111.45473268095742</v>
      </c>
      <c r="R3446" s="12">
        <f t="shared" si="1023"/>
        <v>-68.54526731904258</v>
      </c>
      <c r="S3446" s="57">
        <f t="shared" si="1024"/>
        <v>401.55492722062149</v>
      </c>
      <c r="T3446" s="12">
        <f t="shared" si="1007"/>
        <v>-33.719544506275348</v>
      </c>
    </row>
    <row r="3447" spans="1:20" x14ac:dyDescent="0.25">
      <c r="A3447" s="57">
        <f t="shared" si="1008"/>
        <v>2532631.5860093823</v>
      </c>
      <c r="B3447" s="12">
        <f t="shared" si="1025"/>
        <v>403080.83594405989</v>
      </c>
      <c r="C3447" s="57" t="str">
        <f t="shared" si="1009"/>
        <v>-0.00735282155987833+0.0189963080597798i</v>
      </c>
      <c r="D3447" s="57" t="str">
        <f t="shared" si="1010"/>
        <v>1.05203205548741-2.74337885655937i</v>
      </c>
      <c r="E3447" s="57" t="str">
        <f t="shared" si="1011"/>
        <v>-36.6297425273144-56.9762639030893i</v>
      </c>
      <c r="F3447" s="57" t="str">
        <f t="shared" si="1012"/>
        <v>1.97338318227791-2.08385933112909i</v>
      </c>
      <c r="G3447" s="57" t="str">
        <f t="shared" si="1013"/>
        <v>0.513923305290834-0.499806103974109i</v>
      </c>
      <c r="H3447" s="57" t="str">
        <f t="shared" si="1014"/>
        <v>0.042635450858766-33.9096452126886i</v>
      </c>
      <c r="I3447" s="57" t="str">
        <f t="shared" si="1015"/>
        <v>-0.19910572009594-0.189025504478993i</v>
      </c>
      <c r="K3447" s="57" t="str">
        <f t="shared" si="1016"/>
        <v>0.000444943562357528-0.000687366832268008i</v>
      </c>
      <c r="L3447" s="57" t="str">
        <f t="shared" si="1017"/>
        <v>0.000125-0.0012447863073388i</v>
      </c>
      <c r="M3447" s="57" t="str">
        <f t="shared" si="1018"/>
        <v>0.0015-0.000600070238127461i</v>
      </c>
      <c r="N3447" s="57">
        <f t="shared" si="1019"/>
        <v>68.840282611503682</v>
      </c>
      <c r="O3447" s="57">
        <f t="shared" si="1020"/>
        <v>33.820317530068515</v>
      </c>
      <c r="P3447" s="371">
        <f t="shared" si="1021"/>
        <v>-33.820317530068515</v>
      </c>
      <c r="Q3447" s="371">
        <f t="shared" si="1022"/>
        <v>111.15971738849632</v>
      </c>
      <c r="R3447" s="12">
        <f t="shared" si="1023"/>
        <v>-68.840282611503682</v>
      </c>
      <c r="S3447" s="57">
        <f t="shared" si="1024"/>
        <v>403.08083594405991</v>
      </c>
      <c r="T3447" s="12">
        <f t="shared" si="1007"/>
        <v>-33.820317530068515</v>
      </c>
    </row>
    <row r="3448" spans="1:20" x14ac:dyDescent="0.25">
      <c r="A3448" s="57">
        <f t="shared" si="1008"/>
        <v>2542255.5860362179</v>
      </c>
      <c r="B3448" s="12">
        <f t="shared" si="1025"/>
        <v>404612.54312064731</v>
      </c>
      <c r="C3448" s="57" t="str">
        <f t="shared" si="1009"/>
        <v>-0.00717131008294235+0.0188139333716597i</v>
      </c>
      <c r="D3448" s="57" t="str">
        <f t="shared" si="1010"/>
        <v>1.04514721559852-2.73570164329749i</v>
      </c>
      <c r="E3448" s="57" t="str">
        <f t="shared" si="1011"/>
        <v>-36.6108499957036-56.4899300323912i</v>
      </c>
      <c r="F3448" s="57" t="str">
        <f t="shared" si="1012"/>
        <v>1.96610622632048-2.08342481300842i</v>
      </c>
      <c r="G3448" s="57" t="str">
        <f t="shared" si="1013"/>
        <v>0.512028185634554-0.499855301812775i</v>
      </c>
      <c r="H3448" s="57" t="str">
        <f t="shared" si="1014"/>
        <v>0.04220838390444-33.7808981556528i</v>
      </c>
      <c r="I3448" s="57" t="str">
        <f t="shared" si="1015"/>
        <v>-0.198310696240068-0.187612733376978i</v>
      </c>
      <c r="K3448" s="57" t="str">
        <f t="shared" si="1016"/>
        <v>0.000443850698299808-0.000685994770415524i</v>
      </c>
      <c r="L3448" s="57" t="str">
        <f t="shared" si="1017"/>
        <v>0.000125-0.00124007402603985i</v>
      </c>
      <c r="M3448" s="57" t="str">
        <f t="shared" si="1018"/>
        <v>0.0015-0.000597798603434409i</v>
      </c>
      <c r="N3448" s="57">
        <f t="shared" si="1019"/>
        <v>69.134646039345668</v>
      </c>
      <c r="O3448" s="57">
        <f t="shared" si="1020"/>
        <v>33.92125064583928</v>
      </c>
      <c r="P3448" s="371">
        <f t="shared" si="1021"/>
        <v>-33.92125064583928</v>
      </c>
      <c r="Q3448" s="371">
        <f t="shared" si="1022"/>
        <v>110.86535396065433</v>
      </c>
      <c r="R3448" s="12">
        <f t="shared" si="1023"/>
        <v>-69.134646039345668</v>
      </c>
      <c r="S3448" s="57">
        <f t="shared" si="1024"/>
        <v>404.61254312064733</v>
      </c>
      <c r="T3448" s="12">
        <f t="shared" si="1007"/>
        <v>-33.92125064583928</v>
      </c>
    </row>
    <row r="3449" spans="1:20" x14ac:dyDescent="0.25">
      <c r="A3449" s="57">
        <f t="shared" si="1008"/>
        <v>2551916.157263156</v>
      </c>
      <c r="B3449" s="12">
        <f t="shared" si="1025"/>
        <v>406150.07078450581</v>
      </c>
      <c r="C3449" s="57" t="str">
        <f t="shared" si="1009"/>
        <v>-0.00699290859092966+0.018632324532927i</v>
      </c>
      <c r="D3449" s="57" t="str">
        <f t="shared" si="1010"/>
        <v>1.03830049953922-2.72802830165351i</v>
      </c>
      <c r="E3449" s="57" t="str">
        <f t="shared" si="1011"/>
        <v>-36.5892577144405-56.0064275257618i</v>
      </c>
      <c r="F3449" s="57" t="str">
        <f t="shared" si="1012"/>
        <v>1.95882794233528-2.08296507640854i</v>
      </c>
      <c r="G3449" s="57" t="str">
        <f t="shared" si="1013"/>
        <v>0.510132720123293-0.499897317439195i</v>
      </c>
      <c r="H3449" s="57" t="str">
        <f t="shared" si="1014"/>
        <v>0.0417852555543304-33.6526420017708i</v>
      </c>
      <c r="I3449" s="57" t="str">
        <f t="shared" si="1015"/>
        <v>-0.197516439393985-0.186207856109809i</v>
      </c>
      <c r="K3449" s="57" t="str">
        <f t="shared" si="1016"/>
        <v>0.000442756869494545-0.000684624433212821i</v>
      </c>
      <c r="L3449" s="57" t="str">
        <f t="shared" si="1017"/>
        <v>0.000125-0.00123537958362209i</v>
      </c>
      <c r="M3449" s="57" t="str">
        <f t="shared" si="1018"/>
        <v>0.0015-0.000595535568274962i</v>
      </c>
      <c r="N3449" s="57">
        <f t="shared" si="1019"/>
        <v>69.428355173302549</v>
      </c>
      <c r="O3449" s="57">
        <f t="shared" si="1020"/>
        <v>34.022343148718207</v>
      </c>
      <c r="P3449" s="371">
        <f t="shared" si="1021"/>
        <v>-34.022343148718207</v>
      </c>
      <c r="Q3449" s="371">
        <f t="shared" si="1022"/>
        <v>110.57164482669745</v>
      </c>
      <c r="R3449" s="12">
        <f t="shared" si="1023"/>
        <v>-69.428355173302549</v>
      </c>
      <c r="S3449" s="57">
        <f t="shared" si="1024"/>
        <v>406.15007078450583</v>
      </c>
      <c r="T3449" s="12">
        <f t="shared" si="1007"/>
        <v>-34.022343148718207</v>
      </c>
    </row>
    <row r="3450" spans="1:20" x14ac:dyDescent="0.25">
      <c r="A3450" s="57">
        <f t="shared" si="1008"/>
        <v>2561613.4386607558</v>
      </c>
      <c r="B3450" s="12">
        <f t="shared" si="1025"/>
        <v>407693.44105348695</v>
      </c>
      <c r="C3450" s="57" t="str">
        <f t="shared" si="1009"/>
        <v>-0.00681758085748946+0.0184515003244283i</v>
      </c>
      <c r="D3450" s="57" t="str">
        <f t="shared" si="1010"/>
        <v>1.03149178687692-2.72035901590456i</v>
      </c>
      <c r="E3450" s="57" t="str">
        <f t="shared" si="1011"/>
        <v>-36.5650064249785-55.5257645103814i</v>
      </c>
      <c r="F3450" s="57" t="str">
        <f t="shared" si="1012"/>
        <v>1.95154853941196-2.08248010079808i</v>
      </c>
      <c r="G3450" s="57" t="str">
        <f t="shared" si="1013"/>
        <v>0.508236963209739-0.499932147833165i</v>
      </c>
      <c r="H3450" s="57" t="str">
        <f t="shared" si="1014"/>
        <v>0.0413660339367869-33.5248748575197i</v>
      </c>
      <c r="I3450" s="57" t="str">
        <f t="shared" si="1015"/>
        <v>-0.196722962344187-0.184810853116233i</v>
      </c>
      <c r="K3450" s="57" t="str">
        <f t="shared" si="1016"/>
        <v>0.000441662104985649-0.000683255789288831i</v>
      </c>
      <c r="L3450" s="57" t="str">
        <f t="shared" si="1017"/>
        <v>0.000125-0.00123070291255438i</v>
      </c>
      <c r="M3450" s="57" t="str">
        <f t="shared" si="1018"/>
        <v>0.0015-0.000593281100094603i</v>
      </c>
      <c r="N3450" s="57">
        <f t="shared" si="1019"/>
        <v>69.721407623379591</v>
      </c>
      <c r="O3450" s="57">
        <f t="shared" si="1020"/>
        <v>34.123594334582407</v>
      </c>
      <c r="P3450" s="371">
        <f t="shared" si="1021"/>
        <v>-34.123594334582407</v>
      </c>
      <c r="Q3450" s="371">
        <f t="shared" si="1022"/>
        <v>110.27859237662041</v>
      </c>
      <c r="R3450" s="12">
        <f t="shared" si="1023"/>
        <v>-69.721407623379591</v>
      </c>
      <c r="S3450" s="57">
        <f t="shared" si="1024"/>
        <v>407.69344105348694</v>
      </c>
      <c r="T3450" s="12">
        <f t="shared" si="1007"/>
        <v>-34.123594334582407</v>
      </c>
    </row>
    <row r="3451" spans="1:20" x14ac:dyDescent="0.25">
      <c r="A3451" s="57">
        <f t="shared" si="1008"/>
        <v>2571347.5697276667</v>
      </c>
      <c r="B3451" s="12">
        <f t="shared" si="1025"/>
        <v>409242.6761294902</v>
      </c>
      <c r="C3451" s="57" t="str">
        <f t="shared" si="1009"/>
        <v>-0.00664529076264513+0.0182714789586032i</v>
      </c>
      <c r="D3451" s="57" t="str">
        <f t="shared" si="1010"/>
        <v>1.02472095633763-2.71269396863418i</v>
      </c>
      <c r="E3451" s="57" t="str">
        <f t="shared" si="1011"/>
        <v>-36.5381366829215-55.0479485604864i</v>
      </c>
      <c r="F3451" s="57" t="str">
        <f t="shared" si="1012"/>
        <v>1.94426822676881-2.08196986766096i</v>
      </c>
      <c r="G3451" s="57" t="str">
        <f t="shared" si="1013"/>
        <v>0.506340969380093-0.499959790490516i</v>
      </c>
      <c r="H3451" s="57" t="str">
        <f t="shared" si="1014"/>
        <v>0.0409506874036544-33.3975948369472i</v>
      </c>
      <c r="I3451" s="57" t="str">
        <f t="shared" si="1015"/>
        <v>-0.195930277939562-0.183421704733016i</v>
      </c>
      <c r="K3451" s="57" t="str">
        <f t="shared" si="1016"/>
        <v>0.000440566433936317-0.000681888807627065i</v>
      </c>
      <c r="L3451" s="57" t="str">
        <f t="shared" si="1017"/>
        <v>0.000125-0.00122604394556125i</v>
      </c>
      <c r="M3451" s="57" t="str">
        <f t="shared" si="1018"/>
        <v>0.0015-0.00059103516646205i</v>
      </c>
      <c r="N3451" s="57">
        <f t="shared" si="1019"/>
        <v>70.013801038468429</v>
      </c>
      <c r="O3451" s="57">
        <f t="shared" si="1020"/>
        <v>34.225003500107974</v>
      </c>
      <c r="P3451" s="371">
        <f t="shared" si="1021"/>
        <v>-34.225003500107974</v>
      </c>
      <c r="Q3451" s="371">
        <f t="shared" si="1022"/>
        <v>109.98619896153157</v>
      </c>
      <c r="R3451" s="12">
        <f t="shared" si="1023"/>
        <v>-70.013801038468429</v>
      </c>
      <c r="S3451" s="57">
        <f t="shared" si="1024"/>
        <v>409.24267612949018</v>
      </c>
      <c r="T3451" s="12">
        <f t="shared" si="1007"/>
        <v>-34.225003500107974</v>
      </c>
    </row>
    <row r="3452" spans="1:20" x14ac:dyDescent="0.25">
      <c r="A3452" s="57">
        <f t="shared" si="1008"/>
        <v>2581118.6904926319</v>
      </c>
      <c r="B3452" s="12">
        <f t="shared" si="1025"/>
        <v>410797.79829878226</v>
      </c>
      <c r="C3452" s="57" t="str">
        <f t="shared" si="1009"/>
        <v>-0.00647600230019279+0.0180922780860394i</v>
      </c>
      <c r="D3452" s="57" t="str">
        <f t="shared" si="1010"/>
        <v>1.01798788582542-2.70503334073412i</v>
      </c>
      <c r="E3452" s="57" t="str">
        <f t="shared" si="1011"/>
        <v>-36.5086888513363-54.572986704827i</v>
      </c>
      <c r="F3452" s="57" t="str">
        <f t="shared" si="1012"/>
        <v>1.93698721372872-2.08143436049793i</v>
      </c>
      <c r="G3452" s="57" t="str">
        <f t="shared" si="1013"/>
        <v>0.504444793147808-0.499980243423551i</v>
      </c>
      <c r="H3452" s="57" t="str">
        <f t="shared" si="1014"/>
        <v>0.0405391845286425-33.2708000616378i</v>
      </c>
      <c r="I3452" s="57" t="str">
        <f t="shared" si="1015"/>
        <v>-0.195138399088752-0.182040391194424i</v>
      </c>
      <c r="K3452" s="57" t="str">
        <f t="shared" si="1016"/>
        <v>0.000439469885625801-0.000680523457566895i</v>
      </c>
      <c r="L3452" s="57" t="str">
        <f t="shared" si="1017"/>
        <v>0.000125-0.00122140261562188i</v>
      </c>
      <c r="M3452" s="57" t="str">
        <f t="shared" si="1018"/>
        <v>0.0015-0.000588797735068788i</v>
      </c>
      <c r="N3452" s="57">
        <f t="shared" si="1019"/>
        <v>70.305533105956243</v>
      </c>
      <c r="O3452" s="57">
        <f t="shared" si="1020"/>
        <v>34.326569942820413</v>
      </c>
      <c r="P3452" s="371">
        <f t="shared" si="1021"/>
        <v>-34.326569942820413</v>
      </c>
      <c r="Q3452" s="371">
        <f t="shared" si="1022"/>
        <v>109.69446689404376</v>
      </c>
      <c r="R3452" s="12">
        <f t="shared" si="1023"/>
        <v>-70.305533105956243</v>
      </c>
      <c r="S3452" s="57">
        <f t="shared" si="1024"/>
        <v>410.79779829878225</v>
      </c>
      <c r="T3452" s="12">
        <f t="shared" si="1007"/>
        <v>-34.326569942820413</v>
      </c>
    </row>
    <row r="3453" spans="1:20" x14ac:dyDescent="0.25">
      <c r="A3453" s="57">
        <f t="shared" si="1008"/>
        <v>2590926.9415165042</v>
      </c>
      <c r="B3453" s="12">
        <f t="shared" si="1025"/>
        <v>412358.82993231766</v>
      </c>
      <c r="C3453" s="57" t="str">
        <f t="shared" si="1009"/>
        <v>-0.00630967958490846+0.0179139148020985i</v>
      </c>
      <c r="D3453" s="57" t="str">
        <f t="shared" si="1010"/>
        <v>1.01129245244178-2.6973773114064i</v>
      </c>
      <c r="E3453" s="57" t="str">
        <f t="shared" si="1011"/>
        <v>-36.4767030942654-54.1008854341718i</v>
      </c>
      <c r="F3453" s="57" t="str">
        <f t="shared" si="1012"/>
        <v>1.92970570969523-2.08087356482786i</v>
      </c>
      <c r="G3453" s="57" t="str">
        <f t="shared" si="1013"/>
        <v>0.502548489047325-0.499993505161393i</v>
      </c>
      <c r="H3453" s="57" t="str">
        <f t="shared" si="1014"/>
        <v>0.0401314941057134-33.1444886606803i</v>
      </c>
      <c r="I3453" s="57" t="str">
        <f t="shared" si="1015"/>
        <v>-0.194347338757531-0.180666892631757i</v>
      </c>
      <c r="K3453" s="57" t="str">
        <f t="shared" si="1016"/>
        <v>0.00043837248944614-0.000679159708804824i</v>
      </c>
      <c r="L3453" s="57" t="str">
        <f t="shared" si="1017"/>
        <v>0.000125-0.0012167788559692i</v>
      </c>
      <c r="M3453" s="57" t="str">
        <f t="shared" si="1018"/>
        <v>0.0015-0.000586568773728618i</v>
      </c>
      <c r="N3453" s="57">
        <f t="shared" si="1019"/>
        <v>70.596601551336747</v>
      </c>
      <c r="O3453" s="57">
        <f t="shared" si="1020"/>
        <v>34.428292961142319</v>
      </c>
      <c r="P3453" s="371">
        <f t="shared" si="1021"/>
        <v>-34.428292961142319</v>
      </c>
      <c r="Q3453" s="371">
        <f t="shared" si="1022"/>
        <v>109.40339844866325</v>
      </c>
      <c r="R3453" s="12">
        <f t="shared" si="1023"/>
        <v>-70.596601551336747</v>
      </c>
      <c r="S3453" s="57">
        <f t="shared" si="1024"/>
        <v>412.35882993231769</v>
      </c>
      <c r="T3453" s="12">
        <f t="shared" si="1007"/>
        <v>-34.428292961142319</v>
      </c>
    </row>
    <row r="3454" spans="1:20" x14ac:dyDescent="0.25">
      <c r="A3454" s="57">
        <f t="shared" si="1008"/>
        <v>2600772.4638942666</v>
      </c>
      <c r="B3454" s="12">
        <f t="shared" si="1025"/>
        <v>413925.79348606046</v>
      </c>
      <c r="C3454" s="57" t="str">
        <f t="shared" si="1009"/>
        <v>-0.00614628685956421+0.0177364056536001i</v>
      </c>
      <c r="D3454" s="57" t="str">
        <f t="shared" si="1010"/>
        <v>1.00463453250477-2.68972605816533i</v>
      </c>
      <c r="E3454" s="57" t="str">
        <f t="shared" si="1011"/>
        <v>-36.4422193704343-53.6316507088463i</v>
      </c>
      <c r="F3454" s="57" t="str">
        <f t="shared" si="1012"/>
        <v>1.92242392412837-2.08028746818854i</v>
      </c>
      <c r="G3454" s="57" t="str">
        <f t="shared" si="1013"/>
        <v>0.500652111627798-0.499999574750244i</v>
      </c>
      <c r="H3454" s="57" t="str">
        <f t="shared" si="1014"/>
        <v>0.0397275851474881-33.0186587706333i</v>
      </c>
      <c r="I3454" s="57" t="str">
        <f t="shared" si="1015"/>
        <v>-0.193557109966158-0.179301189072889i</v>
      </c>
      <c r="K3454" s="57" t="str">
        <f t="shared" si="1016"/>
        <v>0.000437274274898902-0.000677797531395694i</v>
      </c>
      <c r="L3454" s="57" t="str">
        <f t="shared" si="1017"/>
        <v>0.000125-0.00121217260008886i</v>
      </c>
      <c r="M3454" s="57" t="str">
        <f t="shared" si="1018"/>
        <v>0.0015-0.000584348250377184i</v>
      </c>
      <c r="N3454" s="57">
        <f t="shared" si="1019"/>
        <v>70.88700413781612</v>
      </c>
      <c r="O3454" s="57">
        <f t="shared" si="1020"/>
        <v>34.530171854441647</v>
      </c>
      <c r="P3454" s="371">
        <f t="shared" si="1021"/>
        <v>-34.530171854441647</v>
      </c>
      <c r="Q3454" s="371">
        <f t="shared" si="1022"/>
        <v>109.11299586218388</v>
      </c>
      <c r="R3454" s="12">
        <f t="shared" si="1023"/>
        <v>-70.88700413781612</v>
      </c>
      <c r="S3454" s="57">
        <f t="shared" si="1024"/>
        <v>413.92579348606046</v>
      </c>
      <c r="T3454" s="12">
        <f t="shared" si="1007"/>
        <v>-34.530171854441647</v>
      </c>
    </row>
    <row r="3455" spans="1:20" x14ac:dyDescent="0.25">
      <c r="A3455" s="57">
        <f t="shared" si="1008"/>
        <v>2610655.3992570648</v>
      </c>
      <c r="B3455" s="12">
        <f t="shared" si="1025"/>
        <v>415498.71150130749</v>
      </c>
      <c r="C3455" s="57" t="str">
        <f t="shared" si="1009"/>
        <v>-0.00598578850175222+0.0175597666455669i</v>
      </c>
      <c r="D3455" s="57" t="str">
        <f t="shared" si="1010"/>
        <v>0.998014001567997-2.68207975683985i</v>
      </c>
      <c r="E3455" s="57" t="str">
        <f t="shared" si="1011"/>
        <v>-36.4052774271605-53.1652879663072i</v>
      </c>
      <c r="F3455" s="57" t="str">
        <f t="shared" si="1012"/>
        <v>1.91514206652051-2.07967606013722i</v>
      </c>
      <c r="G3455" s="57" t="str">
        <f t="shared" si="1013"/>
        <v>0.498755715446816-0.499998451753554i</v>
      </c>
      <c r="H3455" s="57" t="str">
        <f t="shared" si="1014"/>
        <v>0.0393274268836666-32.8933085354926i</v>
      </c>
      <c r="I3455" s="57" t="str">
        <f t="shared" si="1015"/>
        <v>-0.192767725786753-0.177943260441848i</v>
      </c>
      <c r="K3455" s="57" t="str">
        <f t="shared" si="1016"/>
        <v>0.000436175271591857-0.000676436895753857i</v>
      </c>
      <c r="L3455" s="57" t="str">
        <f t="shared" si="1017"/>
        <v>0.000125-0.00120758378171833i</v>
      </c>
      <c r="M3455" s="57" t="str">
        <f t="shared" si="1018"/>
        <v>0.0015-0.000582136133071513i</v>
      </c>
      <c r="N3455" s="57">
        <f t="shared" si="1019"/>
        <v>71.176738665927843</v>
      </c>
      <c r="O3455" s="57">
        <f t="shared" si="1020"/>
        <v>34.632205923077862</v>
      </c>
      <c r="P3455" s="371">
        <f t="shared" si="1021"/>
        <v>-34.632205923077862</v>
      </c>
      <c r="Q3455" s="371">
        <f t="shared" si="1022"/>
        <v>108.82326133407216</v>
      </c>
      <c r="R3455" s="12">
        <f t="shared" si="1023"/>
        <v>-71.176738665927843</v>
      </c>
      <c r="S3455" s="57">
        <f t="shared" si="1024"/>
        <v>415.49871150130747</v>
      </c>
      <c r="T3455" s="12">
        <f t="shared" si="1007"/>
        <v>-34.632205923077862</v>
      </c>
    </row>
    <row r="3456" spans="1:20" x14ac:dyDescent="0.25">
      <c r="A3456" s="57">
        <f t="shared" si="1008"/>
        <v>2620575.889774242</v>
      </c>
      <c r="B3456" s="12">
        <f t="shared" si="1025"/>
        <v>417077.60660501249</v>
      </c>
      <c r="C3456" s="57" t="str">
        <f t="shared" si="1009"/>
        <v>-0.00582814903052421+0.0173840132480233i</v>
      </c>
      <c r="D3456" s="57" t="str">
        <f t="shared" si="1010"/>
        <v>0.991430734439572-2.67443858157614i</v>
      </c>
      <c r="E3456" s="57" t="str">
        <f t="shared" si="1011"/>
        <v>-36.3659167944516-52.7018021287539i</v>
      </c>
      <c r="F3456" s="57" t="str">
        <f t="shared" si="1012"/>
        <v>1.90786034637236-2.07903933225076i</v>
      </c>
      <c r="G3456" s="57" t="str">
        <f t="shared" si="1013"/>
        <v>0.496859355064125-0.499990136252093i</v>
      </c>
      <c r="H3456" s="57" t="str">
        <f t="shared" si="1014"/>
        <v>0.0389309887594706-32.7684361066588i</v>
      </c>
      <c r="I3456" s="57" t="str">
        <f t="shared" si="1015"/>
        <v>-0.191979199340666-0.176593086558454i</v>
      </c>
      <c r="K3456" s="57" t="str">
        <f t="shared" si="1016"/>
        <v>0.00043507550923566-0.000675077772654295i</v>
      </c>
      <c r="L3456" s="57" t="str">
        <f t="shared" si="1017"/>
        <v>0.000125-0.00120301233484592i</v>
      </c>
      <c r="M3456" s="57" t="str">
        <f t="shared" si="1018"/>
        <v>0.0015-0.000579932389989553i</v>
      </c>
      <c r="N3456" s="57">
        <f t="shared" si="1019"/>
        <v>71.465802973134672</v>
      </c>
      <c r="O3456" s="57">
        <f t="shared" si="1020"/>
        <v>34.734394468446126</v>
      </c>
      <c r="P3456" s="371">
        <f t="shared" si="1021"/>
        <v>-34.734394468446126</v>
      </c>
      <c r="Q3456" s="371">
        <f t="shared" si="1022"/>
        <v>108.53419702686533</v>
      </c>
      <c r="R3456" s="12">
        <f t="shared" si="1023"/>
        <v>-71.465802973134672</v>
      </c>
      <c r="S3456" s="57">
        <f t="shared" si="1024"/>
        <v>417.07760660501248</v>
      </c>
      <c r="T3456" s="12">
        <f t="shared" si="1007"/>
        <v>-34.734394468446126</v>
      </c>
    </row>
    <row r="3457" spans="1:20" x14ac:dyDescent="0.25">
      <c r="A3457" s="57">
        <f t="shared" si="1008"/>
        <v>2630534.0781553844</v>
      </c>
      <c r="B3457" s="12">
        <f t="shared" si="1025"/>
        <v>418662.50151011156</v>
      </c>
      <c r="C3457" s="57" t="str">
        <f t="shared" si="1009"/>
        <v>-0.00567333311283937+0.0172091604028429i</v>
      </c>
      <c r="D3457" s="57" t="str">
        <f t="shared" si="1010"/>
        <v>0.984884605200785-2.66680270484023i</v>
      </c>
      <c r="E3457" s="57" t="str">
        <f t="shared" si="1011"/>
        <v>-36.3241767793013-52.2411976107601i</v>
      </c>
      <c r="F3457" s="57" t="str">
        <f t="shared" si="1012"/>
        <v>1.9005789731688-2.07837727812547i</v>
      </c>
      <c r="G3457" s="57" t="str">
        <f t="shared" si="1013"/>
        <v>0.494963085035359-0.499974628843943i</v>
      </c>
      <c r="H3457" s="57" t="str">
        <f t="shared" si="1014"/>
        <v>0.0385382404340994-32.6440396429038i</v>
      </c>
      <c r="I3457" s="57" t="str">
        <f t="shared" si="1015"/>
        <v>-0.191191543795854-0.175250647137963i</v>
      </c>
      <c r="K3457" s="57" t="str">
        <f t="shared" si="1016"/>
        <v>0.000433975017640499-0.000673720133233704i</v>
      </c>
      <c r="L3457" s="57" t="str">
        <f t="shared" si="1017"/>
        <v>0.000125-0.00119845819370982i</v>
      </c>
      <c r="M3457" s="57" t="str">
        <f t="shared" si="1018"/>
        <v>0.0015-0.000577736989429721i</v>
      </c>
      <c r="N3457" s="57">
        <f t="shared" si="1019"/>
        <v>71.754194933440928</v>
      </c>
      <c r="O3457" s="57">
        <f t="shared" si="1020"/>
        <v>34.836736793020734</v>
      </c>
      <c r="P3457" s="371">
        <f t="shared" si="1021"/>
        <v>-34.836736793020734</v>
      </c>
      <c r="Q3457" s="371">
        <f t="shared" si="1022"/>
        <v>108.24580506655907</v>
      </c>
      <c r="R3457" s="12">
        <f t="shared" si="1023"/>
        <v>-71.754194933440928</v>
      </c>
      <c r="S3457" s="57">
        <f t="shared" si="1024"/>
        <v>418.66250151011155</v>
      </c>
      <c r="T3457" s="12">
        <f t="shared" si="1007"/>
        <v>-34.836736793020734</v>
      </c>
    </row>
    <row r="3458" spans="1:20" x14ac:dyDescent="0.25">
      <c r="A3458" s="57">
        <f t="shared" si="1008"/>
        <v>2640530.107652375</v>
      </c>
      <c r="B3458" s="12">
        <f t="shared" si="1025"/>
        <v>420253.41901585</v>
      </c>
      <c r="C3458" s="57" t="str">
        <f t="shared" si="1009"/>
        <v>-0.0055213055698272+0.0170352225306404i</v>
      </c>
      <c r="D3458" s="57" t="str">
        <f t="shared" si="1010"/>
        <v>0.978375487224725-2.659172297421i</v>
      </c>
      <c r="E3458" s="57" t="str">
        <f t="shared" si="1011"/>
        <v>-36.2800964601745-51.7834783269299i</v>
      </c>
      <c r="F3458" s="57" t="str">
        <f t="shared" si="1012"/>
        <v>1.89329815635481-2.07768989337661i</v>
      </c>
      <c r="G3458" s="57" t="str">
        <f t="shared" si="1013"/>
        <v>0.493066959905752-0.499951930644389i</v>
      </c>
      <c r="H3458" s="57" t="str">
        <f t="shared" si="1014"/>
        <v>0.0381491517792019-32.5201173103387i</v>
      </c>
      <c r="I3458" s="57" t="str">
        <f t="shared" si="1015"/>
        <v>-0.19040477236426-0.17391592179076i</v>
      </c>
      <c r="K3458" s="57" t="str">
        <f t="shared" si="1016"/>
        <v>0.000432873826712715-0.000672363948991528i</v>
      </c>
      <c r="L3458" s="57" t="str">
        <f t="shared" si="1017"/>
        <v>0.000125-0.00119392129279719i</v>
      </c>
      <c r="M3458" s="57" t="str">
        <f t="shared" si="1018"/>
        <v>0.0015-0.000575549899810441i</v>
      </c>
      <c r="N3458" s="57">
        <f t="shared" si="1019"/>
        <v>72.041912457000024</v>
      </c>
      <c r="O3458" s="57">
        <f t="shared" si="1020"/>
        <v>34.939232200397278</v>
      </c>
      <c r="P3458" s="371">
        <f t="shared" si="1021"/>
        <v>-34.939232200397278</v>
      </c>
      <c r="Q3458" s="371">
        <f t="shared" si="1022"/>
        <v>107.95808754299998</v>
      </c>
      <c r="R3458" s="12">
        <f t="shared" si="1023"/>
        <v>-72.041912457000024</v>
      </c>
      <c r="S3458" s="57">
        <f t="shared" si="1024"/>
        <v>420.25341901585</v>
      </c>
      <c r="T3458" s="12">
        <f t="shared" si="1007"/>
        <v>-34.939232200397278</v>
      </c>
    </row>
    <row r="3459" spans="1:20" x14ac:dyDescent="0.25">
      <c r="A3459" s="57">
        <f t="shared" si="1008"/>
        <v>2650564.1220614538</v>
      </c>
      <c r="B3459" s="12">
        <f t="shared" si="1025"/>
        <v>421850.38200811023</v>
      </c>
      <c r="C3459" s="57" t="str">
        <f t="shared" si="1009"/>
        <v>-0.00537203138286402+0.0168622135377026i</v>
      </c>
      <c r="D3459" s="57" t="str">
        <f t="shared" si="1010"/>
        <v>0.971903253194635-2.65154752843304i</v>
      </c>
      <c r="E3459" s="57" t="str">
        <f t="shared" si="1011"/>
        <v>-36.2337146816809-51.3286476995708i</v>
      </c>
      <c r="F3459" s="57" t="str">
        <f t="shared" si="1012"/>
        <v>1.88601810531131-2.07697717563744i</v>
      </c>
      <c r="G3459" s="57" t="str">
        <f t="shared" si="1013"/>
        <v>0.491171034203857-0.499922043285721i</v>
      </c>
      <c r="H3459" s="57" t="str">
        <f t="shared" si="1014"/>
        <v>0.0377636928773681-32.3966672823814i</v>
      </c>
      <c r="I3459" s="57" t="str">
        <f t="shared" si="1015"/>
        <v>-0.189618898299186-0.172588890022082i</v>
      </c>
      <c r="K3459" s="57" t="str">
        <f t="shared" si="1016"/>
        <v>0.000431771966451391-0.000671009191790935i</v>
      </c>
      <c r="L3459" s="57" t="str">
        <f t="shared" si="1017"/>
        <v>0.000125-0.00118940156684319i</v>
      </c>
      <c r="M3459" s="57" t="str">
        <f t="shared" si="1018"/>
        <v>0.0015-0.000573371089669694i</v>
      </c>
      <c r="N3459" s="57">
        <f t="shared" si="1019"/>
        <v>72.328953489724015</v>
      </c>
      <c r="O3459" s="57">
        <f t="shared" si="1020"/>
        <v>35.041879995334064</v>
      </c>
      <c r="P3459" s="371">
        <f t="shared" si="1021"/>
        <v>-35.041879995334064</v>
      </c>
      <c r="Q3459" s="371">
        <f t="shared" si="1022"/>
        <v>107.67104651027599</v>
      </c>
      <c r="R3459" s="12">
        <f t="shared" si="1023"/>
        <v>-72.328953489724015</v>
      </c>
      <c r="S3459" s="57">
        <f t="shared" si="1024"/>
        <v>421.85038200811022</v>
      </c>
      <c r="T3459" s="12">
        <f t="shared" si="1007"/>
        <v>-35.041879995334064</v>
      </c>
    </row>
    <row r="3460" spans="1:20" x14ac:dyDescent="0.25">
      <c r="A3460" s="57">
        <f t="shared" si="1008"/>
        <v>2660636.2657252871</v>
      </c>
      <c r="B3460" s="12">
        <f t="shared" si="1025"/>
        <v>423453.41345974104</v>
      </c>
      <c r="C3460" s="57" t="str">
        <f t="shared" si="1009"/>
        <v>-0.00522547569946709+0.0166901468229589i</v>
      </c>
      <c r="D3460" s="57" t="str">
        <f t="shared" si="1010"/>
        <v>0.965467775122289-2.64392856532012i</v>
      </c>
      <c r="E3460" s="57" t="str">
        <f t="shared" si="1011"/>
        <v>-36.1850700494398-50.8767086663827i</v>
      </c>
      <c r="F3460" s="57" t="str">
        <f t="shared" si="1012"/>
        <v>1.87873902933113-2.07623912455803i</v>
      </c>
      <c r="G3460" s="57" t="str">
        <f t="shared" si="1013"/>
        <v>0.489275362435299-0.499884968916956i</v>
      </c>
      <c r="H3460" s="57" t="str">
        <f t="shared" si="1014"/>
        <v>0.0373818340206351-32.2736877397243i</v>
      </c>
      <c r="I3460" s="57" t="str">
        <f t="shared" si="1015"/>
        <v>-0.188833934892688-0.171269531231778i</v>
      </c>
      <c r="K3460" s="57" t="str">
        <f t="shared" si="1016"/>
        <v>0.000430669466944962-0.000669655833859775i</v>
      </c>
      <c r="L3460" s="57" t="str">
        <f t="shared" si="1017"/>
        <v>0.000125-0.00118489895083004i</v>
      </c>
      <c r="M3460" s="57" t="str">
        <f t="shared" si="1018"/>
        <v>0.0015-0.00057120052766457i</v>
      </c>
      <c r="N3460" s="57">
        <f t="shared" si="1019"/>
        <v>72.615316012891824</v>
      </c>
      <c r="O3460" s="57">
        <f t="shared" si="1020"/>
        <v>35.144679483790604</v>
      </c>
      <c r="P3460" s="371">
        <f t="shared" si="1021"/>
        <v>-35.144679483790604</v>
      </c>
      <c r="Q3460" s="371">
        <f t="shared" si="1022"/>
        <v>107.38468398710818</v>
      </c>
      <c r="R3460" s="12">
        <f t="shared" si="1023"/>
        <v>-72.615316012891824</v>
      </c>
      <c r="S3460" s="57">
        <f t="shared" si="1024"/>
        <v>423.45341345974106</v>
      </c>
      <c r="T3460" s="12">
        <f t="shared" si="1007"/>
        <v>-35.144679483790604</v>
      </c>
    </row>
    <row r="3461" spans="1:20" x14ac:dyDescent="0.25">
      <c r="A3461" s="57">
        <f t="shared" si="1008"/>
        <v>2670746.6835350436</v>
      </c>
      <c r="B3461" s="12">
        <f t="shared" si="1025"/>
        <v>425062.53643088805</v>
      </c>
      <c r="C3461" s="57" t="str">
        <f t="shared" si="1009"/>
        <v>-0.00508160383900468+0.01651903528498i</v>
      </c>
      <c r="D3461" s="57" t="str">
        <f t="shared" si="1010"/>
        <v>0.959068924366011-2.63631557385837i</v>
      </c>
      <c r="E3461" s="57" t="str">
        <f t="shared" si="1011"/>
        <v>-36.1342009251269-50.4276636881565i</v>
      </c>
      <c r="F3461" s="57" t="str">
        <f t="shared" si="1012"/>
        <v>1.87146113759497-2.07547574180374i</v>
      </c>
      <c r="G3461" s="57" t="str">
        <f t="shared" si="1013"/>
        <v>0.487379999076478-0.499840710203451i</v>
      </c>
      <c r="H3461" s="57" t="str">
        <f t="shared" si="1014"/>
        <v>0.0370035457090102-32.151176870302i</v>
      </c>
      <c r="I3461" s="57" t="str">
        <f t="shared" si="1015"/>
        <v>-0.188049895472963-0.169957824714101i</v>
      </c>
      <c r="K3461" s="57" t="str">
        <f t="shared" si="1016"/>
        <v>0.000429566358367763-0.000668303847791462i</v>
      </c>
      <c r="L3461" s="57" t="str">
        <f t="shared" si="1017"/>
        <v>0.000125-0.00118041337998609i</v>
      </c>
      <c r="M3461" s="57" t="str">
        <f t="shared" si="1018"/>
        <v>0.0015-0.000569038182570801i</v>
      </c>
      <c r="N3461" s="57">
        <f t="shared" si="1019"/>
        <v>72.900998042758914</v>
      </c>
      <c r="O3461" s="57">
        <f t="shared" si="1020"/>
        <v>35.247629972966628</v>
      </c>
      <c r="P3461" s="371">
        <f t="shared" si="1021"/>
        <v>-35.247629972966628</v>
      </c>
      <c r="Q3461" s="371">
        <f t="shared" si="1022"/>
        <v>107.09900195724109</v>
      </c>
      <c r="R3461" s="12">
        <f t="shared" si="1023"/>
        <v>-72.900998042758914</v>
      </c>
      <c r="S3461" s="57">
        <f t="shared" si="1024"/>
        <v>425.06253643088803</v>
      </c>
      <c r="T3461" s="12">
        <f t="shared" si="1007"/>
        <v>-35.247629972966628</v>
      </c>
    </row>
    <row r="3462" spans="1:20" x14ac:dyDescent="0.25">
      <c r="A3462" s="57">
        <f t="shared" si="1008"/>
        <v>2680895.5209324765</v>
      </c>
      <c r="B3462" s="12">
        <f t="shared" si="1025"/>
        <v>426677.77406932542</v>
      </c>
      <c r="C3462" s="57" t="str">
        <f t="shared" si="1009"/>
        <v>-0.00494038129822544+0.0163488913290069i</v>
      </c>
      <c r="D3462" s="57" t="str">
        <f t="shared" si="1010"/>
        <v>0.952706571648738-2.62870871815999i</v>
      </c>
      <c r="E3462" s="57" t="str">
        <f t="shared" si="1011"/>
        <v>-36.0811454217076-49.9815147564775i</v>
      </c>
      <c r="F3462" s="57" t="str">
        <f t="shared" si="1012"/>
        <v>1.86418463914731-2.07468703105319i</v>
      </c>
      <c r="G3462" s="57" t="str">
        <f t="shared" si="1013"/>
        <v>0.485484998568343-0.499789270326444i</v>
      </c>
      <c r="H3462" s="57" t="str">
        <f t="shared" si="1014"/>
        <v>0.0366287986490091-32.0291328692602i</v>
      </c>
      <c r="I3462" s="57" t="str">
        <f t="shared" si="1015"/>
        <v>-0.187266793401747-0.168653749657538i</v>
      </c>
      <c r="K3462" s="57" t="str">
        <f t="shared" si="1016"/>
        <v>0.00042846267097656-0.000666953206545827i</v>
      </c>
      <c r="L3462" s="57" t="str">
        <f t="shared" si="1017"/>
        <v>0.000125-0.00117594478978491i</v>
      </c>
      <c r="M3462" s="57" t="str">
        <f t="shared" si="1018"/>
        <v>0.0015-0.000566884023282328i</v>
      </c>
      <c r="N3462" s="57">
        <f t="shared" si="1019"/>
        <v>73.185997630168671</v>
      </c>
      <c r="O3462" s="57">
        <f t="shared" si="1020"/>
        <v>35.350730771338746</v>
      </c>
      <c r="P3462" s="371">
        <f t="shared" si="1021"/>
        <v>-35.350730771338746</v>
      </c>
      <c r="Q3462" s="371">
        <f t="shared" si="1022"/>
        <v>106.81400236983133</v>
      </c>
      <c r="R3462" s="12">
        <f t="shared" si="1023"/>
        <v>-73.185997630168671</v>
      </c>
      <c r="S3462" s="57">
        <f t="shared" si="1024"/>
        <v>426.67777406932544</v>
      </c>
      <c r="T3462" s="12">
        <f t="shared" si="1007"/>
        <v>-35.350730771338746</v>
      </c>
    </row>
    <row r="3463" spans="1:20" x14ac:dyDescent="0.25">
      <c r="A3463" s="57">
        <f t="shared" si="1008"/>
        <v>2691082.9239120199</v>
      </c>
      <c r="B3463" s="12">
        <f t="shared" si="1025"/>
        <v>428299.14961078885</v>
      </c>
      <c r="C3463" s="57" t="str">
        <f t="shared" si="1009"/>
        <v>-0.00480177375660893+0.0161797268740032i</v>
      </c>
      <c r="D3463" s="57" t="str">
        <f t="shared" si="1010"/>
        <v>0.946380587075779-2.62110816067697i</v>
      </c>
      <c r="E3463" s="57" t="str">
        <f t="shared" si="1011"/>
        <v>-36.0259413988514-49.5382634014347i</v>
      </c>
      <c r="F3463" s="57" t="str">
        <f t="shared" si="1012"/>
        <v>1.85690974287247-2.07387299799614i</v>
      </c>
      <c r="G3463" s="57" t="str">
        <f t="shared" si="1013"/>
        <v>0.483590415310111-0.49973065298249i</v>
      </c>
      <c r="H3463" s="57" t="str">
        <f t="shared" si="1014"/>
        <v>0.0362575637522106-31.9075539389235i</v>
      </c>
      <c r="I3463" s="57" t="str">
        <f t="shared" si="1015"/>
        <v>-0.186484642071722-0.16735728514467i</v>
      </c>
      <c r="K3463" s="57" t="str">
        <f t="shared" si="1016"/>
        <v>0.000427358435107097-0.000665603883449915i</v>
      </c>
      <c r="L3463" s="57" t="str">
        <f t="shared" si="1017"/>
        <v>0.000125-0.00117149311594432i</v>
      </c>
      <c r="M3463" s="57" t="str">
        <f t="shared" si="1018"/>
        <v>0.0015-0.000564738018810847i</v>
      </c>
      <c r="N3463" s="57">
        <f t="shared" si="1019"/>
        <v>73.47031286016238</v>
      </c>
      <c r="O3463" s="57">
        <f t="shared" si="1020"/>
        <v>35.453981188696027</v>
      </c>
      <c r="P3463" s="371">
        <f t="shared" si="1021"/>
        <v>-35.453981188696027</v>
      </c>
      <c r="Q3463" s="371">
        <f t="shared" si="1022"/>
        <v>106.52968713983762</v>
      </c>
      <c r="R3463" s="12">
        <f t="shared" si="1023"/>
        <v>-73.47031286016238</v>
      </c>
      <c r="S3463" s="57">
        <f t="shared" si="1024"/>
        <v>428.29914961078885</v>
      </c>
      <c r="T3463" s="12">
        <f t="shared" si="1007"/>
        <v>-35.453981188696027</v>
      </c>
    </row>
    <row r="3464" spans="1:20" x14ac:dyDescent="0.25">
      <c r="A3464" s="57">
        <f t="shared" si="1008"/>
        <v>2701309.0390228857</v>
      </c>
      <c r="B3464" s="12">
        <f t="shared" si="1025"/>
        <v>429926.68637930986</v>
      </c>
      <c r="C3464" s="57" t="str">
        <f t="shared" si="1009"/>
        <v>-0.00466574708153693+0.0160115533597255i</v>
      </c>
      <c r="D3464" s="57" t="str">
        <f t="shared" si="1010"/>
        <v>0.940090840152488-2.61351406220488i</v>
      </c>
      <c r="E3464" s="57" t="str">
        <f t="shared" si="1011"/>
        <v>-35.968626458523-49.0979106993226i</v>
      </c>
      <c r="F3464" s="57" t="str">
        <f t="shared" si="1012"/>
        <v>1.84963665747059-2.07303365033071i</v>
      </c>
      <c r="G3464" s="57" t="str">
        <f t="shared" si="1013"/>
        <v>0.481696303653057-0.499664862382816i</v>
      </c>
      <c r="H3464" s="57" t="str">
        <f t="shared" si="1014"/>
        <v>0.0358898121338262-31.7864382887639i</v>
      </c>
      <c r="I3464" s="57" t="str">
        <f t="shared" si="1015"/>
        <v>-0.185703454903912-0.166068410152066i</v>
      </c>
      <c r="K3464" s="57" t="str">
        <f t="shared" si="1016"/>
        <v>0.000426253681170581-0.000664255852198737i</v>
      </c>
      <c r="L3464" s="57" t="str">
        <f t="shared" si="1017"/>
        <v>0.000125-0.0011670582944255i</v>
      </c>
      <c r="M3464" s="57" t="str">
        <f t="shared" si="1018"/>
        <v>0.0015-0.000562600138285362i</v>
      </c>
      <c r="N3464" s="57">
        <f t="shared" si="1019"/>
        <v>73.753941851592458</v>
      </c>
      <c r="O3464" s="57">
        <f t="shared" si="1020"/>
        <v>35.557380536175337</v>
      </c>
      <c r="P3464" s="371">
        <f t="shared" si="1021"/>
        <v>-35.557380536175337</v>
      </c>
      <c r="Q3464" s="371">
        <f t="shared" si="1022"/>
        <v>106.24605814840754</v>
      </c>
      <c r="R3464" s="12">
        <f t="shared" si="1023"/>
        <v>-73.753941851592458</v>
      </c>
      <c r="S3464" s="57">
        <f t="shared" si="1024"/>
        <v>429.92668637930984</v>
      </c>
      <c r="T3464" s="12">
        <f t="shared" si="1007"/>
        <v>-35.557380536175337</v>
      </c>
    </row>
    <row r="3465" spans="1:20" x14ac:dyDescent="0.25">
      <c r="A3465" s="57">
        <f t="shared" si="1008"/>
        <v>2711574.0133711724</v>
      </c>
      <c r="B3465" s="12">
        <f t="shared" si="1025"/>
        <v>431560.40778755123</v>
      </c>
      <c r="C3465" s="57" t="str">
        <f t="shared" si="1009"/>
        <v>-0.00453226733329029+0.0158443817538137i</v>
      </c>
      <c r="D3465" s="57" t="str">
        <f t="shared" si="1010"/>
        <v>0.933837199801792-2.6059265818871i</v>
      </c>
      <c r="E3465" s="57" t="str">
        <f t="shared" si="1011"/>
        <v>-35.9092379407563-48.6604572803471i</v>
      </c>
      <c r="F3465" s="57" t="str">
        <f t="shared" si="1012"/>
        <v>1.84236559143383-2.07216899776062i</v>
      </c>
      <c r="G3465" s="57" t="str">
        <f t="shared" si="1013"/>
        <v>0.479802717894263-0.499591903252586i</v>
      </c>
      <c r="H3465" s="57" t="str">
        <f t="shared" si="1014"/>
        <v>0.0355255151112862-31.6657841353694i</v>
      </c>
      <c r="I3465" s="57" t="str">
        <f t="shared" si="1015"/>
        <v>-0.184923245345121-0.16478710355022i</v>
      </c>
      <c r="K3465" s="57" t="str">
        <f t="shared" si="1016"/>
        <v>0.000425148439650185-0.000662909086855979i</v>
      </c>
      <c r="L3465" s="57" t="str">
        <f t="shared" si="1017"/>
        <v>0.000125-0.00116264026143206i</v>
      </c>
      <c r="M3465" s="57" t="str">
        <f t="shared" si="1018"/>
        <v>0.0015-0.000560470350951746i</v>
      </c>
      <c r="N3465" s="57">
        <f t="shared" si="1019"/>
        <v>74.036882756735139</v>
      </c>
      <c r="O3465" s="57">
        <f t="shared" si="1020"/>
        <v>35.66092812629357</v>
      </c>
      <c r="P3465" s="371">
        <f t="shared" si="1021"/>
        <v>-35.66092812629357</v>
      </c>
      <c r="Q3465" s="371">
        <f t="shared" si="1022"/>
        <v>105.96311724326486</v>
      </c>
      <c r="R3465" s="12">
        <f t="shared" si="1023"/>
        <v>-74.036882756735139</v>
      </c>
      <c r="S3465" s="57">
        <f t="shared" si="1024"/>
        <v>431.56040778755124</v>
      </c>
      <c r="T3465" s="12">
        <f t="shared" si="1007"/>
        <v>-35.66092812629357</v>
      </c>
    </row>
    <row r="3466" spans="1:20" x14ac:dyDescent="0.25">
      <c r="A3466" s="57">
        <f t="shared" si="1008"/>
        <v>2721877.9946219833</v>
      </c>
      <c r="B3466" s="12">
        <f t="shared" si="1025"/>
        <v>433200.33733714395</v>
      </c>
      <c r="C3466" s="57" t="str">
        <f t="shared" si="1009"/>
        <v>-0.0044013007698698+0.0156782225588888i</v>
      </c>
      <c r="D3466" s="57" t="str">
        <f t="shared" si="1010"/>
        <v>0.927619534381494-2.59834587721875i</v>
      </c>
      <c r="E3466" s="57" t="str">
        <f t="shared" si="1011"/>
        <v>-35.847812919598-48.2259033363146i</v>
      </c>
      <c r="F3466" s="57" t="str">
        <f t="shared" si="1012"/>
        <v>1.83509675302232-2.07127905199169i</v>
      </c>
      <c r="G3466" s="57" t="str">
        <f t="shared" si="1013"/>
        <v>0.477909712270415-0.499511780830066i</v>
      </c>
      <c r="H3466" s="57" t="str">
        <f t="shared" si="1014"/>
        <v>0.0351646442028399-31.5455897024134i</v>
      </c>
      <c r="I3466" s="57" t="str">
        <f t="shared" si="1015"/>
        <v>-0.184144026865333-0.163513344103503i</v>
      </c>
      <c r="K3466" s="57" t="str">
        <f t="shared" si="1016"/>
        <v>0.000424042741097511-0.000661563561854645i</v>
      </c>
      <c r="L3466" s="57" t="str">
        <f t="shared" si="1017"/>
        <v>0.000125-0.0011582389534091i</v>
      </c>
      <c r="M3466" s="57" t="str">
        <f t="shared" si="1018"/>
        <v>0.0015-0.000558348626172293i</v>
      </c>
      <c r="N3466" s="57">
        <f t="shared" si="1019"/>
        <v>74.31913376090499</v>
      </c>
      <c r="O3466" s="57">
        <f t="shared" si="1020"/>
        <v>35.764623272981225</v>
      </c>
      <c r="P3466" s="371">
        <f t="shared" si="1021"/>
        <v>-35.764623272981225</v>
      </c>
      <c r="Q3466" s="371">
        <f t="shared" si="1022"/>
        <v>105.68086623909501</v>
      </c>
      <c r="R3466" s="12">
        <f t="shared" si="1023"/>
        <v>-74.31913376090499</v>
      </c>
      <c r="S3466" s="57">
        <f t="shared" si="1024"/>
        <v>433.20033733714394</v>
      </c>
      <c r="T3466" s="12">
        <f t="shared" si="1007"/>
        <v>-35.764623272981225</v>
      </c>
    </row>
    <row r="3467" spans="1:20" x14ac:dyDescent="0.25">
      <c r="A3467" s="57">
        <f t="shared" si="1008"/>
        <v>2732221.131001547</v>
      </c>
      <c r="B3467" s="12">
        <f t="shared" si="1025"/>
        <v>434846.49861902511</v>
      </c>
      <c r="C3467" s="57" t="str">
        <f t="shared" si="1009"/>
        <v>-0.00427281385164618+0.015513085819665i</v>
      </c>
      <c r="D3467" s="57" t="str">
        <f t="shared" si="1010"/>
        <v>0.921437711701521-2.59077210405137i</v>
      </c>
      <c r="E3467" s="57" t="str">
        <f t="shared" si="1011"/>
        <v>-35.7843881992285-47.7942486283178i</v>
      </c>
      <c r="F3467" s="57" t="str">
        <f t="shared" si="1012"/>
        <v>1.82783035024058-2.07036382672837i</v>
      </c>
      <c r="G3467" s="57" t="str">
        <f t="shared" si="1013"/>
        <v>0.476017340951603-0.499424500865715i</v>
      </c>
      <c r="H3467" s="57" t="str">
        <f t="shared" si="1014"/>
        <v>0.0348071711261714-31.4258532206231i</v>
      </c>
      <c r="I3467" s="57" t="str">
        <f t="shared" si="1015"/>
        <v>-0.183365812955168-0.162247110470175i</v>
      </c>
      <c r="K3467" s="57" t="str">
        <f t="shared" si="1016"/>
        <v>0.000422936616129054-0.000660219251997675i</v>
      </c>
      <c r="L3467" s="57" t="str">
        <f t="shared" si="1017"/>
        <v>0.000125-0.00115385430704234i</v>
      </c>
      <c r="M3467" s="57" t="str">
        <f t="shared" si="1018"/>
        <v>0.0015-0.000556234933425274i</v>
      </c>
      <c r="N3467" s="57">
        <f t="shared" si="1019"/>
        <v>74.600693082070819</v>
      </c>
      <c r="O3467" s="57">
        <f t="shared" si="1020"/>
        <v>35.868465291611891</v>
      </c>
      <c r="P3467" s="371">
        <f t="shared" si="1021"/>
        <v>-35.868465291611891</v>
      </c>
      <c r="Q3467" s="371">
        <f t="shared" si="1022"/>
        <v>105.39930691792918</v>
      </c>
      <c r="R3467" s="12">
        <f t="shared" si="1023"/>
        <v>-74.600693082070819</v>
      </c>
      <c r="S3467" s="57">
        <f t="shared" si="1024"/>
        <v>434.84649861902511</v>
      </c>
      <c r="T3467" s="12">
        <f t="shared" si="1007"/>
        <v>-35.868465291611891</v>
      </c>
    </row>
    <row r="3468" spans="1:20" x14ac:dyDescent="0.25">
      <c r="A3468" s="57">
        <f t="shared" si="1008"/>
        <v>2742603.5712993527</v>
      </c>
      <c r="B3468" s="12">
        <f t="shared" si="1025"/>
        <v>436498.9153137774</v>
      </c>
      <c r="C3468" s="57" t="str">
        <f t="shared" si="1009"/>
        <v>-0.00414677324583791+0.0153489811300617i</v>
      </c>
      <c r="D3468" s="57" t="str">
        <f t="shared" si="1010"/>
        <v>0.915291599040893-2.58320541659712i</v>
      </c>
      <c r="E3468" s="57" t="str">
        <f t="shared" si="1011"/>
        <v>-35.7190003102491-47.3654924943978i</v>
      </c>
      <c r="F3468" s="57" t="str">
        <f t="shared" si="1012"/>
        <v>1.82056659081357-2.06942333766964i</v>
      </c>
      <c r="G3468" s="57" t="str">
        <f t="shared" si="1013"/>
        <v>0.474125658035131-0.499330069621172i</v>
      </c>
      <c r="H3468" s="57" t="str">
        <f t="shared" si="1014"/>
        <v>0.0344530677970316-31.306572927749i</v>
      </c>
      <c r="I3468" s="57" t="str">
        <f t="shared" si="1015"/>
        <v>-0.182588617123305-0.160988381202404i</v>
      </c>
      <c r="K3468" s="57" t="str">
        <f t="shared" si="1016"/>
        <v>0.000421830095422653-0.000658876132458499i</v>
      </c>
      <c r="L3468" s="57" t="str">
        <f t="shared" si="1017"/>
        <v>0.000125-0.00114948625925716i</v>
      </c>
      <c r="M3468" s="57" t="str">
        <f t="shared" si="1018"/>
        <v>0.0015-0.000554129242304519i</v>
      </c>
      <c r="N3468" s="57">
        <f t="shared" si="1019"/>
        <v>74.881558970472895</v>
      </c>
      <c r="O3468" s="57">
        <f t="shared" si="1020"/>
        <v>35.97245349903347</v>
      </c>
      <c r="P3468" s="371">
        <f t="shared" si="1021"/>
        <v>-35.97245349903347</v>
      </c>
      <c r="Q3468" s="371">
        <f t="shared" si="1022"/>
        <v>105.11844102952711</v>
      </c>
      <c r="R3468" s="12">
        <f t="shared" si="1023"/>
        <v>-74.881558970472895</v>
      </c>
      <c r="S3468" s="57">
        <f t="shared" si="1024"/>
        <v>436.49891531377739</v>
      </c>
      <c r="T3468" s="12">
        <f t="shared" si="1007"/>
        <v>-35.97245349903347</v>
      </c>
    </row>
    <row r="3469" spans="1:20" x14ac:dyDescent="0.25">
      <c r="A3469" s="57">
        <f t="shared" si="1008"/>
        <v>2753025.4648702904</v>
      </c>
      <c r="B3469" s="12">
        <f t="shared" si="1025"/>
        <v>438157.61119196977</v>
      </c>
      <c r="C3469" s="57" t="str">
        <f t="shared" si="1009"/>
        <v>-0.00402314583082149+0.0151859176403212i</v>
      </c>
      <c r="D3469" s="57" t="str">
        <f t="shared" si="1010"/>
        <v>0.909181063164667-2.57564596743367i</v>
      </c>
      <c r="E3469" s="57" t="str">
        <f t="shared" si="1011"/>
        <v>-35.6516855061411-46.9396338571966i</v>
      </c>
      <c r="F3469" s="57" t="str">
        <f t="shared" si="1012"/>
        <v>1.81330568216315-2.06845760250474i</v>
      </c>
      <c r="G3469" s="57" t="str">
        <f t="shared" si="1013"/>
        <v>0.472234717539362-0.49922849386817i</v>
      </c>
      <c r="H3469" s="57" t="str">
        <f t="shared" si="1014"/>
        <v>0.0341023063278805-31.1877470685337i</v>
      </c>
      <c r="I3469" s="57" t="str">
        <f t="shared" si="1015"/>
        <v>-0.18181245289394-0.159737134746338i</v>
      </c>
      <c r="K3469" s="57" t="str">
        <f t="shared" si="1016"/>
        <v>0.000420723209713902-0.000657534178781544i</v>
      </c>
      <c r="L3469" s="57" t="str">
        <f t="shared" si="1017"/>
        <v>0.000125-0.00114513474721774i</v>
      </c>
      <c r="M3469" s="57" t="str">
        <f t="shared" si="1018"/>
        <v>0.0015-0.000552031522518946i</v>
      </c>
      <c r="N3469" s="57">
        <f t="shared" si="1019"/>
        <v>75.161729708242078</v>
      </c>
      <c r="O3469" s="57">
        <f t="shared" si="1020"/>
        <v>36.076587213596156</v>
      </c>
      <c r="P3469" s="371">
        <f t="shared" si="1021"/>
        <v>-36.076587213596156</v>
      </c>
      <c r="Q3469" s="371">
        <f t="shared" si="1022"/>
        <v>104.83827029175792</v>
      </c>
      <c r="R3469" s="12">
        <f t="shared" si="1023"/>
        <v>-75.161729708242078</v>
      </c>
      <c r="S3469" s="57">
        <f t="shared" si="1024"/>
        <v>438.15761119196975</v>
      </c>
      <c r="T3469" s="12">
        <f t="shared" si="1007"/>
        <v>-36.076587213596156</v>
      </c>
    </row>
    <row r="3470" spans="1:20" x14ac:dyDescent="0.25">
      <c r="A3470" s="57">
        <f t="shared" si="1008"/>
        <v>2763486.9616367975</v>
      </c>
      <c r="B3470" s="12">
        <f t="shared" si="1025"/>
        <v>439822.61011449929</v>
      </c>
      <c r="C3470" s="57" t="str">
        <f t="shared" si="1009"/>
        <v>-0.00390189870027451+0.0150239040641226i</v>
      </c>
      <c r="D3470" s="57" t="str">
        <f t="shared" si="1010"/>
        <v>0.903105970340592-2.56809390750878i</v>
      </c>
      <c r="E3470" s="57" t="str">
        <f t="shared" si="1011"/>
        <v>-35.5824797598892-46.5166712315847i</v>
      </c>
      <c r="F3470" s="57" t="str">
        <f t="shared" si="1012"/>
        <v>1.80604783138443-2.06746664090852i</v>
      </c>
      <c r="G3470" s="57" t="str">
        <f t="shared" si="1013"/>
        <v>0.470344573397562-0.499119780887341i</v>
      </c>
      <c r="H3470" s="57" t="str">
        <f t="shared" si="1014"/>
        <v>0.033754859026549-31.0693738946824i</v>
      </c>
      <c r="I3470" s="57" t="str">
        <f t="shared" si="1015"/>
        <v>-0.181037333804249-0.158493349442202i</v>
      </c>
      <c r="K3470" s="57" t="str">
        <f t="shared" si="1016"/>
        <v>0.00041961598979257-0.000656193366882681i</v>
      </c>
      <c r="L3470" s="57" t="str">
        <f t="shared" si="1017"/>
        <v>0.000125-0.0011407997083261i</v>
      </c>
      <c r="M3470" s="57" t="str">
        <f t="shared" si="1018"/>
        <v>0.0015-0.000549941743892157i</v>
      </c>
      <c r="N3470" s="57">
        <f t="shared" si="1019"/>
        <v>75.441203609020221</v>
      </c>
      <c r="O3470" s="57">
        <f t="shared" si="1020"/>
        <v>36.180865755180527</v>
      </c>
      <c r="P3470" s="371">
        <f t="shared" si="1021"/>
        <v>-36.180865755180527</v>
      </c>
      <c r="Q3470" s="371">
        <f t="shared" si="1022"/>
        <v>104.55879639097978</v>
      </c>
      <c r="R3470" s="12">
        <f t="shared" si="1023"/>
        <v>-75.441203609020221</v>
      </c>
      <c r="S3470" s="57">
        <f t="shared" si="1024"/>
        <v>439.8226101144993</v>
      </c>
      <c r="T3470" s="12">
        <f t="shared" si="1007"/>
        <v>-36.180865755180527</v>
      </c>
    </row>
    <row r="3471" spans="1:20" x14ac:dyDescent="0.25">
      <c r="A3471" s="57">
        <f t="shared" si="1008"/>
        <v>2773988.2120910175</v>
      </c>
      <c r="B3471" s="12">
        <f t="shared" si="1025"/>
        <v>441493.93603293441</v>
      </c>
      <c r="C3471" s="57" t="str">
        <f t="shared" si="1009"/>
        <v>-0.0037829991671547+0.0148629486856925i</v>
      </c>
      <c r="D3471" s="57" t="str">
        <f t="shared" si="1010"/>
        <v>0.897066186355714-2.56054938614543i</v>
      </c>
      <c r="E3471" s="57" t="str">
        <f t="shared" si="1011"/>
        <v>-35.5114187607667-46.0966027322642i</v>
      </c>
      <c r="F3471" s="57" t="str">
        <f t="shared" si="1012"/>
        <v>1.79879324522224-2.06645047453636i</v>
      </c>
      <c r="G3471" s="57" t="str">
        <f t="shared" si="1013"/>
        <v>0.468455279451778-0.499003938466957i</v>
      </c>
      <c r="H3471" s="57" t="str">
        <f t="shared" si="1014"/>
        <v>0.0334106983949136-30.9514516648319i</v>
      </c>
      <c r="I3471" s="57" t="str">
        <f t="shared" si="1015"/>
        <v>-0.18026327340185-0.157257003524432i</v>
      </c>
      <c r="K3471" s="57" t="str">
        <f t="shared" si="1016"/>
        <v>0.000418508466499025-0.000654853673049652i</v>
      </c>
      <c r="L3471" s="57" t="str">
        <f t="shared" si="1017"/>
        <v>0.000125-0.00113648108022126i</v>
      </c>
      <c r="M3471" s="57" t="str">
        <f t="shared" si="1018"/>
        <v>0.0015-0.00054785987636198i</v>
      </c>
      <c r="N3471" s="57">
        <f t="shared" si="1019"/>
        <v>75.719979017581835</v>
      </c>
      <c r="O3471" s="57">
        <f t="shared" si="1020"/>
        <v>36.285288445223557</v>
      </c>
      <c r="P3471" s="371">
        <f t="shared" si="1021"/>
        <v>-36.285288445223557</v>
      </c>
      <c r="Q3471" s="371">
        <f t="shared" si="1022"/>
        <v>104.28002098241816</v>
      </c>
      <c r="R3471" s="12">
        <f t="shared" si="1023"/>
        <v>-75.719979017581835</v>
      </c>
      <c r="S3471" s="57">
        <f t="shared" si="1024"/>
        <v>441.49393603293441</v>
      </c>
      <c r="T3471" s="12">
        <f t="shared" si="1007"/>
        <v>-36.285288445223557</v>
      </c>
    </row>
    <row r="3472" spans="1:20" x14ac:dyDescent="0.25">
      <c r="A3472" s="57">
        <f t="shared" si="1008"/>
        <v>2784529.3672969635</v>
      </c>
      <c r="B3472" s="12">
        <f t="shared" si="1025"/>
        <v>443171.61298985954</v>
      </c>
      <c r="C3472" s="57" t="str">
        <f t="shared" si="1009"/>
        <v>-0.00366641476751543+0.0147030593669058i</v>
      </c>
      <c r="D3472" s="57" t="str">
        <f t="shared" si="1010"/>
        <v>0.891061576532734-2.55301255104671i</v>
      </c>
      <c r="E3472" s="57" t="str">
        <f t="shared" si="1011"/>
        <v>-35.4385379112842-45.6794260813459i</v>
      </c>
      <c r="F3472" s="57" t="str">
        <f t="shared" si="1012"/>
        <v>1.79154213004772-2.06540912701895i</v>
      </c>
      <c r="G3472" s="57" t="str">
        <f t="shared" si="1013"/>
        <v>0.466566889446733-0.498880974901562i</v>
      </c>
      <c r="H3472" s="57" t="str">
        <f t="shared" si="1014"/>
        <v>0.0330697971275822-30.8339786445201i</v>
      </c>
      <c r="I3472" s="57" t="str">
        <f t="shared" si="1015"/>
        <v>-0.179490285242292-0.156028075121834i</v>
      </c>
      <c r="K3472" s="57" t="str">
        <f t="shared" si="1016"/>
        <v>0.000417400670720611-0.000653515073942418i</v>
      </c>
      <c r="L3472" s="57" t="str">
        <f t="shared" si="1017"/>
        <v>0.000125-0.0011321788007783i</v>
      </c>
      <c r="M3472" s="57" t="str">
        <f t="shared" si="1018"/>
        <v>0.0015-0.000545785889980056i</v>
      </c>
      <c r="N3472" s="57">
        <f t="shared" si="1019"/>
        <v>75.998054309459675</v>
      </c>
      <c r="O3472" s="57">
        <f t="shared" si="1020"/>
        <v>36.389854606744755</v>
      </c>
      <c r="P3472" s="371">
        <f t="shared" si="1021"/>
        <v>-36.389854606744755</v>
      </c>
      <c r="Q3472" s="371">
        <f t="shared" si="1022"/>
        <v>104.00194569054032</v>
      </c>
      <c r="R3472" s="12">
        <f t="shared" si="1023"/>
        <v>-75.998054309459675</v>
      </c>
      <c r="S3472" s="57">
        <f t="shared" si="1024"/>
        <v>443.17161298985951</v>
      </c>
      <c r="T3472" s="12">
        <f t="shared" si="1007"/>
        <v>-36.389854606744755</v>
      </c>
    </row>
    <row r="3473" spans="1:20" x14ac:dyDescent="0.25">
      <c r="A3473" s="57">
        <f t="shared" si="1008"/>
        <v>2795110.578892692</v>
      </c>
      <c r="B3473" s="12">
        <f t="shared" si="1025"/>
        <v>444855.66511922103</v>
      </c>
      <c r="C3473" s="57" t="str">
        <f t="shared" si="1009"/>
        <v>-0.00355211326416164+0.0145442435543768i</v>
      </c>
      <c r="D3473" s="57" t="str">
        <f t="shared" si="1010"/>
        <v>0.885092005746277-2.54548354830111i</v>
      </c>
      <c r="E3473" s="57" t="str">
        <f t="shared" si="1011"/>
        <v>-35.3638723242957-45.265138615898i</v>
      </c>
      <c r="F3473" s="57" t="str">
        <f t="shared" si="1012"/>
        <v>1.78429469183491-2.06434262395651i</v>
      </c>
      <c r="G3473" s="57" t="str">
        <f t="shared" si="1013"/>
        <v>0.464679457023744-0.498750898990531i</v>
      </c>
      <c r="H3473" s="57" t="str">
        <f t="shared" si="1014"/>
        <v>0.0327321281105977-30.7169531061569i</v>
      </c>
      <c r="I3473" s="57" t="str">
        <f t="shared" si="1015"/>
        <v>-0.178718382886542-0.154806542257784i</v>
      </c>
      <c r="K3473" s="57" t="str">
        <f t="shared" si="1016"/>
        <v>0.000416292633388022-0.000652177546593459i</v>
      </c>
      <c r="L3473" s="57" t="str">
        <f t="shared" si="1017"/>
        <v>0.000125-0.00112789280810749i</v>
      </c>
      <c r="M3473" s="57" t="str">
        <f t="shared" si="1018"/>
        <v>0.0015-0.000543719754911393i</v>
      </c>
      <c r="N3473" s="57">
        <f t="shared" si="1019"/>
        <v>76.275427890570811</v>
      </c>
      <c r="O3473" s="57">
        <f t="shared" si="1020"/>
        <v>36.494563564370424</v>
      </c>
      <c r="P3473" s="371">
        <f t="shared" si="1021"/>
        <v>-36.494563564370424</v>
      </c>
      <c r="Q3473" s="371">
        <f t="shared" si="1022"/>
        <v>103.72457210942919</v>
      </c>
      <c r="R3473" s="12">
        <f t="shared" si="1023"/>
        <v>-76.275427890570811</v>
      </c>
      <c r="S3473" s="57">
        <f t="shared" si="1024"/>
        <v>444.85566511922104</v>
      </c>
      <c r="T3473" s="12">
        <f t="shared" si="1007"/>
        <v>-36.494563564370424</v>
      </c>
    </row>
    <row r="3474" spans="1:20" x14ac:dyDescent="0.25">
      <c r="A3474" s="57">
        <f t="shared" si="1008"/>
        <v>2805731.9990924839</v>
      </c>
      <c r="B3474" s="12">
        <f t="shared" si="1025"/>
        <v>446546.11664667405</v>
      </c>
      <c r="C3474" s="57" t="str">
        <f t="shared" si="1009"/>
        <v>-0.00344006265014837+0.0143865082865371i</v>
      </c>
      <c r="D3474" s="57" t="str">
        <f t="shared" si="1010"/>
        <v>0.879157338438944-2.53796252238784i</v>
      </c>
      <c r="E3474" s="57" t="str">
        <f t="shared" si="1011"/>
        <v>-35.2874568202592-44.8537372954629i</v>
      </c>
      <c r="F3474" s="57" t="str">
        <f t="shared" si="1012"/>
        <v>1.77705113613763-2.06325099291287i</v>
      </c>
      <c r="G3474" s="57" t="str">
        <f t="shared" si="1013"/>
        <v>0.462793035714673-0.498613720036533i</v>
      </c>
      <c r="H3474" s="57" t="str">
        <f t="shared" si="1014"/>
        <v>0.0323976644201554-30.6003733289937i</v>
      </c>
      <c r="I3474" s="57" t="str">
        <f t="shared" si="1015"/>
        <v>-0.177947579898494-0.153592382850468i</v>
      </c>
      <c r="K3474" s="57" t="str">
        <f t="shared" si="1016"/>
        <v>0.000415184385471721-0.000650841068408056i</v>
      </c>
      <c r="L3474" s="57" t="str">
        <f t="shared" si="1017"/>
        <v>0.000125-0.00112362304055339i</v>
      </c>
      <c r="M3474" s="57" t="str">
        <f t="shared" si="1018"/>
        <v>0.0015-0.000541661441433945i</v>
      </c>
      <c r="N3474" s="57">
        <f t="shared" si="1019"/>
        <v>76.552098196842422</v>
      </c>
      <c r="O3474" s="57">
        <f t="shared" si="1020"/>
        <v>36.599414644356131</v>
      </c>
      <c r="P3474" s="371">
        <f t="shared" si="1021"/>
        <v>-36.599414644356131</v>
      </c>
      <c r="Q3474" s="371">
        <f t="shared" si="1022"/>
        <v>103.44790180315758</v>
      </c>
      <c r="R3474" s="12">
        <f t="shared" si="1023"/>
        <v>-76.552098196842422</v>
      </c>
      <c r="S3474" s="57">
        <f t="shared" si="1024"/>
        <v>446.54611664667408</v>
      </c>
      <c r="T3474" s="12">
        <f t="shared" si="1007"/>
        <v>-36.599414644356131</v>
      </c>
    </row>
    <row r="3475" spans="1:20" x14ac:dyDescent="0.25">
      <c r="A3475" s="57">
        <f t="shared" si="1008"/>
        <v>2816393.7806890355</v>
      </c>
      <c r="B3475" s="12">
        <f t="shared" si="1025"/>
        <v>448242.99188993144</v>
      </c>
      <c r="C3475" s="57" t="str">
        <f t="shared" si="1009"/>
        <v>-0.00333023115212041+0.0142298602006923i</v>
      </c>
      <c r="D3475" s="57" t="str">
        <f t="shared" si="1010"/>
        <v>0.873257438637258-2.53044961618227i</v>
      </c>
      <c r="E3475" s="57" t="str">
        <f t="shared" si="1011"/>
        <v>-35.209325924652-44.4452187095334i</v>
      </c>
      <c r="F3475" s="57" t="str">
        <f t="shared" si="1012"/>
        <v>1.76981166806615-2.06213426340905i</v>
      </c>
      <c r="G3475" s="57" t="str">
        <f t="shared" si="1013"/>
        <v>0.460907678935894-0.498469447843918i</v>
      </c>
      <c r="H3475" s="57" t="str">
        <f t="shared" si="1014"/>
        <v>0.0320663793213269-30.4842375990938i</v>
      </c>
      <c r="I3475" s="57" t="str">
        <f t="shared" si="1015"/>
        <v>-0.177177889842475-0.152385574713129i</v>
      </c>
      <c r="K3475" s="57" t="str">
        <f t="shared" si="1016"/>
        <v>0.000414075957978231-0.000649505617164454i</v>
      </c>
      <c r="L3475" s="57" t="str">
        <f t="shared" si="1017"/>
        <v>0.000125-0.00111936943669395i</v>
      </c>
      <c r="M3475" s="57" t="str">
        <f t="shared" si="1018"/>
        <v>0.0015-0.000539610919938177i</v>
      </c>
      <c r="N3475" s="57">
        <f t="shared" si="1019"/>
        <v>76.828063693846858</v>
      </c>
      <c r="O3475" s="57">
        <f t="shared" si="1020"/>
        <v>36.70440717461107</v>
      </c>
      <c r="P3475" s="371">
        <f t="shared" si="1021"/>
        <v>-36.70440717461107</v>
      </c>
      <c r="Q3475" s="371">
        <f t="shared" si="1022"/>
        <v>103.17193630615314</v>
      </c>
      <c r="R3475" s="12">
        <f t="shared" si="1023"/>
        <v>-76.828063693846858</v>
      </c>
      <c r="S3475" s="57">
        <f t="shared" si="1024"/>
        <v>448.24299188993143</v>
      </c>
      <c r="T3475" s="12">
        <f t="shared" si="1007"/>
        <v>-36.70440717461107</v>
      </c>
    </row>
    <row r="3476" spans="1:20" x14ac:dyDescent="0.25">
      <c r="A3476" s="57">
        <f t="shared" si="1008"/>
        <v>2827096.077055654</v>
      </c>
      <c r="B3476" s="12">
        <f t="shared" si="1025"/>
        <v>449946.31525911321</v>
      </c>
      <c r="C3476" s="57" t="str">
        <f t="shared" si="1009"/>
        <v>-0.00322258723350197+0.0140743055400653i</v>
      </c>
      <c r="D3476" s="57" t="str">
        <f t="shared" si="1010"/>
        <v>0.867392169967379-2.52294497096152i</v>
      </c>
      <c r="E3476" s="57" t="str">
        <f t="shared" si="1011"/>
        <v>-35.1295138655381-44.0395790850019i</v>
      </c>
      <c r="F3476" s="57" t="str">
        <f t="shared" si="1012"/>
        <v>1.76257649226435-2.06099246691675i</v>
      </c>
      <c r="G3476" s="57" t="str">
        <f t="shared" si="1013"/>
        <v>0.459023439982296-0.498318092717007i</v>
      </c>
      <c r="H3476" s="57" t="str">
        <f t="shared" si="1014"/>
        <v>0.0317382462668095-30.368544209303i</v>
      </c>
      <c r="I3476" s="57" t="str">
        <f t="shared" si="1015"/>
        <v>-0.176409326280793-0.151186095554379i</v>
      </c>
      <c r="K3476" s="57" t="str">
        <f t="shared" si="1016"/>
        <v>0.000412967381946572-0.000648171171014064i</v>
      </c>
      <c r="L3476" s="57" t="str">
        <f t="shared" si="1017"/>
        <v>0.000125-0.00111513193533966i</v>
      </c>
      <c r="M3476" s="57" t="str">
        <f t="shared" si="1018"/>
        <v>0.0015-0.000537568160926657i</v>
      </c>
      <c r="N3476" s="57">
        <f t="shared" si="1019"/>
        <v>77.103322876430624</v>
      </c>
      <c r="O3476" s="57">
        <f t="shared" si="1020"/>
        <v>36.809540484717189</v>
      </c>
      <c r="P3476" s="371">
        <f t="shared" si="1021"/>
        <v>-36.809540484717189</v>
      </c>
      <c r="Q3476" s="371">
        <f t="shared" si="1022"/>
        <v>102.89667712356938</v>
      </c>
      <c r="R3476" s="12">
        <f t="shared" si="1023"/>
        <v>-77.103322876430624</v>
      </c>
      <c r="S3476" s="57">
        <f t="shared" si="1024"/>
        <v>449.94631525911319</v>
      </c>
      <c r="T3476" s="12">
        <f t="shared" si="1007"/>
        <v>-36.809540484717189</v>
      </c>
    </row>
    <row r="3477" spans="1:20" x14ac:dyDescent="0.25">
      <c r="A3477" s="57">
        <f t="shared" si="1008"/>
        <v>2837839.0421484658</v>
      </c>
      <c r="B3477" s="12">
        <f t="shared" si="1025"/>
        <v>451656.11125709786</v>
      </c>
      <c r="C3477" s="57" t="str">
        <f t="shared" si="1009"/>
        <v>-0.00311709959753194+0.0139198501608108i</v>
      </c>
      <c r="D3477" s="57" t="str">
        <f t="shared" si="1010"/>
        <v>0.861561395670737-2.51544872641013i</v>
      </c>
      <c r="E3477" s="57" t="str">
        <f t="shared" si="1011"/>
        <v>-35.0480545712787-43.636814293558i</v>
      </c>
      <c r="F3477" s="57" t="str">
        <f t="shared" si="1012"/>
        <v>1.75534581288659-2.05982563685111i</v>
      </c>
      <c r="G3477" s="57" t="str">
        <f t="shared" si="1013"/>
        <v>0.457140372021304-0.498159665458302i</v>
      </c>
      <c r="H3477" s="57" t="str">
        <f t="shared" si="1014"/>
        <v>0.0314132388956785-30.2532914592205i</v>
      </c>
      <c r="I3477" s="57" t="str">
        <f t="shared" si="1015"/>
        <v>-0.175641902771255-0.149993922978512i</v>
      </c>
      <c r="K3477" s="57" t="str">
        <f t="shared" si="1016"/>
        <v>0.000411858688444567-0.000646837708481541i</v>
      </c>
      <c r="L3477" s="57" t="str">
        <f t="shared" si="1017"/>
        <v>0.000125-0.00111091047553264i</v>
      </c>
      <c r="M3477" s="57" t="str">
        <f t="shared" si="1018"/>
        <v>0.0015-0.000535533135013606i</v>
      </c>
      <c r="N3477" s="57">
        <f t="shared" si="1019"/>
        <v>77.377874268351206</v>
      </c>
      <c r="O3477" s="57">
        <f t="shared" si="1020"/>
        <v>36.914813905951299</v>
      </c>
      <c r="P3477" s="371">
        <f t="shared" si="1021"/>
        <v>-36.914813905951299</v>
      </c>
      <c r="Q3477" s="371">
        <f t="shared" si="1022"/>
        <v>102.62212573164879</v>
      </c>
      <c r="R3477" s="12">
        <f t="shared" si="1023"/>
        <v>-77.377874268351206</v>
      </c>
      <c r="S3477" s="57">
        <f t="shared" si="1024"/>
        <v>451.65611125709785</v>
      </c>
      <c r="T3477" s="12">
        <f t="shared" si="1007"/>
        <v>-36.914813905951299</v>
      </c>
    </row>
    <row r="3478" spans="1:20" x14ac:dyDescent="0.25">
      <c r="A3478" s="57">
        <f t="shared" si="1008"/>
        <v>2848622.8305086298</v>
      </c>
      <c r="B3478" s="12">
        <f t="shared" si="1025"/>
        <v>453372.40447987482</v>
      </c>
      <c r="C3478" s="57" t="str">
        <f t="shared" si="1009"/>
        <v>-0.00301373719015121+0.0137664995390085i</v>
      </c>
      <c r="D3478" s="57" t="str">
        <f t="shared" si="1010"/>
        <v>0.855764978619418-2.50796102062587i</v>
      </c>
      <c r="E3478" s="57" t="str">
        <f t="shared" si="1011"/>
        <v>-34.9649816683951-43.2369198590554i</v>
      </c>
      <c r="F3478" s="57" t="str">
        <f t="shared" si="1012"/>
        <v>1.7481198335751-2.0586338085637i</v>
      </c>
      <c r="G3478" s="57" t="str">
        <f t="shared" si="1013"/>
        <v>0.455258528086949-0.497994177366617i</v>
      </c>
      <c r="H3478" s="57" t="str">
        <f t="shared" si="1014"/>
        <v>0.0310913310321546-30.1384776551686i</v>
      </c>
      <c r="I3478" s="57" t="str">
        <f t="shared" si="1015"/>
        <v>-0.174875632864744-0.148809034485876i</v>
      </c>
      <c r="K3478" s="57" t="str">
        <f t="shared" si="1016"/>
        <v>0.00041074990856518-0.000645505208464828i</v>
      </c>
      <c r="L3478" s="57" t="str">
        <f t="shared" si="1017"/>
        <v>0.000125-0.00110670499654576i</v>
      </c>
      <c r="M3478" s="57" t="str">
        <f t="shared" si="1018"/>
        <v>0.0015-0.000533505812924492i</v>
      </c>
      <c r="N3478" s="57">
        <f t="shared" si="1019"/>
        <v>77.65171642191504</v>
      </c>
      <c r="O3478" s="57">
        <f t="shared" si="1020"/>
        <v>37.020226771303889</v>
      </c>
      <c r="P3478" s="371">
        <f t="shared" si="1021"/>
        <v>-37.020226771303889</v>
      </c>
      <c r="Q3478" s="371">
        <f t="shared" si="1022"/>
        <v>102.34828357808496</v>
      </c>
      <c r="R3478" s="12">
        <f t="shared" si="1023"/>
        <v>-77.65171642191504</v>
      </c>
      <c r="S3478" s="57">
        <f t="shared" si="1024"/>
        <v>453.37240447987483</v>
      </c>
      <c r="T3478" s="12">
        <f t="shared" si="1007"/>
        <v>-37.020226771303889</v>
      </c>
    </row>
    <row r="3479" spans="1:20" x14ac:dyDescent="0.25">
      <c r="A3479" s="57">
        <f t="shared" si="1008"/>
        <v>2859447.5972645627</v>
      </c>
      <c r="B3479" s="12">
        <f t="shared" si="1025"/>
        <v>455095.21961689834</v>
      </c>
      <c r="C3479" s="57" t="str">
        <f t="shared" si="1009"/>
        <v>-0.00291246920274326+0.0136142587776279i</v>
      </c>
      <c r="D3479" s="57" t="str">
        <f t="shared" si="1010"/>
        <v>0.850002781331507-2.5004819901258i</v>
      </c>
      <c r="E3479" s="57" t="str">
        <f t="shared" si="1011"/>
        <v>-34.8803284795682-42.8398909648239i</v>
      </c>
      <c r="F3479" s="57" t="str">
        <f t="shared" si="1012"/>
        <v>1.74089875743711-2.05741701933461i</v>
      </c>
      <c r="G3479" s="57" t="str">
        <f t="shared" si="1013"/>
        <v>0.453377961073948-0.497821640235112i</v>
      </c>
      <c r="H3479" s="57" t="str">
        <f t="shared" si="1014"/>
        <v>0.0307724966843904-30.0241011101651i</v>
      </c>
      <c r="I3479" s="57" t="str">
        <f t="shared" si="1015"/>
        <v>-0.174110530102774-0.147631407473257i</v>
      </c>
      <c r="K3479" s="57" t="str">
        <f t="shared" si="1016"/>
        <v>0.000409641073422897-0.000644173650235188i</v>
      </c>
      <c r="L3479" s="57" t="str">
        <f t="shared" si="1017"/>
        <v>0.000125-0.00110251543788181i</v>
      </c>
      <c r="M3479" s="57" t="str">
        <f t="shared" si="1018"/>
        <v>0.0015-0.00053148616549561i</v>
      </c>
      <c r="N3479" s="57">
        <f t="shared" si="1019"/>
        <v>77.924847917617001</v>
      </c>
      <c r="O3479" s="57">
        <f t="shared" si="1020"/>
        <v>37.125778415497251</v>
      </c>
      <c r="P3479" s="371">
        <f t="shared" si="1021"/>
        <v>-37.125778415497251</v>
      </c>
      <c r="Q3479" s="371">
        <f t="shared" si="1022"/>
        <v>102.075152082383</v>
      </c>
      <c r="R3479" s="12">
        <f t="shared" si="1023"/>
        <v>-77.924847917617001</v>
      </c>
      <c r="S3479" s="57">
        <f t="shared" si="1024"/>
        <v>455.09521961689836</v>
      </c>
      <c r="T3479" s="12">
        <f t="shared" si="1007"/>
        <v>-37.125778415497251</v>
      </c>
    </row>
    <row r="3480" spans="1:20" x14ac:dyDescent="0.25">
      <c r="A3480" s="57">
        <f t="shared" si="1008"/>
        <v>2870313.4981341679</v>
      </c>
      <c r="B3480" s="12">
        <f t="shared" si="1025"/>
        <v>456824.58145144256</v>
      </c>
      <c r="C3480" s="57" t="str">
        <f t="shared" si="1009"/>
        <v>-0.00281326507472953+0.0134631326134612i</v>
      </c>
      <c r="D3480" s="57" t="str">
        <f t="shared" si="1010"/>
        <v>0.844274665986119-2.49301176985212i</v>
      </c>
      <c r="E3480" s="57" t="str">
        <f t="shared" si="1011"/>
        <v>-34.7941280217836-42.4457224609439i</v>
      </c>
      <c r="F3480" s="57" t="str">
        <f t="shared" si="1012"/>
        <v>1.73368278702238-2.05617530836465i</v>
      </c>
      <c r="G3480" s="57" t="str">
        <f t="shared" si="1013"/>
        <v>0.451498723731844-0.497642066349259i</v>
      </c>
      <c r="H3480" s="57" t="str">
        <f t="shared" si="1014"/>
        <v>0.030456710043261-29.9101601438935i</v>
      </c>
      <c r="I3480" s="57" t="str">
        <f t="shared" si="1015"/>
        <v>-0.173346608015084-0.146461019234302i</v>
      </c>
      <c r="K3480" s="57" t="str">
        <f t="shared" si="1016"/>
        <v>0.000408532214150027-0.000642843013437129i</v>
      </c>
      <c r="L3480" s="57" t="str">
        <f t="shared" si="1017"/>
        <v>0.000125-0.00109834173927258i</v>
      </c>
      <c r="M3480" s="57" t="str">
        <f t="shared" si="1018"/>
        <v>0.0015-0.00052947416367365i</v>
      </c>
      <c r="N3480" s="57">
        <f t="shared" si="1019"/>
        <v>78.197267363783894</v>
      </c>
      <c r="O3480" s="57">
        <f t="shared" si="1020"/>
        <v>37.231468175003876</v>
      </c>
      <c r="P3480" s="371">
        <f t="shared" si="1021"/>
        <v>-37.231468175003876</v>
      </c>
      <c r="Q3480" s="371">
        <f t="shared" si="1022"/>
        <v>101.80273263621611</v>
      </c>
      <c r="R3480" s="12">
        <f t="shared" si="1023"/>
        <v>-78.197267363783894</v>
      </c>
      <c r="S3480" s="57">
        <f t="shared" si="1024"/>
        <v>456.82458145144255</v>
      </c>
      <c r="T3480" s="12">
        <f t="shared" si="1007"/>
        <v>-37.231468175003876</v>
      </c>
    </row>
    <row r="3481" spans="1:20" x14ac:dyDescent="0.25">
      <c r="A3481" s="57">
        <f t="shared" si="1008"/>
        <v>2881220.6894270778</v>
      </c>
      <c r="B3481" s="12">
        <f t="shared" si="1025"/>
        <v>458560.51486095804</v>
      </c>
      <c r="C3481" s="57" t="str">
        <f t="shared" si="1009"/>
        <v>-0.00271609449602346+0.0133131254240259i</v>
      </c>
      <c r="D3481" s="57" t="str">
        <f t="shared" si="1010"/>
        <v>0.838580494438396-2.48555049317851i</v>
      </c>
      <c r="E3481" s="57" t="str">
        <f t="shared" si="1011"/>
        <v>-34.7064130046097-42.0544088714671i</v>
      </c>
      <c r="F3481" s="57" t="str">
        <f t="shared" si="1012"/>
        <v>1.72647212430081-2.05490871676705i</v>
      </c>
      <c r="G3481" s="57" t="str">
        <f t="shared" si="1013"/>
        <v>0.449620868659154-0.497455468484709i</v>
      </c>
      <c r="H3481" s="57" t="str">
        <f t="shared" si="1014"/>
        <v>0.0301439454811721-29.7966530826743i</v>
      </c>
      <c r="I3481" s="57" t="str">
        <f t="shared" si="1015"/>
        <v>-0.172583880117231-0.145297846959978i</v>
      </c>
      <c r="K3481" s="57" t="str">
        <f t="shared" si="1016"/>
        <v>0.000407423361893047-0.000641513278088305i</v>
      </c>
      <c r="L3481" s="57" t="str">
        <f t="shared" si="1017"/>
        <v>0.000125-0.001094183840678i</v>
      </c>
      <c r="M3481" s="57" t="str">
        <f t="shared" si="1018"/>
        <v>0.0015-0.00052746977851529i</v>
      </c>
      <c r="N3481" s="57">
        <f t="shared" si="1019"/>
        <v>78.468973396219141</v>
      </c>
      <c r="O3481" s="57">
        <f t="shared" si="1020"/>
        <v>37.337295388062408</v>
      </c>
      <c r="P3481" s="371">
        <f t="shared" si="1021"/>
        <v>-37.337295388062408</v>
      </c>
      <c r="Q3481" s="371">
        <f t="shared" si="1022"/>
        <v>101.53102660378086</v>
      </c>
      <c r="R3481" s="12">
        <f t="shared" si="1023"/>
        <v>-78.468973396219141</v>
      </c>
      <c r="S3481" s="57">
        <f t="shared" si="1024"/>
        <v>458.56051486095805</v>
      </c>
      <c r="T3481" s="12">
        <f t="shared" si="1007"/>
        <v>-37.337295388062408</v>
      </c>
    </row>
    <row r="3482" spans="1:20" x14ac:dyDescent="0.25">
      <c r="A3482" s="57">
        <f t="shared" si="1008"/>
        <v>2892169.3280469007</v>
      </c>
      <c r="B3482" s="12">
        <f t="shared" si="1025"/>
        <v>460303.04481742968</v>
      </c>
      <c r="C3482" s="57" t="str">
        <f t="shared" si="1009"/>
        <v>-0.00262092740934433+0.0131642412344312i</v>
      </c>
      <c r="D3482" s="57" t="str">
        <f t="shared" si="1010"/>
        <v>0.832920128234292-2.47809829191629i</v>
      </c>
      <c r="E3482" s="57" t="str">
        <f t="shared" si="1011"/>
        <v>-34.6172158286148-41.6659444015891i</v>
      </c>
      <c r="F3482" s="57" t="str">
        <f t="shared" si="1012"/>
        <v>1.71926697064013-2.05361728755888i</v>
      </c>
      <c r="G3482" s="57" t="str">
        <f t="shared" si="1013"/>
        <v>0.447744448297572-0.497261859905096i</v>
      </c>
      <c r="H3482" s="57" t="str">
        <f t="shared" si="1014"/>
        <v>0.0298341775508798-29.6835782594365i</v>
      </c>
      <c r="I3482" s="57" t="str">
        <f t="shared" si="1015"/>
        <v>-0.171822359908213-0.144141867739056i</v>
      </c>
      <c r="K3482" s="57" t="str">
        <f t="shared" si="1016"/>
        <v>0.000406314547808939-0.000640184424579379i</v>
      </c>
      <c r="L3482" s="57" t="str">
        <f t="shared" si="1017"/>
        <v>0.000125-0.00109004168228532i</v>
      </c>
      <c r="M3482" s="57" t="str">
        <f t="shared" si="1018"/>
        <v>0.0015-0.000525472981186781i</v>
      </c>
      <c r="N3482" s="57">
        <f t="shared" si="1019"/>
        <v>78.739964677851162</v>
      </c>
      <c r="O3482" s="57">
        <f t="shared" si="1020"/>
        <v>37.443259394693541</v>
      </c>
      <c r="P3482" s="371">
        <f t="shared" si="1021"/>
        <v>-37.443259394693541</v>
      </c>
      <c r="Q3482" s="371">
        <f t="shared" si="1022"/>
        <v>101.26003532214884</v>
      </c>
      <c r="R3482" s="12">
        <f t="shared" si="1023"/>
        <v>-78.739964677851162</v>
      </c>
      <c r="S3482" s="57">
        <f t="shared" si="1024"/>
        <v>460.30304481742968</v>
      </c>
      <c r="T3482" s="12">
        <f t="shared" si="1007"/>
        <v>-37.443259394693541</v>
      </c>
    </row>
    <row r="3483" spans="1:20" x14ac:dyDescent="0.25">
      <c r="A3483" s="57">
        <f t="shared" si="1008"/>
        <v>2903159.571493479</v>
      </c>
      <c r="B3483" s="12">
        <f t="shared" si="1025"/>
        <v>462052.19638773589</v>
      </c>
      <c r="C3483" s="57" t="str">
        <f t="shared" si="1009"/>
        <v>-0.00252773401239338+0.0130164837242068i</v>
      </c>
      <c r="D3483" s="57" t="str">
        <f t="shared" si="1010"/>
        <v>0.827293428625168-2.47065529632081i</v>
      </c>
      <c r="E3483" s="57" t="str">
        <f t="shared" si="1011"/>
        <v>-34.5265685839141-41.2803229447669i</v>
      </c>
      <c r="F3483" s="57" t="str">
        <f t="shared" si="1012"/>
        <v>1.71206752678368-2.0523010656521i</v>
      </c>
      <c r="G3483" s="57" t="str">
        <f t="shared" si="1013"/>
        <v>0.445869514926197-0.497061254359737i</v>
      </c>
      <c r="H3483" s="57" t="str">
        <f t="shared" si="1014"/>
        <v>0.0295273809843213-29.5709340136895i</v>
      </c>
      <c r="I3483" s="57" t="str">
        <f t="shared" si="1015"/>
        <v>-0.171062060868095-0.142993058558622i</v>
      </c>
      <c r="K3483" s="57" t="str">
        <f t="shared" si="1016"/>
        <v>0.000405205803061511-0.000638856433673799i</v>
      </c>
      <c r="L3483" s="57" t="str">
        <f t="shared" si="1017"/>
        <v>0.000125-0.00108591520450819i</v>
      </c>
      <c r="M3483" s="57" t="str">
        <f t="shared" si="1018"/>
        <v>0.0015-0.00052348374296352i</v>
      </c>
      <c r="N3483" s="57">
        <f t="shared" si="1019"/>
        <v>79.010239898385507</v>
      </c>
      <c r="O3483" s="57">
        <f t="shared" si="1020"/>
        <v>37.54935953671545</v>
      </c>
      <c r="P3483" s="371">
        <f t="shared" si="1021"/>
        <v>-37.54935953671545</v>
      </c>
      <c r="Q3483" s="371">
        <f t="shared" si="1022"/>
        <v>100.98976010161449</v>
      </c>
      <c r="R3483" s="12">
        <f t="shared" si="1023"/>
        <v>-79.010239898385507</v>
      </c>
      <c r="S3483" s="57">
        <f t="shared" si="1024"/>
        <v>462.05219638773588</v>
      </c>
      <c r="T3483" s="12">
        <f t="shared" si="1007"/>
        <v>-37.54935953671545</v>
      </c>
    </row>
    <row r="3484" spans="1:20" x14ac:dyDescent="0.25">
      <c r="A3484" s="57">
        <f t="shared" si="1008"/>
        <v>2914191.5778651545</v>
      </c>
      <c r="B3484" s="12">
        <f t="shared" si="1025"/>
        <v>463807.99473400932</v>
      </c>
      <c r="C3484" s="57" t="str">
        <f t="shared" si="1009"/>
        <v>-0.00243648475989582+0.012869856234094i</v>
      </c>
      <c r="D3484" s="57" t="str">
        <f t="shared" si="1010"/>
        <v>0.821700256582285-2.46322163509796i</v>
      </c>
      <c r="E3484" s="57" t="str">
        <f t="shared" si="1011"/>
        <v>-34.4345030488466-40.8975380897858i</v>
      </c>
      <c r="F3484" s="57" t="str">
        <f t="shared" si="1012"/>
        <v>1.70487399282854-2.05096009784441i</v>
      </c>
      <c r="G3484" s="57" t="str">
        <f t="shared" si="1013"/>
        <v>0.443996120655817-0.496853666081274i</v>
      </c>
      <c r="H3484" s="57" t="str">
        <f t="shared" si="1014"/>
        <v>0.0292235306914577-29.458718691494i</v>
      </c>
      <c r="I3484" s="57" t="str">
        <f t="shared" si="1015"/>
        <v>-0.170302996455654-0.141851396304628i</v>
      </c>
      <c r="K3484" s="57" t="str">
        <f t="shared" si="1016"/>
        <v>0.000404097158817721-0.000637529286507551i</v>
      </c>
      <c r="L3484" s="57" t="str">
        <f t="shared" si="1017"/>
        <v>0.000125-0.00108180434798584i</v>
      </c>
      <c r="M3484" s="57" t="str">
        <f t="shared" si="1018"/>
        <v>0.0015-0.000521502035229648i</v>
      </c>
      <c r="N3484" s="57">
        <f t="shared" si="1019"/>
        <v>79.27979777395781</v>
      </c>
      <c r="O3484" s="57">
        <f t="shared" si="1020"/>
        <v>37.655595157757261</v>
      </c>
      <c r="P3484" s="371">
        <f t="shared" si="1021"/>
        <v>-37.655595157757261</v>
      </c>
      <c r="Q3484" s="371">
        <f t="shared" si="1022"/>
        <v>100.72020222604219</v>
      </c>
      <c r="R3484" s="12">
        <f t="shared" si="1023"/>
        <v>-79.27979777395781</v>
      </c>
      <c r="S3484" s="57">
        <f t="shared" si="1024"/>
        <v>463.8079947340093</v>
      </c>
      <c r="T3484" s="12">
        <f t="shared" si="1007"/>
        <v>-37.655595157757261</v>
      </c>
    </row>
    <row r="3485" spans="1:20" x14ac:dyDescent="0.25">
      <c r="A3485" s="57">
        <f t="shared" si="1008"/>
        <v>2925265.5058610421</v>
      </c>
      <c r="B3485" s="12">
        <f t="shared" si="1025"/>
        <v>465570.46511399857</v>
      </c>
      <c r="C3485" s="57" t="str">
        <f t="shared" si="1009"/>
        <v>-0.00234715036550991+0.0127243617727946i</v>
      </c>
      <c r="D3485" s="57" t="str">
        <f t="shared" si="1010"/>
        <v>0.816140472811102-2.4557974354107i</v>
      </c>
      <c r="E3485" s="57" t="str">
        <f t="shared" si="1011"/>
        <v>-34.3410506887812-40.5175831277683i</v>
      </c>
      <c r="F3485" s="57" t="str">
        <f t="shared" si="1012"/>
        <v>1.69768656820364-2.0495944328097i</v>
      </c>
      <c r="G3485" s="57" t="str">
        <f t="shared" si="1013"/>
        <v>0.442124317423209-0.496639109783221i</v>
      </c>
      <c r="H3485" s="57" t="str">
        <f t="shared" si="1014"/>
        <v>0.0289226017591308-29.3469306454346i</v>
      </c>
      <c r="I3485" s="57" t="str">
        <f t="shared" si="1015"/>
        <v>-0.169545180106051-0.140716857762467i</v>
      </c>
      <c r="K3485" s="57" t="str">
        <f t="shared" si="1016"/>
        <v>0.000402988646244025-0.000636202964588855i</v>
      </c>
      <c r="L3485" s="57" t="str">
        <f t="shared" si="1017"/>
        <v>0.000125-0.00107770905358223i</v>
      </c>
      <c r="M3485" s="57" t="str">
        <f t="shared" si="1018"/>
        <v>0.0015-0.000519527829477631i</v>
      </c>
      <c r="N3485" s="57">
        <f t="shared" si="1019"/>
        <v>79.548637046790631</v>
      </c>
      <c r="O3485" s="57">
        <f t="shared" si="1020"/>
        <v>37.761965603272351</v>
      </c>
      <c r="P3485" s="371">
        <f t="shared" si="1021"/>
        <v>-37.761965603272351</v>
      </c>
      <c r="Q3485" s="371">
        <f t="shared" si="1022"/>
        <v>100.45136295320937</v>
      </c>
      <c r="R3485" s="12">
        <f t="shared" si="1023"/>
        <v>-79.548637046790631</v>
      </c>
      <c r="S3485" s="57">
        <f t="shared" si="1024"/>
        <v>465.57046511399858</v>
      </c>
      <c r="T3485" s="12">
        <f t="shared" si="1007"/>
        <v>-37.761965603272351</v>
      </c>
    </row>
    <row r="3486" spans="1:20" x14ac:dyDescent="0.25">
      <c r="A3486" s="57">
        <f t="shared" si="1008"/>
        <v>2936381.514783314</v>
      </c>
      <c r="B3486" s="12">
        <f t="shared" si="1025"/>
        <v>467339.63288143178</v>
      </c>
      <c r="C3486" s="57" t="str">
        <f t="shared" si="1009"/>
        <v>-0.00225970180360566+0.0125800030236759i</v>
      </c>
      <c r="D3486" s="57" t="str">
        <f t="shared" si="1010"/>
        <v>0.810613937765392-2.44838282288573i</v>
      </c>
      <c r="E3486" s="57" t="str">
        <f t="shared" si="1011"/>
        <v>-34.2462426550451-40.1404510591256i</v>
      </c>
      <c r="F3486" s="57" t="str">
        <f t="shared" si="1012"/>
        <v>1.69050545164805-2.04820412108827i</v>
      </c>
      <c r="G3486" s="57" t="str">
        <f t="shared" si="1013"/>
        <v>0.440254156985505-0.496417600657438i</v>
      </c>
      <c r="H3486" s="57" t="str">
        <f t="shared" si="1014"/>
        <v>0.0286245694499288-29.2355682345915i</v>
      </c>
      <c r="I3486" s="57" t="str">
        <f t="shared" si="1015"/>
        <v>-0.16878862522851-0.139589419617578i</v>
      </c>
      <c r="K3486" s="57" t="str">
        <f t="shared" si="1016"/>
        <v>0.000401880296502693-0.000634877449797796i</v>
      </c>
      <c r="L3486" s="57" t="str">
        <f t="shared" si="1017"/>
        <v>0.000125-0.00107362926238516i</v>
      </c>
      <c r="M3486" s="57" t="str">
        <f t="shared" si="1018"/>
        <v>0.0015-0.000517561097307863i</v>
      </c>
      <c r="N3486" s="57">
        <f t="shared" si="1019"/>
        <v>79.816756484854054</v>
      </c>
      <c r="O3486" s="57">
        <f t="shared" si="1020"/>
        <v>37.86847022055121</v>
      </c>
      <c r="P3486" s="371">
        <f t="shared" si="1021"/>
        <v>-37.86847022055121</v>
      </c>
      <c r="Q3486" s="371">
        <f t="shared" si="1022"/>
        <v>100.18324351514595</v>
      </c>
      <c r="R3486" s="12">
        <f t="shared" si="1023"/>
        <v>-79.816756484854054</v>
      </c>
      <c r="S3486" s="57">
        <f t="shared" si="1024"/>
        <v>467.33963288143178</v>
      </c>
      <c r="T3486" s="12">
        <f t="shared" si="1007"/>
        <v>-37.86847022055121</v>
      </c>
    </row>
    <row r="3487" spans="1:20" x14ac:dyDescent="0.25">
      <c r="A3487" s="57">
        <f t="shared" si="1008"/>
        <v>2947539.7645394905</v>
      </c>
      <c r="B3487" s="12">
        <f t="shared" si="1025"/>
        <v>469115.52348638122</v>
      </c>
      <c r="C3487" s="57" t="str">
        <f t="shared" si="1009"/>
        <v>-0.00217411031091658+0.0124367823514321i</v>
      </c>
      <c r="D3487" s="57" t="str">
        <f t="shared" si="1010"/>
        <v>0.805120511661258-2.44097792162029i</v>
      </c>
      <c r="E3487" s="57" t="str">
        <f t="shared" si="1011"/>
        <v>-34.1501097839734-39.7661346004498i</v>
      </c>
      <c r="F3487" s="57" t="str">
        <f t="shared" si="1012"/>
        <v>1.6833308411895-2.04678921507663i</v>
      </c>
      <c r="G3487" s="57" t="str">
        <f t="shared" si="1013"/>
        <v>0.43838569091458-0.496189154371522i</v>
      </c>
      <c r="H3487" s="57" t="str">
        <f t="shared" si="1014"/>
        <v>0.0283294092010646-29.1246298245125i</v>
      </c>
      <c r="I3487" s="57" t="str">
        <f t="shared" si="1015"/>
        <v>-0.168033345204012-0.138469058456081i</v>
      </c>
      <c r="K3487" s="57" t="str">
        <f t="shared" si="1016"/>
        <v>0.000400772140748149-0.000633552724385922i</v>
      </c>
      <c r="L3487" s="57" t="str">
        <f t="shared" si="1017"/>
        <v>0.000125-0.00106956491570548i</v>
      </c>
      <c r="M3487" s="57" t="str">
        <f t="shared" si="1018"/>
        <v>0.0015-0.000515601810428236i</v>
      </c>
      <c r="N3487" s="57">
        <f t="shared" si="1019"/>
        <v>80.084154881527695</v>
      </c>
      <c r="O3487" s="57">
        <f t="shared" si="1020"/>
        <v>37.975108358732484</v>
      </c>
      <c r="P3487" s="371">
        <f t="shared" si="1021"/>
        <v>-37.975108358732484</v>
      </c>
      <c r="Q3487" s="371">
        <f t="shared" si="1022"/>
        <v>99.915845118472305</v>
      </c>
      <c r="R3487" s="12">
        <f t="shared" si="1023"/>
        <v>-80.084154881527695</v>
      </c>
      <c r="S3487" s="57">
        <f t="shared" si="1024"/>
        <v>469.11552348638122</v>
      </c>
      <c r="T3487" s="12">
        <f t="shared" si="1007"/>
        <v>-37.975108358732484</v>
      </c>
    </row>
    <row r="3488" spans="1:20" x14ac:dyDescent="0.25">
      <c r="A3488" s="57">
        <f t="shared" si="1008"/>
        <v>2958740.4156447407</v>
      </c>
      <c r="B3488" s="12">
        <f t="shared" si="1025"/>
        <v>470898.16247562948</v>
      </c>
      <c r="C3488" s="57" t="str">
        <f t="shared" si="1009"/>
        <v>-0.00209034738806561+0.0122947018086978i</v>
      </c>
      <c r="D3488" s="57" t="str">
        <f t="shared" si="1010"/>
        <v>0.799660054490925-2.43358285418901i</v>
      </c>
      <c r="E3488" s="57" t="str">
        <f t="shared" si="1011"/>
        <v>-34.0526825960826-39.3946261913493i</v>
      </c>
      <c r="F3488" s="57" t="str">
        <f t="shared" si="1012"/>
        <v>1.67616293412313-2.04534976901727i</v>
      </c>
      <c r="G3488" s="57" t="str">
        <f t="shared" si="1013"/>
        <v>0.436518970591503-0.495953787066131i</v>
      </c>
      <c r="H3488" s="57" t="str">
        <f t="shared" si="1014"/>
        <v>0.0280370966232647-29.0141137871855i</v>
      </c>
      <c r="I3488" s="57" t="str">
        <f t="shared" si="1015"/>
        <v>-0.16727935338303-0.137355750765453i</v>
      </c>
      <c r="K3488" s="57" t="str">
        <f t="shared" si="1016"/>
        <v>0.00039966421012329-0.000632228770975769i</v>
      </c>
      <c r="L3488" s="57" t="str">
        <f t="shared" si="1017"/>
        <v>0.000125-0.00106551595507619i</v>
      </c>
      <c r="M3488" s="57" t="str">
        <f t="shared" si="1018"/>
        <v>0.0015-0.000513649940653751i</v>
      </c>
      <c r="N3488" s="57">
        <f t="shared" si="1019"/>
        <v>80.350831055267676</v>
      </c>
      <c r="O3488" s="57">
        <f t="shared" si="1020"/>
        <v>38.081879368813901</v>
      </c>
      <c r="P3488" s="371">
        <f t="shared" si="1021"/>
        <v>-38.081879368813901</v>
      </c>
      <c r="Q3488" s="371">
        <f t="shared" si="1022"/>
        <v>99.649168944732324</v>
      </c>
      <c r="R3488" s="12">
        <f t="shared" si="1023"/>
        <v>-80.350831055267676</v>
      </c>
      <c r="S3488" s="57">
        <f t="shared" si="1024"/>
        <v>470.89816247562948</v>
      </c>
      <c r="T3488" s="12">
        <f t="shared" si="1007"/>
        <v>-38.081879368813901</v>
      </c>
    </row>
    <row r="3489" spans="1:20" x14ac:dyDescent="0.25">
      <c r="A3489" s="57">
        <f t="shared" si="1008"/>
        <v>2969983.629224191</v>
      </c>
      <c r="B3489" s="12">
        <f t="shared" si="1025"/>
        <v>472687.57549303689</v>
      </c>
      <c r="C3489" s="57" t="str">
        <f t="shared" si="1009"/>
        <v>-0.00200838480096863+0.0121537631426121i</v>
      </c>
      <c r="D3489" s="57" t="str">
        <f t="shared" si="1010"/>
        <v>0.794232426036415-2.42619774165081i</v>
      </c>
      <c r="E3489" s="57" t="str">
        <f t="shared" si="1011"/>
        <v>-33.9539912953534-39.0259180012137i</v>
      </c>
      <c r="F3489" s="57" t="str">
        <f t="shared" si="1012"/>
        <v>1.66900192699011-2.0438858389877i</v>
      </c>
      <c r="G3489" s="57" t="str">
        <f t="shared" si="1013"/>
        <v>0.434654047201021-0.495711515352219i</v>
      </c>
      <c r="H3489" s="57" t="str">
        <f t="shared" si="1014"/>
        <v>0.0277476074996713-28.9040185010108i</v>
      </c>
      <c r="I3489" s="57" t="str">
        <f t="shared" si="1015"/>
        <v>-0.166526663083242-0.136249472935199i</v>
      </c>
      <c r="K3489" s="57" t="str">
        <f t="shared" si="1016"/>
        <v>0.000398556535755853-0.000630905572560363i</v>
      </c>
      <c r="L3489" s="57" t="str">
        <f t="shared" si="1017"/>
        <v>0.000125-0.00106148232225164i</v>
      </c>
      <c r="M3489" s="57" t="str">
        <f t="shared" si="1018"/>
        <v>0.0015-0.000511705459906107i</v>
      </c>
      <c r="N3489" s="57">
        <f t="shared" si="1019"/>
        <v>80.616783849274853</v>
      </c>
      <c r="O3489" s="57">
        <f t="shared" si="1020"/>
        <v>38.188782603662823</v>
      </c>
      <c r="P3489" s="371">
        <f t="shared" si="1021"/>
        <v>-38.188782603662823</v>
      </c>
      <c r="Q3489" s="371">
        <f t="shared" si="1022"/>
        <v>99.383216150725147</v>
      </c>
      <c r="R3489" s="12">
        <f t="shared" si="1023"/>
        <v>-80.616783849274853</v>
      </c>
      <c r="S3489" s="57">
        <f t="shared" si="1024"/>
        <v>472.68757549303689</v>
      </c>
      <c r="T3489" s="12">
        <f t="shared" si="1007"/>
        <v>-38.188782603662823</v>
      </c>
    </row>
    <row r="3490" spans="1:20" x14ac:dyDescent="0.25">
      <c r="A3490" s="57">
        <f t="shared" si="1008"/>
        <v>2981269.5670152428</v>
      </c>
      <c r="B3490" s="12">
        <f t="shared" si="1025"/>
        <v>474483.78827991046</v>
      </c>
      <c r="C3490" s="57" t="str">
        <f t="shared" si="1009"/>
        <v>-0.00192819458211759+0.0120139678013339i</v>
      </c>
      <c r="D3490" s="57" t="str">
        <f t="shared" si="1010"/>
        <v>0.788837485883036-2.41882270355598i</v>
      </c>
      <c r="E3490" s="57" t="str">
        <f t="shared" si="1011"/>
        <v>-33.8540657686341-38.6600019359253i</v>
      </c>
      <c r="F3490" s="57" t="str">
        <f t="shared" si="1012"/>
        <v>1.66184801555684-2.04239748288964i</v>
      </c>
      <c r="G3490" s="57" t="str">
        <f t="shared" si="1013"/>
        <v>0.432790971726091-0.495462356308203i</v>
      </c>
      <c r="H3490" s="57" t="str">
        <f t="shared" si="1014"/>
        <v>0.0274609177847523-28.794342350774i</v>
      </c>
      <c r="I3490" s="57" t="str">
        <f t="shared" si="1015"/>
        <v>-0.165775287587306-0.135150201257599i</v>
      </c>
      <c r="K3490" s="57" t="str">
        <f t="shared" si="1016"/>
        <v>0.000397449148754732-0.000629583112502638i</v>
      </c>
      <c r="L3490" s="57" t="str">
        <f t="shared" si="1017"/>
        <v>0.000125-0.00105746395920665i</v>
      </c>
      <c r="M3490" s="57" t="str">
        <f t="shared" si="1018"/>
        <v>0.0015-0.000509768340213297i</v>
      </c>
      <c r="N3490" s="57">
        <f t="shared" si="1019"/>
        <v>80.882012131167883</v>
      </c>
      <c r="O3490" s="57">
        <f t="shared" si="1020"/>
        <v>38.295817418025088</v>
      </c>
      <c r="P3490" s="371">
        <f t="shared" si="1021"/>
        <v>-38.295817418025088</v>
      </c>
      <c r="Q3490" s="371">
        <f t="shared" si="1022"/>
        <v>99.117987868832117</v>
      </c>
      <c r="R3490" s="12">
        <f t="shared" si="1023"/>
        <v>-80.882012131167883</v>
      </c>
      <c r="S3490" s="57">
        <f t="shared" si="1024"/>
        <v>474.48378827991047</v>
      </c>
      <c r="T3490" s="12">
        <f t="shared" si="1007"/>
        <v>-38.295817418025088</v>
      </c>
    </row>
    <row r="3491" spans="1:20" x14ac:dyDescent="0.25">
      <c r="A3491" s="57">
        <f t="shared" si="1008"/>
        <v>2992598.3913699007</v>
      </c>
      <c r="B3491" s="12">
        <f t="shared" si="1025"/>
        <v>476286.82667537412</v>
      </c>
      <c r="C3491" s="57" t="str">
        <f t="shared" si="1009"/>
        <v>-0.00184974903174597+0.0118753169405043i</v>
      </c>
      <c r="D3491" s="57" t="str">
        <f t="shared" si="1010"/>
        <v>0.783475093432721-2.41145785795327i</v>
      </c>
      <c r="E3491" s="57" t="str">
        <f t="shared" si="1011"/>
        <v>-33.7529355851515-38.296869644499i</v>
      </c>
      <c r="F3491" s="57" t="str">
        <f t="shared" si="1012"/>
        <v>1.65470139479406-2.04088476043768i</v>
      </c>
      <c r="G3491" s="57" t="str">
        <f t="shared" si="1013"/>
        <v>0.430929794942457-0.495206327477052i</v>
      </c>
      <c r="H3491" s="57" t="str">
        <f t="shared" si="1014"/>
        <v>0.0271770036032248-28.6850837276179i</v>
      </c>
      <c r="I3491" s="57" t="str">
        <f t="shared" si="1015"/>
        <v>-0.165025240140628-0.134057911928443i</v>
      </c>
      <c r="K3491" s="57" t="str">
        <f t="shared" si="1016"/>
        <v>0.000396342080206355-0.000628261374534833i</v>
      </c>
      <c r="L3491" s="57" t="str">
        <f t="shared" si="1017"/>
        <v>0.000125-0.00105346080813573i</v>
      </c>
      <c r="M3491" s="57" t="str">
        <f t="shared" si="1018"/>
        <v>0.0015-0.000507838553709203i</v>
      </c>
      <c r="N3491" s="57">
        <f t="shared" si="1019"/>
        <v>81.146514792657968</v>
      </c>
      <c r="O3491" s="57">
        <f t="shared" si="1020"/>
        <v>38.40298316853368</v>
      </c>
      <c r="P3491" s="371">
        <f t="shared" si="1021"/>
        <v>-38.40298316853368</v>
      </c>
      <c r="Q3491" s="371">
        <f t="shared" si="1022"/>
        <v>98.853485207342032</v>
      </c>
      <c r="R3491" s="12">
        <f t="shared" si="1023"/>
        <v>-81.146514792657968</v>
      </c>
      <c r="S3491" s="57">
        <f t="shared" si="1024"/>
        <v>476.28682667537413</v>
      </c>
      <c r="T3491" s="12">
        <f t="shared" si="1007"/>
        <v>-38.40298316853368</v>
      </c>
    </row>
    <row r="3492" spans="1:20" x14ac:dyDescent="0.25">
      <c r="A3492" s="57">
        <f t="shared" si="1008"/>
        <v>3003970.2652571066</v>
      </c>
      <c r="B3492" s="12">
        <f t="shared" si="1025"/>
        <v>478096.71661674057</v>
      </c>
      <c r="C3492" s="57" t="str">
        <f t="shared" si="1009"/>
        <v>-0.00177302071887834+0.0117378114296558i</v>
      </c>
      <c r="D3492" s="57" t="str">
        <f t="shared" si="1010"/>
        <v>0.778145107917212-2.40410332139711i</v>
      </c>
      <c r="E3492" s="57" t="str">
        <f t="shared" si="1011"/>
        <v>-33.6506299961324-37.9365125256597i</v>
      </c>
      <c r="F3492" s="57" t="str">
        <f t="shared" si="1012"/>
        <v>1.64756225885623-2.03934773314771i</v>
      </c>
      <c r="G3492" s="57" t="str">
        <f t="shared" si="1013"/>
        <v>0.42907056741329-0.494943446863303i</v>
      </c>
      <c r="H3492" s="57" t="str">
        <f t="shared" si="1014"/>
        <v>0.0268958412489873-28.5762410290163i</v>
      </c>
      <c r="I3492" s="57" t="str">
        <f t="shared" si="1015"/>
        <v>-0.164276533949158-0.132972581047814i</v>
      </c>
      <c r="K3492" s="57" t="str">
        <f t="shared" si="1016"/>
        <v>0.000395235361171016-0.000626940342757819i</v>
      </c>
      <c r="L3492" s="57" t="str">
        <f t="shared" si="1017"/>
        <v>0.000125-0.00104947281145222i</v>
      </c>
      <c r="M3492" s="57" t="str">
        <f t="shared" si="1018"/>
        <v>0.0015-0.000505916072633195i</v>
      </c>
      <c r="N3492" s="57">
        <f t="shared" si="1019"/>
        <v>81.410290749229361</v>
      </c>
      <c r="O3492" s="57">
        <f t="shared" si="1020"/>
        <v>38.510279213716608</v>
      </c>
      <c r="P3492" s="371">
        <f t="shared" si="1021"/>
        <v>-38.510279213716608</v>
      </c>
      <c r="Q3492" s="371">
        <f t="shared" si="1022"/>
        <v>98.589709250770639</v>
      </c>
      <c r="R3492" s="12">
        <f t="shared" si="1023"/>
        <v>-81.410290749229361</v>
      </c>
      <c r="S3492" s="57">
        <f t="shared" si="1024"/>
        <v>478.09671661674059</v>
      </c>
      <c r="T3492" s="12">
        <f t="shared" si="1007"/>
        <v>-38.510279213716608</v>
      </c>
    </row>
    <row r="3493" spans="1:20" x14ac:dyDescent="0.25">
      <c r="A3493" s="57">
        <f t="shared" si="1008"/>
        <v>3015385.3522650837</v>
      </c>
      <c r="B3493" s="12">
        <f t="shared" si="1025"/>
        <v>479913.48413988418</v>
      </c>
      <c r="C3493" s="57" t="str">
        <f t="shared" si="1009"/>
        <v>-0.00169798248226777+0.0116014518585661i</v>
      </c>
      <c r="D3493" s="57" t="str">
        <f t="shared" si="1010"/>
        <v>0.772847388411067-2.39675920895485i</v>
      </c>
      <c r="E3493" s="57" t="str">
        <f t="shared" si="1011"/>
        <v>-33.5471779345304-37.578921734353i</v>
      </c>
      <c r="F3493" s="57" t="str">
        <f t="shared" si="1012"/>
        <v>1.64043080106116-2.03778646432507i</v>
      </c>
      <c r="G3493" s="57" t="str">
        <f t="shared" si="1013"/>
        <v>0.427213339483865-0.494673732930008i</v>
      </c>
      <c r="H3493" s="57" t="str">
        <f t="shared" si="1014"/>
        <v>0.0266174071840631-28.4678126587466i</v>
      </c>
      <c r="I3493" s="57" t="str">
        <f t="shared" si="1015"/>
        <v>-0.163529182177205-0.131894184620899i</v>
      </c>
      <c r="K3493" s="57" t="str">
        <f t="shared" si="1016"/>
        <v>0.000394129022679249-0.000625620001640366i</v>
      </c>
      <c r="L3493" s="57" t="str">
        <f t="shared" si="1017"/>
        <v>0.000125-0.00104549991178742i</v>
      </c>
      <c r="M3493" s="57" t="str">
        <f t="shared" si="1018"/>
        <v>0.0015-0.000504000869329744i</v>
      </c>
      <c r="N3493" s="57">
        <f t="shared" si="1019"/>
        <v>81.673338939819175</v>
      </c>
      <c r="O3493" s="57">
        <f t="shared" si="1020"/>
        <v>38.617704914004349</v>
      </c>
      <c r="P3493" s="371">
        <f t="shared" si="1021"/>
        <v>-38.617704914004349</v>
      </c>
      <c r="Q3493" s="371">
        <f t="shared" si="1022"/>
        <v>98.326661060180825</v>
      </c>
      <c r="R3493" s="12">
        <f t="shared" si="1023"/>
        <v>-81.673338939819175</v>
      </c>
      <c r="S3493" s="57">
        <f t="shared" si="1024"/>
        <v>479.91348413988419</v>
      </c>
      <c r="T3493" s="12">
        <f t="shared" si="1007"/>
        <v>-38.617704914004349</v>
      </c>
    </row>
    <row r="3494" spans="1:20" x14ac:dyDescent="0.25">
      <c r="A3494" s="57">
        <f t="shared" si="1008"/>
        <v>3026843.8166036913</v>
      </c>
      <c r="B3494" s="12">
        <f t="shared" si="1025"/>
        <v>481737.15537961578</v>
      </c>
      <c r="C3494" s="57" t="str">
        <f t="shared" si="1009"/>
        <v>-0.0016246074312221+0.0114662385435564i</v>
      </c>
      <c r="D3494" s="57" t="str">
        <f t="shared" si="1010"/>
        <v>0.767581793844542-2.38942563421416i</v>
      </c>
      <c r="E3494" s="57" t="str">
        <f t="shared" si="1011"/>
        <v>-33.4426080148556-37.2240881881853i</v>
      </c>
      <c r="F3494" s="57" t="str">
        <f t="shared" si="1012"/>
        <v>1.63330721386969-2.03620101905242i</v>
      </c>
      <c r="G3494" s="57" t="str">
        <f t="shared" si="1013"/>
        <v>0.425358161276284-0.494397204595599i</v>
      </c>
      <c r="H3494" s="57" t="str">
        <f t="shared" si="1014"/>
        <v>0.0263416780375548-28.3597970268629i</v>
      </c>
      <c r="I3494" s="57" t="str">
        <f t="shared" si="1015"/>
        <v>-0.162783197945275-0.130822698558814i</v>
      </c>
      <c r="K3494" s="57" t="str">
        <f t="shared" si="1016"/>
        <v>0.000393023095728205-0.000624300336018398i</v>
      </c>
      <c r="L3494" s="57" t="str">
        <f t="shared" si="1017"/>
        <v>0.000125-0.00104154205198986i</v>
      </c>
      <c r="M3494" s="57" t="str">
        <f t="shared" si="1018"/>
        <v>0.0015-0.000502092916248i</v>
      </c>
      <c r="N3494" s="57">
        <f t="shared" si="1019"/>
        <v>81.935658326503969</v>
      </c>
      <c r="O3494" s="57">
        <f t="shared" si="1020"/>
        <v>38.725259631736137</v>
      </c>
      <c r="P3494" s="371">
        <f t="shared" si="1021"/>
        <v>-38.725259631736137</v>
      </c>
      <c r="Q3494" s="371">
        <f t="shared" si="1022"/>
        <v>98.064341673496031</v>
      </c>
      <c r="R3494" s="12">
        <f t="shared" si="1023"/>
        <v>-81.935658326503969</v>
      </c>
      <c r="S3494" s="57">
        <f t="shared" si="1024"/>
        <v>481.73715537961579</v>
      </c>
      <c r="T3494" s="12">
        <f t="shared" si="1007"/>
        <v>-38.725259631736137</v>
      </c>
    </row>
    <row r="3495" spans="1:20" x14ac:dyDescent="0.25">
      <c r="A3495" s="57">
        <f t="shared" si="1008"/>
        <v>3038345.8231067853</v>
      </c>
      <c r="B3495" s="12">
        <f t="shared" si="1025"/>
        <v>483567.75657005835</v>
      </c>
      <c r="C3495" s="57" t="str">
        <f t="shared" si="1009"/>
        <v>-0.00155286894632231+0.0113321715337319i</v>
      </c>
      <c r="D3495" s="57" t="str">
        <f t="shared" si="1010"/>
        <v>0.76234818301625-2.38210270929036i</v>
      </c>
      <c r="E3495" s="57" t="str">
        <f t="shared" si="1011"/>
        <v>-33.3369485331083-36.8720025737983i</v>
      </c>
      <c r="F3495" s="57" t="str">
        <f t="shared" si="1012"/>
        <v>1.62619168886575-2.03459146417739i</v>
      </c>
      <c r="G3495" s="57" t="str">
        <f t="shared" si="1013"/>
        <v>0.423505082684275-0.494113881230694i</v>
      </c>
      <c r="H3495" s="57" t="str">
        <f t="shared" si="1014"/>
        <v>0.026068630604608-28.2521925496693i</v>
      </c>
      <c r="I3495" s="57" t="str">
        <f t="shared" si="1015"/>
        <v>-0.162038594327928-0.129758098679472i</v>
      </c>
      <c r="K3495" s="57" t="str">
        <f t="shared" si="1016"/>
        <v>0.000391917611278038-0.000622981331094158i</v>
      </c>
      <c r="L3495" s="57" t="str">
        <f t="shared" si="1017"/>
        <v>0.000125-0.00103759917512439i</v>
      </c>
      <c r="M3495" s="57" t="str">
        <f t="shared" si="1018"/>
        <v>0.0015-0.000500192185941424i</v>
      </c>
      <c r="N3495" s="57">
        <f t="shared" si="1019"/>
        <v>82.197247894188635</v>
      </c>
      <c r="O3495" s="57">
        <f t="shared" si="1020"/>
        <v>38.832942731165758</v>
      </c>
      <c r="P3495" s="371">
        <f t="shared" si="1021"/>
        <v>-38.832942731165758</v>
      </c>
      <c r="Q3495" s="371">
        <f t="shared" si="1022"/>
        <v>97.802752105811365</v>
      </c>
      <c r="R3495" s="12">
        <f t="shared" si="1023"/>
        <v>-82.197247894188635</v>
      </c>
      <c r="S3495" s="57">
        <f t="shared" si="1024"/>
        <v>483.56775657005835</v>
      </c>
      <c r="T3495" s="12">
        <f t="shared" si="1007"/>
        <v>-38.832942731165758</v>
      </c>
    </row>
    <row r="3496" spans="1:20" x14ac:dyDescent="0.25">
      <c r="A3496" s="57">
        <f t="shared" si="1008"/>
        <v>3049891.5372345913</v>
      </c>
      <c r="B3496" s="12">
        <f t="shared" si="1025"/>
        <v>485405.31404502457</v>
      </c>
      <c r="C3496" s="57" t="str">
        <f t="shared" si="1009"/>
        <v>-0.00148274068003507+0.0111992506171629i</v>
      </c>
      <c r="D3496" s="57" t="str">
        <f t="shared" si="1010"/>
        <v>0.757146414605765-2.3747905448341i</v>
      </c>
      <c r="E3496" s="57" t="str">
        <f t="shared" si="1011"/>
        <v>-33.2302274668072-36.5226553531705i</v>
      </c>
      <c r="F3496" s="57" t="str">
        <f t="shared" si="1012"/>
        <v>1.61908441673646-2.03295786829984i</v>
      </c>
      <c r="G3496" s="57" t="str">
        <f t="shared" si="1013"/>
        <v>0.421654153368019-0.493823782654823i</v>
      </c>
      <c r="H3496" s="57" t="str">
        <f t="shared" si="1014"/>
        <v>0.0257982418453831-28.1449976496931i</v>
      </c>
      <c r="I3496" s="57" t="str">
        <f t="shared" si="1015"/>
        <v>-0.161295384351653-0.128700360708462i</v>
      </c>
      <c r="K3496" s="57" t="str">
        <f t="shared" si="1016"/>
        <v>0.000390812600248268-0.000621662972435328i</v>
      </c>
      <c r="L3496" s="57" t="str">
        <f t="shared" si="1017"/>
        <v>0.000125-0.0010336712244714i</v>
      </c>
      <c r="M3496" s="57" t="str">
        <f t="shared" si="1018"/>
        <v>0.0015-0.000498298651067367i</v>
      </c>
      <c r="N3496" s="57">
        <f t="shared" si="1019"/>
        <v>82.458106650299342</v>
      </c>
      <c r="O3496" s="57">
        <f t="shared" si="1020"/>
        <v>38.940753578467131</v>
      </c>
      <c r="P3496" s="371">
        <f t="shared" si="1021"/>
        <v>-38.940753578467131</v>
      </c>
      <c r="Q3496" s="371">
        <f t="shared" si="1022"/>
        <v>97.541893349700658</v>
      </c>
      <c r="R3496" s="12">
        <f t="shared" si="1023"/>
        <v>-82.458106650299342</v>
      </c>
      <c r="S3496" s="57">
        <f t="shared" si="1024"/>
        <v>485.40531404502457</v>
      </c>
      <c r="T3496" s="12">
        <f t="shared" si="1007"/>
        <v>-38.940753578467131</v>
      </c>
    </row>
    <row r="3497" spans="1:20" x14ac:dyDescent="0.25">
      <c r="A3497" s="57">
        <f t="shared" si="1008"/>
        <v>3061481.125076083</v>
      </c>
      <c r="B3497" s="12">
        <f t="shared" si="1025"/>
        <v>487249.8542383957</v>
      </c>
      <c r="C3497" s="57" t="str">
        <f t="shared" si="1009"/>
        <v>-0.00141419655722257+0.0110674753270067i</v>
      </c>
      <c r="D3497" s="57" t="str">
        <f t="shared" si="1010"/>
        <v>0.751976347185941-2.36748925003871i</v>
      </c>
      <c r="E3497" s="57" t="str">
        <f t="shared" si="1011"/>
        <v>-33.1224724751171-36.1760367698514i</v>
      </c>
      <c r="F3497" s="57" t="str">
        <f t="shared" si="1012"/>
        <v>1.61198558725255-2.03130030175898i</v>
      </c>
      <c r="G3497" s="57" t="str">
        <f t="shared" si="1013"/>
        <v>0.419805422749034-0.493526929133091i</v>
      </c>
      <c r="H3497" s="57" t="str">
        <f t="shared" si="1014"/>
        <v>0.025530488884042-28.038210755659i</v>
      </c>
      <c r="I3497" s="57" t="str">
        <f t="shared" si="1015"/>
        <v>-0.160553580992773-0.127649460279969i</v>
      </c>
      <c r="K3497" s="57" t="str">
        <f t="shared" si="1016"/>
        <v>0.000389708093514218-0.000620345245974122i</v>
      </c>
      <c r="L3497" s="57" t="str">
        <f t="shared" si="1017"/>
        <v>0.000125-0.001029758143526i</v>
      </c>
      <c r="M3497" s="57" t="str">
        <f t="shared" si="1018"/>
        <v>0.0015-0.000496412284386698i</v>
      </c>
      <c r="N3497" s="57">
        <f t="shared" si="1019"/>
        <v>82.718233624477435</v>
      </c>
      <c r="O3497" s="57">
        <f t="shared" si="1020"/>
        <v>39.048691541738712</v>
      </c>
      <c r="P3497" s="371">
        <f t="shared" si="1021"/>
        <v>-39.048691541738712</v>
      </c>
      <c r="Q3497" s="371">
        <f t="shared" si="1022"/>
        <v>97.281766375522565</v>
      </c>
      <c r="R3497" s="12">
        <f t="shared" si="1023"/>
        <v>-82.718233624477435</v>
      </c>
      <c r="S3497" s="57">
        <f t="shared" si="1024"/>
        <v>487.2498542383957</v>
      </c>
      <c r="T3497" s="12">
        <f t="shared" si="1007"/>
        <v>-39.048691541738712</v>
      </c>
    </row>
    <row r="3498" spans="1:20" x14ac:dyDescent="0.25">
      <c r="A3498" s="57">
        <f t="shared" si="1008"/>
        <v>3073114.7533513717</v>
      </c>
      <c r="B3498" s="12">
        <f t="shared" si="1025"/>
        <v>489101.40368450159</v>
      </c>
      <c r="C3498" s="57" t="str">
        <f t="shared" si="1009"/>
        <v>-0.00134721077555112+0.0109368449475685i</v>
      </c>
      <c r="D3498" s="57" t="str">
        <f t="shared" si="1010"/>
        <v>0.746837839235203-2.36019893264803i</v>
      </c>
      <c r="E3498" s="57" t="str">
        <f t="shared" si="1011"/>
        <v>-33.0137108990684-35.8321368551229i</v>
      </c>
      <c r="F3498" s="57" t="str">
        <f t="shared" si="1012"/>
        <v>1.604895389249-2.02961883662021i</v>
      </c>
      <c r="G3498" s="57" t="str">
        <f t="shared" si="1013"/>
        <v>0.417958940005148-0.493223341372771i</v>
      </c>
      <c r="H3498" s="57" t="str">
        <f t="shared" si="1014"/>
        <v>0.0252653490077389-27.9318303024621i</v>
      </c>
      <c r="I3498" s="57" t="str">
        <f t="shared" si="1015"/>
        <v>-0.159813197175369-0.126605372937709i</v>
      </c>
      <c r="K3498" s="57" t="str">
        <f t="shared" si="1016"/>
        <v>0.000388604121903404-0.000619028138006307i</v>
      </c>
      <c r="L3498" s="57" t="str">
        <f t="shared" si="1017"/>
        <v>0.000125-0.00102585987599721i</v>
      </c>
      <c r="M3498" s="57" t="str">
        <f t="shared" si="1018"/>
        <v>0.0015-0.000494533058763397i</v>
      </c>
      <c r="N3498" s="57">
        <f t="shared" si="1019"/>
        <v>82.977627868279086</v>
      </c>
      <c r="O3498" s="57">
        <f t="shared" si="1020"/>
        <v>39.156755991007223</v>
      </c>
      <c r="P3498" s="371">
        <f t="shared" si="1021"/>
        <v>-39.156755991007223</v>
      </c>
      <c r="Q3498" s="371">
        <f t="shared" si="1022"/>
        <v>97.022372131720914</v>
      </c>
      <c r="R3498" s="12">
        <f t="shared" si="1023"/>
        <v>-82.977627868279086</v>
      </c>
      <c r="S3498" s="57">
        <f t="shared" si="1024"/>
        <v>489.10140368450158</v>
      </c>
      <c r="T3498" s="12">
        <f t="shared" si="1007"/>
        <v>-39.156755991007223</v>
      </c>
    </row>
    <row r="3499" spans="1:20" x14ac:dyDescent="0.25">
      <c r="A3499" s="57">
        <f t="shared" si="1008"/>
        <v>3084792.5894141071</v>
      </c>
      <c r="B3499" s="12">
        <f t="shared" si="1025"/>
        <v>490959.9890185027</v>
      </c>
      <c r="C3499" s="57" t="str">
        <f t="shared" si="1009"/>
        <v>-0.00128175780580124+0.0108073585202993i</v>
      </c>
      <c r="D3499" s="57" t="str">
        <f t="shared" si="1010"/>
        <v>0.741730749149559-2.35291969896394i</v>
      </c>
      <c r="E3499" s="57" t="str">
        <f t="shared" si="1011"/>
        <v>-32.9039697618675-35.4909454340867i</v>
      </c>
      <c r="F3499" s="57" t="str">
        <f t="shared" si="1012"/>
        <v>1.59781401060578-2.02791354666157i</v>
      </c>
      <c r="G3499" s="57" t="str">
        <f t="shared" si="1013"/>
        <v>0.416114754065477-0.492913040519831i</v>
      </c>
      <c r="H3499" s="57" t="str">
        <f t="shared" si="1014"/>
        <v>0.0250027996656247-27.8258547311423i</v>
      </c>
      <c r="I3499" s="57" t="str">
        <f t="shared" si="1015"/>
        <v>-0.159074245769218-0.125568074135896i</v>
      </c>
      <c r="K3499" s="57" t="str">
        <f t="shared" si="1016"/>
        <v>0.000387500716191981-0.000617711635190182i</v>
      </c>
      <c r="L3499" s="57" t="str">
        <f t="shared" si="1017"/>
        <v>0.000125-0.00102197636580714i</v>
      </c>
      <c r="M3499" s="57" t="str">
        <f t="shared" si="1018"/>
        <v>0.0015-0.000492660947164173i</v>
      </c>
      <c r="N3499" s="57">
        <f t="shared" si="1019"/>
        <v>83.236288454877908</v>
      </c>
      <c r="O3499" s="57">
        <f t="shared" si="1020"/>
        <v>39.26494629823155</v>
      </c>
      <c r="P3499" s="371">
        <f t="shared" si="1021"/>
        <v>-39.26494629823155</v>
      </c>
      <c r="Q3499" s="371">
        <f t="shared" si="1022"/>
        <v>96.763711545122092</v>
      </c>
      <c r="R3499" s="12">
        <f t="shared" si="1023"/>
        <v>-83.236288454877908</v>
      </c>
      <c r="S3499" s="57">
        <f t="shared" si="1024"/>
        <v>490.95998901850271</v>
      </c>
      <c r="T3499" s="12">
        <f t="shared" si="1007"/>
        <v>-39.26494629823155</v>
      </c>
    </row>
    <row r="3500" spans="1:20" x14ac:dyDescent="0.25">
      <c r="A3500" s="57">
        <f t="shared" si="1008"/>
        <v>3096514.8012538808</v>
      </c>
      <c r="B3500" s="12">
        <f t="shared" si="1025"/>
        <v>492825.63697677304</v>
      </c>
      <c r="C3500" s="57" t="str">
        <f t="shared" si="1009"/>
        <v>-0.00121781239208169+0.0106790148497317i</v>
      </c>
      <c r="D3500" s="57" t="str">
        <f t="shared" si="1010"/>
        <v>0.736654935254564-2.34565165385428i</v>
      </c>
      <c r="E3500" s="57" t="str">
        <f t="shared" si="1011"/>
        <v>-32.793275769298-35.1524521316809i</v>
      </c>
      <c r="F3500" s="57" t="str">
        <f t="shared" si="1012"/>
        <v>1.59074163822892-2.0261845073602i</v>
      </c>
      <c r="G3500" s="57" t="str">
        <f t="shared" si="1013"/>
        <v>0.4142729136055-0.492596048155393i</v>
      </c>
      <c r="H3500" s="57" t="str">
        <f t="shared" si="1014"/>
        <v>0.0247428184678587-27.7202824888576i</v>
      </c>
      <c r="I3500" s="57" t="str">
        <f t="shared" si="1015"/>
        <v>-0.15833673958777-0.124537539240222i</v>
      </c>
      <c r="K3500" s="57" t="str">
        <f t="shared" si="1016"/>
        <v>0.000386397907101175-0.000616395724545508i</v>
      </c>
      <c r="L3500" s="57" t="str">
        <f t="shared" si="1017"/>
        <v>0.000125-0.0010181075570902i</v>
      </c>
      <c r="M3500" s="57" t="str">
        <f t="shared" si="1018"/>
        <v>0.0015-0.000490795922658073i</v>
      </c>
      <c r="N3500" s="57">
        <f t="shared" si="1019"/>
        <v>83.494214478771582</v>
      </c>
      <c r="O3500" s="57">
        <f t="shared" si="1020"/>
        <v>39.373261837305279</v>
      </c>
      <c r="P3500" s="371">
        <f t="shared" si="1021"/>
        <v>-39.373261837305279</v>
      </c>
      <c r="Q3500" s="371">
        <f t="shared" si="1022"/>
        <v>96.505785521228418</v>
      </c>
      <c r="R3500" s="12">
        <f t="shared" si="1023"/>
        <v>-83.494214478771582</v>
      </c>
      <c r="S3500" s="57">
        <f t="shared" si="1024"/>
        <v>492.82563697677301</v>
      </c>
      <c r="T3500" s="12">
        <f t="shared" ref="T3500:T3563" si="1026">P3500</f>
        <v>-39.373261837305279</v>
      </c>
    </row>
    <row r="3501" spans="1:20" x14ac:dyDescent="0.25">
      <c r="A3501" s="57">
        <f t="shared" ref="A3501:A3564" si="1027">2*PI()*B3501</f>
        <v>3108281.5574986455</v>
      </c>
      <c r="B3501" s="12">
        <f t="shared" si="1025"/>
        <v>494698.37439728476</v>
      </c>
      <c r="C3501" s="57" t="str">
        <f t="shared" ref="C3501:C3564" si="1028">IMPRODUCT(D3501,E3501,$C$40,,K3501,$C$41)</f>
        <v>-0.00115534955195017+0.0105518125093514i</v>
      </c>
      <c r="D3501" s="57" t="str">
        <f t="shared" ref="D3501:D3564" si="1029">IMDIV(IMPRODUCT($C$37,$C$38,COMPLEX(1,A3501/$C$38)),IMSUM(-1*A3501*A3501/$C$39,COMPLEX(0,1*A3501)))</f>
        <v>0.731610255817055-2.33839490076057i</v>
      </c>
      <c r="E3501" s="57" t="str">
        <f t="shared" ref="E3501:E3564" si="1030">IMDIV(IMPRODUCT(IMSUM(F3501,G3501),$C$29,H3501),IMSUM(1,I3501))</f>
        <v>-32.6816553102043-34.8166463786242i</v>
      </c>
      <c r="F3501" s="57" t="str">
        <f t="shared" ref="F3501:F3564" si="1031">IMDIV(IMPRODUCT($C$14,$C$15,COMPLEX(1,A3501/$C$15)),IMSUM(-1*A3501*A3501/$C$16,COMPLEX(0,A3501)))</f>
        <v>1.58367845803182-2.02443179587823i</v>
      </c>
      <c r="G3501" s="57" t="str">
        <f t="shared" ref="G3501:G3564" si="1032">IMDIV(1,COMPLEX(1,A3501*$C$9*$C$10))</f>
        <v>0.412433467042174-0.492272386292128i</v>
      </c>
      <c r="H3501" s="57" t="str">
        <f t="shared" ref="H3501:H3564" si="1033">IMDIV($C$3,IMSUM(K3501,COMPLEX(0,$C$28*A3501)))</f>
        <v>0.0244853831846283-27.6151120288587i</v>
      </c>
      <c r="I3501" s="57" t="str">
        <f t="shared" ref="I3501:I3564" si="1034">IMPRODUCT(F3501,$C$29,H3501,$C$31)</f>
        <v>-0.157600691386133-0.123513743528885i</v>
      </c>
      <c r="K3501" s="57" t="str">
        <f t="shared" ref="K3501:K3564" si="1035">IF($C$26&lt;=0,IMDIV(1,IMSUM(IMDIV(1,L3501),1/$C$18)),IMDIV(1,IMSUM(IMDIV(1,L3501),1/$C$18,IMDIV(1,M3501))))</f>
        <v>0.00038529572529372-0.000615080393452374i</v>
      </c>
      <c r="L3501" s="57" t="str">
        <f t="shared" ref="L3501:L3564" si="1036">IMSUM($C$21/$C$22,IMDIV(1,COMPLEX(0,$C$20*$C$22*A3501)))</f>
        <v>0.000125-0.00101425339419227i</v>
      </c>
      <c r="M3501" s="57" t="str">
        <f t="shared" ref="M3501:M3564" si="1037">IMSUM($C$25/$C$26,IMDIV(1,COMPLEX(0,$C$24*$C$26*A3501)))</f>
        <v>0.0015-0.000488937958416091i</v>
      </c>
      <c r="N3501" s="57">
        <f t="shared" ref="N3501:N3564" si="1038">ABS(R3501)</f>
        <v>83.751405055489911</v>
      </c>
      <c r="O3501" s="57">
        <f t="shared" ref="O3501:O3564" si="1039">ABS(P3501)</f>
        <v>39.481701984058944</v>
      </c>
      <c r="P3501" s="371">
        <f t="shared" ref="P3501:P3564" si="1040">20*LOG10(IMABS(C3501))</f>
        <v>-39.481701984058944</v>
      </c>
      <c r="Q3501" s="371">
        <f t="shared" ref="Q3501:Q3564" si="1041">IMARGUMENT(C3501)*180/PI()</f>
        <v>96.248594944510089</v>
      </c>
      <c r="R3501" s="12">
        <f t="shared" ref="R3501:R3564" si="1042">IF(Q3501&lt;0,Q3501+180,Q3501-180)</f>
        <v>-83.751405055489911</v>
      </c>
      <c r="S3501" s="57">
        <f t="shared" ref="S3501:S3564" si="1043">B3501/1000</f>
        <v>494.69837439728474</v>
      </c>
      <c r="T3501" s="12">
        <f t="shared" si="1026"/>
        <v>-39.481701984058944</v>
      </c>
    </row>
    <row r="3502" spans="1:20" x14ac:dyDescent="0.25">
      <c r="A3502" s="57">
        <f t="shared" si="1027"/>
        <v>3120093.0274171405</v>
      </c>
      <c r="B3502" s="12">
        <f t="shared" ref="B3502:B3565" si="1044">B3501*(1+B$42)</f>
        <v>496578.22821999446</v>
      </c>
      <c r="C3502" s="57" t="str">
        <f t="shared" si="1028"/>
        <v>-0.0010943445764421+0.0104257498474034i</v>
      </c>
      <c r="D3502" s="57" t="str">
        <f t="shared" si="1029"/>
        <v>0.726596569056746-2.33114954170591i</v>
      </c>
      <c r="E3502" s="57" t="str">
        <f t="shared" si="1030"/>
        <v>-32.5691344570627-34.4835174172823i</v>
      </c>
      <c r="F3502" s="57" t="str">
        <f t="shared" si="1031"/>
        <v>1.57662465491661-2.02265549104867i</v>
      </c>
      <c r="G3502" s="57" t="str">
        <f t="shared" si="1032"/>
        <v>0.41059646252912-0.491942077370591i</v>
      </c>
      <c r="H3502" s="57" t="str">
        <f t="shared" si="1033"/>
        <v>0.0242304717451823-27.5103418104633i</v>
      </c>
      <c r="I3502" s="57" t="str">
        <f t="shared" si="1034"/>
        <v>-0.156866113859087-0.12249666219361i</v>
      </c>
      <c r="K3502" s="57" t="str">
        <f t="shared" si="1035"/>
        <v>0.000384194201370361-0.000613765629650046i</v>
      </c>
      <c r="L3502" s="57" t="str">
        <f t="shared" si="1036"/>
        <v>0.000125-0.00101041382166992i</v>
      </c>
      <c r="M3502" s="57" t="str">
        <f t="shared" si="1037"/>
        <v>0.0015-0.00048708702771079i</v>
      </c>
      <c r="N3502" s="57">
        <f t="shared" si="1038"/>
        <v>84.007859321308857</v>
      </c>
      <c r="O3502" s="57">
        <f t="shared" si="1039"/>
        <v>39.590266116262164</v>
      </c>
      <c r="P3502" s="371">
        <f t="shared" si="1040"/>
        <v>-39.590266116262164</v>
      </c>
      <c r="Q3502" s="371">
        <f t="shared" si="1041"/>
        <v>95.992140678691143</v>
      </c>
      <c r="R3502" s="12">
        <f t="shared" si="1042"/>
        <v>-84.007859321308857</v>
      </c>
      <c r="S3502" s="57">
        <f t="shared" si="1043"/>
        <v>496.57822821999446</v>
      </c>
      <c r="T3502" s="12">
        <f t="shared" si="1026"/>
        <v>-39.590266116262164</v>
      </c>
    </row>
    <row r="3503" spans="1:20" x14ac:dyDescent="0.25">
      <c r="A3503" s="57">
        <f t="shared" si="1027"/>
        <v>3131949.3809213256</v>
      </c>
      <c r="B3503" s="12">
        <f t="shared" si="1044"/>
        <v>498465.22548723046</v>
      </c>
      <c r="C3503" s="57" t="str">
        <f t="shared" si="1028"/>
        <v>-0.00103477303001097+0.0103008249926338i</v>
      </c>
      <c r="D3503" s="57" t="str">
        <f t="shared" si="1029"/>
        <v>0.721613733157707-2.32391567730294i</v>
      </c>
      <c r="E3503" s="57" t="str">
        <f t="shared" si="1030"/>
        <v>-32.4557389666326-34.1530543074655i</v>
      </c>
      <c r="F3503" s="57" t="str">
        <f t="shared" si="1031"/>
        <v>1.56958041275607-2.02085567336102i</v>
      </c>
      <c r="G3503" s="57" t="str">
        <f t="shared" si="1032"/>
        <v>0.408761947951853-0.491605144255488i</v>
      </c>
      <c r="H3503" s="57" t="str">
        <f t="shared" si="1033"/>
        <v>0.0239780622368678-27.4059702990302i</v>
      </c>
      <c r="I3503" s="57" t="str">
        <f t="shared" si="1034"/>
        <v>-0.156133019639133-0.121486270340729i</v>
      </c>
      <c r="K3503" s="57" t="str">
        <f t="shared" si="1035"/>
        <v>0.000383093365866314-0.000612451421235732i</v>
      </c>
      <c r="L3503" s="57" t="str">
        <f t="shared" si="1036"/>
        <v>0.000125-0.00100658878428962i</v>
      </c>
      <c r="M3503" s="57" t="str">
        <f t="shared" si="1037"/>
        <v>0.0015-0.00048524310391591i</v>
      </c>
      <c r="N3503" s="57">
        <f t="shared" si="1038"/>
        <v>84.263576432965564</v>
      </c>
      <c r="O3503" s="57">
        <f t="shared" si="1039"/>
        <v>39.698953613624248</v>
      </c>
      <c r="P3503" s="371">
        <f t="shared" si="1040"/>
        <v>-39.698953613624248</v>
      </c>
      <c r="Q3503" s="371">
        <f t="shared" si="1041"/>
        <v>95.736423567034436</v>
      </c>
      <c r="R3503" s="12">
        <f t="shared" si="1042"/>
        <v>-84.263576432965564</v>
      </c>
      <c r="S3503" s="57">
        <f t="shared" si="1043"/>
        <v>498.46522548723044</v>
      </c>
      <c r="T3503" s="12">
        <f t="shared" si="1026"/>
        <v>-39.698953613624248</v>
      </c>
    </row>
    <row r="3504" spans="1:20" x14ac:dyDescent="0.25">
      <c r="A3504" s="57">
        <f t="shared" si="1027"/>
        <v>3143850.7885688269</v>
      </c>
      <c r="B3504" s="12">
        <f t="shared" si="1044"/>
        <v>500359.39334408194</v>
      </c>
      <c r="C3504" s="57" t="str">
        <f t="shared" si="1028"/>
        <v>-0.000976610750381154+0.010177035859964i</v>
      </c>
      <c r="D3504" s="57" t="str">
        <f t="shared" si="1029"/>
        <v>0.716661606279637-2.31669340676182i</v>
      </c>
      <c r="E3504" s="57" t="str">
        <f t="shared" si="1030"/>
        <v>-32.3414942806855-33.8252459321443i</v>
      </c>
      <c r="F3504" s="57" t="str">
        <f t="shared" si="1031"/>
        <v>1.56254591437537-2.01903242494651i</v>
      </c>
      <c r="G3504" s="57" t="str">
        <f t="shared" si="1032"/>
        <v>0.406929970923096-0.491261610231885i</v>
      </c>
      <c r="H3504" s="57" t="str">
        <f t="shared" si="1033"/>
        <v>0.0237281329041789-27.3019959659336i</v>
      </c>
      <c r="I3504" s="57" t="str">
        <f t="shared" si="1034"/>
        <v>-0.155401421294542-0.120482542992243i</v>
      </c>
      <c r="K3504" s="57" t="str">
        <f t="shared" si="1035"/>
        <v>0.000381993249247781-0.000611137756663321i</v>
      </c>
      <c r="L3504" s="57" t="str">
        <f t="shared" si="1036"/>
        <v>0.000125-0.00100277822702692i</v>
      </c>
      <c r="M3504" s="57" t="str">
        <f t="shared" si="1037"/>
        <v>0.0015-0.000483406160505986i</v>
      </c>
      <c r="N3504" s="57">
        <f t="shared" si="1038"/>
        <v>84.518555567380361</v>
      </c>
      <c r="O3504" s="57">
        <f t="shared" si="1039"/>
        <v>39.807763857795344</v>
      </c>
      <c r="P3504" s="371">
        <f t="shared" si="1040"/>
        <v>-39.807763857795344</v>
      </c>
      <c r="Q3504" s="371">
        <f t="shared" si="1041"/>
        <v>95.481444432619639</v>
      </c>
      <c r="R3504" s="12">
        <f t="shared" si="1042"/>
        <v>-84.518555567380361</v>
      </c>
      <c r="S3504" s="57">
        <f t="shared" si="1043"/>
        <v>500.35939334408192</v>
      </c>
      <c r="T3504" s="12">
        <f t="shared" si="1026"/>
        <v>-39.807763857795344</v>
      </c>
    </row>
    <row r="3505" spans="1:20" x14ac:dyDescent="0.25">
      <c r="A3505" s="57">
        <f t="shared" si="1027"/>
        <v>3155797.4215653888</v>
      </c>
      <c r="B3505" s="12">
        <f t="shared" si="1044"/>
        <v>502260.75903878949</v>
      </c>
      <c r="C3505" s="57" t="str">
        <f t="shared" si="1028"/>
        <v>-0.000919833848317261+0.0100543801560985i</v>
      </c>
      <c r="D3505" s="57" t="str">
        <f t="shared" si="1029"/>
        <v>0.711740046569018-2.3094828278983i</v>
      </c>
      <c r="E3505" s="57" t="str">
        <f t="shared" si="1030"/>
        <v>-32.2264255268123-33.5000810030967i</v>
      </c>
      <c r="F3505" s="57" t="str">
        <f t="shared" si="1031"/>
        <v>1.55552134153447-2.01718582956327i</v>
      </c>
      <c r="G3505" s="57" t="str">
        <f t="shared" si="1032"/>
        <v>0.405100578778136-0.490911499001353i</v>
      </c>
      <c r="H3505" s="57" t="str">
        <f t="shared" si="1033"/>
        <v>0.023480662147814-27.1984172885383i</v>
      </c>
      <c r="I3505" s="57" t="str">
        <f t="shared" si="1034"/>
        <v>-0.154671331327452-0.119485455086951i</v>
      </c>
      <c r="K3505" s="57" t="str">
        <f t="shared" si="1035"/>
        <v>0.000380893881908468-0.000609824624742066i</v>
      </c>
      <c r="L3505" s="57" t="str">
        <f t="shared" si="1036"/>
        <v>0.000125-0.000998982095065672i</v>
      </c>
      <c r="M3505" s="57" t="str">
        <f t="shared" si="1037"/>
        <v>0.0015-0.000481576171055973i</v>
      </c>
      <c r="N3505" s="57">
        <f t="shared" si="1038"/>
        <v>84.772795921377494</v>
      </c>
      <c r="O3505" s="57">
        <f t="shared" si="1039"/>
        <v>39.916696232366604</v>
      </c>
      <c r="P3505" s="371">
        <f t="shared" si="1040"/>
        <v>-39.916696232366604</v>
      </c>
      <c r="Q3505" s="371">
        <f t="shared" si="1041"/>
        <v>95.227204078622506</v>
      </c>
      <c r="R3505" s="12">
        <f t="shared" si="1042"/>
        <v>-84.772795921377494</v>
      </c>
      <c r="S3505" s="57">
        <f t="shared" si="1043"/>
        <v>502.2607590387895</v>
      </c>
      <c r="T3505" s="12">
        <f t="shared" si="1026"/>
        <v>-39.916696232366604</v>
      </c>
    </row>
    <row r="3506" spans="1:20" x14ac:dyDescent="0.25">
      <c r="A3506" s="57">
        <f t="shared" si="1027"/>
        <v>3167789.451767337</v>
      </c>
      <c r="B3506" s="12">
        <f t="shared" si="1044"/>
        <v>504169.34992313688</v>
      </c>
      <c r="C3506" s="57" t="str">
        <f t="shared" si="1028"/>
        <v>-0.000864418707310293+0.00993285538506531i</v>
      </c>
      <c r="D3506" s="57" t="str">
        <f t="shared" si="1029"/>
        <v>0.706848912170097-2.30228403714175i</v>
      </c>
      <c r="E3506" s="57" t="str">
        <f t="shared" si="1030"/>
        <v>-32.1105575193054-33.1775480664744i</v>
      </c>
      <c r="F3506" s="57" t="str">
        <f t="shared" si="1031"/>
        <v>1.54850687491041-2.01531597258116i</v>
      </c>
      <c r="G3506" s="57" t="str">
        <f t="shared" si="1032"/>
        <v>0.403273818570253-0.490554834678061i</v>
      </c>
      <c r="H3506" s="57" t="str">
        <f t="shared" si="1033"/>
        <v>0.0232356285237397-27.0952327501739i</v>
      </c>
      <c r="I3506" s="57" t="str">
        <f t="shared" si="1034"/>
        <v>-0.153942762171973-0.118494981481566i</v>
      </c>
      <c r="K3506" s="57" t="str">
        <f t="shared" si="1035"/>
        <v>0.000379795294166123-0.000608512014635215i</v>
      </c>
      <c r="L3506" s="57" t="str">
        <f t="shared" si="1036"/>
        <v>0.000125-0.000995200333797241i</v>
      </c>
      <c r="M3506" s="57" t="str">
        <f t="shared" si="1037"/>
        <v>0.0015-0.000479753109240858i</v>
      </c>
      <c r="N3506" s="57">
        <f t="shared" si="1038"/>
        <v>85.026296711414957</v>
      </c>
      <c r="O3506" s="57">
        <f t="shared" si="1039"/>
        <v>40.025750122869717</v>
      </c>
      <c r="P3506" s="371">
        <f t="shared" si="1040"/>
        <v>-40.025750122869717</v>
      </c>
      <c r="Q3506" s="371">
        <f t="shared" si="1041"/>
        <v>94.973703288585043</v>
      </c>
      <c r="R3506" s="12">
        <f t="shared" si="1042"/>
        <v>-85.026296711414957</v>
      </c>
      <c r="S3506" s="57">
        <f t="shared" si="1043"/>
        <v>504.16934992313685</v>
      </c>
      <c r="T3506" s="12">
        <f t="shared" si="1026"/>
        <v>-40.025750122869717</v>
      </c>
    </row>
    <row r="3507" spans="1:20" x14ac:dyDescent="0.25">
      <c r="A3507" s="57">
        <f t="shared" si="1027"/>
        <v>3179827.0516840531</v>
      </c>
      <c r="B3507" s="12">
        <f t="shared" si="1044"/>
        <v>506085.1934528448</v>
      </c>
      <c r="C3507" s="57" t="str">
        <f t="shared" si="1028"/>
        <v>-0.000810341983184708+0.00981245885368738i</v>
      </c>
      <c r="D3507" s="57" t="str">
        <f t="shared" si="1029"/>
        <v>0.701988061235723-2.29509712954332i</v>
      </c>
      <c r="E3507" s="57" t="str">
        <f t="shared" si="1030"/>
        <v>-31.9939147601115-32.8576355082979i</v>
      </c>
      <c r="F3507" s="57" t="str">
        <f t="shared" si="1031"/>
        <v>1.54150269408007-2.01342294096648i</v>
      </c>
      <c r="G3507" s="57" t="str">
        <f t="shared" si="1032"/>
        <v>0.401449737066211-0.490191641784803i</v>
      </c>
      <c r="H3507" s="57" t="str">
        <f t="shared" si="1033"/>
        <v>0.0229930107422642-26.9924408401101i</v>
      </c>
      <c r="I3507" s="57" t="str">
        <f t="shared" si="1034"/>
        <v>-0.153215726192333-0.117511096951872i</v>
      </c>
      <c r="K3507" s="57" t="str">
        <f t="shared" si="1035"/>
        <v>0.00037869751625908-0.0006071999158586i</v>
      </c>
      <c r="L3507" s="57" t="str">
        <f t="shared" si="1036"/>
        <v>0.000125-0.000991432888819728i</v>
      </c>
      <c r="M3507" s="57" t="str">
        <f t="shared" si="1037"/>
        <v>0.0015-0.000477936948835284i</v>
      </c>
      <c r="N3507" s="57">
        <f t="shared" si="1038"/>
        <v>85.279057173312864</v>
      </c>
      <c r="O3507" s="57">
        <f t="shared" si="1039"/>
        <v>40.134924916776598</v>
      </c>
      <c r="P3507" s="371">
        <f t="shared" si="1040"/>
        <v>-40.134924916776598</v>
      </c>
      <c r="Q3507" s="371">
        <f t="shared" si="1041"/>
        <v>94.720942826687136</v>
      </c>
      <c r="R3507" s="12">
        <f t="shared" si="1042"/>
        <v>-85.279057173312864</v>
      </c>
      <c r="S3507" s="57">
        <f t="shared" si="1043"/>
        <v>506.08519345284481</v>
      </c>
      <c r="T3507" s="12">
        <f t="shared" si="1026"/>
        <v>-40.134924916776598</v>
      </c>
    </row>
    <row r="3508" spans="1:20" x14ac:dyDescent="0.25">
      <c r="A3508" s="57">
        <f t="shared" si="1027"/>
        <v>3191910.3944804524</v>
      </c>
      <c r="B3508" s="12">
        <f t="shared" si="1044"/>
        <v>508008.31718796561</v>
      </c>
      <c r="C3508" s="57" t="str">
        <f t="shared" si="1028"/>
        <v>-0.000757580603627483+0.00969318767698672i</v>
      </c>
      <c r="D3508" s="57" t="str">
        <f t="shared" si="1029"/>
        <v>0.697157351938057-2.28792219878421i</v>
      </c>
      <c r="E3508" s="57" t="str">
        <f t="shared" si="1030"/>
        <v>-31.8765214398553-32.540331559871i</v>
      </c>
      <c r="F3508" s="57" t="str">
        <f t="shared" si="1031"/>
        <v>1.53450897750312-2.01150682326637i</v>
      </c>
      <c r="G3508" s="57" t="str">
        <f t="shared" si="1032"/>
        <v>0.399628380741822-0.489821945248977i</v>
      </c>
      <c r="H3508" s="57" t="str">
        <f t="shared" si="1033"/>
        <v>0.02275278766712-26.8900400535313i</v>
      </c>
      <c r="I3508" s="57" t="str">
        <f t="shared" si="1034"/>
        <v>-0.152490235681032-0.116533776193897i</v>
      </c>
      <c r="K3508" s="57" t="str">
        <f t="shared" si="1035"/>
        <v>0.000377600578342871-0.000605888318279186i</v>
      </c>
      <c r="L3508" s="57" t="str">
        <f t="shared" si="1036"/>
        <v>0.000125-0.000987679705937165i</v>
      </c>
      <c r="M3508" s="57" t="str">
        <f t="shared" si="1037"/>
        <v>0.0015-0.000476127663713174i</v>
      </c>
      <c r="N3508" s="57">
        <f t="shared" si="1038"/>
        <v>85.531076561987746</v>
      </c>
      <c r="O3508" s="57">
        <f t="shared" si="1039"/>
        <v>40.244220003497446</v>
      </c>
      <c r="P3508" s="371">
        <f t="shared" si="1040"/>
        <v>-40.244220003497446</v>
      </c>
      <c r="Q3508" s="371">
        <f t="shared" si="1041"/>
        <v>94.468923438012254</v>
      </c>
      <c r="R3508" s="12">
        <f t="shared" si="1042"/>
        <v>-85.531076561987746</v>
      </c>
      <c r="S3508" s="57">
        <f t="shared" si="1043"/>
        <v>508.00831718796559</v>
      </c>
      <c r="T3508" s="12">
        <f t="shared" si="1026"/>
        <v>-40.244220003497446</v>
      </c>
    </row>
    <row r="3509" spans="1:20" x14ac:dyDescent="0.25">
      <c r="A3509" s="57">
        <f t="shared" si="1027"/>
        <v>3204039.6539794779</v>
      </c>
      <c r="B3509" s="12">
        <f t="shared" si="1044"/>
        <v>509938.74879327987</v>
      </c>
      <c r="C3509" s="57" t="str">
        <f t="shared" si="1028"/>
        <v>-0.000706111767641523+0.00957503878351773i</v>
      </c>
      <c r="D3509" s="57" t="str">
        <f t="shared" si="1029"/>
        <v>0.692356642479097-2.28075933718382i</v>
      </c>
      <c r="E3509" s="57" t="str">
        <f t="shared" si="1030"/>
        <v>-31.7584014389301-32.2256243031216i</v>
      </c>
      <c r="F3509" s="57" t="str">
        <f t="shared" si="1031"/>
        <v>1.52752590250517-2.00956770959302i</v>
      </c>
      <c r="G3509" s="57" t="str">
        <f t="shared" si="1032"/>
        <v>0.397809795777547-0.489445770398492i</v>
      </c>
      <c r="H3509" s="57" t="str">
        <f t="shared" si="1033"/>
        <v>0.0225149383145525-26.7880288915122i</v>
      </c>
      <c r="I3509" s="57" t="str">
        <f t="shared" si="1034"/>
        <v>-0.151766302857034-0.115562993825107i</v>
      </c>
      <c r="K3509" s="57" t="str">
        <f t="shared" si="1035"/>
        <v>0.000376504510486791-0.000604577212113555i</v>
      </c>
      <c r="L3509" s="57" t="str">
        <f t="shared" si="1036"/>
        <v>0.000125-0.000983940731158762i</v>
      </c>
      <c r="M3509" s="57" t="str">
        <f t="shared" si="1037"/>
        <v>0.0015-0.000474325227847354i</v>
      </c>
      <c r="N3509" s="57">
        <f t="shared" si="1038"/>
        <v>85.782354151190347</v>
      </c>
      <c r="O3509" s="57">
        <f t="shared" si="1039"/>
        <v>40.353634774379856</v>
      </c>
      <c r="P3509" s="371">
        <f t="shared" si="1040"/>
        <v>-40.353634774379856</v>
      </c>
      <c r="Q3509" s="371">
        <f t="shared" si="1041"/>
        <v>94.217645848809653</v>
      </c>
      <c r="R3509" s="12">
        <f t="shared" si="1042"/>
        <v>-85.782354151190347</v>
      </c>
      <c r="S3509" s="57">
        <f t="shared" si="1043"/>
        <v>509.93874879327984</v>
      </c>
      <c r="T3509" s="12">
        <f t="shared" si="1026"/>
        <v>-40.353634774379856</v>
      </c>
    </row>
    <row r="3510" spans="1:20" x14ac:dyDescent="0.25">
      <c r="A3510" s="57">
        <f t="shared" si="1027"/>
        <v>3216215.0046646004</v>
      </c>
      <c r="B3510" s="12">
        <f t="shared" si="1044"/>
        <v>511876.51603869436</v>
      </c>
      <c r="C3510" s="57" t="str">
        <f t="shared" si="1028"/>
        <v>-0.000655912944925727+0.00945800892063179i</v>
      </c>
      <c r="D3510" s="57" t="str">
        <f t="shared" si="1029"/>
        <v>0.687585791101022-2.27360863570797i</v>
      </c>
      <c r="E3510" s="57" t="str">
        <f t="shared" si="1030"/>
        <v>-31.6395783286561-31.9135016758655i</v>
      </c>
      <c r="F3510" s="57" t="str">
        <f t="shared" si="1031"/>
        <v>1.52055364526123-2.00760569160774i</v>
      </c>
      <c r="G3510" s="57" t="str">
        <f t="shared" si="1032"/>
        <v>0.395994028054214-0.489063142957647i</v>
      </c>
      <c r="H3510" s="57" t="str">
        <f t="shared" si="1033"/>
        <v>0.0222794418524171-26.6864058609927i</v>
      </c>
      <c r="I3510" s="57" t="str">
        <f t="shared" si="1034"/>
        <v>-0.151043939863981-0.114598724385624i</v>
      </c>
      <c r="K3510" s="57" t="str">
        <f t="shared" si="1035"/>
        <v>0.000375409342670532-0.000603266587926354i</v>
      </c>
      <c r="L3510" s="57" t="str">
        <f t="shared" si="1036"/>
        <v>0.000125-0.00098021591069811i</v>
      </c>
      <c r="M3510" s="57" t="str">
        <f t="shared" si="1037"/>
        <v>0.0015-0.000472529615309179i</v>
      </c>
      <c r="N3510" s="57">
        <f t="shared" si="1038"/>
        <v>86.032889233247715</v>
      </c>
      <c r="O3510" s="57">
        <f t="shared" si="1039"/>
        <v>40.463168622706718</v>
      </c>
      <c r="P3510" s="371">
        <f t="shared" si="1040"/>
        <v>-40.463168622706718</v>
      </c>
      <c r="Q3510" s="371">
        <f t="shared" si="1041"/>
        <v>93.967110766752285</v>
      </c>
      <c r="R3510" s="12">
        <f t="shared" si="1042"/>
        <v>-86.032889233247715</v>
      </c>
      <c r="S3510" s="57">
        <f t="shared" si="1043"/>
        <v>511.87651603869438</v>
      </c>
      <c r="T3510" s="12">
        <f t="shared" si="1026"/>
        <v>-40.463168622706718</v>
      </c>
    </row>
    <row r="3511" spans="1:20" x14ac:dyDescent="0.25">
      <c r="A3511" s="57">
        <f t="shared" si="1027"/>
        <v>3228436.6216823258</v>
      </c>
      <c r="B3511" s="12">
        <f t="shared" si="1044"/>
        <v>513821.64679964143</v>
      </c>
      <c r="C3511" s="57" t="str">
        <f t="shared" si="1028"/>
        <v>-0.000606961875184543+0.00934209465967255i</v>
      </c>
      <c r="D3511" s="57" t="str">
        <f t="shared" si="1029"/>
        <v>0.682844656096507-2.26647018397733i</v>
      </c>
      <c r="E3511" s="57" t="str">
        <f t="shared" si="1030"/>
        <v>-31.5200753724993-31.6039514769939i</v>
      </c>
      <c r="F3511" s="57" t="str">
        <f t="shared" si="1031"/>
        <v>1.5135923807794-2.00562086250472i</v>
      </c>
      <c r="G3511" s="57" t="str">
        <f t="shared" si="1032"/>
        <v>0.394181123148754-0.488674089042933i</v>
      </c>
      <c r="H3511" s="57" t="str">
        <f t="shared" si="1033"/>
        <v>0.0220462775992856-26.5851694747534i</v>
      </c>
      <c r="I3511" s="57" t="str">
        <f t="shared" si="1034"/>
        <v>-0.150323158768434-0.113640942339455i</v>
      </c>
      <c r="K3511" s="57" t="str">
        <f t="shared" si="1035"/>
        <v>0.000374315104780835-0.000601956436628707i</v>
      </c>
      <c r="L3511" s="57" t="str">
        <f t="shared" si="1036"/>
        <v>0.000125-0.000976505190972417i</v>
      </c>
      <c r="M3511" s="57" t="str">
        <f t="shared" si="1037"/>
        <v>0.0015-0.000470740800268161i</v>
      </c>
      <c r="N3511" s="57">
        <f t="shared" si="1038"/>
        <v>86.282681118805158</v>
      </c>
      <c r="O3511" s="57">
        <f t="shared" si="1039"/>
        <v>40.572820943693195</v>
      </c>
      <c r="P3511" s="371">
        <f t="shared" si="1040"/>
        <v>-40.572820943693195</v>
      </c>
      <c r="Q3511" s="371">
        <f t="shared" si="1041"/>
        <v>93.717318881194842</v>
      </c>
      <c r="R3511" s="12">
        <f t="shared" si="1042"/>
        <v>-86.282681118805158</v>
      </c>
      <c r="S3511" s="57">
        <f t="shared" si="1043"/>
        <v>513.82164679964148</v>
      </c>
      <c r="T3511" s="12">
        <f t="shared" si="1026"/>
        <v>-40.572820943693195</v>
      </c>
    </row>
    <row r="3512" spans="1:20" x14ac:dyDescent="0.25">
      <c r="A3512" s="57">
        <f t="shared" si="1027"/>
        <v>3240704.6808447186</v>
      </c>
      <c r="B3512" s="12">
        <f t="shared" si="1044"/>
        <v>515774.16905748006</v>
      </c>
      <c r="C3512" s="57" t="str">
        <f t="shared" si="1028"/>
        <v>-0.000559236567367446+0.00922729240109948i</v>
      </c>
      <c r="D3512" s="57" t="str">
        <f t="shared" si="1029"/>
        <v>0.678133095818769-2.2593440702757i</v>
      </c>
      <c r="E3512" s="57" t="str">
        <f t="shared" si="1030"/>
        <v>-31.3999155273535-31.2969613715825i</v>
      </c>
      <c r="F3512" s="57" t="str">
        <f t="shared" si="1031"/>
        <v>1.50664228288485-2.00361331699465i</v>
      </c>
      <c r="G3512" s="57" t="str">
        <f t="shared" si="1032"/>
        <v>0.392371126330024-0.488278635158791i</v>
      </c>
      <c r="H3512" s="57" t="str">
        <f t="shared" si="1033"/>
        <v>0.021815425023557-26.4843182513911i</v>
      </c>
      <c r="I3512" s="57" t="str">
        <f t="shared" si="1034"/>
        <v>-0.149603971558132-0.112689622075752i</v>
      </c>
      <c r="K3512" s="57" t="str">
        <f t="shared" si="1035"/>
        <v>0.000373221826608133-0.000600646749476554i</v>
      </c>
      <c r="L3512" s="57" t="str">
        <f t="shared" si="1036"/>
        <v>0.000125-0.000972808518601732i</v>
      </c>
      <c r="M3512" s="57" t="str">
        <f t="shared" si="1037"/>
        <v>0.0015-0.000468958756991594i</v>
      </c>
      <c r="N3512" s="57">
        <f t="shared" si="1038"/>
        <v>86.531729136577255</v>
      </c>
      <c r="O3512" s="57">
        <f t="shared" si="1039"/>
        <v>40.682591134484667</v>
      </c>
      <c r="P3512" s="371">
        <f t="shared" si="1040"/>
        <v>-40.682591134484667</v>
      </c>
      <c r="Q3512" s="371">
        <f t="shared" si="1041"/>
        <v>93.468270863422745</v>
      </c>
      <c r="R3512" s="12">
        <f t="shared" si="1042"/>
        <v>-86.531729136577255</v>
      </c>
      <c r="S3512" s="57">
        <f t="shared" si="1043"/>
        <v>515.77416905748009</v>
      </c>
      <c r="T3512" s="12">
        <f t="shared" si="1026"/>
        <v>-40.682591134484667</v>
      </c>
    </row>
    <row r="3513" spans="1:20" x14ac:dyDescent="0.25">
      <c r="A3513" s="57">
        <f t="shared" si="1027"/>
        <v>3253019.3586319289</v>
      </c>
      <c r="B3513" s="12">
        <f t="shared" si="1044"/>
        <v>517734.11089989851</v>
      </c>
      <c r="C3513" s="57" t="str">
        <f t="shared" si="1028"/>
        <v>-0.000512715298842598+0.00911359837954234i</v>
      </c>
      <c r="D3513" s="57" t="str">
        <f t="shared" si="1029"/>
        <v>0.67345096869151-2.25223038155841i</v>
      </c>
      <c r="E3513" s="57" t="str">
        <f t="shared" si="1030"/>
        <v>-31.2791214448805-30.9925188959274i</v>
      </c>
      <c r="F3513" s="57" t="str">
        <f t="shared" si="1031"/>
        <v>1.49970352420406-2.00158315128816i</v>
      </c>
      <c r="G3513" s="57" t="str">
        <f t="shared" si="1032"/>
        <v>0.390564082554709-0.487876808193326i</v>
      </c>
      <c r="H3513" s="57" t="str">
        <f t="shared" si="1033"/>
        <v>0.0215868637425796-26.3838507152947i</v>
      </c>
      <c r="I3513" s="57" t="str">
        <f t="shared" si="1034"/>
        <v>-0.148886390140294-0.11174473791009i</v>
      </c>
      <c r="K3513" s="57" t="str">
        <f t="shared" si="1035"/>
        <v>0.000372129537843261-0.000599337518068974i</v>
      </c>
      <c r="L3513" s="57" t="str">
        <f t="shared" si="1036"/>
        <v>0.000125-0.000969125840408174i</v>
      </c>
      <c r="M3513" s="57" t="str">
        <f t="shared" si="1037"/>
        <v>0.0015-0.000467183459844184i</v>
      </c>
      <c r="N3513" s="57">
        <f t="shared" si="1038"/>
        <v>86.780032633096496</v>
      </c>
      <c r="O3513" s="57">
        <f t="shared" si="1039"/>
        <v>40.792478594152968</v>
      </c>
      <c r="P3513" s="371">
        <f t="shared" si="1040"/>
        <v>-40.792478594152968</v>
      </c>
      <c r="Q3513" s="371">
        <f t="shared" si="1041"/>
        <v>93.219967366903504</v>
      </c>
      <c r="R3513" s="12">
        <f t="shared" si="1042"/>
        <v>-86.780032633096496</v>
      </c>
      <c r="S3513" s="57">
        <f t="shared" si="1043"/>
        <v>517.7341108998985</v>
      </c>
      <c r="T3513" s="12">
        <f t="shared" si="1026"/>
        <v>-40.792478594152968</v>
      </c>
    </row>
    <row r="3514" spans="1:20" x14ac:dyDescent="0.25">
      <c r="A3514" s="57">
        <f t="shared" si="1027"/>
        <v>3265380.8321947302</v>
      </c>
      <c r="B3514" s="12">
        <f t="shared" si="1044"/>
        <v>519701.50052131811</v>
      </c>
      <c r="C3514" s="57" t="str">
        <f t="shared" si="1028"/>
        <v>-0.000467376614504852+0.0090010086687842i</v>
      </c>
      <c r="D3514" s="57" t="str">
        <f t="shared" si="1029"/>
        <v>0.668798133218736-2.24512920346073i</v>
      </c>
      <c r="E3514" s="57" t="str">
        <f t="shared" si="1030"/>
        <v>-31.1577154729086-30.690611462501i</v>
      </c>
      <c r="F3514" s="57" t="str">
        <f t="shared" si="1031"/>
        <v>1.4927762761493-1.99953046307907i</v>
      </c>
      <c r="G3514" s="57" t="str">
        <f t="shared" si="1032"/>
        <v>0.38876003646328-0.487468635413961i</v>
      </c>
      <c r="H3514" s="57" t="str">
        <f t="shared" si="1033"/>
        <v>0.0213605735217775-26.2837653966203i</v>
      </c>
      <c r="I3514" s="57" t="str">
        <f t="shared" si="1034"/>
        <v>-0.148170426339938-0.110806264085754i</v>
      </c>
      <c r="K3514" s="57" t="str">
        <f t="shared" si="1035"/>
        <v>0.000371038268074165-0.000598028734346454i</v>
      </c>
      <c r="L3514" s="57" t="str">
        <f t="shared" si="1036"/>
        <v>0.000125-0.000965457103415197i</v>
      </c>
      <c r="M3514" s="57" t="str">
        <f t="shared" si="1037"/>
        <v>0.0015-0.000465414883287692i</v>
      </c>
      <c r="N3514" s="57">
        <f t="shared" si="1038"/>
        <v>87.027590972469881</v>
      </c>
      <c r="O3514" s="57">
        <f t="shared" si="1039"/>
        <v>40.90248272369287</v>
      </c>
      <c r="P3514" s="371">
        <f t="shared" si="1040"/>
        <v>-40.90248272369287</v>
      </c>
      <c r="Q3514" s="371">
        <f t="shared" si="1041"/>
        <v>92.972409027530119</v>
      </c>
      <c r="R3514" s="12">
        <f t="shared" si="1042"/>
        <v>-87.027590972469881</v>
      </c>
      <c r="S3514" s="57">
        <f t="shared" si="1043"/>
        <v>519.70150052131817</v>
      </c>
      <c r="T3514" s="12">
        <f t="shared" si="1026"/>
        <v>-40.90248272369287</v>
      </c>
    </row>
    <row r="3515" spans="1:20" x14ac:dyDescent="0.25">
      <c r="A3515" s="57">
        <f t="shared" si="1027"/>
        <v>3277789.2793570701</v>
      </c>
      <c r="B3515" s="12">
        <f t="shared" si="1044"/>
        <v>521676.36622329912</v>
      </c>
      <c r="C3515" s="57" t="str">
        <f t="shared" si="1028"/>
        <v>-0.000423199325821096+0.00888951918667339i</v>
      </c>
      <c r="D3515" s="57" t="str">
        <f t="shared" si="1029"/>
        <v>0.664174447994368-2.23804062030631i</v>
      </c>
      <c r="E3515" s="57" t="str">
        <f t="shared" si="1030"/>
        <v>-31.0357196568856-30.3912263648324i</v>
      </c>
      <c r="F3515" s="57" t="str">
        <f t="shared" si="1031"/>
        <v>1.48586070890335-1.99745535152738i</v>
      </c>
      <c r="G3515" s="57" t="str">
        <f t="shared" si="1032"/>
        <v>0.386959032376027-0.487054144463052i</v>
      </c>
      <c r="H3515" s="57" t="str">
        <f t="shared" si="1033"/>
        <v>0.0211365342737856-26.1840608312679i</v>
      </c>
      <c r="I3515" s="57" t="str">
        <f t="shared" si="1034"/>
        <v>-0.147456091898221-0.109874174775052i</v>
      </c>
      <c r="K3515" s="57" t="str">
        <f t="shared" si="1035"/>
        <v>0.000369948046782637-0.000596720390589096i</v>
      </c>
      <c r="L3515" s="57" t="str">
        <f t="shared" si="1036"/>
        <v>0.000125-0.000961802254846783i</v>
      </c>
      <c r="M3515" s="57" t="str">
        <f t="shared" si="1037"/>
        <v>0.0015-0.000463653001880546i</v>
      </c>
      <c r="N3515" s="57">
        <f t="shared" si="1038"/>
        <v>87.274403536138408</v>
      </c>
      <c r="O3515" s="57">
        <f t="shared" si="1039"/>
        <v>41.012602926018545</v>
      </c>
      <c r="P3515" s="371">
        <f t="shared" si="1040"/>
        <v>-41.012602926018545</v>
      </c>
      <c r="Q3515" s="371">
        <f t="shared" si="1041"/>
        <v>92.725596463861592</v>
      </c>
      <c r="R3515" s="12">
        <f t="shared" si="1042"/>
        <v>-87.274403536138408</v>
      </c>
      <c r="S3515" s="57">
        <f t="shared" si="1043"/>
        <v>521.67636622329917</v>
      </c>
      <c r="T3515" s="12">
        <f t="shared" si="1026"/>
        <v>-41.012602926018545</v>
      </c>
    </row>
    <row r="3516" spans="1:20" x14ac:dyDescent="0.25">
      <c r="A3516" s="57">
        <f t="shared" si="1027"/>
        <v>3290244.8786186269</v>
      </c>
      <c r="B3516" s="12">
        <f t="shared" si="1044"/>
        <v>523658.73641494766</v>
      </c>
      <c r="C3516" s="57" t="str">
        <f t="shared" si="1028"/>
        <v>-0.000380162509815482+0.0087791256999649i</v>
      </c>
      <c r="D3516" s="57" t="str">
        <f t="shared" si="1029"/>
        <v>0.659579771711789-2.23096471511567i</v>
      </c>
      <c r="E3516" s="57" t="str">
        <f t="shared" si="1030"/>
        <v>-30.9131557413839-30.0943507823128i</v>
      </c>
      <c r="F3516" s="57" t="str">
        <f t="shared" si="1031"/>
        <v>1.47895699140462-1.99535791724216i</v>
      </c>
      <c r="G3516" s="57" t="str">
        <f t="shared" si="1032"/>
        <v>0.385161114289159-0.486633363353452i</v>
      </c>
      <c r="H3516" s="57" t="str">
        <f t="shared" si="1033"/>
        <v>0.0209147260575912-26.0847355608568i</v>
      </c>
      <c r="I3516" s="57" t="str">
        <f t="shared" si="1034"/>
        <v>-0.146743398470816-0.10894844408065i</v>
      </c>
      <c r="K3516" s="57" t="str">
        <f t="shared" si="1035"/>
        <v>0.000368858903341087-0.000595412479414804i</v>
      </c>
      <c r="L3516" s="57" t="str">
        <f t="shared" si="1036"/>
        <v>0.000125-0.000958161242126698i</v>
      </c>
      <c r="M3516" s="57" t="str">
        <f t="shared" si="1037"/>
        <v>0.0015-0.00046189779027749i</v>
      </c>
      <c r="N3516" s="57">
        <f t="shared" si="1038"/>
        <v>87.520469722636022</v>
      </c>
      <c r="O3516" s="57">
        <f t="shared" si="1039"/>
        <v>41.122838605958975</v>
      </c>
      <c r="P3516" s="371">
        <f t="shared" si="1040"/>
        <v>-41.122838605958975</v>
      </c>
      <c r="Q3516" s="371">
        <f t="shared" si="1041"/>
        <v>92.479530277363978</v>
      </c>
      <c r="R3516" s="12">
        <f t="shared" si="1042"/>
        <v>-87.520469722636022</v>
      </c>
      <c r="S3516" s="57">
        <f t="shared" si="1043"/>
        <v>523.65873641494761</v>
      </c>
      <c r="T3516" s="12">
        <f t="shared" si="1026"/>
        <v>-41.122838605958975</v>
      </c>
    </row>
    <row r="3517" spans="1:20" x14ac:dyDescent="0.25">
      <c r="A3517" s="57">
        <f t="shared" si="1027"/>
        <v>3302747.8091573776</v>
      </c>
      <c r="B3517" s="12">
        <f t="shared" si="1044"/>
        <v>525648.63961332443</v>
      </c>
      <c r="C3517" s="57" t="str">
        <f t="shared" si="1028"/>
        <v>-0.000338245507995005+0.00866982382909064i</v>
      </c>
      <c r="D3517" s="57" t="str">
        <f t="shared" si="1029"/>
        <v>0.6550139631732-2.22390156961475i</v>
      </c>
      <c r="E3517" s="57" t="str">
        <f t="shared" si="1030"/>
        <v>-30.7900451716585-29.7999717849224i</v>
      </c>
      <c r="F3517" s="57" t="str">
        <f t="shared" si="1031"/>
        <v>1.47206529133237-1.99323826226426i</v>
      </c>
      <c r="G3517" s="57" t="str">
        <f t="shared" si="1032"/>
        <v>0.38336632587097-0.486206320464022i</v>
      </c>
      <c r="H3517" s="57" t="str">
        <f t="shared" si="1033"/>
        <v>0.020695129077683-25.985788132702i</v>
      </c>
      <c r="I3517" s="57" t="str">
        <f t="shared" si="1034"/>
        <v>-0.146032357626317-0.108029046036912i</v>
      </c>
      <c r="K3517" s="57" t="str">
        <f t="shared" si="1035"/>
        <v>0.000367770867009332-0.000594104993777426i</v>
      </c>
      <c r="L3517" s="57" t="str">
        <f t="shared" si="1036"/>
        <v>0.000125-0.000954534012877764i</v>
      </c>
      <c r="M3517" s="57" t="str">
        <f t="shared" si="1037"/>
        <v>0.0015-0.000460149223229221i</v>
      </c>
      <c r="N3517" s="57">
        <f t="shared" si="1038"/>
        <v>87.765788947357777</v>
      </c>
      <c r="O3517" s="57">
        <f t="shared" si="1039"/>
        <v>41.233189170253191</v>
      </c>
      <c r="P3517" s="371">
        <f t="shared" si="1040"/>
        <v>-41.233189170253191</v>
      </c>
      <c r="Q3517" s="371">
        <f t="shared" si="1041"/>
        <v>92.234211052642223</v>
      </c>
      <c r="R3517" s="12">
        <f t="shared" si="1042"/>
        <v>-87.765788947357777</v>
      </c>
      <c r="S3517" s="57">
        <f t="shared" si="1043"/>
        <v>525.64863961332446</v>
      </c>
      <c r="T3517" s="12">
        <f t="shared" si="1026"/>
        <v>-41.233189170253191</v>
      </c>
    </row>
    <row r="3518" spans="1:20" x14ac:dyDescent="0.25">
      <c r="A3518" s="57">
        <f t="shared" si="1027"/>
        <v>3315298.2508321758</v>
      </c>
      <c r="B3518" s="12">
        <f t="shared" si="1044"/>
        <v>527646.10444385512</v>
      </c>
      <c r="C3518" s="57" t="str">
        <f t="shared" si="1028"/>
        <v>-0.000297427925218883+0.0085616090528577i</v>
      </c>
      <c r="D3518" s="57" t="str">
        <f t="shared" si="1029"/>
        <v>0.65047688129883-2.21685126424337i</v>
      </c>
      <c r="E3518" s="57" t="str">
        <f t="shared" si="1030"/>
        <v>-30.6664090952535-29.5080763378829i</v>
      </c>
      <c r="F3518" s="57" t="str">
        <f t="shared" si="1031"/>
        <v>1.46518577509237-1.99109649004883i</v>
      </c>
      <c r="G3518" s="57" t="str">
        <f t="shared" si="1032"/>
        <v>0.381574710458099-0.485773044535117i</v>
      </c>
      <c r="H3518" s="57" t="str">
        <f t="shared" si="1033"/>
        <v>0.0204777236832059-25.8872170997904i</v>
      </c>
      <c r="I3518" s="57" t="str">
        <f t="shared" si="1034"/>
        <v>-0.145322980844664-0.107115954611271i</v>
      </c>
      <c r="K3518" s="57" t="str">
        <f t="shared" si="1035"/>
        <v>0.000366683966931406-0.000592797926964824i</v>
      </c>
      <c r="L3518" s="57" t="str">
        <f t="shared" si="1036"/>
        <v>0.000125-0.00095092051492106i</v>
      </c>
      <c r="M3518" s="57" t="str">
        <f t="shared" si="1037"/>
        <v>0.0015-0.000458407275582009i</v>
      </c>
      <c r="N3518" s="57">
        <f t="shared" si="1038"/>
        <v>88.010360642327257</v>
      </c>
      <c r="O3518" s="57">
        <f t="shared" si="1039"/>
        <v>41.343654027545902</v>
      </c>
      <c r="P3518" s="371">
        <f t="shared" si="1040"/>
        <v>-41.343654027545902</v>
      </c>
      <c r="Q3518" s="371">
        <f t="shared" si="1041"/>
        <v>91.989639357672743</v>
      </c>
      <c r="R3518" s="12">
        <f t="shared" si="1042"/>
        <v>-88.010360642327257</v>
      </c>
      <c r="S3518" s="57">
        <f t="shared" si="1043"/>
        <v>527.64610444385517</v>
      </c>
      <c r="T3518" s="12">
        <f t="shared" si="1026"/>
        <v>-41.343654027545902</v>
      </c>
    </row>
    <row r="3519" spans="1:20" x14ac:dyDescent="0.25">
      <c r="A3519" s="57">
        <f t="shared" si="1027"/>
        <v>3327896.3841853379</v>
      </c>
      <c r="B3519" s="12">
        <f t="shared" si="1044"/>
        <v>529651.15964074177</v>
      </c>
      <c r="C3519" s="57" t="str">
        <f t="shared" si="1028"/>
        <v>-0.000257689628513111+0.00845447671307653i</v>
      </c>
      <c r="D3519" s="57" t="str">
        <f t="shared" si="1029"/>
        <v>0.645968385136007-2.20981387816385i</v>
      </c>
      <c r="E3519" s="57" t="str">
        <f t="shared" si="1030"/>
        <v>-30.5422683636546-29.2186513062322i</v>
      </c>
      <c r="F3519" s="57" t="str">
        <f t="shared" si="1031"/>
        <v>1.45831860780269-1.98893270544765i</v>
      </c>
      <c r="G3519" s="57" t="str">
        <f t="shared" si="1032"/>
        <v>0.379786311051848-0.485333564664012i</v>
      </c>
      <c r="H3519" s="57" t="str">
        <f t="shared" si="1033"/>
        <v>0.0202624903671255-25.789021020757i</v>
      </c>
      <c r="I3519" s="57" t="str">
        <f t="shared" si="1034"/>
        <v>-0.144615279515602-0.106209143705606i</v>
      </c>
      <c r="K3519" s="57" t="str">
        <f t="shared" si="1035"/>
        <v>0.000365598232132451-0.000591491272596956i</v>
      </c>
      <c r="L3519" s="57" t="str">
        <f t="shared" si="1036"/>
        <v>0.000125-0.000947320696275217i</v>
      </c>
      <c r="M3519" s="57" t="str">
        <f t="shared" si="1037"/>
        <v>0.0015-0.000456671922277355i</v>
      </c>
      <c r="N3519" s="57">
        <f t="shared" si="1038"/>
        <v>88.254184255967886</v>
      </c>
      <c r="O3519" s="57">
        <f t="shared" si="1039"/>
        <v>41.454232588381679</v>
      </c>
      <c r="P3519" s="371">
        <f t="shared" si="1040"/>
        <v>-41.454232588381679</v>
      </c>
      <c r="Q3519" s="371">
        <f t="shared" si="1041"/>
        <v>91.745815744032114</v>
      </c>
      <c r="R3519" s="12">
        <f t="shared" si="1042"/>
        <v>-88.254184255967886</v>
      </c>
      <c r="S3519" s="57">
        <f t="shared" si="1043"/>
        <v>529.65115964074175</v>
      </c>
      <c r="T3519" s="12">
        <f t="shared" si="1026"/>
        <v>-41.454232588381679</v>
      </c>
    </row>
    <row r="3520" spans="1:20" x14ac:dyDescent="0.25">
      <c r="A3520" s="57">
        <f t="shared" si="1027"/>
        <v>3340542.3904452426</v>
      </c>
      <c r="B3520" s="12">
        <f t="shared" si="1044"/>
        <v>531663.83404737664</v>
      </c>
      <c r="C3520" s="57" t="str">
        <f t="shared" si="1028"/>
        <v>-0.000219010745831295+0.00834842201911636i</v>
      </c>
      <c r="D3520" s="57" t="str">
        <f t="shared" si="1029"/>
        <v>0.641488333868081-2.20278948926949i</v>
      </c>
      <c r="E3520" s="57" t="str">
        <f t="shared" si="1030"/>
        <v>-30.4176435339902-28.9316834593253i</v>
      </c>
      <c r="F3520" s="57" t="str">
        <f t="shared" si="1031"/>
        <v>1.4514639532799-1.98674701469134i</v>
      </c>
      <c r="G3520" s="57" t="str">
        <f t="shared" si="1032"/>
        <v>0.378001170314552-0.484887910300289i</v>
      </c>
      <c r="H3520" s="57" t="str">
        <f t="shared" si="1033"/>
        <v>0.0200494097653926-25.6911984598616i</v>
      </c>
      <c r="I3520" s="57" t="str">
        <f t="shared" si="1034"/>
        <v>-0.143909264937161-0.105308587157638i</v>
      </c>
      <c r="K3520" s="57" t="str">
        <f t="shared" si="1035"/>
        <v>0.000364513691515522-0.000590185024623846i</v>
      </c>
      <c r="L3520" s="57" t="str">
        <f t="shared" si="1036"/>
        <v>0.000125-0.000943734505155627i</v>
      </c>
      <c r="M3520" s="57" t="str">
        <f t="shared" si="1037"/>
        <v>0.0015-0.000454943138351618i</v>
      </c>
      <c r="N3520" s="57">
        <f t="shared" si="1038"/>
        <v>88.497259252882301</v>
      </c>
      <c r="O3520" s="57">
        <f t="shared" si="1039"/>
        <v>41.564924265200446</v>
      </c>
      <c r="P3520" s="371">
        <f t="shared" si="1040"/>
        <v>-41.564924265200446</v>
      </c>
      <c r="Q3520" s="371">
        <f t="shared" si="1041"/>
        <v>91.502740747117699</v>
      </c>
      <c r="R3520" s="12">
        <f t="shared" si="1042"/>
        <v>-88.497259252882301</v>
      </c>
      <c r="S3520" s="57">
        <f t="shared" si="1043"/>
        <v>531.66383404737667</v>
      </c>
      <c r="T3520" s="12">
        <f t="shared" si="1026"/>
        <v>-41.564924265200446</v>
      </c>
    </row>
    <row r="3521" spans="1:20" x14ac:dyDescent="0.25">
      <c r="A3521" s="57">
        <f t="shared" si="1027"/>
        <v>3353236.4515289348</v>
      </c>
      <c r="B3521" s="12">
        <f t="shared" si="1044"/>
        <v>533684.15661675669</v>
      </c>
      <c r="C3521" s="57" t="str">
        <f t="shared" si="1028"/>
        <v>-0.000181371664765949+0.00824344005239162i</v>
      </c>
      <c r="D3521" s="57" t="str">
        <f t="shared" si="1029"/>
        <v>0.637036586823272-2.19577817419332i</v>
      </c>
      <c r="E3521" s="57" t="str">
        <f t="shared" si="1030"/>
        <v>-30.2925548707724-28.6471594752592i</v>
      </c>
      <c r="F3521" s="57" t="str">
        <f t="shared" si="1031"/>
        <v>1.44462197402543-1.98453952537143i</v>
      </c>
      <c r="G3521" s="57" t="str">
        <f t="shared" si="1032"/>
        <v>0.376219330566062-0.484436111241189i</v>
      </c>
      <c r="H3521" s="57" t="str">
        <f t="shared" si="1033"/>
        <v>0.0198384626561231-25.5937479869655i</v>
      </c>
      <c r="I3521" s="57" t="str">
        <f t="shared" si="1034"/>
        <v>-0.143204948314176-0.104414258742346i</v>
      </c>
      <c r="K3521" s="57" t="str">
        <f t="shared" si="1035"/>
        <v>0.000363430373858565-0.000588879177323585i</v>
      </c>
      <c r="L3521" s="57" t="str">
        <f t="shared" si="1036"/>
        <v>0.000125-0.000940161889973725i</v>
      </c>
      <c r="M3521" s="57" t="str">
        <f t="shared" si="1037"/>
        <v>0.0015-0.000453220898935662i</v>
      </c>
      <c r="N3521" s="57">
        <f t="shared" si="1038"/>
        <v>88.739585113625807</v>
      </c>
      <c r="O3521" s="57">
        <f t="shared" si="1039"/>
        <v>41.67572847233042</v>
      </c>
      <c r="P3521" s="371">
        <f t="shared" si="1040"/>
        <v>-41.67572847233042</v>
      </c>
      <c r="Q3521" s="371">
        <f t="shared" si="1041"/>
        <v>91.260414886374193</v>
      </c>
      <c r="R3521" s="12">
        <f t="shared" si="1042"/>
        <v>-88.739585113625807</v>
      </c>
      <c r="S3521" s="57">
        <f t="shared" si="1043"/>
        <v>533.6841566167567</v>
      </c>
      <c r="T3521" s="12">
        <f t="shared" si="1026"/>
        <v>-41.67572847233042</v>
      </c>
    </row>
    <row r="3522" spans="1:20" x14ac:dyDescent="0.25">
      <c r="A3522" s="57">
        <f t="shared" si="1027"/>
        <v>3365978.7500447449</v>
      </c>
      <c r="B3522" s="12">
        <f t="shared" si="1044"/>
        <v>535712.15641190042</v>
      </c>
      <c r="C3522" s="57" t="str">
        <f t="shared" si="1028"/>
        <v>-0.000144753031209046+0.00813952577077555i</v>
      </c>
      <c r="D3522" s="57" t="str">
        <f t="shared" si="1029"/>
        <v>0.632613003483303-2.18878000831668i</v>
      </c>
      <c r="E3522" s="57" t="str">
        <f t="shared" si="1030"/>
        <v>-30.1670223476833-28.3650659452219i</v>
      </c>
      <c r="F3522" s="57" t="str">
        <f t="shared" si="1031"/>
        <v>1.43779283121236-1.98231034642226i</v>
      </c>
      <c r="G3522" s="57" t="str">
        <f t="shared" si="1032"/>
        <v>0.374440833780279-0.483978197626927i</v>
      </c>
      <c r="H3522" s="57" t="str">
        <f t="shared" si="1033"/>
        <v>0.0196296299587762-25.4966681775077i</v>
      </c>
      <c r="I3522" s="57" t="str">
        <f t="shared" si="1034"/>
        <v>-0.142502340756824-0.103526132173395i</v>
      </c>
      <c r="K3522" s="57" t="str">
        <f t="shared" si="1035"/>
        <v>0.000362348307811311-0.000587573725300239i</v>
      </c>
      <c r="L3522" s="57" t="str">
        <f t="shared" si="1036"/>
        <v>0.000125-0.000936602799336251i</v>
      </c>
      <c r="M3522" s="57" t="str">
        <f t="shared" si="1037"/>
        <v>0.0015-0.000451505179254496i</v>
      </c>
      <c r="N3522" s="57">
        <f t="shared" si="1038"/>
        <v>88.981161334493137</v>
      </c>
      <c r="O3522" s="57">
        <f t="shared" si="1039"/>
        <v>41.786644625982603</v>
      </c>
      <c r="P3522" s="371">
        <f t="shared" si="1040"/>
        <v>-41.786644625982603</v>
      </c>
      <c r="Q3522" s="371">
        <f t="shared" si="1041"/>
        <v>91.018838665506863</v>
      </c>
      <c r="R3522" s="12">
        <f t="shared" si="1042"/>
        <v>-88.981161334493137</v>
      </c>
      <c r="S3522" s="57">
        <f t="shared" si="1043"/>
        <v>535.71215641190042</v>
      </c>
      <c r="T3522" s="12">
        <f t="shared" si="1026"/>
        <v>-41.786644625982603</v>
      </c>
    </row>
    <row r="3523" spans="1:20" x14ac:dyDescent="0.25">
      <c r="A3523" s="57">
        <f t="shared" si="1027"/>
        <v>3378769.4692949154</v>
      </c>
      <c r="B3523" s="12">
        <f t="shared" si="1044"/>
        <v>537747.8626062657</v>
      </c>
      <c r="C3523" s="57" t="str">
        <f t="shared" si="1028"/>
        <v>-0.000109135747966276+0.00803667401294271i</v>
      </c>
      <c r="D3523" s="57" t="str">
        <f t="shared" si="1029"/>
        <v>0.628217443491879-2.18179506577776i</v>
      </c>
      <c r="E3523" s="57" t="str">
        <f t="shared" si="1030"/>
        <v>-30.0410656493975-28.0853893777664i</v>
      </c>
      <c r="F3523" s="57" t="str">
        <f t="shared" si="1031"/>
        <v>1.43097668467231-1.98005958810264i</v>
      </c>
      <c r="G3523" s="57" t="str">
        <f t="shared" si="1032"/>
        <v>0.372665721581761-0.483514199935955i</v>
      </c>
      <c r="H3523" s="57" t="str">
        <f t="shared" si="1033"/>
        <v>0.019422892733344-25.3999576124824i</v>
      </c>
      <c r="I3523" s="57" t="str">
        <f t="shared" si="1034"/>
        <v>-0.141801453279193-0.102644181104572i</v>
      </c>
      <c r="K3523" s="57" t="str">
        <f t="shared" si="1035"/>
        <v>0.000361267521892264-0.000586268663481735i</v>
      </c>
      <c r="L3523" s="57" t="str">
        <f t="shared" si="1036"/>
        <v>0.000125-0.000933057182044477i</v>
      </c>
      <c r="M3523" s="57" t="str">
        <f t="shared" si="1037"/>
        <v>0.0015-0.000449795954626914i</v>
      </c>
      <c r="N3523" s="57">
        <f t="shared" si="1038"/>
        <v>89.221987427301414</v>
      </c>
      <c r="O3523" s="57">
        <f t="shared" si="1039"/>
        <v>41.897672144245192</v>
      </c>
      <c r="P3523" s="371">
        <f t="shared" si="1040"/>
        <v>-41.897672144245192</v>
      </c>
      <c r="Q3523" s="371">
        <f t="shared" si="1041"/>
        <v>90.778012572698586</v>
      </c>
      <c r="R3523" s="12">
        <f t="shared" si="1042"/>
        <v>-89.221987427301414</v>
      </c>
      <c r="S3523" s="57">
        <f t="shared" si="1043"/>
        <v>537.7478626062657</v>
      </c>
      <c r="T3523" s="12">
        <f t="shared" si="1026"/>
        <v>-41.897672144245192</v>
      </c>
    </row>
    <row r="3524" spans="1:20" x14ac:dyDescent="0.25">
      <c r="A3524" s="57">
        <f t="shared" si="1027"/>
        <v>3391608.7932782359</v>
      </c>
      <c r="B3524" s="12">
        <f t="shared" si="1044"/>
        <v>539791.30448416946</v>
      </c>
      <c r="C3524" s="57" t="str">
        <f t="shared" si="1028"/>
        <v>-0.0000745009733250611+0.00793487950264191i</v>
      </c>
      <c r="D3524" s="57" t="str">
        <f t="shared" si="1029"/>
        <v>0.623849766663084-2.17482341948031i</v>
      </c>
      <c r="E3524" s="57" t="str">
        <f t="shared" si="1030"/>
        <v>-29.914704173447-27.8081162030118i</v>
      </c>
      <c r="F3524" s="57" t="str">
        <f t="shared" si="1031"/>
        <v>1.42417369288278-1.97778736197757i</v>
      </c>
      <c r="G3524" s="57" t="str">
        <f t="shared" si="1032"/>
        <v>0.370894035242417-0.483044148980208i</v>
      </c>
      <c r="H3524" s="57" t="str">
        <f t="shared" si="1033"/>
        <v>0.0192182321795435-25.3036148784153i</v>
      </c>
      <c r="I3524" s="57" t="str">
        <f t="shared" si="1034"/>
        <v>-0.14110229679788-0.101768379131247i</v>
      </c>
      <c r="K3524" s="57" t="str">
        <f t="shared" si="1035"/>
        <v>0.000360188044485683-0.000584963987117716i</v>
      </c>
      <c r="L3524" s="57" t="str">
        <f t="shared" si="1036"/>
        <v>0.000125-0.000929524987093521i</v>
      </c>
      <c r="M3524" s="57" t="str">
        <f t="shared" si="1037"/>
        <v>0.0015-0.000448093200465145i</v>
      </c>
      <c r="N3524" s="57">
        <f t="shared" si="1038"/>
        <v>89.462062919181591</v>
      </c>
      <c r="O3524" s="57">
        <f t="shared" si="1039"/>
        <v>42.008810447076399</v>
      </c>
      <c r="P3524" s="371">
        <f t="shared" si="1040"/>
        <v>-42.008810447076399</v>
      </c>
      <c r="Q3524" s="371">
        <f t="shared" si="1041"/>
        <v>90.537937080818409</v>
      </c>
      <c r="R3524" s="12">
        <f t="shared" si="1042"/>
        <v>-89.462062919181591</v>
      </c>
      <c r="S3524" s="57">
        <f t="shared" si="1043"/>
        <v>539.79130448416947</v>
      </c>
      <c r="T3524" s="12">
        <f t="shared" si="1026"/>
        <v>-42.008810447076399</v>
      </c>
    </row>
    <row r="3525" spans="1:20" x14ac:dyDescent="0.25">
      <c r="A3525" s="57">
        <f t="shared" si="1027"/>
        <v>3404496.9066926935</v>
      </c>
      <c r="B3525" s="12">
        <f t="shared" si="1044"/>
        <v>541842.51144120935</v>
      </c>
      <c r="C3525" s="57" t="str">
        <f t="shared" si="1028"/>
        <v>-0.0000408301195795064+0.00783413685289859i</v>
      </c>
      <c r="D3525" s="57" t="str">
        <f t="shared" si="1029"/>
        <v>0.619509832989706-2.16786514110248i</v>
      </c>
      <c r="E3525" s="57" t="str">
        <f t="shared" si="1030"/>
        <v>-29.7879570321205-27.5332327767695i</v>
      </c>
      <c r="F3525" s="57" t="str">
        <f t="shared" si="1031"/>
        <v>1.41738401295474-1.97549378089971i</v>
      </c>
      <c r="G3525" s="57" t="str">
        <f t="shared" si="1032"/>
        <v>0.369125815678255-0.4825680759003i</v>
      </c>
      <c r="H3525" s="57" t="str">
        <f t="shared" si="1033"/>
        <v>0.0190156296360181-25.2076385673413i</v>
      </c>
      <c r="I3525" s="57" t="str">
        <f t="shared" si="1034"/>
        <v>-0.140404882130623-0.100898699791847i</v>
      </c>
      <c r="K3525" s="57" t="str">
        <f t="shared" si="1035"/>
        <v>0.000359109903838633-0.000583659691777346i</v>
      </c>
      <c r="L3525" s="57" t="str">
        <f t="shared" si="1036"/>
        <v>0.000125-0.000926006163671574i</v>
      </c>
      <c r="M3525" s="57" t="str">
        <f t="shared" si="1037"/>
        <v>0.0015-0.000446396892274503i</v>
      </c>
      <c r="N3525" s="57">
        <f t="shared" si="1038"/>
        <v>89.701387352368059</v>
      </c>
      <c r="O3525" s="57">
        <f t="shared" si="1039"/>
        <v>42.120058956297015</v>
      </c>
      <c r="P3525" s="371">
        <f t="shared" si="1040"/>
        <v>-42.120058956297015</v>
      </c>
      <c r="Q3525" s="371">
        <f t="shared" si="1041"/>
        <v>90.298612647631941</v>
      </c>
      <c r="R3525" s="12">
        <f t="shared" si="1042"/>
        <v>-89.701387352368059</v>
      </c>
      <c r="S3525" s="57">
        <f t="shared" si="1043"/>
        <v>541.84251144120935</v>
      </c>
      <c r="T3525" s="12">
        <f t="shared" si="1026"/>
        <v>-42.120058956297015</v>
      </c>
    </row>
    <row r="3526" spans="1:20" x14ac:dyDescent="0.25">
      <c r="A3526" s="57">
        <f t="shared" si="1027"/>
        <v>3417433.9949381258</v>
      </c>
      <c r="B3526" s="12">
        <f t="shared" si="1044"/>
        <v>543901.51298468595</v>
      </c>
      <c r="C3526" s="57" t="str">
        <f t="shared" si="1028"/>
        <v>-0.0000081048515127107+0.00773444057014446i</v>
      </c>
      <c r="D3526" s="57" t="str">
        <f t="shared" si="1029"/>
        <v>0.615197502651197-2.16092030110518i</v>
      </c>
      <c r="E3526" s="57" t="str">
        <f t="shared" si="1030"/>
        <v>-29.6608430543963-27.2607253845946i</v>
      </c>
      <c r="F3526" s="57" t="str">
        <f t="shared" si="1031"/>
        <v>1.41060780062037-1.97317895899061i</v>
      </c>
      <c r="G3526" s="57" t="str">
        <f t="shared" si="1032"/>
        <v>0.367361103446232-0.482086012160692i</v>
      </c>
      <c r="H3526" s="57" t="str">
        <f t="shared" si="1033"/>
        <v>0.0188150665795421-25.1120272767811i</v>
      </c>
      <c r="I3526" s="57" t="str">
        <f t="shared" si="1034"/>
        <v>-0.139709219994946-0.100035116569326i</v>
      </c>
      <c r="K3526" s="57" t="str">
        <f t="shared" si="1035"/>
        <v>0.000358033128058037-0.000582355773347075i</v>
      </c>
      <c r="L3526" s="57" t="str">
        <f t="shared" si="1036"/>
        <v>0.000125-0.00092250066115917i</v>
      </c>
      <c r="M3526" s="57" t="str">
        <f t="shared" si="1037"/>
        <v>0.0015-0.00044470700565302i</v>
      </c>
      <c r="N3526" s="57">
        <f t="shared" si="1038"/>
        <v>89.939960283995376</v>
      </c>
      <c r="O3526" s="57">
        <f t="shared" si="1039"/>
        <v>42.231417095585172</v>
      </c>
      <c r="P3526" s="371">
        <f t="shared" si="1040"/>
        <v>-42.231417095585172</v>
      </c>
      <c r="Q3526" s="371">
        <f t="shared" si="1041"/>
        <v>90.060039716004624</v>
      </c>
      <c r="R3526" s="12">
        <f t="shared" si="1042"/>
        <v>-89.939960283995376</v>
      </c>
      <c r="S3526" s="57">
        <f t="shared" si="1043"/>
        <v>543.90151298468595</v>
      </c>
      <c r="T3526" s="12">
        <f t="shared" si="1026"/>
        <v>-42.231417095585172</v>
      </c>
    </row>
    <row r="3527" spans="1:20" x14ac:dyDescent="0.25">
      <c r="A3527" s="57">
        <f t="shared" si="1027"/>
        <v>3430420.2441188907</v>
      </c>
      <c r="B3527" s="12">
        <f t="shared" si="1044"/>
        <v>545968.33873402781</v>
      </c>
      <c r="C3527" s="57" t="str">
        <f t="shared" si="1028"/>
        <v>0.0000236929151610182+0.00763578505828017i</v>
      </c>
      <c r="D3527" s="57" t="str">
        <f t="shared" si="1029"/>
        <v>0.610912636021791-2.1539889687411i</v>
      </c>
      <c r="E3527" s="57" t="str">
        <f t="shared" si="1030"/>
        <v>-29.5333807879119-26.9905802457657i</v>
      </c>
      <c r="F3527" s="57" t="str">
        <f t="shared" si="1031"/>
        <v>1.40384521022135-1.97084301162208i</v>
      </c>
      <c r="G3527" s="57" t="str">
        <f t="shared" si="1032"/>
        <v>0.365599938741169-0.48159798954483i</v>
      </c>
      <c r="H3527" s="57" t="str">
        <f t="shared" si="1033"/>
        <v>0.0186165246242319-25.0167796097189i</v>
      </c>
      <c r="I3527" s="57" t="str">
        <f t="shared" si="1034"/>
        <v>-0.139015321006854-0.0991776028926775i</v>
      </c>
      <c r="K3527" s="57" t="str">
        <f t="shared" si="1035"/>
        <v>0.000356957745107772-0.000581052228028375i</v>
      </c>
      <c r="L3527" s="57" t="str">
        <f t="shared" si="1036"/>
        <v>0.000125-0.000919008429128481i</v>
      </c>
      <c r="M3527" s="57" t="str">
        <f t="shared" si="1037"/>
        <v>0.0015-0.000443023516291115i</v>
      </c>
      <c r="N3527" s="57">
        <f t="shared" si="1038"/>
        <v>90.177781285897098</v>
      </c>
      <c r="O3527" s="57">
        <f t="shared" si="1039"/>
        <v>42.342884290467509</v>
      </c>
      <c r="P3527" s="371">
        <f t="shared" si="1040"/>
        <v>-42.342884290467509</v>
      </c>
      <c r="Q3527" s="371">
        <f t="shared" si="1041"/>
        <v>89.822218714102902</v>
      </c>
      <c r="R3527" s="12">
        <f t="shared" si="1042"/>
        <v>-90.177781285897098</v>
      </c>
      <c r="S3527" s="57">
        <f t="shared" si="1043"/>
        <v>545.96833873402784</v>
      </c>
      <c r="T3527" s="12">
        <f t="shared" si="1026"/>
        <v>-42.342884290467509</v>
      </c>
    </row>
    <row r="3528" spans="1:20" x14ac:dyDescent="0.25">
      <c r="A3528" s="57">
        <f t="shared" si="1027"/>
        <v>3443455.8410465424</v>
      </c>
      <c r="B3528" s="12">
        <f t="shared" si="1044"/>
        <v>548043.0184212171</v>
      </c>
      <c r="C3528" s="57" t="str">
        <f t="shared" si="1028"/>
        <v>0.0000545810153925849+0.00753816462266554i</v>
      </c>
      <c r="D3528" s="57" t="str">
        <f t="shared" si="1029"/>
        <v>0.606655093678229-2.14707121206316i</v>
      </c>
      <c r="E3528" s="57" t="str">
        <f t="shared" si="1030"/>
        <v>-29.4055885009625-26.7227835171909i</v>
      </c>
      <c r="F3528" s="57" t="str">
        <f t="shared" si="1031"/>
        <v>1.39709639469718-1.96848605539719i</v>
      </c>
      <c r="G3528" s="57" t="str">
        <f t="shared" si="1032"/>
        <v>0.363842361392722-0.481104040150246i</v>
      </c>
      <c r="H3528" s="57" t="str">
        <f t="shared" si="1033"/>
        <v>0.0184199855207634-24.9218941745796i</v>
      </c>
      <c r="I3528" s="57" t="str">
        <f t="shared" si="1034"/>
        <v>-0.138323195679539-0.0983261321384276i</v>
      </c>
      <c r="K3528" s="57" t="str">
        <f t="shared" si="1035"/>
        <v>0.00035588378280581-0.000579749052335439i</v>
      </c>
      <c r="L3528" s="57" t="str">
        <f t="shared" si="1036"/>
        <v>0.000125-0.00091552941734258i</v>
      </c>
      <c r="M3528" s="57" t="str">
        <f t="shared" si="1037"/>
        <v>0.0015-0.000441346399971225i</v>
      </c>
      <c r="N3528" s="57">
        <f t="shared" si="1038"/>
        <v>90.414849944407536</v>
      </c>
      <c r="O3528" s="57">
        <f t="shared" si="1039"/>
        <v>42.454459968312875</v>
      </c>
      <c r="P3528" s="371">
        <f t="shared" si="1040"/>
        <v>-42.454459968312875</v>
      </c>
      <c r="Q3528" s="371">
        <f t="shared" si="1041"/>
        <v>89.585150055592464</v>
      </c>
      <c r="R3528" s="12">
        <f t="shared" si="1042"/>
        <v>-90.414849944407536</v>
      </c>
      <c r="S3528" s="57">
        <f t="shared" si="1043"/>
        <v>548.04301842121708</v>
      </c>
      <c r="T3528" s="12">
        <f t="shared" si="1026"/>
        <v>-42.454459968312875</v>
      </c>
    </row>
    <row r="3529" spans="1:20" x14ac:dyDescent="0.25">
      <c r="A3529" s="57">
        <f t="shared" si="1027"/>
        <v>3456540.9732425194</v>
      </c>
      <c r="B3529" s="12">
        <f t="shared" si="1044"/>
        <v>550125.58189121773</v>
      </c>
      <c r="C3529" s="57" t="str">
        <f t="shared" si="1028"/>
        <v>0.0000845770364314132+0.00744157347404194i</v>
      </c>
      <c r="D3529" s="57" t="str">
        <f t="shared" si="1029"/>
        <v>0.602424736407564-2.14016709793344i</v>
      </c>
      <c r="E3529" s="57" t="str">
        <f t="shared" si="1030"/>
        <v>-29.2774841845312-26.4573212972424i</v>
      </c>
      <c r="F3529" s="57" t="str">
        <f t="shared" si="1031"/>
        <v>1.39036150557399-1.96610820813134i</v>
      </c>
      <c r="G3529" s="57" t="str">
        <f t="shared" si="1032"/>
        <v>0.362088410862465-0.480604196383635i</v>
      </c>
      <c r="H3529" s="57" t="str">
        <f t="shared" si="1033"/>
        <v>0.018225431155594-24.8273695852063i</v>
      </c>
      <c r="I3529" s="57" t="str">
        <f t="shared" si="1034"/>
        <v>-0.137632854422127-0.0974806776321644i</v>
      </c>
      <c r="K3529" s="57" t="str">
        <f t="shared" si="1035"/>
        <v>0.000354811268821377-0.000578446243092829i</v>
      </c>
      <c r="L3529" s="57" t="str">
        <f t="shared" si="1036"/>
        <v>0.000125-0.000912063575754707i</v>
      </c>
      <c r="M3529" s="57" t="str">
        <f t="shared" si="1037"/>
        <v>0.0015-0.000439675632567467i</v>
      </c>
      <c r="N3529" s="57">
        <f t="shared" si="1038"/>
        <v>90.651165860165719</v>
      </c>
      <c r="O3529" s="57">
        <f t="shared" si="1039"/>
        <v>42.566143558323901</v>
      </c>
      <c r="P3529" s="371">
        <f t="shared" si="1040"/>
        <v>-42.566143558323901</v>
      </c>
      <c r="Q3529" s="371">
        <f t="shared" si="1041"/>
        <v>89.348834139834281</v>
      </c>
      <c r="R3529" s="12">
        <f t="shared" si="1042"/>
        <v>-90.651165860165719</v>
      </c>
      <c r="S3529" s="57">
        <f t="shared" si="1043"/>
        <v>550.12558189121773</v>
      </c>
      <c r="T3529" s="12">
        <f t="shared" si="1026"/>
        <v>-42.566143558323901</v>
      </c>
    </row>
    <row r="3530" spans="1:20" x14ac:dyDescent="0.25">
      <c r="A3530" s="57">
        <f t="shared" si="1027"/>
        <v>3469675.8289408414</v>
      </c>
      <c r="B3530" s="12">
        <f t="shared" si="1044"/>
        <v>552216.0591024044</v>
      </c>
      <c r="C3530" s="57" t="str">
        <f t="shared" si="1028"/>
        <v>0.000113698319494502+0.00734600573238389i</v>
      </c>
      <c r="D3530" s="57" t="str">
        <f t="shared" si="1029"/>
        <v>0.59822142521464-2.13327669203174i</v>
      </c>
      <c r="E3530" s="57" t="str">
        <f t="shared" si="1030"/>
        <v>-29.1490855543461-26.1941796295174i</v>
      </c>
      <c r="F3530" s="57" t="str">
        <f t="shared" si="1031"/>
        <v>1.38364069295353-1.96370958883308i</v>
      </c>
      <c r="G3530" s="57" t="str">
        <f t="shared" si="1032"/>
        <v>0.360338126241028-0.4800984909559i</v>
      </c>
      <c r="H3530" s="57" t="str">
        <f t="shared" si="1033"/>
        <v>0.0180328435501905-24.7332044608379i</v>
      </c>
      <c r="I3530" s="57" t="str">
        <f t="shared" si="1034"/>
        <v>-0.136944307538446-0.0966412126500646i</v>
      </c>
      <c r="K3530" s="57" t="str">
        <f t="shared" si="1035"/>
        <v>0.000353740230672156-0.000577143797433114i</v>
      </c>
      <c r="L3530" s="57" t="str">
        <f t="shared" si="1036"/>
        <v>0.000125-0.000908610854507584i</v>
      </c>
      <c r="M3530" s="57" t="str">
        <f t="shared" si="1037"/>
        <v>0.0015-0.000438011190045296i</v>
      </c>
      <c r="N3530" s="57">
        <f t="shared" si="1038"/>
        <v>90.886728647925608</v>
      </c>
      <c r="O3530" s="57">
        <f t="shared" si="1039"/>
        <v>42.677934491530046</v>
      </c>
      <c r="P3530" s="371">
        <f t="shared" si="1040"/>
        <v>-42.677934491530046</v>
      </c>
      <c r="Q3530" s="371">
        <f t="shared" si="1041"/>
        <v>89.113271352074392</v>
      </c>
      <c r="R3530" s="12">
        <f t="shared" si="1042"/>
        <v>-90.886728647925608</v>
      </c>
      <c r="S3530" s="57">
        <f t="shared" si="1043"/>
        <v>552.21605910240442</v>
      </c>
      <c r="T3530" s="12">
        <f t="shared" si="1026"/>
        <v>-42.677934491530046</v>
      </c>
    </row>
    <row r="3531" spans="1:20" x14ac:dyDescent="0.25">
      <c r="A3531" s="57">
        <f t="shared" si="1027"/>
        <v>3482860.5970908161</v>
      </c>
      <c r="B3531" s="12">
        <f t="shared" si="1044"/>
        <v>554314.4801269935</v>
      </c>
      <c r="C3531" s="57" t="str">
        <f t="shared" si="1028"/>
        <v>0.000141961961468858+0.00725145543068304i</v>
      </c>
      <c r="D3531" s="57" t="str">
        <f t="shared" si="1029"/>
        <v>0.594045021329621-2.1264000588644i</v>
      </c>
      <c r="E3531" s="57" t="str">
        <f t="shared" si="1030"/>
        <v>-29.0204100529677-25.9333445065304i</v>
      </c>
      <c r="F3531" s="57" t="str">
        <f t="shared" si="1031"/>
        <v>1.37693410550249-1.96129031768495i</v>
      </c>
      <c r="G3531" s="57" t="str">
        <f t="shared" si="1032"/>
        <v>0.358591546245304-0.479586956877171i</v>
      </c>
      <c r="H3531" s="57" t="str">
        <f t="shared" si="1033"/>
        <v>0.0178422048602616-24.6393974260873i</v>
      </c>
      <c r="I3531" s="57" t="str">
        <f t="shared" si="1034"/>
        <v>-0.136257565225831-0.0958077104204372i</v>
      </c>
      <c r="K3531" s="57" t="str">
        <f t="shared" si="1035"/>
        <v>0.000352670695721514-0.000575841712794437i</v>
      </c>
      <c r="L3531" s="57" t="str">
        <f t="shared" si="1036"/>
        <v>0.000125-0.000905171203932634i</v>
      </c>
      <c r="M3531" s="57" t="str">
        <f t="shared" si="1037"/>
        <v>0.0015-0.000436353048461143i</v>
      </c>
      <c r="N3531" s="57">
        <f t="shared" si="1038"/>
        <v>91.121537936366252</v>
      </c>
      <c r="O3531" s="57">
        <f t="shared" si="1039"/>
        <v>42.789832200779031</v>
      </c>
      <c r="P3531" s="371">
        <f t="shared" si="1040"/>
        <v>-42.789832200779031</v>
      </c>
      <c r="Q3531" s="371">
        <f t="shared" si="1041"/>
        <v>88.878462063633748</v>
      </c>
      <c r="R3531" s="12">
        <f t="shared" si="1042"/>
        <v>-91.121537936366252</v>
      </c>
      <c r="S3531" s="57">
        <f t="shared" si="1043"/>
        <v>554.31448012699354</v>
      </c>
      <c r="T3531" s="12">
        <f t="shared" si="1026"/>
        <v>-42.789832200779031</v>
      </c>
    </row>
    <row r="3532" spans="1:20" x14ac:dyDescent="0.25">
      <c r="A3532" s="57">
        <f t="shared" si="1027"/>
        <v>3496095.4673597617</v>
      </c>
      <c r="B3532" s="12">
        <f t="shared" si="1044"/>
        <v>556420.87515147612</v>
      </c>
      <c r="C3532" s="57" t="str">
        <f t="shared" si="1028"/>
        <v>0.000169384816646237+0.00715791651866258i</v>
      </c>
      <c r="D3532" s="57" t="str">
        <f t="shared" si="1029"/>
        <v>0.589895386215253-2.119537261773i</v>
      </c>
      <c r="E3532" s="57" t="str">
        <f t="shared" si="1030"/>
        <v>-28.8914748518967-25.6748018733315i</v>
      </c>
      <c r="F3532" s="57" t="str">
        <f t="shared" si="1031"/>
        <v>1.3702418904421-1.95885051602407i</v>
      </c>
      <c r="G3532" s="57" t="str">
        <f t="shared" si="1032"/>
        <v>0.356848709215757-0.479069627451799i</v>
      </c>
      <c r="H3532" s="57" t="str">
        <f t="shared" si="1033"/>
        <v>0.0176534973749972-24.5459471109184i</v>
      </c>
      <c r="I3532" s="57" t="str">
        <f t="shared" si="1034"/>
        <v>-0.135572637573948-0.0949801441252709i</v>
      </c>
      <c r="K3532" s="57" t="str">
        <f t="shared" si="1035"/>
        <v>0.000351602691175795-0.000574539986918092i</v>
      </c>
      <c r="L3532" s="57" t="str">
        <f t="shared" si="1036"/>
        <v>0.000125-0.000901744574549346i</v>
      </c>
      <c r="M3532" s="57" t="str">
        <f t="shared" si="1037"/>
        <v>0.0015-0.000434701183962088i</v>
      </c>
      <c r="N3532" s="57">
        <f t="shared" si="1038"/>
        <v>91.355593367905513</v>
      </c>
      <c r="O3532" s="57">
        <f t="shared" si="1039"/>
        <v>42.901836120729214</v>
      </c>
      <c r="P3532" s="371">
        <f t="shared" si="1040"/>
        <v>-42.901836120729214</v>
      </c>
      <c r="Q3532" s="371">
        <f t="shared" si="1041"/>
        <v>88.644406632094487</v>
      </c>
      <c r="R3532" s="12">
        <f t="shared" si="1042"/>
        <v>-91.355593367905513</v>
      </c>
      <c r="S3532" s="57">
        <f t="shared" si="1043"/>
        <v>556.42087515147614</v>
      </c>
      <c r="T3532" s="12">
        <f t="shared" si="1026"/>
        <v>-42.901836120729214</v>
      </c>
    </row>
    <row r="3533" spans="1:20" x14ac:dyDescent="0.25">
      <c r="A3533" s="57">
        <f t="shared" si="1027"/>
        <v>3509380.6301357294</v>
      </c>
      <c r="B3533" s="12">
        <f t="shared" si="1044"/>
        <v>558535.2744770518</v>
      </c>
      <c r="C3533" s="57" t="str">
        <f t="shared" si="1028"/>
        <v>0.000195983498488821+0.00706538286642439i</v>
      </c>
      <c r="D3533" s="57" t="str">
        <f t="shared" si="1029"/>
        <v>0.585772381574096-2.11268836294317i</v>
      </c>
      <c r="E3533" s="57" t="str">
        <f t="shared" si="1030"/>
        <v>-28.7622968537117-25.4185376310571i</v>
      </c>
      <c r="F3533" s="57" t="str">
        <f t="shared" si="1031"/>
        <v>1.36356419353807-1.95639030632282i</v>
      </c>
      <c r="G3533" s="57" t="str">
        <f t="shared" si="1032"/>
        <v>0.355109653113799-0.478546536273324i</v>
      </c>
      <c r="H3533" s="57" t="str">
        <f t="shared" si="1033"/>
        <v>0.0174667035163109-24.4528521506248i</v>
      </c>
      <c r="I3533" s="57" t="str">
        <f t="shared" si="1034"/>
        <v>-0.134889534563658-0.0941584869018005i</v>
      </c>
      <c r="K3533" s="57" t="str">
        <f t="shared" si="1035"/>
        <v>0.000350536244081616-0.000573238617846031i</v>
      </c>
      <c r="L3533" s="57" t="str">
        <f t="shared" si="1036"/>
        <v>0.000125-0.000898330917064506i</v>
      </c>
      <c r="M3533" s="57" t="str">
        <f t="shared" si="1037"/>
        <v>0.0015-0.000433055572785502i</v>
      </c>
      <c r="N3533" s="57">
        <f t="shared" si="1038"/>
        <v>91.588894598519047</v>
      </c>
      <c r="O3533" s="57">
        <f t="shared" si="1039"/>
        <v>43.013945687840767</v>
      </c>
      <c r="P3533" s="371">
        <f t="shared" si="1040"/>
        <v>-43.013945687840767</v>
      </c>
      <c r="Q3533" s="371">
        <f t="shared" si="1041"/>
        <v>88.411105401480953</v>
      </c>
      <c r="R3533" s="12">
        <f t="shared" si="1042"/>
        <v>-91.588894598519047</v>
      </c>
      <c r="S3533" s="57">
        <f t="shared" si="1043"/>
        <v>558.53527447705176</v>
      </c>
      <c r="T3533" s="12">
        <f t="shared" si="1026"/>
        <v>-43.013945687840767</v>
      </c>
    </row>
    <row r="3534" spans="1:20" x14ac:dyDescent="0.25">
      <c r="A3534" s="57">
        <f t="shared" si="1027"/>
        <v>3522716.2765302449</v>
      </c>
      <c r="B3534" s="12">
        <f t="shared" si="1044"/>
        <v>560657.7085200646</v>
      </c>
      <c r="C3534" s="57" t="str">
        <f t="shared" si="1028"/>
        <v>0.000221774381423824+0.00697384826802722i</v>
      </c>
      <c r="D3534" s="57" t="str">
        <f t="shared" si="1029"/>
        <v>0.581675869355506-2.10585342341317i</v>
      </c>
      <c r="E3534" s="57" t="str">
        <f t="shared" si="1030"/>
        <v>-28.6328926942258-25.1645376404105i</v>
      </c>
      <c r="F3534" s="57" t="str">
        <f t="shared" si="1031"/>
        <v>1.35690115909082-1.95390981216932i</v>
      </c>
      <c r="G3534" s="57" t="str">
        <f t="shared" si="1032"/>
        <v>0.353374415519221-0.478017717219425i</v>
      </c>
      <c r="H3534" s="57" t="str">
        <f t="shared" si="1033"/>
        <v>0.0172818058380875-24.3601111858074i</v>
      </c>
      <c r="I3534" s="57" t="str">
        <f t="shared" si="1034"/>
        <v>-0.134208266065905-0.093342711844077i</v>
      </c>
      <c r="K3534" s="57" t="str">
        <f t="shared" si="1035"/>
        <v>0.000349471381323201-0.000571937603918341i</v>
      </c>
      <c r="L3534" s="57" t="str">
        <f t="shared" si="1036"/>
        <v>0.000125-0.000894930182371495i</v>
      </c>
      <c r="M3534" s="57" t="str">
        <f t="shared" si="1037"/>
        <v>0.0015-0.000431416191258719i</v>
      </c>
      <c r="N3534" s="57">
        <f t="shared" si="1038"/>
        <v>91.821441297560028</v>
      </c>
      <c r="O3534" s="57">
        <f t="shared" si="1039"/>
        <v>43.126160340368145</v>
      </c>
      <c r="P3534" s="371">
        <f t="shared" si="1040"/>
        <v>-43.126160340368145</v>
      </c>
      <c r="Q3534" s="371">
        <f t="shared" si="1041"/>
        <v>88.178558702439972</v>
      </c>
      <c r="R3534" s="12">
        <f t="shared" si="1042"/>
        <v>-91.821441297560028</v>
      </c>
      <c r="S3534" s="57">
        <f t="shared" si="1043"/>
        <v>560.6577085200646</v>
      </c>
      <c r="T3534" s="12">
        <f t="shared" si="1026"/>
        <v>-43.126160340368145</v>
      </c>
    </row>
    <row r="3535" spans="1:20" x14ac:dyDescent="0.25">
      <c r="A3535" s="57">
        <f t="shared" si="1027"/>
        <v>3536102.5983810597</v>
      </c>
      <c r="B3535" s="12">
        <f t="shared" si="1044"/>
        <v>562788.20781244081</v>
      </c>
      <c r="C3535" s="57" t="str">
        <f t="shared" si="1028"/>
        <v>0.000246773602665847+0.00688330644499869i</v>
      </c>
      <c r="D3535" s="57" t="str">
        <f t="shared" si="1029"/>
        <v>0.577605711762656-2.09903250308278i</v>
      </c>
      <c r="E3535" s="57" t="str">
        <f t="shared" si="1030"/>
        <v>-28.5032787446651-24.9127877250713i</v>
      </c>
      <c r="F3535" s="57" t="str">
        <f t="shared" si="1031"/>
        <v>1.35025292992592-1.95140915824778i</v>
      </c>
      <c r="G3535" s="57" t="str">
        <f t="shared" si="1032"/>
        <v>0.351643033627735-0.477483204446836i</v>
      </c>
      <c r="H3535" s="57" t="str">
        <f t="shared" si="1033"/>
        <v>0.0170987870254376-24.2677228623529i</v>
      </c>
      <c r="I3535" s="57" t="str">
        <f t="shared" si="1034"/>
        <v>-0.133528841840631-0.0925327920045444i</v>
      </c>
      <c r="K3535" s="57" t="str">
        <f t="shared" si="1035"/>
        <v>0.000348408129619782-0.000570636943770715i</v>
      </c>
      <c r="L3535" s="57" t="str">
        <f t="shared" si="1036"/>
        <v>0.000125-0.000891542321549605i</v>
      </c>
      <c r="M3535" s="57" t="str">
        <f t="shared" si="1037"/>
        <v>0.0015-0.000429783015798684i</v>
      </c>
      <c r="N3535" s="57">
        <f t="shared" si="1038"/>
        <v>92.053233147582361</v>
      </c>
      <c r="O3535" s="57">
        <f t="shared" si="1039"/>
        <v>43.238479518351049</v>
      </c>
      <c r="P3535" s="371">
        <f t="shared" si="1040"/>
        <v>-43.238479518351049</v>
      </c>
      <c r="Q3535" s="371">
        <f t="shared" si="1041"/>
        <v>87.946766852417639</v>
      </c>
      <c r="R3535" s="12">
        <f t="shared" si="1042"/>
        <v>-92.053233147582361</v>
      </c>
      <c r="S3535" s="57">
        <f t="shared" si="1043"/>
        <v>562.78820781244076</v>
      </c>
      <c r="T3535" s="12">
        <f t="shared" si="1026"/>
        <v>-43.238479518351049</v>
      </c>
    </row>
    <row r="3536" spans="1:20" x14ac:dyDescent="0.25">
      <c r="A3536" s="57">
        <f t="shared" si="1027"/>
        <v>3549539.7882549083</v>
      </c>
      <c r="B3536" s="12">
        <f t="shared" si="1044"/>
        <v>564926.80300212814</v>
      </c>
      <c r="C3536" s="57" t="str">
        <f t="shared" si="1028"/>
        <v>0.000270997064065585+0.00679375104978025i</v>
      </c>
      <c r="D3536" s="57" t="str">
        <f t="shared" si="1029"/>
        <v>0.573561771259298-2.09222566072201i</v>
      </c>
      <c r="E3536" s="57" t="str">
        <f t="shared" si="1030"/>
        <v>-28.3734711138689-24.663273675039i</v>
      </c>
      <c r="F3536" s="57" t="str">
        <f t="shared" si="1031"/>
        <v>1.34361964738495-1.94888847031894i</v>
      </c>
      <c r="G3536" s="57" t="str">
        <f t="shared" si="1032"/>
        <v>0.349915544248585-0.476943032386261i</v>
      </c>
      <c r="H3536" s="57" t="str">
        <f t="shared" si="1033"/>
        <v>0.0169176298939548-24.1756858314117i</v>
      </c>
      <c r="I3536" s="57" t="str">
        <f t="shared" si="1034"/>
        <v>-0.132851271535727-0.0917287003956295i</v>
      </c>
      <c r="K3536" s="57" t="str">
        <f t="shared" si="1035"/>
        <v>0.000347346515523029-0.000569336636331875i</v>
      </c>
      <c r="L3536" s="57" t="str">
        <f t="shared" si="1036"/>
        <v>0.000125-0.00088816728586332i</v>
      </c>
      <c r="M3536" s="57" t="str">
        <f t="shared" si="1037"/>
        <v>0.0015-0.00042815602291162i</v>
      </c>
      <c r="N3536" s="57">
        <f t="shared" si="1038"/>
        <v>92.284269844166985</v>
      </c>
      <c r="O3536" s="57">
        <f t="shared" si="1039"/>
        <v>43.350902663605439</v>
      </c>
      <c r="P3536" s="371">
        <f t="shared" si="1040"/>
        <v>-43.350902663605439</v>
      </c>
      <c r="Q3536" s="371">
        <f t="shared" si="1041"/>
        <v>87.715730155833015</v>
      </c>
      <c r="R3536" s="12">
        <f t="shared" si="1042"/>
        <v>-92.284269844166985</v>
      </c>
      <c r="S3536" s="57">
        <f t="shared" si="1043"/>
        <v>564.92680300212817</v>
      </c>
      <c r="T3536" s="12">
        <f t="shared" si="1026"/>
        <v>-43.350902663605439</v>
      </c>
    </row>
    <row r="3537" spans="1:20" x14ac:dyDescent="0.25">
      <c r="A3537" s="57">
        <f t="shared" si="1027"/>
        <v>3563028.0394502771</v>
      </c>
      <c r="B3537" s="12">
        <f t="shared" si="1044"/>
        <v>567073.52485353628</v>
      </c>
      <c r="C3537" s="57" t="str">
        <f t="shared" si="1028"/>
        <v>0.000294460433983497+0.00670517566910499i</v>
      </c>
      <c r="D3537" s="57" t="str">
        <f t="shared" si="1029"/>
        <v>0.569543910576439-2.08543295397977i</v>
      </c>
      <c r="E3537" s="57" t="str">
        <f t="shared" si="1030"/>
        <v>-28.2434856505076-24.4159812499073i</v>
      </c>
      <c r="F3537" s="57" t="str">
        <f t="shared" si="1031"/>
        <v>1.33700145131659-1.94634787520028i</v>
      </c>
      <c r="G3537" s="57" t="str">
        <f t="shared" si="1032"/>
        <v>0.348191983802207-0.476397235737247i</v>
      </c>
      <c r="H3537" s="57" t="str">
        <f t="shared" si="1033"/>
        <v>0.0167383173889782-24.0839987493767i</v>
      </c>
      <c r="I3537" s="57" t="str">
        <f t="shared" si="1034"/>
        <v>-0.13217556468601-0.0909304099913385i</v>
      </c>
      <c r="K3537" s="57" t="str">
        <f t="shared" si="1035"/>
        <v>0.000346286565414487-0.00056803668082095i</v>
      </c>
      <c r="L3537" s="57" t="str">
        <f t="shared" si="1036"/>
        <v>0.000125-0.000884805026761627i</v>
      </c>
      <c r="M3537" s="57" t="str">
        <f t="shared" si="1037"/>
        <v>0.0015-0.000426535189192688i</v>
      </c>
      <c r="N3537" s="57">
        <f t="shared" si="1038"/>
        <v>92.514551095752495</v>
      </c>
      <c r="O3537" s="57">
        <f t="shared" si="1039"/>
        <v>43.463429219715373</v>
      </c>
      <c r="P3537" s="371">
        <f t="shared" si="1040"/>
        <v>-43.463429219715373</v>
      </c>
      <c r="Q3537" s="371">
        <f t="shared" si="1041"/>
        <v>87.485448904247505</v>
      </c>
      <c r="R3537" s="12">
        <f t="shared" si="1042"/>
        <v>-92.514551095752495</v>
      </c>
      <c r="S3537" s="57">
        <f t="shared" si="1043"/>
        <v>567.07352485353624</v>
      </c>
      <c r="T3537" s="12">
        <f t="shared" si="1026"/>
        <v>-43.463429219715373</v>
      </c>
    </row>
    <row r="3538" spans="1:20" x14ac:dyDescent="0.25">
      <c r="A3538" s="57">
        <f t="shared" si="1027"/>
        <v>3576567.5460001882</v>
      </c>
      <c r="B3538" s="12">
        <f t="shared" si="1044"/>
        <v>569228.40424797975</v>
      </c>
      <c r="C3538" s="57" t="str">
        <f t="shared" si="1028"/>
        <v>0.000317179149186686+0.00661757382731006i</v>
      </c>
      <c r="D3538" s="57" t="str">
        <f t="shared" si="1029"/>
        <v>0.565551992718923-2.07865443939269i</v>
      </c>
      <c r="E3538" s="57" t="str">
        <f t="shared" si="1030"/>
        <v>-28.1133379453161-24.1708961820708i</v>
      </c>
      <c r="F3538" s="57" t="str">
        <f t="shared" si="1031"/>
        <v>1.33039848006798-1.94378750074617i</v>
      </c>
      <c r="G3538" s="57" t="str">
        <f t="shared" si="1032"/>
        <v>0.34647238831802-0.475845849463066i</v>
      </c>
      <c r="H3538" s="57" t="str">
        <f t="shared" si="1033"/>
        <v>0.0165608325848589-23.9926602778616i</v>
      </c>
      <c r="I3538" s="57" t="str">
        <f t="shared" si="1034"/>
        <v>-0.131501730712223-0.0901378937288562i</v>
      </c>
      <c r="K3538" s="57" t="str">
        <f t="shared" si="1035"/>
        <v>0.00034522830550308-0.000566737076744841i</v>
      </c>
      <c r="L3538" s="57" t="str">
        <f t="shared" si="1036"/>
        <v>0.000125-0.000881455495877294i</v>
      </c>
      <c r="M3538" s="57" t="str">
        <f t="shared" si="1037"/>
        <v>0.0015-0.000424920491325651i</v>
      </c>
      <c r="N3538" s="57">
        <f t="shared" si="1038"/>
        <v>92.744076623466142</v>
      </c>
      <c r="O3538" s="57">
        <f t="shared" si="1039"/>
        <v>43.576058632024157</v>
      </c>
      <c r="P3538" s="371">
        <f t="shared" si="1040"/>
        <v>-43.576058632024157</v>
      </c>
      <c r="Q3538" s="371">
        <f t="shared" si="1041"/>
        <v>87.255923376533858</v>
      </c>
      <c r="R3538" s="12">
        <f t="shared" si="1042"/>
        <v>-92.744076623466142</v>
      </c>
      <c r="S3538" s="57">
        <f t="shared" si="1043"/>
        <v>569.22840424797971</v>
      </c>
      <c r="T3538" s="12">
        <f t="shared" si="1026"/>
        <v>-43.576058632024157</v>
      </c>
    </row>
    <row r="3539" spans="1:20" x14ac:dyDescent="0.25">
      <c r="A3539" s="57">
        <f t="shared" si="1027"/>
        <v>3590158.5026749889</v>
      </c>
      <c r="B3539" s="12">
        <f t="shared" si="1044"/>
        <v>571391.47218412207</v>
      </c>
      <c r="C3539" s="57" t="str">
        <f t="shared" si="1028"/>
        <v>0.000339168416768059+0.00653093898958394i</v>
      </c>
      <c r="D3539" s="57" t="str">
        <f t="shared" si="1029"/>
        <v>0.561585880971846-2.07189017239376i</v>
      </c>
      <c r="E3539" s="57" t="str">
        <f t="shared" si="1030"/>
        <v>-27.9830433333473-23.9280041798668i</v>
      </c>
      <c r="F3539" s="57" t="str">
        <f t="shared" si="1031"/>
        <v>1.32381087047652-1.94120747582815i</v>
      </c>
      <c r="G3539" s="57" t="str">
        <f t="shared" si="1032"/>
        <v>0.344756793432233-0.475288908785549i</v>
      </c>
      <c r="H3539" s="57" t="str">
        <f t="shared" si="1033"/>
        <v>0.0163851586842326-23.9016690836791i</v>
      </c>
      <c r="I3539" s="57" t="str">
        <f t="shared" si="1034"/>
        <v>-0.130829778920081-0.0893511245101614i</v>
      </c>
      <c r="K3539" s="57" t="str">
        <f t="shared" si="1035"/>
        <v>0.000344171761822664-0.000565437823895558i</v>
      </c>
      <c r="L3539" s="57" t="str">
        <f t="shared" si="1036"/>
        <v>0.000125-0.000878118645026192i</v>
      </c>
      <c r="M3539" s="57" t="str">
        <f t="shared" si="1037"/>
        <v>0.0015-0.000423311906082537i</v>
      </c>
      <c r="N3539" s="57">
        <f t="shared" si="1038"/>
        <v>92.972846160958724</v>
      </c>
      <c r="O3539" s="57">
        <f t="shared" si="1039"/>
        <v>43.688790347624959</v>
      </c>
      <c r="P3539" s="371">
        <f t="shared" si="1040"/>
        <v>-43.688790347624959</v>
      </c>
      <c r="Q3539" s="371">
        <f t="shared" si="1041"/>
        <v>87.027153839041276</v>
      </c>
      <c r="R3539" s="12">
        <f t="shared" si="1042"/>
        <v>-92.972846160958724</v>
      </c>
      <c r="S3539" s="57">
        <f t="shared" si="1043"/>
        <v>571.39147218412211</v>
      </c>
      <c r="T3539" s="12">
        <f t="shared" si="1026"/>
        <v>-43.688790347624959</v>
      </c>
    </row>
    <row r="3540" spans="1:20" x14ac:dyDescent="0.25">
      <c r="A3540" s="57">
        <f t="shared" si="1027"/>
        <v>3603801.1049851538</v>
      </c>
      <c r="B3540" s="12">
        <f t="shared" si="1044"/>
        <v>573562.75977842172</v>
      </c>
      <c r="C3540" s="57" t="str">
        <f t="shared" si="1028"/>
        <v>0.00036044321608642+0.00644526456514839i</v>
      </c>
      <c r="D3540" s="57" t="str">
        <f t="shared" si="1029"/>
        <v>0.557645438906887-2.06514020732112i</v>
      </c>
      <c r="E3540" s="57" t="str">
        <f t="shared" si="1030"/>
        <v>-27.8526168962372-23.6872909306489i</v>
      </c>
      <c r="F3540" s="57" t="str">
        <f t="shared" si="1031"/>
        <v>1.31723875786176-1.93860793031485i</v>
      </c>
      <c r="G3540" s="57" t="str">
        <f t="shared" si="1032"/>
        <v>0.343045234385793-0.474726449179935i</v>
      </c>
      <c r="H3540" s="57" t="str">
        <f t="shared" si="1033"/>
        <v>0.0162112790172951-23.8110238388204i</v>
      </c>
      <c r="I3540" s="57" t="str">
        <f t="shared" si="1034"/>
        <v>-0.130159718499325-0.0885700752036384i</v>
      </c>
      <c r="K3540" s="57" t="str">
        <f t="shared" si="1035"/>
        <v>0.000343116960229592-0.000564138922347522i</v>
      </c>
      <c r="L3540" s="57" t="str">
        <f t="shared" si="1036"/>
        <v>0.000125-0.000874794426206611i</v>
      </c>
      <c r="M3540" s="57" t="str">
        <f t="shared" si="1037"/>
        <v>0.0015-0.000421709410323308i</v>
      </c>
      <c r="N3540" s="57">
        <f t="shared" si="1038"/>
        <v>93.200859454243798</v>
      </c>
      <c r="O3540" s="57">
        <f t="shared" si="1039"/>
        <v>43.801623815352009</v>
      </c>
      <c r="P3540" s="371">
        <f t="shared" si="1040"/>
        <v>-43.801623815352009</v>
      </c>
      <c r="Q3540" s="371">
        <f t="shared" si="1041"/>
        <v>86.799140545756202</v>
      </c>
      <c r="R3540" s="12">
        <f t="shared" si="1042"/>
        <v>-93.200859454243798</v>
      </c>
      <c r="S3540" s="57">
        <f t="shared" si="1043"/>
        <v>573.56275977842176</v>
      </c>
      <c r="T3540" s="12">
        <f t="shared" si="1026"/>
        <v>-43.801623815352009</v>
      </c>
    </row>
    <row r="3541" spans="1:20" x14ac:dyDescent="0.25">
      <c r="A3541" s="57">
        <f t="shared" si="1027"/>
        <v>3617495.5491840974</v>
      </c>
      <c r="B3541" s="12">
        <f t="shared" si="1044"/>
        <v>575742.29826557974</v>
      </c>
      <c r="C3541" s="57" t="str">
        <f t="shared" si="1028"/>
        <v>0.000381018300725855+0.00636054391037635i</v>
      </c>
      <c r="D3541" s="57" t="str">
        <f t="shared" si="1029"/>
        <v>0.553730530388505-2.05840459742678i</v>
      </c>
      <c r="E3541" s="57" t="str">
        <f t="shared" si="1030"/>
        <v>-27.7220734644855-23.4487421037973i</v>
      </c>
      <c r="F3541" s="57" t="str">
        <f t="shared" si="1031"/>
        <v>1.31068227601777-1.93598899505211i</v>
      </c>
      <c r="G3541" s="57" t="str">
        <f t="shared" si="1032"/>
        <v>0.341337746022354-0.474158506369687i</v>
      </c>
      <c r="H3541" s="57" t="str">
        <f t="shared" si="1033"/>
        <v>0.0160391770410819-23.7207232204334i</v>
      </c>
      <c r="I3541" s="57" t="str">
        <f t="shared" si="1034"/>
        <v>-0.129491558522826-0.0877947186457021i</v>
      </c>
      <c r="K3541" s="57" t="str">
        <f t="shared" si="1035"/>
        <v>0.000342063926400328-0.000562840372454826i</v>
      </c>
      <c r="L3541" s="57" t="str">
        <f t="shared" si="1036"/>
        <v>0.000125-0.000871482791598532i</v>
      </c>
      <c r="M3541" s="57" t="str">
        <f t="shared" si="1037"/>
        <v>0.0015-0.000420112980995524i</v>
      </c>
      <c r="N3541" s="57">
        <f t="shared" si="1038"/>
        <v>93.428116261537426</v>
      </c>
      <c r="O3541" s="57">
        <f t="shared" si="1039"/>
        <v>43.914558485771316</v>
      </c>
      <c r="P3541" s="371">
        <f t="shared" si="1040"/>
        <v>-43.914558485771316</v>
      </c>
      <c r="Q3541" s="371">
        <f t="shared" si="1041"/>
        <v>86.571883738462574</v>
      </c>
      <c r="R3541" s="12">
        <f t="shared" si="1042"/>
        <v>-93.428116261537426</v>
      </c>
      <c r="S3541" s="57">
        <f t="shared" si="1043"/>
        <v>575.74229826557973</v>
      </c>
      <c r="T3541" s="12">
        <f t="shared" si="1026"/>
        <v>-43.914558485771316</v>
      </c>
    </row>
    <row r="3542" spans="1:20" x14ac:dyDescent="0.25">
      <c r="A3542" s="57">
        <f t="shared" si="1027"/>
        <v>3631242.0322709973</v>
      </c>
      <c r="B3542" s="12">
        <f t="shared" si="1044"/>
        <v>577930.118998989</v>
      </c>
      <c r="C3542" s="57" t="str">
        <f t="shared" si="1028"/>
        <v>0.000400908200473469+0.00627677033184591i</v>
      </c>
      <c r="D3542" s="57" t="str">
        <f t="shared" si="1029"/>
        <v>0.549841019580011-2.05168339488531i</v>
      </c>
      <c r="E3542" s="57" t="str">
        <f t="shared" si="1030"/>
        <v>-27.5914276197471-23.2123433536618i</v>
      </c>
      <c r="F3542" s="57" t="str">
        <f t="shared" si="1031"/>
        <v>1.30414155720567-1.93335080184294i</v>
      </c>
      <c r="G3542" s="57" t="str">
        <f t="shared" si="1032"/>
        <v>0.339634362786357-0.473585116321303i</v>
      </c>
      <c r="H3542" s="57" t="str">
        <f t="shared" si="1033"/>
        <v>0.0158688363387545-23.6307659108017i</v>
      </c>
      <c r="I3542" s="57" t="str">
        <f t="shared" si="1034"/>
        <v>-0.128825307945703-0.0870250276424213i</v>
      </c>
      <c r="K3542" s="57" t="str">
        <f t="shared" si="1035"/>
        <v>0.000341012685829135-0.00056154217484851i</v>
      </c>
      <c r="L3542" s="57" t="str">
        <f t="shared" si="1036"/>
        <v>0.000125-0.000868183693562996i</v>
      </c>
      <c r="M3542" s="57" t="str">
        <f t="shared" si="1037"/>
        <v>0.0015-0.000418522595134015i</v>
      </c>
      <c r="N3542" s="57">
        <f t="shared" si="1038"/>
        <v>93.654616353101886</v>
      </c>
      <c r="O3542" s="57">
        <f t="shared" si="1039"/>
        <v>44.027593811171499</v>
      </c>
      <c r="P3542" s="371">
        <f t="shared" si="1040"/>
        <v>-44.027593811171499</v>
      </c>
      <c r="Q3542" s="371">
        <f t="shared" si="1041"/>
        <v>86.345383646898114</v>
      </c>
      <c r="R3542" s="12">
        <f t="shared" si="1042"/>
        <v>-93.654616353101886</v>
      </c>
      <c r="S3542" s="57">
        <f t="shared" si="1043"/>
        <v>577.93011899898897</v>
      </c>
      <c r="T3542" s="12">
        <f t="shared" si="1026"/>
        <v>-44.027593811171499</v>
      </c>
    </row>
    <row r="3543" spans="1:20" x14ac:dyDescent="0.25">
      <c r="A3543" s="57">
        <f t="shared" si="1027"/>
        <v>3645040.7519936273</v>
      </c>
      <c r="B3543" s="12">
        <f t="shared" si="1044"/>
        <v>580126.25345118518</v>
      </c>
      <c r="C3543" s="57" t="str">
        <f t="shared" si="1028"/>
        <v>0.000420127223314129+0.0061939370893309i</v>
      </c>
      <c r="D3543" s="57" t="str">
        <f t="shared" si="1029"/>
        <v>0.545976770949502-2.04497665080248i</v>
      </c>
      <c r="E3543" s="57" t="str">
        <f t="shared" si="1030"/>
        <v>-27.4606936971373-22.9780803224452i</v>
      </c>
      <c r="F3543" s="57" t="str">
        <f t="shared" si="1031"/>
        <v>1.29761673214661-1.93069348342743i</v>
      </c>
      <c r="G3543" s="57" t="str">
        <f t="shared" si="1032"/>
        <v>0.337935118721186-0.473006315239114i</v>
      </c>
      <c r="H3543" s="57" t="str">
        <f t="shared" si="1033"/>
        <v>0.0157002406188861-23.5411505973238i</v>
      </c>
      <c r="I3543" s="57" t="str">
        <f t="shared" si="1034"/>
        <v>-0.128160975604476-0.0862609749711576i</v>
      </c>
      <c r="K3543" s="57" t="str">
        <f t="shared" si="1035"/>
        <v>0.000339963263825728-0.000560244330433748i</v>
      </c>
      <c r="L3543" s="57" t="str">
        <f t="shared" si="1036"/>
        <v>0.000125-0.000864897084641358i</v>
      </c>
      <c r="M3543" s="57" t="str">
        <f t="shared" si="1037"/>
        <v>0.0015-0.000416938229860545i</v>
      </c>
      <c r="N3543" s="57">
        <f t="shared" si="1038"/>
        <v>93.880359511092038</v>
      </c>
      <c r="O3543" s="57">
        <f t="shared" si="1039"/>
        <v>44.140729245554738</v>
      </c>
      <c r="P3543" s="371">
        <f t="shared" si="1040"/>
        <v>-44.140729245554738</v>
      </c>
      <c r="Q3543" s="371">
        <f t="shared" si="1041"/>
        <v>86.119640488907962</v>
      </c>
      <c r="R3543" s="12">
        <f t="shared" si="1042"/>
        <v>-93.880359511092038</v>
      </c>
      <c r="S3543" s="57">
        <f t="shared" si="1043"/>
        <v>580.12625345118522</v>
      </c>
      <c r="T3543" s="12">
        <f t="shared" si="1026"/>
        <v>-44.140729245554738</v>
      </c>
    </row>
    <row r="3544" spans="1:20" x14ac:dyDescent="0.25">
      <c r="A3544" s="57">
        <f t="shared" si="1027"/>
        <v>3658891.9068512032</v>
      </c>
      <c r="B3544" s="12">
        <f t="shared" si="1044"/>
        <v>582330.73321429966</v>
      </c>
      <c r="C3544" s="57" t="str">
        <f t="shared" si="1028"/>
        <v>0.00043868945744094+0.00611203739872957i</v>
      </c>
      <c r="D3544" s="57" t="str">
        <f t="shared" si="1029"/>
        <v>0.542137649275756-2.03828441522406i</v>
      </c>
      <c r="E3544" s="57" t="str">
        <f t="shared" si="1030"/>
        <v>-27.3298857875456-22.7459386430185i</v>
      </c>
      <c r="F3544" s="57" t="str">
        <f t="shared" si="1031"/>
        <v>1.29110793001491-1.92801717346271i</v>
      </c>
      <c r="G3544" s="57" t="str">
        <f t="shared" si="1032"/>
        <v>0.336240047467388-0.472422139560073i</v>
      </c>
      <c r="H3544" s="57" t="str">
        <f t="shared" si="1033"/>
        <v>0.0155333737147571-23.4518759724918i</v>
      </c>
      <c r="I3544" s="57" t="str">
        <f t="shared" si="1034"/>
        <v>-0.127498570216252-0.0855025333821975i</v>
      </c>
      <c r="K3544" s="57" t="str">
        <f t="shared" si="1035"/>
        <v>0.000338915685513063-0.000558946840387067i</v>
      </c>
      <c r="L3544" s="57" t="str">
        <f t="shared" si="1036"/>
        <v>0.000125-0.000861622917554652i</v>
      </c>
      <c r="M3544" s="57" t="str">
        <f t="shared" si="1037"/>
        <v>0.0015-0.000415359862383489i</v>
      </c>
      <c r="N3544" s="57">
        <f t="shared" si="1038"/>
        <v>94.105345529403507</v>
      </c>
      <c r="O3544" s="57">
        <f t="shared" si="1039"/>
        <v>44.253964244626843</v>
      </c>
      <c r="P3544" s="371">
        <f t="shared" si="1040"/>
        <v>-44.253964244626843</v>
      </c>
      <c r="Q3544" s="371">
        <f t="shared" si="1041"/>
        <v>85.894654470596493</v>
      </c>
      <c r="R3544" s="12">
        <f t="shared" si="1042"/>
        <v>-94.105345529403507</v>
      </c>
      <c r="S3544" s="57">
        <f t="shared" si="1043"/>
        <v>582.3307332142997</v>
      </c>
      <c r="T3544" s="12">
        <f t="shared" si="1026"/>
        <v>-44.253964244626843</v>
      </c>
    </row>
    <row r="3545" spans="1:20" x14ac:dyDescent="0.25">
      <c r="A3545" s="57">
        <f t="shared" si="1027"/>
        <v>3672795.696097238</v>
      </c>
      <c r="B3545" s="12">
        <f t="shared" si="1044"/>
        <v>584543.59000051406</v>
      </c>
      <c r="C3545" s="57" t="str">
        <f t="shared" si="1028"/>
        <v>0.000456608773280433+0.00603106443493025i</v>
      </c>
      <c r="D3545" s="57" t="str">
        <f t="shared" si="1029"/>
        <v>0.538323519653893-2.03160673714441i</v>
      </c>
      <c r="E3545" s="57" t="str">
        <f t="shared" si="1030"/>
        <v>-27.1990177399587-22.5159039416773i</v>
      </c>
      <c r="F3545" s="57" t="str">
        <f t="shared" si="1031"/>
        <v>1.28461527843154-1.92532200650272i</v>
      </c>
      <c r="G3545" s="57" t="str">
        <f t="shared" si="1032"/>
        <v>0.334549182260979-0.471832625948534i</v>
      </c>
      <c r="H3545" s="57" t="str">
        <f t="shared" si="1033"/>
        <v>0.0153682195836499-23.3629407338711i</v>
      </c>
      <c r="I3545" s="57" t="str">
        <f t="shared" si="1034"/>
        <v>-0.126838100377934-0.0847496756003944i</v>
      </c>
      <c r="K3545" s="57" t="str">
        <f t="shared" si="1035"/>
        <v>0.000337869975825088-0.000557649706153505i</v>
      </c>
      <c r="L3545" s="57" t="str">
        <f t="shared" si="1036"/>
        <v>0.000125-0.000858361145202883i</v>
      </c>
      <c r="M3545" s="57" t="str">
        <f t="shared" si="1037"/>
        <v>0.0015-0.000413787469997498i</v>
      </c>
      <c r="N3545" s="57">
        <f t="shared" si="1038"/>
        <v>94.329574213524651</v>
      </c>
      <c r="O3545" s="57">
        <f t="shared" si="1039"/>
        <v>44.367298265788421</v>
      </c>
      <c r="P3545" s="371">
        <f t="shared" si="1040"/>
        <v>-44.367298265788421</v>
      </c>
      <c r="Q3545" s="371">
        <f t="shared" si="1041"/>
        <v>85.670425786475349</v>
      </c>
      <c r="R3545" s="12">
        <f t="shared" si="1042"/>
        <v>-94.329574213524651</v>
      </c>
      <c r="S3545" s="57">
        <f t="shared" si="1043"/>
        <v>584.54359000051409</v>
      </c>
      <c r="T3545" s="12">
        <f t="shared" si="1026"/>
        <v>-44.367298265788421</v>
      </c>
    </row>
    <row r="3546" spans="1:20" x14ac:dyDescent="0.25">
      <c r="A3546" s="57">
        <f t="shared" si="1027"/>
        <v>3686752.3197424076</v>
      </c>
      <c r="B3546" s="12">
        <f t="shared" si="1044"/>
        <v>586764.85564251605</v>
      </c>
      <c r="C3546" s="57" t="str">
        <f t="shared" si="1028"/>
        <v>0.000473898825531218+0.00595101133461637i</v>
      </c>
      <c r="D3546" s="57" t="str">
        <f t="shared" si="1029"/>
        <v>0.534534247501039-2.02494366451516i</v>
      </c>
      <c r="E3546" s="57" t="str">
        <f t="shared" si="1030"/>
        <v>-27.0681031637936-22.2879618408346i</v>
      </c>
      <c r="F3546" s="57" t="str">
        <f t="shared" si="1031"/>
        <v>1.27813890345795-1.92260811797816i</v>
      </c>
      <c r="G3546" s="57" t="str">
        <f t="shared" si="1032"/>
        <v>0.332862555931829-0.471237811291028i</v>
      </c>
      <c r="H3546" s="57" t="str">
        <f t="shared" si="1033"/>
        <v>0.0152047623061493-23.2743435840796i</v>
      </c>
      <c r="I3546" s="57" t="str">
        <f t="shared" si="1034"/>
        <v>-0.126179574565465-0.0840023743268157i</v>
      </c>
      <c r="K3546" s="57" t="str">
        <f t="shared" si="1035"/>
        <v>0.000336826159504571-0.000556352929443755i</v>
      </c>
      <c r="L3546" s="57" t="str">
        <f t="shared" si="1036"/>
        <v>0.000125-0.000855111720664357i</v>
      </c>
      <c r="M3546" s="57" t="str">
        <f t="shared" si="1037"/>
        <v>0.0015-0.000412221030083182i</v>
      </c>
      <c r="N3546" s="57">
        <f t="shared" si="1038"/>
        <v>94.553045380391154</v>
      </c>
      <c r="O3546" s="57">
        <f t="shared" si="1039"/>
        <v>44.480730768125042</v>
      </c>
      <c r="P3546" s="371">
        <f t="shared" si="1040"/>
        <v>-44.480730768125042</v>
      </c>
      <c r="Q3546" s="371">
        <f t="shared" si="1041"/>
        <v>85.446954619608846</v>
      </c>
      <c r="R3546" s="12">
        <f t="shared" si="1042"/>
        <v>-94.553045380391154</v>
      </c>
      <c r="S3546" s="57">
        <f t="shared" si="1043"/>
        <v>586.76485564251607</v>
      </c>
      <c r="T3546" s="12">
        <f t="shared" si="1026"/>
        <v>-44.480730768125042</v>
      </c>
    </row>
    <row r="3547" spans="1:20" x14ac:dyDescent="0.25">
      <c r="A3547" s="57">
        <f t="shared" si="1027"/>
        <v>3700761.9785574293</v>
      </c>
      <c r="B3547" s="12">
        <f t="shared" si="1044"/>
        <v>588994.56209395768</v>
      </c>
      <c r="C3547" s="57" t="str">
        <f t="shared" si="1028"/>
        <v>0.000490573055214917+0.00587187119901029i</v>
      </c>
      <c r="D3547" s="57" t="str">
        <f t="shared" si="1029"/>
        <v>0.530769698561793-2.01829524425392i</v>
      </c>
      <c r="E3547" s="57" t="str">
        <f t="shared" si="1030"/>
        <v>-26.9371554312347-22.0620979616515i</v>
      </c>
      <c r="F3547" s="57" t="str">
        <f t="shared" si="1031"/>
        <v>1.27167892959009-1.91987564417622i</v>
      </c>
      <c r="G3547" s="57" t="str">
        <f t="shared" si="1032"/>
        <v>0.331180200902112-0.470637732691025i</v>
      </c>
      <c r="H3547" s="57" t="str">
        <f t="shared" si="1033"/>
        <v>0.0150429860854475-23.1860832307665i</v>
      </c>
      <c r="I3547" s="57" t="str">
        <f t="shared" si="1034"/>
        <v>-0.125523001133091-0.0832606022403842i</v>
      </c>
      <c r="K3547" s="57" t="str">
        <f t="shared" si="1035"/>
        <v>0.000335784261100983-0.000555056512231291i</v>
      </c>
      <c r="L3547" s="57" t="str">
        <f t="shared" si="1036"/>
        <v>0.000125-0.000851874597195012i</v>
      </c>
      <c r="M3547" s="57" t="str">
        <f t="shared" si="1037"/>
        <v>0.0015-0.000410660520106776i</v>
      </c>
      <c r="N3547" s="57">
        <f t="shared" si="1038"/>
        <v>94.775758858242284</v>
      </c>
      <c r="O3547" s="57">
        <f t="shared" si="1039"/>
        <v>44.594261212397832</v>
      </c>
      <c r="P3547" s="371">
        <f t="shared" si="1040"/>
        <v>-44.594261212397832</v>
      </c>
      <c r="Q3547" s="371">
        <f t="shared" si="1041"/>
        <v>85.224241141757716</v>
      </c>
      <c r="R3547" s="12">
        <f t="shared" si="1042"/>
        <v>-94.775758858242284</v>
      </c>
      <c r="S3547" s="57">
        <f t="shared" si="1043"/>
        <v>588.99456209395771</v>
      </c>
      <c r="T3547" s="12">
        <f t="shared" si="1026"/>
        <v>-44.594261212397832</v>
      </c>
    </row>
    <row r="3548" spans="1:20" x14ac:dyDescent="0.25">
      <c r="A3548" s="57">
        <f t="shared" si="1027"/>
        <v>3714824.8740759478</v>
      </c>
      <c r="B3548" s="12">
        <f t="shared" si="1044"/>
        <v>591232.74142991472</v>
      </c>
      <c r="C3548" s="57" t="str">
        <f t="shared" si="1028"/>
        <v>0.000506644691738324+0.00579363709655714i</v>
      </c>
      <c r="D3548" s="57" t="str">
        <f t="shared" si="1029"/>
        <v>0.527029738913623-2.01166152225285i</v>
      </c>
      <c r="E3548" s="57" t="str">
        <f t="shared" si="1030"/>
        <v>-26.8061876795803-21.8382979266105i</v>
      </c>
      <c r="F3548" s="57" t="str">
        <f t="shared" si="1031"/>
        <v>1.26523547975285-1.9171247222204i</v>
      </c>
      <c r="G3548" s="57" t="str">
        <f t="shared" si="1032"/>
        <v>0.329502149184855-0.470032427463698i</v>
      </c>
      <c r="H3548" s="57" t="str">
        <f t="shared" si="1033"/>
        <v>0.0148828752466515-23.0981583865928i</v>
      </c>
      <c r="I3548" s="57" t="str">
        <f t="shared" si="1034"/>
        <v>-0.124868388312667-0.0825243319995356i</v>
      </c>
      <c r="K3548" s="57" t="str">
        <f t="shared" si="1035"/>
        <v>0.000334744304968395-0.000553760456749465i</v>
      </c>
      <c r="L3548" s="57" t="str">
        <f t="shared" si="1036"/>
        <v>0.000125-0.000848649728227749i</v>
      </c>
      <c r="M3548" s="57" t="str">
        <f t="shared" si="1037"/>
        <v>0.0015-0.000409105917619821i</v>
      </c>
      <c r="N3548" s="57">
        <f t="shared" si="1038"/>
        <v>94.997714486479964</v>
      </c>
      <c r="O3548" s="57">
        <f t="shared" si="1039"/>
        <v>44.707889061033796</v>
      </c>
      <c r="P3548" s="371">
        <f t="shared" si="1040"/>
        <v>-44.707889061033796</v>
      </c>
      <c r="Q3548" s="371">
        <f t="shared" si="1041"/>
        <v>85.002285513520036</v>
      </c>
      <c r="R3548" s="12">
        <f t="shared" si="1042"/>
        <v>-94.997714486479964</v>
      </c>
      <c r="S3548" s="57">
        <f t="shared" si="1043"/>
        <v>591.23274142991477</v>
      </c>
      <c r="T3548" s="12">
        <f t="shared" si="1026"/>
        <v>-44.707889061033796</v>
      </c>
    </row>
    <row r="3549" spans="1:20" x14ac:dyDescent="0.25">
      <c r="A3549" s="57">
        <f t="shared" si="1027"/>
        <v>3728941.2085974361</v>
      </c>
      <c r="B3549" s="12">
        <f t="shared" si="1044"/>
        <v>593479.42584734841</v>
      </c>
      <c r="C3549" s="57" t="str">
        <f t="shared" si="1028"/>
        <v>0.000522126754965713+0.00571630206554871i</v>
      </c>
      <c r="D3549" s="57" t="str">
        <f t="shared" si="1029"/>
        <v>0.523314234972131-2.00504254338728i</v>
      </c>
      <c r="E3549" s="57" t="str">
        <f t="shared" si="1030"/>
        <v>-26.6752128135914-21.6165473620263i</v>
      </c>
      <c r="F3549" s="57" t="str">
        <f t="shared" si="1031"/>
        <v>1.25880867529471-1.9143554900503i</v>
      </c>
      <c r="G3549" s="57" t="str">
        <f t="shared" si="1032"/>
        <v>0.327828432382538-0.469421933130681i</v>
      </c>
      <c r="H3549" s="57" t="str">
        <f t="shared" si="1033"/>
        <v>0.0147244142360945-23.01056776921i</v>
      </c>
      <c r="I3549" s="57" t="str">
        <f t="shared" si="1034"/>
        <v>-0.124215744212978-0.0817935362438665i</v>
      </c>
      <c r="K3549" s="57" t="str">
        <f t="shared" si="1035"/>
        <v>0.00033370631526343-0.000552464765488577i</v>
      </c>
      <c r="L3549" s="57" t="str">
        <f t="shared" si="1036"/>
        <v>0.000125-0.000845437067371734i</v>
      </c>
      <c r="M3549" s="57" t="str">
        <f t="shared" si="1037"/>
        <v>0.0015-0.000407557200258838i</v>
      </c>
      <c r="N3549" s="57">
        <f t="shared" si="1038"/>
        <v>95.218912115529861</v>
      </c>
      <c r="O3549" s="57">
        <f t="shared" si="1039"/>
        <v>44.821613778116671</v>
      </c>
      <c r="P3549" s="371">
        <f t="shared" si="1040"/>
        <v>-44.821613778116671</v>
      </c>
      <c r="Q3549" s="371">
        <f t="shared" si="1041"/>
        <v>84.781087884470139</v>
      </c>
      <c r="R3549" s="12">
        <f t="shared" si="1042"/>
        <v>-95.218912115529861</v>
      </c>
      <c r="S3549" s="57">
        <f t="shared" si="1043"/>
        <v>593.47942584734835</v>
      </c>
      <c r="T3549" s="12">
        <f t="shared" si="1026"/>
        <v>-44.821613778116671</v>
      </c>
    </row>
    <row r="3550" spans="1:20" x14ac:dyDescent="0.25">
      <c r="A3550" s="57">
        <f t="shared" si="1027"/>
        <v>3743111.1851901067</v>
      </c>
      <c r="B3550" s="12">
        <f t="shared" si="1044"/>
        <v>595734.64766556839</v>
      </c>
      <c r="C3550" s="57" t="str">
        <f t="shared" si="1028"/>
        <v>0.000537032057300533+0.00563985911668932i</v>
      </c>
      <c r="D3550" s="57" t="str">
        <f t="shared" si="1029"/>
        <v>0.519623053496218-1.99843835152437i</v>
      </c>
      <c r="E3550" s="57" t="str">
        <f t="shared" si="1030"/>
        <v>-26.5442435078482-21.3968319004992i</v>
      </c>
      <c r="F3550" s="57" t="str">
        <f t="shared" si="1031"/>
        <v>1.25239863598271-1.91156808640144i</v>
      </c>
      <c r="G3550" s="57" t="str">
        <f t="shared" si="1032"/>
        <v>0.3261590816858-0.468806287414829i</v>
      </c>
      <c r="H3550" s="57" t="str">
        <f t="shared" si="1033"/>
        <v>0.0145675876206513-22.9233101012404i</v>
      </c>
      <c r="I3550" s="57" t="str">
        <f t="shared" si="1034"/>
        <v>-0.123565076819105-0.081068187595791i</v>
      </c>
      <c r="K3550" s="57" t="str">
        <f t="shared" si="1035"/>
        <v>0.000332670315943268-0.000551169441192938i</v>
      </c>
      <c r="L3550" s="57" t="str">
        <f t="shared" si="1036"/>
        <v>0.000125-0.000842236568411773i</v>
      </c>
      <c r="M3550" s="57" t="str">
        <f t="shared" si="1037"/>
        <v>0.0015-0.000406014345745006i</v>
      </c>
      <c r="N3550" s="57">
        <f t="shared" si="1038"/>
        <v>95.439351606707049</v>
      </c>
      <c r="O3550" s="57">
        <f t="shared" si="1039"/>
        <v>44.935434829376405</v>
      </c>
      <c r="P3550" s="371">
        <f t="shared" si="1040"/>
        <v>-44.935434829376405</v>
      </c>
      <c r="Q3550" s="371">
        <f t="shared" si="1041"/>
        <v>84.560648393292951</v>
      </c>
      <c r="R3550" s="12">
        <f t="shared" si="1042"/>
        <v>-95.439351606707049</v>
      </c>
      <c r="S3550" s="57">
        <f t="shared" si="1043"/>
        <v>595.73464766556845</v>
      </c>
      <c r="T3550" s="12">
        <f t="shared" si="1026"/>
        <v>-44.935434829376405</v>
      </c>
    </row>
    <row r="3551" spans="1:20" x14ac:dyDescent="0.25">
      <c r="A3551" s="57">
        <f t="shared" si="1027"/>
        <v>3757335.0076938295</v>
      </c>
      <c r="B3551" s="12">
        <f t="shared" si="1044"/>
        <v>597998.43932669761</v>
      </c>
      <c r="C3551" s="57" t="str">
        <f t="shared" si="1028"/>
        <v>0.000551373205774907+0.00556430123560227i</v>
      </c>
      <c r="D3551" s="57" t="str">
        <f t="shared" si="1029"/>
        <v>0.515956061593139-1.99184898953165i</v>
      </c>
      <c r="E3551" s="57" t="str">
        <f t="shared" si="1030"/>
        <v>-26.413292209106-21.1791371833088i</v>
      </c>
      <c r="F3551" s="57" t="str">
        <f t="shared" si="1031"/>
        <v>1.24600547999768-1.90876265078493i</v>
      </c>
      <c r="G3551" s="57" t="str">
        <f t="shared" si="1032"/>
        <v>0.324494127872181-0.468185528234965i</v>
      </c>
      <c r="H3551" s="57" t="str">
        <f t="shared" si="1033"/>
        <v>0.0144123800870564-22.8363841102567i</v>
      </c>
      <c r="I3551" s="57" t="str">
        <f t="shared" si="1034"/>
        <v>-0.122916393991801-0.0803482586621928i</v>
      </c>
      <c r="K3551" s="57" t="str">
        <f t="shared" si="1035"/>
        <v>0.000331636330763671-0.000549874486857894i</v>
      </c>
      <c r="L3551" s="57" t="str">
        <f t="shared" si="1036"/>
        <v>0.000125-0.000839048185307604i</v>
      </c>
      <c r="M3551" s="57" t="str">
        <f t="shared" si="1037"/>
        <v>0.0015-0.000404477331883847i</v>
      </c>
      <c r="N3551" s="57">
        <f t="shared" si="1038"/>
        <v>95.659032832082119</v>
      </c>
      <c r="O3551" s="57">
        <f t="shared" si="1039"/>
        <v>45.049351682180465</v>
      </c>
      <c r="P3551" s="371">
        <f t="shared" si="1040"/>
        <v>-45.049351682180465</v>
      </c>
      <c r="Q3551" s="371">
        <f t="shared" si="1041"/>
        <v>84.340967167917881</v>
      </c>
      <c r="R3551" s="12">
        <f t="shared" si="1042"/>
        <v>-95.659032832082119</v>
      </c>
      <c r="S3551" s="57">
        <f t="shared" si="1043"/>
        <v>597.99843932669762</v>
      </c>
      <c r="T3551" s="12">
        <f t="shared" si="1026"/>
        <v>-45.049351682180465</v>
      </c>
    </row>
    <row r="3552" spans="1:20" x14ac:dyDescent="0.25">
      <c r="A3552" s="57">
        <f t="shared" si="1027"/>
        <v>3771612.8807230666</v>
      </c>
      <c r="B3552" s="12">
        <f t="shared" si="1044"/>
        <v>600270.83339613909</v>
      </c>
      <c r="C3552" s="57" t="str">
        <f t="shared" si="1028"/>
        <v>0.00056516260414635+0.00548962138527961i</v>
      </c>
      <c r="D3552" s="57" t="str">
        <f t="shared" si="1029"/>
        <v>0.512313126723448-1.9852744992856i</v>
      </c>
      <c r="E3552" s="57" t="str">
        <f t="shared" si="1030"/>
        <v>-26.2823711386563-20.963448862752i</v>
      </c>
      <c r="F3552" s="57" t="str">
        <f t="shared" si="1031"/>
        <v>1.23962932392985-1.90593932346734i</v>
      </c>
      <c r="G3552" s="57" t="str">
        <f t="shared" si="1032"/>
        <v>0.322833601304982-0.467559693700642i</v>
      </c>
      <c r="H3552" s="57" t="str">
        <f t="shared" si="1033"/>
        <v>0.0142587764412259-22.7497885287616i</v>
      </c>
      <c r="I3552" s="57" t="str">
        <f t="shared" si="1034"/>
        <v>-0.122269703466909-0.0796337220360851i</v>
      </c>
      <c r="K3552" s="57" t="str">
        <f t="shared" si="1035"/>
        <v>0.000330604383277071-0.000548579905726846i</v>
      </c>
      <c r="L3552" s="57" t="str">
        <f t="shared" si="1036"/>
        <v>0.000125-0.000835871872193266i</v>
      </c>
      <c r="M3552" s="57" t="str">
        <f t="shared" si="1037"/>
        <v>0.0015-0.0004029461365649i</v>
      </c>
      <c r="N3552" s="57">
        <f t="shared" si="1038"/>
        <v>95.87795567434955</v>
      </c>
      <c r="O3552" s="57">
        <f t="shared" si="1039"/>
        <v>45.163363805523616</v>
      </c>
      <c r="P3552" s="371">
        <f t="shared" si="1040"/>
        <v>-45.163363805523616</v>
      </c>
      <c r="Q3552" s="371">
        <f t="shared" si="1041"/>
        <v>84.12204432565045</v>
      </c>
      <c r="R3552" s="12">
        <f t="shared" si="1042"/>
        <v>-95.87795567434955</v>
      </c>
      <c r="S3552" s="57">
        <f t="shared" si="1043"/>
        <v>600.2708333961391</v>
      </c>
      <c r="T3552" s="12">
        <f t="shared" si="1026"/>
        <v>-45.163363805523616</v>
      </c>
    </row>
    <row r="3553" spans="1:20" x14ac:dyDescent="0.25">
      <c r="A3553" s="57">
        <f t="shared" si="1027"/>
        <v>3785945.0096698143</v>
      </c>
      <c r="B3553" s="12">
        <f t="shared" si="1044"/>
        <v>602551.86256304441</v>
      </c>
      <c r="C3553" s="57" t="str">
        <f t="shared" si="1028"/>
        <v>0.000578412455000713+0.00541581250847454i</v>
      </c>
      <c r="D3553" s="57" t="str">
        <f t="shared" si="1029"/>
        <v>0.508694116705809-1.97871492168016i</v>
      </c>
      <c r="E3553" s="57" t="str">
        <f t="shared" si="1030"/>
        <v>-26.1514922946886-20.7497526044226i</v>
      </c>
      <c r="F3553" s="57" t="str">
        <f t="shared" si="1031"/>
        <v>1.23327028277463-1.90309824545043i</v>
      </c>
      <c r="G3553" s="57" t="str">
        <f t="shared" si="1032"/>
        <v>0.321177531932181-0.466928822106897i</v>
      </c>
      <c r="H3553" s="57" t="str">
        <f t="shared" si="1033"/>
        <v>0.0141067616075834-22.6635220941683i</v>
      </c>
      <c r="I3553" s="57" t="str">
        <f t="shared" si="1034"/>
        <v>-0.121625012854802-0.0789245502982643i</v>
      </c>
      <c r="K3553" s="57" t="str">
        <f t="shared" si="1035"/>
        <v>0.000329574496830709-0.000547285701288247i</v>
      </c>
      <c r="L3553" s="57" t="str">
        <f t="shared" si="1036"/>
        <v>0.000125-0.000832707583376441i</v>
      </c>
      <c r="M3553" s="57" t="str">
        <f t="shared" si="1037"/>
        <v>0.0015-0.000401420737761407i</v>
      </c>
      <c r="N3553" s="57">
        <f t="shared" si="1038"/>
        <v>96.09612002669968</v>
      </c>
      <c r="O3553" s="57">
        <f t="shared" si="1039"/>
        <v>45.27747067001858</v>
      </c>
      <c r="P3553" s="371">
        <f t="shared" si="1040"/>
        <v>-45.27747067001858</v>
      </c>
      <c r="Q3553" s="371">
        <f t="shared" si="1041"/>
        <v>83.90387997330032</v>
      </c>
      <c r="R3553" s="12">
        <f t="shared" si="1042"/>
        <v>-96.09612002669968</v>
      </c>
      <c r="S3553" s="57">
        <f t="shared" si="1043"/>
        <v>602.55186256304444</v>
      </c>
      <c r="T3553" s="12">
        <f t="shared" si="1026"/>
        <v>-45.27747067001858</v>
      </c>
    </row>
    <row r="3554" spans="1:20" x14ac:dyDescent="0.25">
      <c r="A3554" s="57">
        <f t="shared" si="1027"/>
        <v>3800331.6007065596</v>
      </c>
      <c r="B3554" s="12">
        <f t="shared" si="1044"/>
        <v>604841.55964078405</v>
      </c>
      <c r="C3554" s="57" t="str">
        <f t="shared" si="1028"/>
        <v>0.000591134761860279+0.00534286753003777i</v>
      </c>
      <c r="D3554" s="57" t="str">
        <f t="shared" si="1029"/>
        <v>0.505098899721784-1.97217029663536i</v>
      </c>
      <c r="E3554" s="57" t="str">
        <f t="shared" si="1030"/>
        <v>-26.0206674546525-20.538034089436i</v>
      </c>
      <c r="F3554" s="57" t="str">
        <f t="shared" si="1031"/>
        <v>1.22692846992878-1.90023955845093i</v>
      </c>
      <c r="G3554" s="57" t="str">
        <f t="shared" si="1032"/>
        <v>0.319525949285416-0.46629295192901i</v>
      </c>
      <c r="H3554" s="57" t="str">
        <f t="shared" si="1033"/>
        <v>0.0139563206283874-22.5775835487802i</v>
      </c>
      <c r="I3554" s="57" t="str">
        <f t="shared" si="1034"/>
        <v>-0.120982329639857-0.0782207160189677i</v>
      </c>
      <c r="K3554" s="57" t="str">
        <f t="shared" si="1035"/>
        <v>0.000328546694564775-0.000545991877272566i</v>
      </c>
      <c r="L3554" s="57" t="str">
        <f t="shared" si="1036"/>
        <v>0.000125-0.000829555273337755i</v>
      </c>
      <c r="M3554" s="57" t="str">
        <f t="shared" si="1037"/>
        <v>0.0015-0.000399901113529993i</v>
      </c>
      <c r="N3554" s="57">
        <f t="shared" si="1038"/>
        <v>96.313525792692133</v>
      </c>
      <c r="O3554" s="57">
        <f t="shared" si="1039"/>
        <v>45.391671747886093</v>
      </c>
      <c r="P3554" s="371">
        <f t="shared" si="1040"/>
        <v>-45.391671747886093</v>
      </c>
      <c r="Q3554" s="371">
        <f t="shared" si="1041"/>
        <v>83.686474207307867</v>
      </c>
      <c r="R3554" s="12">
        <f t="shared" si="1042"/>
        <v>-96.313525792692133</v>
      </c>
      <c r="S3554" s="57">
        <f t="shared" si="1043"/>
        <v>604.841559640784</v>
      </c>
      <c r="T3554" s="12">
        <f t="shared" si="1026"/>
        <v>-45.391671747886093</v>
      </c>
    </row>
    <row r="3555" spans="1:20" x14ac:dyDescent="0.25">
      <c r="A3555" s="57">
        <f t="shared" si="1027"/>
        <v>3814772.860789245</v>
      </c>
      <c r="B3555" s="12">
        <f t="shared" si="1044"/>
        <v>607139.95756741904</v>
      </c>
      <c r="C3555" s="57" t="str">
        <f t="shared" si="1028"/>
        <v>0.000603341331296158+0.00527077935919859i</v>
      </c>
      <c r="D3555" s="57" t="str">
        <f t="shared" si="1029"/>
        <v>0.501527344320404-1.96564066310575i</v>
      </c>
      <c r="E3555" s="57" t="str">
        <f t="shared" si="1030"/>
        <v>-25.8899081776219-20.3282790165991i</v>
      </c>
      <c r="F3555" s="57" t="str">
        <f t="shared" si="1031"/>
        <v>1.22060399718687-1.89736340488043i</v>
      </c>
      <c r="G3555" s="57" t="str">
        <f t="shared" si="1032"/>
        <v>0.317878882479061-0.465652121817269i</v>
      </c>
      <c r="H3555" s="57" t="str">
        <f t="shared" si="1033"/>
        <v>0.0138074386630645-22.4919716397713i</v>
      </c>
      <c r="I3555" s="57" t="str">
        <f t="shared" si="1034"/>
        <v>-0.120341661179955-0.0775221917595335i</v>
      </c>
      <c r="K3555" s="57" t="str">
        <f t="shared" si="1035"/>
        <v>0.000327520999410662-0.000544698437649263i</v>
      </c>
      <c r="L3555" s="57" t="str">
        <f t="shared" si="1036"/>
        <v>0.000125-0.000826414896730178i</v>
      </c>
      <c r="M3555" s="57" t="str">
        <f t="shared" si="1037"/>
        <v>0.0015-0.000398387242010354i</v>
      </c>
      <c r="N3555" s="57">
        <f t="shared" si="1038"/>
        <v>96.530172886131098</v>
      </c>
      <c r="O3555" s="57">
        <f t="shared" si="1039"/>
        <v>45.505966512944781</v>
      </c>
      <c r="P3555" s="371">
        <f t="shared" si="1040"/>
        <v>-45.505966512944781</v>
      </c>
      <c r="Q3555" s="371">
        <f t="shared" si="1041"/>
        <v>83.469827113868902</v>
      </c>
      <c r="R3555" s="12">
        <f t="shared" si="1042"/>
        <v>-96.530172886131098</v>
      </c>
      <c r="S3555" s="57">
        <f t="shared" si="1043"/>
        <v>607.13995756741906</v>
      </c>
      <c r="T3555" s="12">
        <f t="shared" si="1026"/>
        <v>-45.505966512944781</v>
      </c>
    </row>
    <row r="3556" spans="1:20" x14ac:dyDescent="0.25">
      <c r="A3556" s="57">
        <f t="shared" si="1027"/>
        <v>3829268.9976602443</v>
      </c>
      <c r="B3556" s="12">
        <f t="shared" si="1044"/>
        <v>609447.08940617531</v>
      </c>
      <c r="C3556" s="57" t="str">
        <f t="shared" si="1028"/>
        <v>0.000615043775044293+0.00519954089178985i</v>
      </c>
      <c r="D3556" s="57" t="str">
        <f t="shared" si="1029"/>
        <v>0.497979319422713-1.95912605908887i</v>
      </c>
      <c r="E3556" s="57" t="str">
        <f t="shared" si="1030"/>
        <v>-25.7592258066543-20.1204731045223i</v>
      </c>
      <c r="F3556" s="57" t="str">
        <f t="shared" si="1031"/>
        <v>1.21429697473787-1.89446992782506i</v>
      </c>
      <c r="G3556" s="57" t="str">
        <f t="shared" si="1032"/>
        <v>0.316236360209367-0.465006370591736i</v>
      </c>
      <c r="H3556" s="57" t="str">
        <f t="shared" si="1033"/>
        <v>0.0136601009875424-22.4066851191663i</v>
      </c>
      <c r="I3556" s="57" t="str">
        <f t="shared" si="1034"/>
        <v>-0.119703014705999-0.076828950074047i</v>
      </c>
      <c r="K3556" s="57" t="str">
        <f t="shared" si="1035"/>
        <v>0.000326497434089184-0.000543405386623718i</v>
      </c>
      <c r="L3556" s="57" t="str">
        <f t="shared" si="1036"/>
        <v>0.000125-0.000823286408378341i</v>
      </c>
      <c r="M3556" s="57" t="str">
        <f t="shared" si="1037"/>
        <v>0.0015-0.000396879101424939i</v>
      </c>
      <c r="N3556" s="57">
        <f t="shared" si="1038"/>
        <v>96.746061230946012</v>
      </c>
      <c r="O3556" s="57">
        <f t="shared" si="1039"/>
        <v>45.620354440602739</v>
      </c>
      <c r="P3556" s="371">
        <f t="shared" si="1040"/>
        <v>-45.620354440602739</v>
      </c>
      <c r="Q3556" s="371">
        <f t="shared" si="1041"/>
        <v>83.253938769053988</v>
      </c>
      <c r="R3556" s="12">
        <f t="shared" si="1042"/>
        <v>-96.746061230946012</v>
      </c>
      <c r="S3556" s="57">
        <f t="shared" si="1043"/>
        <v>609.44708940617534</v>
      </c>
      <c r="T3556" s="12">
        <f t="shared" si="1026"/>
        <v>-45.620354440602739</v>
      </c>
    </row>
    <row r="3557" spans="1:20" x14ac:dyDescent="0.25">
      <c r="A3557" s="57">
        <f t="shared" si="1027"/>
        <v>3843820.2198513537</v>
      </c>
      <c r="B3557" s="12">
        <f t="shared" si="1044"/>
        <v>611762.98834591883</v>
      </c>
      <c r="C3557" s="57" t="str">
        <f t="shared" si="1028"/>
        <v>0.000626253512123595+0.00512914501242032i</v>
      </c>
      <c r="D3557" s="57" t="str">
        <f t="shared" si="1029"/>
        <v>0.494454694326182-1.95262652163375i</v>
      </c>
      <c r="E3557" s="57" t="str">
        <f t="shared" si="1030"/>
        <v>-25.6286314711527-19.9146020936831i</v>
      </c>
      <c r="F3557" s="57" t="str">
        <f t="shared" si="1031"/>
        <v>1.20800751116226-1.89155927102546i</v>
      </c>
      <c r="G3557" s="57" t="str">
        <f t="shared" si="1032"/>
        <v>0.314598410753674-0.46435573723702i</v>
      </c>
      <c r="H3557" s="57" t="str">
        <f t="shared" si="1033"/>
        <v>0.0135142929935889-22.3217227438211i</v>
      </c>
      <c r="I3557" s="57" t="str">
        <f t="shared" si="1034"/>
        <v>-0.119066397321481-0.0761409635110032i</v>
      </c>
      <c r="K3557" s="57" t="str">
        <f t="shared" si="1035"/>
        <v>0.000325476021108905-0.000542112728634157i</v>
      </c>
      <c r="L3557" s="57" t="str">
        <f t="shared" si="1036"/>
        <v>0.000125-0.000820169763277885i</v>
      </c>
      <c r="M3557" s="57" t="str">
        <f t="shared" si="1037"/>
        <v>0.0015-0.00039537667007864i</v>
      </c>
      <c r="N3557" s="57">
        <f t="shared" si="1038"/>
        <v>96.961190761068579</v>
      </c>
      <c r="O3557" s="57">
        <f t="shared" si="1039"/>
        <v>45.734835007846726</v>
      </c>
      <c r="P3557" s="371">
        <f t="shared" si="1040"/>
        <v>-45.734835007846726</v>
      </c>
      <c r="Q3557" s="371">
        <f t="shared" si="1041"/>
        <v>83.038809238931421</v>
      </c>
      <c r="R3557" s="12">
        <f t="shared" si="1042"/>
        <v>-96.961190761068579</v>
      </c>
      <c r="S3557" s="57">
        <f t="shared" si="1043"/>
        <v>611.76298834591887</v>
      </c>
      <c r="T3557" s="12">
        <f t="shared" si="1026"/>
        <v>-45.734835007846726</v>
      </c>
    </row>
    <row r="3558" spans="1:20" x14ac:dyDescent="0.25">
      <c r="A3558" s="57">
        <f t="shared" si="1027"/>
        <v>3858426.736686789</v>
      </c>
      <c r="B3558" s="12">
        <f t="shared" si="1044"/>
        <v>614087.68770163332</v>
      </c>
      <c r="C3558" s="57" t="str">
        <f t="shared" si="1028"/>
        <v>0.000636981770956334+0.00505958459659264i</v>
      </c>
      <c r="D3558" s="57" t="str">
        <f t="shared" si="1029"/>
        <v>0.490953338709032-1.94614208684935i</v>
      </c>
      <c r="E3558" s="57" t="str">
        <f t="shared" si="1030"/>
        <v>-25.4981360892229-19.7106517484318i</v>
      </c>
      <c r="F3558" s="57" t="str">
        <f t="shared" si="1031"/>
        <v>1.20173571342925-1.88863157885662i</v>
      </c>
      <c r="G3558" s="57" t="str">
        <f t="shared" si="1032"/>
        <v>0.312965061969711-0.463700260897065i</v>
      </c>
      <c r="H3558" s="57" t="str">
        <f t="shared" si="1033"/>
        <v>0.0133700001881529-22.2370832754032i</v>
      </c>
      <c r="I3558" s="57" t="str">
        <f t="shared" si="1034"/>
        <v>-0.118431816002057-0.0754582046149548i</v>
      </c>
      <c r="K3558" s="57" t="str">
        <f t="shared" si="1035"/>
        <v>0.000324456782764479-0.000540820468348572i</v>
      </c>
      <c r="L3558" s="57" t="str">
        <f t="shared" si="1036"/>
        <v>0.000125-0.000817064916594825i</v>
      </c>
      <c r="M3558" s="57" t="str">
        <f t="shared" si="1037"/>
        <v>0.0015-0.000393879926358478i</v>
      </c>
      <c r="N3558" s="57">
        <f t="shared" si="1038"/>
        <v>97.175561420318445</v>
      </c>
      <c r="O3558" s="57">
        <f t="shared" si="1039"/>
        <v>45.849407693232784</v>
      </c>
      <c r="P3558" s="371">
        <f t="shared" si="1040"/>
        <v>-45.849407693232784</v>
      </c>
      <c r="Q3558" s="371">
        <f t="shared" si="1041"/>
        <v>82.824438579681555</v>
      </c>
      <c r="R3558" s="12">
        <f t="shared" si="1042"/>
        <v>-97.175561420318445</v>
      </c>
      <c r="S3558" s="57">
        <f t="shared" si="1043"/>
        <v>614.08768770163329</v>
      </c>
      <c r="T3558" s="12">
        <f t="shared" si="1026"/>
        <v>-45.849407693232784</v>
      </c>
    </row>
    <row r="3559" spans="1:20" x14ac:dyDescent="0.25">
      <c r="A3559" s="57">
        <f t="shared" si="1027"/>
        <v>3873088.7582861981</v>
      </c>
      <c r="B3559" s="12">
        <f t="shared" si="1044"/>
        <v>616421.22091489949</v>
      </c>
      <c r="C3559" s="57" t="str">
        <f t="shared" si="1028"/>
        <v>0.00064723959148884+0.00499085251276854i</v>
      </c>
      <c r="D3559" s="57" t="str">
        <f t="shared" si="1029"/>
        <v>0.487475122634451-1.93967278991297i</v>
      </c>
      <c r="E3559" s="57" t="str">
        <f t="shared" si="1030"/>
        <v>-25.3677503700271-19.5086078589479i</v>
      </c>
      <c r="F3559" s="57" t="str">
        <f t="shared" si="1031"/>
        <v>1.19548168689434-1.88568699630774i</v>
      </c>
      <c r="G3559" s="57" t="str">
        <f t="shared" si="1032"/>
        <v>0.311336341294955-0.463039980869931i</v>
      </c>
      <c r="H3559" s="57" t="str">
        <f t="shared" si="1033"/>
        <v>0.0132272081927076-22.1527654803721i</v>
      </c>
      <c r="I3559" s="57" t="str">
        <f t="shared" si="1034"/>
        <v>-0.117799277595156-0.0747806459281615i</v>
      </c>
      <c r="K3559" s="57" t="str">
        <f t="shared" si="1035"/>
        <v>0.00032343974113505-0.000539528610661611i</v>
      </c>
      <c r="L3559" s="57" t="str">
        <f t="shared" si="1036"/>
        <v>0.000125-0.0008139718236649i</v>
      </c>
      <c r="M3559" s="57" t="str">
        <f t="shared" si="1037"/>
        <v>0.0015-0.000392388848733291i</v>
      </c>
      <c r="N3559" s="57">
        <f t="shared" si="1038"/>
        <v>97.389173162284479</v>
      </c>
      <c r="O3559" s="57">
        <f t="shared" si="1039"/>
        <v>45.964071976876753</v>
      </c>
      <c r="P3559" s="371">
        <f t="shared" si="1040"/>
        <v>-45.964071976876753</v>
      </c>
      <c r="Q3559" s="371">
        <f t="shared" si="1041"/>
        <v>82.610826837715521</v>
      </c>
      <c r="R3559" s="12">
        <f t="shared" si="1042"/>
        <v>-97.389173162284479</v>
      </c>
      <c r="S3559" s="57">
        <f t="shared" si="1043"/>
        <v>616.42122091489944</v>
      </c>
      <c r="T3559" s="12">
        <f t="shared" si="1026"/>
        <v>-45.964071976876753</v>
      </c>
    </row>
    <row r="3560" spans="1:20" x14ac:dyDescent="0.25">
      <c r="A3560" s="57">
        <f t="shared" si="1027"/>
        <v>3887806.4955676859</v>
      </c>
      <c r="B3560" s="12">
        <f t="shared" si="1044"/>
        <v>618763.62155437609</v>
      </c>
      <c r="C3560" s="57" t="str">
        <f t="shared" si="1028"/>
        <v>0.000657037827312988+0.004922941624382i</v>
      </c>
      <c r="D3560" s="57" t="str">
        <f t="shared" si="1029"/>
        <v>0.48401991655469-1.9332186650786i</v>
      </c>
      <c r="E3560" s="57" t="str">
        <f t="shared" si="1030"/>
        <v>-25.2374848161366-19.3084562431437i</v>
      </c>
      <c r="F3560" s="57" t="str">
        <f t="shared" si="1031"/>
        <v>1.1892455352972-1.88272566896226i</v>
      </c>
      <c r="G3560" s="57" t="str">
        <f t="shared" si="1032"/>
        <v>0.309712275746066-0.462374936602601i</v>
      </c>
      <c r="H3560" s="57" t="str">
        <f t="shared" si="1033"/>
        <v>0.0130859027425969-22.0687681299602i</v>
      </c>
      <c r="I3560" s="57" t="str">
        <f t="shared" si="1034"/>
        <v>-0.117168788819626-0.0741082599922409i</v>
      </c>
      <c r="K3560" s="57" t="str">
        <f t="shared" si="1035"/>
        <v>0.000322424918082663-0.00053823716069145i</v>
      </c>
      <c r="L3560" s="57" t="str">
        <f t="shared" si="1036"/>
        <v>0.000125-0.000810890439992925i</v>
      </c>
      <c r="M3560" s="57" t="str">
        <f t="shared" si="1037"/>
        <v>0.0015-0.000390903415753428i</v>
      </c>
      <c r="N3560" s="57">
        <f t="shared" si="1038"/>
        <v>97.602025950215818</v>
      </c>
      <c r="O3560" s="57">
        <f t="shared" si="1039"/>
        <v>46.078827340444661</v>
      </c>
      <c r="P3560" s="371">
        <f t="shared" si="1040"/>
        <v>-46.078827340444661</v>
      </c>
      <c r="Q3560" s="371">
        <f t="shared" si="1041"/>
        <v>82.397974049784182</v>
      </c>
      <c r="R3560" s="12">
        <f t="shared" si="1042"/>
        <v>-97.602025950215818</v>
      </c>
      <c r="S3560" s="57">
        <f t="shared" si="1043"/>
        <v>618.76362155437607</v>
      </c>
      <c r="T3560" s="12">
        <f t="shared" si="1026"/>
        <v>-46.078827340444661</v>
      </c>
    </row>
    <row r="3561" spans="1:20" x14ac:dyDescent="0.25">
      <c r="A3561" s="57">
        <f t="shared" si="1027"/>
        <v>3902580.1602508426</v>
      </c>
      <c r="B3561" s="12">
        <f t="shared" si="1044"/>
        <v>621114.92331628269</v>
      </c>
      <c r="C3561" s="57" t="str">
        <f t="shared" si="1028"/>
        <v>0.000666387147786412+0.0048558447918015i</v>
      </c>
      <c r="D3561" s="57" t="str">
        <f t="shared" si="1029"/>
        <v>0.480587591315121-1.92677974568537i</v>
      </c>
      <c r="E3561" s="57" t="str">
        <f t="shared" si="1030"/>
        <v>-25.1073497258773-19.1101827485173i</v>
      </c>
      <c r="F3561" s="57" t="str">
        <f t="shared" si="1031"/>
        <v>1.18302736075975-1.87974774297781i</v>
      </c>
      <c r="G3561" s="57" t="str">
        <f t="shared" si="1032"/>
        <v>0.308092891918403-0.461705167685784i</v>
      </c>
      <c r="H3561" s="57" t="str">
        <f t="shared" si="1033"/>
        <v>0.0129460696863866-21.9850900001535i</v>
      </c>
      <c r="I3561" s="57" t="str">
        <f t="shared" si="1034"/>
        <v>-0.116540356265393-0.0734410193498106i</v>
      </c>
      <c r="K3561" s="57" t="str">
        <f t="shared" si="1035"/>
        <v>0.000321412335250791-0.000536946123776689i</v>
      </c>
      <c r="L3561" s="57" t="str">
        <f t="shared" si="1036"/>
        <v>0.000125-0.000807820721252166i</v>
      </c>
      <c r="M3561" s="57" t="str">
        <f t="shared" si="1037"/>
        <v>0.0015-0.000389423606050438i</v>
      </c>
      <c r="N3561" s="57">
        <f t="shared" si="1038"/>
        <v>97.814119756907061</v>
      </c>
      <c r="O3561" s="57">
        <f t="shared" si="1039"/>
        <v>46.193673267142408</v>
      </c>
      <c r="P3561" s="371">
        <f t="shared" si="1040"/>
        <v>-46.193673267142408</v>
      </c>
      <c r="Q3561" s="371">
        <f t="shared" si="1041"/>
        <v>82.185880243092939</v>
      </c>
      <c r="R3561" s="12">
        <f t="shared" si="1042"/>
        <v>-97.814119756907061</v>
      </c>
      <c r="S3561" s="57">
        <f t="shared" si="1043"/>
        <v>621.11492331628267</v>
      </c>
      <c r="T3561" s="12">
        <f t="shared" si="1026"/>
        <v>-46.193673267142408</v>
      </c>
    </row>
    <row r="3562" spans="1:20" x14ac:dyDescent="0.25">
      <c r="A3562" s="57">
        <f t="shared" si="1027"/>
        <v>3917409.9648597962</v>
      </c>
      <c r="B3562" s="12">
        <f t="shared" si="1044"/>
        <v>623475.16002488462</v>
      </c>
      <c r="C3562" s="57" t="str">
        <f t="shared" si="1028"/>
        <v>0.000675298040151558+0.00478955487424037i</v>
      </c>
      <c r="D3562" s="57" t="str">
        <f t="shared" si="1029"/>
        <v>0.477178018158116-1.92035606416577i</v>
      </c>
      <c r="E3562" s="57" t="str">
        <f t="shared" si="1030"/>
        <v>-24.9773551956702-18.9137732539558i</v>
      </c>
      <c r="F3562" s="57" t="str">
        <f t="shared" si="1031"/>
        <v>1.17682726378455-1.87675336506618i</v>
      </c>
      <c r="G3562" s="57" t="str">
        <f t="shared" si="1032"/>
        <v>0.3064782159856-0.461030713848746i</v>
      </c>
      <c r="H3562" s="57" t="str">
        <f t="shared" si="1033"/>
        <v>0.0128076949852143-21.9017298716722i</v>
      </c>
      <c r="I3562" s="57" t="str">
        <f t="shared" si="1034"/>
        <v>-0.11591398639315-0.0727788965461275i</v>
      </c>
      <c r="K3562" s="57" t="str">
        <f t="shared" si="1035"/>
        <v>0.00032040201406282-0.000535655505473178i</v>
      </c>
      <c r="L3562" s="57" t="str">
        <f t="shared" si="1036"/>
        <v>0.000125-0.000804762623283688i</v>
      </c>
      <c r="M3562" s="57" t="str">
        <f t="shared" si="1037"/>
        <v>0.0015-0.000387949398336757i</v>
      </c>
      <c r="N3562" s="57">
        <f t="shared" si="1038"/>
        <v>98.025454564590305</v>
      </c>
      <c r="O3562" s="57">
        <f t="shared" si="1039"/>
        <v>46.308609241707472</v>
      </c>
      <c r="P3562" s="371">
        <f t="shared" si="1040"/>
        <v>-46.308609241707472</v>
      </c>
      <c r="Q3562" s="371">
        <f t="shared" si="1041"/>
        <v>81.974545435409695</v>
      </c>
      <c r="R3562" s="12">
        <f t="shared" si="1042"/>
        <v>-98.025454564590305</v>
      </c>
      <c r="S3562" s="57">
        <f t="shared" si="1043"/>
        <v>623.47516002488464</v>
      </c>
      <c r="T3562" s="12">
        <f t="shared" si="1026"/>
        <v>-46.308609241707472</v>
      </c>
    </row>
    <row r="3563" spans="1:20" x14ac:dyDescent="0.25">
      <c r="A3563" s="57">
        <f t="shared" si="1027"/>
        <v>3932296.1227262635</v>
      </c>
      <c r="B3563" s="12">
        <f t="shared" si="1044"/>
        <v>625844.3656329792</v>
      </c>
      <c r="C3563" s="57" t="str">
        <f t="shared" si="1028"/>
        <v>0.000683780811652898+0.0047240647316185i</v>
      </c>
      <c r="D3563" s="57" t="str">
        <f t="shared" si="1029"/>
        <v>0.473791068726891-1.91394765205404i</v>
      </c>
      <c r="E3563" s="57" t="str">
        <f t="shared" si="1030"/>
        <v>-24.8475111223692-18.719213671489i</v>
      </c>
      <c r="F3563" s="57" t="str">
        <f t="shared" si="1031"/>
        <v>1.1706453432535-1.87374268247353i</v>
      </c>
      <c r="G3563" s="57" t="str">
        <f t="shared" si="1032"/>
        <v>0.304868273699228-0.460351614954136i</v>
      </c>
      <c r="H3563" s="57" t="str">
        <f t="shared" si="1033"/>
        <v>0.0126707647121456-21.8186865299518i</v>
      </c>
      <c r="I3563" s="57" t="str">
        <f t="shared" si="1034"/>
        <v>-0.115289685534087-0.072121864130728i</v>
      </c>
      <c r="K3563" s="57" t="str">
        <f t="shared" si="1035"/>
        <v>0.000319393975720636-0.000534365311550881i</v>
      </c>
      <c r="L3563" s="57" t="str">
        <f t="shared" si="1036"/>
        <v>0.000125-0.000801716102095726i</v>
      </c>
      <c r="M3563" s="57" t="str">
        <f t="shared" si="1037"/>
        <v>0.0015-0.000386480771405417i</v>
      </c>
      <c r="N3563" s="57">
        <f t="shared" si="1038"/>
        <v>98.236030364830199</v>
      </c>
      <c r="O3563" s="57">
        <f t="shared" si="1039"/>
        <v>46.423634750398136</v>
      </c>
      <c r="P3563" s="371">
        <f t="shared" si="1040"/>
        <v>-46.423634750398136</v>
      </c>
      <c r="Q3563" s="371">
        <f t="shared" si="1041"/>
        <v>81.763969635169801</v>
      </c>
      <c r="R3563" s="12">
        <f t="shared" si="1042"/>
        <v>-98.236030364830199</v>
      </c>
      <c r="S3563" s="57">
        <f t="shared" si="1043"/>
        <v>625.84436563297925</v>
      </c>
      <c r="T3563" s="12">
        <f t="shared" si="1026"/>
        <v>-46.423634750398136</v>
      </c>
    </row>
    <row r="3564" spans="1:20" x14ac:dyDescent="0.25">
      <c r="A3564" s="57">
        <f t="shared" si="1027"/>
        <v>3947238.8479926232</v>
      </c>
      <c r="B3564" s="12">
        <f t="shared" si="1044"/>
        <v>628222.57422238449</v>
      </c>
      <c r="C3564" s="57" t="str">
        <f t="shared" si="1028"/>
        <v>0.000691845591650666+0.0046593672263739i</v>
      </c>
      <c r="D3564" s="57" t="str">
        <f t="shared" si="1029"/>
        <v>0.47042661506924-1.90755453999445i</v>
      </c>
      <c r="E3564" s="57" t="str">
        <f t="shared" si="1030"/>
        <v>-24.7178272055882-18.5264899479948i</v>
      </c>
      <c r="F3564" s="57" t="str">
        <f t="shared" si="1031"/>
        <v>1.16448169642679-1.87071584296041i</v>
      </c>
      <c r="G3564" s="57" t="str">
        <f t="shared" si="1032"/>
        <v>0.303263090388519-0.459667910992842i</v>
      </c>
      <c r="H3564" s="57" t="str">
        <f t="shared" si="1033"/>
        <v>0.0125352650515321-21.735958765124i</v>
      </c>
      <c r="I3564" s="57" t="str">
        <f t="shared" si="1034"/>
        <v>-0.114667459889626-0.0714698946590603i</v>
      </c>
      <c r="K3564" s="57" t="str">
        <f t="shared" si="1035"/>
        <v>0.000318388241203254-0.000533075547990704i</v>
      </c>
      <c r="L3564" s="57" t="str">
        <f t="shared" si="1036"/>
        <v>0.000125-0.000798681113863046i</v>
      </c>
      <c r="M3564" s="57" t="str">
        <f t="shared" si="1037"/>
        <v>0.0015-0.000385017704129723i</v>
      </c>
      <c r="N3564" s="57">
        <f t="shared" si="1038"/>
        <v>98.44584715841475</v>
      </c>
      <c r="O3564" s="57">
        <f t="shared" si="1039"/>
        <v>46.538749280984597</v>
      </c>
      <c r="P3564" s="371">
        <f t="shared" si="1040"/>
        <v>-46.538749280984597</v>
      </c>
      <c r="Q3564" s="371">
        <f t="shared" si="1041"/>
        <v>81.55415284158525</v>
      </c>
      <c r="R3564" s="12">
        <f t="shared" si="1042"/>
        <v>-98.44584715841475</v>
      </c>
      <c r="S3564" s="57">
        <f t="shared" si="1043"/>
        <v>628.22257422238454</v>
      </c>
      <c r="T3564" s="12">
        <f t="shared" ref="T3564:T3627" si="1045">P3564</f>
        <v>-46.538749280984597</v>
      </c>
    </row>
    <row r="3565" spans="1:20" x14ac:dyDescent="0.25">
      <c r="A3565" s="57">
        <f t="shared" ref="A3565:A3628" si="1046">2*PI()*B3565</f>
        <v>3962238.3556149951</v>
      </c>
      <c r="B3565" s="12">
        <f t="shared" si="1044"/>
        <v>630609.82000442955</v>
      </c>
      <c r="C3565" s="57" t="str">
        <f t="shared" ref="C3565:C3628" si="1047">IMPRODUCT(D3565,E3565,$C$40,,K3565,$C$41)</f>
        <v>0.000699502333731773+0.00459545522522593i</v>
      </c>
      <c r="D3565" s="57" t="str">
        <f t="shared" ref="D3565:D3628" si="1048">IMDIV(IMPRODUCT($C$37,$C$38,COMPLEX(1,A3565/$C$38)),IMSUM(-1*A3565*A3565/$C$39,COMPLEX(0,1*A3565)))</f>
        <v>0.467084529641158-1.90117675774951i</v>
      </c>
      <c r="E3565" s="57" t="str">
        <f t="shared" ref="E3565:E3628" si="1049">IMDIV(IMPRODUCT(IMSUM(F3565,G3565),$C$29,H3565),IMSUM(1,I3565))</f>
        <v>-24.588312950025-18.3355880668562i</v>
      </c>
      <c r="F3565" s="57" t="str">
        <f t="shared" ref="F3565:F3628" si="1050">IMDIV(IMPRODUCT($C$14,$C$15,COMPLEX(1,A3565/$C$15)),IMSUM(-1*A3565*A3565/$C$16,COMPLEX(0,A3565)))</f>
        <v>1.15833641894209-1.86767299478202i</v>
      </c>
      <c r="G3565" s="57" t="str">
        <f t="shared" ref="G3565:G3628" si="1051">IMDIV(1,COMPLEX(1,A3565*$C$9*$C$10))</f>
        <v>0.301662690960151-0.458979642078852i</v>
      </c>
      <c r="H3565" s="57" t="str">
        <f t="shared" ref="H3565:H3628" si="1052">IMDIV($C$3,IMSUM(K3565,COMPLEX(0,$C$28*A3565)))</f>
        <v>0.0124011822983704-21.6535453719978i</v>
      </c>
      <c r="I3565" s="57" t="str">
        <f t="shared" ref="I3565:I3628" si="1053">IMPRODUCT(F3565,$C$29,H3565,$C$31)</f>
        <v>-0.114047315531196-0.0708229606941124i</v>
      </c>
      <c r="K3565" s="57" t="str">
        <f t="shared" ref="K3565:K3628" si="1054">IF($C$26&lt;=0,IMDIV(1,IMSUM(IMDIV(1,L3565),1/$C$18)),IMDIV(1,IMSUM(IMDIV(1,L3565),1/$C$18,IMDIV(1,M3565))))</f>
        <v>0.000317384831265466-0.000531786220981324i</v>
      </c>
      <c r="L3565" s="57" t="str">
        <f t="shared" ref="L3565:L3628" si="1055">IMSUM($C$21/$C$22,IMDIV(1,COMPLEX(0,$C$20*$C$22*A3565)))</f>
        <v>0.000125-0.000795657614926324i</v>
      </c>
      <c r="M3565" s="57" t="str">
        <f t="shared" ref="M3565:M3628" si="1056">IMSUM($C$25/$C$26,IMDIV(1,COMPLEX(0,$C$24*$C$26*A3565)))</f>
        <v>0.0015-0.000383560175462964i</v>
      </c>
      <c r="N3565" s="57">
        <f t="shared" ref="N3565:N3628" si="1057">ABS(R3565)</f>
        <v>98.654904955255574</v>
      </c>
      <c r="O3565" s="57">
        <f t="shared" ref="O3565:O3628" si="1058">ABS(P3565)</f>
        <v>46.653952322739286</v>
      </c>
      <c r="P3565" s="371">
        <f t="shared" ref="P3565:P3628" si="1059">20*LOG10(IMABS(C3565))</f>
        <v>-46.653952322739286</v>
      </c>
      <c r="Q3565" s="371">
        <f t="shared" ref="Q3565:Q3628" si="1060">IMARGUMENT(C3565)*180/PI()</f>
        <v>81.345095044744426</v>
      </c>
      <c r="R3565" s="12">
        <f t="shared" ref="R3565:R3628" si="1061">IF(Q3565&lt;0,Q3565+180,Q3565-180)</f>
        <v>-98.654904955255574</v>
      </c>
      <c r="S3565" s="57">
        <f t="shared" ref="S3565:S3628" si="1062">B3565/1000</f>
        <v>630.60982000442959</v>
      </c>
      <c r="T3565" s="12">
        <f t="shared" si="1045"/>
        <v>-46.653952322739286</v>
      </c>
    </row>
    <row r="3566" spans="1:20" x14ac:dyDescent="0.25">
      <c r="A3566" s="57">
        <f t="shared" si="1046"/>
        <v>3977294.8613663325</v>
      </c>
      <c r="B3566" s="12">
        <f t="shared" ref="B3566:B3629" si="1063">B3565*(1+B$42)</f>
        <v>633006.13732044643</v>
      </c>
      <c r="C3566" s="57" t="str">
        <f t="shared" si="1047"/>
        <v>0.000706760817816139+0.00453232160089074i</v>
      </c>
      <c r="D3566" s="57" t="str">
        <f t="shared" si="1048"/>
        <v>0.463764685310385-1.89481433420822i</v>
      </c>
      <c r="E3566" s="57" t="str">
        <f t="shared" si="1049"/>
        <v>-24.4589776677761-18.1464940495723i</v>
      </c>
      <c r="F3566" s="57" t="str">
        <f t="shared" si="1050"/>
        <v>1.15220960481404-1.86461428666847i</v>
      </c>
      <c r="G3566" s="57" t="str">
        <f t="shared" si="1051"/>
        <v>0.30006709989813-0.458286848444133i</v>
      </c>
      <c r="H3566" s="57" t="str">
        <f t="shared" si="1052"/>
        <v>0.012268502857666-21.5714451500407i</v>
      </c>
      <c r="I3566" s="57" t="str">
        <f t="shared" si="1053"/>
        <v>-0.113429258400038-0.0701810348080348i</v>
      </c>
      <c r="K3566" s="57" t="str">
        <f t="shared" si="1054"/>
        <v>0.000316383766436558-0.000530497336916005i</v>
      </c>
      <c r="L3566" s="57" t="str">
        <f t="shared" si="1055"/>
        <v>0.000125-0.000792645561791518i</v>
      </c>
      <c r="M3566" s="57" t="str">
        <f t="shared" si="1056"/>
        <v>0.0015-0.000382108164438099i</v>
      </c>
      <c r="N3566" s="57">
        <f t="shared" si="1057"/>
        <v>98.863203774285054</v>
      </c>
      <c r="O3566" s="57">
        <f t="shared" si="1058"/>
        <v>46.769243366427268</v>
      </c>
      <c r="P3566" s="371">
        <f t="shared" si="1059"/>
        <v>-46.769243366427268</v>
      </c>
      <c r="Q3566" s="371">
        <f t="shared" si="1060"/>
        <v>81.136796225714946</v>
      </c>
      <c r="R3566" s="12">
        <f t="shared" si="1061"/>
        <v>-98.863203774285054</v>
      </c>
      <c r="S3566" s="57">
        <f t="shared" si="1062"/>
        <v>633.00613732044644</v>
      </c>
      <c r="T3566" s="12">
        <f t="shared" si="1045"/>
        <v>-46.769243366427268</v>
      </c>
    </row>
    <row r="3567" spans="1:20" x14ac:dyDescent="0.25">
      <c r="A3567" s="57">
        <f t="shared" si="1046"/>
        <v>3992408.5818395251</v>
      </c>
      <c r="B3567" s="12">
        <f t="shared" si="1063"/>
        <v>635411.5606422642</v>
      </c>
      <c r="C3567" s="57" t="str">
        <f t="shared" si="1047"/>
        <v>0.000713630652258299+0.0044699592337494i</v>
      </c>
      <c r="D3567" s="57" t="str">
        <f t="shared" si="1048"/>
        <v>0.46046695535986-1.88846729739426i</v>
      </c>
      <c r="E3567" s="57" t="str">
        <f t="shared" si="1049"/>
        <v>-24.3298304806432-17.9591939573223i</v>
      </c>
      <c r="F3567" s="57" t="str">
        <f t="shared" si="1050"/>
        <v>1.14610134643404-1.86153986780506i</v>
      </c>
      <c r="G3567" s="57" t="str">
        <f t="shared" si="1051"/>
        <v>0.298476341263713-0.457589570433528i</v>
      </c>
      <c r="H3567" s="57" t="str">
        <f t="shared" si="1052"/>
        <v>0.0121372132437978-21.4896569033602i</v>
      </c>
      <c r="I3567" s="57" t="str">
        <f t="shared" si="1053"/>
        <v>-0.112813294307021-0.0695440895837625i</v>
      </c>
      <c r="K3567" s="57" t="str">
        <f t="shared" si="1054"/>
        <v>0.00031538506701906-0.0005292089023894i</v>
      </c>
      <c r="L3567" s="57" t="str">
        <f t="shared" si="1055"/>
        <v>0.000125-0.000789644911129225i</v>
      </c>
      <c r="M3567" s="57" t="str">
        <f t="shared" si="1056"/>
        <v>0.0015-0.000380661650167463i</v>
      </c>
      <c r="N3567" s="57">
        <f t="shared" si="1057"/>
        <v>99.070743643356082</v>
      </c>
      <c r="O3567" s="57">
        <f t="shared" si="1058"/>
        <v>46.884621904296928</v>
      </c>
      <c r="P3567" s="371">
        <f t="shared" si="1059"/>
        <v>-46.884621904296928</v>
      </c>
      <c r="Q3567" s="371">
        <f t="shared" si="1060"/>
        <v>80.929256356643918</v>
      </c>
      <c r="R3567" s="12">
        <f t="shared" si="1061"/>
        <v>-99.070743643356082</v>
      </c>
      <c r="S3567" s="57">
        <f t="shared" si="1062"/>
        <v>635.41156064226425</v>
      </c>
      <c r="T3567" s="12">
        <f t="shared" si="1045"/>
        <v>-46.884621904296928</v>
      </c>
    </row>
    <row r="3568" spans="1:20" x14ac:dyDescent="0.25">
      <c r="A3568" s="57">
        <f t="shared" si="1046"/>
        <v>4007579.7344505149</v>
      </c>
      <c r="B3568" s="12">
        <f t="shared" si="1063"/>
        <v>637826.12457270478</v>
      </c>
      <c r="C3568" s="57" t="str">
        <f t="shared" si="1047"/>
        <v>0.000720121275943818+0.00440836101346948i</v>
      </c>
      <c r="D3568" s="57" t="str">
        <f t="shared" si="1048"/>
        <v>0.457191213491074-1.88213567447414i</v>
      </c>
      <c r="E3568" s="57" t="str">
        <f t="shared" si="1049"/>
        <v>-24.2008803224322-17.7736738924833i</v>
      </c>
      <c r="F3568" s="57" t="str">
        <f t="shared" si="1050"/>
        <v>1.14001173457022-1.85844988781272i</v>
      </c>
      <c r="G3568" s="57" t="str">
        <f t="shared" si="1051"/>
        <v>0.296890438695424-0.456887848499676i</v>
      </c>
      <c r="H3568" s="57" t="str">
        <f t="shared" si="1052"/>
        <v>0.012007300079886-21.4081794406847i</v>
      </c>
      <c r="I3568" s="57" t="str">
        <f t="shared" si="1053"/>
        <v>-0.112199428932501-0.068912097616623i</v>
      </c>
      <c r="K3568" s="57" t="str">
        <f t="shared" si="1054"/>
        <v>0.00031438875308754-0.000527920924194354i</v>
      </c>
      <c r="L3568" s="57" t="str">
        <f t="shared" si="1055"/>
        <v>0.000125-0.000786655619774088i</v>
      </c>
      <c r="M3568" s="57" t="str">
        <f t="shared" si="1056"/>
        <v>0.0015-0.000379220611842462i</v>
      </c>
      <c r="N3568" s="57">
        <f t="shared" si="1057"/>
        <v>99.277524599146673</v>
      </c>
      <c r="O3568" s="57">
        <f t="shared" si="1058"/>
        <v>47.000087430070757</v>
      </c>
      <c r="P3568" s="371">
        <f t="shared" si="1059"/>
        <v>-47.000087430070757</v>
      </c>
      <c r="Q3568" s="371">
        <f t="shared" si="1060"/>
        <v>80.722475400853327</v>
      </c>
      <c r="R3568" s="12">
        <f t="shared" si="1061"/>
        <v>-99.277524599146673</v>
      </c>
      <c r="S3568" s="57">
        <f t="shared" si="1062"/>
        <v>637.82612457270477</v>
      </c>
      <c r="T3568" s="12">
        <f t="shared" si="1045"/>
        <v>-47.000087430070757</v>
      </c>
    </row>
    <row r="3569" spans="1:20" x14ac:dyDescent="0.25">
      <c r="A3569" s="57">
        <f t="shared" si="1046"/>
        <v>4022808.5374414274</v>
      </c>
      <c r="B3569" s="12">
        <f t="shared" si="1063"/>
        <v>640249.86384608108</v>
      </c>
      <c r="C3569" s="57" t="str">
        <f t="shared" si="1047"/>
        <v>0.00072624196037933+0.00434751984058096i</v>
      </c>
      <c r="D3569" s="57" t="str">
        <f t="shared" si="1048"/>
        <v>0.453937333827347-1.87581949176534i</v>
      </c>
      <c r="E3569" s="57" t="str">
        <f t="shared" si="1049"/>
        <v>-24.0721359412412-17.5899200001044i</v>
      </c>
      <c r="F3569" s="57" t="str">
        <f t="shared" si="1050"/>
        <v>1.13394085836775-1.8553444967284i</v>
      </c>
      <c r="G3569" s="57" t="str">
        <f t="shared" si="1051"/>
        <v>0.295309415409118-0.456181723197941i</v>
      </c>
      <c r="H3569" s="57" t="str">
        <f t="shared" si="1052"/>
        <v>0.0118787500971617-21.3270115753451i</v>
      </c>
      <c r="I3569" s="57" t="str">
        <f t="shared" si="1053"/>
        <v>-0.111587667826187-0.0682850315159449i</v>
      </c>
      <c r="K3569" s="57" t="str">
        <f t="shared" si="1054"/>
        <v>0.000313394844487445-0.000526633409318692i</v>
      </c>
      <c r="L3569" s="57" t="str">
        <f t="shared" si="1055"/>
        <v>0.000125-0.000783677644724134i</v>
      </c>
      <c r="M3569" s="57" t="str">
        <f t="shared" si="1056"/>
        <v>0.0015-0.000377785028733275i</v>
      </c>
      <c r="N3569" s="57">
        <f t="shared" si="1057"/>
        <v>99.483546687061477</v>
      </c>
      <c r="O3569" s="57">
        <f t="shared" si="1058"/>
        <v>47.115639438936199</v>
      </c>
      <c r="P3569" s="371">
        <f t="shared" si="1059"/>
        <v>-47.115639438936199</v>
      </c>
      <c r="Q3569" s="371">
        <f t="shared" si="1060"/>
        <v>80.516453312938523</v>
      </c>
      <c r="R3569" s="12">
        <f t="shared" si="1061"/>
        <v>-99.483546687061477</v>
      </c>
      <c r="S3569" s="57">
        <f t="shared" si="1062"/>
        <v>640.2498638460811</v>
      </c>
      <c r="T3569" s="12">
        <f t="shared" si="1045"/>
        <v>-47.115639438936199</v>
      </c>
    </row>
    <row r="3570" spans="1:20" x14ac:dyDescent="0.25">
      <c r="A3570" s="57">
        <f t="shared" si="1046"/>
        <v>4038095.2098837048</v>
      </c>
      <c r="B3570" s="12">
        <f t="shared" si="1063"/>
        <v>642682.81332869618</v>
      </c>
      <c r="C3570" s="57" t="str">
        <f t="shared" si="1047"/>
        <v>0.000732001811776432+0.00428742862800754i</v>
      </c>
      <c r="D3570" s="57" t="str">
        <f t="shared" si="1048"/>
        <v>0.450705190916982-1.8695187747444i</v>
      </c>
      <c r="E3570" s="57" t="str">
        <f t="shared" si="1049"/>
        <v>-23.9436059017428-17.4079184693361i</v>
      </c>
      <c r="F3570" s="57" t="str">
        <f t="shared" si="1050"/>
        <v>1.12788880534936-1.85222384498575i</v>
      </c>
      <c r="G3570" s="57" t="str">
        <f t="shared" si="1051"/>
        <v>0.293733294198128-0.455471235181371i</v>
      </c>
      <c r="H3570" s="57" t="str">
        <f t="shared" si="1052"/>
        <v>0.0117515501343408-21.2461521252565i</v>
      </c>
      <c r="I3570" s="57" t="str">
        <f t="shared" si="1053"/>
        <v>-0.110978016407052-0.0676628639066578i</v>
      </c>
      <c r="K3570" s="57" t="str">
        <f t="shared" si="1054"/>
        <v>0.000312403360834023-0.000525346364942024i</v>
      </c>
      <c r="L3570" s="57" t="str">
        <f t="shared" si="1055"/>
        <v>0.000125-0.000780710943140202i</v>
      </c>
      <c r="M3570" s="57" t="str">
        <f t="shared" si="1056"/>
        <v>0.0015-0.000376354880188559i</v>
      </c>
      <c r="N3570" s="57">
        <f t="shared" si="1057"/>
        <v>99.688809961139498</v>
      </c>
      <c r="O3570" s="57">
        <f t="shared" si="1058"/>
        <v>47.231277427535431</v>
      </c>
      <c r="P3570" s="371">
        <f t="shared" si="1059"/>
        <v>-47.231277427535431</v>
      </c>
      <c r="Q3570" s="371">
        <f t="shared" si="1060"/>
        <v>80.311190038860502</v>
      </c>
      <c r="R3570" s="12">
        <f t="shared" si="1061"/>
        <v>-99.688809961139498</v>
      </c>
      <c r="S3570" s="57">
        <f t="shared" si="1062"/>
        <v>642.68281332869617</v>
      </c>
      <c r="T3570" s="12">
        <f t="shared" si="1045"/>
        <v>-47.231277427535431</v>
      </c>
    </row>
    <row r="3571" spans="1:20" x14ac:dyDescent="0.25">
      <c r="A3571" s="57">
        <f t="shared" si="1046"/>
        <v>4053439.9716812628</v>
      </c>
      <c r="B3571" s="12">
        <f t="shared" si="1063"/>
        <v>645125.00801934523</v>
      </c>
      <c r="C3571" s="57" t="str">
        <f t="shared" si="1047"/>
        <v>0.00073740977312809+0.00422808030255281i</v>
      </c>
      <c r="D3571" s="57" t="str">
        <f t="shared" si="1048"/>
        <v>0.447494659736395-1.863233548055i</v>
      </c>
      <c r="E3571" s="57" t="str">
        <f t="shared" si="1049"/>
        <v>-23.8152985874524-17.2276555348173i</v>
      </c>
      <c r="F3571" s="57" t="str">
        <f t="shared" si="1050"/>
        <v>1.12185566141621-1.84908808339563i</v>
      </c>
      <c r="G3571" s="57" t="str">
        <f t="shared" si="1051"/>
        <v>0.292162097433467-0.454756425195669i</v>
      </c>
      <c r="H3571" s="57" t="str">
        <f t="shared" si="1052"/>
        <v>0.0116256871369968-21.1655999128998i</v>
      </c>
      <c r="I3571" s="57" t="str">
        <f t="shared" si="1053"/>
        <v>-0.11037047996326-0.0670455674308894i</v>
      </c>
      <c r="K3571" s="57" t="str">
        <f t="shared" si="1054"/>
        <v>0.000311414321511201-0.0005240597984325i</v>
      </c>
      <c r="L3571" s="57" t="str">
        <f t="shared" si="1055"/>
        <v>0.000125-0.000777755472345287i</v>
      </c>
      <c r="M3571" s="57" t="str">
        <f t="shared" si="1056"/>
        <v>0.0015-0.000374930145635145i</v>
      </c>
      <c r="N3571" s="57">
        <f t="shared" si="1057"/>
        <v>99.893314483960467</v>
      </c>
      <c r="O3571" s="57">
        <f t="shared" si="1058"/>
        <v>47.347000893956988</v>
      </c>
      <c r="P3571" s="371">
        <f t="shared" si="1059"/>
        <v>-47.347000893956988</v>
      </c>
      <c r="Q3571" s="371">
        <f t="shared" si="1060"/>
        <v>80.106685516039533</v>
      </c>
      <c r="R3571" s="12">
        <f t="shared" si="1061"/>
        <v>-99.893314483960467</v>
      </c>
      <c r="S3571" s="57">
        <f t="shared" si="1062"/>
        <v>645.12500801934527</v>
      </c>
      <c r="T3571" s="12">
        <f t="shared" si="1045"/>
        <v>-47.347000893956988</v>
      </c>
    </row>
    <row r="3572" spans="1:20" x14ac:dyDescent="0.25">
      <c r="A3572" s="57">
        <f t="shared" si="1046"/>
        <v>4068843.0435736519</v>
      </c>
      <c r="B3572" s="12">
        <f t="shared" si="1063"/>
        <v>647576.48304981878</v>
      </c>
      <c r="C3572" s="57" t="str">
        <f t="shared" si="1047"/>
        <v>0.000742474626277562+0.00416946780634307i</v>
      </c>
      <c r="D3572" s="57" t="str">
        <f t="shared" si="1048"/>
        <v>0.444305615693084-1.85696383551595i</v>
      </c>
      <c r="E3572" s="57" t="str">
        <f t="shared" si="1049"/>
        <v>-23.6872222029871-17.0491174780163i</v>
      </c>
      <c r="F3572" s="57" t="str">
        <f t="shared" si="1050"/>
        <v>1.1158415108488-1.84593736312682i</v>
      </c>
      <c r="G3572" s="57" t="str">
        <f t="shared" si="1051"/>
        <v>0.290595847064118-0.454037334074199i</v>
      </c>
      <c r="H3572" s="57" t="str">
        <f t="shared" si="1052"/>
        <v>0.0115011481569394-21.0853537653029i</v>
      </c>
      <c r="I3572" s="57" t="str">
        <f t="shared" si="1053"/>
        <v>-0.109765063652107-0.0664331147495415i</v>
      </c>
      <c r="K3572" s="57" t="str">
        <f t="shared" si="1054"/>
        <v>0.000310427745670619-0.000522773717343611i</v>
      </c>
      <c r="L3572" s="57" t="str">
        <f t="shared" si="1055"/>
        <v>0.000125-0.000774811189823959i</v>
      </c>
      <c r="M3572" s="57" t="str">
        <f t="shared" si="1056"/>
        <v>0.0015-0.00037351080457775i</v>
      </c>
      <c r="N3572" s="57">
        <f t="shared" si="1057"/>
        <v>100.09706032655477</v>
      </c>
      <c r="O3572" s="57">
        <f t="shared" si="1058"/>
        <v>47.462809337726675</v>
      </c>
      <c r="P3572" s="371">
        <f t="shared" si="1059"/>
        <v>-47.462809337726675</v>
      </c>
      <c r="Q3572" s="371">
        <f t="shared" si="1060"/>
        <v>79.902939673445232</v>
      </c>
      <c r="R3572" s="12">
        <f t="shared" si="1061"/>
        <v>-100.09706032655477</v>
      </c>
      <c r="S3572" s="57">
        <f t="shared" si="1062"/>
        <v>647.57648304981876</v>
      </c>
      <c r="T3572" s="12">
        <f t="shared" si="1045"/>
        <v>-47.462809337726675</v>
      </c>
    </row>
    <row r="3573" spans="1:20" x14ac:dyDescent="0.25">
      <c r="A3573" s="57">
        <f t="shared" si="1046"/>
        <v>4084304.6471392312</v>
      </c>
      <c r="B3573" s="12">
        <f t="shared" si="1063"/>
        <v>650037.27368540806</v>
      </c>
      <c r="C3573" s="57" t="str">
        <f t="shared" si="1047"/>
        <v>0.000747204993979143+0.00411158409822762i</v>
      </c>
      <c r="D3573" s="57" t="str">
        <f t="shared" si="1048"/>
        <v>0.441137934628572-1.85070966012927i</v>
      </c>
      <c r="E3573" s="57" t="str">
        <f t="shared" si="1049"/>
        <v>-23.5593847763159-16.8722906285354i</v>
      </c>
      <c r="F3573" s="57" t="str">
        <f t="shared" si="1050"/>
        <v>1.10984643630846-1.84277183568692i</v>
      </c>
      <c r="G3573" s="57" t="str">
        <f t="shared" si="1051"/>
        <v>0.289034564617351-0.453314002732994i</v>
      </c>
      <c r="H3573" s="57" t="str">
        <f t="shared" si="1052"/>
        <v>0.0113779203515926-21.0054125140232i</v>
      </c>
      <c r="I3573" s="57" t="str">
        <f t="shared" si="1053"/>
        <v>-0.109161772500011-0.0658254785438823i</v>
      </c>
      <c r="K3573" s="57" t="str">
        <f t="shared" si="1054"/>
        <v>0.000309443652230605-0.000521488129410937i</v>
      </c>
      <c r="L3573" s="57" t="str">
        <f t="shared" si="1055"/>
        <v>0.000125-0.000771878053221718i</v>
      </c>
      <c r="M3573" s="57" t="str">
        <f t="shared" si="1056"/>
        <v>0.0015-0.000372096836598675i</v>
      </c>
      <c r="N3573" s="57">
        <f t="shared" si="1057"/>
        <v>100.30004756831393</v>
      </c>
      <c r="O3573" s="57">
        <f t="shared" si="1058"/>
        <v>47.578702259797794</v>
      </c>
      <c r="P3573" s="371">
        <f t="shared" si="1059"/>
        <v>-47.578702259797794</v>
      </c>
      <c r="Q3573" s="371">
        <f t="shared" si="1060"/>
        <v>79.699952431686071</v>
      </c>
      <c r="R3573" s="12">
        <f t="shared" si="1061"/>
        <v>-100.30004756831393</v>
      </c>
      <c r="S3573" s="57">
        <f t="shared" si="1062"/>
        <v>650.03727368540808</v>
      </c>
      <c r="T3573" s="12">
        <f t="shared" si="1045"/>
        <v>-47.578702259797794</v>
      </c>
    </row>
    <row r="3574" spans="1:20" x14ac:dyDescent="0.25">
      <c r="A3574" s="57">
        <f t="shared" si="1046"/>
        <v>4099825.0047983606</v>
      </c>
      <c r="B3574" s="12">
        <f t="shared" si="1063"/>
        <v>652507.41532541264</v>
      </c>
      <c r="C3574" s="57" t="str">
        <f t="shared" si="1047"/>
        <v>0.00075160934195018+0.00405442215513626i</v>
      </c>
      <c r="D3574" s="57" t="str">
        <f t="shared" si="1048"/>
        <v>0.437991492821221-1.84447104408806i</v>
      </c>
      <c r="E3574" s="57" t="str">
        <f t="shared" si="1049"/>
        <v>-23.431794160996-16.6971613653686i</v>
      </c>
      <c r="F3574" s="57" t="str">
        <f t="shared" si="1050"/>
        <v>1.10387051883877-1.83959165290315i</v>
      </c>
      <c r="G3574" s="57" t="str">
        <f t="shared" si="1051"/>
        <v>0.287478271199149-0.452586472165814i</v>
      </c>
      <c r="H3574" s="57" t="str">
        <f t="shared" si="1052"/>
        <v>0.0112559909833771-20.925774995129i</v>
      </c>
      <c r="I3574" s="57" t="str">
        <f t="shared" si="1053"/>
        <v>-0.108560611402508-0.0652226315171076i</v>
      </c>
      <c r="K3574" s="57" t="str">
        <f t="shared" si="1054"/>
        <v>0.000308462059875291-0.000520203042548944i</v>
      </c>
      <c r="L3574" s="57" t="str">
        <f t="shared" si="1055"/>
        <v>0.000125-0.000768956020344406i</v>
      </c>
      <c r="M3574" s="57" t="str">
        <f t="shared" si="1056"/>
        <v>0.0015-0.000370688221357517i</v>
      </c>
      <c r="N3574" s="57">
        <f t="shared" si="1057"/>
        <v>100.50227629690312</v>
      </c>
      <c r="O3574" s="57">
        <f t="shared" si="1058"/>
        <v>47.694679162542457</v>
      </c>
      <c r="P3574" s="371">
        <f t="shared" si="1059"/>
        <v>-47.694679162542457</v>
      </c>
      <c r="Q3574" s="371">
        <f t="shared" si="1060"/>
        <v>79.497723703096881</v>
      </c>
      <c r="R3574" s="12">
        <f t="shared" si="1061"/>
        <v>-100.50227629690312</v>
      </c>
      <c r="S3574" s="57">
        <f t="shared" si="1062"/>
        <v>652.50741532541269</v>
      </c>
      <c r="T3574" s="12">
        <f t="shared" si="1045"/>
        <v>-47.694679162542457</v>
      </c>
    </row>
    <row r="3575" spans="1:20" x14ac:dyDescent="0.25">
      <c r="A3575" s="57">
        <f t="shared" si="1046"/>
        <v>4115404.3398165945</v>
      </c>
      <c r="B3575" s="12">
        <f t="shared" si="1063"/>
        <v>654986.94350364921</v>
      </c>
      <c r="C3575" s="57" t="str">
        <f t="shared" si="1047"/>
        <v>0.000755695980914011+0.00399797497339555i</v>
      </c>
      <c r="D3575" s="57" t="str">
        <f t="shared" si="1048"/>
        <v>0.434866166989002-1.83824800878451i</v>
      </c>
      <c r="E3575" s="57" t="str">
        <f t="shared" si="1049"/>
        <v>-23.304458038399-16.5237161181228i</v>
      </c>
      <c r="F3575" s="57" t="str">
        <f t="shared" si="1050"/>
        <v>1.09791383786745-1.83639696690338i</v>
      </c>
      <c r="G3575" s="57" t="str">
        <f t="shared" si="1051"/>
        <v>0.285926987494677-0.451854783439211i</v>
      </c>
      <c r="H3575" s="57" t="str">
        <f t="shared" si="1052"/>
        <v>0.0111353474190934-20.8464400491816i</v>
      </c>
      <c r="I3575" s="57" t="str">
        <f t="shared" si="1053"/>
        <v>-0.107961585124275-0.0646245463959086i</v>
      </c>
      <c r="K3575" s="57" t="str">
        <f t="shared" si="1054"/>
        <v>0.000307482987053691-0.000518918464847733i</v>
      </c>
      <c r="L3575" s="57" t="str">
        <f t="shared" si="1055"/>
        <v>0.000125-0.00076604504915761i</v>
      </c>
      <c r="M3575" s="57" t="str">
        <f t="shared" si="1056"/>
        <v>0.0015-0.000369284938590871i</v>
      </c>
      <c r="N3575" s="57">
        <f t="shared" si="1057"/>
        <v>100.70374660817559</v>
      </c>
      <c r="O3575" s="57">
        <f t="shared" si="1058"/>
        <v>47.810739549742401</v>
      </c>
      <c r="P3575" s="371">
        <f t="shared" si="1059"/>
        <v>-47.810739549742401</v>
      </c>
      <c r="Q3575" s="371">
        <f t="shared" si="1060"/>
        <v>79.296253391824408</v>
      </c>
      <c r="R3575" s="12">
        <f t="shared" si="1061"/>
        <v>-100.70374660817559</v>
      </c>
      <c r="S3575" s="57">
        <f t="shared" si="1062"/>
        <v>654.98694350364917</v>
      </c>
      <c r="T3575" s="12">
        <f t="shared" si="1045"/>
        <v>-47.810739549742401</v>
      </c>
    </row>
    <row r="3576" spans="1:20" x14ac:dyDescent="0.25">
      <c r="A3576" s="57">
        <f t="shared" si="1046"/>
        <v>4131042.8763078973</v>
      </c>
      <c r="B3576" s="12">
        <f t="shared" si="1063"/>
        <v>657475.89388896304</v>
      </c>
      <c r="C3576" s="57" t="str">
        <f t="shared" si="1047"/>
        <v>0.000759473068633183+0.00394223557000393i</v>
      </c>
      <c r="D3576" s="57" t="str">
        <f t="shared" si="1048"/>
        <v>0.431761834292147-1.83204057481774i</v>
      </c>
      <c r="E3576" s="57" t="str">
        <f t="shared" si="1049"/>
        <v>-23.1773839199235-16.3519413681963i</v>
      </c>
      <c r="F3576" s="57" t="str">
        <f t="shared" si="1050"/>
        <v>1.09197647120835-1.83318793009719i</v>
      </c>
      <c r="G3576" s="57" t="str">
        <f t="shared" si="1051"/>
        <v>0.284380733768807-0.451118977687618i</v>
      </c>
      <c r="H3576" s="57" t="str">
        <f t="shared" si="1052"/>
        <v>0.0110159771293074-20.7674065212172i</v>
      </c>
      <c r="I3576" s="57" t="str">
        <f t="shared" si="1053"/>
        <v>-0.107364698299183-0.0640311959320232i</v>
      </c>
      <c r="K3576" s="57" t="str">
        <f t="shared" si="1054"/>
        <v>0.000306506451978882-0.000517634404569814i</v>
      </c>
      <c r="L3576" s="57" t="str">
        <f t="shared" si="1055"/>
        <v>0.000125-0.000763145097786024i</v>
      </c>
      <c r="M3576" s="57" t="str">
        <f t="shared" si="1056"/>
        <v>0.0015-0.000367886968112045i</v>
      </c>
      <c r="N3576" s="57">
        <f t="shared" si="1057"/>
        <v>100.9044586060877</v>
      </c>
      <c r="O3576" s="57">
        <f t="shared" si="1058"/>
        <v>47.92688292658034</v>
      </c>
      <c r="P3576" s="371">
        <f t="shared" si="1059"/>
        <v>-47.92688292658034</v>
      </c>
      <c r="Q3576" s="371">
        <f t="shared" si="1060"/>
        <v>79.095541393912299</v>
      </c>
      <c r="R3576" s="12">
        <f t="shared" si="1061"/>
        <v>-100.9044586060877</v>
      </c>
      <c r="S3576" s="57">
        <f t="shared" si="1062"/>
        <v>657.47589388896301</v>
      </c>
      <c r="T3576" s="12">
        <f t="shared" si="1045"/>
        <v>-47.92688292658034</v>
      </c>
    </row>
    <row r="3577" spans="1:20" x14ac:dyDescent="0.25">
      <c r="A3577" s="57">
        <f t="shared" si="1046"/>
        <v>4146740.8392378674</v>
      </c>
      <c r="B3577" s="12">
        <f t="shared" si="1063"/>
        <v>659974.30228574108</v>
      </c>
      <c r="C3577" s="57" t="str">
        <f t="shared" si="1047"/>
        <v>0.000762948611932768+0.00388719698386683i</v>
      </c>
      <c r="D3577" s="57" t="str">
        <f t="shared" si="1048"/>
        <v>0.428678372335729-1.82584876200168i</v>
      </c>
      <c r="E3577" s="57" t="str">
        <f t="shared" si="1049"/>
        <v>-23.0505791491969-16.1818236499203i</v>
      </c>
      <c r="F3577" s="57" t="str">
        <f t="shared" si="1050"/>
        <v>1.0860584950638-1.82996469515707i</v>
      </c>
      <c r="G3577" s="57" t="str">
        <f t="shared" si="1051"/>
        <v>0.282839529866722-0.450379096108482i</v>
      </c>
      <c r="H3577" s="57" t="str">
        <f t="shared" si="1052"/>
        <v>0.0108978676877385-20.6886732607291i</v>
      </c>
      <c r="I3577" s="57" t="str">
        <f t="shared" si="1053"/>
        <v>-0.106769955430365-0.0634425529037845i</v>
      </c>
      <c r="K3577" s="57" t="str">
        <f t="shared" si="1054"/>
        <v>0.000305532472627186-0.00051635087014686i</v>
      </c>
      <c r="L3577" s="57" t="str">
        <f t="shared" si="1055"/>
        <v>0.000125-0.000760256124512873i</v>
      </c>
      <c r="M3577" s="57" t="str">
        <f t="shared" si="1056"/>
        <v>0.0015-0.000366494289810764i</v>
      </c>
      <c r="N3577" s="57">
        <f t="shared" si="1057"/>
        <v>101.10441240261719</v>
      </c>
      <c r="O3577" s="57">
        <f t="shared" si="1058"/>
        <v>48.043108799631128</v>
      </c>
      <c r="P3577" s="371">
        <f t="shared" si="1059"/>
        <v>-48.043108799631128</v>
      </c>
      <c r="Q3577" s="371">
        <f t="shared" si="1060"/>
        <v>78.895587597382814</v>
      </c>
      <c r="R3577" s="12">
        <f t="shared" si="1061"/>
        <v>-101.10441240261719</v>
      </c>
      <c r="S3577" s="57">
        <f t="shared" si="1062"/>
        <v>659.97430228574103</v>
      </c>
      <c r="T3577" s="12">
        <f t="shared" si="1045"/>
        <v>-48.043108799631128</v>
      </c>
    </row>
    <row r="3578" spans="1:20" x14ac:dyDescent="0.25">
      <c r="A3578" s="57">
        <f t="shared" si="1046"/>
        <v>4162498.4544269708</v>
      </c>
      <c r="B3578" s="12">
        <f t="shared" si="1063"/>
        <v>662482.20463442686</v>
      </c>
      <c r="C3578" s="57" t="str">
        <f t="shared" si="1047"/>
        <v>0.000766130468713019+0.00383285227699269i</v>
      </c>
      <c r="D3578" s="57" t="str">
        <f t="shared" si="1048"/>
        <v>0.425615659172196-1.8196725893729i</v>
      </c>
      <c r="E3578" s="57" t="str">
        <f t="shared" si="1049"/>
        <v>-22.9240509042644-16.0133495516618i</v>
      </c>
      <c r="F3578" s="57" t="str">
        <f t="shared" si="1050"/>
        <v>1.08015998402715-1.82672741499978i</v>
      </c>
      <c r="G3578" s="57" t="str">
        <f t="shared" si="1051"/>
        <v>0.281303395214579-0.449635179957406i</v>
      </c>
      <c r="H3578" s="57" t="str">
        <f t="shared" si="1052"/>
        <v>0.0107810067706492-20.6102391216498i</v>
      </c>
      <c r="I3578" s="57" t="str">
        <f t="shared" si="1053"/>
        <v>-0.106177360890323-0.0628585901176579i</v>
      </c>
      <c r="K3578" s="57" t="str">
        <f t="shared" si="1054"/>
        <v>0.000304561066737444-0.00051506787017649i</v>
      </c>
      <c r="L3578" s="57" t="str">
        <f t="shared" si="1055"/>
        <v>0.000125-0.000757378087779313i</v>
      </c>
      <c r="M3578" s="57" t="str">
        <f t="shared" si="1056"/>
        <v>0.0015-0.000365106883652883i</v>
      </c>
      <c r="N3578" s="57">
        <f t="shared" si="1057"/>
        <v>101.30360811767918</v>
      </c>
      <c r="O3578" s="57">
        <f t="shared" si="1058"/>
        <v>48.159416676852096</v>
      </c>
      <c r="P3578" s="371">
        <f t="shared" si="1059"/>
        <v>-48.159416676852096</v>
      </c>
      <c r="Q3578" s="371">
        <f t="shared" si="1060"/>
        <v>78.696391882320825</v>
      </c>
      <c r="R3578" s="12">
        <f t="shared" si="1061"/>
        <v>-101.30360811767918</v>
      </c>
      <c r="S3578" s="57">
        <f t="shared" si="1062"/>
        <v>662.48220463442681</v>
      </c>
      <c r="T3578" s="12">
        <f t="shared" si="1045"/>
        <v>-48.159416676852096</v>
      </c>
    </row>
    <row r="3579" spans="1:20" x14ac:dyDescent="0.25">
      <c r="A3579" s="57">
        <f t="shared" si="1046"/>
        <v>4178315.9485537931</v>
      </c>
      <c r="B3579" s="12">
        <f t="shared" si="1063"/>
        <v>664999.63701203768</v>
      </c>
      <c r="C3579" s="57" t="str">
        <f t="shared" si="1047"/>
        <v>0.00076902634995141+0.00377919453564929i</v>
      </c>
      <c r="D3579" s="57" t="str">
        <f t="shared" si="1048"/>
        <v>0.422573573303761-1.81351207519837i</v>
      </c>
      <c r="E3579" s="57" t="str">
        <f t="shared" si="1049"/>
        <v>-22.7978061997635-15.8465057168866i</v>
      </c>
      <c r="F3579" s="57" t="str">
        <f t="shared" si="1050"/>
        <v>1.07428101108549-1.82347624276762i</v>
      </c>
      <c r="G3579" s="57" t="str">
        <f t="shared" si="1051"/>
        <v>0.27977234882023-0.448887270543331i</v>
      </c>
      <c r="H3579" s="57" t="str">
        <f t="shared" si="1052"/>
        <v>0.0106653821562374-20.5321029623338i</v>
      </c>
      <c r="I3579" s="57" t="str">
        <f t="shared" si="1053"/>
        <v>-0.105586918921037-0.0622792804097664i</v>
      </c>
      <c r="K3579" s="57" t="str">
        <f t="shared" si="1054"/>
        <v>0.000303592251810282-0.000513785413419016i</v>
      </c>
      <c r="L3579" s="57" t="str">
        <f t="shared" si="1055"/>
        <v>0.000125-0.000754510946183814i</v>
      </c>
      <c r="M3579" s="57" t="str">
        <f t="shared" si="1056"/>
        <v>0.0015-0.000363724729680099i</v>
      </c>
      <c r="N3579" s="57">
        <f t="shared" si="1057"/>
        <v>101.50204587904976</v>
      </c>
      <c r="O3579" s="57">
        <f t="shared" si="1058"/>
        <v>48.275806067575317</v>
      </c>
      <c r="P3579" s="371">
        <f t="shared" si="1059"/>
        <v>-48.275806067575317</v>
      </c>
      <c r="Q3579" s="371">
        <f t="shared" si="1060"/>
        <v>78.49795412095024</v>
      </c>
      <c r="R3579" s="12">
        <f t="shared" si="1061"/>
        <v>-101.50204587904976</v>
      </c>
      <c r="S3579" s="57">
        <f t="shared" si="1062"/>
        <v>664.99963701203774</v>
      </c>
      <c r="T3579" s="12">
        <f t="shared" si="1045"/>
        <v>-48.275806067575317</v>
      </c>
    </row>
    <row r="3580" spans="1:20" x14ac:dyDescent="0.25">
      <c r="A3580" s="57">
        <f t="shared" si="1046"/>
        <v>4194193.5491582975</v>
      </c>
      <c r="B3580" s="12">
        <f t="shared" si="1063"/>
        <v>667526.63563268341</v>
      </c>
      <c r="C3580" s="57" t="str">
        <f t="shared" si="1047"/>
        <v>0.000771643821693078+0.00372621687148266i</v>
      </c>
      <c r="D3580" s="57" t="str">
        <f t="shared" si="1048"/>
        <v>0.419551993684774-1.80736723698325i</v>
      </c>
      <c r="E3580" s="57" t="str">
        <f t="shared" si="1049"/>
        <v>-22.6718518890852-15.6812788451871i</v>
      </c>
      <c r="F3580" s="57" t="str">
        <f t="shared" si="1050"/>
        <v>1.0684216476227-1.82021133181005i</v>
      </c>
      <c r="G3580" s="57" t="str">
        <f t="shared" si="1051"/>
        <v>0.278246409274002-0.448135409223738i</v>
      </c>
      <c r="H3580" s="57" t="str">
        <f t="shared" si="1052"/>
        <v>0.0105509817240296-20.4542636455388i</v>
      </c>
      <c r="I3580" s="57" t="str">
        <f t="shared" si="1053"/>
        <v>-0.104998633634111-0.0617045966474081i</v>
      </c>
      <c r="K3580" s="57" t="str">
        <f t="shared" si="1054"/>
        <v>0.000302626045107469-0.000512503508794223i</v>
      </c>
      <c r="L3580" s="57" t="str">
        <f t="shared" si="1055"/>
        <v>0.000125-0.000751654658481583i</v>
      </c>
      <c r="M3580" s="57" t="str">
        <f t="shared" si="1056"/>
        <v>0.0015-0.000362347808009662i</v>
      </c>
      <c r="N3580" s="57">
        <f t="shared" si="1057"/>
        <v>101.69972582228445</v>
      </c>
      <c r="O3580" s="57">
        <f t="shared" si="1058"/>
        <v>48.392276482498467</v>
      </c>
      <c r="P3580" s="371">
        <f t="shared" si="1059"/>
        <v>-48.392276482498467</v>
      </c>
      <c r="Q3580" s="371">
        <f t="shared" si="1060"/>
        <v>78.300274177715551</v>
      </c>
      <c r="R3580" s="12">
        <f t="shared" si="1061"/>
        <v>-101.69972582228445</v>
      </c>
      <c r="S3580" s="57">
        <f t="shared" si="1062"/>
        <v>667.52663563268345</v>
      </c>
      <c r="T3580" s="12">
        <f t="shared" si="1045"/>
        <v>-48.392276482498467</v>
      </c>
    </row>
    <row r="3581" spans="1:20" x14ac:dyDescent="0.25">
      <c r="A3581" s="57">
        <f t="shared" si="1046"/>
        <v>4210131.4846450994</v>
      </c>
      <c r="B3581" s="12">
        <f t="shared" si="1063"/>
        <v>670063.23684808763</v>
      </c>
      <c r="C3581" s="57" t="str">
        <f t="shared" si="1047"/>
        <v>0.000773990307029965+0.00367391242259839i</v>
      </c>
      <c r="D3581" s="57" t="str">
        <f t="shared" si="1048"/>
        <v>0.41655079972398-1.80123809147859i</v>
      </c>
      <c r="E3581" s="57" t="str">
        <f t="shared" si="1049"/>
        <v>-22.546194666524-15.5176556932739i</v>
      </c>
      <c r="F3581" s="57" t="str">
        <f t="shared" si="1050"/>
        <v>1.06258196342269-1.81693283566532i</v>
      </c>
      <c r="G3581" s="57" t="str">
        <f t="shared" si="1051"/>
        <v>0.276725594749548-0.44737963739989i</v>
      </c>
      <c r="H3581" s="57" t="str">
        <f t="shared" si="1052"/>
        <v>0.010437793454277-20.3767200384094i</v>
      </c>
      <c r="I3581" s="57" t="str">
        <f t="shared" si="1053"/>
        <v>-0.104412509010943-0.0611345117305669i</v>
      </c>
      <c r="K3581" s="57" t="str">
        <f t="shared" si="1054"/>
        <v>0.000301662463651276-0.000511222165378123i</v>
      </c>
      <c r="L3581" s="57" t="str">
        <f t="shared" si="1055"/>
        <v>0.000125-0.00074880918358396i</v>
      </c>
      <c r="M3581" s="57" t="str">
        <f t="shared" si="1056"/>
        <v>0.0015-0.000360976098834093i</v>
      </c>
      <c r="N3581" s="57">
        <f t="shared" si="1057"/>
        <v>101.89664809064332</v>
      </c>
      <c r="O3581" s="57">
        <f t="shared" si="1058"/>
        <v>48.508827433676046</v>
      </c>
      <c r="P3581" s="371">
        <f t="shared" si="1059"/>
        <v>-48.508827433676046</v>
      </c>
      <c r="Q3581" s="371">
        <f t="shared" si="1060"/>
        <v>78.103351909356675</v>
      </c>
      <c r="R3581" s="12">
        <f t="shared" si="1061"/>
        <v>-101.89664809064332</v>
      </c>
      <c r="S3581" s="57">
        <f t="shared" si="1062"/>
        <v>670.06323684808763</v>
      </c>
      <c r="T3581" s="12">
        <f t="shared" si="1045"/>
        <v>-48.508827433676046</v>
      </c>
    </row>
    <row r="3582" spans="1:20" x14ac:dyDescent="0.25">
      <c r="A3582" s="57">
        <f t="shared" si="1046"/>
        <v>4226129.9842867507</v>
      </c>
      <c r="B3582" s="12">
        <f t="shared" si="1063"/>
        <v>672609.4771481104</v>
      </c>
      <c r="C3582" s="57" t="str">
        <f t="shared" si="1047"/>
        <v>0.000776073088067664+0.00362227435460594i</v>
      </c>
      <c r="D3582" s="57" t="str">
        <f t="shared" si="1048"/>
        <v>0.413569871286703-1.79512465468894i</v>
      </c>
      <c r="E3582" s="57" t="str">
        <f t="shared" si="1049"/>
        <v>-22.4208410694107-15.3556230759302i</v>
      </c>
      <c r="F3582" s="57" t="str">
        <f t="shared" si="1050"/>
        <v>1.05676202667286-1.81364090804218i</v>
      </c>
      <c r="G3582" s="57" t="str">
        <f t="shared" si="1051"/>
        <v>0.275209923004742-0.446619996512098i</v>
      </c>
      <c r="H3582" s="57" t="str">
        <f t="shared" si="1052"/>
        <v>0.0103258054273536-20.2994710124588i</v>
      </c>
      <c r="I3582" s="57" t="str">
        <f t="shared" si="1053"/>
        <v>-0.103828548902908-0.0605689985934076i</v>
      </c>
      <c r="K3582" s="57" t="str">
        <f t="shared" si="1054"/>
        <v>0.000300701524223925-0.000509941392399748i</v>
      </c>
      <c r="L3582" s="57" t="str">
        <f t="shared" si="1055"/>
        <v>0.000125-0.000745974480557842i</v>
      </c>
      <c r="M3582" s="57" t="str">
        <f t="shared" si="1056"/>
        <v>0.0015-0.000359609582420894i</v>
      </c>
      <c r="N3582" s="57">
        <f t="shared" si="1057"/>
        <v>102.09281283501399</v>
      </c>
      <c r="O3582" s="57">
        <f t="shared" si="1058"/>
        <v>48.625458434511096</v>
      </c>
      <c r="P3582" s="371">
        <f t="shared" si="1059"/>
        <v>-48.625458434511096</v>
      </c>
      <c r="Q3582" s="371">
        <f t="shared" si="1060"/>
        <v>77.907187164986013</v>
      </c>
      <c r="R3582" s="12">
        <f t="shared" si="1061"/>
        <v>-102.09281283501399</v>
      </c>
      <c r="S3582" s="57">
        <f t="shared" si="1062"/>
        <v>672.60947714811039</v>
      </c>
      <c r="T3582" s="12">
        <f t="shared" si="1045"/>
        <v>-48.625458434511096</v>
      </c>
    </row>
    <row r="3583" spans="1:20" x14ac:dyDescent="0.25">
      <c r="A3583" s="57">
        <f t="shared" si="1046"/>
        <v>4242189.2782270405</v>
      </c>
      <c r="B3583" s="12">
        <f t="shared" si="1063"/>
        <v>675165.39316127321</v>
      </c>
      <c r="C3583" s="57" t="str">
        <f t="shared" si="1047"/>
        <v>0.00077789930788+0.003571295861627i</v>
      </c>
      <c r="D3583" s="57" t="str">
        <f t="shared" si="1048"/>
        <v>0.410609088696981-1.78902694188009i</v>
      </c>
      <c r="E3583" s="57" t="str">
        <f t="shared" si="1049"/>
        <v>-22.295797480232-15.1951678669326i</v>
      </c>
      <c r="F3583" s="57" t="str">
        <f t="shared" si="1050"/>
        <v>1.05096190396781-1.81033570280175i</v>
      </c>
      <c r="G3583" s="57" t="str">
        <f t="shared" si="1051"/>
        <v>0.27369941138265-0.445856528035018i</v>
      </c>
      <c r="H3583" s="57" t="str">
        <f t="shared" si="1052"/>
        <v>0.0102150058231552-20.2225154435516i</v>
      </c>
      <c r="I3583" s="57" t="str">
        <f t="shared" si="1053"/>
        <v>-0.103246757031567-0.0600080302057642i</v>
      </c>
      <c r="K3583" s="57" t="str">
        <f t="shared" si="1054"/>
        <v>0.000299743243367028-0.000508661199237894i</v>
      </c>
      <c r="L3583" s="57" t="str">
        <f t="shared" si="1055"/>
        <v>0.000125-0.000743150508625066i</v>
      </c>
      <c r="M3583" s="57" t="str">
        <f t="shared" si="1056"/>
        <v>0.0015-0.000358248239112267i</v>
      </c>
      <c r="N3583" s="57">
        <f t="shared" si="1057"/>
        <v>102.28822021383645</v>
      </c>
      <c r="O3583" s="57">
        <f t="shared" si="1058"/>
        <v>48.74216899974676</v>
      </c>
      <c r="P3583" s="371">
        <f t="shared" si="1059"/>
        <v>-48.74216899974676</v>
      </c>
      <c r="Q3583" s="371">
        <f t="shared" si="1060"/>
        <v>77.711779786163547</v>
      </c>
      <c r="R3583" s="12">
        <f t="shared" si="1061"/>
        <v>-102.28822021383645</v>
      </c>
      <c r="S3583" s="57">
        <f t="shared" si="1062"/>
        <v>675.16539316127319</v>
      </c>
      <c r="T3583" s="12">
        <f t="shared" si="1045"/>
        <v>-48.74216899974676</v>
      </c>
    </row>
    <row r="3584" spans="1:20" x14ac:dyDescent="0.25">
      <c r="A3584" s="57">
        <f t="shared" si="1046"/>
        <v>4258309.5974843036</v>
      </c>
      <c r="B3584" s="12">
        <f t="shared" si="1063"/>
        <v>677731.02165528608</v>
      </c>
      <c r="C3584" s="57" t="str">
        <f t="shared" si="1047"/>
        <v>0.000779475972451137+0.0035209701672685i</v>
      </c>
      <c r="D3584" s="57" t="str">
        <f t="shared" si="1048"/>
        <v>0.4076683327396-1.78294496758661i</v>
      </c>
      <c r="E3584" s="57" t="str">
        <f t="shared" si="1049"/>
        <v>-22.1710701287372-15.036276999936i</v>
      </c>
      <c r="F3584" s="57" t="str">
        <f t="shared" si="1050"/>
        <v>1.04518166031323-1.80701737393954i</v>
      </c>
      <c r="G3584" s="57" t="str">
        <f t="shared" si="1051"/>
        <v>0.272194076812544-0.445089273472987i</v>
      </c>
      <c r="H3584" s="57" t="str">
        <f t="shared" si="1052"/>
        <v>0.0101053829205014-20.1458522118867i</v>
      </c>
      <c r="I3584" s="57" t="str">
        <f t="shared" si="1053"/>
        <v>-0.102667136988903-0.0594515795746151i</v>
      </c>
      <c r="K3584" s="57" t="str">
        <f t="shared" si="1054"/>
        <v>0.000298787637381128-0.000507381595417927i</v>
      </c>
      <c r="L3584" s="57" t="str">
        <f t="shared" si="1055"/>
        <v>0.000125-0.000740337227161853i</v>
      </c>
      <c r="M3584" s="57" t="str">
        <f t="shared" si="1056"/>
        <v>0.0015-0.000356892049324833i</v>
      </c>
      <c r="N3584" s="57">
        <f t="shared" si="1057"/>
        <v>102.4828703930319</v>
      </c>
      <c r="O3584" s="57">
        <f t="shared" si="1058"/>
        <v>48.858958645457413</v>
      </c>
      <c r="P3584" s="371">
        <f t="shared" si="1059"/>
        <v>-48.858958645457413</v>
      </c>
      <c r="Q3584" s="371">
        <f t="shared" si="1060"/>
        <v>77.517129606968098</v>
      </c>
      <c r="R3584" s="12">
        <f t="shared" si="1061"/>
        <v>-102.4828703930319</v>
      </c>
      <c r="S3584" s="57">
        <f t="shared" si="1062"/>
        <v>677.7310216552861</v>
      </c>
      <c r="T3584" s="12">
        <f t="shared" si="1045"/>
        <v>-48.858958645457413</v>
      </c>
    </row>
    <row r="3585" spans="1:20" x14ac:dyDescent="0.25">
      <c r="A3585" s="57">
        <f t="shared" si="1046"/>
        <v>4274491.1739547439</v>
      </c>
      <c r="B3585" s="12">
        <f t="shared" si="1063"/>
        <v>680306.39953757613</v>
      </c>
      <c r="C3585" s="57" t="str">
        <f t="shared" si="1047"/>
        <v>0.000780809952604409+0.0034712905255605i</v>
      </c>
      <c r="D3585" s="57" t="str">
        <f t="shared" si="1048"/>
        <v>0.404747484662051-1.77687874561941i</v>
      </c>
      <c r="E3585" s="57" t="str">
        <f t="shared" si="1049"/>
        <v>-22.0466650940275-14.8789374693266i</v>
      </c>
      <c r="F3585" s="57" t="str">
        <f t="shared" si="1050"/>
        <v>1.03942135913008-1.8036860755676i</v>
      </c>
      <c r="G3585" s="57" t="str">
        <f t="shared" si="1051"/>
        <v>0.270693935810989-0.444318274355383i</v>
      </c>
      <c r="H3585" s="57" t="str">
        <f t="shared" si="1052"/>
        <v>0.00999692509653839-20.0694802019796i</v>
      </c>
      <c r="I3585" s="57" t="str">
        <f t="shared" si="1053"/>
        <v>-0.102089692237572-0.0588996197455497i</v>
      </c>
      <c r="K3585" s="57" t="str">
        <f t="shared" si="1054"/>
        <v>0.000297834722325221-0.000506102590608547i</v>
      </c>
      <c r="L3585" s="57" t="str">
        <f t="shared" si="1055"/>
        <v>0.000125-0.000737534595698202i</v>
      </c>
      <c r="M3585" s="57" t="str">
        <f t="shared" si="1056"/>
        <v>0.0015-0.000355540993549345i</v>
      </c>
      <c r="N3585" s="57">
        <f t="shared" si="1057"/>
        <v>102.67676354592952</v>
      </c>
      <c r="O3585" s="57">
        <f t="shared" si="1058"/>
        <v>48.975826889040803</v>
      </c>
      <c r="P3585" s="371">
        <f t="shared" si="1059"/>
        <v>-48.975826889040803</v>
      </c>
      <c r="Q3585" s="371">
        <f t="shared" si="1060"/>
        <v>77.323236454070482</v>
      </c>
      <c r="R3585" s="12">
        <f t="shared" si="1061"/>
        <v>-102.67676354592952</v>
      </c>
      <c r="S3585" s="57">
        <f t="shared" si="1062"/>
        <v>680.30639953757611</v>
      </c>
      <c r="T3585" s="12">
        <f t="shared" si="1045"/>
        <v>-48.975826889040803</v>
      </c>
    </row>
    <row r="3586" spans="1:20" x14ac:dyDescent="0.25">
      <c r="A3586" s="57">
        <f t="shared" si="1046"/>
        <v>4290734.2404157715</v>
      </c>
      <c r="B3586" s="12">
        <f t="shared" si="1063"/>
        <v>682891.56385581894</v>
      </c>
      <c r="C3586" s="57" t="str">
        <f t="shared" si="1047"/>
        <v>0.000781907985918107+0.00342225022186019i</v>
      </c>
      <c r="D3586" s="57" t="str">
        <f t="shared" si="1048"/>
        <v>0.40184642617644-1.77082828907327i</v>
      </c>
      <c r="E3586" s="57" t="str">
        <f t="shared" si="1049"/>
        <v>-21.9225883066326-14.7231363310396i</v>
      </c>
      <c r="F3586" s="57" t="str">
        <f t="shared" si="1050"/>
        <v>1.03368106225892-1.80034196189669i</v>
      </c>
      <c r="G3586" s="57" t="str">
        <f t="shared" si="1051"/>
        <v>0.269199004482965-0.443543572232025i</v>
      </c>
      <c r="H3586" s="57" t="str">
        <f t="shared" si="1052"/>
        <v>0.0098896208261445-19.9933983026457i</v>
      </c>
      <c r="I3586" s="57" t="str">
        <f t="shared" si="1053"/>
        <v>-0.101514426111177-0.0583521238042215i</v>
      </c>
      <c r="K3586" s="57" t="str">
        <f t="shared" si="1054"/>
        <v>0.000296884514016373-0.000504824194618581i</v>
      </c>
      <c r="L3586" s="57" t="str">
        <f t="shared" si="1055"/>
        <v>0.000125-0.000734742573917315i</v>
      </c>
      <c r="M3586" s="57" t="str">
        <f t="shared" si="1056"/>
        <v>0.0015-0.000354195052350413i</v>
      </c>
      <c r="N3586" s="57">
        <f t="shared" si="1057"/>
        <v>102.86989985319715</v>
      </c>
      <c r="O3586" s="57">
        <f t="shared" si="1058"/>
        <v>49.092773249209543</v>
      </c>
      <c r="P3586" s="371">
        <f t="shared" si="1059"/>
        <v>-49.092773249209543</v>
      </c>
      <c r="Q3586" s="371">
        <f t="shared" si="1060"/>
        <v>77.130100146802846</v>
      </c>
      <c r="R3586" s="12">
        <f t="shared" si="1061"/>
        <v>-102.86989985319715</v>
      </c>
      <c r="S3586" s="57">
        <f t="shared" si="1062"/>
        <v>682.89156385581896</v>
      </c>
      <c r="T3586" s="12">
        <f t="shared" si="1045"/>
        <v>-49.092773249209543</v>
      </c>
    </row>
    <row r="3587" spans="1:20" x14ac:dyDescent="0.25">
      <c r="A3587" s="57">
        <f t="shared" si="1046"/>
        <v>4307039.0305293519</v>
      </c>
      <c r="B3587" s="12">
        <f t="shared" si="1063"/>
        <v>685486.55179847102</v>
      </c>
      <c r="C3587" s="57" t="str">
        <f t="shared" si="1047"/>
        <v>0.000782776678627465+0.00337384257372222i</v>
      </c>
      <c r="D3587" s="57" t="str">
        <f t="shared" si="1048"/>
        <v>0.398965039461304-1.76479361033431i</v>
      </c>
      <c r="E3587" s="57" t="str">
        <f t="shared" si="1049"/>
        <v>-21.7988455505695-14.5688607033459i</v>
      </c>
      <c r="F3587" s="57" t="str">
        <f t="shared" si="1050"/>
        <v>1.02796082996446-1.79698518721874i</v>
      </c>
      <c r="G3587" s="57" t="str">
        <f t="shared" si="1051"/>
        <v>0.267709298523071-0.442765208668609i</v>
      </c>
      <c r="H3587" s="57" t="str">
        <f t="shared" si="1052"/>
        <v>0.0097834586813372-19.9176054069829i</v>
      </c>
      <c r="I3587" s="57" t="str">
        <f t="shared" si="1053"/>
        <v>-0.100941341814565-0.0578090648777894i</v>
      </c>
      <c r="K3587" s="57" t="str">
        <f t="shared" si="1054"/>
        <v>0.000295937028029357-0.000503546417393783i</v>
      </c>
      <c r="L3587" s="57" t="str">
        <f t="shared" si="1055"/>
        <v>0.000125-0.000731961121655025i</v>
      </c>
      <c r="M3587" s="57" t="str">
        <f t="shared" si="1056"/>
        <v>0.0015-0.000352854206366222i</v>
      </c>
      <c r="N3587" s="57">
        <f t="shared" si="1057"/>
        <v>103.06227950277015</v>
      </c>
      <c r="O3587" s="57">
        <f t="shared" si="1058"/>
        <v>49.209797245983111</v>
      </c>
      <c r="P3587" s="371">
        <f t="shared" si="1059"/>
        <v>-49.209797245983111</v>
      </c>
      <c r="Q3587" s="371">
        <f t="shared" si="1060"/>
        <v>76.937720497229847</v>
      </c>
      <c r="R3587" s="12">
        <f t="shared" si="1061"/>
        <v>-103.06227950277015</v>
      </c>
      <c r="S3587" s="57">
        <f t="shared" si="1062"/>
        <v>685.48655179847106</v>
      </c>
      <c r="T3587" s="12">
        <f t="shared" si="1045"/>
        <v>-49.209797245983111</v>
      </c>
    </row>
    <row r="3588" spans="1:20" x14ac:dyDescent="0.25">
      <c r="A3588" s="57">
        <f t="shared" si="1046"/>
        <v>4323405.7788453633</v>
      </c>
      <c r="B3588" s="12">
        <f t="shared" si="1063"/>
        <v>688091.4006953052</v>
      </c>
      <c r="C3588" s="57" t="str">
        <f t="shared" si="1047"/>
        <v>0.000783422507513055+0.00332606093173651i</v>
      </c>
      <c r="D3588" s="57" t="str">
        <f t="shared" si="1048"/>
        <v>0.396103207163368-1.75877472108746i</v>
      </c>
      <c r="E3588" s="57" t="str">
        <f t="shared" si="1049"/>
        <v>-21.6754424653895-14.4160977676072i</v>
      </c>
      <c r="F3588" s="57" t="str">
        <f t="shared" si="1050"/>
        <v>1.02226072094043-1.79361590588936i</v>
      </c>
      <c r="G3588" s="57" t="str">
        <f t="shared" si="1051"/>
        <v>0.266224833216758-0.441983225242166i</v>
      </c>
      <c r="H3588" s="57" t="str">
        <f t="shared" si="1052"/>
        <v>0.0096784273306819-19.8421004123545i</v>
      </c>
      <c r="I3588" s="57" t="str">
        <f t="shared" si="1053"/>
        <v>-0.100370442424141-0.0572704161363521i</v>
      </c>
      <c r="K3588" s="57" t="str">
        <f t="shared" si="1054"/>
        <v>0.000294992279696339-0.000502269269013628i</v>
      </c>
      <c r="L3588" s="57" t="str">
        <f t="shared" si="1055"/>
        <v>0.000125-0.000729190198899207i</v>
      </c>
      <c r="M3588" s="57" t="str">
        <f t="shared" si="1056"/>
        <v>0.0015-0.00035151843630825i</v>
      </c>
      <c r="N3588" s="57">
        <f t="shared" si="1057"/>
        <v>103.253902689784</v>
      </c>
      <c r="O3588" s="57">
        <f t="shared" si="1058"/>
        <v>49.326898400679013</v>
      </c>
      <c r="P3588" s="371">
        <f t="shared" si="1059"/>
        <v>-49.326898400679013</v>
      </c>
      <c r="Q3588" s="371">
        <f t="shared" si="1060"/>
        <v>76.746097310216001</v>
      </c>
      <c r="R3588" s="12">
        <f t="shared" si="1061"/>
        <v>-103.253902689784</v>
      </c>
      <c r="S3588" s="57">
        <f t="shared" si="1062"/>
        <v>688.0914006953052</v>
      </c>
      <c r="T3588" s="12">
        <f t="shared" si="1045"/>
        <v>-49.326898400679013</v>
      </c>
    </row>
    <row r="3589" spans="1:20" x14ac:dyDescent="0.25">
      <c r="A3589" s="57">
        <f t="shared" si="1046"/>
        <v>4339834.7208049754</v>
      </c>
      <c r="B3589" s="12">
        <f t="shared" si="1063"/>
        <v>690706.14801794733</v>
      </c>
      <c r="C3589" s="57" t="str">
        <f t="shared" si="1047"/>
        <v>0.000783851821774867+0.00327889868033299i</v>
      </c>
      <c r="D3589" s="57" t="str">
        <f t="shared" si="1048"/>
        <v>0.393260812399223-1.75277163232378i</v>
      </c>
      <c r="E3589" s="57" t="str">
        <f t="shared" si="1049"/>
        <v>-21.5523845482047-14.2648347689978i</v>
      </c>
      <c r="F3589" s="57" t="str">
        <f t="shared" si="1050"/>
        <v>1.01658079231443-1.79023427231043i</v>
      </c>
      <c r="G3589" s="57" t="str">
        <f t="shared" si="1051"/>
        <v>0.264745623441636-0.441197663536578i</v>
      </c>
      <c r="H3589" s="57" t="str">
        <f t="shared" si="1052"/>
        <v>0.00957451553870204-19.7668822203726i</v>
      </c>
      <c r="I3589" s="57" t="str">
        <f t="shared" si="1053"/>
        <v>-0.0998017308882026-0.0567361507943602i</v>
      </c>
      <c r="K3589" s="57" t="str">
        <f t="shared" si="1054"/>
        <v>0.000294050284106587-0.000500992759688123i</v>
      </c>
      <c r="L3589" s="57" t="str">
        <f t="shared" si="1055"/>
        <v>0.000125-0.000726429765789208i</v>
      </c>
      <c r="M3589" s="57" t="str">
        <f t="shared" si="1056"/>
        <v>0.0015-0.000350187722960999i</v>
      </c>
      <c r="N3589" s="57">
        <f t="shared" si="1057"/>
        <v>103.44476961650732</v>
      </c>
      <c r="O3589" s="57">
        <f t="shared" si="1058"/>
        <v>49.444076235906124</v>
      </c>
      <c r="P3589" s="371">
        <f t="shared" si="1059"/>
        <v>-49.444076235906124</v>
      </c>
      <c r="Q3589" s="371">
        <f t="shared" si="1060"/>
        <v>76.555230383492685</v>
      </c>
      <c r="R3589" s="12">
        <f t="shared" si="1061"/>
        <v>-103.44476961650732</v>
      </c>
      <c r="S3589" s="57">
        <f t="shared" si="1062"/>
        <v>690.70614801794738</v>
      </c>
      <c r="T3589" s="12">
        <f t="shared" si="1045"/>
        <v>-49.444076235906124</v>
      </c>
    </row>
    <row r="3590" spans="1:20" x14ac:dyDescent="0.25">
      <c r="A3590" s="57">
        <f t="shared" si="1046"/>
        <v>4356326.0927440347</v>
      </c>
      <c r="B3590" s="12">
        <f t="shared" si="1063"/>
        <v>693330.83138041559</v>
      </c>
      <c r="C3590" s="57" t="str">
        <f t="shared" si="1047"/>
        <v>0.000784070844892389+0.00323234923855595i</v>
      </c>
      <c r="D3590" s="57" t="str">
        <f t="shared" si="1048"/>
        <v>0.390437738756941-1.74678435434796i</v>
      </c>
      <c r="E3590" s="57" t="str">
        <f t="shared" si="1049"/>
        <v>-21.4296771557046-14.1150590171986i</v>
      </c>
      <c r="F3590" s="57" t="str">
        <f t="shared" si="1050"/>
        <v>1.01092109965326-1.78684044091301i</v>
      </c>
      <c r="G3590" s="57" t="str">
        <f t="shared" si="1051"/>
        <v>0.263271683668825-0.440408565138108i</v>
      </c>
      <c r="H3590" s="57" t="str">
        <f t="shared" si="1052"/>
        <v>0.00947171216529163-19.6919497368811i</v>
      </c>
      <c r="I3590" s="57" t="str">
        <f t="shared" si="1053"/>
        <v>-0.0992352100273052-0.0562062421120294i</v>
      </c>
      <c r="K3590" s="57" t="str">
        <f t="shared" si="1054"/>
        <v>0.000293111056106246-0.000499716899754614i</v>
      </c>
      <c r="L3590" s="57" t="str">
        <f t="shared" si="1055"/>
        <v>0.000125-0.00072367978261527i</v>
      </c>
      <c r="M3590" s="57" t="str">
        <f t="shared" si="1056"/>
        <v>0.0015-0.000348862047181709i</v>
      </c>
      <c r="N3590" s="57">
        <f t="shared" si="1057"/>
        <v>103.63488049227723</v>
      </c>
      <c r="O3590" s="57">
        <f t="shared" si="1058"/>
        <v>49.561330275554958</v>
      </c>
      <c r="P3590" s="371">
        <f t="shared" si="1059"/>
        <v>-49.561330275554958</v>
      </c>
      <c r="Q3590" s="371">
        <f t="shared" si="1060"/>
        <v>76.365119507722767</v>
      </c>
      <c r="R3590" s="12">
        <f t="shared" si="1061"/>
        <v>-103.63488049227723</v>
      </c>
      <c r="S3590" s="57">
        <f t="shared" si="1062"/>
        <v>693.33083138041559</v>
      </c>
      <c r="T3590" s="12">
        <f t="shared" si="1045"/>
        <v>-49.561330275554958</v>
      </c>
    </row>
    <row r="3591" spans="1:20" x14ac:dyDescent="0.25">
      <c r="A3591" s="57">
        <f t="shared" si="1046"/>
        <v>4372880.1318964614</v>
      </c>
      <c r="B3591" s="12">
        <f t="shared" si="1063"/>
        <v>695965.48853966116</v>
      </c>
      <c r="C3591" s="57" t="str">
        <f t="shared" si="1047"/>
        <v>0.000784085676469663+0.00318640606080622i</v>
      </c>
      <c r="D3591" s="57" t="str">
        <f t="shared" si="1048"/>
        <v>0.387633870297629-1.74081289678548i</v>
      </c>
      <c r="E3591" s="57" t="str">
        <f t="shared" si="1049"/>
        <v>-21.3073255061512-13.9667578870588i</v>
      </c>
      <c r="F3591" s="57" t="str">
        <f t="shared" si="1050"/>
        <v>1.00528169696825-1.78343456614019i</v>
      </c>
      <c r="G3591" s="57" t="str">
        <f t="shared" si="1051"/>
        <v>0.26180302796436-0.439615971630982i</v>
      </c>
      <c r="H3591" s="57" t="str">
        <f t="shared" si="1052"/>
        <v>0.00937000616512907-19.6173018719386i</v>
      </c>
      <c r="I3591" s="57" t="str">
        <f t="shared" si="1053"/>
        <v>-0.0986708825346274-0.0556806633967299i</v>
      </c>
      <c r="K3591" s="57" t="str">
        <f t="shared" si="1054"/>
        <v>0.000292174610298145-0.000498441699674621i</v>
      </c>
      <c r="L3591" s="57" t="str">
        <f t="shared" si="1055"/>
        <v>0.000125-0.000720940209817961i</v>
      </c>
      <c r="M3591" s="57" t="str">
        <f t="shared" si="1056"/>
        <v>0.0015-0.000347541389900088i</v>
      </c>
      <c r="N3591" s="57">
        <f t="shared" si="1057"/>
        <v>103.82423553343244</v>
      </c>
      <c r="O3591" s="57">
        <f t="shared" si="1058"/>
        <v>49.678660044791215</v>
      </c>
      <c r="P3591" s="371">
        <f t="shared" si="1059"/>
        <v>-49.678660044791215</v>
      </c>
      <c r="Q3591" s="371">
        <f t="shared" si="1060"/>
        <v>76.175764466567557</v>
      </c>
      <c r="R3591" s="12">
        <f t="shared" si="1061"/>
        <v>-103.82423553343244</v>
      </c>
      <c r="S3591" s="57">
        <f t="shared" si="1062"/>
        <v>695.96548853966112</v>
      </c>
      <c r="T3591" s="12">
        <f t="shared" si="1045"/>
        <v>-49.678660044791215</v>
      </c>
    </row>
    <row r="3592" spans="1:20" x14ac:dyDescent="0.25">
      <c r="A3592" s="57">
        <f t="shared" si="1046"/>
        <v>4389497.0763976686</v>
      </c>
      <c r="B3592" s="12">
        <f t="shared" si="1063"/>
        <v>698610.15739611187</v>
      </c>
      <c r="C3592" s="57" t="str">
        <f t="shared" si="1047"/>
        <v>0.000783902294065911+0.00314106263755381i</v>
      </c>
      <c r="D3592" s="57" t="str">
        <f t="shared" si="1048"/>
        <v>0.384849091556893-1.73485726859001i</v>
      </c>
      <c r="E3592" s="57" t="str">
        <f t="shared" si="1049"/>
        <v>-21.1853346813607-13.8199188192294i</v>
      </c>
      <c r="F3592" s="57" t="str">
        <f t="shared" si="1050"/>
        <v>0.999662636720842-1.78001680243022i</v>
      </c>
      <c r="G3592" s="57" t="str">
        <f t="shared" si="1051"/>
        <v>0.260339669990647-0.438819924593002i</v>
      </c>
      <c r="H3592" s="57" t="str">
        <f t="shared" si="1052"/>
        <v>0.00926938658709325-19.5429375398021i</v>
      </c>
      <c r="I3592" s="57" t="str">
        <f t="shared" si="1053"/>
        <v>-0.0981087509763732-0.0551593880043679i</v>
      </c>
      <c r="K3592" s="57" t="str">
        <f t="shared" si="1054"/>
        <v>0.000291240961041653-0.000497167170030669i</v>
      </c>
      <c r="L3592" s="57" t="str">
        <f t="shared" si="1055"/>
        <v>0.000125-0.00071821100798761i</v>
      </c>
      <c r="M3592" s="57" t="str">
        <f t="shared" si="1056"/>
        <v>0.0015-0.000346225732118039i</v>
      </c>
      <c r="N3592" s="57">
        <f t="shared" si="1057"/>
        <v>104.01283496324987</v>
      </c>
      <c r="O3592" s="57">
        <f t="shared" si="1058"/>
        <v>49.796065070047078</v>
      </c>
      <c r="P3592" s="371">
        <f t="shared" si="1059"/>
        <v>-49.796065070047078</v>
      </c>
      <c r="Q3592" s="371">
        <f t="shared" si="1060"/>
        <v>75.987165036750127</v>
      </c>
      <c r="R3592" s="12">
        <f t="shared" si="1061"/>
        <v>-104.01283496324987</v>
      </c>
      <c r="S3592" s="57">
        <f t="shared" si="1062"/>
        <v>698.61015739611184</v>
      </c>
      <c r="T3592" s="12">
        <f t="shared" si="1045"/>
        <v>-49.796065070047078</v>
      </c>
    </row>
    <row r="3593" spans="1:20" x14ac:dyDescent="0.25">
      <c r="A3593" s="57">
        <f t="shared" si="1046"/>
        <v>4406177.1652879799</v>
      </c>
      <c r="B3593" s="12">
        <f t="shared" si="1063"/>
        <v>701264.87599421712</v>
      </c>
      <c r="C3593" s="57" t="str">
        <f t="shared" si="1047"/>
        <v>0.000783526555011153+0.0030963124960203i</v>
      </c>
      <c r="D3593" s="57" t="str">
        <f t="shared" si="1048"/>
        <v>0.382083287546263-1.72891747805058i</v>
      </c>
      <c r="E3593" s="57" t="str">
        <f t="shared" si="1049"/>
        <v>-21.0637096286692-13.6745293207671i</v>
      </c>
      <c r="F3593" s="57" t="str">
        <f t="shared" si="1050"/>
        <v>0.994063969828402-1.77658730419969i</v>
      </c>
      <c r="G3593" s="57" t="str">
        <f t="shared" si="1051"/>
        <v>0.258881623007971-0.438020465591198i</v>
      </c>
      <c r="H3593" s="57" t="str">
        <f t="shared" si="1052"/>
        <v>0.00916984257368021-19.4688556589101i</v>
      </c>
      <c r="I3593" s="57" t="str">
        <f t="shared" si="1053"/>
        <v>-0.097548817792182-0.0546423893407535i</v>
      </c>
      <c r="K3593" s="57" t="str">
        <f t="shared" si="1054"/>
        <v>0.000290310122452551-0.000495893321523122i</v>
      </c>
      <c r="L3593" s="57" t="str">
        <f t="shared" si="1055"/>
        <v>0.000125-0.000715492137863726i</v>
      </c>
      <c r="M3593" s="57" t="str">
        <f t="shared" si="1056"/>
        <v>0.0015-0.000344915054909384i</v>
      </c>
      <c r="N3593" s="57">
        <f t="shared" si="1057"/>
        <v>104.20067901188409</v>
      </c>
      <c r="O3593" s="57">
        <f t="shared" si="1058"/>
        <v>49.913544879013905</v>
      </c>
      <c r="P3593" s="371">
        <f t="shared" si="1059"/>
        <v>-49.913544879013905</v>
      </c>
      <c r="Q3593" s="371">
        <f t="shared" si="1060"/>
        <v>75.799320988115909</v>
      </c>
      <c r="R3593" s="12">
        <f t="shared" si="1061"/>
        <v>-104.20067901188409</v>
      </c>
      <c r="S3593" s="57">
        <f t="shared" si="1062"/>
        <v>701.26487599421716</v>
      </c>
      <c r="T3593" s="12">
        <f t="shared" si="1045"/>
        <v>-49.913544879013905</v>
      </c>
    </row>
    <row r="3594" spans="1:20" x14ac:dyDescent="0.25">
      <c r="A3594" s="57">
        <f t="shared" si="1046"/>
        <v>4422920.638516074</v>
      </c>
      <c r="B3594" s="12">
        <f t="shared" si="1063"/>
        <v>703929.68252299516</v>
      </c>
      <c r="C3594" s="57" t="str">
        <f t="shared" si="1047"/>
        <v>0.000782964198206472+0.00305214920083239i</v>
      </c>
      <c r="D3594" s="57" t="str">
        <f t="shared" si="1048"/>
        <v>0.379336343754537-1.72299353279879i</v>
      </c>
      <c r="E3594" s="57" t="str">
        <f t="shared" si="1049"/>
        <v>-20.9424551628807-13.5305769657111i</v>
      </c>
      <c r="F3594" s="57" t="str">
        <f t="shared" si="1050"/>
        <v>0.98848574567022-1.773146225827i</v>
      </c>
      <c r="G3594" s="57" t="str">
        <f t="shared" si="1051"/>
        <v>0.257428899876056-0.437217636177522i</v>
      </c>
      <c r="H3594" s="57" t="str">
        <f t="shared" si="1052"/>
        <v>0.00907136336042273-19.3950551518662i</v>
      </c>
      <c r="I3594" s="57" t="str">
        <f t="shared" si="1053"/>
        <v>-0.0969910852955681-0.0541296408629579i</v>
      </c>
      <c r="K3594" s="57" t="str">
        <f t="shared" si="1054"/>
        <v>0.000289382108402979-0.00049462016496705i</v>
      </c>
      <c r="L3594" s="57" t="str">
        <f t="shared" si="1055"/>
        <v>0.000125-0.000712783560334456i</v>
      </c>
      <c r="M3594" s="57" t="str">
        <f t="shared" si="1056"/>
        <v>0.0015-0.000343609339419589i</v>
      </c>
      <c r="N3594" s="57">
        <f t="shared" si="1057"/>
        <v>104.38776791630325</v>
      </c>
      <c r="O3594" s="57">
        <f t="shared" si="1058"/>
        <v>50.031099000634256</v>
      </c>
      <c r="P3594" s="371">
        <f t="shared" si="1059"/>
        <v>-50.031099000634256</v>
      </c>
      <c r="Q3594" s="371">
        <f t="shared" si="1060"/>
        <v>75.612232083696753</v>
      </c>
      <c r="R3594" s="12">
        <f t="shared" si="1061"/>
        <v>-104.38776791630325</v>
      </c>
      <c r="S3594" s="57">
        <f t="shared" si="1062"/>
        <v>703.92968252299511</v>
      </c>
      <c r="T3594" s="12">
        <f t="shared" si="1045"/>
        <v>-50.031099000634256</v>
      </c>
    </row>
    <row r="3595" spans="1:20" x14ac:dyDescent="0.25">
      <c r="A3595" s="57">
        <f t="shared" si="1046"/>
        <v>4439727.7369424356</v>
      </c>
      <c r="B3595" s="12">
        <f t="shared" si="1063"/>
        <v>706604.61531658261</v>
      </c>
      <c r="C3595" s="57" t="str">
        <f t="shared" si="1047"/>
        <v>0.000782220845909146+0.0030085663546467i</v>
      </c>
      <c r="D3595" s="57" t="str">
        <f t="shared" si="1048"/>
        <v>0.376608146149062-1.71708543981596i</v>
      </c>
      <c r="E3595" s="57" t="str">
        <f t="shared" si="1049"/>
        <v>-20.8215759681996-13.3880493956308i</v>
      </c>
      <c r="F3595" s="57" t="str">
        <f t="shared" si="1050"/>
        <v>0.982928012093643-1.76969372163582i</v>
      </c>
      <c r="G3595" s="57" t="str">
        <f t="shared" si="1051"/>
        <v>0.255981513055669-0.436411477884575i</v>
      </c>
      <c r="H3595" s="57" t="str">
        <f t="shared" si="1052"/>
        <v>0.00897393827531079-19.3215349454224i</v>
      </c>
      <c r="I3595" s="57" t="str">
        <f t="shared" si="1053"/>
        <v>-0.0964355556743676-0.0536211160806516i</v>
      </c>
      <c r="K3595" s="57" t="str">
        <f t="shared" si="1054"/>
        <v>0.000288456932521399-0.000493347711289081i</v>
      </c>
      <c r="L3595" s="57" t="str">
        <f t="shared" si="1055"/>
        <v>0.000125-0.000710085236436i</v>
      </c>
      <c r="M3595" s="57" t="str">
        <f t="shared" si="1056"/>
        <v>0.0015-0.0003423085668655i</v>
      </c>
      <c r="N3595" s="57">
        <f t="shared" si="1057"/>
        <v>104.57410192023049</v>
      </c>
      <c r="O3595" s="57">
        <f t="shared" si="1058"/>
        <v>50.148726965094433</v>
      </c>
      <c r="P3595" s="371">
        <f t="shared" si="1059"/>
        <v>-50.148726965094433</v>
      </c>
      <c r="Q3595" s="371">
        <f t="shared" si="1060"/>
        <v>75.42589807976951</v>
      </c>
      <c r="R3595" s="12">
        <f t="shared" si="1061"/>
        <v>-104.57410192023049</v>
      </c>
      <c r="S3595" s="57">
        <f t="shared" si="1062"/>
        <v>706.60461531658257</v>
      </c>
      <c r="T3595" s="12">
        <f t="shared" si="1045"/>
        <v>-50.148726965094433</v>
      </c>
    </row>
    <row r="3596" spans="1:20" x14ac:dyDescent="0.25">
      <c r="A3596" s="57">
        <f t="shared" si="1046"/>
        <v>4456598.7023428166</v>
      </c>
      <c r="B3596" s="12">
        <f t="shared" si="1063"/>
        <v>709289.71285478561</v>
      </c>
      <c r="C3596" s="57" t="str">
        <f t="shared" si="1047"/>
        <v>0.000781302005502078+0.00296555759874671i</v>
      </c>
      <c r="D3596" s="57" t="str">
        <f t="shared" si="1048"/>
        <v>0.373898581176963-1.71119320544029i</v>
      </c>
      <c r="E3596" s="57" t="str">
        <f t="shared" si="1049"/>
        <v>-20.7010766001454-13.2469343201481i</v>
      </c>
      <c r="F3596" s="57" t="str">
        <f t="shared" si="1050"/>
        <v>0.977390815420452-1.76622994587881i</v>
      </c>
      <c r="G3596" s="57" t="str">
        <f t="shared" si="1051"/>
        <v>0.25453947461028-0.435602032221388i</v>
      </c>
      <c r="H3596" s="57" t="str">
        <f t="shared" si="1052"/>
        <v>0.00887755673821367-19.2482939704629i</v>
      </c>
      <c r="I3596" s="57" t="str">
        <f t="shared" si="1053"/>
        <v>-0.095882230991211-0.0531167885574345i</v>
      </c>
      <c r="K3596" s="57" t="str">
        <f t="shared" si="1054"/>
        <v>0.000287534608192597-0.000492075971524277i</v>
      </c>
      <c r="L3596" s="57" t="str">
        <f t="shared" si="1055"/>
        <v>0.000125-0.000707397127352062i</v>
      </c>
      <c r="M3596" s="57" t="str">
        <f t="shared" si="1056"/>
        <v>0.0015-0.000341012718535067i</v>
      </c>
      <c r="N3596" s="57">
        <f t="shared" si="1057"/>
        <v>104.75968127408301</v>
      </c>
      <c r="O3596" s="57">
        <f t="shared" si="1058"/>
        <v>50.266428303816816</v>
      </c>
      <c r="P3596" s="371">
        <f t="shared" si="1059"/>
        <v>-50.266428303816816</v>
      </c>
      <c r="Q3596" s="371">
        <f t="shared" si="1060"/>
        <v>75.240318725916993</v>
      </c>
      <c r="R3596" s="12">
        <f t="shared" si="1061"/>
        <v>-104.75968127408301</v>
      </c>
      <c r="S3596" s="57">
        <f t="shared" si="1062"/>
        <v>709.28971285478565</v>
      </c>
      <c r="T3596" s="12">
        <f t="shared" si="1045"/>
        <v>-50.266428303816816</v>
      </c>
    </row>
    <row r="3597" spans="1:20" x14ac:dyDescent="0.25">
      <c r="A3597" s="57">
        <f t="shared" si="1046"/>
        <v>4473533.7774117189</v>
      </c>
      <c r="B3597" s="12">
        <f t="shared" si="1063"/>
        <v>711985.01376363379</v>
      </c>
      <c r="C3597" s="57" t="str">
        <f t="shared" si="1047"/>
        <v>0.000780213071247628+0.00292311661361223i</v>
      </c>
      <c r="D3597" s="57" t="str">
        <f t="shared" si="1048"/>
        <v>0.371207535766287-1.70531683537384i</v>
      </c>
      <c r="E3597" s="57" t="str">
        <f t="shared" si="1049"/>
        <v>-20.5809614874513-13.1072195174316i</v>
      </c>
      <c r="F3597" s="57" t="str">
        <f t="shared" si="1050"/>
        <v>0.971874200453398-1.76275505272145i</v>
      </c>
      <c r="G3597" s="57" t="str">
        <f t="shared" si="1051"/>
        <v>0.253102796207755-0.434789340669215i</v>
      </c>
      <c r="H3597" s="57" t="str">
        <f t="shared" si="1052"/>
        <v>0.00878220826030443-19.1753311619875i</v>
      </c>
      <c r="I3597" s="57" t="str">
        <f t="shared" si="1053"/>
        <v>-0.0953311131840101-0.0526166319121491i</v>
      </c>
      <c r="K3597" s="57" t="str">
        <f t="shared" si="1054"/>
        <v>0.000286615148557752-0.000490804956813034i</v>
      </c>
      <c r="L3597" s="57" t="str">
        <f t="shared" si="1055"/>
        <v>0.000125-0.00070471919441329i</v>
      </c>
      <c r="M3597" s="57" t="str">
        <f t="shared" si="1056"/>
        <v>0.0015-0.000339721775787076i</v>
      </c>
      <c r="N3597" s="57">
        <f t="shared" si="1057"/>
        <v>104.94450623491349</v>
      </c>
      <c r="O3597" s="57">
        <f t="shared" si="1058"/>
        <v>50.384202549452638</v>
      </c>
      <c r="P3597" s="371">
        <f t="shared" si="1059"/>
        <v>-50.384202549452638</v>
      </c>
      <c r="Q3597" s="371">
        <f t="shared" si="1060"/>
        <v>75.05549376508651</v>
      </c>
      <c r="R3597" s="12">
        <f t="shared" si="1061"/>
        <v>-104.94450623491349</v>
      </c>
      <c r="S3597" s="57">
        <f t="shared" si="1062"/>
        <v>711.98501376363379</v>
      </c>
      <c r="T3597" s="12">
        <f t="shared" si="1045"/>
        <v>-50.384202549452638</v>
      </c>
    </row>
    <row r="3598" spans="1:20" x14ac:dyDescent="0.25">
      <c r="A3598" s="57">
        <f t="shared" si="1046"/>
        <v>4490533.2057658844</v>
      </c>
      <c r="B3598" s="12">
        <f t="shared" si="1063"/>
        <v>714690.55681593565</v>
      </c>
      <c r="C3598" s="57" t="str">
        <f t="shared" si="1047"/>
        <v>0.000778959326025674+0.00288123711946222i</v>
      </c>
      <c r="D3598" s="57" t="str">
        <f t="shared" si="1048"/>
        <v>0.368534897327112-1.69945633468961i</v>
      </c>
      <c r="E3598" s="57" t="str">
        <f t="shared" si="1049"/>
        <v>-20.4612349339465-12.9688928346657i</v>
      </c>
      <c r="F3598" s="57" t="str">
        <f t="shared" si="1050"/>
        <v>0.966378210482916-1.75926919622603i</v>
      </c>
      <c r="G3598" s="57" t="str">
        <f t="shared" si="1051"/>
        <v>0.251671489122116-0.433973444677405i</v>
      </c>
      <c r="H3598" s="57" t="str">
        <f t="shared" si="1052"/>
        <v>0.00868788244348534-19.1026454590956i</v>
      </c>
      <c r="I3598" s="57" t="str">
        <f t="shared" si="1053"/>
        <v>-0.094782204066464-0.0521206198201815i</v>
      </c>
      <c r="K3598" s="57" t="str">
        <f t="shared" si="1054"/>
        <v>0.000285698566514518-0.000489534678397971i</v>
      </c>
      <c r="L3598" s="57" t="str">
        <f t="shared" si="1055"/>
        <v>0.000125-0.000702051399096723i</v>
      </c>
      <c r="M3598" s="57" t="str">
        <f t="shared" si="1056"/>
        <v>0.0015-0.000338435720050883i</v>
      </c>
      <c r="N3598" s="57">
        <f t="shared" si="1057"/>
        <v>105.128577066353</v>
      </c>
      <c r="O3598" s="57">
        <f t="shared" si="1058"/>
        <v>50.502049235874225</v>
      </c>
      <c r="P3598" s="371">
        <f t="shared" si="1059"/>
        <v>-50.502049235874225</v>
      </c>
      <c r="Q3598" s="371">
        <f t="shared" si="1060"/>
        <v>74.871422933646997</v>
      </c>
      <c r="R3598" s="12">
        <f t="shared" si="1061"/>
        <v>-105.128577066353</v>
      </c>
      <c r="S3598" s="57">
        <f t="shared" si="1062"/>
        <v>714.69055681593568</v>
      </c>
      <c r="T3598" s="12">
        <f t="shared" si="1045"/>
        <v>-50.502049235874225</v>
      </c>
    </row>
    <row r="3599" spans="1:20" x14ac:dyDescent="0.25">
      <c r="A3599" s="57">
        <f t="shared" si="1046"/>
        <v>4507597.2319477946</v>
      </c>
      <c r="B3599" s="12">
        <f t="shared" si="1063"/>
        <v>717406.3809318362</v>
      </c>
      <c r="C3599" s="57" t="str">
        <f t="shared" si="1047"/>
        <v>0.000777545943055674+0.00283991287677126i</v>
      </c>
      <c r="D3599" s="57" t="str">
        <f t="shared" si="1048"/>
        <v>0.365880553752575-1.69361170783855i</v>
      </c>
      <c r="E3599" s="57" t="str">
        <f t="shared" si="1049"/>
        <v>-20.3419011204204-12.8319421884946i</v>
      </c>
      <c r="F3599" s="57" t="str">
        <f t="shared" si="1050"/>
        <v>0.960902887294017-1.75577253033585i</v>
      </c>
      <c r="G3599" s="57" t="str">
        <f t="shared" si="1051"/>
        <v>0.25024556423533-0.433154385659283i</v>
      </c>
      <c r="H3599" s="57" t="str">
        <f t="shared" si="1052"/>
        <v>0.00859456897981482-19.0302358049697i</v>
      </c>
      <c r="I3599" s="57" t="str">
        <f t="shared" si="1053"/>
        <v>-0.0942355053285826-0.0516287260147465i</v>
      </c>
      <c r="K3599" s="57" t="str">
        <f t="shared" si="1054"/>
        <v>0.000284784874717144-0.000488265147620846i</v>
      </c>
      <c r="L3599" s="57" t="str">
        <f t="shared" si="1055"/>
        <v>0.000125-0.000699393703025228i</v>
      </c>
      <c r="M3599" s="57" t="str">
        <f t="shared" si="1056"/>
        <v>0.0015-0.000337154532826143i</v>
      </c>
      <c r="N3599" s="57">
        <f t="shared" si="1057"/>
        <v>105.31189403855431</v>
      </c>
      <c r="O3599" s="57">
        <f t="shared" si="1058"/>
        <v>50.619967898167829</v>
      </c>
      <c r="P3599" s="371">
        <f t="shared" si="1059"/>
        <v>-50.619967898167829</v>
      </c>
      <c r="Q3599" s="371">
        <f t="shared" si="1060"/>
        <v>74.688105961445686</v>
      </c>
      <c r="R3599" s="12">
        <f t="shared" si="1061"/>
        <v>-105.31189403855431</v>
      </c>
      <c r="S3599" s="57">
        <f t="shared" si="1062"/>
        <v>717.40638093183622</v>
      </c>
      <c r="T3599" s="12">
        <f t="shared" si="1045"/>
        <v>-50.619967898167829</v>
      </c>
    </row>
    <row r="3600" spans="1:20" x14ac:dyDescent="0.25">
      <c r="A3600" s="57">
        <f t="shared" si="1046"/>
        <v>4524726.1014291961</v>
      </c>
      <c r="B3600" s="12">
        <f t="shared" si="1063"/>
        <v>720132.52517937717</v>
      </c>
      <c r="C3600" s="57" t="str">
        <f t="shared" si="1047"/>
        <v>0.000775977987602616+0.0027991376867603i</v>
      </c>
      <c r="D3600" s="57" t="str">
        <f t="shared" si="1048"/>
        <v>0.363244393419848-1.68778295865643i</v>
      </c>
      <c r="E3600" s="57" t="str">
        <f t="shared" si="1049"/>
        <v>-20.2229641064701-12.6963555654402i</v>
      </c>
      <c r="F3600" s="57" t="str">
        <f t="shared" si="1050"/>
        <v>0.955448271173344-1.75226520885948i</v>
      </c>
      <c r="G3600" s="57" t="str">
        <f t="shared" si="1051"/>
        <v>0.248825032039148-0.432332204988091i</v>
      </c>
      <c r="H3600" s="57" t="str">
        <f t="shared" si="1052"/>
        <v>0.00850225765093639-18.9581011468595i</v>
      </c>
      <c r="I3600" s="57" t="str">
        <f t="shared" si="1053"/>
        <v>-0.0936910185372247-0.0511409242881597i</v>
      </c>
      <c r="K3600" s="57" t="str">
        <f t="shared" si="1054"/>
        <v>0.000283874085576649-0.000486996375919485i</v>
      </c>
      <c r="L3600" s="57" t="str">
        <f t="shared" si="1055"/>
        <v>0.000125-0.000696746067966954i</v>
      </c>
      <c r="M3600" s="57" t="str">
        <f t="shared" si="1056"/>
        <v>0.0015-0.00033587819568255i</v>
      </c>
      <c r="N3600" s="57">
        <f t="shared" si="1057"/>
        <v>105.49445742813627</v>
      </c>
      <c r="O3600" s="57">
        <f t="shared" si="1058"/>
        <v>50.737958072626625</v>
      </c>
      <c r="P3600" s="371">
        <f t="shared" si="1059"/>
        <v>-50.737958072626625</v>
      </c>
      <c r="Q3600" s="371">
        <f t="shared" si="1060"/>
        <v>74.505542571863728</v>
      </c>
      <c r="R3600" s="12">
        <f t="shared" si="1061"/>
        <v>-105.49445742813627</v>
      </c>
      <c r="S3600" s="57">
        <f t="shared" si="1062"/>
        <v>720.13252517937713</v>
      </c>
      <c r="T3600" s="12">
        <f t="shared" si="1045"/>
        <v>-50.737958072626625</v>
      </c>
    </row>
    <row r="3601" spans="1:20" x14ac:dyDescent="0.25">
      <c r="A3601" s="57">
        <f t="shared" si="1046"/>
        <v>4541920.0606146269</v>
      </c>
      <c r="B3601" s="12">
        <f t="shared" si="1063"/>
        <v>722869.0287750588</v>
      </c>
      <c r="C3601" s="57" t="str">
        <f t="shared" si="1047"/>
        <v>0.000774260418666774+0.0027589053918625i</v>
      </c>
      <c r="D3601" s="57" t="str">
        <f t="shared" si="1048"/>
        <v>0.360626305191067-1.6819700903708i</v>
      </c>
      <c r="E3601" s="57" t="str">
        <f t="shared" si="1049"/>
        <v>-20.1044278323312-12.5621210222976i</v>
      </c>
      <c r="F3601" s="57" t="str">
        <f t="shared" si="1050"/>
        <v>0.95001440091643-1.7487473854553i</v>
      </c>
      <c r="G3601" s="57" t="str">
        <f t="shared" si="1051"/>
        <v>0.247409902636994-0.431506943992964i</v>
      </c>
      <c r="H3601" s="57" t="str">
        <f t="shared" si="1052"/>
        <v>0.00841093832750894-18.8862404360659i</v>
      </c>
      <c r="I3601" s="57" t="str">
        <f t="shared" si="1053"/>
        <v>-0.0931487451366574-0.0506571884930967i</v>
      </c>
      <c r="K3601" s="57" t="str">
        <f t="shared" si="1054"/>
        <v>0.000282966211261017-0.000485728374824714i</v>
      </c>
      <c r="L3601" s="57" t="str">
        <f t="shared" si="1055"/>
        <v>0.000125-0.000694108455834781i</v>
      </c>
      <c r="M3601" s="57" t="str">
        <f t="shared" si="1056"/>
        <v>0.0015-0.000334606690259564i</v>
      </c>
      <c r="N3601" s="57">
        <f t="shared" si="1057"/>
        <v>105.6762675181278</v>
      </c>
      <c r="O3601" s="57">
        <f t="shared" si="1058"/>
        <v>50.856019296743291</v>
      </c>
      <c r="P3601" s="371">
        <f t="shared" si="1059"/>
        <v>-50.856019296743291</v>
      </c>
      <c r="Q3601" s="371">
        <f t="shared" si="1060"/>
        <v>74.323732481872199</v>
      </c>
      <c r="R3601" s="12">
        <f t="shared" si="1061"/>
        <v>-105.6762675181278</v>
      </c>
      <c r="S3601" s="57">
        <f t="shared" si="1062"/>
        <v>722.86902877505884</v>
      </c>
      <c r="T3601" s="12">
        <f t="shared" si="1045"/>
        <v>-50.856019296743291</v>
      </c>
    </row>
    <row r="3602" spans="1:20" x14ac:dyDescent="0.25">
      <c r="A3602" s="57">
        <f t="shared" si="1046"/>
        <v>4559179.3568449626</v>
      </c>
      <c r="B3602" s="12">
        <f t="shared" si="1063"/>
        <v>725615.931084404</v>
      </c>
      <c r="C3602" s="57" t="str">
        <f t="shared" si="1047"/>
        <v>0.000772398090657215+0.00271920987616449i</v>
      </c>
      <c r="D3602" s="57" t="str">
        <f t="shared" si="1048"/>
        <v>0.358026178414174-1.67617310560782i</v>
      </c>
      <c r="E3602" s="57" t="str">
        <f t="shared" si="1049"/>
        <v>-19.9862961206908-12.4292266865051i</v>
      </c>
      <c r="F3602" s="57" t="str">
        <f t="shared" si="1050"/>
        <v>0.94460131383507-1.74521921361612i</v>
      </c>
      <c r="G3602" s="57" t="str">
        <f t="shared" si="1051"/>
        <v>0.24600018574589-0.430678643954954i</v>
      </c>
      <c r="H3602" s="57" t="str">
        <f t="shared" si="1052"/>
        <v>0.00832060096863936-18.8146526279244i</v>
      </c>
      <c r="I3602" s="57" t="str">
        <f t="shared" si="1053"/>
        <v>-0.0926086864491244-0.0501774925438324i</v>
      </c>
      <c r="K3602" s="57" t="str">
        <f t="shared" si="1054"/>
        <v>0.000282061263695465-0.000484461155957339i</v>
      </c>
      <c r="L3602" s="57" t="str">
        <f t="shared" si="1055"/>
        <v>0.000125-0.000691480828685776i</v>
      </c>
      <c r="M3602" s="57" t="str">
        <f t="shared" si="1056"/>
        <v>0.0015-0.000333339998266151i</v>
      </c>
      <c r="N3602" s="57">
        <f t="shared" si="1057"/>
        <v>105.8573245979139</v>
      </c>
      <c r="O3602" s="57">
        <f t="shared" si="1058"/>
        <v>50.974151109202722</v>
      </c>
      <c r="P3602" s="371">
        <f t="shared" si="1059"/>
        <v>-50.974151109202722</v>
      </c>
      <c r="Q3602" s="371">
        <f t="shared" si="1060"/>
        <v>74.142675402086098</v>
      </c>
      <c r="R3602" s="12">
        <f t="shared" si="1061"/>
        <v>-105.8573245979139</v>
      </c>
      <c r="S3602" s="57">
        <f t="shared" si="1062"/>
        <v>725.615931084404</v>
      </c>
      <c r="T3602" s="12">
        <f t="shared" si="1045"/>
        <v>-50.974151109202722</v>
      </c>
    </row>
    <row r="3603" spans="1:20" x14ac:dyDescent="0.25">
      <c r="A3603" s="57">
        <f t="shared" si="1046"/>
        <v>4576504.2384009734</v>
      </c>
      <c r="B3603" s="12">
        <f t="shared" si="1063"/>
        <v>728373.27162252471</v>
      </c>
      <c r="C3603" s="57" t="str">
        <f t="shared" si="1047"/>
        <v>0.000770395755048878+0.00268004506582334i</v>
      </c>
      <c r="D3603" s="57" t="str">
        <f t="shared" si="1048"/>
        <v>0.355443902923721-1.67039200639903i</v>
      </c>
      <c r="E3603" s="57" t="str">
        <f t="shared" si="1049"/>
        <v>-19.8685726784838-12.2976607564918i</v>
      </c>
      <c r="F3603" s="57" t="str">
        <f t="shared" si="1050"/>
        <v>0.939209045764912-1.74168084665401i</v>
      </c>
      <c r="G3603" s="57" t="str">
        <f t="shared" si="1051"/>
        <v>0.244595890698423-0.429847346103088i</v>
      </c>
      <c r="H3603" s="57" t="str">
        <f t="shared" si="1052"/>
        <v>0.00823123562131524-18.74333668179i</v>
      </c>
      <c r="I3603" s="57" t="str">
        <f t="shared" si="1053"/>
        <v>-0.0920708436754396-0.0497018104174732i</v>
      </c>
      <c r="K3603" s="57" t="str">
        <f t="shared" si="1054"/>
        <v>0.000281159254562691-0.000483194731025089i</v>
      </c>
      <c r="L3603" s="57" t="str">
        <f t="shared" si="1055"/>
        <v>0.000125-0.000688863148720636i</v>
      </c>
      <c r="M3603" s="57" t="str">
        <f t="shared" si="1056"/>
        <v>0.0015-0.000332078101480526i</v>
      </c>
      <c r="N3603" s="57">
        <f t="shared" si="1057"/>
        <v>106.03762896318351</v>
      </c>
      <c r="O3603" s="57">
        <f t="shared" si="1058"/>
        <v>51.092353049875634</v>
      </c>
      <c r="P3603" s="371">
        <f t="shared" si="1059"/>
        <v>-51.092353049875634</v>
      </c>
      <c r="Q3603" s="371">
        <f t="shared" si="1060"/>
        <v>73.962371036816492</v>
      </c>
      <c r="R3603" s="12">
        <f t="shared" si="1061"/>
        <v>-106.03762896318351</v>
      </c>
      <c r="S3603" s="57">
        <f t="shared" si="1062"/>
        <v>728.37327162252473</v>
      </c>
      <c r="T3603" s="12">
        <f t="shared" si="1045"/>
        <v>-51.092353049875634</v>
      </c>
    </row>
    <row r="3604" spans="1:20" x14ac:dyDescent="0.25">
      <c r="A3604" s="57">
        <f t="shared" si="1046"/>
        <v>4593894.9545068974</v>
      </c>
      <c r="B3604" s="12">
        <f t="shared" si="1063"/>
        <v>731141.09005469037</v>
      </c>
      <c r="C3604" s="57" t="str">
        <f t="shared" si="1047"/>
        <v>0.000768258062023248+0.00264140492946068i</v>
      </c>
      <c r="D3604" s="57" t="str">
        <f t="shared" si="1048"/>
        <v>0.35287936904164-1.66462679418825i</v>
      </c>
      <c r="E3604" s="57" t="str">
        <f t="shared" si="1049"/>
        <v>-19.751261098672-12.1674115020024i</v>
      </c>
      <c r="F3604" s="57" t="str">
        <f t="shared" si="1050"/>
        <v>0.933837631073142-1.73813243768525i</v>
      </c>
      <c r="G3604" s="57" t="str">
        <f t="shared" si="1051"/>
        <v>0.243197026444752-0.42901309161048i</v>
      </c>
      <c r="H3604" s="57" t="str">
        <f t="shared" si="1052"/>
        <v>0.00814283241984056-18.672291561021i</v>
      </c>
      <c r="I3604" s="57" t="str">
        <f t="shared" si="1053"/>
        <v>-0.0915352178955877-0.0492301161551672i</v>
      </c>
      <c r="K3604" s="57" t="str">
        <f t="shared" si="1054"/>
        <v>0.000280260195303215-0.000481929111819625i</v>
      </c>
      <c r="L3604" s="57" t="str">
        <f t="shared" si="1055"/>
        <v>0.000125-0.00068625537828316i</v>
      </c>
      <c r="M3604" s="57" t="str">
        <f t="shared" si="1056"/>
        <v>0.0015-0.000330820981749876i</v>
      </c>
      <c r="N3604" s="57">
        <f t="shared" si="1057"/>
        <v>106.21718091587631</v>
      </c>
      <c r="O3604" s="57">
        <f t="shared" si="1058"/>
        <v>51.210624659810463</v>
      </c>
      <c r="P3604" s="371">
        <f t="shared" si="1059"/>
        <v>-51.210624659810463</v>
      </c>
      <c r="Q3604" s="371">
        <f t="shared" si="1060"/>
        <v>73.782819084123688</v>
      </c>
      <c r="R3604" s="12">
        <f t="shared" si="1061"/>
        <v>-106.21718091587631</v>
      </c>
      <c r="S3604" s="57">
        <f t="shared" si="1062"/>
        <v>731.14109005469038</v>
      </c>
      <c r="T3604" s="12">
        <f t="shared" si="1045"/>
        <v>-51.210624659810463</v>
      </c>
    </row>
    <row r="3605" spans="1:20" x14ac:dyDescent="0.25">
      <c r="A3605" s="57">
        <f t="shared" si="1046"/>
        <v>4611351.7553340234</v>
      </c>
      <c r="B3605" s="12">
        <f t="shared" si="1063"/>
        <v>733919.42619689822</v>
      </c>
      <c r="C3605" s="57" t="str">
        <f t="shared" si="1047"/>
        <v>0.000765989562092256+0.00260328347853298i</v>
      </c>
      <c r="D3605" s="57" t="str">
        <f t="shared" si="1048"/>
        <v>0.350332467577894-1.65887746983813i</v>
      </c>
      <c r="E3605" s="57" t="str">
        <f t="shared" si="1049"/>
        <v>-19.6343648620044-12.0384672643995i</v>
      </c>
      <c r="F3605" s="57" t="str">
        <f t="shared" si="1050"/>
        <v>0.928487102666383-1.73457413961551i</v>
      </c>
      <c r="G3605" s="57" t="str">
        <f t="shared" si="1051"/>
        <v>0.24180360155467-0.428175921590484i</v>
      </c>
      <c r="H3605" s="57" t="str">
        <f t="shared" si="1052"/>
        <v>0.00805538158527212-18.6015162329628i</v>
      </c>
      <c r="I3605" s="57" t="str">
        <f t="shared" si="1053"/>
        <v>-0.091001810069344-0.0487623838633026i</v>
      </c>
      <c r="K3605" s="57" t="str">
        <f t="shared" si="1054"/>
        <v>0.000279364097115716-0.000480664310213529i</v>
      </c>
      <c r="L3605" s="57" t="str">
        <f t="shared" si="1055"/>
        <v>0.000125-0.000683657479859695i</v>
      </c>
      <c r="M3605" s="57" t="str">
        <f t="shared" si="1056"/>
        <v>0.0015-0.000329568620990114i</v>
      </c>
      <c r="N3605" s="57">
        <f t="shared" si="1057"/>
        <v>106.39598076413118</v>
      </c>
      <c r="O3605" s="57">
        <f t="shared" si="1058"/>
        <v>51.32896548122811</v>
      </c>
      <c r="P3605" s="371">
        <f t="shared" si="1059"/>
        <v>-51.32896548122811</v>
      </c>
      <c r="Q3605" s="371">
        <f t="shared" si="1060"/>
        <v>73.604019235868819</v>
      </c>
      <c r="R3605" s="12">
        <f t="shared" si="1061"/>
        <v>-106.39598076413118</v>
      </c>
      <c r="S3605" s="57">
        <f t="shared" si="1062"/>
        <v>733.91942619689826</v>
      </c>
      <c r="T3605" s="12">
        <f t="shared" si="1045"/>
        <v>-51.32896548122811</v>
      </c>
    </row>
    <row r="3606" spans="1:20" x14ac:dyDescent="0.25">
      <c r="A3606" s="57">
        <f t="shared" si="1046"/>
        <v>4628874.8920042925</v>
      </c>
      <c r="B3606" s="12">
        <f t="shared" si="1063"/>
        <v>736708.32001644641</v>
      </c>
      <c r="C3606" s="57" t="str">
        <f t="shared" si="1047"/>
        <v>0.000763594707705792+0.00256567476768046i</v>
      </c>
      <c r="D3606" s="57" t="str">
        <f t="shared" si="1048"/>
        <v>0.347803089831155-1.65314403363697i</v>
      </c>
      <c r="E3606" s="57" t="str">
        <f t="shared" si="1049"/>
        <v>-19.5178873387624-11.9108164569447i</v>
      </c>
      <c r="F3606" s="57" t="str">
        <f t="shared" si="1050"/>
        <v>0.923157491998727-1.73100610512516i</v>
      </c>
      <c r="G3606" s="57" t="str">
        <f t="shared" si="1051"/>
        <v>0.240415624219689-0.427335877092886i</v>
      </c>
      <c r="H3606" s="57" t="str">
        <f t="shared" si="1052"/>
        <v>0.00796887342485815-18.531009668933i</v>
      </c>
      <c r="I3606" s="57" t="str">
        <f t="shared" si="1053"/>
        <v>-0.0904706210369113-0.0482985877146928i</v>
      </c>
      <c r="K3606" s="57" t="str">
        <f t="shared" si="1054"/>
        <v>0.000278470970957439-0.000479400338157336i</v>
      </c>
      <c r="L3606" s="57" t="str">
        <f t="shared" si="1055"/>
        <v>0.000125-0.000681069416078596i</v>
      </c>
      <c r="M3606" s="57" t="str">
        <f t="shared" si="1056"/>
        <v>0.0015-0.000328321001185609i</v>
      </c>
      <c r="N3606" s="57">
        <f t="shared" si="1057"/>
        <v>106.57402882223414</v>
      </c>
      <c r="O3606" s="57">
        <f t="shared" si="1058"/>
        <v>51.447375057513575</v>
      </c>
      <c r="P3606" s="371">
        <f t="shared" si="1059"/>
        <v>-51.447375057513575</v>
      </c>
      <c r="Q3606" s="371">
        <f t="shared" si="1060"/>
        <v>73.425971177765859</v>
      </c>
      <c r="R3606" s="12">
        <f t="shared" si="1061"/>
        <v>-106.57402882223414</v>
      </c>
      <c r="S3606" s="57">
        <f t="shared" si="1062"/>
        <v>736.70832001644635</v>
      </c>
      <c r="T3606" s="12">
        <f t="shared" si="1045"/>
        <v>-51.447375057513575</v>
      </c>
    </row>
    <row r="3607" spans="1:20" x14ac:dyDescent="0.25">
      <c r="A3607" s="57">
        <f t="shared" si="1046"/>
        <v>4646464.6165939085</v>
      </c>
      <c r="B3607" s="12">
        <f t="shared" si="1063"/>
        <v>739507.81163250888</v>
      </c>
      <c r="C3607" s="57" t="str">
        <f t="shared" si="1047"/>
        <v>0.000761077854842481+0.00252857289505326i</v>
      </c>
      <c r="D3607" s="57" t="str">
        <f t="shared" si="1048"/>
        <v>0.345291127589343-1.64742648530528i</v>
      </c>
      <c r="E3607" s="57" t="str">
        <f t="shared" si="1049"/>
        <v>-19.401831790486-11.7844475650576i</v>
      </c>
      <c r="F3607" s="57" t="str">
        <f t="shared" si="1050"/>
        <v>0.91784882907989-1.72742848665477i</v>
      </c>
      <c r="G3607" s="57" t="str">
        <f t="shared" si="1051"/>
        <v>0.239033102255165-0.426492999100145i</v>
      </c>
      <c r="H3607" s="57" t="str">
        <f t="shared" si="1052"/>
        <v>0.00788329833147796-18.4607708442049i</v>
      </c>
      <c r="I3607" s="57" t="str">
        <f t="shared" si="1053"/>
        <v>-0.0899416515195666-0.0478387019497411i</v>
      </c>
      <c r="K3607" s="57" t="str">
        <f t="shared" si="1054"/>
        <v>0.000277580827544607-0.000478137207676566i</v>
      </c>
      <c r="L3607" s="57" t="str">
        <f t="shared" si="1055"/>
        <v>0.000125-0.000678491149709698i</v>
      </c>
      <c r="M3607" s="57" t="str">
        <f t="shared" si="1056"/>
        <v>0.0015-0.000327078104388931i</v>
      </c>
      <c r="N3607" s="57">
        <f t="shared" si="1057"/>
        <v>106.75132541057117</v>
      </c>
      <c r="O3607" s="57">
        <f t="shared" si="1058"/>
        <v>51.565852933210216</v>
      </c>
      <c r="P3607" s="371">
        <f t="shared" si="1059"/>
        <v>-51.565852933210216</v>
      </c>
      <c r="Q3607" s="371">
        <f t="shared" si="1060"/>
        <v>73.24867458942883</v>
      </c>
      <c r="R3607" s="12">
        <f t="shared" si="1061"/>
        <v>-106.75132541057117</v>
      </c>
      <c r="S3607" s="57">
        <f t="shared" si="1062"/>
        <v>739.50781163250883</v>
      </c>
      <c r="T3607" s="12">
        <f t="shared" si="1045"/>
        <v>-51.565852933210216</v>
      </c>
    </row>
    <row r="3608" spans="1:20" x14ac:dyDescent="0.25">
      <c r="A3608" s="57">
        <f t="shared" si="1046"/>
        <v>4664121.1821369659</v>
      </c>
      <c r="B3608" s="12">
        <f t="shared" si="1063"/>
        <v>742317.94131671241</v>
      </c>
      <c r="C3608" s="57" t="str">
        <f t="shared" si="1047"/>
        <v>0.000758443264583613+0.00249197200261691i</v>
      </c>
      <c r="D3608" s="57" t="str">
        <f t="shared" si="1048"/>
        <v>0.342796473130199-1.64172482400243i</v>
      </c>
      <c r="E3608" s="57" t="str">
        <f t="shared" si="1049"/>
        <v>-19.2862013716837-11.6593491465557i</v>
      </c>
      <c r="F3608" s="57" t="str">
        <f t="shared" si="1050"/>
        <v>0.912561142483563-1.7238414363908i</v>
      </c>
      <c r="G3608" s="57" t="str">
        <f t="shared" si="1051"/>
        <v>0.237656043102469-0.425647328523681i</v>
      </c>
      <c r="H3608" s="57" t="str">
        <f t="shared" si="1052"/>
        <v>0.00779864678308338-18.3907987379927i</v>
      </c>
      <c r="I3608" s="57" t="str">
        <f t="shared" si="1053"/>
        <v>-0.0894149021203287-0.0473827008775964i</v>
      </c>
      <c r="K3608" s="57" t="str">
        <f t="shared" si="1054"/>
        <v>0.000276693677352892-0.000476874930868786i</v>
      </c>
      <c r="L3608" s="57" t="str">
        <f t="shared" si="1055"/>
        <v>0.000125-0.000675922643663774i</v>
      </c>
      <c r="M3608" s="57" t="str">
        <f t="shared" si="1056"/>
        <v>0.0015-0.000325839912720593i</v>
      </c>
      <c r="N3608" s="57">
        <f t="shared" si="1057"/>
        <v>106.92787085557545</v>
      </c>
      <c r="O3608" s="57">
        <f t="shared" si="1058"/>
        <v>51.684398654012114</v>
      </c>
      <c r="P3608" s="371">
        <f t="shared" si="1059"/>
        <v>-51.684398654012114</v>
      </c>
      <c r="Q3608" s="371">
        <f t="shared" si="1060"/>
        <v>73.072129144424551</v>
      </c>
      <c r="R3608" s="12">
        <f t="shared" si="1061"/>
        <v>-106.92787085557545</v>
      </c>
      <c r="S3608" s="57">
        <f t="shared" si="1062"/>
        <v>742.31794131671245</v>
      </c>
      <c r="T3608" s="12">
        <f t="shared" si="1045"/>
        <v>-51.684398654012114</v>
      </c>
    </row>
    <row r="3609" spans="1:20" x14ac:dyDescent="0.25">
      <c r="A3609" s="57">
        <f t="shared" si="1046"/>
        <v>4681844.8426290862</v>
      </c>
      <c r="B3609" s="12">
        <f t="shared" si="1063"/>
        <v>745138.74949371594</v>
      </c>
      <c r="C3609" s="57" t="str">
        <f t="shared" si="1047"/>
        <v>0.000755695104670329+0.0024558662764362i</v>
      </c>
      <c r="D3609" s="57" t="str">
        <f t="shared" si="1048"/>
        <v>0.340319019221719-1.63603904833313i</v>
      </c>
      <c r="E3609" s="57" t="str">
        <f t="shared" si="1049"/>
        <v>-19.1709991315229-11.5355098318719i</v>
      </c>
      <c r="F3609" s="57" t="str">
        <f t="shared" si="1050"/>
        <v>0.90729445935584-1.72024510625135i</v>
      </c>
      <c r="G3609" s="57" t="str">
        <f t="shared" si="1051"/>
        <v>0.236284453831201-0.424798906200207i</v>
      </c>
      <c r="H3609" s="57" t="str">
        <f t="shared" si="1052"/>
        <v>0.00771490934214165-18.3210923334354i</v>
      </c>
      <c r="I3609" s="57" t="str">
        <f t="shared" si="1053"/>
        <v>-0.0888903733246292-0.0469305588772862i</v>
      </c>
      <c r="K3609" s="57" t="str">
        <f t="shared" si="1054"/>
        <v>0.0002758095306179-0.000475613519900672i</v>
      </c>
      <c r="L3609" s="57" t="str">
        <f t="shared" si="1055"/>
        <v>0.000125-0.000673363860992005i</v>
      </c>
      <c r="M3609" s="57" t="str">
        <f t="shared" si="1056"/>
        <v>0.0015-0.000324606408368791i</v>
      </c>
      <c r="N3609" s="57">
        <f t="shared" si="1057"/>
        <v>107.10366548968038</v>
      </c>
      <c r="O3609" s="57">
        <f t="shared" si="1058"/>
        <v>51.8030117667588</v>
      </c>
      <c r="P3609" s="371">
        <f t="shared" si="1059"/>
        <v>-51.8030117667588</v>
      </c>
      <c r="Q3609" s="371">
        <f t="shared" si="1060"/>
        <v>72.896334510319619</v>
      </c>
      <c r="R3609" s="12">
        <f t="shared" si="1061"/>
        <v>-107.10366548968038</v>
      </c>
      <c r="S3609" s="57">
        <f t="shared" si="1062"/>
        <v>745.13874949371598</v>
      </c>
      <c r="T3609" s="12">
        <f t="shared" si="1045"/>
        <v>-51.8030117667588</v>
      </c>
    </row>
    <row r="3610" spans="1:20" x14ac:dyDescent="0.25">
      <c r="A3610" s="57">
        <f t="shared" si="1046"/>
        <v>4699635.8530310774</v>
      </c>
      <c r="B3610" s="12">
        <f t="shared" si="1063"/>
        <v>747970.2767417921</v>
      </c>
      <c r="C3610" s="57" t="str">
        <f t="shared" si="1047"/>
        <v>0.000752837451044133+0.00242024994693939i</v>
      </c>
      <c r="D3610" s="57" t="str">
        <f t="shared" si="1048"/>
        <v>0.337858659122625-1.63036915635402i</v>
      </c>
      <c r="E3610" s="57" t="str">
        <f t="shared" si="1049"/>
        <v>-19.0562280155057-11.4129183242537i</v>
      </c>
      <c r="F3610" s="57" t="str">
        <f t="shared" si="1050"/>
        <v>0.90204880542387-1.7166396478723i</v>
      </c>
      <c r="G3610" s="57" t="str">
        <f t="shared" si="1051"/>
        <v>0.23491834114141-0.423947772888098i</v>
      </c>
      <c r="H3610" s="57" t="str">
        <f t="shared" si="1052"/>
        <v>0.00763207665507989-18.2516506175815i</v>
      </c>
      <c r="I3610" s="57" t="str">
        <f t="shared" si="1053"/>
        <v>-0.0883680655010102-0.0464822503988413i</v>
      </c>
      <c r="K3610" s="57" t="str">
        <f t="shared" si="1054"/>
        <v>0.000274928397335704-0.00047435298700511i</v>
      </c>
      <c r="L3610" s="57" t="str">
        <f t="shared" si="1055"/>
        <v>0.000125-0.000670814764885441i</v>
      </c>
      <c r="M3610" s="57" t="str">
        <f t="shared" si="1056"/>
        <v>0.0015-0.000323377573589152i</v>
      </c>
      <c r="N3610" s="57">
        <f t="shared" si="1057"/>
        <v>107.27870965127212</v>
      </c>
      <c r="O3610" s="57">
        <f t="shared" si="1058"/>
        <v>51.921691819427629</v>
      </c>
      <c r="P3610" s="371">
        <f t="shared" si="1059"/>
        <v>-51.921691819427629</v>
      </c>
      <c r="Q3610" s="371">
        <f t="shared" si="1060"/>
        <v>72.721290348727877</v>
      </c>
      <c r="R3610" s="12">
        <f t="shared" si="1061"/>
        <v>-107.27870965127212</v>
      </c>
      <c r="S3610" s="57">
        <f t="shared" si="1062"/>
        <v>747.97027674179208</v>
      </c>
      <c r="T3610" s="12">
        <f t="shared" si="1045"/>
        <v>-51.921691819427629</v>
      </c>
    </row>
    <row r="3611" spans="1:20" x14ac:dyDescent="0.25">
      <c r="A3611" s="57">
        <f t="shared" si="1046"/>
        <v>4717494.4692725949</v>
      </c>
      <c r="B3611" s="12">
        <f t="shared" si="1063"/>
        <v>750812.5637934109</v>
      </c>
      <c r="C3611" s="57" t="str">
        <f t="shared" si="1047"/>
        <v>0.000749874289370375+0.00238511728916225i</v>
      </c>
      <c r="D3611" s="57" t="str">
        <f t="shared" si="1048"/>
        <v>0.335415286582695-1.62471514558005i</v>
      </c>
      <c r="E3611" s="57" t="str">
        <f t="shared" si="1049"/>
        <v>-18.9418908671259-11.2915633999432i</v>
      </c>
      <c r="F3611" s="57" t="str">
        <f t="shared" si="1050"/>
        <v>0.896824205004547-1.71302521259343i</v>
      </c>
      <c r="G3611" s="57" t="str">
        <f t="shared" si="1051"/>
        <v>0.233557711365886-0.423093969263822i</v>
      </c>
      <c r="H3611" s="57" t="str">
        <f t="shared" si="1052"/>
        <v>0.0075501394517319-18.182472581374i</v>
      </c>
      <c r="I3611" s="57" t="str">
        <f t="shared" si="1053"/>
        <v>-0.0878479789018279-0.046037749964399i</v>
      </c>
      <c r="K3611" s="57" t="str">
        <f t="shared" si="1054"/>
        <v>0.000274050287263431-0.000473093344478315i</v>
      </c>
      <c r="L3611" s="57" t="str">
        <f t="shared" si="1055"/>
        <v>0.000125-0.000668275318674477i</v>
      </c>
      <c r="M3611" s="57" t="str">
        <f t="shared" si="1056"/>
        <v>0.0015-0.000322153390704475i</v>
      </c>
      <c r="N3611" s="57">
        <f t="shared" si="1057"/>
        <v>107.45300368464029</v>
      </c>
      <c r="O3611" s="57">
        <f t="shared" si="1058"/>
        <v>52.0404383611274</v>
      </c>
      <c r="P3611" s="371">
        <f t="shared" si="1059"/>
        <v>-52.0404383611274</v>
      </c>
      <c r="Q3611" s="371">
        <f t="shared" si="1060"/>
        <v>72.546996315359706</v>
      </c>
      <c r="R3611" s="12">
        <f t="shared" si="1061"/>
        <v>-107.45300368464029</v>
      </c>
      <c r="S3611" s="57">
        <f t="shared" si="1062"/>
        <v>750.81256379341085</v>
      </c>
      <c r="T3611" s="12">
        <f t="shared" si="1045"/>
        <v>-52.0404383611274</v>
      </c>
    </row>
    <row r="3612" spans="1:20" x14ac:dyDescent="0.25">
      <c r="A3612" s="57">
        <f t="shared" si="1046"/>
        <v>4735420.9482558314</v>
      </c>
      <c r="B3612" s="12">
        <f t="shared" si="1063"/>
        <v>753665.65153582592</v>
      </c>
      <c r="C3612" s="57" t="str">
        <f t="shared" si="1047"/>
        <v>0.000746809516544997+0.00235046262297242i</v>
      </c>
      <c r="D3612" s="57" t="str">
        <f t="shared" si="1048"/>
        <v>0.332988795843122-1.61907701299096i</v>
      </c>
      <c r="E3612" s="57" t="str">
        <f t="shared" si="1049"/>
        <v>-18.8279904295073-11.1714339083367i</v>
      </c>
      <c r="F3612" s="57" t="str">
        <f t="shared" si="1050"/>
        <v>0.891620681013405-1.70940195144476i</v>
      </c>
      <c r="G3612" s="57" t="str">
        <f t="shared" si="1051"/>
        <v>0.232202570472469-0.422237535918406i</v>
      </c>
      <c r="H3612" s="57" t="str">
        <f t="shared" si="1052"/>
        <v>0.00746908854478457-18.1135572196343i</v>
      </c>
      <c r="I3612" s="57" t="str">
        <f t="shared" si="1053"/>
        <v>-0.0873301136639646-0.0455970321692925i</v>
      </c>
      <c r="K3612" s="57" t="str">
        <f t="shared" si="1054"/>
        <v>0.000273175209919818-0.000471834604676947i</v>
      </c>
      <c r="L3612" s="57" t="str">
        <f t="shared" si="1055"/>
        <v>0.000125-0.000665745485828331i</v>
      </c>
      <c r="M3612" s="57" t="str">
        <f t="shared" si="1056"/>
        <v>0.0015-0.000320933842104478i</v>
      </c>
      <c r="N3612" s="57">
        <f t="shared" si="1057"/>
        <v>107.62654793993428</v>
      </c>
      <c r="O3612" s="57">
        <f t="shared" si="1058"/>
        <v>52.159250942092754</v>
      </c>
      <c r="P3612" s="371">
        <f t="shared" si="1059"/>
        <v>-52.159250942092754</v>
      </c>
      <c r="Q3612" s="371">
        <f t="shared" si="1060"/>
        <v>72.373452060065716</v>
      </c>
      <c r="R3612" s="12">
        <f t="shared" si="1061"/>
        <v>-107.62654793993428</v>
      </c>
      <c r="S3612" s="57">
        <f t="shared" si="1062"/>
        <v>753.66565153582587</v>
      </c>
      <c r="T3612" s="12">
        <f t="shared" si="1045"/>
        <v>-52.159250942092754</v>
      </c>
    </row>
    <row r="3613" spans="1:20" x14ac:dyDescent="0.25">
      <c r="A3613" s="57">
        <f t="shared" si="1046"/>
        <v>4753415.5478592031</v>
      </c>
      <c r="B3613" s="12">
        <f t="shared" si="1063"/>
        <v>756529.58101166203</v>
      </c>
      <c r="C3613" s="57" t="str">
        <f t="shared" si="1047"/>
        <v>0.000743646942184313+0.00231628031327549i</v>
      </c>
      <c r="D3613" s="57" t="str">
        <f t="shared" si="1048"/>
        <v>0.330579081636785-1.61345475503763i</v>
      </c>
      <c r="E3613" s="57" t="str">
        <f t="shared" si="1049"/>
        <v>-18.7145293470276-11.0525187721284i</v>
      </c>
      <c r="F3613" s="57" t="str">
        <f t="shared" si="1050"/>
        <v>0.886438254973621-1.7057700151332i</v>
      </c>
      <c r="G3613" s="57" t="str">
        <f t="shared" si="1051"/>
        <v>0.230852924066385-0.42137851335395i</v>
      </c>
      <c r="H3613" s="57" t="str">
        <f t="shared" si="1052"/>
        <v>0.00738891482922815-18.0449035310479i</v>
      </c>
      <c r="I3613" s="57" t="str">
        <f t="shared" si="1053"/>
        <v>-0.0868144698095694-0.0451600716831268i</v>
      </c>
      <c r="K3613" s="57" t="str">
        <f t="shared" si="1054"/>
        <v>0.000272303174585882-0.000470576780015274i</v>
      </c>
      <c r="L3613" s="57" t="str">
        <f t="shared" si="1055"/>
        <v>0.000125-0.000663225229954504i</v>
      </c>
      <c r="M3613" s="57" t="str">
        <f t="shared" si="1056"/>
        <v>0.0015-0.000319718910245545i</v>
      </c>
      <c r="N3613" s="57">
        <f t="shared" si="1057"/>
        <v>107.79934277311369</v>
      </c>
      <c r="O3613" s="57">
        <f t="shared" si="1058"/>
        <v>52.278129113676712</v>
      </c>
      <c r="P3613" s="371">
        <f t="shared" si="1059"/>
        <v>-52.278129113676712</v>
      </c>
      <c r="Q3613" s="371">
        <f t="shared" si="1060"/>
        <v>72.200657226886307</v>
      </c>
      <c r="R3613" s="12">
        <f t="shared" si="1061"/>
        <v>-107.79934277311369</v>
      </c>
      <c r="S3613" s="57">
        <f t="shared" si="1062"/>
        <v>756.529581011662</v>
      </c>
      <c r="T3613" s="12">
        <f t="shared" si="1045"/>
        <v>-52.278129113676712</v>
      </c>
    </row>
    <row r="3614" spans="1:20" x14ac:dyDescent="0.25">
      <c r="A3614" s="57">
        <f t="shared" si="1046"/>
        <v>4771478.5269410685</v>
      </c>
      <c r="B3614" s="12">
        <f t="shared" si="1063"/>
        <v>759404.39341950638</v>
      </c>
      <c r="C3614" s="57" t="str">
        <f t="shared" si="1047"/>
        <v>0.000740390290098037+0.00228256477020196i</v>
      </c>
      <c r="D3614" s="57" t="str">
        <f t="shared" si="1048"/>
        <v>0.328186039188463-1.60784836764839i</v>
      </c>
      <c r="E3614" s="57" t="str">
        <f t="shared" si="1049"/>
        <v>-18.6015101669223-10.9348069874332i</v>
      </c>
      <c r="F3614" s="57" t="str">
        <f t="shared" si="1050"/>
        <v>0.881276947025129-1.70212955402919i</v>
      </c>
      <c r="G3614" s="57" t="str">
        <f t="shared" si="1051"/>
        <v>0.229508777392623-0.420516941980185i</v>
      </c>
      <c r="H3614" s="57" t="str">
        <f t="shared" si="1052"/>
        <v>0.00730960928180649-17.9765105181484i</v>
      </c>
      <c r="I3614" s="57" t="str">
        <f t="shared" si="1053"/>
        <v>-0.0863010472467927-0.0447268432508339i</v>
      </c>
      <c r="K3614" s="57" t="str">
        <f t="shared" si="1054"/>
        <v>0.00027143419030556-0.000469319882962337i</v>
      </c>
      <c r="L3614" s="57" t="str">
        <f t="shared" si="1055"/>
        <v>0.000125-0.000660714514798269i</v>
      </c>
      <c r="M3614" s="57" t="str">
        <f t="shared" si="1056"/>
        <v>0.0015-0.000318508577650474i</v>
      </c>
      <c r="N3614" s="57">
        <f t="shared" si="1057"/>
        <v>107.97138854590699</v>
      </c>
      <c r="O3614" s="57">
        <f t="shared" si="1058"/>
        <v>52.397072428345339</v>
      </c>
      <c r="P3614" s="371">
        <f t="shared" si="1059"/>
        <v>-52.397072428345339</v>
      </c>
      <c r="Q3614" s="371">
        <f t="shared" si="1060"/>
        <v>72.02861145409301</v>
      </c>
      <c r="R3614" s="12">
        <f t="shared" si="1061"/>
        <v>-107.97138854590699</v>
      </c>
      <c r="S3614" s="57">
        <f t="shared" si="1062"/>
        <v>759.40439341950639</v>
      </c>
      <c r="T3614" s="12">
        <f t="shared" si="1045"/>
        <v>-52.397072428345339</v>
      </c>
    </row>
    <row r="3615" spans="1:20" x14ac:dyDescent="0.25">
      <c r="A3615" s="57">
        <f t="shared" si="1046"/>
        <v>4789610.1453434443</v>
      </c>
      <c r="B3615" s="12">
        <f t="shared" si="1063"/>
        <v>762290.13011450053</v>
      </c>
      <c r="C3615" s="57" t="str">
        <f t="shared" si="1047"/>
        <v>0.000737043199745278+0.00224931044927672i</v>
      </c>
      <c r="D3615" s="57" t="str">
        <f t="shared" si="1048"/>
        <v>0.325809564215028-1.60225784623535i</v>
      </c>
      <c r="E3615" s="57" t="str">
        <f t="shared" si="1049"/>
        <v>-18.4889353408722-10.8182876238947i</v>
      </c>
      <c r="F3615" s="57" t="str">
        <f t="shared" si="1050"/>
        <v>0.876136775933862-1.69848071815364i</v>
      </c>
      <c r="G3615" s="57" t="str">
        <f t="shared" si="1051"/>
        <v>0.228170135338355-0.419652862111093i</v>
      </c>
      <c r="H3615" s="57" t="str">
        <f t="shared" si="1052"/>
        <v>0.00723116296046954-17.9083771873029i</v>
      </c>
      <c r="I3615" s="57" t="str">
        <f t="shared" si="1053"/>
        <v>-0.0857898457705455-0.0442973216937156i</v>
      </c>
      <c r="K3615" s="57" t="str">
        <f t="shared" si="1054"/>
        <v>0.000270568265886417-0.00046806392603915i</v>
      </c>
      <c r="L3615" s="57" t="str">
        <f t="shared" si="1055"/>
        <v>0.000125-0.000658213304242151i</v>
      </c>
      <c r="M3615" s="57" t="str">
        <f t="shared" si="1056"/>
        <v>0.0015-0.000317302826908222i</v>
      </c>
      <c r="N3615" s="57">
        <f t="shared" si="1057"/>
        <v>108.14268562576385</v>
      </c>
      <c r="O3615" s="57">
        <f t="shared" si="1058"/>
        <v>52.516080439670958</v>
      </c>
      <c r="P3615" s="371">
        <f t="shared" si="1059"/>
        <v>-52.516080439670958</v>
      </c>
      <c r="Q3615" s="371">
        <f t="shared" si="1060"/>
        <v>71.857314374236154</v>
      </c>
      <c r="R3615" s="12">
        <f t="shared" si="1061"/>
        <v>-108.14268562576385</v>
      </c>
      <c r="S3615" s="57">
        <f t="shared" si="1062"/>
        <v>762.29013011450047</v>
      </c>
      <c r="T3615" s="12">
        <f t="shared" si="1045"/>
        <v>-52.516080439670958</v>
      </c>
    </row>
    <row r="3616" spans="1:20" x14ac:dyDescent="0.25">
      <c r="A3616" s="57">
        <f t="shared" si="1046"/>
        <v>4807810.6638957504</v>
      </c>
      <c r="B3616" s="12">
        <f t="shared" si="1063"/>
        <v>765186.83260893566</v>
      </c>
      <c r="C3616" s="57" t="str">
        <f t="shared" si="1047"/>
        <v>0.000733609227673732+0.00221651185157081i</v>
      </c>
      <c r="D3616" s="57" t="str">
        <f t="shared" si="1048"/>
        <v>0.323449552925587-1.59668318570061i</v>
      </c>
      <c r="E3616" s="57" t="str">
        <f t="shared" si="1049"/>
        <v>-18.3768072265739-10.7029498247746i</v>
      </c>
      <c r="F3616" s="57" t="str">
        <f t="shared" si="1050"/>
        <v>0.871017759101137-1.69482365716502i</v>
      </c>
      <c r="G3616" s="57" t="str">
        <f t="shared" si="1051"/>
        <v>0.226837002435358-0.418786313961547i</v>
      </c>
      <c r="H3616" s="57" t="str">
        <f t="shared" si="1052"/>
        <v>0.00715356700382733-17.8405025486967i</v>
      </c>
      <c r="I3616" s="57" t="str">
        <f t="shared" si="1053"/>
        <v>-0.085280865063265-0.0438714819104691i</v>
      </c>
      <c r="K3616" s="57" t="str">
        <f t="shared" si="1054"/>
        <v>0.000269705409900375-0.00046680892181591i</v>
      </c>
      <c r="L3616" s="57" t="str">
        <f t="shared" si="1055"/>
        <v>0.000125-0.000655721562305391i</v>
      </c>
      <c r="M3616" s="57" t="str">
        <f t="shared" si="1056"/>
        <v>0.0015-0.000316101640673662i</v>
      </c>
      <c r="N3616" s="57">
        <f t="shared" si="1057"/>
        <v>108.31323438581097</v>
      </c>
      <c r="O3616" s="57">
        <f t="shared" si="1058"/>
        <v>52.635152702325996</v>
      </c>
      <c r="P3616" s="371">
        <f t="shared" si="1059"/>
        <v>-52.635152702325996</v>
      </c>
      <c r="Q3616" s="371">
        <f t="shared" si="1060"/>
        <v>71.686765614189028</v>
      </c>
      <c r="R3616" s="12">
        <f t="shared" si="1061"/>
        <v>-108.31323438581097</v>
      </c>
      <c r="S3616" s="57">
        <f t="shared" si="1062"/>
        <v>765.18683260893567</v>
      </c>
      <c r="T3616" s="12">
        <f t="shared" si="1045"/>
        <v>-52.635152702325996</v>
      </c>
    </row>
    <row r="3617" spans="1:20" x14ac:dyDescent="0.25">
      <c r="A3617" s="57">
        <f t="shared" si="1046"/>
        <v>4826080.3444185546</v>
      </c>
      <c r="B3617" s="12">
        <f t="shared" si="1063"/>
        <v>768094.54257284966</v>
      </c>
      <c r="C3617" s="57" t="str">
        <f t="shared" si="1047"/>
        <v>0.000730091848942063+0.00218416352383587i</v>
      </c>
      <c r="D3617" s="57" t="str">
        <f t="shared" si="1048"/>
        <v>0.321105902021557-1.59112438044245i</v>
      </c>
      <c r="E3617" s="57" t="str">
        <f t="shared" si="1049"/>
        <v>-18.2651280892922-10.5887828070252i</v>
      </c>
      <c r="F3617" s="57" t="str">
        <f t="shared" si="1050"/>
        <v>0.865919912573112-1.69115852034663i</v>
      </c>
      <c r="G3617" s="57" t="str">
        <f t="shared" si="1051"/>
        <v>0.225509382862497-0.417917337644028i</v>
      </c>
      <c r="H3617" s="57" t="str">
        <f t="shared" si="1052"/>
        <v>0.00707681263060496-17.7728856163184i</v>
      </c>
      <c r="I3617" s="57" t="str">
        <f t="shared" si="1053"/>
        <v>-0.0847741046956941-0.0434492988781953i</v>
      </c>
      <c r="K3617" s="57" t="str">
        <f t="shared" si="1054"/>
        <v>0.000268845630684453-0.000465554882909224i</v>
      </c>
      <c r="L3617" s="57" t="str">
        <f t="shared" si="1055"/>
        <v>0.000125-0.000653239253143443i</v>
      </c>
      <c r="M3617" s="57" t="str">
        <f t="shared" si="1056"/>
        <v>0.0015-0.000314905001667326i</v>
      </c>
      <c r="N3617" s="57">
        <f t="shared" si="1057"/>
        <v>108.4830352048114</v>
      </c>
      <c r="O3617" s="57">
        <f t="shared" si="1058"/>
        <v>52.754288772077672</v>
      </c>
      <c r="P3617" s="371">
        <f t="shared" si="1059"/>
        <v>-52.754288772077672</v>
      </c>
      <c r="Q3617" s="371">
        <f t="shared" si="1060"/>
        <v>71.516964795188599</v>
      </c>
      <c r="R3617" s="12">
        <f t="shared" si="1061"/>
        <v>-108.4830352048114</v>
      </c>
      <c r="S3617" s="57">
        <f t="shared" si="1062"/>
        <v>768.09454257284972</v>
      </c>
      <c r="T3617" s="12">
        <f t="shared" si="1045"/>
        <v>-52.754288772077672</v>
      </c>
    </row>
    <row r="3618" spans="1:20" x14ac:dyDescent="0.25">
      <c r="A3618" s="57">
        <f t="shared" si="1046"/>
        <v>4844419.4497273443</v>
      </c>
      <c r="B3618" s="12">
        <f t="shared" si="1063"/>
        <v>771013.30183462647</v>
      </c>
      <c r="C3618" s="57" t="str">
        <f t="shared" si="1047"/>
        <v>0.000726494458525364+0.00215226005862252i</v>
      </c>
      <c r="D3618" s="57" t="str">
        <f t="shared" si="1048"/>
        <v>0.318778508696718-1.58558142436151i</v>
      </c>
      <c r="E3618" s="57" t="str">
        <f t="shared" si="1049"/>
        <v>-18.1539001033963-10.4757758613473i</v>
      </c>
      <c r="F3618" s="57" t="str">
        <f t="shared" si="1050"/>
        <v>0.860843251050403-1.68748545659405i</v>
      </c>
      <c r="G3618" s="57" t="str">
        <f t="shared" si="1051"/>
        <v>0.224187280448215-0.417045973165367i</v>
      </c>
      <c r="H3618" s="57" t="str">
        <f t="shared" si="1052"/>
        <v>0.00700089113910041-17.705525407945i</v>
      </c>
      <c r="I3618" s="57" t="str">
        <f t="shared" si="1053"/>
        <v>-0.0842695641276703-0.0430307476533931i</v>
      </c>
      <c r="K3618" s="57" t="str">
        <f t="shared" si="1054"/>
        <v>0.000267988936341586-0.000464301821979389i</v>
      </c>
      <c r="L3618" s="57" t="str">
        <f t="shared" si="1055"/>
        <v>0.000125-0.000650766341047466i</v>
      </c>
      <c r="M3618" s="57" t="str">
        <f t="shared" si="1056"/>
        <v>0.0015-0.000313712892675161i</v>
      </c>
      <c r="N3618" s="57">
        <f t="shared" si="1057"/>
        <v>108.65208846711833</v>
      </c>
      <c r="O3618" s="57">
        <f t="shared" si="1058"/>
        <v>52.873488205780816</v>
      </c>
      <c r="P3618" s="371">
        <f t="shared" si="1059"/>
        <v>-52.873488205780816</v>
      </c>
      <c r="Q3618" s="371">
        <f t="shared" si="1060"/>
        <v>71.347911532881668</v>
      </c>
      <c r="R3618" s="12">
        <f t="shared" si="1061"/>
        <v>-108.65208846711833</v>
      </c>
      <c r="S3618" s="57">
        <f t="shared" si="1062"/>
        <v>771.01330183462642</v>
      </c>
      <c r="T3618" s="12">
        <f t="shared" si="1045"/>
        <v>-52.873488205780816</v>
      </c>
    </row>
    <row r="3619" spans="1:20" x14ac:dyDescent="0.25">
      <c r="A3619" s="57">
        <f t="shared" si="1046"/>
        <v>4862828.2436363082</v>
      </c>
      <c r="B3619" s="12">
        <f t="shared" si="1063"/>
        <v>773943.15238159802</v>
      </c>
      <c r="C3619" s="57" t="str">
        <f t="shared" si="1047"/>
        <v>0.000722820372703861+0.00212079609438194i</v>
      </c>
      <c r="D3619" s="57" t="str">
        <f t="shared" si="1048"/>
        <v>0.316467270637211-1.58005431086688i</v>
      </c>
      <c r="E3619" s="57" t="str">
        <f t="shared" si="1049"/>
        <v>-18.0431253538779-10.3639183522301i</v>
      </c>
      <c r="F3619" s="57" t="str">
        <f t="shared" si="1050"/>
        <v>0.855787787897754-1.68380461440277i</v>
      </c>
      <c r="G3619" s="57" t="str">
        <f t="shared" si="1051"/>
        <v>0.22287069867306-0.416172260423544i</v>
      </c>
      <c r="H3619" s="57" t="str">
        <f t="shared" si="1052"/>
        <v>0.00692579390664236-17.6384209451268i</v>
      </c>
      <c r="I3619" s="57" t="str">
        <f t="shared" si="1053"/>
        <v>-0.083767242708925-0.0426158033729339i</v>
      </c>
      <c r="K3619" s="57" t="str">
        <f t="shared" si="1054"/>
        <v>0.000267135334741417-0.000463049751727642i</v>
      </c>
      <c r="L3619" s="57" t="str">
        <f t="shared" si="1055"/>
        <v>0.000125-0.000648302790443777i</v>
      </c>
      <c r="M3619" s="57" t="str">
        <f t="shared" si="1056"/>
        <v>0.0015-0.000312525296548277i</v>
      </c>
      <c r="N3619" s="57">
        <f t="shared" si="1057"/>
        <v>108.82039456263547</v>
      </c>
      <c r="O3619" s="57">
        <f t="shared" si="1058"/>
        <v>52.992750561372816</v>
      </c>
      <c r="P3619" s="371">
        <f t="shared" si="1059"/>
        <v>-52.992750561372816</v>
      </c>
      <c r="Q3619" s="371">
        <f t="shared" si="1060"/>
        <v>71.179605437364529</v>
      </c>
      <c r="R3619" s="12">
        <f t="shared" si="1061"/>
        <v>-108.82039456263547</v>
      </c>
      <c r="S3619" s="57">
        <f t="shared" si="1062"/>
        <v>773.943152381598</v>
      </c>
      <c r="T3619" s="12">
        <f t="shared" si="1045"/>
        <v>-52.992750561372816</v>
      </c>
    </row>
    <row r="3620" spans="1:20" x14ac:dyDescent="0.25">
      <c r="A3620" s="57">
        <f t="shared" si="1046"/>
        <v>4881306.9909621263</v>
      </c>
      <c r="B3620" s="12">
        <f t="shared" si="1063"/>
        <v>776884.13636064809</v>
      </c>
      <c r="C3620" s="57" t="str">
        <f t="shared" si="1047"/>
        <v>0.000719072830434744+0.00208976631555216i</v>
      </c>
      <c r="D3620" s="57" t="str">
        <f t="shared" si="1048"/>
        <v>0.314172086021501-1.57454303288218i</v>
      </c>
      <c r="E3620" s="57" t="str">
        <f t="shared" si="1049"/>
        <v>-17.9328058378524-10.253199717978i</v>
      </c>
      <c r="F3620" s="57" t="str">
        <f t="shared" si="1050"/>
        <v>0.850753535153875-1.68011614185602i</v>
      </c>
      <c r="G3620" s="57" t="str">
        <f t="shared" si="1051"/>
        <v>0.221559640672242-0.415296239204533i</v>
      </c>
      <c r="H3620" s="57" t="str">
        <f t="shared" si="1052"/>
        <v>0.00685151238905107-17.571571253173i</v>
      </c>
      <c r="I3620" s="57" t="str">
        <f t="shared" si="1053"/>
        <v>-0.0832671396798972-0.0422044412550244i</v>
      </c>
      <c r="K3620" s="57" t="str">
        <f t="shared" si="1054"/>
        <v>0.000266284833521173-0.000461798684893492i</v>
      </c>
      <c r="L3620" s="57" t="str">
        <f t="shared" si="1055"/>
        <v>0.000125-0.000645848565893382i</v>
      </c>
      <c r="M3620" s="57" t="str">
        <f t="shared" si="1056"/>
        <v>0.0015-0.000311342196202707i</v>
      </c>
      <c r="N3620" s="57">
        <f t="shared" si="1057"/>
        <v>108.9879538867719</v>
      </c>
      <c r="O3620" s="57">
        <f t="shared" si="1058"/>
        <v>53.112075397867009</v>
      </c>
      <c r="P3620" s="371">
        <f t="shared" si="1059"/>
        <v>-53.112075397867009</v>
      </c>
      <c r="Q3620" s="371">
        <f t="shared" si="1060"/>
        <v>71.012046113228095</v>
      </c>
      <c r="R3620" s="12">
        <f t="shared" si="1061"/>
        <v>-108.9879538867719</v>
      </c>
      <c r="S3620" s="57">
        <f t="shared" si="1062"/>
        <v>776.88413636064809</v>
      </c>
      <c r="T3620" s="12">
        <f t="shared" si="1045"/>
        <v>-53.112075397867009</v>
      </c>
    </row>
    <row r="3621" spans="1:20" x14ac:dyDescent="0.25">
      <c r="A3621" s="57">
        <f t="shared" si="1046"/>
        <v>4899855.9575277828</v>
      </c>
      <c r="B3621" s="12">
        <f t="shared" si="1063"/>
        <v>779836.29607881862</v>
      </c>
      <c r="C3621" s="57" t="str">
        <f t="shared" si="1047"/>
        <v>0.00071525499470743+0.00205916545262859i</v>
      </c>
      <c r="D3621" s="57" t="str">
        <f t="shared" si="1048"/>
        <v>0.311892853520276-1.56904758285155i</v>
      </c>
      <c r="E3621" s="57" t="str">
        <f t="shared" si="1049"/>
        <v>-17.8229434660438-10.1436094707201i</v>
      </c>
      <c r="F3621" s="57" t="str">
        <f t="shared" si="1050"/>
        <v>0.845740503541327-1.67642018661278i</v>
      </c>
      <c r="G3621" s="57" t="str">
        <f t="shared" si="1051"/>
        <v>0.220254109238213-0.414417949179201i</v>
      </c>
      <c r="H3621" s="57" t="str">
        <f t="shared" si="1052"/>
        <v>0.00677803812009964-17.5049753611369i</v>
      </c>
      <c r="I3621" s="57" t="str">
        <f t="shared" si="1053"/>
        <v>-0.0827692541725544-0.0417966366001488i</v>
      </c>
      <c r="K3621" s="57" t="str">
        <f t="shared" si="1054"/>
        <v>0.00026543744008652-0.000460548634252021i</v>
      </c>
      <c r="L3621" s="57" t="str">
        <f t="shared" si="1055"/>
        <v>0.000125-0.000643403632091437i</v>
      </c>
      <c r="M3621" s="57" t="str">
        <f t="shared" si="1056"/>
        <v>0.0015-0.000310163574619154i</v>
      </c>
      <c r="N3621" s="57">
        <f t="shared" si="1057"/>
        <v>109.15476684040534</v>
      </c>
      <c r="O3621" s="57">
        <f t="shared" si="1058"/>
        <v>53.231462275347489</v>
      </c>
      <c r="P3621" s="371">
        <f t="shared" si="1059"/>
        <v>-53.231462275347489</v>
      </c>
      <c r="Q3621" s="371">
        <f t="shared" si="1060"/>
        <v>70.845233159594656</v>
      </c>
      <c r="R3621" s="12">
        <f t="shared" si="1061"/>
        <v>-109.15476684040534</v>
      </c>
      <c r="S3621" s="57">
        <f t="shared" si="1062"/>
        <v>779.83629607881858</v>
      </c>
      <c r="T3621" s="12">
        <f t="shared" si="1045"/>
        <v>-53.231462275347489</v>
      </c>
    </row>
    <row r="3622" spans="1:20" x14ac:dyDescent="0.25">
      <c r="A3622" s="57">
        <f t="shared" si="1046"/>
        <v>4918475.4101663884</v>
      </c>
      <c r="B3622" s="12">
        <f t="shared" si="1063"/>
        <v>782799.67400391819</v>
      </c>
      <c r="C3622" s="57" t="str">
        <f t="shared" si="1047"/>
        <v>0.000711369953881862+0.00202898828221989i</v>
      </c>
      <c r="D3622" s="57" t="str">
        <f t="shared" si="1048"/>
        <v>0.309629472296341-1.56356795274565i</v>
      </c>
      <c r="E3622" s="57" t="str">
        <f t="shared" si="1049"/>
        <v>-17.7135400642505-10.0351371964065i</v>
      </c>
      <c r="F3622" s="57" t="str">
        <f t="shared" si="1050"/>
        <v>0.840748702476543-1.67271689589593i</v>
      </c>
      <c r="G3622" s="57" t="str">
        <f t="shared" si="1051"/>
        <v>0.218954106823272-0.413537429900239i</v>
      </c>
      <c r="H3622" s="57" t="str">
        <f t="shared" si="1052"/>
        <v>0.00670536271097763-17.4386323018007i</v>
      </c>
      <c r="I3622" s="57" t="str">
        <f t="shared" si="1053"/>
        <v>-0.0822735852112197-0.0413923647919957i</v>
      </c>
      <c r="K3622" s="57" t="str">
        <f t="shared" si="1054"/>
        <v>0.000264593161612485-0.000459299612611244i</v>
      </c>
      <c r="L3622" s="57" t="str">
        <f t="shared" si="1055"/>
        <v>0.000125-0.000640967953866741i</v>
      </c>
      <c r="M3622" s="57" t="str">
        <f t="shared" si="1056"/>
        <v>0.0015-0.000308989414842752i</v>
      </c>
      <c r="N3622" s="57">
        <f t="shared" si="1057"/>
        <v>109.32083382983735</v>
      </c>
      <c r="O3622" s="57">
        <f t="shared" si="1058"/>
        <v>53.350910754963095</v>
      </c>
      <c r="P3622" s="371">
        <f t="shared" si="1059"/>
        <v>-53.350910754963095</v>
      </c>
      <c r="Q3622" s="371">
        <f t="shared" si="1060"/>
        <v>70.679166170162645</v>
      </c>
      <c r="R3622" s="12">
        <f t="shared" si="1061"/>
        <v>-109.32083382983735</v>
      </c>
      <c r="S3622" s="57">
        <f t="shared" si="1062"/>
        <v>782.7996740039182</v>
      </c>
      <c r="T3622" s="12">
        <f t="shared" si="1045"/>
        <v>-53.350910754963095</v>
      </c>
    </row>
    <row r="3623" spans="1:20" x14ac:dyDescent="0.25">
      <c r="A3623" s="57">
        <f t="shared" si="1046"/>
        <v>4937165.616725021</v>
      </c>
      <c r="B3623" s="12">
        <f t="shared" si="1063"/>
        <v>785774.3127651331</v>
      </c>
      <c r="C3623" s="57" t="str">
        <f t="shared" si="1047"/>
        <v>0.000707420723010387+0.00199922962708933i</v>
      </c>
      <c r="D3623" s="57" t="str">
        <f t="shared" si="1048"/>
        <v>0.307381842004423-1.55810413406758i</v>
      </c>
      <c r="E3623" s="57" t="str">
        <f t="shared" si="1049"/>
        <v>-17.6045973747967-9.9277725547906i</v>
      </c>
      <c r="F3623" s="57" t="str">
        <f t="shared" si="1050"/>
        <v>0.83577814007993-1.66900641648068i</v>
      </c>
      <c r="G3623" s="57" t="str">
        <f t="shared" si="1051"/>
        <v>0.217659635542192-0.412654720799159i</v>
      </c>
      <c r="H3623" s="57" t="str">
        <f t="shared" si="1052"/>
        <v>0.00663347784975601-17.3725411116615i</v>
      </c>
      <c r="I3623" s="57" t="str">
        <f t="shared" si="1053"/>
        <v>-0.0817801317134184-0.0409916012983707i</v>
      </c>
      <c r="K3623" s="57" t="str">
        <f t="shared" si="1054"/>
        <v>0.000263752005044392-0.000458051632809487i</v>
      </c>
      <c r="L3623" s="57" t="str">
        <f t="shared" si="1055"/>
        <v>0.000125-0.000638541496181252i</v>
      </c>
      <c r="M3623" s="57" t="str">
        <f t="shared" si="1056"/>
        <v>0.0015-0.000307819699982817i</v>
      </c>
      <c r="N3623" s="57">
        <f t="shared" si="1057"/>
        <v>109.48615526675472</v>
      </c>
      <c r="O3623" s="57">
        <f t="shared" si="1058"/>
        <v>53.470420398921348</v>
      </c>
      <c r="P3623" s="371">
        <f t="shared" si="1059"/>
        <v>-53.470420398921348</v>
      </c>
      <c r="Q3623" s="371">
        <f t="shared" si="1060"/>
        <v>70.513844733245278</v>
      </c>
      <c r="R3623" s="12">
        <f t="shared" si="1061"/>
        <v>-109.48615526675472</v>
      </c>
      <c r="S3623" s="57">
        <f t="shared" si="1062"/>
        <v>785.77431276513312</v>
      </c>
      <c r="T3623" s="12">
        <f t="shared" si="1045"/>
        <v>-53.470420398921348</v>
      </c>
    </row>
    <row r="3624" spans="1:20" x14ac:dyDescent="0.25">
      <c r="A3624" s="57">
        <f t="shared" si="1046"/>
        <v>4955926.846068576</v>
      </c>
      <c r="B3624" s="12">
        <f t="shared" si="1063"/>
        <v>788760.25515364064</v>
      </c>
      <c r="C3624" s="57" t="str">
        <f t="shared" si="1047"/>
        <v>0.000703410245142917+0.00196988435618188i</v>
      </c>
      <c r="D3624" s="57" t="str">
        <f t="shared" si="1048"/>
        <v>0.305149862790992-1.55265611785879i</v>
      </c>
      <c r="E3624" s="57" t="str">
        <f t="shared" si="1049"/>
        <v>-17.4961170579654-9.8215052793959i</v>
      </c>
      <c r="F3624" s="57" t="str">
        <f t="shared" si="1050"/>
        <v>0.830828823186048-1.66528889468306i</v>
      </c>
      <c r="G3624" s="57" t="str">
        <f t="shared" si="1051"/>
        <v>0.216370697174886-0.411769861183331i</v>
      </c>
      <c r="H3624" s="57" t="str">
        <f t="shared" si="1052"/>
        <v>0.00656237530085393-17.3067008309166i</v>
      </c>
      <c r="I3624" s="57" t="str">
        <f t="shared" si="1053"/>
        <v>-0.0812888924907238-0.0405943216720886i</v>
      </c>
      <c r="K3624" s="57" t="str">
        <f t="shared" si="1054"/>
        <v>0.00026291397709883-0.000456804707712773i</v>
      </c>
      <c r="L3624" s="57" t="str">
        <f t="shared" si="1055"/>
        <v>0.000125-0.000636124224129562i</v>
      </c>
      <c r="M3624" s="57" t="str">
        <f t="shared" si="1056"/>
        <v>0.0015-0.000306654413212609i</v>
      </c>
      <c r="N3624" s="57">
        <f t="shared" si="1057"/>
        <v>109.65073156818981</v>
      </c>
      <c r="O3624" s="57">
        <f t="shared" si="1058"/>
        <v>53.58999077048292</v>
      </c>
      <c r="P3624" s="371">
        <f t="shared" si="1059"/>
        <v>-53.58999077048292</v>
      </c>
      <c r="Q3624" s="371">
        <f t="shared" si="1060"/>
        <v>70.349268431810188</v>
      </c>
      <c r="R3624" s="12">
        <f t="shared" si="1061"/>
        <v>-109.65073156818981</v>
      </c>
      <c r="S3624" s="57">
        <f t="shared" si="1062"/>
        <v>788.76025515364063</v>
      </c>
      <c r="T3624" s="12">
        <f t="shared" si="1045"/>
        <v>-53.58999077048292</v>
      </c>
    </row>
    <row r="3625" spans="1:20" x14ac:dyDescent="0.25">
      <c r="A3625" s="57">
        <f t="shared" si="1046"/>
        <v>4974759.3680836372</v>
      </c>
      <c r="B3625" s="12">
        <f t="shared" si="1063"/>
        <v>791757.54412322445</v>
      </c>
      <c r="C3625" s="57" t="str">
        <f t="shared" si="1047"/>
        <v>0.000699341392615511+0.00194094738463751i</v>
      </c>
      <c r="D3625" s="57" t="str">
        <f t="shared" si="1048"/>
        <v>0.30293343529398-1.5472238947049i</v>
      </c>
      <c r="E3625" s="57" t="str">
        <f t="shared" si="1049"/>
        <v>-17.3881006934141-9.71632517747115i</v>
      </c>
      <c r="F3625" s="57" t="str">
        <f t="shared" si="1050"/>
        <v>0.825900757353917-1.66156447634873i</v>
      </c>
      <c r="G3625" s="57" t="str">
        <f t="shared" si="1051"/>
        <v>0.215087293169073-0.410882890233061i</v>
      </c>
      <c r="H3625" s="57" t="str">
        <f t="shared" si="1052"/>
        <v>0.0064920469045063-17.2411105034488i</v>
      </c>
      <c r="I3625" s="57" t="str">
        <f t="shared" si="1053"/>
        <v>-0.0807998662496189-0.0402005015518529i</v>
      </c>
      <c r="K3625" s="57" t="str">
        <f t="shared" si="1054"/>
        <v>0.000262079084264621-0.000455558850212239i</v>
      </c>
      <c r="L3625" s="57" t="str">
        <f t="shared" si="1055"/>
        <v>0.000125-0.000633716102938395i</v>
      </c>
      <c r="M3625" s="57" t="str">
        <f t="shared" si="1056"/>
        <v>0.0015-0.000305493537769087i</v>
      </c>
      <c r="N3625" s="57">
        <f t="shared" si="1057"/>
        <v>109.81456315648154</v>
      </c>
      <c r="O3625" s="57">
        <f t="shared" si="1058"/>
        <v>53.709621433956549</v>
      </c>
      <c r="P3625" s="371">
        <f t="shared" si="1059"/>
        <v>-53.709621433956549</v>
      </c>
      <c r="Q3625" s="371">
        <f t="shared" si="1060"/>
        <v>70.18543684351846</v>
      </c>
      <c r="R3625" s="12">
        <f t="shared" si="1061"/>
        <v>-109.81456315648154</v>
      </c>
      <c r="S3625" s="57">
        <f t="shared" si="1062"/>
        <v>791.75754412322442</v>
      </c>
      <c r="T3625" s="12">
        <f t="shared" si="1045"/>
        <v>-53.709621433956549</v>
      </c>
    </row>
    <row r="3626" spans="1:20" x14ac:dyDescent="0.25">
      <c r="A3626" s="57">
        <f t="shared" si="1046"/>
        <v>4993663.4536823547</v>
      </c>
      <c r="B3626" s="12">
        <f t="shared" si="1063"/>
        <v>794766.2227908927</v>
      </c>
      <c r="C3626" s="57" t="str">
        <f t="shared" si="1047"/>
        <v>0.00069521696832255+0.00191241367379149i</v>
      </c>
      <c r="D3626" s="57" t="str">
        <f t="shared" si="1048"/>
        <v>0.300732460642515-1.54180745474147i</v>
      </c>
      <c r="E3626" s="57" t="str">
        <f t="shared" si="1049"/>
        <v>-17.2805497815759-9.61222212993128i</v>
      </c>
      <c r="F3626" s="57" t="str">
        <f t="shared" si="1050"/>
        <v>0.820993946877377-1.65783330684185i</v>
      </c>
      <c r="G3626" s="57" t="str">
        <f t="shared" si="1051"/>
        <v>0.213809424642989-0.409993846998736i</v>
      </c>
      <c r="H3626" s="57" t="str">
        <f t="shared" si="1052"/>
        <v>0.0064224845762344-17.1757691768124i</v>
      </c>
      <c r="I3626" s="57" t="str">
        <f t="shared" si="1053"/>
        <v>-0.0803130515923634-0.0398101166631164i</v>
      </c>
      <c r="K3626" s="57" t="str">
        <f t="shared" si="1054"/>
        <v>0.000261247332803873-0.000454314073221597i</v>
      </c>
      <c r="L3626" s="57" t="str">
        <f t="shared" si="1055"/>
        <v>0.000125-0.000631317097966125i</v>
      </c>
      <c r="M3626" s="57" t="str">
        <f t="shared" si="1056"/>
        <v>0.0015-0.000304337056952666i</v>
      </c>
      <c r="N3626" s="57">
        <f t="shared" si="1057"/>
        <v>109.97765045923566</v>
      </c>
      <c r="O3626" s="57">
        <f t="shared" si="1058"/>
        <v>53.829311954692578</v>
      </c>
      <c r="P3626" s="371">
        <f t="shared" si="1059"/>
        <v>-53.829311954692578</v>
      </c>
      <c r="Q3626" s="371">
        <f t="shared" si="1060"/>
        <v>70.022349540764338</v>
      </c>
      <c r="R3626" s="12">
        <f t="shared" si="1061"/>
        <v>-109.97765045923566</v>
      </c>
      <c r="S3626" s="57">
        <f t="shared" si="1062"/>
        <v>794.7662227908927</v>
      </c>
      <c r="T3626" s="12">
        <f t="shared" si="1045"/>
        <v>-53.829311954692578</v>
      </c>
    </row>
    <row r="3627" spans="1:20" x14ac:dyDescent="0.25">
      <c r="A3627" s="57">
        <f t="shared" si="1046"/>
        <v>5012639.3748063473</v>
      </c>
      <c r="B3627" s="12">
        <f t="shared" si="1063"/>
        <v>797786.33443749812</v>
      </c>
      <c r="C3627" s="57" t="str">
        <f t="shared" si="1047"/>
        <v>0.00069103970697241+0.00188427823116132i</v>
      </c>
      <c r="D3627" s="57" t="str">
        <f t="shared" si="1048"/>
        <v>0.298546840456588-1.53640678765983i</v>
      </c>
      <c r="E3627" s="57" t="str">
        <f t="shared" si="1049"/>
        <v>-17.1734657450407-9.5091860912855i</v>
      </c>
      <c r="F3627" s="57" t="str">
        <f t="shared" si="1050"/>
        <v>0.816108394795539-1.65409553103421i</v>
      </c>
      <c r="G3627" s="57" t="str">
        <f t="shared" si="1051"/>
        <v>0.212537092388097-0.40910277039799i</v>
      </c>
      <c r="H3627" s="57" t="str">
        <f t="shared" si="1052"/>
        <v>0.00635368030631668-17.1106759022182i</v>
      </c>
      <c r="I3627" s="57" t="str">
        <f t="shared" si="1053"/>
        <v>-0.0798284470178676-0.0394231428189247i</v>
      </c>
      <c r="K3627" s="57" t="str">
        <f t="shared" si="1054"/>
        <v>0.000260418728752997-0.000453070389674587i</v>
      </c>
      <c r="L3627" s="57" t="str">
        <f t="shared" si="1055"/>
        <v>0.000125-0.000628927174702256i</v>
      </c>
      <c r="M3627" s="57" t="str">
        <f t="shared" si="1056"/>
        <v>0.0015-0.000303184954126983i</v>
      </c>
      <c r="N3627" s="57">
        <f t="shared" si="1057"/>
        <v>110.13999390928743</v>
      </c>
      <c r="O3627" s="57">
        <f t="shared" si="1058"/>
        <v>53.949061899078281</v>
      </c>
      <c r="P3627" s="371">
        <f t="shared" si="1059"/>
        <v>-53.949061899078281</v>
      </c>
      <c r="Q3627" s="371">
        <f t="shared" si="1060"/>
        <v>69.860006090712574</v>
      </c>
      <c r="R3627" s="12">
        <f t="shared" si="1061"/>
        <v>-110.13999390928743</v>
      </c>
      <c r="S3627" s="57">
        <f t="shared" si="1062"/>
        <v>797.78633443749811</v>
      </c>
      <c r="T3627" s="12">
        <f t="shared" si="1045"/>
        <v>-53.949061899078281</v>
      </c>
    </row>
    <row r="3628" spans="1:20" x14ac:dyDescent="0.25">
      <c r="A3628" s="57">
        <f t="shared" si="1046"/>
        <v>5031687.404430612</v>
      </c>
      <c r="B3628" s="12">
        <f t="shared" si="1063"/>
        <v>800817.92250836059</v>
      </c>
      <c r="C3628" s="57" t="str">
        <f t="shared" si="1047"/>
        <v>0.000686812276326842+0.00185653611042142i</v>
      </c>
      <c r="D3628" s="57" t="str">
        <f t="shared" si="1048"/>
        <v>0.29637647684668-1.53102188271274i</v>
      </c>
      <c r="E3628" s="57" t="str">
        <f t="shared" si="1049"/>
        <v>-17.0668499299228-9.40720708955373i</v>
      </c>
      <c r="F3628" s="57" t="str">
        <f t="shared" si="1050"/>
        <v>0.811244102903314-1.65035129329454i</v>
      </c>
      <c r="G3628" s="57" t="str">
        <f t="shared" si="1051"/>
        <v>0.211270296871848-0.408209699212953i</v>
      </c>
      <c r="H3628" s="57" t="str">
        <f t="shared" si="1052"/>
        <v>0.00628562615926235-17.0458297345198i</v>
      </c>
      <c r="I3628" s="57" t="str">
        <f t="shared" si="1053"/>
        <v>-0.0793460509225802-0.0390395559207457i</v>
      </c>
      <c r="K3628" s="57" t="str">
        <f t="shared" si="1054"/>
        <v>0.000259593277923797-0.000451827812522485i</v>
      </c>
      <c r="L3628" s="57" t="str">
        <f t="shared" si="1055"/>
        <v>0.000125-0.000626546298766941i</v>
      </c>
      <c r="M3628" s="57" t="str">
        <f t="shared" si="1056"/>
        <v>0.0015-0.000302037212718653i</v>
      </c>
      <c r="N3628" s="57">
        <f t="shared" si="1057"/>
        <v>110.30159394466307</v>
      </c>
      <c r="O3628" s="57">
        <f t="shared" si="1058"/>
        <v>54.068870834531694</v>
      </c>
      <c r="P3628" s="371">
        <f t="shared" si="1059"/>
        <v>-54.068870834531694</v>
      </c>
      <c r="Q3628" s="371">
        <f t="shared" si="1060"/>
        <v>69.698406055336932</v>
      </c>
      <c r="R3628" s="12">
        <f t="shared" si="1061"/>
        <v>-110.30159394466307</v>
      </c>
      <c r="S3628" s="57">
        <f t="shared" si="1062"/>
        <v>800.81792250836054</v>
      </c>
      <c r="T3628" s="12">
        <f t="shared" ref="T3628:T3691" si="1064">P3628</f>
        <v>-54.068870834531694</v>
      </c>
    </row>
    <row r="3629" spans="1:20" x14ac:dyDescent="0.25">
      <c r="A3629" s="57">
        <f t="shared" ref="A3629:A3692" si="1065">2*PI()*B3629</f>
        <v>5050807.816567448</v>
      </c>
      <c r="B3629" s="12">
        <f t="shared" si="1063"/>
        <v>803861.03061389236</v>
      </c>
      <c r="C3629" s="57" t="str">
        <f t="shared" ref="C3629:C3692" si="1066">IMPRODUCT(D3629,E3629,$C$40,,K3629,$C$41)</f>
        <v>0.000682537278424032+0.00182918241136542i</v>
      </c>
      <c r="D3629" s="57" t="str">
        <f t="shared" ref="D3629:D3692" si="1067">IMDIV(IMPRODUCT($C$37,$C$38,COMPLEX(1,A3629/$C$38)),IMSUM(-1*A3629*A3629/$C$39,COMPLEX(0,1*A3629)))</f>
        <v>0.294221272413373-1.52565272872004i</v>
      </c>
      <c r="E3629" s="57" t="str">
        <f t="shared" ref="E3629:E3692" si="1068">IMDIV(IMPRODUCT(IMSUM(F3629,G3629),$C$29,H3629),IMSUM(1,I3629))</f>
        <v>-16.9607036072109-9.30627522617062i</v>
      </c>
      <c r="F3629" s="57" t="str">
        <f t="shared" ref="F3629:F3692" si="1069">IMDIV(IMPRODUCT($C$14,$C$15,COMPLEX(1,A3629/$C$15)),IMSUM(-1*A3629*A3629/$C$16,COMPLEX(0,A3629)))</f>
        <v>0.806401071762044-1.64660073747801i</v>
      </c>
      <c r="G3629" s="57" t="str">
        <f t="shared" ref="G3629:G3692" si="1070">IMDIV(1,COMPLEX(1,A3629*$C$9*$C$10))</f>
        <v>0.210009038240428-0.407314672087513i</v>
      </c>
      <c r="H3629" s="57" t="str">
        <f t="shared" ref="H3629:H3692" si="1071">IMDIV($C$3,IMSUM(K3629,COMPLEX(0,$C$28*A3629)))</f>
        <v>0.00621831427328575-16.981229732199i</v>
      </c>
      <c r="I3629" s="57" t="str">
        <f t="shared" ref="I3629:I3692" si="1072">IMPRODUCT(F3629,$C$29,H3629,$C$31)</f>
        <v>-0.0788658616013796-0.0386593319592803i</v>
      </c>
      <c r="K3629" s="57" t="str">
        <f t="shared" ref="K3629:K3692" si="1073">IF($C$26&lt;=0,IMDIV(1,IMSUM(IMDIV(1,L3629),1/$C$18)),IMDIV(1,IMSUM(IMDIV(1,L3629),1/$C$18,IMDIV(1,M3629))))</f>
        <v>0.000258770985904554-0.000450586354731616i</v>
      </c>
      <c r="L3629" s="57" t="str">
        <f t="shared" ref="L3629:L3692" si="1074">IMSUM($C$21/$C$22,IMDIV(1,COMPLEX(0,$C$20*$C$22*A3629)))</f>
        <v>0.000125-0.000624174435910483i</v>
      </c>
      <c r="M3629" s="57" t="str">
        <f t="shared" ref="M3629:M3692" si="1075">IMSUM($C$25/$C$26,IMDIV(1,COMPLEX(0,$C$24*$C$26*A3629)))</f>
        <v>0.0015-0.000300893816217028i</v>
      </c>
      <c r="N3629" s="57">
        <f t="shared" ref="N3629:N3692" si="1076">ABS(R3629)</f>
        <v>110.46245100854249</v>
      </c>
      <c r="O3629" s="57">
        <f t="shared" ref="O3629:O3692" si="1077">ABS(P3629)</f>
        <v>54.188738329496431</v>
      </c>
      <c r="P3629" s="371">
        <f t="shared" ref="P3629:P3692" si="1078">20*LOG10(IMABS(C3629))</f>
        <v>-54.188738329496431</v>
      </c>
      <c r="Q3629" s="371">
        <f t="shared" ref="Q3629:Q3692" si="1079">IMARGUMENT(C3629)*180/PI()</f>
        <v>69.537548991457513</v>
      </c>
      <c r="R3629" s="12">
        <f t="shared" ref="R3629:R3692" si="1080">IF(Q3629&lt;0,Q3629+180,Q3629-180)</f>
        <v>-110.46245100854249</v>
      </c>
      <c r="S3629" s="57">
        <f t="shared" ref="S3629:S3692" si="1081">B3629/1000</f>
        <v>803.86103061389235</v>
      </c>
      <c r="T3629" s="12">
        <f t="shared" si="1064"/>
        <v>-54.188738329496431</v>
      </c>
    </row>
    <row r="3630" spans="1:20" x14ac:dyDescent="0.25">
      <c r="A3630" s="57">
        <f t="shared" si="1065"/>
        <v>5070000.8862704048</v>
      </c>
      <c r="B3630" s="12">
        <f t="shared" ref="B3630:B3693" si="1082">B3629*(1+B$42)</f>
        <v>806915.70253022516</v>
      </c>
      <c r="C3630" s="57" t="str">
        <f t="shared" si="1066"/>
        <v>0.00067821725078545+0.00180221227985654i</v>
      </c>
      <c r="D3630" s="57" t="str">
        <f t="shared" si="1067"/>
        <v>0.292081130246896-1.52029931407432i</v>
      </c>
      <c r="E3630" s="57" t="str">
        <f t="shared" si="1068"/>
        <v>-16.8550279741003-9.20638067587709i</v>
      </c>
      <c r="F3630" s="57" t="str">
        <f t="shared" si="1069"/>
        <v>0.801579300710149-1.64284400691584i</v>
      </c>
      <c r="G3630" s="57" t="str">
        <f t="shared" si="1070"/>
        <v>0.208753316321542-0.40641772752465i</v>
      </c>
      <c r="H3630" s="57" t="str">
        <f t="shared" si="1071"/>
        <v>0.00615173685978277-16.9168749573519i</v>
      </c>
      <c r="I3630" s="57" t="str">
        <f t="shared" si="1072"/>
        <v>-0.0783878772484718-0.0382824470152571i</v>
      </c>
      <c r="K3630" s="57" t="str">
        <f t="shared" si="1073"/>
        <v>0.000257951858061147-0.000449346029280894i</v>
      </c>
      <c r="L3630" s="57" t="str">
        <f t="shared" si="1074"/>
        <v>0.000125-0.000621811552012833i</v>
      </c>
      <c r="M3630" s="57" t="str">
        <f t="shared" si="1075"/>
        <v>0.0015-0.000299754748173967i</v>
      </c>
      <c r="N3630" s="57">
        <f t="shared" si="1076"/>
        <v>110.62256554922293</v>
      </c>
      <c r="O3630" s="57">
        <f t="shared" si="1077"/>
        <v>54.308663953436778</v>
      </c>
      <c r="P3630" s="371">
        <f t="shared" si="1078"/>
        <v>-54.308663953436778</v>
      </c>
      <c r="Q3630" s="371">
        <f t="shared" si="1079"/>
        <v>69.377434450777073</v>
      </c>
      <c r="R3630" s="12">
        <f t="shared" si="1080"/>
        <v>-110.62256554922293</v>
      </c>
      <c r="S3630" s="57">
        <f t="shared" si="1081"/>
        <v>806.91570253022519</v>
      </c>
      <c r="T3630" s="12">
        <f t="shared" si="1064"/>
        <v>-54.308663953436778</v>
      </c>
    </row>
    <row r="3631" spans="1:20" x14ac:dyDescent="0.25">
      <c r="A3631" s="57">
        <f t="shared" si="1065"/>
        <v>5089266.8896382321</v>
      </c>
      <c r="B3631" s="12">
        <f t="shared" si="1082"/>
        <v>809981.98219984001</v>
      </c>
      <c r="C3631" s="57" t="str">
        <f t="shared" si="1066"/>
        <v>0.000673854667606614+0.00177562090776669i</v>
      </c>
      <c r="D3631" s="57" t="str">
        <f t="shared" si="1067"/>
        <v>0.289955953926673-1.51496162674648i</v>
      </c>
      <c r="E3631" s="57" t="str">
        <f t="shared" si="1068"/>
        <v>-16.7498241553108-9.10751368660162i</v>
      </c>
      <c r="F3631" s="57" t="str">
        <f t="shared" si="1069"/>
        <v>0.796778787873915-1.63908124440518i</v>
      </c>
      <c r="G3631" s="57" t="str">
        <f t="shared" si="1070"/>
        <v>0.207503130627227-0.40551890388381i</v>
      </c>
      <c r="H3631" s="57" t="str">
        <f t="shared" si="1071"/>
        <v>0.00608588620280905-16.8527644756744i</v>
      </c>
      <c r="I3631" s="57" t="str">
        <f t="shared" si="1072"/>
        <v>-0.0779120959582967-0.0379088772602107i</v>
      </c>
      <c r="K3631" s="57" t="str">
        <f t="shared" si="1073"/>
        <v>0.000257135899538204-0.000448106849159407i</v>
      </c>
      <c r="L3631" s="57" t="str">
        <f t="shared" si="1074"/>
        <v>0.000125-0.000619457613083115i</v>
      </c>
      <c r="M3631" s="57" t="str">
        <f t="shared" si="1075"/>
        <v>0.0015-0.000298619992203593i</v>
      </c>
      <c r="N3631" s="57">
        <f t="shared" si="1076"/>
        <v>110.7819380200818</v>
      </c>
      <c r="O3631" s="57">
        <f t="shared" si="1077"/>
        <v>54.428647276831803</v>
      </c>
      <c r="P3631" s="371">
        <f t="shared" si="1078"/>
        <v>-54.428647276831803</v>
      </c>
      <c r="Q3631" s="371">
        <f t="shared" si="1079"/>
        <v>69.218061979918204</v>
      </c>
      <c r="R3631" s="12">
        <f t="shared" si="1080"/>
        <v>-110.7819380200818</v>
      </c>
      <c r="S3631" s="57">
        <f t="shared" si="1081"/>
        <v>809.98198219983999</v>
      </c>
      <c r="T3631" s="12">
        <f t="shared" si="1064"/>
        <v>-54.428647276831803</v>
      </c>
    </row>
    <row r="3632" spans="1:20" x14ac:dyDescent="0.25">
      <c r="A3632" s="57">
        <f t="shared" si="1065"/>
        <v>5108606.1038188571</v>
      </c>
      <c r="B3632" s="12">
        <f t="shared" si="1082"/>
        <v>813059.91373219946</v>
      </c>
      <c r="C3632" s="57" t="str">
        <f t="shared" si="1066"/>
        <v>0.000669451940931804+0.00174940353290434i</v>
      </c>
      <c r="D3632" s="57" t="str">
        <f t="shared" si="1067"/>
        <v>0.287845647520789-1.50963965429124i</v>
      </c>
      <c r="E3632" s="57" t="str">
        <f t="shared" si="1068"/>
        <v>-16.6450932043879-9.00966457932992i</v>
      </c>
      <c r="F3632" s="57" t="str">
        <f t="shared" si="1069"/>
        <v>0.791999530178292-1.6353125921992i</v>
      </c>
      <c r="G3632" s="57" t="str">
        <f t="shared" si="1070"/>
        <v>0.206258480356651-0.404618239378326i</v>
      </c>
      <c r="H3632" s="57" t="str">
        <f t="shared" si="1071"/>
        <v>0.0060207546585598-16.7888973564486i</v>
      </c>
      <c r="I3632" s="57" t="str">
        <f t="shared" si="1072"/>
        <v>-0.0774385157264466-0.0375385989572437i</v>
      </c>
      <c r="K3632" s="57" t="str">
        <f t="shared" si="1073"/>
        <v>0.000256323115260275-0.000446868827364008i</v>
      </c>
      <c r="L3632" s="57" t="str">
        <f t="shared" si="1074"/>
        <v>0.000125-0.000617112585259132i</v>
      </c>
      <c r="M3632" s="57" t="str">
        <f t="shared" si="1075"/>
        <v>0.0015-0.000297489531982061i</v>
      </c>
      <c r="N3632" s="57">
        <f t="shared" si="1076"/>
        <v>110.94056887954055</v>
      </c>
      <c r="O3632" s="57">
        <f t="shared" si="1077"/>
        <v>54.548687871170003</v>
      </c>
      <c r="P3632" s="371">
        <f t="shared" si="1078"/>
        <v>-54.548687871170003</v>
      </c>
      <c r="Q3632" s="371">
        <f t="shared" si="1079"/>
        <v>69.05943112045945</v>
      </c>
      <c r="R3632" s="12">
        <f t="shared" si="1080"/>
        <v>-110.94056887954055</v>
      </c>
      <c r="S3632" s="57">
        <f t="shared" si="1081"/>
        <v>813.05991373219945</v>
      </c>
      <c r="T3632" s="12">
        <f t="shared" si="1064"/>
        <v>-54.548687871170003</v>
      </c>
    </row>
    <row r="3633" spans="1:20" x14ac:dyDescent="0.25">
      <c r="A3633" s="57">
        <f t="shared" si="1065"/>
        <v>5128018.8070133692</v>
      </c>
      <c r="B3633" s="12">
        <f t="shared" si="1082"/>
        <v>816149.54140438186</v>
      </c>
      <c r="C3633" s="57" t="str">
        <f t="shared" si="1066"/>
        <v>0.000665011421812781+0.00172355543893143i</v>
      </c>
      <c r="D3633" s="57" t="str">
        <f t="shared" si="1067"/>
        <v>0.285750115585468-1.50433338385267i</v>
      </c>
      <c r="E3633" s="57" t="str">
        <f t="shared" si="1068"/>
        <v>-16.5408361049863-8.91282374796346i</v>
      </c>
      <c r="F3633" s="57" t="str">
        <f t="shared" si="1069"/>
        <v>0.787241523357785-1.63153819199724i</v>
      </c>
      <c r="G3633" s="57" t="str">
        <f t="shared" si="1070"/>
        <v>0.205019364398965-0.40371577207289i</v>
      </c>
      <c r="H3633" s="57" t="str">
        <f t="shared" si="1071"/>
        <v>0.00595633465485081-16.7252726725282i</v>
      </c>
      <c r="I3633" s="57" t="str">
        <f t="shared" si="1072"/>
        <v>-0.0769671344505799-0.0371715884617706i</v>
      </c>
      <c r="K3633" s="57" t="str">
        <f t="shared" si="1073"/>
        <v>0.000255513509933011-0.000445631976896934i</v>
      </c>
      <c r="L3633" s="57" t="str">
        <f t="shared" si="1074"/>
        <v>0.000125-0.000614776434806866i</v>
      </c>
      <c r="M3633" s="57" t="str">
        <f t="shared" si="1075"/>
        <v>0.0015-0.000296363351247321i</v>
      </c>
      <c r="N3633" s="57">
        <f t="shared" si="1076"/>
        <v>111.09845859102937</v>
      </c>
      <c r="O3633" s="57">
        <f t="shared" si="1077"/>
        <v>54.668785308944635</v>
      </c>
      <c r="P3633" s="371">
        <f t="shared" si="1078"/>
        <v>-54.668785308944635</v>
      </c>
      <c r="Q3633" s="371">
        <f t="shared" si="1079"/>
        <v>68.90154140897063</v>
      </c>
      <c r="R3633" s="12">
        <f t="shared" si="1080"/>
        <v>-111.09845859102937</v>
      </c>
      <c r="S3633" s="57">
        <f t="shared" si="1081"/>
        <v>816.14954140438181</v>
      </c>
      <c r="T3633" s="12">
        <f t="shared" si="1064"/>
        <v>-54.668785308944635</v>
      </c>
    </row>
    <row r="3634" spans="1:20" x14ac:dyDescent="0.25">
      <c r="A3634" s="57">
        <f t="shared" si="1065"/>
        <v>5147505.2784800204</v>
      </c>
      <c r="B3634" s="12">
        <f t="shared" si="1082"/>
        <v>819250.90966171853</v>
      </c>
      <c r="C3634" s="57" t="str">
        <f t="shared" si="1066"/>
        <v>0.000660535401451714+0.00169807195527003i</v>
      </c>
      <c r="D3634" s="57" t="str">
        <f t="shared" si="1067"/>
        <v>0.283669263164474-1.49904280216961i</v>
      </c>
      <c r="E3634" s="57" t="str">
        <f t="shared" si="1068"/>
        <v>-16.4370537721394-8.81698165916849i</v>
      </c>
      <c r="F3634" s="57" t="str">
        <f t="shared" si="1069"/>
        <v>0.782504761967397-1.62775818493525i</v>
      </c>
      <c r="G3634" s="57" t="str">
        <f t="shared" si="1070"/>
        <v>0.203785781336139-0.402811539881069i</v>
      </c>
      <c r="H3634" s="57" t="str">
        <f t="shared" si="1071"/>
        <v>0.00589261869060193-16.6618895003253i</v>
      </c>
      <c r="I3634" s="57" t="str">
        <f t="shared" si="1072"/>
        <v>-0.0764979499313529-0.0368078222222478i</v>
      </c>
      <c r="K3634" s="57" t="str">
        <f t="shared" si="1073"/>
        <v>0.00025470708804439-0.000444396310763462i</v>
      </c>
      <c r="L3634" s="57" t="str">
        <f t="shared" si="1074"/>
        <v>0.000125-0.00061244912812001i</v>
      </c>
      <c r="M3634" s="57" t="str">
        <f t="shared" si="1075"/>
        <v>0.0015-0.000295241433798886i</v>
      </c>
      <c r="N3634" s="57">
        <f t="shared" si="1076"/>
        <v>111.25560762295171</v>
      </c>
      <c r="O3634" s="57">
        <f t="shared" si="1077"/>
        <v>54.788939163648173</v>
      </c>
      <c r="P3634" s="371">
        <f t="shared" si="1078"/>
        <v>-54.788939163648173</v>
      </c>
      <c r="Q3634" s="371">
        <f t="shared" si="1079"/>
        <v>68.744392377048285</v>
      </c>
      <c r="R3634" s="12">
        <f t="shared" si="1080"/>
        <v>-111.25560762295171</v>
      </c>
      <c r="S3634" s="57">
        <f t="shared" si="1081"/>
        <v>819.25090966171854</v>
      </c>
      <c r="T3634" s="12">
        <f t="shared" si="1064"/>
        <v>-54.788939163648173</v>
      </c>
    </row>
    <row r="3635" spans="1:20" x14ac:dyDescent="0.25">
      <c r="A3635" s="57">
        <f t="shared" si="1065"/>
        <v>5167065.7985382453</v>
      </c>
      <c r="B3635" s="12">
        <f t="shared" si="1082"/>
        <v>822364.06311843311</v>
      </c>
      <c r="C3635" s="57" t="str">
        <f t="shared" si="1066"/>
        <v>0.000656026112328277+0.00167294845699874i</v>
      </c>
      <c r="D3635" s="57" t="str">
        <f t="shared" si="1067"/>
        <v>0.281602995788526-1.49376789558108i</v>
      </c>
      <c r="E3635" s="57" t="str">
        <f t="shared" si="1068"/>
        <v>-16.3337470535113-8.72212885221402i</v>
      </c>
      <c r="F3635" s="57" t="str">
        <f t="shared" si="1069"/>
        <v>0.777789239393641-1.62397271157638i</v>
      </c>
      <c r="G3635" s="57" t="str">
        <f t="shared" si="1070"/>
        <v>0.202557729445841-0.401905580562881i</v>
      </c>
      <c r="H3635" s="57" t="str">
        <f t="shared" si="1071"/>
        <v>0.00582959933532161-16.5987469197958i</v>
      </c>
      <c r="I3635" s="57" t="str">
        <f t="shared" si="1072"/>
        <v>-0.076030959873349-0.0364472767808846i</v>
      </c>
      <c r="K3635" s="57" t="str">
        <f t="shared" si="1073"/>
        <v>0.000253903853865945-0.00044316184196958i</v>
      </c>
      <c r="L3635" s="57" t="str">
        <f t="shared" si="1074"/>
        <v>0.000125-0.000610130631719476i</v>
      </c>
      <c r="M3635" s="57" t="str">
        <f t="shared" si="1075"/>
        <v>0.0015-0.000294123763497596i</v>
      </c>
      <c r="N3635" s="57">
        <f t="shared" si="1076"/>
        <v>111.41201644864897</v>
      </c>
      <c r="O3635" s="57">
        <f t="shared" si="1077"/>
        <v>54.909149009767368</v>
      </c>
      <c r="P3635" s="371">
        <f t="shared" si="1078"/>
        <v>-54.909149009767368</v>
      </c>
      <c r="Q3635" s="371">
        <f t="shared" si="1079"/>
        <v>68.58798355135103</v>
      </c>
      <c r="R3635" s="12">
        <f t="shared" si="1080"/>
        <v>-111.41201644864897</v>
      </c>
      <c r="S3635" s="57">
        <f t="shared" si="1081"/>
        <v>822.36406311843314</v>
      </c>
      <c r="T3635" s="12">
        <f t="shared" si="1064"/>
        <v>-54.909149009767368</v>
      </c>
    </row>
    <row r="3636" spans="1:20" x14ac:dyDescent="0.25">
      <c r="A3636" s="57">
        <f t="shared" si="1065"/>
        <v>5186700.6485726899</v>
      </c>
      <c r="B3636" s="12">
        <f t="shared" si="1082"/>
        <v>825489.04655828315</v>
      </c>
      <c r="C3636" s="57" t="str">
        <f t="shared" si="1066"/>
        <v>0.00065148572931118+0.00164818036473938i</v>
      </c>
      <c r="D3636" s="57" t="str">
        <f t="shared" si="1067"/>
        <v>0.279551219474631-1.48850865003168i</v>
      </c>
      <c r="E3636" s="57" t="str">
        <f t="shared" si="1068"/>
        <v>-16.230916730634-8.62825593880035i</v>
      </c>
      <c r="F3636" s="57" t="str">
        <f t="shared" si="1069"/>
        <v>0.773094947865581-1.62018191190177i</v>
      </c>
      <c r="G3636" s="57" t="str">
        <f t="shared" si="1070"/>
        <v>0.201335206704307-0.400997931722398i</v>
      </c>
      <c r="H3636" s="57" t="str">
        <f t="shared" si="1071"/>
        <v>0.00576726922859364-16.5358440144259i</v>
      </c>
      <c r="I3636" s="57" t="str">
        <f t="shared" si="1072"/>
        <v>-0.0755661618860191-0.0360899287743383i</v>
      </c>
      <c r="K3636" s="57" t="str">
        <f t="shared" si="1073"/>
        <v>0.000253103811454037-0.000441928583519697i</v>
      </c>
      <c r="L3636" s="57" t="str">
        <f t="shared" si="1074"/>
        <v>0.000125-0.000607820912252913i</v>
      </c>
      <c r="M3636" s="57" t="str">
        <f t="shared" si="1075"/>
        <v>0.0015-0.000293010324265387i</v>
      </c>
      <c r="N3636" s="57">
        <f t="shared" si="1076"/>
        <v>111.56768554636714</v>
      </c>
      <c r="O3636" s="57">
        <f t="shared" si="1077"/>
        <v>55.029414422777805</v>
      </c>
      <c r="P3636" s="371">
        <f t="shared" si="1078"/>
        <v>-55.029414422777805</v>
      </c>
      <c r="Q3636" s="371">
        <f t="shared" si="1079"/>
        <v>68.432314453632856</v>
      </c>
      <c r="R3636" s="12">
        <f t="shared" si="1080"/>
        <v>-111.56768554636714</v>
      </c>
      <c r="S3636" s="57">
        <f t="shared" si="1081"/>
        <v>825.48904655828312</v>
      </c>
      <c r="T3636" s="12">
        <f t="shared" si="1064"/>
        <v>-55.029414422777805</v>
      </c>
    </row>
    <row r="3637" spans="1:20" x14ac:dyDescent="0.25">
      <c r="A3637" s="57">
        <f t="shared" si="1065"/>
        <v>5206410.1110372664</v>
      </c>
      <c r="B3637" s="12">
        <f t="shared" si="1082"/>
        <v>828625.90493520466</v>
      </c>
      <c r="C3637" s="57" t="str">
        <f t="shared" si="1066"/>
        <v>0.000646916370754023+0.00162376314453415i</v>
      </c>
      <c r="D3637" s="57" t="str">
        <f t="shared" si="1067"/>
        <v>0.277513840725423-1.48326505107682i</v>
      </c>
      <c r="E3637" s="57" t="str">
        <f t="shared" si="1068"/>
        <v>-16.1285635201287-8.53535360287857i</v>
      </c>
      <c r="F3637" s="57" t="str">
        <f t="shared" si="1069"/>
        <v>0.768421878465972-1.61638592530152i</v>
      </c>
      <c r="G3637" s="57" t="str">
        <f t="shared" si="1070"/>
        <v>0.200118210789236-0.400088630805414i</v>
      </c>
      <c r="H3637" s="57" t="str">
        <f t="shared" si="1071"/>
        <v>0.00570562107956539-16.4731798712186i</v>
      </c>
      <c r="I3637" s="57" t="str">
        <f t="shared" si="1072"/>
        <v>-0.0751035534846276-0.0357357549343955i</v>
      </c>
      <c r="K3637" s="57" t="str">
        <f t="shared" si="1073"/>
        <v>0.000252306964651127-0.000440696548414376i</v>
      </c>
      <c r="L3637" s="57" t="str">
        <f t="shared" si="1074"/>
        <v>0.000125-0.000605519936494237i</v>
      </c>
      <c r="M3637" s="57" t="str">
        <f t="shared" si="1075"/>
        <v>0.0015-0.000291901100085064i</v>
      </c>
      <c r="N3637" s="57">
        <f t="shared" si="1076"/>
        <v>111.72261539922104</v>
      </c>
      <c r="O3637" s="57">
        <f t="shared" si="1077"/>
        <v>55.149734979138792</v>
      </c>
      <c r="P3637" s="371">
        <f t="shared" si="1078"/>
        <v>-55.149734979138792</v>
      </c>
      <c r="Q3637" s="371">
        <f t="shared" si="1079"/>
        <v>68.277384600778959</v>
      </c>
      <c r="R3637" s="12">
        <f t="shared" si="1080"/>
        <v>-111.72261539922104</v>
      </c>
      <c r="S3637" s="57">
        <f t="shared" si="1081"/>
        <v>828.62590493520463</v>
      </c>
      <c r="T3637" s="12">
        <f t="shared" si="1064"/>
        <v>-55.149734979138792</v>
      </c>
    </row>
    <row r="3638" spans="1:20" x14ac:dyDescent="0.25">
      <c r="A3638" s="57">
        <f t="shared" si="1065"/>
        <v>5226194.4694592087</v>
      </c>
      <c r="B3638" s="12">
        <f t="shared" si="1082"/>
        <v>831774.68337395845</v>
      </c>
      <c r="C3638" s="57" t="str">
        <f t="shared" si="1066"/>
        <v>0.000642320099575729+0.00159969230771343i</v>
      </c>
      <c r="D3638" s="57" t="str">
        <f t="shared" si="1067"/>
        <v>0.275490766528453-1.47803708388809i</v>
      </c>
      <c r="E3638" s="57" t="str">
        <f t="shared" si="1068"/>
        <v>-16.0266880749101-8.44341260045945i</v>
      </c>
      <c r="F3638" s="57" t="str">
        <f t="shared" si="1069"/>
        <v>0.763770021142387-1.61258489056578i</v>
      </c>
      <c r="G3638" s="57" t="str">
        <f t="shared" si="1070"/>
        <v>0.198906739082701-0.399177715097157i</v>
      </c>
      <c r="H3638" s="57" t="str">
        <f t="shared" si="1071"/>
        <v>0.00564464766643752-16.4107535806793i</v>
      </c>
      <c r="I3638" s="57" t="str">
        <f t="shared" si="1072"/>
        <v>-0.0746431320911956-0.0353847320886313i</v>
      </c>
      <c r="K3638" s="57" t="str">
        <f t="shared" si="1073"/>
        <v>0.000251513317087072-0.000439465749648073i</v>
      </c>
      <c r="L3638" s="57" t="str">
        <f t="shared" si="1074"/>
        <v>0.000125-0.000603227671343133i</v>
      </c>
      <c r="M3638" s="57" t="str">
        <f t="shared" si="1075"/>
        <v>0.0015-0.000290796075000063i</v>
      </c>
      <c r="N3638" s="57">
        <f t="shared" si="1076"/>
        <v>111.87680649516234</v>
      </c>
      <c r="O3638" s="57">
        <f t="shared" si="1077"/>
        <v>55.270110256289158</v>
      </c>
      <c r="P3638" s="371">
        <f t="shared" si="1078"/>
        <v>-55.270110256289158</v>
      </c>
      <c r="Q3638" s="371">
        <f t="shared" si="1079"/>
        <v>68.123193504837658</v>
      </c>
      <c r="R3638" s="12">
        <f t="shared" si="1080"/>
        <v>-111.87680649516234</v>
      </c>
      <c r="S3638" s="57">
        <f t="shared" si="1081"/>
        <v>831.77468337395851</v>
      </c>
      <c r="T3638" s="12">
        <f t="shared" si="1064"/>
        <v>-55.270110256289158</v>
      </c>
    </row>
    <row r="3639" spans="1:20" x14ac:dyDescent="0.25">
      <c r="A3639" s="57">
        <f t="shared" si="1065"/>
        <v>5246054.0084431535</v>
      </c>
      <c r="B3639" s="12">
        <f t="shared" si="1082"/>
        <v>834935.42717077956</v>
      </c>
      <c r="C3639" s="57" t="str">
        <f t="shared" si="1066"/>
        <v>0.000637698924325602+0.00157596341075499i</v>
      </c>
      <c r="D3639" s="57" t="str">
        <f t="shared" si="1067"/>
        <v>0.273481904355451-1.47282473325842i</v>
      </c>
      <c r="E3639" s="57" t="str">
        <f t="shared" si="1068"/>
        <v>-15.9252909853764-8.35242375941482i</v>
      </c>
      <c r="F3639" s="57" t="str">
        <f t="shared" si="1069"/>
        <v>0.759139364718428-1.60877894587612i</v>
      </c>
      <c r="G3639" s="57" t="str">
        <f t="shared" si="1070"/>
        <v>0.197700788674066-0.398265221720047i</v>
      </c>
      <c r="H3639" s="57" t="str">
        <f t="shared" si="1071"/>
        <v>0.00558434183595608-16.3485642368028i</v>
      </c>
      <c r="I3639" s="57" t="str">
        <f t="shared" si="1072"/>
        <v>-0.07418489503546-0.0350368371610575i</v>
      </c>
      <c r="K3639" s="57" t="str">
        <f t="shared" si="1073"/>
        <v>0.00025072287218046-0.000438236200206945i</v>
      </c>
      <c r="L3639" s="57" t="str">
        <f t="shared" si="1074"/>
        <v>0.000125-0.000600944083824598i</v>
      </c>
      <c r="M3639" s="57" t="str">
        <f t="shared" si="1075"/>
        <v>0.0015-0.000289695233114229i</v>
      </c>
      <c r="N3639" s="57">
        <f t="shared" si="1076"/>
        <v>112.03025932694409</v>
      </c>
      <c r="O3639" s="57">
        <f t="shared" si="1077"/>
        <v>55.390539832641686</v>
      </c>
      <c r="P3639" s="371">
        <f t="shared" si="1078"/>
        <v>-55.390539832641686</v>
      </c>
      <c r="Q3639" s="371">
        <f t="shared" si="1079"/>
        <v>67.969740673055909</v>
      </c>
      <c r="R3639" s="12">
        <f t="shared" si="1080"/>
        <v>-112.03025932694409</v>
      </c>
      <c r="S3639" s="57">
        <f t="shared" si="1081"/>
        <v>834.93542717077958</v>
      </c>
      <c r="T3639" s="12">
        <f t="shared" si="1064"/>
        <v>-55.390539832641686</v>
      </c>
    </row>
    <row r="3640" spans="1:20" x14ac:dyDescent="0.25">
      <c r="A3640" s="57">
        <f t="shared" si="1065"/>
        <v>5265989.0136752371</v>
      </c>
      <c r="B3640" s="12">
        <f t="shared" si="1082"/>
        <v>838108.1817940285</v>
      </c>
      <c r="C3640" s="57" t="str">
        <f t="shared" si="1066"/>
        <v>0.000633054800233244+0.00155257205513458i</v>
      </c>
      <c r="D3640" s="57" t="str">
        <f t="shared" si="1067"/>
        <v>0.271487162161564-1.46762798360731i</v>
      </c>
      <c r="E3640" s="57" t="str">
        <f t="shared" si="1068"/>
        <v>-15.824372780585-8.2623779792699i</v>
      </c>
      <c r="F3640" s="57" t="str">
        <f t="shared" si="1069"/>
        <v>0.754529896905029-1.60496822879707i</v>
      </c>
      <c r="G3640" s="57" t="str">
        <f t="shared" si="1070"/>
        <v>0.19650035636291-0.397351187631494i</v>
      </c>
      <c r="H3640" s="57" t="str">
        <f t="shared" si="1071"/>
        <v>0.00552469650290573-16.2866109370593i</v>
      </c>
      <c r="I3640" s="57" t="str">
        <f t="shared" si="1072"/>
        <v>-0.0737288395558319-0.0346920471727539i</v>
      </c>
      <c r="K3640" s="57" t="str">
        <f t="shared" si="1073"/>
        <v>0.000249935633139938-0.000437007913066646i</v>
      </c>
      <c r="L3640" s="57" t="str">
        <f t="shared" si="1074"/>
        <v>0.000125-0.000598669141088461i</v>
      </c>
      <c r="M3640" s="57" t="str">
        <f t="shared" si="1075"/>
        <v>0.0015-0.000288598558591581i</v>
      </c>
      <c r="N3640" s="57">
        <f t="shared" si="1076"/>
        <v>112.18297439208928</v>
      </c>
      <c r="O3640" s="57">
        <f t="shared" si="1077"/>
        <v>55.511023287577771</v>
      </c>
      <c r="P3640" s="371">
        <f t="shared" si="1078"/>
        <v>-55.511023287577771</v>
      </c>
      <c r="Q3640" s="371">
        <f t="shared" si="1079"/>
        <v>67.817025607910722</v>
      </c>
      <c r="R3640" s="12">
        <f t="shared" si="1080"/>
        <v>-112.18297439208928</v>
      </c>
      <c r="S3640" s="57">
        <f t="shared" si="1081"/>
        <v>838.1081817940285</v>
      </c>
      <c r="T3640" s="12">
        <f t="shared" si="1064"/>
        <v>-55.511023287577771</v>
      </c>
    </row>
    <row r="3641" spans="1:20" x14ac:dyDescent="0.25">
      <c r="A3641" s="57">
        <f t="shared" si="1065"/>
        <v>5285999.7719272031</v>
      </c>
      <c r="B3641" s="12">
        <f t="shared" si="1082"/>
        <v>841292.99288484582</v>
      </c>
      <c r="C3641" s="57" t="str">
        <f t="shared" si="1066"/>
        <v>0.000628389630243192+0.00152951388716799i</v>
      </c>
      <c r="D3641" s="57" t="str">
        <f t="shared" si="1067"/>
        <v>0.269506448384546-1.46244681898596i</v>
      </c>
      <c r="E3641" s="57" t="str">
        <f t="shared" si="1068"/>
        <v>-15.7239339294098-8.17326623098618i</v>
      </c>
      <c r="F3641" s="57" t="str">
        <f t="shared" si="1069"/>
        <v>0.749941604311649-1.60115287626773i</v>
      </c>
      <c r="G3641" s="57" t="str">
        <f t="shared" si="1070"/>
        <v>0.195305438661973-0.396435649621761i</v>
      </c>
      <c r="H3641" s="57" t="str">
        <f t="shared" si="1071"/>
        <v>0.00546570464960516-16.2248927823811i</v>
      </c>
      <c r="I3641" s="57" t="str">
        <f t="shared" si="1072"/>
        <v>-0.073274962800357-0.0343503392424778i</v>
      </c>
      <c r="K3641" s="57" t="str">
        <f t="shared" si="1073"/>
        <v>0.000249151602965583-0.000435780901190178i</v>
      </c>
      <c r="L3641" s="57" t="str">
        <f t="shared" si="1074"/>
        <v>0.000125-0.000596402810408908i</v>
      </c>
      <c r="M3641" s="57" t="str">
        <f t="shared" si="1075"/>
        <v>0.0015-0.000287506035656088i</v>
      </c>
      <c r="N3641" s="57">
        <f t="shared" si="1076"/>
        <v>112.33495219285872</v>
      </c>
      <c r="O3641" s="57">
        <f t="shared" si="1077"/>
        <v>55.631560201443378</v>
      </c>
      <c r="P3641" s="371">
        <f t="shared" si="1078"/>
        <v>-55.631560201443378</v>
      </c>
      <c r="Q3641" s="371">
        <f t="shared" si="1079"/>
        <v>67.665047807141278</v>
      </c>
      <c r="R3641" s="12">
        <f t="shared" si="1080"/>
        <v>-112.33495219285872</v>
      </c>
      <c r="S3641" s="57">
        <f t="shared" si="1081"/>
        <v>841.29299288484583</v>
      </c>
      <c r="T3641" s="12">
        <f t="shared" si="1064"/>
        <v>-55.631560201443378</v>
      </c>
    </row>
    <row r="3642" spans="1:20" x14ac:dyDescent="0.25">
      <c r="A3642" s="57">
        <f t="shared" si="1065"/>
        <v>5306086.5710605262</v>
      </c>
      <c r="B3642" s="12">
        <f t="shared" si="1082"/>
        <v>844489.90625780821</v>
      </c>
      <c r="C3642" s="57" t="str">
        <f t="shared" si="1066"/>
        <v>0.000623705266034548+0.00150678459784542i</v>
      </c>
      <c r="D3642" s="57" t="str">
        <f t="shared" si="1067"/>
        <v>0.267539671943951-1.45728122308237i</v>
      </c>
      <c r="E3642" s="57" t="str">
        <f t="shared" si="1068"/>
        <v>-15.6239748416858-8.0850795567378i</v>
      </c>
      <c r="F3642" s="57" t="str">
        <f t="shared" si="1069"/>
        <v>0.745374472457687-1.5973330245937i</v>
      </c>
      <c r="G3642" s="57" t="str">
        <f t="shared" si="1070"/>
        <v>0.194116031800111-0.395518644311857i</v>
      </c>
      <c r="H3642" s="57" t="str">
        <f t="shared" si="1071"/>
        <v>0.00540735932540414-16.1634088771488i</v>
      </c>
      <c r="I3642" s="57" t="str">
        <f t="shared" si="1072"/>
        <v>-0.0728232618276845-0.034011690587265i</v>
      </c>
      <c r="K3642" s="57" t="str">
        <f t="shared" si="1073"/>
        <v>0.000248370784450277-0.000434555177525747i</v>
      </c>
      <c r="L3642" s="57" t="str">
        <f t="shared" si="1074"/>
        <v>0.000125-0.000594145059184009i</v>
      </c>
      <c r="M3642" s="57" t="str">
        <f t="shared" si="1075"/>
        <v>0.0015-0.00028641764859144i</v>
      </c>
      <c r="N3642" s="57">
        <f t="shared" si="1076"/>
        <v>112.48619323621605</v>
      </c>
      <c r="O3642" s="57">
        <f t="shared" si="1077"/>
        <v>55.75215015554376</v>
      </c>
      <c r="P3642" s="371">
        <f t="shared" si="1078"/>
        <v>-55.75215015554376</v>
      </c>
      <c r="Q3642" s="371">
        <f t="shared" si="1079"/>
        <v>67.513806763783947</v>
      </c>
      <c r="R3642" s="12">
        <f t="shared" si="1080"/>
        <v>-112.48619323621605</v>
      </c>
      <c r="S3642" s="57">
        <f t="shared" si="1081"/>
        <v>844.48990625780823</v>
      </c>
      <c r="T3642" s="12">
        <f t="shared" si="1064"/>
        <v>-55.75215015554376</v>
      </c>
    </row>
    <row r="3643" spans="1:20" x14ac:dyDescent="0.25">
      <c r="A3643" s="57">
        <f t="shared" si="1065"/>
        <v>5326249.7000305569</v>
      </c>
      <c r="B3643" s="12">
        <f t="shared" si="1082"/>
        <v>847698.96790158795</v>
      </c>
      <c r="C3643" s="57" t="str">
        <f t="shared" si="1066"/>
        <v>0.000619003509025814+0.00148437992265804i</v>
      </c>
      <c r="D3643" s="57" t="str">
        <f t="shared" si="1067"/>
        <v>0.265586742240269-1.45213117922642i</v>
      </c>
      <c r="E3643" s="57" t="str">
        <f t="shared" si="1068"/>
        <v>-15.5244958693379-7.99780906967907i</v>
      </c>
      <c r="F3643" s="57" t="str">
        <f t="shared" si="1069"/>
        <v>0.740828485783816-1.59350880943915i</v>
      </c>
      <c r="G3643" s="57" t="str">
        <f t="shared" si="1070"/>
        <v>0.192932131725243-0.394600208151486i</v>
      </c>
      <c r="H3643" s="57" t="str">
        <f t="shared" si="1071"/>
        <v>0.00534965364618233-16.1021583291783i</v>
      </c>
      <c r="I3643" s="57" t="str">
        <f t="shared" si="1072"/>
        <v>-0.0723737336080404-0.03367607852301i</v>
      </c>
      <c r="K3643" s="57" t="str">
        <f t="shared" si="1073"/>
        <v>0.000247593180181106-0.000433330755004671i</v>
      </c>
      <c r="L3643" s="57" t="str">
        <f t="shared" si="1074"/>
        <v>0.000125-0.000591895854935256i</v>
      </c>
      <c r="M3643" s="57" t="str">
        <f t="shared" si="1075"/>
        <v>0.0015-0.000285333381740825i</v>
      </c>
      <c r="N3643" s="57">
        <f t="shared" si="1076"/>
        <v>112.63669803379791</v>
      </c>
      <c r="O3643" s="57">
        <f t="shared" si="1077"/>
        <v>55.872792732138386</v>
      </c>
      <c r="P3643" s="371">
        <f t="shared" si="1078"/>
        <v>-55.872792732138386</v>
      </c>
      <c r="Q3643" s="371">
        <f t="shared" si="1079"/>
        <v>67.363301966202087</v>
      </c>
      <c r="R3643" s="12">
        <f t="shared" si="1080"/>
        <v>-112.63669803379791</v>
      </c>
      <c r="S3643" s="57">
        <f t="shared" si="1081"/>
        <v>847.69896790158793</v>
      </c>
      <c r="T3643" s="12">
        <f t="shared" si="1064"/>
        <v>-55.872792732138386</v>
      </c>
    </row>
    <row r="3644" spans="1:20" x14ac:dyDescent="0.25">
      <c r="A3644" s="57">
        <f t="shared" si="1065"/>
        <v>5346489.448890673</v>
      </c>
      <c r="B3644" s="12">
        <f t="shared" si="1082"/>
        <v>850920.22397961398</v>
      </c>
      <c r="C3644" s="57" t="str">
        <f t="shared" si="1066"/>
        <v>0.000614286111364816+0.00146229564141697i</v>
      </c>
      <c r="D3644" s="57" t="str">
        <f t="shared" si="1067"/>
        <v>0.263647569154042-1.44699667039484i</v>
      </c>
      <c r="E3644" s="57" t="str">
        <f t="shared" si="1068"/>
        <v>-15.4254973074946-7.9114459537044i</v>
      </c>
      <c r="F3644" s="57" t="str">
        <f t="shared" si="1069"/>
        <v>0.736303627663371-1.58968036581901i</v>
      </c>
      <c r="G3644" s="57" t="str">
        <f t="shared" si="1070"/>
        <v>0.191753734107326-0.39368037741704i</v>
      </c>
      <c r="H3644" s="57" t="str">
        <f t="shared" si="1071"/>
        <v>0.00529258079384969-16.0411402497069i</v>
      </c>
      <c r="I3644" s="57" t="str">
        <f t="shared" si="1072"/>
        <v>-0.0719263750241984-0.0333434804650302i</v>
      </c>
      <c r="K3644" s="57" t="str">
        <f t="shared" si="1073"/>
        <v>0.000246818792540762-0.000432107646539286i</v>
      </c>
      <c r="L3644" s="57" t="str">
        <f t="shared" si="1074"/>
        <v>0.000125-0.000589655165307089i</v>
      </c>
      <c r="M3644" s="57" t="str">
        <f t="shared" si="1075"/>
        <v>0.0015-0.0002842532195067i</v>
      </c>
      <c r="N3644" s="57">
        <f t="shared" si="1076"/>
        <v>112.78646710188288</v>
      </c>
      <c r="O3644" s="57">
        <f t="shared" si="1077"/>
        <v>55.993487514436914</v>
      </c>
      <c r="P3644" s="371">
        <f t="shared" si="1078"/>
        <v>-55.993487514436914</v>
      </c>
      <c r="Q3644" s="371">
        <f t="shared" si="1079"/>
        <v>67.213532898117123</v>
      </c>
      <c r="R3644" s="12">
        <f t="shared" si="1080"/>
        <v>-112.78646710188288</v>
      </c>
      <c r="S3644" s="57">
        <f t="shared" si="1081"/>
        <v>850.92022397961398</v>
      </c>
      <c r="T3644" s="12">
        <f t="shared" si="1064"/>
        <v>-55.993487514436914</v>
      </c>
    </row>
    <row r="3645" spans="1:20" x14ac:dyDescent="0.25">
      <c r="A3645" s="57">
        <f t="shared" si="1065"/>
        <v>5366806.1087964578</v>
      </c>
      <c r="B3645" s="12">
        <f t="shared" si="1082"/>
        <v>854153.72083073657</v>
      </c>
      <c r="C3645" s="57" t="str">
        <f t="shared" si="1066"/>
        <v>0.000609554776903982+0.00144052757806544i</v>
      </c>
      <c r="D3645" s="57" t="str">
        <f t="shared" si="1067"/>
        <v>0.261722063044962-1.44187767921625i</v>
      </c>
      <c r="E3645" s="57" t="str">
        <f t="shared" si="1068"/>
        <v>-15.3269793955865-7.82598146320134i</v>
      </c>
      <c r="F3645" s="57" t="str">
        <f t="shared" si="1069"/>
        <v>0.731799880413771-1.58584782809138i</v>
      </c>
      <c r="G3645" s="57" t="str">
        <f t="shared" si="1070"/>
        <v>0.190580834341336-0.392759188209641i</v>
      </c>
      <c r="H3645" s="57" t="str">
        <f t="shared" si="1071"/>
        <v>0.00523613401584963-15.9803537533807i</v>
      </c>
      <c r="I3645" s="57" t="str">
        <f t="shared" si="1072"/>
        <v>-0.0714811828724609-0.0330138739286158i</v>
      </c>
      <c r="K3645" s="57" t="str">
        <f t="shared" si="1073"/>
        <v>0.000246047623709008-0.000430885865020921i</v>
      </c>
      <c r="L3645" s="57" t="str">
        <f t="shared" si="1074"/>
        <v>0.000125-0.000587422958066435i</v>
      </c>
      <c r="M3645" s="57" t="str">
        <f t="shared" si="1075"/>
        <v>0.0015-0.000283177146350568i</v>
      </c>
      <c r="N3645" s="57">
        <f t="shared" si="1076"/>
        <v>112.93550096135714</v>
      </c>
      <c r="O3645" s="57">
        <f t="shared" si="1077"/>
        <v>56.11423408659342</v>
      </c>
      <c r="P3645" s="371">
        <f t="shared" si="1078"/>
        <v>-56.11423408659342</v>
      </c>
      <c r="Q3645" s="371">
        <f t="shared" si="1079"/>
        <v>67.064499038642865</v>
      </c>
      <c r="R3645" s="12">
        <f t="shared" si="1080"/>
        <v>-112.93550096135714</v>
      </c>
      <c r="S3645" s="57">
        <f t="shared" si="1081"/>
        <v>854.15372083073657</v>
      </c>
      <c r="T3645" s="12">
        <f t="shared" si="1064"/>
        <v>-56.11423408659342</v>
      </c>
    </row>
    <row r="3646" spans="1:20" x14ac:dyDescent="0.25">
      <c r="A3646" s="57">
        <f t="shared" si="1065"/>
        <v>5387199.9720098851</v>
      </c>
      <c r="B3646" s="12">
        <f t="shared" si="1082"/>
        <v>857399.50496989337</v>
      </c>
      <c r="C3646" s="57" t="str">
        <f t="shared" si="1066"/>
        <v>0.000604811162161114+0.00141907160048371i</v>
      </c>
      <c r="D3646" s="57" t="str">
        <f t="shared" si="1067"/>
        <v>0.259810134750934-1.43677418797604i</v>
      </c>
      <c r="E3646" s="57" t="str">
        <f t="shared" si="1068"/>
        <v>-15.228942318431-7.74140692279607i</v>
      </c>
      <c r="F3646" s="57" t="str">
        <f t="shared" si="1069"/>
        <v>0.727317225308014-1.58201132995019i</v>
      </c>
      <c r="G3646" s="57" t="str">
        <f t="shared" si="1070"/>
        <v>0.189413427550237-0.391836676453224i</v>
      </c>
      <c r="H3646" s="57" t="str">
        <f t="shared" si="1071"/>
        <v>0.00518030662466251-15.9197979582403i</v>
      </c>
      <c r="I3646" s="57" t="str">
        <f t="shared" si="1072"/>
        <v>-0.0710381538636387-0.0326872365295625i</v>
      </c>
      <c r="K3646" s="57" t="str">
        <f t="shared" si="1073"/>
        <v>0.00024527967566409-0.000429665423317855i</v>
      </c>
      <c r="L3646" s="57" t="str">
        <f t="shared" si="1074"/>
        <v>0.000125-0.000585199201102246i</v>
      </c>
      <c r="M3646" s="57" t="str">
        <f t="shared" si="1075"/>
        <v>0.0015-0.000282105146792756i</v>
      </c>
      <c r="N3646" s="57">
        <f t="shared" si="1076"/>
        <v>113.08380013768675</v>
      </c>
      <c r="O3646" s="57">
        <f t="shared" si="1077"/>
        <v>56.235032033702439</v>
      </c>
      <c r="P3646" s="371">
        <f t="shared" si="1078"/>
        <v>-56.235032033702439</v>
      </c>
      <c r="Q3646" s="371">
        <f t="shared" si="1079"/>
        <v>66.916199862313249</v>
      </c>
      <c r="R3646" s="12">
        <f t="shared" si="1080"/>
        <v>-113.08380013768675</v>
      </c>
      <c r="S3646" s="57">
        <f t="shared" si="1081"/>
        <v>857.39950496989343</v>
      </c>
      <c r="T3646" s="12">
        <f t="shared" si="1064"/>
        <v>-56.235032033702439</v>
      </c>
    </row>
    <row r="3647" spans="1:20" x14ac:dyDescent="0.25">
      <c r="A3647" s="57">
        <f t="shared" si="1065"/>
        <v>5407671.3319035228</v>
      </c>
      <c r="B3647" s="12">
        <f t="shared" si="1082"/>
        <v>860657.62308877904</v>
      </c>
      <c r="C3647" s="57" t="str">
        <f t="shared" si="1066"/>
        <v>0.00060005687726564+0.00139792362028759i</v>
      </c>
      <c r="D3647" s="57" t="str">
        <f t="shared" si="1067"/>
        <v>0.257911695587112-1.4316861786213i</v>
      </c>
      <c r="E3647" s="57" t="str">
        <f t="shared" si="1068"/>
        <v>-15.1313862073014-7.65771372709252i</v>
      </c>
      <c r="F3647" s="57" t="str">
        <f t="shared" si="1069"/>
        <v>0.722855642586103-1.5781710044179i</v>
      </c>
      <c r="G3647" s="57" t="str">
        <f t="shared" si="1070"/>
        <v>0.188251508587986-0.390912877892675i</v>
      </c>
      <c r="H3647" s="57" t="str">
        <f t="shared" si="1071"/>
        <v>0.00512509199731242-15.8594719857087i</v>
      </c>
      <c r="I3647" s="57" t="str">
        <f t="shared" si="1072"/>
        <v>-0.0705972846240372-0.0323635459846891i</v>
      </c>
      <c r="K3647" s="57" t="str">
        <f t="shared" si="1073"/>
        <v>0.000244514950184231-0.000428446334273336i</v>
      </c>
      <c r="L3647" s="57" t="str">
        <f t="shared" si="1074"/>
        <v>0.000125-0.000582983862425031i</v>
      </c>
      <c r="M3647" s="57" t="str">
        <f t="shared" si="1075"/>
        <v>0.0015-0.000281037205412189i</v>
      </c>
      <c r="N3647" s="57">
        <f t="shared" si="1076"/>
        <v>113.23136516088424</v>
      </c>
      <c r="O3647" s="57">
        <f t="shared" si="1077"/>
        <v>56.355880941793863</v>
      </c>
      <c r="P3647" s="371">
        <f t="shared" si="1078"/>
        <v>-56.355880941793863</v>
      </c>
      <c r="Q3647" s="371">
        <f t="shared" si="1079"/>
        <v>66.768634839115762</v>
      </c>
      <c r="R3647" s="12">
        <f t="shared" si="1080"/>
        <v>-113.23136516088424</v>
      </c>
      <c r="S3647" s="57">
        <f t="shared" si="1081"/>
        <v>860.65762308877902</v>
      </c>
      <c r="T3647" s="12">
        <f t="shared" si="1064"/>
        <v>-56.355880941793863</v>
      </c>
    </row>
    <row r="3648" spans="1:20" x14ac:dyDescent="0.25">
      <c r="A3648" s="57">
        <f t="shared" si="1065"/>
        <v>5428220.4829647569</v>
      </c>
      <c r="B3648" s="12">
        <f t="shared" si="1082"/>
        <v>863928.12205651647</v>
      </c>
      <c r="C3648" s="57" t="str">
        <f t="shared" si="1066"/>
        <v>0.000595293486890651+0.00137707959262039i</v>
      </c>
      <c r="D3648" s="57" t="str">
        <f t="shared" si="1067"/>
        <v>0.256026657344914-1.42661363276562i</v>
      </c>
      <c r="E3648" s="57" t="str">
        <f t="shared" si="1068"/>
        <v>-15.0343111409818-7.57489334040387i</v>
      </c>
      <c r="F3648" s="57" t="str">
        <f t="shared" si="1069"/>
        <v>0.718415111466542-1.57432698383843i</v>
      </c>
      <c r="G3648" s="57" t="str">
        <f t="shared" si="1070"/>
        <v>0.187095072042511-0.389987828092004i</v>
      </c>
      <c r="H3648" s="57" t="str">
        <f t="shared" si="1071"/>
        <v>0.0050704835748748-15.7993749605774i</v>
      </c>
      <c r="I3648" s="57" t="str">
        <f t="shared" si="1072"/>
        <v>-0.0701585716964385-0.0320427801123365i</v>
      </c>
      <c r="K3648" s="57" t="str">
        <f t="shared" si="1073"/>
        <v>0.000243753448849094-0.000427228610703617i</v>
      </c>
      <c r="L3648" s="57" t="str">
        <f t="shared" si="1074"/>
        <v>0.000125-0.0005807769101664i</v>
      </c>
      <c r="M3648" s="57" t="str">
        <f t="shared" si="1075"/>
        <v>0.0015-0.000279973306846173i</v>
      </c>
      <c r="N3648" s="57">
        <f t="shared" si="1076"/>
        <v>113.37819656548146</v>
      </c>
      <c r="O3648" s="57">
        <f t="shared" si="1077"/>
        <v>56.476780397828875</v>
      </c>
      <c r="P3648" s="371">
        <f t="shared" si="1078"/>
        <v>-56.476780397828875</v>
      </c>
      <c r="Q3648" s="371">
        <f t="shared" si="1079"/>
        <v>66.62180343451854</v>
      </c>
      <c r="R3648" s="12">
        <f t="shared" si="1080"/>
        <v>-113.37819656548146</v>
      </c>
      <c r="S3648" s="57">
        <f t="shared" si="1081"/>
        <v>863.92812205651649</v>
      </c>
      <c r="T3648" s="12">
        <f t="shared" si="1064"/>
        <v>-56.476780397828875</v>
      </c>
    </row>
    <row r="3649" spans="1:20" x14ac:dyDescent="0.25">
      <c r="A3649" s="57">
        <f t="shared" si="1065"/>
        <v>5448847.7208000226</v>
      </c>
      <c r="B3649" s="12">
        <f t="shared" si="1082"/>
        <v>867211.04892033129</v>
      </c>
      <c r="C3649" s="57" t="str">
        <f t="shared" si="1066"/>
        <v>0.000590522511170681+0.00135653551593903i</v>
      </c>
      <c r="D3649" s="57" t="str">
        <f t="shared" si="1067"/>
        <v>0.254154932291013-1.42155653169396i</v>
      </c>
      <c r="E3649" s="57" t="str">
        <f t="shared" si="1068"/>
        <v>-14.937717146808-7.49293729647924i</v>
      </c>
      <c r="F3649" s="57" t="str">
        <f t="shared" si="1069"/>
        <v>0.713995610157911-1.57047939987038i</v>
      </c>
      <c r="G3649" s="57" t="str">
        <f t="shared" si="1070"/>
        <v>0.185944112238727-0.389061562432578i</v>
      </c>
      <c r="H3649" s="57" t="str">
        <f t="shared" si="1071"/>
        <v>0.00501647486198646-15.7395060109934i</v>
      </c>
      <c r="I3649" s="57" t="str">
        <f t="shared" si="1072"/>
        <v>-0.0697220115410958-0.0317249168328566i</v>
      </c>
      <c r="K3649" s="57" t="str">
        <f t="shared" si="1073"/>
        <v>0.000242995173041286-0.000426012265396014i</v>
      </c>
      <c r="L3649" s="57" t="str">
        <f t="shared" si="1074"/>
        <v>0.000125-0.0005785783125786i</v>
      </c>
      <c r="M3649" s="57" t="str">
        <f t="shared" si="1075"/>
        <v>0.0015-0.000278913435790171i</v>
      </c>
      <c r="N3649" s="57">
        <f t="shared" si="1076"/>
        <v>113.52429489049602</v>
      </c>
      <c r="O3649" s="57">
        <f t="shared" si="1077"/>
        <v>56.597729989694429</v>
      </c>
      <c r="P3649" s="371">
        <f t="shared" si="1078"/>
        <v>-56.597729989694429</v>
      </c>
      <c r="Q3649" s="371">
        <f t="shared" si="1079"/>
        <v>66.475705109503977</v>
      </c>
      <c r="R3649" s="12">
        <f t="shared" si="1080"/>
        <v>-113.52429489049602</v>
      </c>
      <c r="S3649" s="57">
        <f t="shared" si="1081"/>
        <v>867.21104892033134</v>
      </c>
      <c r="T3649" s="12">
        <f t="shared" si="1064"/>
        <v>-56.597729989694429</v>
      </c>
    </row>
    <row r="3650" spans="1:20" x14ac:dyDescent="0.25">
      <c r="A3650" s="57">
        <f t="shared" si="1065"/>
        <v>5469553.3421390634</v>
      </c>
      <c r="B3650" s="12">
        <f t="shared" si="1082"/>
        <v>870506.45090622862</v>
      </c>
      <c r="C3650" s="57" t="str">
        <f t="shared" si="1066"/>
        <v>0.000585745426605464+0.00133628743179398i</v>
      </c>
      <c r="D3650" s="57" t="str">
        <f t="shared" si="1067"/>
        <v>0.252296433166295-1.41651485636736i</v>
      </c>
      <c r="E3650" s="57" t="str">
        <f t="shared" si="1068"/>
        <v>-14.841604201694-7.41183719822303i</v>
      </c>
      <c r="F3650" s="57" t="str">
        <f t="shared" si="1069"/>
        <v>0.709597115870362-1.56662838348024i</v>
      </c>
      <c r="G3650" s="57" t="str">
        <f t="shared" si="1070"/>
        <v>0.184798623241526-0.388134116111381i</v>
      </c>
      <c r="H3650" s="57" t="str">
        <f t="shared" si="1071"/>
        <v>0.00496305942635737-15.6798642684466i</v>
      </c>
      <c r="I3650" s="57" t="str">
        <f t="shared" si="1072"/>
        <v>-0.0692876005367224-0.0314099341690804i</v>
      </c>
      <c r="K3650" s="57" t="str">
        <f t="shared" si="1073"/>
        <v>0.000242240123947872-0.000424797311107002i</v>
      </c>
      <c r="L3650" s="57" t="str">
        <f t="shared" si="1074"/>
        <v>0.000125-0.000576388038034072i</v>
      </c>
      <c r="M3650" s="57" t="str">
        <f t="shared" si="1075"/>
        <v>0.0015-0.00027785757699758i</v>
      </c>
      <c r="N3650" s="57">
        <f t="shared" si="1076"/>
        <v>113.66966067940362</v>
      </c>
      <c r="O3650" s="57">
        <f t="shared" si="1077"/>
        <v>56.718729306199336</v>
      </c>
      <c r="P3650" s="371">
        <f t="shared" si="1078"/>
        <v>-56.718729306199336</v>
      </c>
      <c r="Q3650" s="371">
        <f t="shared" si="1079"/>
        <v>66.33033932059638</v>
      </c>
      <c r="R3650" s="12">
        <f t="shared" si="1080"/>
        <v>-113.66966067940362</v>
      </c>
      <c r="S3650" s="57">
        <f t="shared" si="1081"/>
        <v>870.50645090622868</v>
      </c>
      <c r="T3650" s="12">
        <f t="shared" si="1064"/>
        <v>-56.718729306199336</v>
      </c>
    </row>
    <row r="3651" spans="1:20" x14ac:dyDescent="0.25">
      <c r="A3651" s="57">
        <f t="shared" si="1065"/>
        <v>5490337.6448391918</v>
      </c>
      <c r="B3651" s="12">
        <f t="shared" si="1082"/>
        <v>873814.37541967235</v>
      </c>
      <c r="C3651" s="57" t="str">
        <f t="shared" si="1066"/>
        <v>0.00058096366694975+0.00131633142460371i</v>
      </c>
      <c r="D3651" s="57" t="str">
        <f t="shared" si="1067"/>
        <v>0.250451073184806-1.4114885874277i</v>
      </c>
      <c r="E3651" s="57" t="str">
        <f t="shared" si="1068"/>
        <v>-14.7459722331434-7.33158471740835i</v>
      </c>
      <c r="F3651" s="57" t="str">
        <f t="shared" si="1069"/>
        <v>0.705219604827165-1.5627740649359i</v>
      </c>
      <c r="G3651" s="57" t="str">
        <f t="shared" si="1070"/>
        <v>0.183658598858794-0.387205524139337i</v>
      </c>
      <c r="H3651" s="57" t="str">
        <f t="shared" si="1071"/>
        <v>0.00491023089828434-15.620448867756i</v>
      </c>
      <c r="I3651" s="57" t="str">
        <f t="shared" si="1072"/>
        <v>-0.0688553349814828-0.0310978102467714i</v>
      </c>
      <c r="K3651" s="57" t="str">
        <f t="shared" si="1073"/>
        <v>0.000241488302561898-0.000423583760560341i</v>
      </c>
      <c r="L3651" s="57" t="str">
        <f t="shared" si="1074"/>
        <v>0.000125-0.000574206055024977i</v>
      </c>
      <c r="M3651" s="57" t="str">
        <f t="shared" si="1075"/>
        <v>0.0015-0.000276805715279518i</v>
      </c>
      <c r="N3651" s="57">
        <f t="shared" si="1076"/>
        <v>113.81429448010793</v>
      </c>
      <c r="O3651" s="57">
        <f t="shared" si="1077"/>
        <v>56.839777937069485</v>
      </c>
      <c r="P3651" s="371">
        <f t="shared" si="1078"/>
        <v>-56.839777937069485</v>
      </c>
      <c r="Q3651" s="371">
        <f t="shared" si="1079"/>
        <v>66.185705519892068</v>
      </c>
      <c r="R3651" s="12">
        <f t="shared" si="1080"/>
        <v>-113.81429448010793</v>
      </c>
      <c r="S3651" s="57">
        <f t="shared" si="1081"/>
        <v>873.81437541967239</v>
      </c>
      <c r="T3651" s="12">
        <f t="shared" si="1064"/>
        <v>-56.839777937069485</v>
      </c>
    </row>
    <row r="3652" spans="1:20" x14ac:dyDescent="0.25">
      <c r="A3652" s="57">
        <f t="shared" si="1065"/>
        <v>5511200.9278895818</v>
      </c>
      <c r="B3652" s="12">
        <f t="shared" si="1082"/>
        <v>877134.87004626717</v>
      </c>
      <c r="C3652" s="57" t="str">
        <f t="shared" si="1066"/>
        <v>0.000576178624089384+0.00129666362142371i</v>
      </c>
      <c r="D3652" s="57" t="str">
        <f t="shared" si="1067"/>
        <v>0.248618766032661-1.40647770520237i</v>
      </c>
      <c r="E3652" s="57" t="str">
        <f t="shared" si="1068"/>
        <v>-14.650821120249-7.25217159438532i</v>
      </c>
      <c r="F3652" s="57" t="str">
        <f t="shared" si="1069"/>
        <v>0.700863052276253-1.55891657380028i</v>
      </c>
      <c r="G3652" s="57" t="str">
        <f t="shared" si="1070"/>
        <v>0.182524032644416-0.38627582133967i</v>
      </c>
      <c r="H3652" s="57" t="str">
        <f t="shared" si="1071"/>
        <v>0.00485798297016628-15.5612589470577i</v>
      </c>
      <c r="I3652" s="57" t="str">
        <f t="shared" si="1072"/>
        <v>-0.0684252110939909-0.030788523295065i</v>
      </c>
      <c r="K3652" s="57" t="str">
        <f t="shared" si="1073"/>
        <v>0.000240739709683919-0.000422371626445209i</v>
      </c>
      <c r="L3652" s="57" t="str">
        <f t="shared" si="1074"/>
        <v>0.000125-0.000572032332162757i</v>
      </c>
      <c r="M3652" s="57" t="str">
        <f t="shared" si="1075"/>
        <v>0.0015-0.000275757835504601i</v>
      </c>
      <c r="N3652" s="57">
        <f t="shared" si="1076"/>
        <v>113.95819684491347</v>
      </c>
      <c r="O3652" s="57">
        <f t="shared" si="1077"/>
        <v>56.960875472943158</v>
      </c>
      <c r="P3652" s="371">
        <f t="shared" si="1078"/>
        <v>-56.960875472943158</v>
      </c>
      <c r="Q3652" s="371">
        <f t="shared" si="1079"/>
        <v>66.041803155086527</v>
      </c>
      <c r="R3652" s="12">
        <f t="shared" si="1080"/>
        <v>-113.95819684491347</v>
      </c>
      <c r="S3652" s="57">
        <f t="shared" si="1081"/>
        <v>877.13487004626722</v>
      </c>
      <c r="T3652" s="12">
        <f t="shared" si="1064"/>
        <v>-56.960875472943158</v>
      </c>
    </row>
    <row r="3653" spans="1:20" x14ac:dyDescent="0.25">
      <c r="A3653" s="57">
        <f t="shared" si="1065"/>
        <v>5532143.4914155621</v>
      </c>
      <c r="B3653" s="12">
        <f t="shared" si="1082"/>
        <v>880467.98255244305</v>
      </c>
      <c r="C3653" s="57" t="str">
        <f t="shared" si="1066"/>
        <v>0.000571391648903552+0.00127728019171037i</v>
      </c>
      <c r="D3653" s="57" t="str">
        <f t="shared" si="1067"/>
        <v>0.246799425866948-1.40148218970893i</v>
      </c>
      <c r="E3653" s="57" t="str">
        <f t="shared" si="1068"/>
        <v>-14.5561506946755-7.17358963778388i</v>
      </c>
      <c r="F3653" s="57" t="str">
        <f t="shared" si="1069"/>
        <v>0.696527432501871-1.55505603892518i</v>
      </c>
      <c r="G3653" s="57" t="str">
        <f t="shared" si="1070"/>
        <v>0.181394917901294-0.385345042346307i</v>
      </c>
      <c r="H3653" s="57" t="str">
        <f t="shared" si="1071"/>
        <v>0.00480630939602215-15.5022936477911i</v>
      </c>
      <c r="I3653" s="57" t="str">
        <f t="shared" si="1072"/>
        <v>-0.0679972250143036-0.0304820516468935i</v>
      </c>
      <c r="K3653" s="57" t="str">
        <f t="shared" si="1073"/>
        <v>0.000239994345923577-0.000421160921414406i</v>
      </c>
      <c r="L3653" s="57" t="str">
        <f t="shared" si="1074"/>
        <v>0.000125-0.000569866838177682i</v>
      </c>
      <c r="M3653" s="57" t="str">
        <f t="shared" si="1075"/>
        <v>0.0015-0.000274713922598725i</v>
      </c>
      <c r="N3653" s="57">
        <f t="shared" si="1076"/>
        <v>114.10136833049241</v>
      </c>
      <c r="O3653" s="57">
        <f t="shared" si="1077"/>
        <v>57.082021505366463</v>
      </c>
      <c r="P3653" s="371">
        <f t="shared" si="1078"/>
        <v>-57.082021505366463</v>
      </c>
      <c r="Q3653" s="371">
        <f t="shared" si="1079"/>
        <v>65.898631669507594</v>
      </c>
      <c r="R3653" s="12">
        <f t="shared" si="1080"/>
        <v>-114.10136833049241</v>
      </c>
      <c r="S3653" s="57">
        <f t="shared" si="1081"/>
        <v>880.467982552443</v>
      </c>
      <c r="T3653" s="12">
        <f t="shared" si="1064"/>
        <v>-57.082021505366463</v>
      </c>
    </row>
    <row r="3654" spans="1:20" x14ac:dyDescent="0.25">
      <c r="A3654" s="57">
        <f t="shared" si="1065"/>
        <v>5553165.6366829416</v>
      </c>
      <c r="B3654" s="12">
        <f t="shared" si="1082"/>
        <v>883813.76088614238</v>
      </c>
      <c r="C3654" s="57" t="str">
        <f t="shared" si="1066"/>
        <v>0.000566604052113666+0.00125817734707974i</v>
      </c>
      <c r="D3654" s="57" t="str">
        <f t="shared" si="1067"/>
        <v>0.244992967314584-1.39650202065964i</v>
      </c>
      <c r="E3654" s="57" t="str">
        <f t="shared" si="1068"/>
        <v>-14.4619607416313-7.09583072421048i</v>
      </c>
      <c r="F3654" s="57" t="str">
        <f t="shared" si="1069"/>
        <v>0.692212718836038-1.55119258844521i</v>
      </c>
      <c r="G3654" s="57" t="str">
        <f t="shared" si="1070"/>
        <v>0.180271247684358-0.384413221602331i</v>
      </c>
      <c r="H3654" s="57" t="str">
        <f t="shared" si="1071"/>
        <v>0.00475520399101003-15.4435521146869i</v>
      </c>
      <c r="I3654" s="57" t="str">
        <f t="shared" si="1072"/>
        <v>-0.0675713728049186-0.0301783737393908i</v>
      </c>
      <c r="K3654" s="57" t="str">
        <f t="shared" si="1073"/>
        <v>0.000239252211701142-0.000419951658082536i</v>
      </c>
      <c r="L3654" s="57" t="str">
        <f t="shared" si="1074"/>
        <v>0.000125-0.000567709541918393i</v>
      </c>
      <c r="M3654" s="57" t="str">
        <f t="shared" si="1075"/>
        <v>0.0015-0.000273673961544854i</v>
      </c>
      <c r="N3654" s="57">
        <f t="shared" si="1076"/>
        <v>114.24380949786058</v>
      </c>
      <c r="O3654" s="57">
        <f t="shared" si="1077"/>
        <v>57.203215626789358</v>
      </c>
      <c r="P3654" s="371">
        <f t="shared" si="1078"/>
        <v>-57.203215626789358</v>
      </c>
      <c r="Q3654" s="371">
        <f t="shared" si="1079"/>
        <v>65.756190502139418</v>
      </c>
      <c r="R3654" s="12">
        <f t="shared" si="1080"/>
        <v>-114.24380949786058</v>
      </c>
      <c r="S3654" s="57">
        <f t="shared" si="1081"/>
        <v>883.8137608861424</v>
      </c>
      <c r="T3654" s="12">
        <f t="shared" si="1064"/>
        <v>-57.203215626789358</v>
      </c>
    </row>
    <row r="3655" spans="1:20" x14ac:dyDescent="0.25">
      <c r="A3655" s="57">
        <f t="shared" si="1065"/>
        <v>5574267.6661023377</v>
      </c>
      <c r="B3655" s="12">
        <f t="shared" si="1082"/>
        <v>887172.25317750976</v>
      </c>
      <c r="C3655" s="57" t="str">
        <f t="shared" si="1066"/>
        <v>0.000561817105118728+0.00123935134106179i</v>
      </c>
      <c r="D3655" s="57" t="str">
        <f t="shared" si="1067"/>
        <v>0.243199305471184-1.39153717746614i</v>
      </c>
      <c r="E3655" s="57" t="str">
        <f t="shared" si="1068"/>
        <v>-14.3682510008244-7.0188867979405i</v>
      </c>
      <c r="F3655" s="57" t="str">
        <f t="shared" si="1069"/>
        <v>0.687918883670213-1.547326349772i</v>
      </c>
      <c r="G3655" s="57" t="str">
        <f t="shared" si="1070"/>
        <v>0.179153014803581-0.383480393358473i</v>
      </c>
      <c r="H3655" s="57" t="str">
        <f t="shared" si="1071"/>
        <v>0.00470466063094856-15.3850334957535i</v>
      </c>
      <c r="I3655" s="57" t="str">
        <f t="shared" si="1072"/>
        <v>-0.0671476504517719-0.0298774681142872i</v>
      </c>
      <c r="K3655" s="57" t="str">
        <f t="shared" si="1073"/>
        <v>0.000238513307249104-0.000418743849024251i</v>
      </c>
      <c r="L3655" s="57" t="str">
        <f t="shared" si="1074"/>
        <v>0.000125-0.000565560412351458i</v>
      </c>
      <c r="M3655" s="57" t="str">
        <f t="shared" si="1075"/>
        <v>0.0015-0.0002726379373828i</v>
      </c>
      <c r="N3655" s="57">
        <f t="shared" si="1076"/>
        <v>114.38552091234615</v>
      </c>
      <c r="O3655" s="57">
        <f t="shared" si="1077"/>
        <v>57.324457430560628</v>
      </c>
      <c r="P3655" s="371">
        <f t="shared" si="1078"/>
        <v>-57.324457430560628</v>
      </c>
      <c r="Q3655" s="371">
        <f t="shared" si="1079"/>
        <v>65.614479087653848</v>
      </c>
      <c r="R3655" s="12">
        <f t="shared" si="1080"/>
        <v>-114.38552091234615</v>
      </c>
      <c r="S3655" s="57">
        <f t="shared" si="1081"/>
        <v>887.17225317750979</v>
      </c>
      <c r="T3655" s="12">
        <f t="shared" si="1064"/>
        <v>-57.324457430560628</v>
      </c>
    </row>
    <row r="3656" spans="1:20" x14ac:dyDescent="0.25">
      <c r="A3656" s="57">
        <f t="shared" si="1065"/>
        <v>5595449.8832335267</v>
      </c>
      <c r="B3656" s="12">
        <f t="shared" si="1082"/>
        <v>890543.50773958431</v>
      </c>
      <c r="C3656" s="57" t="str">
        <f t="shared" si="1066"/>
        <v>0.000557032040817507+0.00122079846885001i</v>
      </c>
      <c r="D3656" s="57" t="str">
        <f t="shared" si="1067"/>
        <v>0.24141835589987-1.38658763924386i</v>
      </c>
      <c r="E3656" s="57" t="str">
        <f t="shared" si="1068"/>
        <v>-14.2750211674069-6.94274987060568i</v>
      </c>
      <c r="F3656" s="57" t="str">
        <f t="shared" si="1069"/>
        <v>0.683645898466836-1.54345744958851i</v>
      </c>
      <c r="G3656" s="57" t="str">
        <f t="shared" si="1070"/>
        <v>0.178040211827-0.382546591671651i</v>
      </c>
      <c r="H3656" s="57" t="str">
        <f t="shared" si="1071"/>
        <v>0.0046546732518403-15.326736942265i</v>
      </c>
      <c r="I3656" s="57" t="str">
        <f t="shared" si="1072"/>
        <v>-0.0667260538652389-0.0295793134182865i</v>
      </c>
      <c r="K3656" s="57" t="str">
        <f t="shared" si="1073"/>
        <v>0.000237777632613758-0.000417537506772522i</v>
      </c>
      <c r="L3656" s="57" t="str">
        <f t="shared" si="1074"/>
        <v>0.000125-0.000563419418560927i</v>
      </c>
      <c r="M3656" s="57" t="str">
        <f t="shared" si="1075"/>
        <v>0.0015-0.000271605835209006i</v>
      </c>
      <c r="N3656" s="57">
        <f t="shared" si="1076"/>
        <v>114.52650314356396</v>
      </c>
      <c r="O3656" s="57">
        <f t="shared" si="1077"/>
        <v>57.445746510923485</v>
      </c>
      <c r="P3656" s="371">
        <f t="shared" si="1078"/>
        <v>-57.445746510923485</v>
      </c>
      <c r="Q3656" s="371">
        <f t="shared" si="1079"/>
        <v>65.473496856436043</v>
      </c>
      <c r="R3656" s="12">
        <f t="shared" si="1080"/>
        <v>-114.52650314356396</v>
      </c>
      <c r="S3656" s="57">
        <f t="shared" si="1081"/>
        <v>890.54350773958436</v>
      </c>
      <c r="T3656" s="12">
        <f t="shared" si="1064"/>
        <v>-57.445746510923485</v>
      </c>
    </row>
    <row r="3657" spans="1:20" x14ac:dyDescent="0.25">
      <c r="A3657" s="57">
        <f t="shared" si="1065"/>
        <v>5616712.5927898139</v>
      </c>
      <c r="B3657" s="12">
        <f t="shared" si="1082"/>
        <v>893927.5730689948</v>
      </c>
      <c r="C3657" s="57" t="str">
        <f t="shared" si="1066"/>
        <v>0.000552250054417444+0.00120251506704668i</v>
      </c>
      <c r="D3657" s="57" t="str">
        <f t="shared" si="1067"/>
        <v>0.239650034630094-1.38165338481657i</v>
      </c>
      <c r="E3657" s="57" t="str">
        <f t="shared" si="1068"/>
        <v>-14.1822708929039-6.8674120208766i</v>
      </c>
      <c r="F3657" s="57" t="str">
        <f t="shared" si="1069"/>
        <v>0.679393733770945-1.53958601384355i</v>
      </c>
      <c r="G3657" s="57" t="str">
        <f t="shared" si="1070"/>
        <v>0.176932831083726-0.381611850403553i</v>
      </c>
      <c r="H3657" s="57" t="str">
        <f t="shared" si="1071"/>
        <v>0.00460523584939684-15.2686616087479i</v>
      </c>
      <c r="I3657" s="57" t="str">
        <f t="shared" si="1072"/>
        <v>-0.0663065788811316-0.0292838884034291i</v>
      </c>
      <c r="K3657" s="57" t="str">
        <f t="shared" si="1073"/>
        <v>0.0002370451876568-0.000416332643816911i</v>
      </c>
      <c r="L3657" s="57" t="str">
        <f t="shared" si="1074"/>
        <v>0.000125-0.000561286529747884i</v>
      </c>
      <c r="M3657" s="57" t="str">
        <f t="shared" si="1075"/>
        <v>0.0015-0.000270577640176335i</v>
      </c>
      <c r="N3657" s="57">
        <f t="shared" si="1076"/>
        <v>114.66675676538567</v>
      </c>
      <c r="O3657" s="57">
        <f t="shared" si="1077"/>
        <v>57.567082463011474</v>
      </c>
      <c r="P3657" s="371">
        <f t="shared" si="1078"/>
        <v>-57.567082463011474</v>
      </c>
      <c r="Q3657" s="371">
        <f t="shared" si="1079"/>
        <v>65.333243234614329</v>
      </c>
      <c r="R3657" s="12">
        <f t="shared" si="1080"/>
        <v>-114.66675676538567</v>
      </c>
      <c r="S3657" s="57">
        <f t="shared" si="1081"/>
        <v>893.92757306899477</v>
      </c>
      <c r="T3657" s="12">
        <f t="shared" si="1064"/>
        <v>-57.567082463011474</v>
      </c>
    </row>
    <row r="3658" spans="1:20" x14ac:dyDescent="0.25">
      <c r="A3658" s="57">
        <f t="shared" si="1065"/>
        <v>5638056.1006424148</v>
      </c>
      <c r="B3658" s="12">
        <f t="shared" si="1082"/>
        <v>897324.49784665694</v>
      </c>
      <c r="C3658" s="57" t="str">
        <f t="shared" si="1066"/>
        <v>0.000547472304230712+0.00118449751340413i</v>
      </c>
      <c r="D3658" s="57" t="str">
        <f t="shared" si="1067"/>
        <v>0.237894258156415-1.37673439272077i</v>
      </c>
      <c r="E3658" s="57" t="str">
        <f t="shared" si="1068"/>
        <v>-14.0899997861311-6.79286539414089i</v>
      </c>
      <c r="F3658" s="57" t="str">
        <f t="shared" si="1069"/>
        <v>0.675162359221713-1.53571216774641i</v>
      </c>
      <c r="G3658" s="57" t="str">
        <f t="shared" si="1070"/>
        <v>0.175830864666969-0.380676203219265i</v>
      </c>
      <c r="H3658" s="57" t="str">
        <f t="shared" si="1071"/>
        <v>0.0045563424785662-15.2108066529691i</v>
      </c>
      <c r="I3658" s="57" t="str">
        <f t="shared" si="1072"/>
        <v>-0.0658892212617003-0.0289911719274388i</v>
      </c>
      <c r="K3658" s="57" t="str">
        <f t="shared" si="1073"/>
        <v>0.000236315972056945-0.000415129272601919i</v>
      </c>
      <c r="L3658" s="57" t="str">
        <f t="shared" si="1074"/>
        <v>0.000125-0.000559161715230011i</v>
      </c>
      <c r="M3658" s="57" t="str">
        <f t="shared" si="1075"/>
        <v>0.0015-0.000269553337493859i</v>
      </c>
      <c r="N3658" s="57">
        <f t="shared" si="1076"/>
        <v>114.8062823559148</v>
      </c>
      <c r="O3658" s="57">
        <f t="shared" si="1077"/>
        <v>57.688464882843675</v>
      </c>
      <c r="P3658" s="371">
        <f t="shared" si="1078"/>
        <v>-57.688464882843675</v>
      </c>
      <c r="Q3658" s="371">
        <f t="shared" si="1079"/>
        <v>65.193717644085197</v>
      </c>
      <c r="R3658" s="12">
        <f t="shared" si="1080"/>
        <v>-114.8062823559148</v>
      </c>
      <c r="S3658" s="57">
        <f t="shared" si="1081"/>
        <v>897.32449784665698</v>
      </c>
      <c r="T3658" s="12">
        <f t="shared" si="1064"/>
        <v>-57.688464882843675</v>
      </c>
    </row>
    <row r="3659" spans="1:20" x14ac:dyDescent="0.25">
      <c r="A3659" s="57">
        <f t="shared" si="1065"/>
        <v>5659480.713824857</v>
      </c>
      <c r="B3659" s="12">
        <f t="shared" si="1082"/>
        <v>900734.33093847428</v>
      </c>
      <c r="C3659" s="57" t="str">
        <f t="shared" si="1066"/>
        <v>0.000542699912457243+0.00116674222656198i</v>
      </c>
      <c r="D3659" s="57" t="str">
        <f t="shared" si="1067"/>
        <v>0.236150943437272-1.37183064121013i</v>
      </c>
      <c r="E3659" s="57" t="str">
        <f t="shared" si="1068"/>
        <v>-13.9982074140977-6.71910220217682i</v>
      </c>
      <c r="F3659" s="57" t="str">
        <f t="shared" si="1069"/>
        <v>0.670951743564053-1.5318360357617i</v>
      </c>
      <c r="G3659" s="57" t="str">
        <f t="shared" si="1070"/>
        <v>0.17473430443704-0.379739683585932i</v>
      </c>
      <c r="H3659" s="57" t="str">
        <f t="shared" si="1071"/>
        <v>0.00450798725306207-15.1531712359226i</v>
      </c>
      <c r="I3659" s="57" t="str">
        <f t="shared" si="1072"/>
        <v>-0.0654739766966302-0.0287011429540554i</v>
      </c>
      <c r="K3659" s="57" t="str">
        <f t="shared" si="1073"/>
        <v>0.000235589985311552-0.00041392740552531i</v>
      </c>
      <c r="L3659" s="57" t="str">
        <f t="shared" si="1074"/>
        <v>0.000125-0.000557044944441135i</v>
      </c>
      <c r="M3659" s="57" t="str">
        <f t="shared" si="1075"/>
        <v>0.0015-0.000268532912426637i</v>
      </c>
      <c r="N3659" s="57">
        <f t="shared" si="1076"/>
        <v>114.94508049745775</v>
      </c>
      <c r="O3659" s="57">
        <f t="shared" si="1077"/>
        <v>57.809893367320804</v>
      </c>
      <c r="P3659" s="371">
        <f t="shared" si="1078"/>
        <v>-57.809893367320804</v>
      </c>
      <c r="Q3659" s="371">
        <f t="shared" si="1079"/>
        <v>65.054919502542248</v>
      </c>
      <c r="R3659" s="12">
        <f t="shared" si="1080"/>
        <v>-114.94508049745775</v>
      </c>
      <c r="S3659" s="57">
        <f t="shared" si="1081"/>
        <v>900.73433093847427</v>
      </c>
      <c r="T3659" s="12">
        <f t="shared" si="1064"/>
        <v>-57.809893367320804</v>
      </c>
    </row>
    <row r="3660" spans="1:20" x14ac:dyDescent="0.25">
      <c r="A3660" s="57">
        <f t="shared" si="1065"/>
        <v>5680986.740537391</v>
      </c>
      <c r="B3660" s="12">
        <f t="shared" si="1082"/>
        <v>904157.12139604054</v>
      </c>
      <c r="C3660" s="57" t="str">
        <f t="shared" si="1066"/>
        <v>0.000537933965955147+0.00114924566578082i</v>
      </c>
      <c r="D3660" s="57" t="str">
        <f t="shared" si="1067"/>
        <v>0.234420007893726-1.36694210825982i</v>
      </c>
      <c r="E3660" s="57" t="str">
        <f t="shared" si="1068"/>
        <v>-13.9068933028977-6.64611472282324i</v>
      </c>
      <c r="F3660" s="57" t="str">
        <f t="shared" si="1069"/>
        <v>0.666761854660165-1.52795774160436i</v>
      </c>
      <c r="G3660" s="57" t="str">
        <f t="shared" si="1070"/>
        <v>0.173643142024376-0.378802324771481i</v>
      </c>
      <c r="H3660" s="57" t="str">
        <f t="shared" si="1071"/>
        <v>0.00446016434489505-15.0957545218175i</v>
      </c>
      <c r="I3660" s="57" t="str">
        <f t="shared" si="1072"/>
        <v>-0.0650608408040442-0.0284137805533532i</v>
      </c>
      <c r="K3660" s="57" t="str">
        <f t="shared" si="1073"/>
        <v>0.000234867226738251-0.0004127270549365i</v>
      </c>
      <c r="L3660" s="57" t="str">
        <f t="shared" si="1074"/>
        <v>0.000125-0.000554936186930797i</v>
      </c>
      <c r="M3660" s="57" t="str">
        <f t="shared" si="1075"/>
        <v>0.0015-0.000267516350295515i</v>
      </c>
      <c r="N3660" s="57">
        <f t="shared" si="1076"/>
        <v>115.08315177649759</v>
      </c>
      <c r="O3660" s="57">
        <f t="shared" si="1077"/>
        <v>57.931367514220121</v>
      </c>
      <c r="P3660" s="371">
        <f t="shared" si="1078"/>
        <v>-57.931367514220121</v>
      </c>
      <c r="Q3660" s="371">
        <f t="shared" si="1079"/>
        <v>64.916848223502413</v>
      </c>
      <c r="R3660" s="12">
        <f t="shared" si="1080"/>
        <v>-115.08315177649759</v>
      </c>
      <c r="S3660" s="57">
        <f t="shared" si="1081"/>
        <v>904.15712139604057</v>
      </c>
      <c r="T3660" s="12">
        <f t="shared" si="1064"/>
        <v>-57.931367514220121</v>
      </c>
    </row>
    <row r="3661" spans="1:20" x14ac:dyDescent="0.25">
      <c r="A3661" s="57">
        <f t="shared" si="1065"/>
        <v>5702574.4901514342</v>
      </c>
      <c r="B3661" s="12">
        <f t="shared" si="1082"/>
        <v>907592.91845734557</v>
      </c>
      <c r="C3661" s="57" t="str">
        <f t="shared" si="1066"/>
        <v>0.000533175516998437+0.00113200433067219i</v>
      </c>
      <c r="D3661" s="57" t="str">
        <f t="shared" si="1067"/>
        <v>0.232701369408195-1.36206877157084i</v>
      </c>
      <c r="E3661" s="57" t="str">
        <f t="shared" si="1068"/>
        <v>-13.8160569385871-6.57389529964552i</v>
      </c>
      <c r="F3661" s="57" t="str">
        <f t="shared" si="1069"/>
        <v>0.662592659501123-1.52407740823479i</v>
      </c>
      <c r="G3661" s="57" t="str">
        <f t="shared" si="1070"/>
        <v>0.172557368832539-0.377864159843363i</v>
      </c>
      <c r="H3661" s="57" t="str">
        <f t="shared" si="1071"/>
        <v>0.00441286798390593-15.0385556780656i</v>
      </c>
      <c r="I3661" s="57" t="str">
        <f t="shared" si="1072"/>
        <v>-0.0646498091315012-0.0281290639020456i</v>
      </c>
      <c r="K3661" s="57" t="str">
        <f t="shared" si="1073"/>
        <v>0.00023414769547659-0.00041152823313497i</v>
      </c>
      <c r="L3661" s="57" t="str">
        <f t="shared" si="1074"/>
        <v>0.000125-0.000552835412363816i</v>
      </c>
      <c r="M3661" s="57" t="str">
        <f t="shared" si="1075"/>
        <v>0.0015-0.000266503636476903i</v>
      </c>
      <c r="N3661" s="57">
        <f t="shared" si="1076"/>
        <v>115.22049678366774</v>
      </c>
      <c r="O3661" s="57">
        <f t="shared" si="1077"/>
        <v>58.052886922191725</v>
      </c>
      <c r="P3661" s="371">
        <f t="shared" si="1078"/>
        <v>-58.052886922191725</v>
      </c>
      <c r="Q3661" s="371">
        <f t="shared" si="1079"/>
        <v>64.779503216332259</v>
      </c>
      <c r="R3661" s="12">
        <f t="shared" si="1080"/>
        <v>-115.22049678366774</v>
      </c>
      <c r="S3661" s="57">
        <f t="shared" si="1081"/>
        <v>907.5929184573456</v>
      </c>
      <c r="T3661" s="12">
        <f t="shared" si="1064"/>
        <v>-58.052886922191725</v>
      </c>
    </row>
    <row r="3662" spans="1:20" x14ac:dyDescent="0.25">
      <c r="A3662" s="57">
        <f t="shared" si="1065"/>
        <v>5724244.2732140096</v>
      </c>
      <c r="B3662" s="12">
        <f t="shared" si="1082"/>
        <v>911041.77154748351</v>
      </c>
      <c r="C3662" s="57" t="str">
        <f t="shared" si="1066"/>
        <v>0.000528425584022323+0.00111501476092532i</v>
      </c>
      <c r="D3662" s="57" t="str">
        <f t="shared" si="1067"/>
        <v>0.230994946323162-1.35721060857431i</v>
      </c>
      <c r="E3662" s="57" t="str">
        <f t="shared" si="1068"/>
        <v>-13.7256977680489-6.502436341597i</v>
      </c>
      <c r="F3662" s="57" t="str">
        <f t="shared" si="1069"/>
        <v>0.65844412421838-1.52019515785421i</v>
      </c>
      <c r="G3662" s="57" t="str">
        <f t="shared" si="1070"/>
        <v>0.171476976041232-0.376925221667357i</v>
      </c>
      <c r="H3662" s="57" t="str">
        <f t="shared" si="1071"/>
        <v>0.00436609245730077-14.9815738752683i</v>
      </c>
      <c r="I3662" s="57" t="str">
        <f t="shared" si="1072"/>
        <v>-0.0642408771569939-0.027846972283771i</v>
      </c>
      <c r="K3662" s="57" t="str">
        <f t="shared" si="1073"/>
        <v>0.000233431390489672-0.000410330952368673i</v>
      </c>
      <c r="L3662" s="57" t="str">
        <f t="shared" si="1074"/>
        <v>0.000125-0.00055074259051984i</v>
      </c>
      <c r="M3662" s="57" t="str">
        <f t="shared" si="1075"/>
        <v>0.0015-0.000265494756402573i</v>
      </c>
      <c r="N3662" s="57">
        <f t="shared" si="1076"/>
        <v>115.35711611372572</v>
      </c>
      <c r="O3662" s="57">
        <f t="shared" si="1077"/>
        <v>58.174451190754162</v>
      </c>
      <c r="P3662" s="371">
        <f t="shared" si="1078"/>
        <v>-58.174451190754162</v>
      </c>
      <c r="Q3662" s="371">
        <f t="shared" si="1079"/>
        <v>64.642883886274277</v>
      </c>
      <c r="R3662" s="12">
        <f t="shared" si="1080"/>
        <v>-115.35711611372572</v>
      </c>
      <c r="S3662" s="57">
        <f t="shared" si="1081"/>
        <v>911.04177154748356</v>
      </c>
      <c r="T3662" s="12">
        <f t="shared" si="1064"/>
        <v>-58.174451190754162</v>
      </c>
    </row>
    <row r="3663" spans="1:20" x14ac:dyDescent="0.25">
      <c r="A3663" s="57">
        <f t="shared" si="1065"/>
        <v>5745996.4014522228</v>
      </c>
      <c r="B3663" s="12">
        <f t="shared" si="1082"/>
        <v>914503.73027936392</v>
      </c>
      <c r="C3663" s="57" t="str">
        <f t="shared" si="1066"/>
        <v>0.000523685152356213+0.00109827353603075i</v>
      </c>
      <c r="D3663" s="57" t="str">
        <f t="shared" si="1067"/>
        <v>0.229300657439862-1.3523675964357i</v>
      </c>
      <c r="E3663" s="57" t="str">
        <f t="shared" si="1068"/>
        <v>-13.6358151998458-6.43173032267816i</v>
      </c>
      <c r="F3663" s="57" t="str">
        <f t="shared" si="1069"/>
        <v>0.654316214095359-1.51631111190011i</v>
      </c>
      <c r="G3663" s="57" t="str">
        <f t="shared" si="1070"/>
        <v>0.170401954609297-0.37598554290641i</v>
      </c>
      <c r="H3663" s="57" t="str">
        <f t="shared" si="1071"/>
        <v>0.0043198321091885-14.9248082872049i</v>
      </c>
      <c r="I3663" s="57" t="str">
        <f t="shared" si="1072"/>
        <v>-0.0638340402899482-0.0275674850893712i</v>
      </c>
      <c r="K3663" s="57" t="str">
        <f t="shared" si="1073"/>
        <v>0.000232718310565831-0.000409135224832536i</v>
      </c>
      <c r="L3663" s="57" t="str">
        <f t="shared" si="1074"/>
        <v>0.000125-0.000548657691292927i</v>
      </c>
      <c r="M3663" s="57" t="str">
        <f t="shared" si="1075"/>
        <v>0.0015-0.000264489695559447i</v>
      </c>
      <c r="N3663" s="57">
        <f t="shared" si="1076"/>
        <v>115.49301036552797</v>
      </c>
      <c r="O3663" s="57">
        <f t="shared" si="1077"/>
        <v>58.296059920289736</v>
      </c>
      <c r="P3663" s="371">
        <f t="shared" si="1078"/>
        <v>-58.296059920289736</v>
      </c>
      <c r="Q3663" s="371">
        <f t="shared" si="1079"/>
        <v>64.506989634472035</v>
      </c>
      <c r="R3663" s="12">
        <f t="shared" si="1080"/>
        <v>-115.49301036552797</v>
      </c>
      <c r="S3663" s="57">
        <f t="shared" si="1081"/>
        <v>914.50373027936394</v>
      </c>
      <c r="T3663" s="12">
        <f t="shared" si="1064"/>
        <v>-58.296059920289736</v>
      </c>
    </row>
    <row r="3664" spans="1:20" x14ac:dyDescent="0.25">
      <c r="A3664" s="57">
        <f t="shared" si="1065"/>
        <v>5767831.1877777409</v>
      </c>
      <c r="B3664" s="12">
        <f t="shared" si="1082"/>
        <v>917978.8444544255</v>
      </c>
      <c r="C3664" s="57" t="str">
        <f t="shared" si="1066"/>
        <v>0.000518955174944412+0.00108177727500089i</v>
      </c>
      <c r="D3664" s="57" t="str">
        <f t="shared" si="1067"/>
        <v>0.227618422016966-1.34753971205902i</v>
      </c>
      <c r="E3664" s="57" t="str">
        <f t="shared" si="1068"/>
        <v>-13.5464086050597-6.36176978159101i</v>
      </c>
      <c r="F3664" s="57" t="str">
        <f t="shared" si="1069"/>
        <v>0.650208893578899-1.51242539104188i</v>
      </c>
      <c r="G3664" s="57" t="str">
        <f t="shared" si="1070"/>
        <v>0.169332295277716-0.375045156019507i</v>
      </c>
      <c r="H3664" s="57" t="str">
        <f t="shared" si="1071"/>
        <v>0.0042740813401202-14.8682580908201i</v>
      </c>
      <c r="I3664" s="57" t="str">
        <f t="shared" si="1072"/>
        <v>-0.063429293872219-0.0272905818171484i</v>
      </c>
      <c r="K3664" s="57" t="str">
        <f t="shared" si="1073"/>
        <v>0.000232008454320293-0.000407941062666913i</v>
      </c>
      <c r="L3664" s="57" t="str">
        <f t="shared" si="1074"/>
        <v>0.000125-0.000546580684691099i</v>
      </c>
      <c r="M3664" s="57" t="str">
        <f t="shared" si="1075"/>
        <v>0.0015-0.000263488439489387i</v>
      </c>
      <c r="N3664" s="57">
        <f t="shared" si="1076"/>
        <v>115.62818014200217</v>
      </c>
      <c r="O3664" s="57">
        <f t="shared" si="1077"/>
        <v>58.417712712040633</v>
      </c>
      <c r="P3664" s="371">
        <f t="shared" si="1078"/>
        <v>-58.417712712040633</v>
      </c>
      <c r="Q3664" s="371">
        <f t="shared" si="1079"/>
        <v>64.371819857997835</v>
      </c>
      <c r="R3664" s="12">
        <f t="shared" si="1080"/>
        <v>-115.62818014200217</v>
      </c>
      <c r="S3664" s="57">
        <f t="shared" si="1081"/>
        <v>917.97884445442548</v>
      </c>
      <c r="T3664" s="12">
        <f t="shared" si="1064"/>
        <v>-58.417712712040633</v>
      </c>
    </row>
    <row r="3665" spans="1:20" x14ac:dyDescent="0.25">
      <c r="A3665" s="57">
        <f t="shared" si="1065"/>
        <v>5789748.9462912967</v>
      </c>
      <c r="B3665" s="12">
        <f t="shared" si="1082"/>
        <v>921467.16406335239</v>
      </c>
      <c r="C3665" s="57" t="str">
        <f t="shared" si="1066"/>
        <v>0.000514236573054894+0.00106552263608787i</v>
      </c>
      <c r="D3665" s="57" t="str">
        <f t="shared" si="1067"/>
        <v>0.225948159769231-1.34272693209099i</v>
      </c>
      <c r="E3665" s="57" t="str">
        <f t="shared" si="1068"/>
        <v>-13.4574773181196-6.29254732139134i</v>
      </c>
      <c r="F3665" s="57" t="str">
        <f t="shared" si="1069"/>
        <v>0.646122126290816-1.50853811517666i</v>
      </c>
      <c r="G3665" s="57" t="str">
        <f t="shared" si="1070"/>
        <v>0.168267988572609-0.374104093260602i</v>
      </c>
      <c r="H3665" s="57" t="str">
        <f t="shared" si="1071"/>
        <v>0.00422883460663072-14.8119224662116i</v>
      </c>
      <c r="I3665" s="57" t="str">
        <f t="shared" si="1072"/>
        <v>-0.0630266331790879-0.0270162420731135i</v>
      </c>
      <c r="K3665" s="57" t="str">
        <f t="shared" si="1073"/>
        <v>0.000231301820196858-0.000406748477956137i</v>
      </c>
      <c r="L3665" s="57" t="str">
        <f t="shared" si="1074"/>
        <v>0.000125-0.000544511540835923i</v>
      </c>
      <c r="M3665" s="57" t="str">
        <f t="shared" si="1075"/>
        <v>0.0015-0.000262490973788989i</v>
      </c>
      <c r="N3665" s="57">
        <f t="shared" si="1076"/>
        <v>115.76262605012347</v>
      </c>
      <c r="O3665" s="57">
        <f t="shared" si="1077"/>
        <v>58.539409168104143</v>
      </c>
      <c r="P3665" s="371">
        <f t="shared" si="1078"/>
        <v>-58.539409168104143</v>
      </c>
      <c r="Q3665" s="371">
        <f t="shared" si="1079"/>
        <v>64.237373949876527</v>
      </c>
      <c r="R3665" s="12">
        <f t="shared" si="1080"/>
        <v>-115.76262605012347</v>
      </c>
      <c r="S3665" s="57">
        <f t="shared" si="1081"/>
        <v>921.46716406335236</v>
      </c>
      <c r="T3665" s="12">
        <f t="shared" si="1064"/>
        <v>-58.539409168104143</v>
      </c>
    </row>
    <row r="3666" spans="1:20" x14ac:dyDescent="0.25">
      <c r="A3666" s="57">
        <f t="shared" si="1065"/>
        <v>5811749.9922872037</v>
      </c>
      <c r="B3666" s="12">
        <f t="shared" si="1082"/>
        <v>924968.73928679316</v>
      </c>
      <c r="C3666" s="57" t="str">
        <f t="shared" si="1066"/>
        <v>0.000509530236976059+0.00104950631649863i</v>
      </c>
      <c r="D3666" s="57" t="str">
        <f t="shared" si="1067"/>
        <v>0.224289790866143-1.3379292329252i</v>
      </c>
      <c r="E3666" s="57" t="str">
        <f t="shared" si="1068"/>
        <v>-13.3690206376165-6.22405560913713i</v>
      </c>
      <c r="F3666" s="57" t="str">
        <f t="shared" si="1069"/>
        <v>0.642055875039367-1.50464940342525i</v>
      </c>
      <c r="G3666" s="57" t="str">
        <f t="shared" si="1070"/>
        <v>0.167209024808218-0.373162386677573i</v>
      </c>
      <c r="H3666" s="57" t="str">
        <f t="shared" si="1071"/>
        <v>0.00418408642078181-14.7558005966178i</v>
      </c>
      <c r="I3666" s="57" t="str">
        <f t="shared" si="1072"/>
        <v>-0.0626260534202556-0.0267444455712178i</v>
      </c>
      <c r="K3666" s="57" t="str">
        <f t="shared" si="1073"/>
        <v>0.000230598406469567-0.000405557482727036i</v>
      </c>
      <c r="L3666" s="57" t="str">
        <f t="shared" si="1074"/>
        <v>0.000125-0.000542450229962067i</v>
      </c>
      <c r="M3666" s="57" t="str">
        <f t="shared" si="1075"/>
        <v>0.0015-0.000261497284109373i</v>
      </c>
      <c r="N3666" s="57">
        <f t="shared" si="1076"/>
        <v>115.89634870088966</v>
      </c>
      <c r="O3666" s="57">
        <f t="shared" si="1077"/>
        <v>58.661148891428894</v>
      </c>
      <c r="P3666" s="371">
        <f t="shared" si="1078"/>
        <v>-58.661148891428894</v>
      </c>
      <c r="Q3666" s="371">
        <f t="shared" si="1079"/>
        <v>64.103651299110339</v>
      </c>
      <c r="R3666" s="12">
        <f t="shared" si="1080"/>
        <v>-115.89634870088966</v>
      </c>
      <c r="S3666" s="57">
        <f t="shared" si="1081"/>
        <v>924.96873928679315</v>
      </c>
      <c r="T3666" s="12">
        <f t="shared" si="1064"/>
        <v>-58.661148891428894</v>
      </c>
    </row>
    <row r="3667" spans="1:20" x14ac:dyDescent="0.25">
      <c r="A3667" s="57">
        <f t="shared" si="1065"/>
        <v>5833834.6422578963</v>
      </c>
      <c r="B3667" s="12">
        <f t="shared" si="1082"/>
        <v>928483.62049608305</v>
      </c>
      <c r="C3667" s="57" t="str">
        <f t="shared" si="1066"/>
        <v>0.000504837026701743+0.00103372505210764i</v>
      </c>
      <c r="D3667" s="57" t="str">
        <f t="shared" si="1067"/>
        <v>0.222643235930545-1.33314659070614i</v>
      </c>
      <c r="E3667" s="57" t="str">
        <f t="shared" si="1068"/>
        <v>-13.2810378271066-6.15628737553433i</v>
      </c>
      <c r="F3667" s="57" t="str">
        <f t="shared" si="1069"/>
        <v>0.638010101830681-1.50075937412824i</v>
      </c>
      <c r="G3667" s="57" t="str">
        <f t="shared" si="1070"/>
        <v>0.166155394089899-0.372220068111231i</v>
      </c>
      <c r="H3667" s="57" t="str">
        <f t="shared" si="1071"/>
        <v>0.00413983134970801-14.6998916684059i</v>
      </c>
      <c r="I3667" s="57" t="str">
        <f t="shared" si="1072"/>
        <v>-0.0622275497408368-0.0264751721335703i</v>
      </c>
      <c r="K3667" s="57" t="str">
        <f t="shared" si="1073"/>
        <v>0.000229898211244402-0.000404368088947534i</v>
      </c>
      <c r="L3667" s="57" t="str">
        <f t="shared" si="1074"/>
        <v>0.000125-0.000540396722416884i</v>
      </c>
      <c r="M3667" s="57" t="str">
        <f t="shared" si="1075"/>
        <v>0.0015-0.00026050735615598i</v>
      </c>
      <c r="N3667" s="57">
        <f t="shared" si="1076"/>
        <v>116.02934870929602</v>
      </c>
      <c r="O3667" s="57">
        <f t="shared" si="1077"/>
        <v>58.782931485810479</v>
      </c>
      <c r="P3667" s="371">
        <f t="shared" si="1078"/>
        <v>-58.782931485810479</v>
      </c>
      <c r="Q3667" s="371">
        <f t="shared" si="1079"/>
        <v>63.970651290703984</v>
      </c>
      <c r="R3667" s="12">
        <f t="shared" si="1080"/>
        <v>-116.02934870929602</v>
      </c>
      <c r="S3667" s="57">
        <f t="shared" si="1081"/>
        <v>928.48362049608306</v>
      </c>
      <c r="T3667" s="12">
        <f t="shared" si="1064"/>
        <v>-58.782931485810479</v>
      </c>
    </row>
    <row r="3668" spans="1:20" x14ac:dyDescent="0.25">
      <c r="A3668" s="57">
        <f t="shared" si="1065"/>
        <v>5856003.2138984762</v>
      </c>
      <c r="B3668" s="12">
        <f t="shared" si="1082"/>
        <v>932011.85825396818</v>
      </c>
      <c r="C3668" s="57" t="str">
        <f t="shared" si="1066"/>
        <v>0.000500157772604542+0.00101817561716728i</v>
      </c>
      <c r="D3668" s="57" t="str">
        <f t="shared" si="1067"/>
        <v>0.221008416037237-1.32837898133326i</v>
      </c>
      <c r="E3668" s="57" t="str">
        <f t="shared" si="1068"/>
        <v>-13.1935281159024-6.08923541457994i</v>
      </c>
      <c r="F3668" s="57" t="str">
        <f t="shared" si="1069"/>
        <v>0.633984767880234-1.49686814484226i</v>
      </c>
      <c r="G3668" s="57" t="str">
        <f t="shared" si="1070"/>
        <v>0.165107086317089-0.37127716919435i</v>
      </c>
      <c r="H3668" s="57" t="str">
        <f t="shared" si="1071"/>
        <v>0.00409606401516436-14.6441948710596i</v>
      </c>
      <c r="I3668" s="57" t="str">
        <f t="shared" si="1072"/>
        <v>-0.0618311172223504-0.0262084016906434i</v>
      </c>
      <c r="K3668" s="57" t="str">
        <f t="shared" si="1073"/>
        <v>0.000229201232460987-0.000403180308525242i</v>
      </c>
      <c r="L3668" s="57" t="str">
        <f t="shared" si="1074"/>
        <v>0.000125-0.000538350988659974i</v>
      </c>
      <c r="M3668" s="57" t="str">
        <f t="shared" si="1075"/>
        <v>0.0015-0.000259521175688365i</v>
      </c>
      <c r="N3668" s="57">
        <f t="shared" si="1076"/>
        <v>116.16162669430962</v>
      </c>
      <c r="O3668" s="57">
        <f t="shared" si="1077"/>
        <v>58.904756555887261</v>
      </c>
      <c r="P3668" s="371">
        <f t="shared" si="1078"/>
        <v>-58.904756555887261</v>
      </c>
      <c r="Q3668" s="371">
        <f t="shared" si="1079"/>
        <v>63.838373305690382</v>
      </c>
      <c r="R3668" s="12">
        <f t="shared" si="1080"/>
        <v>-116.16162669430962</v>
      </c>
      <c r="S3668" s="57">
        <f t="shared" si="1081"/>
        <v>932.01185825396817</v>
      </c>
      <c r="T3668" s="12">
        <f t="shared" si="1064"/>
        <v>-58.904756555887261</v>
      </c>
    </row>
    <row r="3669" spans="1:20" x14ac:dyDescent="0.25">
      <c r="A3669" s="57">
        <f t="shared" si="1065"/>
        <v>5878256.0261112908</v>
      </c>
      <c r="B3669" s="12">
        <f t="shared" si="1082"/>
        <v>935553.50331533328</v>
      </c>
      <c r="C3669" s="57" t="str">
        <f t="shared" si="1066"/>
        <v>0.000495493276097727+0.00100285482401614i</v>
      </c>
      <c r="D3669" s="57" t="str">
        <f t="shared" si="1067"/>
        <v>0.219385252711581-1.32362638046503i</v>
      </c>
      <c r="E3669" s="57" t="str">
        <f t="shared" si="1068"/>
        <v>-13.1064906998526-6.02289258320226i</v>
      </c>
      <c r="F3669" s="57" t="str">
        <f t="shared" si="1069"/>
        <v>0.629979833624233-1.49297583233644i</v>
      </c>
      <c r="G3669" s="57" t="str">
        <f t="shared" si="1070"/>
        <v>0.164064091186291-0.370333721350767i</v>
      </c>
      <c r="H3669" s="57" t="str">
        <f t="shared" si="1071"/>
        <v>0.00405277909307615-14.588709397167i</v>
      </c>
      <c r="I3669" s="57" t="str">
        <f t="shared" si="1072"/>
        <v>-0.0614367508837103-0.0259441142814632i</v>
      </c>
      <c r="K3669" s="57" t="str">
        <f t="shared" si="1073"/>
        <v>0.000228507467894281-0.000401994153306089i</v>
      </c>
      <c r="L3669" s="57" t="str">
        <f t="shared" si="1074"/>
        <v>0.000125-0.000536312999262777i</v>
      </c>
      <c r="M3669" s="57" t="str">
        <f t="shared" si="1075"/>
        <v>0.0015-0.000258538728519989i</v>
      </c>
      <c r="N3669" s="57">
        <f t="shared" si="1076"/>
        <v>116.29318327884658</v>
      </c>
      <c r="O3669" s="57">
        <f t="shared" si="1077"/>
        <v>59.026623707135421</v>
      </c>
      <c r="P3669" s="371">
        <f t="shared" si="1078"/>
        <v>-59.026623707135421</v>
      </c>
      <c r="Q3669" s="371">
        <f t="shared" si="1079"/>
        <v>63.706816721153423</v>
      </c>
      <c r="R3669" s="12">
        <f t="shared" si="1080"/>
        <v>-116.29318327884658</v>
      </c>
      <c r="S3669" s="57">
        <f t="shared" si="1081"/>
        <v>935.55350331533327</v>
      </c>
      <c r="T3669" s="12">
        <f t="shared" si="1064"/>
        <v>-59.026623707135421</v>
      </c>
    </row>
    <row r="3670" spans="1:20" x14ac:dyDescent="0.25">
      <c r="A3670" s="57">
        <f t="shared" si="1065"/>
        <v>5900593.3990105139</v>
      </c>
      <c r="B3670" s="12">
        <f t="shared" si="1082"/>
        <v>939108.60662793159</v>
      </c>
      <c r="C3670" s="57" t="str">
        <f t="shared" si="1066"/>
        <v>0.000490844310285615+0.000987759522785073i</v>
      </c>
      <c r="D3670" s="57" t="str">
        <f t="shared" si="1067"/>
        <v>0.217773667928067-1.31888876352283i</v>
      </c>
      <c r="E3670" s="57" t="str">
        <f t="shared" si="1068"/>
        <v>-13.0199247421086-5.95725180089888i</v>
      </c>
      <c r="F3670" s="57" t="str">
        <f t="shared" si="1069"/>
        <v>0.625995258731024-1.48908255258893i</v>
      </c>
      <c r="G3670" s="57" t="str">
        <f t="shared" si="1070"/>
        <v>0.163026398194028-0.369389755794486i</v>
      </c>
      <c r="H3670" s="57" t="str">
        <f t="shared" si="1071"/>
        <v>0.00400997131309075-14.5334344424086i</v>
      </c>
      <c r="I3670" s="57" t="str">
        <f t="shared" si="1072"/>
        <v>-0.0610444456822114-0.0256822900537873i</v>
      </c>
      <c r="K3670" s="57" t="str">
        <f t="shared" si="1073"/>
        <v>0.000227816915156285-0.000400809635072984i</v>
      </c>
      <c r="L3670" s="57" t="str">
        <f t="shared" si="1074"/>
        <v>0.000125-0.000534282724908127i</v>
      </c>
      <c r="M3670" s="57" t="str">
        <f t="shared" si="1075"/>
        <v>0.0015-0.00025756000051802i</v>
      </c>
      <c r="N3670" s="57">
        <f t="shared" si="1076"/>
        <v>116.42401908974767</v>
      </c>
      <c r="O3670" s="57">
        <f t="shared" si="1077"/>
        <v>59.148532545866289</v>
      </c>
      <c r="P3670" s="371">
        <f t="shared" si="1078"/>
        <v>-59.148532545866289</v>
      </c>
      <c r="Q3670" s="371">
        <f t="shared" si="1079"/>
        <v>63.575980910252326</v>
      </c>
      <c r="R3670" s="12">
        <f t="shared" si="1080"/>
        <v>-116.42401908974767</v>
      </c>
      <c r="S3670" s="57">
        <f t="shared" si="1081"/>
        <v>939.10860662793164</v>
      </c>
      <c r="T3670" s="12">
        <f t="shared" si="1064"/>
        <v>-59.148532545866289</v>
      </c>
    </row>
    <row r="3671" spans="1:20" x14ac:dyDescent="0.25">
      <c r="A3671" s="57">
        <f t="shared" si="1065"/>
        <v>5923015.6539267534</v>
      </c>
      <c r="B3671" s="12">
        <f t="shared" si="1082"/>
        <v>942677.21933311771</v>
      </c>
      <c r="C3671" s="57" t="str">
        <f t="shared" si="1066"/>
        <v>0.000486211620602863+0.000972886601101727i</v>
      </c>
      <c r="D3671" s="57" t="str">
        <f t="shared" si="1067"/>
        <v>0.216173584108883-1.31416610569494i</v>
      </c>
      <c r="E3671" s="57" t="str">
        <f t="shared" si="1068"/>
        <v>-12.9338293738811-5.89230604937178i</v>
      </c>
      <c r="F3671" s="57" t="str">
        <f t="shared" si="1069"/>
        <v>0.622031002112396-1.48518842078364i</v>
      </c>
      <c r="G3671" s="57" t="str">
        <f t="shared" si="1070"/>
        <v>0.161993996639804-0.368445303528851i</v>
      </c>
      <c r="H3671" s="57" t="str">
        <f t="shared" si="1071"/>
        <v>0.0039676354581319-14.4783692055453i</v>
      </c>
      <c r="I3671" s="57" t="str">
        <f t="shared" si="1072"/>
        <v>-0.0606541965145155-0.0254229092642671i</v>
      </c>
      <c r="K3671" s="57" t="str">
        <f t="shared" si="1073"/>
        <v>0.000227129571697765-0.000399626765544503i</v>
      </c>
      <c r="L3671" s="57" t="str">
        <f t="shared" si="1074"/>
        <v>0.000125-0.000532260136389843i</v>
      </c>
      <c r="M3671" s="57" t="str">
        <f t="shared" si="1075"/>
        <v>0.0015-0.000256584977603129i</v>
      </c>
      <c r="N3671" s="57">
        <f t="shared" si="1076"/>
        <v>116.55413475775404</v>
      </c>
      <c r="O3671" s="57">
        <f t="shared" si="1077"/>
        <v>59.270482679220848</v>
      </c>
      <c r="P3671" s="371">
        <f t="shared" si="1078"/>
        <v>-59.270482679220848</v>
      </c>
      <c r="Q3671" s="371">
        <f t="shared" si="1079"/>
        <v>63.445865242245965</v>
      </c>
      <c r="R3671" s="12">
        <f t="shared" si="1080"/>
        <v>-116.55413475775404</v>
      </c>
      <c r="S3671" s="57">
        <f t="shared" si="1081"/>
        <v>942.6772193331177</v>
      </c>
      <c r="T3671" s="12">
        <f t="shared" si="1064"/>
        <v>-59.270482679220848</v>
      </c>
    </row>
    <row r="3672" spans="1:20" x14ac:dyDescent="0.25">
      <c r="A3672" s="57">
        <f t="shared" si="1065"/>
        <v>5945523.1134116752</v>
      </c>
      <c r="B3672" s="12">
        <f t="shared" si="1082"/>
        <v>946259.39276658359</v>
      </c>
      <c r="C3672" s="57" t="str">
        <f t="shared" si="1066"/>
        <v>0.000481595925442643+0.00095823298379323i</v>
      </c>
      <c r="D3672" s="57" t="str">
        <f t="shared" si="1067"/>
        <v>0.214584924122469-1.30945838194044i</v>
      </c>
      <c r="E3672" s="57" t="str">
        <f t="shared" si="1068"/>
        <v>-12.8482036951854-5.8280483721614i</v>
      </c>
      <c r="F3672" s="57" t="str">
        <f t="shared" si="1069"/>
        <v>0.618087021934978-1.48129355130715i</v>
      </c>
      <c r="G3672" s="57" t="str">
        <f t="shared" si="1070"/>
        <v>0.160966875629052-0.367500395345738i</v>
      </c>
      <c r="H3672" s="57" t="str">
        <f t="shared" si="1071"/>
        <v>0.00392576636395572-14.4235128884067i</v>
      </c>
      <c r="I3672" s="57" t="str">
        <f t="shared" si="1072"/>
        <v>-0.0602659982176361-0.0251659522786018i</v>
      </c>
      <c r="K3672" s="57" t="str">
        <f t="shared" si="1073"/>
        <v>0.000226445434809961-0.000398445556373614i</v>
      </c>
      <c r="L3672" s="57" t="str">
        <f t="shared" si="1074"/>
        <v>0.000125-0.000530245204612318i</v>
      </c>
      <c r="M3672" s="57" t="str">
        <f t="shared" si="1075"/>
        <v>0.0015-0.000255613645749281i</v>
      </c>
      <c r="N3672" s="57">
        <f t="shared" si="1076"/>
        <v>116.68353091748554</v>
      </c>
      <c r="O3672" s="57">
        <f t="shared" si="1077"/>
        <v>59.392473715165217</v>
      </c>
      <c r="P3672" s="371">
        <f t="shared" si="1078"/>
        <v>-59.392473715165217</v>
      </c>
      <c r="Q3672" s="371">
        <f t="shared" si="1079"/>
        <v>63.316469082514452</v>
      </c>
      <c r="R3672" s="12">
        <f t="shared" si="1080"/>
        <v>-116.68353091748554</v>
      </c>
      <c r="S3672" s="57">
        <f t="shared" si="1081"/>
        <v>946.25939276658357</v>
      </c>
      <c r="T3672" s="12">
        <f t="shared" si="1064"/>
        <v>-59.392473715165217</v>
      </c>
    </row>
    <row r="3673" spans="1:20" x14ac:dyDescent="0.25">
      <c r="A3673" s="57">
        <f t="shared" si="1065"/>
        <v>5968116.1012426391</v>
      </c>
      <c r="B3673" s="12">
        <f t="shared" si="1082"/>
        <v>949855.17845909658</v>
      </c>
      <c r="C3673" s="57" t="str">
        <f t="shared" si="1066"/>
        <v>0.000476997916773625+0.000943795632587048i</v>
      </c>
      <c r="D3673" s="57" t="str">
        <f t="shared" si="1067"/>
        <v>0.213007611282041-1.30476556699301i</v>
      </c>
      <c r="E3673" s="57" t="str">
        <f t="shared" si="1068"/>
        <v>-12.7630467755723-5.76447187427696i</v>
      </c>
      <c r="F3673" s="57" t="str">
        <f t="shared" si="1069"/>
        <v>0.614163275631456-1.47739805774564i</v>
      </c>
      <c r="G3673" s="57" t="str">
        <f t="shared" si="1070"/>
        <v>0.159945024076076-0.366555061824796i</v>
      </c>
      <c r="H3673" s="57" t="str">
        <f t="shared" si="1071"/>
        <v>0.00388435891870899-14.3688646958786i</v>
      </c>
      <c r="I3673" s="57" t="str">
        <f t="shared" si="1072"/>
        <v>-0.059879845569914-0.0249113995716717i</v>
      </c>
      <c r="K3673" s="57" t="str">
        <f t="shared" si="1073"/>
        <v>0.000225764501626301-0.000397266019146383i</v>
      </c>
      <c r="L3673" s="57" t="str">
        <f t="shared" si="1074"/>
        <v>0.000125-0.000528237900590076i</v>
      </c>
      <c r="M3673" s="57" t="str">
        <f t="shared" si="1075"/>
        <v>0.0015-0.000254645990983544i</v>
      </c>
      <c r="N3673" s="57">
        <f t="shared" si="1076"/>
        <v>116.81220820741501</v>
      </c>
      <c r="O3673" s="57">
        <f t="shared" si="1077"/>
        <v>59.514505262488811</v>
      </c>
      <c r="P3673" s="371">
        <f t="shared" si="1078"/>
        <v>-59.514505262488811</v>
      </c>
      <c r="Q3673" s="371">
        <f t="shared" si="1079"/>
        <v>63.187791792584989</v>
      </c>
      <c r="R3673" s="12">
        <f t="shared" si="1080"/>
        <v>-116.81220820741501</v>
      </c>
      <c r="S3673" s="57">
        <f t="shared" si="1081"/>
        <v>949.85517845909658</v>
      </c>
      <c r="T3673" s="12">
        <f t="shared" si="1064"/>
        <v>-59.514505262488811</v>
      </c>
    </row>
    <row r="3674" spans="1:20" x14ac:dyDescent="0.25">
      <c r="A3674" s="57">
        <f t="shared" si="1065"/>
        <v>5990794.9424273614</v>
      </c>
      <c r="B3674" s="12">
        <f t="shared" si="1082"/>
        <v>953464.62813724112</v>
      </c>
      <c r="C3674" s="57" t="str">
        <f t="shared" si="1066"/>
        <v>0.000472418260746529+0.000929571545810994i</v>
      </c>
      <c r="D3674" s="57" t="str">
        <f t="shared" si="1067"/>
        <v>0.211441569344115-1.30008763536481i</v>
      </c>
      <c r="E3674" s="57" t="str">
        <f t="shared" si="1068"/>
        <v>-12.6783576548529-5.70156972182678i</v>
      </c>
      <c r="F3674" s="57" t="str">
        <f t="shared" si="1069"/>
        <v>0.610259719911889-1.47350205288216i</v>
      </c>
      <c r="G3674" s="57" t="str">
        <f t="shared" si="1070"/>
        <v>0.15892843070698-0.365609333332721i</v>
      </c>
      <c r="H3674" s="57" t="str">
        <f t="shared" si="1071"/>
        <v>0.00384340806249-14.3144238358921i</v>
      </c>
      <c r="I3674" s="57" t="str">
        <f t="shared" si="1072"/>
        <v>-0.0594957332920018-0.0246592317276671i</v>
      </c>
      <c r="K3674" s="57" t="str">
        <f t="shared" si="1073"/>
        <v>0.00022508676912415-0.000396088165380792i</v>
      </c>
      <c r="L3674" s="57" t="str">
        <f t="shared" si="1074"/>
        <v>0.000125-0.000526238195447375i</v>
      </c>
      <c r="M3674" s="57" t="str">
        <f t="shared" si="1075"/>
        <v>0.0015-0.000253681999385878i</v>
      </c>
      <c r="N3674" s="57">
        <f t="shared" si="1076"/>
        <v>116.94016726984785</v>
      </c>
      <c r="O3674" s="57">
        <f t="shared" si="1077"/>
        <v>59.636576930796998</v>
      </c>
      <c r="P3674" s="371">
        <f t="shared" si="1078"/>
        <v>-59.636576930796998</v>
      </c>
      <c r="Q3674" s="371">
        <f t="shared" si="1079"/>
        <v>63.059832730152145</v>
      </c>
      <c r="R3674" s="12">
        <f t="shared" si="1080"/>
        <v>-116.94016726984785</v>
      </c>
      <c r="S3674" s="57">
        <f t="shared" si="1081"/>
        <v>953.46462813724111</v>
      </c>
      <c r="T3674" s="12">
        <f t="shared" si="1064"/>
        <v>-59.636576930796998</v>
      </c>
    </row>
    <row r="3675" spans="1:20" x14ac:dyDescent="0.25">
      <c r="A3675" s="57">
        <f t="shared" si="1065"/>
        <v>6013559.963208585</v>
      </c>
      <c r="B3675" s="12">
        <f t="shared" si="1082"/>
        <v>957087.79372416262</v>
      </c>
      <c r="C3675" s="57" t="str">
        <f t="shared" si="1066"/>
        <v>0.000467857598289593+0.000915557758091332i</v>
      </c>
      <c r="D3675" s="57" t="str">
        <f t="shared" si="1067"/>
        <v>0.209886722507032-1.29542456135026i</v>
      </c>
      <c r="E3675" s="57" t="str">
        <f t="shared" si="1068"/>
        <v>-12.5941353438067-5.63933514164474i</v>
      </c>
      <c r="F3675" s="57" t="str">
        <f t="shared" si="1069"/>
        <v>0.606376310774879-1.46960564869383i</v>
      </c>
      <c r="G3675" s="57" t="str">
        <f t="shared" si="1070"/>
        <v>0.157917084062592-0.364663240022572i</v>
      </c>
      <c r="H3675" s="57" t="str">
        <f t="shared" si="1071"/>
        <v>0.00380290878691088-14.2601895194107i</v>
      </c>
      <c r="I3675" s="57" t="str">
        <f t="shared" si="1072"/>
        <v>-0.0591136560478305-0.0244094294401962i</v>
      </c>
      <c r="K3675" s="57" t="str">
        <f t="shared" si="1073"/>
        <v>0.000224412234126519-0.000394912006525503i</v>
      </c>
      <c r="L3675" s="57" t="str">
        <f t="shared" si="1074"/>
        <v>0.000125-0.000524246060417788i</v>
      </c>
      <c r="M3675" s="57" t="str">
        <f t="shared" si="1075"/>
        <v>0.0015-0.000252721657088939i</v>
      </c>
      <c r="N3675" s="57">
        <f t="shared" si="1076"/>
        <v>117.06740875089798</v>
      </c>
      <c r="O3675" s="57">
        <f t="shared" si="1077"/>
        <v>59.758688330509464</v>
      </c>
      <c r="P3675" s="371">
        <f t="shared" si="1078"/>
        <v>-59.758688330509464</v>
      </c>
      <c r="Q3675" s="371">
        <f t="shared" si="1079"/>
        <v>62.932591249102025</v>
      </c>
      <c r="R3675" s="12">
        <f t="shared" si="1080"/>
        <v>-117.06740875089798</v>
      </c>
      <c r="S3675" s="57">
        <f t="shared" si="1081"/>
        <v>957.08779372416257</v>
      </c>
      <c r="T3675" s="12">
        <f t="shared" si="1064"/>
        <v>-59.758688330509464</v>
      </c>
    </row>
    <row r="3676" spans="1:20" x14ac:dyDescent="0.25">
      <c r="A3676" s="57">
        <f t="shared" si="1065"/>
        <v>6036411.4910687776</v>
      </c>
      <c r="B3676" s="12">
        <f t="shared" si="1082"/>
        <v>960724.72734031442</v>
      </c>
      <c r="C3676" s="57" t="str">
        <f t="shared" si="1066"/>
        <v>0.000463316545693733+0.000901751340050111i</v>
      </c>
      <c r="D3676" s="57" t="str">
        <f t="shared" si="1067"/>
        <v>0.208342995409429-1.29077631902974i</v>
      </c>
      <c r="E3676" s="57" t="str">
        <f t="shared" si="1068"/>
        <v>-12.5103788248836-5.57776142091704i</v>
      </c>
      <c r="F3676" s="57" t="str">
        <f t="shared" si="1069"/>
        <v>0.602513003518791-1.46570895634937i</v>
      </c>
      <c r="G3676" s="57" t="str">
        <f t="shared" si="1070"/>
        <v>0.156910972501375-0.363716811833118i</v>
      </c>
      <c r="H3676" s="57" t="str">
        <f t="shared" si="1071"/>
        <v>0.00376285613466256-14.2061609604196i</v>
      </c>
      <c r="I3676" s="57" t="str">
        <f t="shared" si="1072"/>
        <v>-0.0587336084455887-0.0241619735123869i</v>
      </c>
      <c r="K3676" s="57" t="str">
        <f t="shared" si="1073"/>
        <v>0.0002237408933038-0.000393737553958687i</v>
      </c>
      <c r="L3676" s="57" t="str">
        <f t="shared" si="1074"/>
        <v>0.000125-0.00052226146684378i</v>
      </c>
      <c r="M3676" s="57" t="str">
        <f t="shared" si="1075"/>
        <v>0.0015-0.000251764950277883i</v>
      </c>
      <c r="N3676" s="57">
        <f t="shared" si="1076"/>
        <v>117.19393330046678</v>
      </c>
      <c r="O3676" s="57">
        <f t="shared" si="1077"/>
        <v>59.880839072854812</v>
      </c>
      <c r="P3676" s="371">
        <f t="shared" si="1078"/>
        <v>-59.880839072854812</v>
      </c>
      <c r="Q3676" s="371">
        <f t="shared" si="1079"/>
        <v>62.806066699533218</v>
      </c>
      <c r="R3676" s="12">
        <f t="shared" si="1080"/>
        <v>-117.19393330046678</v>
      </c>
      <c r="S3676" s="57">
        <f t="shared" si="1081"/>
        <v>960.72472734031442</v>
      </c>
      <c r="T3676" s="12">
        <f t="shared" si="1064"/>
        <v>-59.880839072854812</v>
      </c>
    </row>
    <row r="3677" spans="1:20" x14ac:dyDescent="0.25">
      <c r="A3677" s="57">
        <f t="shared" si="1065"/>
        <v>6059349.8547348389</v>
      </c>
      <c r="B3677" s="12">
        <f t="shared" si="1082"/>
        <v>964375.48130420758</v>
      </c>
      <c r="C3677" s="57" t="str">
        <f t="shared" si="1066"/>
        <v>0.000458795695187151+0.000888149398001319i</v>
      </c>
      <c r="D3677" s="57" t="str">
        <f t="shared" si="1067"/>
        <v>0.206810313128745-1.28614288227335i</v>
      </c>
      <c r="E3677" s="57" t="str">
        <f t="shared" si="1068"/>
        <v>-12.4270870528915-5.51684190680596i</v>
      </c>
      <c r="F3677" s="57" t="str">
        <f t="shared" si="1069"/>
        <v>0.598669752752894-1.46181208620668i</v>
      </c>
      <c r="G3677" s="57" t="str">
        <f t="shared" si="1070"/>
        <v>0.15591008420233-0.362770078488224i</v>
      </c>
      <c r="H3677" s="57" t="str">
        <f t="shared" si="1071"/>
        <v>0.00372324519908196-14.1523373759132i</v>
      </c>
      <c r="I3677" s="57" t="str">
        <f t="shared" si="1072"/>
        <v>-0.0583555850386872-0.0239168448569724i</v>
      </c>
      <c r="K3677" s="57" t="str">
        <f t="shared" si="1073"/>
        <v>0.000223072743175514-0.00039256481898689i</v>
      </c>
      <c r="L3677" s="57" t="str">
        <f t="shared" si="1074"/>
        <v>0.000125-0.000520284386176311i</v>
      </c>
      <c r="M3677" s="57" t="str">
        <f t="shared" si="1075"/>
        <v>0.0015-0.000250811865190161i</v>
      </c>
      <c r="N3677" s="57">
        <f t="shared" si="1076"/>
        <v>117.31974157221937</v>
      </c>
      <c r="O3677" s="57">
        <f t="shared" si="1077"/>
        <v>60.003028769866695</v>
      </c>
      <c r="P3677" s="371">
        <f t="shared" si="1078"/>
        <v>-60.003028769866695</v>
      </c>
      <c r="Q3677" s="371">
        <f t="shared" si="1079"/>
        <v>62.680258427780629</v>
      </c>
      <c r="R3677" s="12">
        <f t="shared" si="1080"/>
        <v>-117.31974157221937</v>
      </c>
      <c r="S3677" s="57">
        <f t="shared" si="1081"/>
        <v>964.3754813042076</v>
      </c>
      <c r="T3677" s="12">
        <f t="shared" si="1064"/>
        <v>-60.003028769866695</v>
      </c>
    </row>
    <row r="3678" spans="1:20" x14ac:dyDescent="0.25">
      <c r="A3678" s="57">
        <f t="shared" si="1065"/>
        <v>6082375.3841828313</v>
      </c>
      <c r="B3678" s="12">
        <f t="shared" si="1082"/>
        <v>968040.10813316365</v>
      </c>
      <c r="C3678" s="57" t="str">
        <f t="shared" si="1066"/>
        <v>0.000454295615499679+0.000874749073646043i</v>
      </c>
      <c r="D3678" s="57" t="str">
        <f t="shared" si="1067"/>
        <v>0.205288601179676-1.28152422474456i</v>
      </c>
      <c r="E3678" s="57" t="str">
        <f t="shared" si="1068"/>
        <v>-12.3442589556747-5.45657000607264i</v>
      </c>
      <c r="F3678" s="57" t="str">
        <f t="shared" si="1069"/>
        <v>0.594846512408415-1.45791514781048i</v>
      </c>
      <c r="G3678" s="57" t="str">
        <f t="shared" si="1070"/>
        <v>0.154914407167885-0.361823069496277i</v>
      </c>
      <c r="H3678" s="57" t="str">
        <f t="shared" si="1071"/>
        <v>0.00368407112372096-14.0987179858839i</v>
      </c>
      <c r="I3678" s="57" t="str">
        <f t="shared" si="1072"/>
        <v>-0.0579795803267223-0.0236740244963635i</v>
      </c>
      <c r="K3678" s="57" t="str">
        <f t="shared" si="1073"/>
        <v>0.000222407780112029-0.000391393812843884i</v>
      </c>
      <c r="L3678" s="57" t="str">
        <f t="shared" si="1074"/>
        <v>0.000125-0.000518314789974409i</v>
      </c>
      <c r="M3678" s="57" t="str">
        <f t="shared" si="1075"/>
        <v>0.0015-0.000249862388115323i</v>
      </c>
      <c r="N3678" s="57">
        <f t="shared" si="1076"/>
        <v>117.44483422356478</v>
      </c>
      <c r="O3678" s="57">
        <f t="shared" si="1077"/>
        <v>60.125257034380404</v>
      </c>
      <c r="P3678" s="371">
        <f t="shared" si="1078"/>
        <v>-60.125257034380404</v>
      </c>
      <c r="Q3678" s="371">
        <f t="shared" si="1079"/>
        <v>62.555165776435217</v>
      </c>
      <c r="R3678" s="12">
        <f t="shared" si="1080"/>
        <v>-117.44483422356478</v>
      </c>
      <c r="S3678" s="57">
        <f t="shared" si="1081"/>
        <v>968.0401081331637</v>
      </c>
      <c r="T3678" s="12">
        <f t="shared" si="1064"/>
        <v>-60.125257034380404</v>
      </c>
    </row>
    <row r="3679" spans="1:20" x14ac:dyDescent="0.25">
      <c r="A3679" s="57">
        <f t="shared" si="1065"/>
        <v>6105488.4106427263</v>
      </c>
      <c r="B3679" s="12">
        <f t="shared" si="1082"/>
        <v>971718.66054406972</v>
      </c>
      <c r="C3679" s="57" t="str">
        <f t="shared" si="1066"/>
        <v>0.000449816852417059+0.000861547543767111i</v>
      </c>
      <c r="D3679" s="57" t="str">
        <f t="shared" si="1067"/>
        <v>0.20377778551265-1.27692031990388i</v>
      </c>
      <c r="E3679" s="57" t="str">
        <f t="shared" si="1068"/>
        <v>-12.2618934347829-5.39693918469917i</v>
      </c>
      <c r="F3679" s="57" t="str">
        <f t="shared" si="1069"/>
        <v>0.591043235749681-1.45401824989035i</v>
      </c>
      <c r="G3679" s="57" t="str">
        <f t="shared" si="1070"/>
        <v>0.153923929226781-0.360875814149646i</v>
      </c>
      <c r="H3679" s="57" t="str">
        <f t="shared" si="1071"/>
        <v>0.0036453291019181-14.0453020133104i</v>
      </c>
      <c r="I3679" s="57" t="str">
        <f t="shared" si="1072"/>
        <v>-0.0576055887564441-0.0234334935627137i</v>
      </c>
      <c r="K3679" s="57" t="str">
        <f t="shared" si="1073"/>
        <v>0.000221746000336318-0.000390224546689602i</v>
      </c>
      <c r="L3679" s="57" t="str">
        <f t="shared" si="1074"/>
        <v>0.000125-0.000516352649904771i</v>
      </c>
      <c r="M3679" s="57" t="str">
        <f t="shared" si="1075"/>
        <v>0.0015-0.000248916505394823i</v>
      </c>
      <c r="N3679" s="57">
        <f t="shared" si="1076"/>
        <v>117.56921191563387</v>
      </c>
      <c r="O3679" s="57">
        <f t="shared" si="1077"/>
        <v>60.24752348002697</v>
      </c>
      <c r="P3679" s="371">
        <f t="shared" si="1078"/>
        <v>-60.24752348002697</v>
      </c>
      <c r="Q3679" s="371">
        <f t="shared" si="1079"/>
        <v>62.430788084366128</v>
      </c>
      <c r="R3679" s="12">
        <f t="shared" si="1080"/>
        <v>-117.56921191563387</v>
      </c>
      <c r="S3679" s="57">
        <f t="shared" si="1081"/>
        <v>971.71866054406973</v>
      </c>
      <c r="T3679" s="12">
        <f t="shared" si="1064"/>
        <v>-60.24752348002697</v>
      </c>
    </row>
    <row r="3680" spans="1:20" x14ac:dyDescent="0.25">
      <c r="A3680" s="57">
        <f t="shared" si="1065"/>
        <v>6128689.266603169</v>
      </c>
      <c r="B3680" s="12">
        <f t="shared" si="1082"/>
        <v>975411.19145413721</v>
      </c>
      <c r="C3680" s="57" t="str">
        <f t="shared" si="1066"/>
        <v>0.00044535992932499+0.000848542019922661i</v>
      </c>
      <c r="D3680" s="57" t="str">
        <f t="shared" si="1067"/>
        <v>0.202277792512265-1.27233114101241i</v>
      </c>
      <c r="E3680" s="57" t="str">
        <f t="shared" si="1068"/>
        <v>-12.1799893661266-5.33794296750834i</v>
      </c>
      <c r="F3680" s="57" t="str">
        <f t="shared" si="1069"/>
        <v>0.587259875385069-1.45012150035857i</v>
      </c>
      <c r="G3680" s="57" t="str">
        <f t="shared" si="1070"/>
        <v>0.152938638036934-0.359928341524173i</v>
      </c>
      <c r="H3680" s="57" t="str">
        <f t="shared" si="1071"/>
        <v>0.00360701437637217-13.9920886841461i</v>
      </c>
      <c r="I3680" s="57" t="str">
        <f t="shared" si="1072"/>
        <v>-0.0572336047227079-0.0231952332979658i</v>
      </c>
      <c r="K3680" s="57" t="str">
        <f t="shared" si="1073"/>
        <v>0.000221087399925689-0.000389057031609044i</v>
      </c>
      <c r="L3680" s="57" t="str">
        <f t="shared" si="1074"/>
        <v>0.000125-0.000514397937741354i</v>
      </c>
      <c r="M3680" s="57" t="str">
        <f t="shared" si="1075"/>
        <v>0.0015-0.000247974203421819i</v>
      </c>
      <c r="N3680" s="57">
        <f t="shared" si="1076"/>
        <v>117.6928753132573</v>
      </c>
      <c r="O3680" s="57">
        <f t="shared" si="1077"/>
        <v>60.369827721231118</v>
      </c>
      <c r="P3680" s="371">
        <f t="shared" si="1078"/>
        <v>-60.369827721231118</v>
      </c>
      <c r="Q3680" s="371">
        <f t="shared" si="1079"/>
        <v>62.307124686742704</v>
      </c>
      <c r="R3680" s="12">
        <f t="shared" si="1080"/>
        <v>-117.6928753132573</v>
      </c>
      <c r="S3680" s="57">
        <f t="shared" si="1081"/>
        <v>975.41119145413722</v>
      </c>
      <c r="T3680" s="12">
        <f t="shared" si="1064"/>
        <v>-60.369827721231118</v>
      </c>
    </row>
    <row r="3681" spans="1:20" x14ac:dyDescent="0.25">
      <c r="A3681" s="57">
        <f t="shared" si="1065"/>
        <v>6151978.2858162615</v>
      </c>
      <c r="B3681" s="12">
        <f t="shared" si="1082"/>
        <v>979117.75398166291</v>
      </c>
      <c r="C3681" s="57" t="str">
        <f t="shared" si="1066"/>
        <v>0.000440925347743493+0.000835729748139451i</v>
      </c>
      <c r="D3681" s="57" t="str">
        <f t="shared" si="1067"/>
        <v>0.200788548995733-1.26775666113546i</v>
      </c>
      <c r="E3681" s="57" t="str">
        <f t="shared" si="1068"/>
        <v>-12.098545600625-5.2795749377831i</v>
      </c>
      <c r="F3681" s="57" t="str">
        <f t="shared" si="1069"/>
        <v>0.583496383277997-1.44622500630837i</v>
      </c>
      <c r="G3681" s="57" t="str">
        <f t="shared" si="1070"/>
        <v>0.151958521088299-0.358980680478708i</v>
      </c>
      <c r="H3681" s="57" t="str">
        <f t="shared" si="1071"/>
        <v>0.00356912223871799-13.9390772273076i</v>
      </c>
      <c r="I3681" s="57" t="str">
        <f t="shared" si="1072"/>
        <v>-0.0568636225694328-0.0229592250538906i</v>
      </c>
      <c r="K3681" s="57" t="str">
        <f t="shared" si="1073"/>
        <v>0.000220431974813528-0.000387891278611244i</v>
      </c>
      <c r="L3681" s="57" t="str">
        <f t="shared" si="1074"/>
        <v>0.000125-0.000512450625364965i</v>
      </c>
      <c r="M3681" s="57" t="str">
        <f t="shared" si="1075"/>
        <v>0.0015-0.000247035468640984i</v>
      </c>
      <c r="N3681" s="57">
        <f t="shared" si="1076"/>
        <v>117.81582508494645</v>
      </c>
      <c r="O3681" s="57">
        <f t="shared" si="1077"/>
        <v>60.49216937320594</v>
      </c>
      <c r="P3681" s="371">
        <f t="shared" si="1078"/>
        <v>-60.49216937320594</v>
      </c>
      <c r="Q3681" s="371">
        <f t="shared" si="1079"/>
        <v>62.184174915053546</v>
      </c>
      <c r="R3681" s="12">
        <f t="shared" si="1080"/>
        <v>-117.81582508494645</v>
      </c>
      <c r="S3681" s="57">
        <f t="shared" si="1081"/>
        <v>979.11775398166287</v>
      </c>
      <c r="T3681" s="12">
        <f t="shared" si="1064"/>
        <v>-60.49216937320594</v>
      </c>
    </row>
    <row r="3682" spans="1:20" x14ac:dyDescent="0.25">
      <c r="A3682" s="57">
        <f t="shared" si="1065"/>
        <v>6175355.8033023626</v>
      </c>
      <c r="B3682" s="12">
        <f t="shared" si="1082"/>
        <v>982838.40144679323</v>
      </c>
      <c r="C3682" s="57" t="str">
        <f t="shared" si="1066"/>
        <v>0.000436513587851383+0.000823108008605576i</v>
      </c>
      <c r="D3682" s="57" t="str">
        <f t="shared" si="1067"/>
        <v>0.199309982211307-1.26319685314604i</v>
      </c>
      <c r="E3682" s="57" t="str">
        <f t="shared" si="1068"/>
        <v>-12.017560964842-5.22182873688478i</v>
      </c>
      <c r="F3682" s="57" t="str">
        <f t="shared" si="1069"/>
        <v>0.579752710757854-1.44232887401214i</v>
      </c>
      <c r="G3682" s="57" t="str">
        <f t="shared" si="1070"/>
        <v>0.150983565705708-0.358032859654666i</v>
      </c>
      <c r="H3682" s="57" t="str">
        <f t="shared" si="1071"/>
        <v>0.00353164802910472-13.8862668746631i</v>
      </c>
      <c r="I3682" s="57" t="str">
        <f t="shared" si="1072"/>
        <v>-0.0564956365905487-0.0227254502921122i</v>
      </c>
      <c r="K3682" s="57" t="str">
        <f t="shared" si="1073"/>
        <v>0.000219779720791049-0.000386727298628266i</v>
      </c>
      <c r="L3682" s="57" t="str">
        <f t="shared" si="1074"/>
        <v>0.000125-0.000510510684762867i</v>
      </c>
      <c r="M3682" s="57" t="str">
        <f t="shared" si="1075"/>
        <v>0.0015-0.0002461002875483i</v>
      </c>
      <c r="N3682" s="57">
        <f t="shared" si="1076"/>
        <v>117.93806190287145</v>
      </c>
      <c r="O3682" s="57">
        <f t="shared" si="1077"/>
        <v>60.614548051949185</v>
      </c>
      <c r="P3682" s="371">
        <f t="shared" si="1078"/>
        <v>-60.614548051949185</v>
      </c>
      <c r="Q3682" s="371">
        <f t="shared" si="1079"/>
        <v>62.061938097128539</v>
      </c>
      <c r="R3682" s="12">
        <f t="shared" si="1080"/>
        <v>-117.93806190287145</v>
      </c>
      <c r="S3682" s="57">
        <f t="shared" si="1081"/>
        <v>982.83840144679323</v>
      </c>
      <c r="T3682" s="12">
        <f t="shared" si="1064"/>
        <v>-60.614548051949185</v>
      </c>
    </row>
    <row r="3683" spans="1:20" x14ac:dyDescent="0.25">
      <c r="A3683" s="57">
        <f t="shared" si="1065"/>
        <v>6198822.1553549124</v>
      </c>
      <c r="B3683" s="12">
        <f t="shared" si="1082"/>
        <v>986573.18737229111</v>
      </c>
      <c r="C3683" s="57" t="str">
        <f t="shared" si="1066"/>
        <v>0.000432125109001172+0.00081067411536287i</v>
      </c>
      <c r="D3683" s="57" t="str">
        <f t="shared" si="1067"/>
        <v>0.197842019836697-1.2586516897284i</v>
      </c>
      <c r="E3683" s="57" t="str">
        <f t="shared" si="1068"/>
        <v>-11.9370342616134-5.16469806387064i</v>
      </c>
      <c r="F3683" s="57" t="str">
        <f t="shared" si="1069"/>
        <v>0.576028808530885-1.43843320891988i</v>
      </c>
      <c r="G3683" s="57" t="str">
        <f t="shared" si="1070"/>
        <v>0.150013759051708-0.357084907475637i</v>
      </c>
      <c r="H3683" s="57" t="str">
        <f t="shared" si="1071"/>
        <v>0.00349458713577601-13.8336568610213i</v>
      </c>
      <c r="I3683" s="57" t="str">
        <f t="shared" si="1072"/>
        <v>-0.0561296410309463-0.0224938905841228i</v>
      </c>
      <c r="K3683" s="57" t="str">
        <f t="shared" si="1073"/>
        <v>0.000219130633509026-0.000385565102514185i</v>
      </c>
      <c r="L3683" s="57" t="str">
        <f t="shared" si="1074"/>
        <v>0.000125-0.000508578088028359i</v>
      </c>
      <c r="M3683" s="57" t="str">
        <f t="shared" si="1075"/>
        <v>0.0015-0.000245168646690875i</v>
      </c>
      <c r="N3683" s="57">
        <f t="shared" si="1076"/>
        <v>118.0595864428419</v>
      </c>
      <c r="O3683" s="57">
        <f t="shared" si="1077"/>
        <v>60.736963374239025</v>
      </c>
      <c r="P3683" s="371">
        <f t="shared" si="1078"/>
        <v>-60.736963374239025</v>
      </c>
      <c r="Q3683" s="371">
        <f t="shared" si="1079"/>
        <v>61.940413557158095</v>
      </c>
      <c r="R3683" s="12">
        <f t="shared" si="1080"/>
        <v>-118.0595864428419</v>
      </c>
      <c r="S3683" s="57">
        <f t="shared" si="1081"/>
        <v>986.57318737229116</v>
      </c>
      <c r="T3683" s="12">
        <f t="shared" si="1064"/>
        <v>-60.736963374239025</v>
      </c>
    </row>
    <row r="3684" spans="1:20" x14ac:dyDescent="0.25">
      <c r="A3684" s="57">
        <f t="shared" si="1065"/>
        <v>6222377.679545261</v>
      </c>
      <c r="B3684" s="12">
        <f t="shared" si="1082"/>
        <v>990322.16548430582</v>
      </c>
      <c r="C3684" s="57" t="str">
        <f t="shared" si="1066"/>
        <v>0.000427760350224438+0.000798425415999055i</v>
      </c>
      <c r="D3684" s="57" t="str">
        <f t="shared" si="1067"/>
        <v>0.196384589977477-1.25412114338145i</v>
      </c>
      <c r="E3684" s="57" t="str">
        <f t="shared" si="1068"/>
        <v>-11.8569642706627-5.10817667511026i</v>
      </c>
      <c r="F3684" s="57" t="str">
        <f t="shared" si="1069"/>
        <v>0.572324626690999-1.43453811565772i</v>
      </c>
      <c r="G3684" s="57" t="str">
        <f t="shared" si="1070"/>
        <v>0.149049088129382-0.35613685214701i</v>
      </c>
      <c r="H3684" s="57" t="str">
        <f t="shared" si="1071"/>
        <v>0.00345793499465293-13.7812464241197i</v>
      </c>
      <c r="I3684" s="57" t="str">
        <f t="shared" si="1072"/>
        <v>-0.0557656300874166-0.022264527611284i</v>
      </c>
      <c r="K3684" s="57" t="str">
        <f t="shared" si="1073"/>
        <v>0.000218484708479556-0.000384404701044156i</v>
      </c>
      <c r="L3684" s="57" t="str">
        <f t="shared" si="1074"/>
        <v>0.000125-0.000506652807360389i</v>
      </c>
      <c r="M3684" s="57" t="str">
        <f t="shared" si="1075"/>
        <v>0.0015-0.000244240532666741i</v>
      </c>
      <c r="N3684" s="57">
        <f t="shared" si="1076"/>
        <v>118.18039938428593</v>
      </c>
      <c r="O3684" s="57">
        <f t="shared" si="1077"/>
        <v>60.859414957629951</v>
      </c>
      <c r="P3684" s="371">
        <f t="shared" si="1078"/>
        <v>-60.859414957629951</v>
      </c>
      <c r="Q3684" s="371">
        <f t="shared" si="1079"/>
        <v>61.819600615714066</v>
      </c>
      <c r="R3684" s="12">
        <f t="shared" si="1080"/>
        <v>-118.18039938428593</v>
      </c>
      <c r="S3684" s="57">
        <f t="shared" si="1081"/>
        <v>990.32216548430586</v>
      </c>
      <c r="T3684" s="12">
        <f t="shared" si="1064"/>
        <v>-60.859414957629951</v>
      </c>
    </row>
    <row r="3685" spans="1:20" x14ac:dyDescent="0.25">
      <c r="A3685" s="57">
        <f t="shared" si="1065"/>
        <v>6246022.714727534</v>
      </c>
      <c r="B3685" s="12">
        <f t="shared" si="1082"/>
        <v>994085.38971314626</v>
      </c>
      <c r="C3685" s="57" t="str">
        <f t="shared" si="1066"/>
        <v>0.000423419730727827+0.000786359291339688i</v>
      </c>
      <c r="D3685" s="57" t="str">
        <f t="shared" si="1067"/>
        <v>0.194937621165491-1.24960518642222i</v>
      </c>
      <c r="E3685" s="57" t="str">
        <f t="shared" si="1068"/>
        <v>-11.7773497492079-5.05225838390153i</v>
      </c>
      <c r="F3685" s="57" t="str">
        <f t="shared" si="1069"/>
        <v>0.568640114730554-1.43064369802659i</v>
      </c>
      <c r="G3685" s="57" t="str">
        <f t="shared" si="1070"/>
        <v>0.148089539785147-0.355188721655643i</v>
      </c>
      <c r="H3685" s="57" t="str">
        <f t="shared" si="1071"/>
        <v>0.00342168708891844-13.7290348046135i</v>
      </c>
      <c r="I3685" s="57" t="str">
        <f t="shared" si="1072"/>
        <v>-0.0554035979095908-0.0220373431648181i</v>
      </c>
      <c r="K3685" s="57" t="str">
        <f t="shared" si="1073"/>
        <v>0.000217841941077777-0.000383246104913445i</v>
      </c>
      <c r="L3685" s="57" t="str">
        <f t="shared" si="1074"/>
        <v>0.000125-0.000504734815063151i</v>
      </c>
      <c r="M3685" s="57" t="str">
        <f t="shared" si="1075"/>
        <v>0.0015-0.000243315932124667i</v>
      </c>
      <c r="N3685" s="57">
        <f t="shared" si="1076"/>
        <v>118.30050141023163</v>
      </c>
      <c r="O3685" s="57">
        <f t="shared" si="1077"/>
        <v>60.981902420449131</v>
      </c>
      <c r="P3685" s="371">
        <f t="shared" si="1078"/>
        <v>-60.981902420449131</v>
      </c>
      <c r="Q3685" s="371">
        <f t="shared" si="1079"/>
        <v>61.699498589768368</v>
      </c>
      <c r="R3685" s="12">
        <f t="shared" si="1080"/>
        <v>-118.30050141023163</v>
      </c>
      <c r="S3685" s="57">
        <f t="shared" si="1081"/>
        <v>994.08538971314624</v>
      </c>
      <c r="T3685" s="12">
        <f t="shared" si="1064"/>
        <v>-60.981902420449131</v>
      </c>
    </row>
    <row r="3686" spans="1:20" x14ac:dyDescent="0.25">
      <c r="A3686" s="57">
        <f t="shared" si="1065"/>
        <v>6269757.6010434981</v>
      </c>
      <c r="B3686" s="12">
        <f t="shared" si="1082"/>
        <v>997862.91419405618</v>
      </c>
      <c r="C3686" s="57" t="str">
        <f t="shared" si="1066"/>
        <v>0.00041910365037984+0.000774473155140161i</v>
      </c>
      <c r="D3686" s="57" t="str">
        <f t="shared" si="1067"/>
        <v>0.193501042357231-1.24510379098923i</v>
      </c>
      <c r="E3686" s="57" t="str">
        <f t="shared" si="1068"/>
        <v>-11.6981894325585-4.99693706008604i</v>
      </c>
      <c r="F3686" s="57" t="str">
        <f t="shared" si="1069"/>
        <v>0.564975221551074-1.426750059001i</v>
      </c>
      <c r="G3686" s="57" t="str">
        <f t="shared" si="1070"/>
        <v>0.147135100711555-0.354240543769562i</v>
      </c>
      <c r="H3686" s="57" t="str">
        <f t="shared" si="1071"/>
        <v>0.00338583894860482-13.6770212460642i</v>
      </c>
      <c r="I3686" s="57" t="str">
        <f t="shared" si="1072"/>
        <v>-0.0550435386008719-0.0218123191457876i</v>
      </c>
      <c r="K3686" s="57" t="str">
        <f t="shared" si="1073"/>
        <v>0.000217202326543634-0.000382089324736539i</v>
      </c>
      <c r="L3686" s="57" t="str">
        <f t="shared" si="1074"/>
        <v>0.000125-0.000502824083545676i</v>
      </c>
      <c r="M3686" s="57" t="str">
        <f t="shared" si="1075"/>
        <v>0.0015-0.000242394831763964i</v>
      </c>
      <c r="N3686" s="57">
        <f t="shared" si="1076"/>
        <v>118.41989320728712</v>
      </c>
      <c r="O3686" s="57">
        <f t="shared" si="1077"/>
        <v>61.104425381791749</v>
      </c>
      <c r="P3686" s="371">
        <f t="shared" si="1078"/>
        <v>-61.104425381791749</v>
      </c>
      <c r="Q3686" s="371">
        <f t="shared" si="1079"/>
        <v>61.580106792712876</v>
      </c>
      <c r="R3686" s="12">
        <f t="shared" si="1080"/>
        <v>-118.41989320728712</v>
      </c>
      <c r="S3686" s="57">
        <f t="shared" si="1081"/>
        <v>997.8629141940562</v>
      </c>
      <c r="T3686" s="12">
        <f t="shared" si="1064"/>
        <v>-61.104425381791749</v>
      </c>
    </row>
    <row r="3687" spans="1:20" x14ac:dyDescent="0.25">
      <c r="A3687" s="57">
        <f t="shared" si="1065"/>
        <v>6293582.6799274636</v>
      </c>
      <c r="B3687" s="12">
        <f t="shared" si="1082"/>
        <v>1001654.7932679936</v>
      </c>
      <c r="C3687" s="57" t="str">
        <f t="shared" si="1066"/>
        <v>0.00041481249018846+0.000762764453777636i</v>
      </c>
      <c r="D3687" s="57" t="str">
        <f t="shared" si="1067"/>
        <v>0.192074782932222-1.24061692904585i</v>
      </c>
      <c r="E3687" s="57" t="str">
        <f t="shared" si="1068"/>
        <v>-11.6194820347023-4.94220662966389i</v>
      </c>
      <c r="F3687" s="57" t="str">
        <f t="shared" si="1069"/>
        <v>0.561329895473934-1.42285730072797i</v>
      </c>
      <c r="G3687" s="57" t="str">
        <f t="shared" si="1070"/>
        <v>0.146185757450069-0.353292346037695i</v>
      </c>
      <c r="H3687" s="57" t="str">
        <f t="shared" si="1071"/>
        <v>0.00335038615018303-13.6252049949283i</v>
      </c>
      <c r="I3687" s="57" t="str">
        <f t="shared" si="1072"/>
        <v>-0.0546854462193647-0.0215894375650638i</v>
      </c>
      <c r="K3687" s="57" t="str">
        <f t="shared" si="1073"/>
        <v>0.00021656585998361-0.000380934371046248i</v>
      </c>
      <c r="L3687" s="57" t="str">
        <f t="shared" si="1074"/>
        <v>0.000125-0.000500920585321455i</v>
      </c>
      <c r="M3687" s="57" t="str">
        <f t="shared" si="1075"/>
        <v>0.0015-0.000241477218334294i</v>
      </c>
      <c r="N3687" s="57">
        <f t="shared" si="1076"/>
        <v>118.53857546562156</v>
      </c>
      <c r="O3687" s="57">
        <f t="shared" si="1077"/>
        <v>61.226983461517506</v>
      </c>
      <c r="P3687" s="371">
        <f t="shared" si="1078"/>
        <v>-61.226983461517506</v>
      </c>
      <c r="Q3687" s="371">
        <f t="shared" si="1079"/>
        <v>61.461424534378438</v>
      </c>
      <c r="R3687" s="12">
        <f t="shared" si="1080"/>
        <v>-118.53857546562156</v>
      </c>
      <c r="S3687" s="57">
        <f t="shared" si="1081"/>
        <v>1001.6547932679936</v>
      </c>
      <c r="T3687" s="12">
        <f t="shared" si="1064"/>
        <v>-61.226983461517506</v>
      </c>
    </row>
    <row r="3688" spans="1:20" x14ac:dyDescent="0.25">
      <c r="A3688" s="57">
        <f t="shared" si="1065"/>
        <v>6317498.2941111885</v>
      </c>
      <c r="B3688" s="12">
        <f t="shared" si="1082"/>
        <v>1005461.0814824121</v>
      </c>
      <c r="C3688" s="57" t="str">
        <f t="shared" si="1066"/>
        <v>0.000410546612769875+0.000751230665943255i</v>
      </c>
      <c r="D3688" s="57" t="str">
        <f t="shared" si="1067"/>
        <v>0.190658772691397-1.23614457238367i</v>
      </c>
      <c r="E3688" s="57" t="str">
        <f t="shared" si="1068"/>
        <v>-11.541226248884-4.88806107440843i</v>
      </c>
      <c r="F3688" s="57" t="str">
        <f t="shared" si="1069"/>
        <v>0.557704084250984-1.41896552452613i</v>
      </c>
      <c r="G3688" s="57" t="str">
        <f t="shared" si="1070"/>
        <v>0.145241496393829-0.352344155789635i</v>
      </c>
      <c r="H3688" s="57" t="str">
        <f t="shared" si="1071"/>
        <v>0.00331532431615429-13.5735853005463i</v>
      </c>
      <c r="I3688" s="57" t="str">
        <f t="shared" si="1072"/>
        <v>-0.0543293147788024-0.021368680543285i</v>
      </c>
      <c r="K3688" s="57" t="str">
        <f t="shared" si="1073"/>
        <v>0.00021593253637247-0.000379781254292847i</v>
      </c>
      <c r="L3688" s="57" t="str">
        <f t="shared" si="1074"/>
        <v>0.000125-0.000499024293008024i</v>
      </c>
      <c r="M3688" s="57" t="str">
        <f t="shared" si="1075"/>
        <v>0.0015-0.000240563078635479i</v>
      </c>
      <c r="N3688" s="57">
        <f t="shared" si="1076"/>
        <v>118.65654887894694</v>
      </c>
      <c r="O3688" s="57">
        <f t="shared" si="1077"/>
        <v>61.349576280245522</v>
      </c>
      <c r="P3688" s="371">
        <f t="shared" si="1078"/>
        <v>-61.349576280245522</v>
      </c>
      <c r="Q3688" s="371">
        <f t="shared" si="1079"/>
        <v>61.343451121053064</v>
      </c>
      <c r="R3688" s="12">
        <f t="shared" si="1080"/>
        <v>-118.65654887894694</v>
      </c>
      <c r="S3688" s="57">
        <f t="shared" si="1081"/>
        <v>1005.4610814824121</v>
      </c>
      <c r="T3688" s="12">
        <f t="shared" si="1064"/>
        <v>-61.349576280245522</v>
      </c>
    </row>
    <row r="3689" spans="1:20" x14ac:dyDescent="0.25">
      <c r="A3689" s="57">
        <f t="shared" si="1065"/>
        <v>6341504.7876288109</v>
      </c>
      <c r="B3689" s="12">
        <f t="shared" si="1082"/>
        <v>1009281.8335920452</v>
      </c>
      <c r="C3689" s="57" t="str">
        <f t="shared" si="1066"/>
        <v>0.000406306362808158+0.000739869302334312i</v>
      </c>
      <c r="D3689" s="57" t="str">
        <f t="shared" si="1067"/>
        <v>0.189252941855457-1.23168669262569i</v>
      </c>
      <c r="E3689" s="57" t="str">
        <f t="shared" si="1068"/>
        <v>-11.4634207481718-4.83449443147991i</v>
      </c>
      <c r="F3689" s="57" t="str">
        <f t="shared" si="1069"/>
        <v>0.55409773507506-1.41507483088476i</v>
      </c>
      <c r="G3689" s="57" t="str">
        <f t="shared" si="1070"/>
        <v>0.144302303790403-0.351396000135438i</v>
      </c>
      <c r="H3689" s="57" t="str">
        <f t="shared" si="1071"/>
        <v>0.00328064911464412-13.5221614151312i</v>
      </c>
      <c r="I3689" s="57" t="str">
        <f t="shared" si="1072"/>
        <v>-0.0539751382494605-0.0211500303108006i</v>
      </c>
      <c r="K3689" s="57" t="str">
        <f t="shared" si="1073"/>
        <v>0.000215302350555-0.000378629984843228i</v>
      </c>
      <c r="L3689" s="57" t="str">
        <f t="shared" si="1074"/>
        <v>0.000125-0.000497135179326583i</v>
      </c>
      <c r="M3689" s="57" t="str">
        <f t="shared" si="1075"/>
        <v>0.0015-0.000239652399517313i</v>
      </c>
      <c r="N3689" s="57">
        <f t="shared" si="1076"/>
        <v>118.77381414449786</v>
      </c>
      <c r="O3689" s="57">
        <f t="shared" si="1077"/>
        <v>61.47220345935235</v>
      </c>
      <c r="P3689" s="371">
        <f t="shared" si="1078"/>
        <v>-61.47220345935235</v>
      </c>
      <c r="Q3689" s="371">
        <f t="shared" si="1079"/>
        <v>61.226185855502145</v>
      </c>
      <c r="R3689" s="12">
        <f t="shared" si="1080"/>
        <v>-118.77381414449786</v>
      </c>
      <c r="S3689" s="57">
        <f t="shared" si="1081"/>
        <v>1009.2818335920452</v>
      </c>
      <c r="T3689" s="12">
        <f t="shared" si="1064"/>
        <v>-61.47220345935235</v>
      </c>
    </row>
    <row r="3690" spans="1:20" x14ac:dyDescent="0.25">
      <c r="A3690" s="57">
        <f t="shared" si="1065"/>
        <v>6365602.5058217999</v>
      </c>
      <c r="B3690" s="12">
        <f t="shared" si="1082"/>
        <v>1013117.104559695</v>
      </c>
      <c r="C3690" s="57" t="str">
        <f t="shared" si="1066"/>
        <v>0.000402092067506496+0.000728677905347099i</v>
      </c>
      <c r="D3690" s="57" t="str">
        <f t="shared" si="1067"/>
        <v>0.187857221063225-1.22724326122971i</v>
      </c>
      <c r="E3690" s="57" t="str">
        <f t="shared" si="1068"/>
        <v>-11.3860641860181-4.78150079304003i</v>
      </c>
      <c r="F3690" s="57" t="str">
        <f t="shared" si="1069"/>
        <v>0.550510794590548-1.41118531946319i</v>
      </c>
      <c r="G3690" s="57" t="str">
        <f t="shared" si="1070"/>
        <v>0.143368165744514-0.350447905965449i</v>
      </c>
      <c r="H3690" s="57" t="str">
        <f t="shared" si="1071"/>
        <v>0.00324635625899861-13.470932593758i</v>
      </c>
      <c r="I3690" s="57" t="str">
        <f t="shared" si="1072"/>
        <v>-0.0536229105590782-0.0209334692076102i</v>
      </c>
      <c r="K3690" s="57" t="str">
        <f t="shared" si="1073"/>
        <v>0.000214675297247743-0.000377480572980106i</v>
      </c>
      <c r="L3690" s="57" t="str">
        <f t="shared" si="1074"/>
        <v>0.000125-0.000495253217101598i</v>
      </c>
      <c r="M3690" s="57" t="str">
        <f t="shared" si="1075"/>
        <v>0.0015-0.000238745167879372i</v>
      </c>
      <c r="N3690" s="57">
        <f t="shared" si="1076"/>
        <v>118.89037196301646</v>
      </c>
      <c r="O3690" s="57">
        <f t="shared" si="1077"/>
        <v>61.594864620965488</v>
      </c>
      <c r="P3690" s="371">
        <f t="shared" si="1078"/>
        <v>-61.594864620965488</v>
      </c>
      <c r="Q3690" s="371">
        <f t="shared" si="1079"/>
        <v>61.109628036983537</v>
      </c>
      <c r="R3690" s="12">
        <f t="shared" si="1080"/>
        <v>-118.89037196301646</v>
      </c>
      <c r="S3690" s="57">
        <f t="shared" si="1081"/>
        <v>1013.117104559695</v>
      </c>
      <c r="T3690" s="12">
        <f t="shared" si="1064"/>
        <v>-61.594864620965488</v>
      </c>
    </row>
    <row r="3691" spans="1:20" x14ac:dyDescent="0.25">
      <c r="A3691" s="57">
        <f t="shared" si="1065"/>
        <v>6389791.7953439234</v>
      </c>
      <c r="B3691" s="12">
        <f t="shared" si="1082"/>
        <v>1016966.9495570218</v>
      </c>
      <c r="C3691" s="57" t="str">
        <f t="shared" si="1066"/>
        <v>0.000397904037029526+0.00071765404876982i</v>
      </c>
      <c r="D3691" s="57" t="str">
        <f t="shared" si="1067"/>
        <v>0.186471541369999-1.22281424949143i</v>
      </c>
      <c r="E3691" s="57" t="str">
        <f t="shared" si="1068"/>
        <v>-11.3091551968083-4.72907430586549i</v>
      </c>
      <c r="F3691" s="57" t="str">
        <f t="shared" si="1069"/>
        <v>0.546943208903799-1.40729708909016i</v>
      </c>
      <c r="G3691" s="57" t="str">
        <f t="shared" si="1070"/>
        <v>0.142439068220775-0.349499899950161i</v>
      </c>
      <c r="H3691" s="57" t="str">
        <f t="shared" si="1071"/>
        <v>0.00321244150738293-13.419898094352i</v>
      </c>
      <c r="I3691" s="57" t="str">
        <f t="shared" si="1072"/>
        <v>-0.0532726255937633-0.020718979683287i</v>
      </c>
      <c r="K3691" s="57" t="str">
        <f t="shared" si="1073"/>
        <v>0.000214051371040738-0.000376333028901219i</v>
      </c>
      <c r="L3691" s="57" t="str">
        <f t="shared" si="1074"/>
        <v>0.000125-0.000493378379260408i</v>
      </c>
      <c r="M3691" s="57" t="str">
        <f t="shared" si="1075"/>
        <v>0.0015-0.000237841370670823i</v>
      </c>
      <c r="N3691" s="57">
        <f t="shared" si="1076"/>
        <v>119.00622303873169</v>
      </c>
      <c r="O3691" s="57">
        <f t="shared" si="1077"/>
        <v>61.717559387961067</v>
      </c>
      <c r="P3691" s="371">
        <f t="shared" si="1078"/>
        <v>-61.717559387961067</v>
      </c>
      <c r="Q3691" s="371">
        <f t="shared" si="1079"/>
        <v>60.993776961268317</v>
      </c>
      <c r="R3691" s="12">
        <f t="shared" si="1080"/>
        <v>-119.00622303873169</v>
      </c>
      <c r="S3691" s="57">
        <f t="shared" si="1081"/>
        <v>1016.9669495570218</v>
      </c>
      <c r="T3691" s="12">
        <f t="shared" si="1064"/>
        <v>-61.717559387961067</v>
      </c>
    </row>
    <row r="3692" spans="1:20" x14ac:dyDescent="0.25">
      <c r="A3692" s="57">
        <f t="shared" si="1065"/>
        <v>6414073.0041662296</v>
      </c>
      <c r="B3692" s="12">
        <f t="shared" si="1082"/>
        <v>1020831.4239653385</v>
      </c>
      <c r="C3692" s="57" t="str">
        <f t="shared" si="1066"/>
        <v>0.000393742564937383+0.000706795337476181i</v>
      </c>
      <c r="D3692" s="57" t="str">
        <f t="shared" si="1067"/>
        <v>0.185095834245886-1.21839962854772i</v>
      </c>
      <c r="E3692" s="57" t="str">
        <f t="shared" si="1068"/>
        <v>-11.2326923964023-4.67720917096184i</v>
      </c>
      <c r="F3692" s="57" t="str">
        <f t="shared" si="1069"/>
        <v>0.543394923593521-1.40341023776337i</v>
      </c>
      <c r="G3692" s="57" t="str">
        <f t="shared" si="1070"/>
        <v>0.141514997046384-0.348552008540111i</v>
      </c>
      <c r="H3692" s="57" t="str">
        <f t="shared" si="1071"/>
        <v>0.00317890066238228-13.3690571776781i</v>
      </c>
      <c r="I3692" s="57" t="str">
        <f t="shared" si="1072"/>
        <v>-0.0529242771989-0.0205065442968931i</v>
      </c>
      <c r="K3692" s="57" t="str">
        <f t="shared" si="1073"/>
        <v>0.000213430566399255-0.000375187362718564i</v>
      </c>
      <c r="L3692" s="57" t="str">
        <f t="shared" si="1074"/>
        <v>0.000125-0.000491510638832842i</v>
      </c>
      <c r="M3692" s="57" t="str">
        <f t="shared" si="1075"/>
        <v>0.0015-0.00023694099489024i</v>
      </c>
      <c r="N3692" s="57">
        <f t="shared" si="1076"/>
        <v>119.12136807934371</v>
      </c>
      <c r="O3692" s="57">
        <f t="shared" si="1077"/>
        <v>61.84028738395881</v>
      </c>
      <c r="P3692" s="371">
        <f t="shared" si="1078"/>
        <v>-61.84028738395881</v>
      </c>
      <c r="Q3692" s="371">
        <f t="shared" si="1079"/>
        <v>60.878631920656282</v>
      </c>
      <c r="R3692" s="12">
        <f t="shared" si="1080"/>
        <v>-119.12136807934371</v>
      </c>
      <c r="S3692" s="57">
        <f t="shared" si="1081"/>
        <v>1020.8314239653384</v>
      </c>
      <c r="T3692" s="12">
        <f t="shared" ref="T3692:T3755" si="1083">P3692</f>
        <v>-61.84028738395881</v>
      </c>
    </row>
    <row r="3693" spans="1:20" x14ac:dyDescent="0.25">
      <c r="A3693" s="57">
        <f t="shared" ref="A3693:A3756" si="1084">2*PI()*B3693</f>
        <v>6438446.4815820614</v>
      </c>
      <c r="B3693" s="12">
        <f t="shared" si="1082"/>
        <v>1024710.5833764068</v>
      </c>
      <c r="C3693" s="57" t="str">
        <f t="shared" ref="C3693:C3756" si="1085">IMPRODUCT(D3693,E3693,$C$40,,K3693,$C$41)</f>
        <v>0.000389607928611249+0.000696099407119389i</v>
      </c>
      <c r="D3693" s="57" t="str">
        <f t="shared" ref="D3693:D3756" si="1086">IMDIV(IMPRODUCT($C$37,$C$38,COMPLEX(1,A3693/$C$38)),IMSUM(-1*A3693*A3693/$C$39,COMPLEX(0,1*A3693)))</f>
        <v>0.183730031574143-1.21399936937974i</v>
      </c>
      <c r="E3693" s="57" t="str">
        <f t="shared" ref="E3693:E3756" si="1087">IMDIV(IMPRODUCT(IMSUM(F3693,G3693),$C$29,H3693),IMSUM(1,I3693))</f>
        <v>-11.156674382665-4.62589964317727i</v>
      </c>
      <c r="F3693" s="57" t="str">
        <f t="shared" ref="F3693:F3756" si="1088">IMDIV(IMPRODUCT($C$14,$C$15,COMPLEX(1,A3693/$C$15)),IMSUM(-1*A3693*A3693/$C$16,COMPLEX(0,A3693)))</f>
        <v>0.539865883721103-1.39952486264909i</v>
      </c>
      <c r="G3693" s="57" t="str">
        <f t="shared" ref="G3693:G3756" si="1089">IMDIV(1,COMPLEX(1,A3693*$C$9*$C$10))</f>
        <v>0.140595937913812-0.34760425796579i</v>
      </c>
      <c r="H3693" s="57" t="str">
        <f t="shared" ref="H3693:H3756" si="1090">IMDIV($C$3,IMSUM(K3693,COMPLEX(0,$C$28*A3693)))</f>
        <v>0.00314572957060493-13.3184091073297i</v>
      </c>
      <c r="I3693" s="57" t="str">
        <f t="shared" ref="I3693:I3756" si="1091">IMPRODUCT(F3693,$C$29,H3693,$C$31)</f>
        <v>-0.0525778591800459-0.0202961457168841i</v>
      </c>
      <c r="K3693" s="57" t="str">
        <f t="shared" ref="K3693:K3756" si="1092">IF($C$26&lt;=0,IMDIV(1,IMSUM(IMDIV(1,L3693),1/$C$18)),IMDIV(1,IMSUM(IMDIV(1,L3693),1/$C$18,IMDIV(1,M3693))))</f>
        <v>0.000212812877665518-0.000374043584457669i</v>
      </c>
      <c r="L3693" s="57" t="str">
        <f t="shared" ref="L3693:L3756" si="1093">IMSUM($C$21/$C$22,IMDIV(1,COMPLEX(0,$C$20*$C$22*A3693)))</f>
        <v>0.000125-0.00048964996895083i</v>
      </c>
      <c r="M3693" s="57" t="str">
        <f t="shared" ref="M3693:M3756" si="1094">IMSUM($C$25/$C$26,IMDIV(1,COMPLEX(0,$C$24*$C$26*A3693)))</f>
        <v>0.0015-0.000236044027585415i</v>
      </c>
      <c r="N3693" s="57">
        <f t="shared" ref="N3693:N3756" si="1095">ABS(R3693)</f>
        <v>119.23580779600553</v>
      </c>
      <c r="O3693" s="57">
        <f t="shared" ref="O3693:O3756" si="1096">ABS(P3693)</f>
        <v>61.963048233318929</v>
      </c>
      <c r="P3693" s="371">
        <f t="shared" ref="P3693:P3756" si="1097">20*LOG10(IMABS(C3693))</f>
        <v>-61.963048233318929</v>
      </c>
      <c r="Q3693" s="371">
        <f t="shared" ref="Q3693:Q3756" si="1098">IMARGUMENT(C3693)*180/PI()</f>
        <v>60.764192203994462</v>
      </c>
      <c r="R3693" s="12">
        <f t="shared" ref="R3693:R3756" si="1099">IF(Q3693&lt;0,Q3693+180,Q3693-180)</f>
        <v>-119.23580779600553</v>
      </c>
      <c r="S3693" s="57">
        <f t="shared" ref="S3693:S3756" si="1100">B3693/1000</f>
        <v>1024.7105833764067</v>
      </c>
      <c r="T3693" s="12">
        <f t="shared" si="1083"/>
        <v>-61.963048233318929</v>
      </c>
    </row>
    <row r="3694" spans="1:20" x14ac:dyDescent="0.25">
      <c r="A3694" s="57">
        <f t="shared" si="1084"/>
        <v>6462912.578212074</v>
      </c>
      <c r="B3694" s="12">
        <f t="shared" ref="B3694:B3757" si="1101">B3693*(1+B$42)</f>
        <v>1028604.4835932372</v>
      </c>
      <c r="C3694" s="57" t="str">
        <f t="shared" si="1085"/>
        <v>0.000385500389670776+0.000685563923826914i</v>
      </c>
      <c r="D3694" s="57" t="str">
        <f t="shared" si="1086"/>
        <v>0.182374065649497-1.20961344281609i</v>
      </c>
      <c r="E3694" s="57" t="str">
        <f t="shared" si="1087"/>
        <v>-11.0810997359908-4.57514003081669i</v>
      </c>
      <c r="F3694" s="57" t="str">
        <f t="shared" si="1088"/>
        <v>0.536356033840887-1.39564106008193i</v>
      </c>
      <c r="G3694" s="57" t="str">
        <f t="shared" si="1089"/>
        <v>0.139681876383483-0.346656674237599i</v>
      </c>
      <c r="H3694" s="57" t="str">
        <f t="shared" si="1090"/>
        <v>0.00311292412228784-13.2679531497179i</v>
      </c>
      <c r="I3694" s="57" t="str">
        <f t="shared" si="1091"/>
        <v>-0.0522333653038279-0.0200877667210039i</v>
      </c>
      <c r="K3694" s="57" t="str">
        <f t="shared" si="1092"/>
        <v>0.000212198299060439-0.000372901704056862i</v>
      </c>
      <c r="L3694" s="57" t="str">
        <f t="shared" si="1093"/>
        <v>0.000125-0.000487796342848007i</v>
      </c>
      <c r="M3694" s="57" t="str">
        <f t="shared" si="1094"/>
        <v>0.0015-0.000235150455853173i</v>
      </c>
      <c r="N3694" s="57">
        <f t="shared" si="1095"/>
        <v>119.34954290330703</v>
      </c>
      <c r="O3694" s="57">
        <f t="shared" si="1096"/>
        <v>62.085841561137194</v>
      </c>
      <c r="P3694" s="371">
        <f t="shared" si="1097"/>
        <v>-62.085841561137194</v>
      </c>
      <c r="Q3694" s="371">
        <f t="shared" si="1098"/>
        <v>60.650457096692975</v>
      </c>
      <c r="R3694" s="12">
        <f t="shared" si="1099"/>
        <v>-119.34954290330703</v>
      </c>
      <c r="S3694" s="57">
        <f t="shared" si="1100"/>
        <v>1028.6044835932373</v>
      </c>
      <c r="T3694" s="12">
        <f t="shared" si="1083"/>
        <v>-62.085841561137194</v>
      </c>
    </row>
    <row r="3695" spans="1:20" x14ac:dyDescent="0.25">
      <c r="A3695" s="57">
        <f t="shared" si="1084"/>
        <v>6487471.6460092803</v>
      </c>
      <c r="B3695" s="12">
        <f t="shared" si="1101"/>
        <v>1032513.1806308916</v>
      </c>
      <c r="C3695" s="57" t="str">
        <f t="shared" si="1085"/>
        <v>0.000381420194383277+0.000675186583895822i</v>
      </c>
      <c r="D3695" s="57" t="str">
        <f t="shared" si="1086"/>
        <v>0.181027869176469-1.20524181953586i</v>
      </c>
      <c r="E3695" s="57" t="str">
        <f t="shared" si="1087"/>
        <v>-11.0059670198166-4.52492469525579i</v>
      </c>
      <c r="F3695" s="57" t="str">
        <f t="shared" si="1088"/>
        <v>0.532865318010355-1.3917589255647i</v>
      </c>
      <c r="G3695" s="57" t="str">
        <f t="shared" si="1089"/>
        <v>0.138772797886431-0.345709283145828i</v>
      </c>
      <c r="H3695" s="57" t="str">
        <f t="shared" si="1090"/>
        <v>0.00308048025090436-13.2176885740607i</v>
      </c>
      <c r="I3695" s="57" t="str">
        <f t="shared" si="1091"/>
        <v>-0.0518907892988307-0.019881390196169i</v>
      </c>
      <c r="K3695" s="57" t="str">
        <f t="shared" si="1092"/>
        <v>0.000211586824685339-0.000371761731366593i</v>
      </c>
      <c r="L3695" s="57" t="str">
        <f t="shared" si="1093"/>
        <v>0.000125-0.000485949733859342i</v>
      </c>
      <c r="M3695" s="57" t="str">
        <f t="shared" si="1094"/>
        <v>0.0015-0.000234260266839184i</v>
      </c>
      <c r="N3695" s="57">
        <f t="shared" si="1095"/>
        <v>119.46257411925697</v>
      </c>
      <c r="O3695" s="57">
        <f t="shared" si="1096"/>
        <v>62.208666993241792</v>
      </c>
      <c r="P3695" s="371">
        <f t="shared" si="1097"/>
        <v>-62.208666993241792</v>
      </c>
      <c r="Q3695" s="371">
        <f t="shared" si="1098"/>
        <v>60.537425880743029</v>
      </c>
      <c r="R3695" s="12">
        <f t="shared" si="1099"/>
        <v>-119.46257411925697</v>
      </c>
      <c r="S3695" s="57">
        <f t="shared" si="1100"/>
        <v>1032.5131806308916</v>
      </c>
      <c r="T3695" s="12">
        <f t="shared" si="1083"/>
        <v>-62.208666993241792</v>
      </c>
    </row>
    <row r="3696" spans="1:20" x14ac:dyDescent="0.25">
      <c r="A3696" s="57">
        <f t="shared" si="1084"/>
        <v>6512124.0382641153</v>
      </c>
      <c r="B3696" s="12">
        <f t="shared" si="1101"/>
        <v>1036436.730717289</v>
      </c>
      <c r="C3696" s="57" t="str">
        <f t="shared" si="1085"/>
        <v>0.000377367574065051+0.000664965113489009i</v>
      </c>
      <c r="D3696" s="57" t="str">
        <f t="shared" si="1086"/>
        <v>0.17969137526769-1.20088447007175i</v>
      </c>
      <c r="E3696" s="57" t="str">
        <f t="shared" si="1087"/>
        <v>-10.9312747811285-4.47524805055555i</v>
      </c>
      <c r="F3696" s="57" t="str">
        <f t="shared" si="1088"/>
        <v>0.529393679800309-1.38787855376845i</v>
      </c>
      <c r="G3696" s="57" t="str">
        <f t="shared" si="1089"/>
        <v>0.137868687726931-0.344762110260662i</v>
      </c>
      <c r="H3696" s="57" t="str">
        <f t="shared" si="1090"/>
        <v>0.00304839393277441-13.1676146523717i</v>
      </c>
      <c r="I3696" s="57" t="str">
        <f t="shared" si="1091"/>
        <v>-0.0515501248564812-0.019676999138344i</v>
      </c>
      <c r="K3696" s="57" t="str">
        <f t="shared" si="1092"/>
        <v>0.000210978448523669-0.000370623676148764i</v>
      </c>
      <c r="L3696" s="57" t="str">
        <f t="shared" si="1093"/>
        <v>0.000125-0.000484110115420742i</v>
      </c>
      <c r="M3696" s="57" t="str">
        <f t="shared" si="1094"/>
        <v>0.0015-0.00023337344773778i</v>
      </c>
      <c r="N3696" s="57">
        <f t="shared" si="1095"/>
        <v>119.57490216526909</v>
      </c>
      <c r="O3696" s="57">
        <f t="shared" si="1096"/>
        <v>62.331524156188152</v>
      </c>
      <c r="P3696" s="371">
        <f t="shared" si="1097"/>
        <v>-62.331524156188152</v>
      </c>
      <c r="Q3696" s="371">
        <f t="shared" si="1098"/>
        <v>60.425097834730906</v>
      </c>
      <c r="R3696" s="12">
        <f t="shared" si="1099"/>
        <v>-119.57490216526909</v>
      </c>
      <c r="S3696" s="57">
        <f t="shared" si="1100"/>
        <v>1036.436730717289</v>
      </c>
      <c r="T3696" s="12">
        <f t="shared" si="1083"/>
        <v>-62.331524156188152</v>
      </c>
    </row>
    <row r="3697" spans="1:20" x14ac:dyDescent="0.25">
      <c r="A3697" s="57">
        <f t="shared" si="1084"/>
        <v>6536870.1096095191</v>
      </c>
      <c r="B3697" s="12">
        <f t="shared" si="1101"/>
        <v>1040375.1902940148</v>
      </c>
      <c r="C3697" s="57" t="str">
        <f t="shared" si="1085"/>
        <v>0.00037334274547468+0.000654897268332116i</v>
      </c>
      <c r="D3697" s="57" t="str">
        <f t="shared" si="1086"/>
        <v>0.178364517442201-1.19654136481305i</v>
      </c>
      <c r="E3697" s="57" t="str">
        <f t="shared" si="1087"/>
        <v>-10.8570215509578-4.42610456307669i</v>
      </c>
      <c r="F3697" s="57" t="str">
        <f t="shared" si="1088"/>
        <v>0.525941062304884-1.38400003853243i</v>
      </c>
      <c r="G3697" s="57" t="str">
        <f t="shared" si="1089"/>
        <v>0.136969531085134-0.343815180932216i</v>
      </c>
      <c r="H3697" s="57" t="str">
        <f t="shared" si="1090"/>
        <v>0.00301666118667692-13.1177306594497i</v>
      </c>
      <c r="I3697" s="57" t="str">
        <f t="shared" si="1091"/>
        <v>-0.0512113656319222-0.0194745766524048i</v>
      </c>
      <c r="K3697" s="57" t="str">
        <f t="shared" si="1092"/>
        <v>0.000210373164442727-0.000369487548076086i</v>
      </c>
      <c r="L3697" s="57" t="str">
        <f t="shared" si="1093"/>
        <v>0.000125-0.000482277461068682i</v>
      </c>
      <c r="M3697" s="57" t="str">
        <f t="shared" si="1094"/>
        <v>0.0015-0.000232489985791772i</v>
      </c>
      <c r="N3697" s="57">
        <f t="shared" si="1095"/>
        <v>119.68652776614471</v>
      </c>
      <c r="O3697" s="57">
        <f t="shared" si="1096"/>
        <v>62.454412677256201</v>
      </c>
      <c r="P3697" s="371">
        <f t="shared" si="1097"/>
        <v>-62.454412677256201</v>
      </c>
      <c r="Q3697" s="371">
        <f t="shared" si="1098"/>
        <v>60.313472233855286</v>
      </c>
      <c r="R3697" s="12">
        <f t="shared" si="1099"/>
        <v>-119.68652776614471</v>
      </c>
      <c r="S3697" s="57">
        <f t="shared" si="1100"/>
        <v>1040.3751902940148</v>
      </c>
      <c r="T3697" s="12">
        <f t="shared" si="1083"/>
        <v>-62.454412677256201</v>
      </c>
    </row>
    <row r="3698" spans="1:20" x14ac:dyDescent="0.25">
      <c r="A3698" s="57">
        <f t="shared" si="1084"/>
        <v>6561710.2160260361</v>
      </c>
      <c r="B3698" s="12">
        <f t="shared" si="1101"/>
        <v>1044328.6160171321</v>
      </c>
      <c r="C3698" s="57" t="str">
        <f t="shared" si="1085"/>
        <v>0.000369345911198647+0.000644980833411489i</v>
      </c>
      <c r="D3698" s="57" t="str">
        <f t="shared" si="1086"/>
        <v>0.177047229623769-1.19221247400865i</v>
      </c>
      <c r="E3698" s="57" t="str">
        <f t="shared" si="1087"/>
        <v>-10.7832058448705-4.37748875109527i</v>
      </c>
      <c r="F3698" s="57" t="str">
        <f t="shared" si="1088"/>
        <v>0.522507408151611-1.38012347286442i</v>
      </c>
      <c r="G3698" s="57" t="str">
        <f t="shared" si="1089"/>
        <v>0.136075313019672-0.342868520290607i</v>
      </c>
      <c r="H3698" s="57" t="str">
        <f t="shared" si="1090"/>
        <v>0.00298527807346467-13.068035872868i</v>
      </c>
      <c r="I3698" s="57" t="str">
        <f t="shared" si="1091"/>
        <v>-0.0508745052448906-0.0192741059519965i</v>
      </c>
      <c r="K3698" s="57" t="str">
        <f t="shared" si="1092"/>
        <v>0.000209770966195371-0.000368353356731448i</v>
      </c>
      <c r="L3698" s="57" t="str">
        <f t="shared" si="1093"/>
        <v>0.000125-0.00048045174443981i</v>
      </c>
      <c r="M3698" s="57" t="str">
        <f t="shared" si="1094"/>
        <v>0.0015-0.000231609868292261i</v>
      </c>
      <c r="N3698" s="57">
        <f t="shared" si="1095"/>
        <v>119.79745165005593</v>
      </c>
      <c r="O3698" s="57">
        <f t="shared" si="1096"/>
        <v>62.577332184445694</v>
      </c>
      <c r="P3698" s="371">
        <f t="shared" si="1097"/>
        <v>-62.577332184445694</v>
      </c>
      <c r="Q3698" s="371">
        <f t="shared" si="1098"/>
        <v>60.202548349944074</v>
      </c>
      <c r="R3698" s="12">
        <f t="shared" si="1099"/>
        <v>-119.79745165005593</v>
      </c>
      <c r="S3698" s="57">
        <f t="shared" si="1100"/>
        <v>1044.3286160171322</v>
      </c>
      <c r="T3698" s="12">
        <f t="shared" si="1083"/>
        <v>-62.577332184445694</v>
      </c>
    </row>
    <row r="3699" spans="1:20" x14ac:dyDescent="0.25">
      <c r="A3699" s="57">
        <f t="shared" si="1084"/>
        <v>6586644.7148469351</v>
      </c>
      <c r="B3699" s="12">
        <f t="shared" si="1101"/>
        <v>1048297.0647579972</v>
      </c>
      <c r="C3699" s="57" t="str">
        <f t="shared" si="1085"/>
        <v>0.000365377260029347+0.000635213622673046i</v>
      </c>
      <c r="D3699" s="57" t="str">
        <f t="shared" si="1086"/>
        <v>0.175739446139169-1.18789776777001i</v>
      </c>
      <c r="E3699" s="57" t="str">
        <f t="shared" si="1087"/>
        <v>-10.7098261634479-4.32939518441808i</v>
      </c>
      <c r="F3699" s="57" t="str">
        <f t="shared" si="1088"/>
        <v>0.519092659511358-1.376248948941i</v>
      </c>
      <c r="G3699" s="57" t="str">
        <f t="shared" si="1089"/>
        <v>0.135186018470242-0.341922153246035i</v>
      </c>
      <c r="H3699" s="57" t="str">
        <f t="shared" si="1090"/>
        <v>0.00295424069568128-13.0185295729634i</v>
      </c>
      <c r="I3699" s="57" t="str">
        <f t="shared" si="1091"/>
        <v>-0.0505395372805811-0.0190755703593787i</v>
      </c>
      <c r="K3699" s="57" t="str">
        <f t="shared" si="1092"/>
        <v>0.000209171847421721-0.000367221111607337i</v>
      </c>
      <c r="L3699" s="57" t="str">
        <f t="shared" si="1093"/>
        <v>0.000125-0.000478632939270582i</v>
      </c>
      <c r="M3699" s="57" t="str">
        <f t="shared" si="1094"/>
        <v>0.0015-0.000230733082578463i</v>
      </c>
      <c r="N3699" s="57">
        <f t="shared" si="1095"/>
        <v>119.90767454853369</v>
      </c>
      <c r="O3699" s="57">
        <f t="shared" si="1096"/>
        <v>62.700282306471905</v>
      </c>
      <c r="P3699" s="371">
        <f t="shared" si="1097"/>
        <v>-62.700282306471905</v>
      </c>
      <c r="Q3699" s="371">
        <f t="shared" si="1098"/>
        <v>60.092325451466316</v>
      </c>
      <c r="R3699" s="12">
        <f t="shared" si="1099"/>
        <v>-119.90767454853369</v>
      </c>
      <c r="S3699" s="57">
        <f t="shared" si="1100"/>
        <v>1048.2970647579971</v>
      </c>
      <c r="T3699" s="12">
        <f t="shared" si="1083"/>
        <v>-62.700282306471905</v>
      </c>
    </row>
    <row r="3700" spans="1:20" x14ac:dyDescent="0.25">
      <c r="A3700" s="57">
        <f t="shared" si="1084"/>
        <v>6611673.9647633536</v>
      </c>
      <c r="B3700" s="12">
        <f t="shared" si="1101"/>
        <v>1052280.5936040776</v>
      </c>
      <c r="C3700" s="57" t="str">
        <f t="shared" si="1085"/>
        <v>0.00036143696733544+0.000625593478722129i</v>
      </c>
      <c r="D3700" s="57" t="str">
        <f t="shared" si="1086"/>
        <v>0.174441101716491-1.1835972160741i</v>
      </c>
      <c r="E3700" s="57" t="str">
        <f t="shared" si="1087"/>
        <v>-10.6368809927579-4.28181848399858i</v>
      </c>
      <c r="F3700" s="57" t="str">
        <f t="shared" si="1088"/>
        <v>0.515696758108169-1.37237655810786i</v>
      </c>
      <c r="G3700" s="57" t="str">
        <f t="shared" si="1089"/>
        <v>0.134301632260183-0.340976104488912i</v>
      </c>
      <c r="H3700" s="57" t="str">
        <f t="shared" si="1090"/>
        <v>0.00292354519718088-12.9692110428255i</v>
      </c>
      <c r="I3700" s="57" t="str">
        <f t="shared" si="1091"/>
        <v>-0.0502064552905031-0.0188789533052612i</v>
      </c>
      <c r="K3700" s="57" t="str">
        <f t="shared" si="1092"/>
        <v>0.000208575801650872-0.000366090822105245i</v>
      </c>
      <c r="L3700" s="57" t="str">
        <f t="shared" si="1093"/>
        <v>0.000125-0.000476821019396873i</v>
      </c>
      <c r="M3700" s="57" t="str">
        <f t="shared" si="1094"/>
        <v>0.0015-0.00022985961603752i</v>
      </c>
      <c r="N3700" s="57">
        <f t="shared" si="1095"/>
        <v>120.0171971964495</v>
      </c>
      <c r="O3700" s="57">
        <f t="shared" si="1096"/>
        <v>62.823262672762532</v>
      </c>
      <c r="P3700" s="371">
        <f t="shared" si="1097"/>
        <v>-62.823262672762532</v>
      </c>
      <c r="Q3700" s="371">
        <f t="shared" si="1098"/>
        <v>59.982802803550491</v>
      </c>
      <c r="R3700" s="12">
        <f t="shared" si="1099"/>
        <v>-120.0171971964495</v>
      </c>
      <c r="S3700" s="57">
        <f t="shared" si="1100"/>
        <v>1052.2805936040777</v>
      </c>
      <c r="T3700" s="12">
        <f t="shared" si="1083"/>
        <v>-62.823262672762532</v>
      </c>
    </row>
    <row r="3701" spans="1:20" x14ac:dyDescent="0.25">
      <c r="A3701" s="57">
        <f t="shared" si="1084"/>
        <v>6636798.3258294547</v>
      </c>
      <c r="B3701" s="12">
        <f t="shared" si="1101"/>
        <v>1056279.2598597731</v>
      </c>
      <c r="C3701" s="57" t="str">
        <f t="shared" si="1085"/>
        <v>0.000357525195424922+0.00061611827252454i</v>
      </c>
      <c r="D3701" s="57" t="str">
        <f t="shared" si="1086"/>
        <v>0.173152131483416-1.17931078876627i</v>
      </c>
      <c r="E3701" s="57" t="str">
        <f t="shared" si="1087"/>
        <v>-10.5643688048202-4.23475332155424i</v>
      </c>
      <c r="F3701" s="57" t="str">
        <f t="shared" si="1088"/>
        <v>0.512319645229128-1.36850639088048i</v>
      </c>
      <c r="G3701" s="57" t="str">
        <f t="shared" si="1089"/>
        <v>0.133422139099035-0.340030398490006i</v>
      </c>
      <c r="H3701" s="57" t="str">
        <f t="shared" si="1090"/>
        <v>0.00289318776274979-12.9200795682865i</v>
      </c>
      <c r="I3701" s="57" t="str">
        <f t="shared" si="1091"/>
        <v>-0.0498752527933437-0.0186842383286343i</v>
      </c>
      <c r="K3701" s="57" t="str">
        <f t="shared" si="1092"/>
        <v>0.000207982822302585-0.000364962497535135i</v>
      </c>
      <c r="L3701" s="57" t="str">
        <f t="shared" si="1093"/>
        <v>0.000125-0.000475015958753611i</v>
      </c>
      <c r="M3701" s="57" t="str">
        <f t="shared" si="1094"/>
        <v>0.0015-0.000228989456104324i</v>
      </c>
      <c r="N3701" s="57">
        <f t="shared" si="1095"/>
        <v>120.12602033200235</v>
      </c>
      <c r="O3701" s="57">
        <f t="shared" si="1096"/>
        <v>62.94627291345283</v>
      </c>
      <c r="P3701" s="371">
        <f t="shared" si="1097"/>
        <v>-62.94627291345283</v>
      </c>
      <c r="Q3701" s="371">
        <f t="shared" si="1098"/>
        <v>59.873979667997645</v>
      </c>
      <c r="R3701" s="12">
        <f t="shared" si="1099"/>
        <v>-120.12602033200235</v>
      </c>
      <c r="S3701" s="57">
        <f t="shared" si="1100"/>
        <v>1056.279259859773</v>
      </c>
      <c r="T3701" s="12">
        <f t="shared" si="1083"/>
        <v>-62.94627291345283</v>
      </c>
    </row>
    <row r="3702" spans="1:20" x14ac:dyDescent="0.25">
      <c r="A3702" s="57">
        <f t="shared" si="1084"/>
        <v>6662018.1594676059</v>
      </c>
      <c r="B3702" s="12">
        <f t="shared" si="1101"/>
        <v>1060293.1210472402</v>
      </c>
      <c r="C3702" s="57" t="str">
        <f t="shared" si="1085"/>
        <v>0.000353642093900818+0.00060678590310861i</v>
      </c>
      <c r="D3702" s="57" t="str">
        <f t="shared" si="1086"/>
        <v>0.171872470965505-1.17503845556315i</v>
      </c>
      <c r="E3702" s="57" t="str">
        <f t="shared" si="1087"/>
        <v>-10.492288058062-4.18819441918334i</v>
      </c>
      <c r="F3702" s="57" t="str">
        <f t="shared" si="1088"/>
        <v>0.508961261734051-1.3646385369446i</v>
      </c>
      <c r="G3702" s="57" t="str">
        <f t="shared" si="1089"/>
        <v>0.132547523585067-0.339085059500611i</v>
      </c>
      <c r="H3702" s="57" t="str">
        <f t="shared" si="1090"/>
        <v>0.00286316461773061-12.8711344379101i</v>
      </c>
      <c r="I3702" s="57" t="str">
        <f t="shared" si="1091"/>
        <v>-0.0495459232758087-0.0184914090765852i</v>
      </c>
      <c r="K3702" s="57" t="str">
        <f t="shared" si="1092"/>
        <v>0.000207392902688977-0.000363836147114893i</v>
      </c>
      <c r="L3702" s="57" t="str">
        <f t="shared" si="1093"/>
        <v>0.000125-0.000473217731374389i</v>
      </c>
      <c r="M3702" s="57" t="str">
        <f t="shared" si="1094"/>
        <v>0.0015-0.000228122590261331i</v>
      </c>
      <c r="N3702" s="57">
        <f t="shared" si="1095"/>
        <v>120.2341446967051</v>
      </c>
      <c r="O3702" s="57">
        <f t="shared" si="1096"/>
        <v>63.069312659382327</v>
      </c>
      <c r="P3702" s="371">
        <f t="shared" si="1097"/>
        <v>-63.069312659382327</v>
      </c>
      <c r="Q3702" s="371">
        <f t="shared" si="1098"/>
        <v>59.765855303294906</v>
      </c>
      <c r="R3702" s="12">
        <f t="shared" si="1099"/>
        <v>-120.2341446967051</v>
      </c>
      <c r="S3702" s="57">
        <f t="shared" si="1100"/>
        <v>1060.2931210472402</v>
      </c>
      <c r="T3702" s="12">
        <f t="shared" si="1083"/>
        <v>-63.069312659382327</v>
      </c>
    </row>
    <row r="3703" spans="1:20" x14ac:dyDescent="0.25">
      <c r="A3703" s="57">
        <f t="shared" si="1084"/>
        <v>6687333.8284735829</v>
      </c>
      <c r="B3703" s="12">
        <f t="shared" si="1101"/>
        <v>1064322.2349072197</v>
      </c>
      <c r="C3703" s="57" t="str">
        <f t="shared" si="1085"/>
        <v>0.000349787800009747+0.000597594297268589i</v>
      </c>
      <c r="D3703" s="57" t="str">
        <f t="shared" si="1086"/>
        <v>0.170602056084474-1.1707801860555i</v>
      </c>
      <c r="E3703" s="57" t="str">
        <f t="shared" si="1087"/>
        <v>-10.4206371977669-4.14213654898354i</v>
      </c>
      <c r="F3703" s="57" t="str">
        <f t="shared" si="1088"/>
        <v>0.505621548065196-1.36077308515702i</v>
      </c>
      <c r="G3703" s="57" t="str">
        <f t="shared" si="1089"/>
        <v>0.131677770207802-0.338140111552746i</v>
      </c>
      <c r="H3703" s="57" t="str">
        <f t="shared" si="1090"/>
        <v>0.00283347202764895-12.8223749429813i</v>
      </c>
      <c r="I3703" s="57" t="str">
        <f t="shared" si="1091"/>
        <v>-0.0492184601934703-0.0183004493041102i</v>
      </c>
      <c r="K3703" s="57" t="str">
        <f t="shared" si="1092"/>
        <v>0.000206806036016217-0.000362711779969834i</v>
      </c>
      <c r="L3703" s="57" t="str">
        <f t="shared" si="1093"/>
        <v>0.000125-0.000471426311391102i</v>
      </c>
      <c r="M3703" s="57" t="str">
        <f t="shared" si="1094"/>
        <v>0.0015-0.000227259006038385i</v>
      </c>
      <c r="N3703" s="57">
        <f t="shared" si="1095"/>
        <v>120.34157103537022</v>
      </c>
      <c r="O3703" s="57">
        <f t="shared" si="1096"/>
        <v>63.192381542089883</v>
      </c>
      <c r="P3703" s="371">
        <f t="shared" si="1097"/>
        <v>-63.192381542089883</v>
      </c>
      <c r="Q3703" s="371">
        <f t="shared" si="1098"/>
        <v>59.658428964629778</v>
      </c>
      <c r="R3703" s="12">
        <f t="shared" si="1099"/>
        <v>-120.34157103537022</v>
      </c>
      <c r="S3703" s="57">
        <f t="shared" si="1100"/>
        <v>1064.3222349072196</v>
      </c>
      <c r="T3703" s="12">
        <f t="shared" si="1083"/>
        <v>-63.192381542089883</v>
      </c>
    </row>
    <row r="3704" spans="1:20" x14ac:dyDescent="0.25">
      <c r="A3704" s="57">
        <f t="shared" si="1084"/>
        <v>6712745.6970217824</v>
      </c>
      <c r="B3704" s="12">
        <f t="shared" si="1101"/>
        <v>1068366.6593998671</v>
      </c>
      <c r="C3704" s="57" t="str">
        <f t="shared" si="1085"/>
        <v>0.000345962438983279+0.00058854140926913i</v>
      </c>
      <c r="D3704" s="57" t="str">
        <f t="shared" si="1086"/>
        <v>0.169340823156469-1.16653594971097i</v>
      </c>
      <c r="E3704" s="57" t="str">
        <f t="shared" si="1087"/>
        <v>-10.3494146565142-4.09657453267071i</v>
      </c>
      <c r="F3704" s="57" t="str">
        <f t="shared" si="1088"/>
        <v>0.502300444256862-1.35691012354636i</v>
      </c>
      <c r="G3704" s="57" t="str">
        <f t="shared" si="1089"/>
        <v>0.130812863350523-0.337195578459386i</v>
      </c>
      <c r="H3704" s="57" t="str">
        <f t="shared" si="1090"/>
        <v>0.00280410629784217-12.7738003774955i</v>
      </c>
      <c r="I3704" s="57" t="str">
        <f t="shared" si="1091"/>
        <v>-0.0488928569716003-0.0181113428739153i</v>
      </c>
      <c r="K3704" s="57" t="str">
        <f t="shared" si="1092"/>
        <v>0.000206222215386206-0.00036158940513221i</v>
      </c>
      <c r="L3704" s="57" t="str">
        <f t="shared" si="1093"/>
        <v>0.000125-0.000469641673033574i</v>
      </c>
      <c r="M3704" s="57" t="str">
        <f t="shared" si="1094"/>
        <v>0.0015-0.000226398691012538i</v>
      </c>
      <c r="N3704" s="57">
        <f t="shared" si="1095"/>
        <v>120.44830009609302</v>
      </c>
      <c r="O3704" s="57">
        <f t="shared" si="1096"/>
        <v>63.315479193811271</v>
      </c>
      <c r="P3704" s="371">
        <f t="shared" si="1097"/>
        <v>-63.315479193811271</v>
      </c>
      <c r="Q3704" s="371">
        <f t="shared" si="1098"/>
        <v>59.551699903906986</v>
      </c>
      <c r="R3704" s="12">
        <f t="shared" si="1099"/>
        <v>-120.44830009609302</v>
      </c>
      <c r="S3704" s="57">
        <f t="shared" si="1100"/>
        <v>1068.3666593998671</v>
      </c>
      <c r="T3704" s="12">
        <f t="shared" si="1083"/>
        <v>-63.315479193811271</v>
      </c>
    </row>
    <row r="3705" spans="1:20" x14ac:dyDescent="0.25">
      <c r="A3705" s="57">
        <f t="shared" si="1084"/>
        <v>6738254.1306704646</v>
      </c>
      <c r="B3705" s="12">
        <f t="shared" si="1101"/>
        <v>1072426.4527055866</v>
      </c>
      <c r="C3705" s="57" t="str">
        <f t="shared" si="1085"/>
        <v>0.000342166124372564+0.000579625220551248i</v>
      </c>
      <c r="D3705" s="57" t="str">
        <f t="shared" si="1086"/>
        <v>0.168088708890343-1.16230571587694i</v>
      </c>
      <c r="E3705" s="57" t="str">
        <f t="shared" si="1087"/>
        <v>-10.2786188546138-4.05150324119861i</v>
      </c>
      <c r="F3705" s="57" t="str">
        <f t="shared" si="1088"/>
        <v>0.498997889944896-1.353049739314i</v>
      </c>
      <c r="G3705" s="57" t="str">
        <f t="shared" si="1089"/>
        <v>0.129952787292741-0.336251483814702i</v>
      </c>
      <c r="H3705" s="57" t="str">
        <f t="shared" si="1090"/>
        <v>0.00277506377309052-12.7254100381487i</v>
      </c>
      <c r="I3705" s="57" t="str">
        <f t="shared" si="1091"/>
        <v>-0.0485691070060042-0.0179240737562094i</v>
      </c>
      <c r="K3705" s="57" t="str">
        <f t="shared" si="1092"/>
        <v>0.00020564143379824-0.000360469031540747i</v>
      </c>
      <c r="L3705" s="57" t="str">
        <f t="shared" si="1093"/>
        <v>0.000125-0.000467863790629183i</v>
      </c>
      <c r="M3705" s="57" t="str">
        <f t="shared" si="1094"/>
        <v>0.0015-0.000225541632807867i</v>
      </c>
      <c r="N3705" s="57">
        <f t="shared" si="1095"/>
        <v>120.55433263024452</v>
      </c>
      <c r="O3705" s="57">
        <f t="shared" si="1096"/>
        <v>63.438605247473419</v>
      </c>
      <c r="P3705" s="371">
        <f t="shared" si="1097"/>
        <v>-63.438605247473419</v>
      </c>
      <c r="Q3705" s="371">
        <f t="shared" si="1098"/>
        <v>59.44566736975549</v>
      </c>
      <c r="R3705" s="12">
        <f t="shared" si="1099"/>
        <v>-120.55433263024452</v>
      </c>
      <c r="S3705" s="57">
        <f t="shared" si="1100"/>
        <v>1072.4264527055866</v>
      </c>
      <c r="T3705" s="12">
        <f t="shared" si="1083"/>
        <v>-63.438605247473419</v>
      </c>
    </row>
    <row r="3706" spans="1:20" x14ac:dyDescent="0.25">
      <c r="A3706" s="57">
        <f t="shared" si="1084"/>
        <v>6763859.4963670131</v>
      </c>
      <c r="B3706" s="12">
        <f t="shared" si="1101"/>
        <v>1076501.6732258678</v>
      </c>
      <c r="C3706" s="57" t="str">
        <f t="shared" si="1085"/>
        <v>0.000338398958375861+0.000570843739439479i</v>
      </c>
      <c r="D3706" s="57" t="str">
        <f t="shared" si="1086"/>
        <v>0.166845650385911-1.15808945378322i</v>
      </c>
      <c r="E3706" s="57" t="str">
        <f t="shared" si="1087"/>
        <v>-10.2082482005302-4.00691759437973i</v>
      </c>
      <c r="F3706" s="57" t="str">
        <f t="shared" si="1088"/>
        <v>0.495713824376199-1.34919201883509i</v>
      </c>
      <c r="G3706" s="57" t="str">
        <f t="shared" si="1089"/>
        <v>0.129097526212676-0.335307850994342i</v>
      </c>
      <c r="H3706" s="57" t="str">
        <f t="shared" si="1090"/>
        <v>0.00274634083725082-12.6772032243263i</v>
      </c>
      <c r="I3706" s="57" t="str">
        <f t="shared" si="1091"/>
        <v>-0.048247203663843-0.0177386260284892i</v>
      </c>
      <c r="K3706" s="57" t="str">
        <f t="shared" si="1092"/>
        <v>0.000205063684150693-0.000359350668040199i</v>
      </c>
      <c r="L3706" s="57" t="str">
        <f t="shared" si="1093"/>
        <v>0.000125-0.000466092638602493i</v>
      </c>
      <c r="M3706" s="57" t="str">
        <f t="shared" si="1094"/>
        <v>0.0015-0.000224687819095306i</v>
      </c>
      <c r="N3706" s="57">
        <f t="shared" si="1095"/>
        <v>120.65966939245347</v>
      </c>
      <c r="O3706" s="57">
        <f t="shared" si="1096"/>
        <v>63.561759336691722</v>
      </c>
      <c r="P3706" s="371">
        <f t="shared" si="1097"/>
        <v>-63.561759336691722</v>
      </c>
      <c r="Q3706" s="371">
        <f t="shared" si="1098"/>
        <v>59.340330607546534</v>
      </c>
      <c r="R3706" s="12">
        <f t="shared" si="1099"/>
        <v>-120.65966939245347</v>
      </c>
      <c r="S3706" s="57">
        <f t="shared" si="1100"/>
        <v>1076.5016732258678</v>
      </c>
      <c r="T3706" s="12">
        <f t="shared" si="1083"/>
        <v>-63.561759336691722</v>
      </c>
    </row>
    <row r="3707" spans="1:20" x14ac:dyDescent="0.25">
      <c r="A3707" s="57">
        <f t="shared" si="1084"/>
        <v>6789562.1624532081</v>
      </c>
      <c r="B3707" s="12">
        <f t="shared" si="1101"/>
        <v>1080592.3795841262</v>
      </c>
      <c r="C3707" s="57" t="str">
        <f t="shared" si="1085"/>
        <v>0.000334661032159472+0.000562195000850528i</v>
      </c>
      <c r="D3707" s="57" t="str">
        <f t="shared" si="1086"/>
        <v>0.165611585132221-1.15388713254479i</v>
      </c>
      <c r="E3707" s="57" t="str">
        <f t="shared" si="1087"/>
        <v>-10.1383010913009-3.9628125605067i</v>
      </c>
      <c r="F3707" s="57" t="str">
        <f t="shared" si="1088"/>
        <v>0.492448186418071-1.34533704765962i</v>
      </c>
      <c r="G3707" s="57" t="str">
        <f t="shared" si="1089"/>
        <v>0.128247064189691-0.334364703155726i</v>
      </c>
      <c r="H3707" s="57" t="str">
        <f t="shared" si="1090"/>
        <v>0.0027179339128925-12.6291792380933i</v>
      </c>
      <c r="I3707" s="57" t="str">
        <f t="shared" si="1091"/>
        <v>-0.0479271402844521-0.0175549838753154i</v>
      </c>
      <c r="K3707" s="57" t="str">
        <f t="shared" si="1092"/>
        <v>0.000204488959242681-0.000358234323380935i</v>
      </c>
      <c r="L3707" s="57" t="str">
        <f t="shared" si="1093"/>
        <v>0.000125-0.000464328191474888i</v>
      </c>
      <c r="M3707" s="57" t="str">
        <f t="shared" si="1094"/>
        <v>0.0015-0.000223837237592454i</v>
      </c>
      <c r="N3707" s="57">
        <f t="shared" si="1095"/>
        <v>120.76431114059557</v>
      </c>
      <c r="O3707" s="57">
        <f t="shared" si="1096"/>
        <v>63.68494109576551</v>
      </c>
      <c r="P3707" s="371">
        <f t="shared" si="1097"/>
        <v>-63.68494109576551</v>
      </c>
      <c r="Q3707" s="371">
        <f t="shared" si="1098"/>
        <v>59.235688859404426</v>
      </c>
      <c r="R3707" s="12">
        <f t="shared" si="1099"/>
        <v>-120.76431114059557</v>
      </c>
      <c r="S3707" s="57">
        <f t="shared" si="1100"/>
        <v>1080.5923795841261</v>
      </c>
      <c r="T3707" s="12">
        <f t="shared" si="1083"/>
        <v>-63.68494109576551</v>
      </c>
    </row>
    <row r="3708" spans="1:20" x14ac:dyDescent="0.25">
      <c r="A3708" s="57">
        <f t="shared" si="1084"/>
        <v>6815362.4986705305</v>
      </c>
      <c r="B3708" s="12">
        <f t="shared" si="1101"/>
        <v>1084698.630626546</v>
      </c>
      <c r="C3708" s="57" t="str">
        <f t="shared" si="1085"/>
        <v>0.000330952426172006+0.000553677066003329i</v>
      </c>
      <c r="D3708" s="57" t="str">
        <f t="shared" si="1086"/>
        <v>0.164386451005816-1.14969872116453i</v>
      </c>
      <c r="E3708" s="57" t="str">
        <f t="shared" si="1087"/>
        <v>-10.0687759129471-3.9191831559751i</v>
      </c>
      <c r="F3708" s="57" t="str">
        <f t="shared" si="1088"/>
        <v>0.489200914567564-1.34148491051363i</v>
      </c>
      <c r="G3708" s="57" t="str">
        <f t="shared" si="1089"/>
        <v>0.127401385206725-0.333422063238372i</v>
      </c>
      <c r="H3708" s="57" t="str">
        <f t="shared" si="1090"/>
        <v>0.00268983946093565-12.5813373841837i</v>
      </c>
      <c r="I3708" s="57" t="str">
        <f t="shared" si="1091"/>
        <v>-0.0476089101801527-0.0173731315880816i</v>
      </c>
      <c r="K3708" s="57" t="str">
        <f t="shared" si="1092"/>
        <v>0.000203917251775705-0.00035712000621853i</v>
      </c>
      <c r="L3708" s="57" t="str">
        <f t="shared" si="1093"/>
        <v>0.000125-0.000462570423864205i</v>
      </c>
      <c r="M3708" s="57" t="str">
        <f t="shared" si="1094"/>
        <v>0.0015-0.000222989876063413i</v>
      </c>
      <c r="N3708" s="57">
        <f t="shared" si="1095"/>
        <v>120.86825863578173</v>
      </c>
      <c r="O3708" s="57">
        <f t="shared" si="1096"/>
        <v>63.808150159673943</v>
      </c>
      <c r="P3708" s="371">
        <f t="shared" si="1097"/>
        <v>-63.808150159673943</v>
      </c>
      <c r="Q3708" s="371">
        <f t="shared" si="1098"/>
        <v>59.131741364218271</v>
      </c>
      <c r="R3708" s="12">
        <f t="shared" si="1099"/>
        <v>-120.86825863578173</v>
      </c>
      <c r="S3708" s="57">
        <f t="shared" si="1100"/>
        <v>1084.698630626546</v>
      </c>
      <c r="T3708" s="12">
        <f t="shared" si="1083"/>
        <v>-63.808150159673943</v>
      </c>
    </row>
    <row r="3709" spans="1:20" x14ac:dyDescent="0.25">
      <c r="A3709" s="57">
        <f t="shared" si="1084"/>
        <v>6841260.8761654794</v>
      </c>
      <c r="B3709" s="12">
        <f t="shared" si="1101"/>
        <v>1088820.485422927</v>
      </c>
      <c r="C3709" s="57" t="str">
        <f t="shared" si="1085"/>
        <v>0.000327273210452061+0.000545288022130534i</v>
      </c>
      <c r="D3709" s="57" t="str">
        <f t="shared" si="1086"/>
        <v>0.163170186268986-1.14552418853577i</v>
      </c>
      <c r="E3709" s="57" t="str">
        <f t="shared" si="1087"/>
        <v>-9.99967104087696-3.87602444490691i</v>
      </c>
      <c r="F3709" s="57" t="str">
        <f t="shared" si="1088"/>
        <v>0.48597194696071-1.33763569130047i</v>
      </c>
      <c r="G3709" s="57" t="str">
        <f t="shared" si="1089"/>
        <v>0.126560473152698-0.33247995396424i</v>
      </c>
      <c r="H3709" s="57" t="str">
        <f t="shared" si="1090"/>
        <v>0.00266205398029183-12.5336769699901i</v>
      </c>
      <c r="I3709" s="57" t="str">
        <f t="shared" si="1091"/>
        <v>-0.0472925066370562-0.0171930535647744i</v>
      </c>
      <c r="K3709" s="57" t="str">
        <f t="shared" si="1092"/>
        <v>0.000203348554355307-0.000356007725113387i</v>
      </c>
      <c r="L3709" s="57" t="str">
        <f t="shared" si="1093"/>
        <v>0.000125-0.000460819310484364i</v>
      </c>
      <c r="M3709" s="57" t="str">
        <f t="shared" si="1094"/>
        <v>0.0015-0.000222145722318602i</v>
      </c>
      <c r="N3709" s="57">
        <f t="shared" si="1095"/>
        <v>120.97151264234552</v>
      </c>
      <c r="O3709" s="57">
        <f t="shared" si="1096"/>
        <v>63.931386164072947</v>
      </c>
      <c r="P3709" s="371">
        <f t="shared" si="1097"/>
        <v>-63.931386164072947</v>
      </c>
      <c r="Q3709" s="371">
        <f t="shared" si="1098"/>
        <v>59.028487357654484</v>
      </c>
      <c r="R3709" s="12">
        <f t="shared" si="1099"/>
        <v>-120.97151264234552</v>
      </c>
      <c r="S3709" s="57">
        <f t="shared" si="1100"/>
        <v>1088.820485422927</v>
      </c>
      <c r="T3709" s="12">
        <f t="shared" si="1083"/>
        <v>-63.931386164072947</v>
      </c>
    </row>
    <row r="3710" spans="1:20" x14ac:dyDescent="0.25">
      <c r="A3710" s="57">
        <f t="shared" si="1084"/>
        <v>6867257.667494908</v>
      </c>
      <c r="B3710" s="12">
        <f t="shared" si="1101"/>
        <v>1092958.0032675341</v>
      </c>
      <c r="C3710" s="57" t="str">
        <f t="shared" si="1085"/>
        <v>0.000323623444929573+0.000537025982191651i</v>
      </c>
      <c r="D3710" s="57" t="str">
        <f t="shared" si="1086"/>
        <v>0.161962729568025-1.14136350344506i</v>
      </c>
      <c r="E3710" s="57" t="str">
        <f t="shared" si="1087"/>
        <v>-9.93098484028191-3.83333153877537i</v>
      </c>
      <c r="F3710" s="57" t="str">
        <f t="shared" si="1088"/>
        <v>0.482761221381687-1.33378947310221i</v>
      </c>
      <c r="G3710" s="57" t="str">
        <f t="shared" si="1089"/>
        <v>0.125724311824897-0.331538397838098i</v>
      </c>
      <c r="H3710" s="57" t="str">
        <f t="shared" si="1090"/>
        <v>0.00263457400750716-12.4861973055538i</v>
      </c>
      <c r="I3710" s="57" t="str">
        <f t="shared" si="1091"/>
        <v>-0.0469779229158658-0.0170147343097264i</v>
      </c>
      <c r="K3710" s="57" t="str">
        <f t="shared" si="1092"/>
        <v>0.000202782859492719-0.00035489748853038i</v>
      </c>
      <c r="L3710" s="57" t="str">
        <f t="shared" si="1093"/>
        <v>0.000125-0.000459074826145014i</v>
      </c>
      <c r="M3710" s="57" t="str">
        <f t="shared" si="1094"/>
        <v>0.0015-0.000221304764214587i</v>
      </c>
      <c r="N3710" s="57">
        <f t="shared" si="1095"/>
        <v>121.07407392783205</v>
      </c>
      <c r="O3710" s="57">
        <f t="shared" si="1096"/>
        <v>64.054648745289995</v>
      </c>
      <c r="P3710" s="371">
        <f t="shared" si="1097"/>
        <v>-64.054648745289995</v>
      </c>
      <c r="Q3710" s="371">
        <f t="shared" si="1098"/>
        <v>58.925926072167954</v>
      </c>
      <c r="R3710" s="12">
        <f t="shared" si="1099"/>
        <v>-121.07407392783205</v>
      </c>
      <c r="S3710" s="57">
        <f t="shared" si="1100"/>
        <v>1092.958003267534</v>
      </c>
      <c r="T3710" s="12">
        <f t="shared" si="1083"/>
        <v>-64.054648745289995</v>
      </c>
    </row>
    <row r="3711" spans="1:20" x14ac:dyDescent="0.25">
      <c r="A3711" s="57">
        <f t="shared" si="1084"/>
        <v>6893353.2466313886</v>
      </c>
      <c r="B3711" s="12">
        <f t="shared" si="1101"/>
        <v>1097111.2436799507</v>
      </c>
      <c r="C3711" s="57" t="str">
        <f t="shared" si="1085"/>
        <v>0.000320003179720747+0.000528889084587618i</v>
      </c>
      <c r="D3711" s="57" t="str">
        <f t="shared" si="1086"/>
        <v>0.160764019931485-1.13721663457467i</v>
      </c>
      <c r="E3711" s="57" t="str">
        <f t="shared" si="1087"/>
        <v>-9.86271566652574-3.79109959603092i</v>
      </c>
      <c r="F3711" s="57" t="str">
        <f t="shared" si="1088"/>
        <v>0.479568675271953-1.32994633818107i</v>
      </c>
      <c r="G3711" s="57" t="str">
        <f t="shared" si="1089"/>
        <v>0.124892884931356-0.330597417147925i</v>
      </c>
      <c r="H3711" s="57" t="str">
        <f t="shared" si="1090"/>
        <v>0.0026073961164076-12.4388977035541i</v>
      </c>
      <c r="I3711" s="57" t="str">
        <f t="shared" si="1091"/>
        <v>-0.0466651522526656-0.016838158433362i</v>
      </c>
      <c r="K3711" s="57" t="str">
        <f t="shared" si="1092"/>
        <v>0.000202220159606487-0.000353789304838511i</v>
      </c>
      <c r="L3711" s="57" t="str">
        <f t="shared" si="1093"/>
        <v>0.000125-0.000457336945751158i</v>
      </c>
      <c r="M3711" s="57" t="str">
        <f t="shared" si="1094"/>
        <v>0.0015-0.000220466989653902i</v>
      </c>
      <c r="N3711" s="57">
        <f t="shared" si="1095"/>
        <v>121.1759432629859</v>
      </c>
      <c r="O3711" s="57">
        <f t="shared" si="1096"/>
        <v>64.177937540321096</v>
      </c>
      <c r="P3711" s="371">
        <f t="shared" si="1097"/>
        <v>-64.177937540321096</v>
      </c>
      <c r="Q3711" s="371">
        <f t="shared" si="1098"/>
        <v>58.824056737014111</v>
      </c>
      <c r="R3711" s="12">
        <f t="shared" si="1099"/>
        <v>-121.1759432629859</v>
      </c>
      <c r="S3711" s="57">
        <f t="shared" si="1100"/>
        <v>1097.1112436799508</v>
      </c>
      <c r="T3711" s="12">
        <f t="shared" si="1083"/>
        <v>-64.177937540321096</v>
      </c>
    </row>
    <row r="3712" spans="1:20" x14ac:dyDescent="0.25">
      <c r="A3712" s="57">
        <f t="shared" si="1084"/>
        <v>6919547.9889685875</v>
      </c>
      <c r="B3712" s="12">
        <f t="shared" si="1101"/>
        <v>1101280.2664059345</v>
      </c>
      <c r="C3712" s="57" t="str">
        <f t="shared" si="1085"/>
        <v>0.000316412455416837+0.000520875492877016i</v>
      </c>
      <c r="D3712" s="57" t="str">
        <f t="shared" si="1086"/>
        <v>0.159573996768423-1.13308355050519i</v>
      </c>
      <c r="E3712" s="57" t="str">
        <f t="shared" si="1087"/>
        <v>-9.79486186552649-3.74932382172799i</v>
      </c>
      <c r="F3712" s="57" t="str">
        <f t="shared" si="1088"/>
        <v>0.476394245739212-1.32610636798091i</v>
      </c>
      <c r="G3712" s="57" t="str">
        <f t="shared" si="1089"/>
        <v>0.124066176093189-0.329657033965306i</v>
      </c>
      <c r="H3712" s="57" t="str">
        <f t="shared" si="1090"/>
        <v>0.00258051691774667-12.3917774792985i</v>
      </c>
      <c r="I3712" s="57" t="str">
        <f t="shared" si="1091"/>
        <v>-0.0463541878597064-0.0166633106519336i</v>
      </c>
      <c r="K3712" s="57" t="str">
        <f t="shared" si="1092"/>
        <v>0.0002016604470241-0.0003526831823106i</v>
      </c>
      <c r="L3712" s="57" t="str">
        <f t="shared" si="1093"/>
        <v>0.000125-0.000455605644302807i</v>
      </c>
      <c r="M3712" s="57" t="str">
        <f t="shared" si="1094"/>
        <v>0.0015-0.00021963238658488i</v>
      </c>
      <c r="N3712" s="57">
        <f t="shared" si="1095"/>
        <v>121.27712142174248</v>
      </c>
      <c r="O3712" s="57">
        <f t="shared" si="1096"/>
        <v>64.301252186826929</v>
      </c>
      <c r="P3712" s="371">
        <f t="shared" si="1097"/>
        <v>-64.301252186826929</v>
      </c>
      <c r="Q3712" s="371">
        <f t="shared" si="1098"/>
        <v>58.722878578257522</v>
      </c>
      <c r="R3712" s="12">
        <f t="shared" si="1099"/>
        <v>-121.27712142174248</v>
      </c>
      <c r="S3712" s="57">
        <f t="shared" si="1100"/>
        <v>1101.2802664059345</v>
      </c>
      <c r="T3712" s="12">
        <f t="shared" si="1083"/>
        <v>-64.301252186826929</v>
      </c>
    </row>
    <row r="3713" spans="1:20" x14ac:dyDescent="0.25">
      <c r="A3713" s="57">
        <f t="shared" si="1084"/>
        <v>6945842.2713266686</v>
      </c>
      <c r="B3713" s="12">
        <f t="shared" si="1101"/>
        <v>1105465.131418277</v>
      </c>
      <c r="C3713" s="57" t="str">
        <f t="shared" si="1085"/>
        <v>0.000312851303366806+0.000512983395494022i</v>
      </c>
      <c r="D3713" s="57" t="str">
        <f t="shared" si="1086"/>
        <v>0.158392599866651-1.12896421971811i</v>
      </c>
      <c r="E3713" s="57" t="str">
        <f t="shared" si="1087"/>
        <v>-9.72742177413287-3.70799946715378i</v>
      </c>
      <c r="F3713" s="57" t="str">
        <f t="shared" si="1088"/>
        <v>0.473237869566423-1.322269643129i</v>
      </c>
      <c r="G3713" s="57" t="str">
        <f t="shared" si="1089"/>
        <v>0.123244168846939-0.32871727014589i</v>
      </c>
      <c r="H3713" s="57" t="str">
        <f t="shared" si="1090"/>
        <v>0.00255393305885576-12.3448359507125i</v>
      </c>
      <c r="I3713" s="57" t="str">
        <f t="shared" si="1091"/>
        <v>-0.0460450229261891-0.0164901757872543i</v>
      </c>
      <c r="K3713" s="57" t="str">
        <f t="shared" si="1092"/>
        <v>0.000201103713983619-0.000351579129122973i</v>
      </c>
      <c r="L3713" s="57" t="str">
        <f t="shared" si="1093"/>
        <v>0.000125-0.000453880896894609i</v>
      </c>
      <c r="M3713" s="57" t="str">
        <f t="shared" si="1094"/>
        <v>0.0015-0.000218800943001474i</v>
      </c>
      <c r="N3713" s="57">
        <f t="shared" si="1095"/>
        <v>121.37760918121484</v>
      </c>
      <c r="O3713" s="57">
        <f t="shared" si="1096"/>
        <v>64.424592323127683</v>
      </c>
      <c r="P3713" s="371">
        <f t="shared" si="1097"/>
        <v>-64.424592323127683</v>
      </c>
      <c r="Q3713" s="371">
        <f t="shared" si="1098"/>
        <v>58.622390818785156</v>
      </c>
      <c r="R3713" s="12">
        <f t="shared" si="1099"/>
        <v>-121.37760918121484</v>
      </c>
      <c r="S3713" s="57">
        <f t="shared" si="1100"/>
        <v>1105.465131418277</v>
      </c>
      <c r="T3713" s="12">
        <f t="shared" si="1083"/>
        <v>-64.424592323127683</v>
      </c>
    </row>
    <row r="3714" spans="1:20" x14ac:dyDescent="0.25">
      <c r="A3714" s="57">
        <f t="shared" si="1084"/>
        <v>6972236.4719577106</v>
      </c>
      <c r="B3714" s="12">
        <f t="shared" si="1101"/>
        <v>1109665.8989176666</v>
      </c>
      <c r="C3714" s="57" t="str">
        <f t="shared" si="1085"/>
        <v>0.000309319745953907+0.000505211005467823i</v>
      </c>
      <c r="D3714" s="57" t="str">
        <f t="shared" si="1086"/>
        <v>0.15721976939098-1.12485861059828i</v>
      </c>
      <c r="E3714" s="57" t="str">
        <f t="shared" si="1087"/>
        <v>-9.66039372049152-3.66712182945725i</v>
      </c>
      <c r="F3714" s="57" t="str">
        <f t="shared" si="1088"/>
        <v>0.470099483220622-1.31843624343756i</v>
      </c>
      <c r="G3714" s="57" t="str">
        <f t="shared" si="1089"/>
        <v>0.122426846646873-0.32777814732983i</v>
      </c>
      <c r="H3714" s="57" t="str">
        <f t="shared" si="1090"/>
        <v>0.00252764122329642-12.2980724383293i</v>
      </c>
      <c r="I3714" s="57" t="str">
        <f t="shared" si="1091"/>
        <v>-0.0457376506190312-0.0163187387664189i</v>
      </c>
      <c r="K3714" s="57" t="str">
        <f t="shared" si="1092"/>
        <v>0.000200549952635275-0.000350477153355186i</v>
      </c>
      <c r="L3714" s="57" t="str">
        <f t="shared" si="1093"/>
        <v>0.000125-0.000452162678715489i</v>
      </c>
      <c r="M3714" s="57" t="str">
        <f t="shared" si="1094"/>
        <v>0.0015-0.00021797264694309i</v>
      </c>
      <c r="N3714" s="57">
        <f t="shared" si="1095"/>
        <v>121.4774073216856</v>
      </c>
      <c r="O3714" s="57">
        <f t="shared" si="1096"/>
        <v>64.547957588200958</v>
      </c>
      <c r="P3714" s="371">
        <f t="shared" si="1097"/>
        <v>-64.547957588200958</v>
      </c>
      <c r="Q3714" s="371">
        <f t="shared" si="1098"/>
        <v>58.522592678314396</v>
      </c>
      <c r="R3714" s="12">
        <f t="shared" si="1099"/>
        <v>-121.4774073216856</v>
      </c>
      <c r="S3714" s="57">
        <f t="shared" si="1100"/>
        <v>1109.6658989176667</v>
      </c>
      <c r="T3714" s="12">
        <f t="shared" si="1083"/>
        <v>-64.547957588200958</v>
      </c>
    </row>
    <row r="3715" spans="1:20" x14ac:dyDescent="0.25">
      <c r="A3715" s="57">
        <f t="shared" si="1084"/>
        <v>6998730.9705511509</v>
      </c>
      <c r="B3715" s="12">
        <f t="shared" si="1101"/>
        <v>1113882.6293335538</v>
      </c>
      <c r="C3715" s="57" t="str">
        <f t="shared" si="1085"/>
        <v>0.000305817796866458+0.000497556560143954i</v>
      </c>
      <c r="D3715" s="57" t="str">
        <f t="shared" si="1086"/>
        <v>0.156055445881468-1.12076669143647i</v>
      </c>
      <c r="E3715" s="57" t="str">
        <f t="shared" si="1087"/>
        <v>-9.59377602440973-3.62668625128038i</v>
      </c>
      <c r="F3715" s="57" t="str">
        <f t="shared" si="1088"/>
        <v>0.466979022861758-1.31460624790568i</v>
      </c>
      <c r="G3715" s="57" t="str">
        <f t="shared" si="1089"/>
        <v>0.121614192867283-0.326839686942272i</v>
      </c>
      <c r="H3715" s="57" t="str">
        <f t="shared" si="1090"/>
        <v>0.00250163813051532-12.2514862652798i</v>
      </c>
      <c r="I3715" s="57" t="str">
        <f t="shared" si="1091"/>
        <v>-0.0454320640836363-0.0161489846215213i</v>
      </c>
      <c r="K3715" s="57" t="str">
        <f t="shared" si="1092"/>
        <v>0.00019999915504308-0.000349377262989775i</v>
      </c>
      <c r="L3715" s="57" t="str">
        <f t="shared" si="1093"/>
        <v>0.000125-0.000450450965048307i</v>
      </c>
      <c r="M3715" s="57" t="str">
        <f t="shared" si="1094"/>
        <v>0.0015-0.000217147486494411i</v>
      </c>
      <c r="N3715" s="57">
        <f t="shared" si="1095"/>
        <v>121.57651662659725</v>
      </c>
      <c r="O3715" s="57">
        <f t="shared" si="1096"/>
        <v>64.671347621676148</v>
      </c>
      <c r="P3715" s="371">
        <f t="shared" si="1097"/>
        <v>-64.671347621676148</v>
      </c>
      <c r="Q3715" s="371">
        <f t="shared" si="1098"/>
        <v>58.423483373402753</v>
      </c>
      <c r="R3715" s="12">
        <f t="shared" si="1099"/>
        <v>-121.57651662659725</v>
      </c>
      <c r="S3715" s="57">
        <f t="shared" si="1100"/>
        <v>1113.8826293335537</v>
      </c>
      <c r="T3715" s="12">
        <f t="shared" si="1083"/>
        <v>-64.671347621676148</v>
      </c>
    </row>
    <row r="3716" spans="1:20" x14ac:dyDescent="0.25">
      <c r="A3716" s="57">
        <f t="shared" si="1084"/>
        <v>7025326.1482392456</v>
      </c>
      <c r="B3716" s="12">
        <f t="shared" si="1101"/>
        <v>1118115.3833250215</v>
      </c>
      <c r="C3716" s="57" t="str">
        <f t="shared" si="1085"/>
        <v>0.000302345461362682+0.000490018320907204i</v>
      </c>
      <c r="D3716" s="57" t="str">
        <f t="shared" si="1086"/>
        <v>0.154899570251659-1.11668843043174i</v>
      </c>
      <c r="E3716" s="57" t="str">
        <f t="shared" si="1087"/>
        <v>-9.52756699771055-3.58668812039025i</v>
      </c>
      <c r="F3716" s="57" t="str">
        <f t="shared" si="1088"/>
        <v>0.463876424351384-1.3107797347211i</v>
      </c>
      <c r="G3716" s="57" t="str">
        <f t="shared" si="1089"/>
        <v>0.120806190804753-0.325901910193848i</v>
      </c>
      <c r="H3716" s="57" t="str">
        <f t="shared" si="1090"/>
        <v>0.0024759205355014-12.2050767572828i</v>
      </c>
      <c r="I3716" s="57" t="str">
        <f t="shared" si="1091"/>
        <v>-0.0451282564446521-0.0159808984893635i</v>
      </c>
      <c r="K3716" s="57" t="str">
        <f t="shared" si="1092"/>
        <v>0.000199451313186421-0.000348279465912i</v>
      </c>
      <c r="L3716" s="57" t="str">
        <f t="shared" si="1093"/>
        <v>0.000125-0.000448745731269482i</v>
      </c>
      <c r="M3716" s="57" t="str">
        <f t="shared" si="1094"/>
        <v>0.0015-0.000216325449785228i</v>
      </c>
      <c r="N3716" s="57">
        <f t="shared" si="1095"/>
        <v>121.67493788254141</v>
      </c>
      <c r="O3716" s="57">
        <f t="shared" si="1096"/>
        <v>64.794762063831797</v>
      </c>
      <c r="P3716" s="371">
        <f t="shared" si="1097"/>
        <v>-64.794762063831797</v>
      </c>
      <c r="Q3716" s="371">
        <f t="shared" si="1098"/>
        <v>58.325062117458586</v>
      </c>
      <c r="R3716" s="12">
        <f t="shared" si="1099"/>
        <v>-121.67493788254141</v>
      </c>
      <c r="S3716" s="57">
        <f t="shared" si="1100"/>
        <v>1118.1153833250214</v>
      </c>
      <c r="T3716" s="12">
        <f t="shared" si="1083"/>
        <v>-64.794762063831797</v>
      </c>
    </row>
    <row r="3717" spans="1:20" x14ac:dyDescent="0.25">
      <c r="A3717" s="57">
        <f t="shared" si="1084"/>
        <v>7052022.3876025556</v>
      </c>
      <c r="B3717" s="12">
        <f t="shared" si="1101"/>
        <v>1122364.2217816566</v>
      </c>
      <c r="C3717" s="57" t="str">
        <f t="shared" si="1085"/>
        <v>0.000298902736529933+0.000482594572906406i</v>
      </c>
      <c r="D3717" s="57" t="str">
        <f t="shared" si="1086"/>
        <v>0.153752083786827-1.11262379569397i</v>
      </c>
      <c r="E3717" s="57" t="str">
        <f t="shared" si="1087"/>
        <v>-9.4617649445817-3.54712286931261i</v>
      </c>
      <c r="F3717" s="57" t="str">
        <f t="shared" si="1088"/>
        <v>0.460791623261323-1.30695678126224i</v>
      </c>
      <c r="G3717" s="57" t="str">
        <f t="shared" si="1089"/>
        <v>0.120002823680413-0.3249648380812i</v>
      </c>
      <c r="H3717" s="57" t="str">
        <f t="shared" si="1090"/>
        <v>0.00245048522844558-12.1588432426348i</v>
      </c>
      <c r="I3717" s="57" t="str">
        <f t="shared" si="1091"/>
        <v>-0.0448262208067234-0.0158144656111582i</v>
      </c>
      <c r="K3717" s="57" t="str">
        <f t="shared" si="1092"/>
        <v>0.00019890641896165-0.000347183769909631i</v>
      </c>
      <c r="L3717" s="57" t="str">
        <f t="shared" si="1093"/>
        <v>0.000125-0.000447046952848657i</v>
      </c>
      <c r="M3717" s="57" t="str">
        <f t="shared" si="1094"/>
        <v>0.0015-0.000215506524990265i</v>
      </c>
      <c r="N3717" s="57">
        <f t="shared" si="1095"/>
        <v>121.77267187925111</v>
      </c>
      <c r="O3717" s="57">
        <f t="shared" si="1096"/>
        <v>64.91820055559073</v>
      </c>
      <c r="P3717" s="371">
        <f t="shared" si="1097"/>
        <v>-64.91820055559073</v>
      </c>
      <c r="Q3717" s="371">
        <f t="shared" si="1098"/>
        <v>58.227328120748886</v>
      </c>
      <c r="R3717" s="12">
        <f t="shared" si="1099"/>
        <v>-121.77267187925111</v>
      </c>
      <c r="S3717" s="57">
        <f t="shared" si="1100"/>
        <v>1122.3642217816566</v>
      </c>
      <c r="T3717" s="12">
        <f t="shared" si="1083"/>
        <v>-64.91820055559073</v>
      </c>
    </row>
    <row r="3718" spans="1:20" x14ac:dyDescent="0.25">
      <c r="A3718" s="57">
        <f t="shared" si="1084"/>
        <v>7078820.0726754442</v>
      </c>
      <c r="B3718" s="12">
        <f t="shared" si="1101"/>
        <v>1126629.2058244268</v>
      </c>
      <c r="C3718" s="57" t="str">
        <f t="shared" si="1085"/>
        <v>0.000295489611538225+0.000475283624780917i</v>
      </c>
      <c r="D3718" s="57" t="str">
        <f t="shared" si="1086"/>
        <v>0.152612928142214-1.10857275524618i</v>
      </c>
      <c r="E3718" s="57" t="str">
        <f t="shared" si="1087"/>
        <v>-9.39636816191791-3.50798597496696i</v>
      </c>
      <c r="F3718" s="57" t="str">
        <f t="shared" si="1088"/>
        <v>0.457724554882227-1.30313746410015i</v>
      </c>
      <c r="G3718" s="57" t="str">
        <f t="shared" si="1089"/>
        <v>0.119204074642165-0.324028491387517i</v>
      </c>
      <c r="H3718" s="57" t="str">
        <f t="shared" si="1090"/>
        <v>0.00242532903440254-12.1127850522i</v>
      </c>
      <c r="I3718" s="57" t="str">
        <f t="shared" si="1091"/>
        <v>-0.0445259502552356-0.0156496713322245i</v>
      </c>
      <c r="K3718" s="57" t="str">
        <f t="shared" si="1092"/>
        <v>0.000198364464183653-0.000346090182672743i</v>
      </c>
      <c r="L3718" s="57" t="str">
        <f t="shared" si="1093"/>
        <v>0.000125-0.000445354605348334i</v>
      </c>
      <c r="M3718" s="57" t="str">
        <f t="shared" si="1094"/>
        <v>0.0015-0.000214690700329014i</v>
      </c>
      <c r="N3718" s="57">
        <f t="shared" si="1095"/>
        <v>121.86971940959208</v>
      </c>
      <c r="O3718" s="57">
        <f t="shared" si="1096"/>
        <v>65.041662738516976</v>
      </c>
      <c r="P3718" s="371">
        <f t="shared" si="1097"/>
        <v>-65.041662738516976</v>
      </c>
      <c r="Q3718" s="371">
        <f t="shared" si="1098"/>
        <v>58.130280590407914</v>
      </c>
      <c r="R3718" s="12">
        <f t="shared" si="1099"/>
        <v>-121.86971940959208</v>
      </c>
      <c r="S3718" s="57">
        <f t="shared" si="1100"/>
        <v>1126.6292058244269</v>
      </c>
      <c r="T3718" s="12">
        <f t="shared" si="1083"/>
        <v>-65.041662738516976</v>
      </c>
    </row>
    <row r="3719" spans="1:20" x14ac:dyDescent="0.25">
      <c r="A3719" s="57">
        <f t="shared" si="1084"/>
        <v>7105719.5889516119</v>
      </c>
      <c r="B3719" s="12">
        <f t="shared" si="1101"/>
        <v>1130910.3968065598</v>
      </c>
      <c r="C3719" s="57" t="str">
        <f t="shared" si="1085"/>
        <v>0.000292106067888277+0.000468083808388998i</v>
      </c>
      <c r="D3719" s="57" t="str">
        <f t="shared" si="1086"/>
        <v>0.151482045341274-1.10453527702698i</v>
      </c>
      <c r="E3719" s="57" t="str">
        <f t="shared" si="1087"/>
        <v>-9.33137493965705-3.46927295830292i</v>
      </c>
      <c r="F3719" s="57" t="str">
        <f t="shared" si="1088"/>
        <v>0.454675154232061-1.29932185900066i</v>
      </c>
      <c r="G3719" s="57" t="str">
        <f t="shared" si="1089"/>
        <v>0.1184099267669-0.323092890683094i</v>
      </c>
      <c r="H3719" s="57" t="str">
        <f t="shared" si="1090"/>
        <v>0.00240044881295511-12.0669015194006i</v>
      </c>
      <c r="I3719" s="57" t="str">
        <f t="shared" si="1091"/>
        <v>-0.0442274378570556-0.0154865011016772i</v>
      </c>
      <c r="K3719" s="57" t="str">
        <f t="shared" si="1092"/>
        <v>0.000197825440587427-0.000344998711793524i</v>
      </c>
      <c r="L3719" s="57" t="str">
        <f t="shared" si="1093"/>
        <v>0.000125-0.000443668664423524i</v>
      </c>
      <c r="M3719" s="57" t="str">
        <f t="shared" si="1094"/>
        <v>0.0015-0.000213877964065565i</v>
      </c>
      <c r="N3719" s="57">
        <f t="shared" si="1095"/>
        <v>121.96608126955411</v>
      </c>
      <c r="O3719" s="57">
        <f t="shared" si="1096"/>
        <v>65.165148254811399</v>
      </c>
      <c r="P3719" s="371">
        <f t="shared" si="1097"/>
        <v>-65.165148254811399</v>
      </c>
      <c r="Q3719" s="371">
        <f t="shared" si="1098"/>
        <v>58.03391873044589</v>
      </c>
      <c r="R3719" s="12">
        <f t="shared" si="1099"/>
        <v>-121.96608126955411</v>
      </c>
      <c r="S3719" s="57">
        <f t="shared" si="1100"/>
        <v>1130.9103968065597</v>
      </c>
      <c r="T3719" s="12">
        <f t="shared" si="1083"/>
        <v>-65.165148254811399</v>
      </c>
    </row>
    <row r="3720" spans="1:20" x14ac:dyDescent="0.25">
      <c r="A3720" s="57">
        <f t="shared" si="1084"/>
        <v>7132721.323389628</v>
      </c>
      <c r="B3720" s="12">
        <f t="shared" si="1101"/>
        <v>1135207.8563144247</v>
      </c>
      <c r="C3720" s="57" t="str">
        <f t="shared" si="1085"/>
        <v>0.000288752079654117+0.000460993478538014i</v>
      </c>
      <c r="D3720" s="57" t="str">
        <f t="shared" si="1086"/>
        <v>0.15035937777391-1.10051132889288i</v>
      </c>
      <c r="E3720" s="57" t="str">
        <f t="shared" si="1087"/>
        <v>-9.2667835611104-3.43097938393838i</v>
      </c>
      <c r="F3720" s="57" t="str">
        <f t="shared" si="1088"/>
        <v>0.451643356064535-1.29551004092652i</v>
      </c>
      <c r="G3720" s="57" t="str">
        <f t="shared" si="1089"/>
        <v>0.117620363062687-0.322158056325911i</v>
      </c>
      <c r="H3720" s="57" t="str">
        <f t="shared" si="1090"/>
        <v>0.00237584145788102-12.0211919802069i</v>
      </c>
      <c r="I3720" s="57" t="str">
        <f t="shared" si="1091"/>
        <v>-0.0439306766612622-0.0153249404721109i</v>
      </c>
      <c r="K3720" s="57" t="str">
        <f t="shared" si="1092"/>
        <v>0.000197289339829641-0.000343909364766116i</v>
      </c>
      <c r="L3720" s="57" t="str">
        <f t="shared" si="1093"/>
        <v>0.000125-0.000441989105821403i</v>
      </c>
      <c r="M3720" s="57" t="str">
        <f t="shared" si="1094"/>
        <v>0.0015-0.000213068304508433i</v>
      </c>
      <c r="N3720" s="57">
        <f t="shared" si="1095"/>
        <v>122.06175825824292</v>
      </c>
      <c r="O3720" s="57">
        <f t="shared" si="1096"/>
        <v>65.28865674730757</v>
      </c>
      <c r="P3720" s="371">
        <f t="shared" si="1097"/>
        <v>-65.28865674730757</v>
      </c>
      <c r="Q3720" s="371">
        <f t="shared" si="1098"/>
        <v>57.938241741757089</v>
      </c>
      <c r="R3720" s="12">
        <f t="shared" si="1099"/>
        <v>-122.06175825824292</v>
      </c>
      <c r="S3720" s="57">
        <f t="shared" si="1100"/>
        <v>1135.2078563144246</v>
      </c>
      <c r="T3720" s="12">
        <f t="shared" si="1083"/>
        <v>-65.28865674730757</v>
      </c>
    </row>
    <row r="3721" spans="1:20" x14ac:dyDescent="0.25">
      <c r="A3721" s="57">
        <f t="shared" si="1084"/>
        <v>7159825.6644185083</v>
      </c>
      <c r="B3721" s="12">
        <f t="shared" si="1101"/>
        <v>1139521.6461684194</v>
      </c>
      <c r="C3721" s="57" t="str">
        <f t="shared" si="1085"/>
        <v>0.000285427613720332+0.000454011012716442i</v>
      </c>
      <c r="D3721" s="57" t="str">
        <f t="shared" si="1086"/>
        <v>0.14924486819471-1.09650087862061i</v>
      </c>
      <c r="E3721" s="57" t="str">
        <f t="shared" si="1087"/>
        <v>-9.20259230328585-3.39310085979865i</v>
      </c>
      <c r="F3721" s="57" t="str">
        <f t="shared" si="1088"/>
        <v>0.448629094877409-1.29170208403967i</v>
      </c>
      <c r="G3721" s="57" t="str">
        <f t="shared" si="1089"/>
        <v>0.116835366470941-0.321224008462229i</v>
      </c>
      <c r="H3721" s="57" t="str">
        <f t="shared" si="1090"/>
        <v>0.00235150389682173-11.9756557731272i</v>
      </c>
      <c r="I3721" s="57" t="str">
        <f t="shared" si="1091"/>
        <v>-0.0436356596998711-0.0151649750992751i</v>
      </c>
      <c r="K3721" s="57" t="str">
        <f t="shared" si="1092"/>
        <v>0.000196756153490178-0.00034282214898646i</v>
      </c>
      <c r="L3721" s="57" t="str">
        <f t="shared" si="1093"/>
        <v>0.000125-0.000440315905380955i</v>
      </c>
      <c r="M3721" s="57" t="str">
        <f t="shared" si="1094"/>
        <v>0.0015-0.000212261710010394i</v>
      </c>
      <c r="N3721" s="57">
        <f t="shared" si="1095"/>
        <v>122.1567511778746</v>
      </c>
      <c r="O3721" s="57">
        <f t="shared" si="1096"/>
        <v>65.412187859468887</v>
      </c>
      <c r="P3721" s="371">
        <f t="shared" si="1097"/>
        <v>-65.412187859468887</v>
      </c>
      <c r="Q3721" s="371">
        <f t="shared" si="1098"/>
        <v>57.843248822125403</v>
      </c>
      <c r="R3721" s="12">
        <f t="shared" si="1099"/>
        <v>-122.1567511778746</v>
      </c>
      <c r="S3721" s="57">
        <f t="shared" si="1100"/>
        <v>1139.5216461684195</v>
      </c>
      <c r="T3721" s="12">
        <f t="shared" si="1083"/>
        <v>-65.412187859468887</v>
      </c>
    </row>
    <row r="3722" spans="1:20" x14ac:dyDescent="0.25">
      <c r="A3722" s="57">
        <f t="shared" si="1084"/>
        <v>7187033.0019432977</v>
      </c>
      <c r="B3722" s="12">
        <f t="shared" si="1101"/>
        <v>1143851.8284238593</v>
      </c>
      <c r="C3722" s="57" t="str">
        <f t="shared" si="1085"/>
        <v>0.000282132630014093+0.00044713481082788i</v>
      </c>
      <c r="D3722" s="57" t="str">
        <f t="shared" si="1086"/>
        <v>0.148138459721188-1.09250389390946i</v>
      </c>
      <c r="E3722" s="57" t="str">
        <f t="shared" si="1087"/>
        <v>-9.13879943720595-3.3556330367578i</v>
      </c>
      <c r="F3722" s="57" t="str">
        <f t="shared" si="1088"/>
        <v>0.44563230492078-1.28789806170354i</v>
      </c>
      <c r="G3722" s="57" t="str">
        <f t="shared" si="1089"/>
        <v>0.116054919868576-0.320290767027204i</v>
      </c>
      <c r="H3722" s="57" t="str">
        <f t="shared" si="1090"/>
        <v>0.00232743309095392-11.9302922391982i</v>
      </c>
      <c r="I3722" s="57" t="str">
        <f t="shared" si="1091"/>
        <v>-0.0433423799885523-0.0150065907417462i</v>
      </c>
      <c r="K3722" s="57" t="str">
        <f t="shared" si="1092"/>
        <v>0.000196225873073687-0.000341737071752168i</v>
      </c>
      <c r="L3722" s="57" t="str">
        <f t="shared" si="1093"/>
        <v>0.000125-0.000438649039032632i</v>
      </c>
      <c r="M3722" s="57" t="str">
        <f t="shared" si="1094"/>
        <v>0.0015-0.000211458168968314i</v>
      </c>
      <c r="N3722" s="57">
        <f t="shared" si="1095"/>
        <v>122.25106083376612</v>
      </c>
      <c r="O3722" s="57">
        <f t="shared" si="1096"/>
        <v>65.535741235383668</v>
      </c>
      <c r="P3722" s="371">
        <f t="shared" si="1097"/>
        <v>-65.535741235383668</v>
      </c>
      <c r="Q3722" s="371">
        <f t="shared" si="1098"/>
        <v>57.748939166233882</v>
      </c>
      <c r="R3722" s="12">
        <f t="shared" si="1099"/>
        <v>-122.25106083376612</v>
      </c>
      <c r="S3722" s="57">
        <f t="shared" si="1100"/>
        <v>1143.8518284238594</v>
      </c>
      <c r="T3722" s="12">
        <f t="shared" si="1083"/>
        <v>-65.535741235383668</v>
      </c>
    </row>
    <row r="3723" spans="1:20" x14ac:dyDescent="0.25">
      <c r="A3723" s="57">
        <f t="shared" si="1084"/>
        <v>7214343.727350682</v>
      </c>
      <c r="B3723" s="12">
        <f t="shared" si="1101"/>
        <v>1148198.46537187</v>
      </c>
      <c r="C3723" s="57" t="str">
        <f t="shared" si="1085"/>
        <v>0.000278867081732011+0.000440363294926878i</v>
      </c>
      <c r="D3723" s="57" t="str">
        <f t="shared" si="1086"/>
        <v>0.147040095832022-1.08852034238349i</v>
      </c>
      <c r="E3723" s="57" t="str">
        <f t="shared" si="1087"/>
        <v>-9.07540322822018-3.31857160828118i</v>
      </c>
      <c r="F3723" s="57" t="str">
        <f t="shared" si="1088"/>
        <v>0.442652920205242-1.28409804648544i</v>
      </c>
      <c r="G3723" s="57" t="str">
        <f t="shared" si="1089"/>
        <v>0.115279006070135-0.319358351745522i</v>
      </c>
      <c r="H3723" s="57" t="str">
        <f t="shared" si="1090"/>
        <v>0.00230362603466327-11.8851007219756i</v>
      </c>
      <c r="I3723" s="57" t="str">
        <f t="shared" si="1091"/>
        <v>-0.0430508305273436-0.0148497732605926i</v>
      </c>
      <c r="K3723" s="57" t="str">
        <f t="shared" si="1092"/>
        <v>0.000195698490011108-0.000340654140262397i</v>
      </c>
      <c r="L3723" s="57" t="str">
        <f t="shared" si="1093"/>
        <v>0.000125-0.000436988482797998i</v>
      </c>
      <c r="M3723" s="57" t="str">
        <f t="shared" si="1094"/>
        <v>0.0015-0.000210657669822987i</v>
      </c>
      <c r="N3723" s="57">
        <f t="shared" si="1095"/>
        <v>122.34468803432992</v>
      </c>
      <c r="O3723" s="57">
        <f t="shared" si="1096"/>
        <v>65.659316519761859</v>
      </c>
      <c r="P3723" s="371">
        <f t="shared" si="1097"/>
        <v>-65.659316519761859</v>
      </c>
      <c r="Q3723" s="371">
        <f t="shared" si="1098"/>
        <v>57.655311965670073</v>
      </c>
      <c r="R3723" s="12">
        <f t="shared" si="1099"/>
        <v>-122.34468803432992</v>
      </c>
      <c r="S3723" s="57">
        <f t="shared" si="1100"/>
        <v>1148.19846537187</v>
      </c>
      <c r="T3723" s="12">
        <f t="shared" si="1083"/>
        <v>-65.659316519761859</v>
      </c>
    </row>
    <row r="3724" spans="1:20" x14ac:dyDescent="0.25">
      <c r="A3724" s="57">
        <f t="shared" si="1084"/>
        <v>7241758.2335146144</v>
      </c>
      <c r="B3724" s="12">
        <f t="shared" si="1101"/>
        <v>1152561.619540283</v>
      </c>
      <c r="C3724" s="57" t="str">
        <f t="shared" si="1085"/>
        <v>0.000275630915561948+0.000433694908956747i</v>
      </c>
      <c r="D3724" s="57" t="str">
        <f t="shared" si="1086"/>
        <v>0.145949720365291-1.08455019159386i</v>
      </c>
      <c r="E3724" s="57" t="str">
        <f t="shared" si="1087"/>
        <v>-9.0124019363101-3.28191231006947i</v>
      </c>
      <c r="F3724" s="57" t="str">
        <f t="shared" si="1088"/>
        <v>0.439690874509986-1.28030211015902i</v>
      </c>
      <c r="G3724" s="57" t="str">
        <f t="shared" si="1089"/>
        <v>0.114507607829895-0.318426782132047i</v>
      </c>
      <c r="H3724" s="57" t="str">
        <f t="shared" si="1090"/>
        <v>0.00228007975522056-11.8400805675238i</v>
      </c>
      <c r="I3724" s="57" t="str">
        <f t="shared" si="1091"/>
        <v>-0.0427610043013518-0.0146945086190327i</v>
      </c>
      <c r="K3724" s="57" t="str">
        <f t="shared" si="1092"/>
        <v>0.000195173995661201-0.000339573361617767i</v>
      </c>
      <c r="L3724" s="57" t="str">
        <f t="shared" si="1093"/>
        <v>0.000125-0.000435334212789398i</v>
      </c>
      <c r="M3724" s="57" t="str">
        <f t="shared" si="1094"/>
        <v>0.0015-0.000209860201058962i</v>
      </c>
      <c r="N3724" s="57">
        <f t="shared" si="1095"/>
        <v>122.43763359106831</v>
      </c>
      <c r="O3724" s="57">
        <f t="shared" si="1096"/>
        <v>65.782913357930738</v>
      </c>
      <c r="P3724" s="371">
        <f t="shared" si="1097"/>
        <v>-65.782913357930738</v>
      </c>
      <c r="Q3724" s="371">
        <f t="shared" si="1098"/>
        <v>57.562366408931688</v>
      </c>
      <c r="R3724" s="12">
        <f t="shared" si="1099"/>
        <v>-122.43763359106831</v>
      </c>
      <c r="S3724" s="57">
        <f t="shared" si="1100"/>
        <v>1152.5616195402829</v>
      </c>
      <c r="T3724" s="12">
        <f t="shared" si="1083"/>
        <v>-65.782913357930738</v>
      </c>
    </row>
    <row r="3725" spans="1:20" x14ac:dyDescent="0.25">
      <c r="A3725" s="57">
        <f t="shared" si="1084"/>
        <v>7269276.9148019692</v>
      </c>
      <c r="B3725" s="12">
        <f t="shared" si="1101"/>
        <v>1156941.353694536</v>
      </c>
      <c r="C3725" s="57" t="str">
        <f t="shared" si="1085"/>
        <v>0.0002724240718998+0.000427128118489275i</v>
      </c>
      <c r="D3725" s="57" t="str">
        <f t="shared" si="1086"/>
        <v>0.144867277516716-1.08059340902097i</v>
      </c>
      <c r="E3725" s="57" t="str">
        <f t="shared" si="1087"/>
        <v>-8.94979381638966-3.2456509197047i</v>
      </c>
      <c r="F3725" s="57" t="str">
        <f t="shared" si="1088"/>
        <v>0.436746101390836-1.27651032370677i</v>
      </c>
      <c r="G3725" s="57" t="str">
        <f t="shared" si="1089"/>
        <v>0.113740707843964-0.317496077492491i</v>
      </c>
      <c r="H3725" s="57" t="str">
        <f t="shared" si="1090"/>
        <v>0.00225679131245991-11.7952311244063i</v>
      </c>
      <c r="I3725" s="57" t="str">
        <f t="shared" si="1091"/>
        <v>-0.0424728942814499-0.0145407828820889i</v>
      </c>
      <c r="K3725" s="57" t="str">
        <f t="shared" si="1092"/>
        <v>0.000194652381312055-0.000338494742820274i</v>
      </c>
      <c r="L3725" s="57" t="str">
        <f t="shared" si="1093"/>
        <v>0.000125-0.000433686205209604i</v>
      </c>
      <c r="M3725" s="57" t="str">
        <f t="shared" si="1094"/>
        <v>0.0015-0.000209065751204386i</v>
      </c>
      <c r="N3725" s="57">
        <f t="shared" si="1095"/>
        <v>122.5298983185659</v>
      </c>
      <c r="O3725" s="57">
        <f t="shared" si="1096"/>
        <v>65.906531395831806</v>
      </c>
      <c r="P3725" s="371">
        <f t="shared" si="1097"/>
        <v>-65.906531395831806</v>
      </c>
      <c r="Q3725" s="371">
        <f t="shared" si="1098"/>
        <v>57.470101681434102</v>
      </c>
      <c r="R3725" s="12">
        <f t="shared" si="1099"/>
        <v>-122.5298983185659</v>
      </c>
      <c r="S3725" s="57">
        <f t="shared" si="1100"/>
        <v>1156.941353694536</v>
      </c>
      <c r="T3725" s="12">
        <f t="shared" si="1083"/>
        <v>-65.906531395831806</v>
      </c>
    </row>
    <row r="3726" spans="1:20" x14ac:dyDescent="0.25">
      <c r="A3726" s="57">
        <f t="shared" si="1084"/>
        <v>7296900.1670782184</v>
      </c>
      <c r="B3726" s="12">
        <f t="shared" si="1101"/>
        <v>1161337.7308385754</v>
      </c>
      <c r="C3726" s="57" t="str">
        <f t="shared" si="1085"/>
        <v>0.00026924648506145+0.000420661410466459i</v>
      </c>
      <c r="D3726" s="57" t="str">
        <f t="shared" si="1086"/>
        <v>0.143792711837893-1.07664996207668i</v>
      </c>
      <c r="E3726" s="57" t="str">
        <f t="shared" si="1087"/>
        <v>-8.88757711860031-3.20978325629778i</v>
      </c>
      <c r="F3726" s="57" t="str">
        <f t="shared" si="1088"/>
        <v>0.433818534188169-1.27272275732261i</v>
      </c>
      <c r="G3726" s="57" t="str">
        <f t="shared" si="1089"/>
        <v>0.112978288752341-0.316566256924098i</v>
      </c>
      <c r="H3726" s="57" t="str">
        <f t="shared" si="1090"/>
        <v>0.00223375779845977-11.7505517436767i</v>
      </c>
      <c r="I3726" s="57" t="str">
        <f t="shared" si="1091"/>
        <v>-0.0421864934249696-0.0143885822162358i</v>
      </c>
      <c r="K3726" s="57" t="str">
        <f t="shared" si="1092"/>
        <v>0.000194133638182588-0.000337418290773209i</v>
      </c>
      <c r="L3726" s="57" t="str">
        <f t="shared" si="1093"/>
        <v>0.000125-0.000432044436351467i</v>
      </c>
      <c r="M3726" s="57" t="str">
        <f t="shared" si="1094"/>
        <v>0.0015-0.000208274308830829i</v>
      </c>
      <c r="N3726" s="57">
        <f t="shared" si="1095"/>
        <v>122.62148303448518</v>
      </c>
      <c r="O3726" s="57">
        <f t="shared" si="1096"/>
        <v>66.030170280016435</v>
      </c>
      <c r="P3726" s="371">
        <f t="shared" si="1097"/>
        <v>-66.030170280016435</v>
      </c>
      <c r="Q3726" s="371">
        <f t="shared" si="1098"/>
        <v>57.37851696551482</v>
      </c>
      <c r="R3726" s="12">
        <f t="shared" si="1099"/>
        <v>-122.62148303448518</v>
      </c>
      <c r="S3726" s="57">
        <f t="shared" si="1100"/>
        <v>1161.3377308385755</v>
      </c>
      <c r="T3726" s="12">
        <f t="shared" si="1083"/>
        <v>-66.030170280016435</v>
      </c>
    </row>
    <row r="3727" spans="1:20" x14ac:dyDescent="0.25">
      <c r="A3727" s="57">
        <f t="shared" si="1084"/>
        <v>7324628.3877131157</v>
      </c>
      <c r="B3727" s="12">
        <f t="shared" si="1101"/>
        <v>1165750.8142157621</v>
      </c>
      <c r="C3727" s="57" t="str">
        <f t="shared" si="1085"/>
        <v>0.000266098083489897+0.000414293292944207i</v>
      </c>
      <c r="D3727" s="57" t="str">
        <f t="shared" si="1086"/>
        <v>0.142725968234537-1.07271981810652i</v>
      </c>
      <c r="E3727" s="57" t="str">
        <f t="shared" si="1087"/>
        <v>-8.82575008859886-3.17430518013755i</v>
      </c>
      <c r="F3727" s="57" t="str">
        <f t="shared" si="1088"/>
        <v>0.430908106034801-1.26893948041456i</v>
      </c>
      <c r="G3727" s="57" t="str">
        <f t="shared" si="1089"/>
        <v>0.11222033314097-0.315637339316343i</v>
      </c>
      <c r="H3727" s="57" t="str">
        <f t="shared" si="1090"/>
        <v>0.00221097633722597-11.7060417788682i</v>
      </c>
      <c r="I3727" s="57" t="str">
        <f t="shared" si="1091"/>
        <v>-0.0419017946763818-0.0142378928890417i</v>
      </c>
      <c r="K3727" s="57" t="str">
        <f t="shared" si="1092"/>
        <v>0.000193617757424052-0.000336344012281145i</v>
      </c>
      <c r="L3727" s="57" t="str">
        <f t="shared" si="1093"/>
        <v>0.000125-0.000430408882597596i</v>
      </c>
      <c r="M3727" s="57" t="str">
        <f t="shared" si="1094"/>
        <v>0.0015-0.000207485862553127i</v>
      </c>
      <c r="N3727" s="57">
        <f t="shared" si="1095"/>
        <v>122.71238855956126</v>
      </c>
      <c r="O3727" s="57">
        <f t="shared" si="1096"/>
        <v>66.153829657641879</v>
      </c>
      <c r="P3727" s="371">
        <f t="shared" si="1097"/>
        <v>-66.153829657641879</v>
      </c>
      <c r="Q3727" s="371">
        <f t="shared" si="1098"/>
        <v>57.287611440438738</v>
      </c>
      <c r="R3727" s="12">
        <f t="shared" si="1099"/>
        <v>-122.71238855956126</v>
      </c>
      <c r="S3727" s="57">
        <f t="shared" si="1100"/>
        <v>1165.7508142157621</v>
      </c>
      <c r="T3727" s="12">
        <f t="shared" si="1083"/>
        <v>-66.153829657641879</v>
      </c>
    </row>
    <row r="3728" spans="1:20" x14ac:dyDescent="0.25">
      <c r="A3728" s="57">
        <f t="shared" si="1084"/>
        <v>7352461.9755864255</v>
      </c>
      <c r="B3728" s="12">
        <f t="shared" si="1101"/>
        <v>1170180.667309782</v>
      </c>
      <c r="C3728" s="57" t="str">
        <f t="shared" si="1085"/>
        <v>0.000262978789957638+0.000408022294837987i</v>
      </c>
      <c r="D3728" s="57" t="str">
        <f t="shared" si="1086"/>
        <v>0.141666991964722-1.06880294439177i</v>
      </c>
      <c r="E3728" s="57" t="str">
        <f t="shared" si="1087"/>
        <v>-8.76431096784129-3.13921259234167i</v>
      </c>
      <c r="F3728" s="57" t="str">
        <f t="shared" si="1088"/>
        <v>0.42801474986374-1.26516056160738i</v>
      </c>
      <c r="G3728" s="57" t="str">
        <f t="shared" si="1089"/>
        <v>0.111466823543763-0.31470934335165i</v>
      </c>
      <c r="H3728" s="57" t="str">
        <f t="shared" si="1090"/>
        <v>0.00218844408437722-11.6617005859846i</v>
      </c>
      <c r="I3728" s="57" t="str">
        <f t="shared" si="1091"/>
        <v>-0.0416187909679725-0.014088701268806i</v>
      </c>
      <c r="K3728" s="57" t="str">
        <f t="shared" si="1092"/>
        <v>0.000193104730121502-0.000335271914049869i</v>
      </c>
      <c r="L3728" s="57" t="str">
        <f t="shared" si="1093"/>
        <v>0.000125-0.000428779520420001i</v>
      </c>
      <c r="M3728" s="57" t="str">
        <f t="shared" si="1094"/>
        <v>0.0015-0.000206700401029216i</v>
      </c>
      <c r="N3728" s="57">
        <f t="shared" si="1095"/>
        <v>122.8026157175974</v>
      </c>
      <c r="O3728" s="57">
        <f t="shared" si="1096"/>
        <v>66.277509176468342</v>
      </c>
      <c r="P3728" s="371">
        <f t="shared" si="1097"/>
        <v>-66.277509176468342</v>
      </c>
      <c r="Q3728" s="371">
        <f t="shared" si="1098"/>
        <v>57.197384282402595</v>
      </c>
      <c r="R3728" s="12">
        <f t="shared" si="1099"/>
        <v>-122.8026157175974</v>
      </c>
      <c r="S3728" s="57">
        <f t="shared" si="1100"/>
        <v>1170.1806673097819</v>
      </c>
      <c r="T3728" s="12">
        <f t="shared" si="1083"/>
        <v>-66.277509176468342</v>
      </c>
    </row>
    <row r="3729" spans="1:20" x14ac:dyDescent="0.25">
      <c r="A3729" s="57">
        <f t="shared" si="1084"/>
        <v>7380401.331093655</v>
      </c>
      <c r="B3729" s="12">
        <f t="shared" si="1101"/>
        <v>1174627.3538455593</v>
      </c>
      <c r="C3729" s="57" t="str">
        <f t="shared" si="1085"/>
        <v>0.000259888521764467+0.000401846965670586i</v>
      </c>
      <c r="D3729" s="57" t="str">
        <f t="shared" si="1086"/>
        <v>0.140615728637117-1.06489930815161i</v>
      </c>
      <c r="E3729" s="57" t="str">
        <f t="shared" si="1087"/>
        <v>-8.70325799386082-3.10450143450956i</v>
      </c>
      <c r="F3729" s="57" t="str">
        <f t="shared" si="1088"/>
        <v>0.425138398415932-1.26138606874544i</v>
      </c>
      <c r="G3729" s="57" t="str">
        <f t="shared" si="1089"/>
        <v>0.110717742444609-0.313782287506127i</v>
      </c>
      <c r="H3729" s="57" t="str">
        <f t="shared" si="1090"/>
        <v>0.00216615822683282-11.6175275234908i</v>
      </c>
      <c r="I3729" s="57" t="str">
        <f t="shared" si="1091"/>
        <v>-0.0413374752205149-0.0139409938241924i</v>
      </c>
      <c r="K3729" s="57" t="str">
        <f t="shared" si="1092"/>
        <v>0.000192594547295278-0.000334202002686386i</v>
      </c>
      <c r="L3729" s="57" t="str">
        <f t="shared" si="1093"/>
        <v>0.000125-0.000427156326379757i</v>
      </c>
      <c r="M3729" s="57" t="str">
        <f t="shared" si="1094"/>
        <v>0.0015-0.000205917912959968i</v>
      </c>
      <c r="N3729" s="57">
        <f t="shared" si="1095"/>
        <v>122.89216533545974</v>
      </c>
      <c r="O3729" s="57">
        <f t="shared" si="1096"/>
        <v>66.401208484854209</v>
      </c>
      <c r="P3729" s="371">
        <f t="shared" si="1097"/>
        <v>-66.401208484854209</v>
      </c>
      <c r="Q3729" s="371">
        <f t="shared" si="1098"/>
        <v>57.107834664540256</v>
      </c>
      <c r="R3729" s="12">
        <f t="shared" si="1099"/>
        <v>-122.89216533545974</v>
      </c>
      <c r="S3729" s="57">
        <f t="shared" si="1100"/>
        <v>1174.6273538455594</v>
      </c>
      <c r="T3729" s="12">
        <f t="shared" si="1083"/>
        <v>-66.401208484854209</v>
      </c>
    </row>
    <row r="3730" spans="1:20" x14ac:dyDescent="0.25">
      <c r="A3730" s="57">
        <f t="shared" si="1084"/>
        <v>7408446.8561518108</v>
      </c>
      <c r="B3730" s="12">
        <f t="shared" si="1101"/>
        <v>1179090.9377901724</v>
      </c>
      <c r="C3730" s="57" t="str">
        <f t="shared" si="1085"/>
        <v>0.000256827190930685+0.000395765875321799i</v>
      </c>
      <c r="D3730" s="57" t="str">
        <f t="shared" si="1086"/>
        <v>0.139572124209233-1.06100887654524i</v>
      </c>
      <c r="E3730" s="57" t="str">
        <f t="shared" si="1087"/>
        <v>-8.64258940053948-3.07016768837635i</v>
      </c>
      <c r="F3730" s="57" t="str">
        <f t="shared" si="1088"/>
        <v>0.422278984247853-1.25761606889545i</v>
      </c>
      <c r="G3730" s="57" t="str">
        <f t="shared" si="1089"/>
        <v>0.109973072279355-0.312856190050309i</v>
      </c>
      <c r="H3730" s="57" t="str">
        <f t="shared" si="1090"/>
        <v>0.00214411598250283-11.5735219523028i</v>
      </c>
      <c r="I3730" s="57" t="str">
        <f t="shared" si="1091"/>
        <v>-0.0410578403439265-0.0137947571238541i</v>
      </c>
      <c r="K3730" s="57" t="str">
        <f t="shared" si="1092"/>
        <v>0.000192087199902465-0.000333134284698917i</v>
      </c>
      <c r="L3730" s="57" t="str">
        <f t="shared" si="1093"/>
        <v>0.000125-0.000425539277126676i</v>
      </c>
      <c r="M3730" s="57" t="str">
        <f t="shared" si="1094"/>
        <v>0.0015-0.00020513838708903i</v>
      </c>
      <c r="N3730" s="57">
        <f t="shared" si="1095"/>
        <v>122.98103824307461</v>
      </c>
      <c r="O3730" s="57">
        <f t="shared" si="1096"/>
        <v>66.52492723175294</v>
      </c>
      <c r="P3730" s="371">
        <f t="shared" si="1097"/>
        <v>-66.52492723175294</v>
      </c>
      <c r="Q3730" s="371">
        <f t="shared" si="1098"/>
        <v>57.018961756925393</v>
      </c>
      <c r="R3730" s="12">
        <f t="shared" si="1099"/>
        <v>-122.98103824307461</v>
      </c>
      <c r="S3730" s="57">
        <f t="shared" si="1100"/>
        <v>1179.0909377901723</v>
      </c>
      <c r="T3730" s="12">
        <f t="shared" si="1083"/>
        <v>-66.52492723175294</v>
      </c>
    </row>
    <row r="3731" spans="1:20" x14ac:dyDescent="0.25">
      <c r="A3731" s="57">
        <f t="shared" si="1084"/>
        <v>7436598.954205187</v>
      </c>
      <c r="B3731" s="12">
        <f t="shared" si="1101"/>
        <v>1183571.483353775</v>
      </c>
      <c r="C3731" s="57" t="str">
        <f t="shared" si="1085"/>
        <v>0.000253794704385872+0.00038977761378023i</v>
      </c>
      <c r="D3731" s="57" t="str">
        <f t="shared" si="1086"/>
        <v>0.138536124985664-1.0571316166739i</v>
      </c>
      <c r="E3731" s="57" t="str">
        <f t="shared" si="1087"/>
        <v>-8.58230341837639-3.03620737546947i</v>
      </c>
      <c r="F3731" s="57" t="str">
        <f t="shared" si="1088"/>
        <v>0.419436439739067-1.25385062834942i</v>
      </c>
      <c r="G3731" s="57" t="str">
        <f t="shared" si="1089"/>
        <v>0.109232795437781-0.311931069049925i</v>
      </c>
      <c r="H3731" s="57" t="str">
        <f t="shared" si="1090"/>
        <v>0.00212231459998059-11.5296832357789i</v>
      </c>
      <c r="I3731" s="57" t="str">
        <f t="shared" si="1091"/>
        <v>-0.0407798792379286-0.0136499778360572i</v>
      </c>
      <c r="K3731" s="57" t="str">
        <f t="shared" si="1092"/>
        <v>0.000191582678838344-0.00033206876649691i</v>
      </c>
      <c r="L3731" s="57" t="str">
        <f t="shared" si="1093"/>
        <v>0.000125-0.000423928349398961i</v>
      </c>
      <c r="M3731" s="57" t="str">
        <f t="shared" si="1094"/>
        <v>0.0015-0.00020436181220266i</v>
      </c>
      <c r="N3731" s="57">
        <f t="shared" si="1095"/>
        <v>123.06923527342445</v>
      </c>
      <c r="O3731" s="57">
        <f t="shared" si="1096"/>
        <v>66.64866506670873</v>
      </c>
      <c r="P3731" s="371">
        <f t="shared" si="1097"/>
        <v>-66.64866506670873</v>
      </c>
      <c r="Q3731" s="371">
        <f t="shared" si="1098"/>
        <v>56.930764726575539</v>
      </c>
      <c r="R3731" s="12">
        <f t="shared" si="1099"/>
        <v>-123.06923527342445</v>
      </c>
      <c r="S3731" s="57">
        <f t="shared" si="1100"/>
        <v>1183.571483353775</v>
      </c>
      <c r="T3731" s="12">
        <f t="shared" si="1083"/>
        <v>-66.64866506670873</v>
      </c>
    </row>
    <row r="3732" spans="1:20" x14ac:dyDescent="0.25">
      <c r="A3732" s="57">
        <f t="shared" si="1084"/>
        <v>7464858.0302311666</v>
      </c>
      <c r="B3732" s="12">
        <f t="shared" si="1101"/>
        <v>1188069.0549905193</v>
      </c>
      <c r="C3732" s="57" t="str">
        <f t="shared" si="1085"/>
        <v>0.000250790964153229+0.000383880790897074i</v>
      </c>
      <c r="D3732" s="57" t="str">
        <f t="shared" si="1086"/>
        <v>0.137507677616327-1.05326749558293i</v>
      </c>
      <c r="E3732" s="57" t="str">
        <f t="shared" si="1087"/>
        <v>-8.52239827474887-3.00261655676634i</v>
      </c>
      <c r="F3732" s="57" t="str">
        <f t="shared" si="1088"/>
        <v>0.416610697099688-1.25008981262754i</v>
      </c>
      <c r="G3732" s="57" t="str">
        <f t="shared" si="1089"/>
        <v>0.108496894265534-0.311006942366673i</v>
      </c>
      <c r="H3732" s="57" t="str">
        <f t="shared" si="1090"/>
        <v>0.00210075135823749-11.4860107397101i</v>
      </c>
      <c r="I3732" s="57" t="str">
        <f t="shared" si="1091"/>
        <v>-0.0405035847926916-0.0135066427282977i</v>
      </c>
      <c r="K3732" s="57" t="str">
        <f t="shared" si="1092"/>
        <v>0.000191080974937835-0.000331005454391068i</v>
      </c>
      <c r="L3732" s="57" t="str">
        <f t="shared" si="1093"/>
        <v>0.000125-0.000422323520022872i</v>
      </c>
      <c r="M3732" s="57" t="str">
        <f t="shared" si="1094"/>
        <v>0.0015-0.000203588177129567i</v>
      </c>
      <c r="N3732" s="57">
        <f t="shared" si="1095"/>
        <v>123.15675726254429</v>
      </c>
      <c r="O3732" s="57">
        <f t="shared" si="1096"/>
        <v>66.772421639853519</v>
      </c>
      <c r="P3732" s="371">
        <f t="shared" si="1097"/>
        <v>-66.772421639853519</v>
      </c>
      <c r="Q3732" s="371">
        <f t="shared" si="1098"/>
        <v>56.843242737455718</v>
      </c>
      <c r="R3732" s="12">
        <f t="shared" si="1099"/>
        <v>-123.15675726254429</v>
      </c>
      <c r="S3732" s="57">
        <f t="shared" si="1100"/>
        <v>1188.0690549905194</v>
      </c>
      <c r="T3732" s="12">
        <f t="shared" si="1083"/>
        <v>-66.772421639853519</v>
      </c>
    </row>
    <row r="3733" spans="1:20" x14ac:dyDescent="0.25">
      <c r="A3733" s="57">
        <f t="shared" si="1084"/>
        <v>7493224.4907460455</v>
      </c>
      <c r="B3733" s="12">
        <f t="shared" si="1101"/>
        <v>1192583.7173994833</v>
      </c>
      <c r="C3733" s="57" t="str">
        <f t="shared" si="1085"/>
        <v>0.000247815867529663+0.000378074036142007i</v>
      </c>
      <c r="D3733" s="57" t="str">
        <f t="shared" si="1086"/>
        <v>0.136486729094714-1.04941648026381i</v>
      </c>
      <c r="E3733" s="57" t="str">
        <f t="shared" si="1087"/>
        <v>-8.46287219416936-2.96939133235414i</v>
      </c>
      <c r="F3733" s="57" t="str">
        <f t="shared" si="1088"/>
        <v>0.41380168837777-1.24633368648122i</v>
      </c>
      <c r="G3733" s="57" t="str">
        <f t="shared" si="1089"/>
        <v>0.107765351066057-0.310083827659016i</v>
      </c>
      <c r="H3733" s="57" t="str">
        <f t="shared" si="1090"/>
        <v>0.00207942356631994-11.44250383231i</v>
      </c>
      <c r="I3733" s="57" t="str">
        <f t="shared" si="1091"/>
        <v>-0.040228949889474-0.0133647386669134i</v>
      </c>
      <c r="K3733" s="57" t="str">
        <f t="shared" si="1092"/>
        <v>0.000190582078976929-0.000329944354593401i</v>
      </c>
      <c r="L3733" s="57" t="str">
        <f t="shared" si="1093"/>
        <v>0.000125-0.000420724765912405i</v>
      </c>
      <c r="M3733" s="57" t="str">
        <f t="shared" si="1094"/>
        <v>0.0015-0.000202817470740752i</v>
      </c>
      <c r="N3733" s="57">
        <f t="shared" si="1095"/>
        <v>123.24360504952018</v>
      </c>
      <c r="O3733" s="57">
        <f t="shared" si="1096"/>
        <v>66.896196601902801</v>
      </c>
      <c r="P3733" s="371">
        <f t="shared" si="1097"/>
        <v>-66.896196601902801</v>
      </c>
      <c r="Q3733" s="371">
        <f t="shared" si="1098"/>
        <v>56.756394950479816</v>
      </c>
      <c r="R3733" s="12">
        <f t="shared" si="1099"/>
        <v>-123.24360504952018</v>
      </c>
      <c r="S3733" s="57">
        <f t="shared" si="1100"/>
        <v>1192.5837173994832</v>
      </c>
      <c r="T3733" s="12">
        <f t="shared" si="1083"/>
        <v>-66.896196601902801</v>
      </c>
    </row>
    <row r="3734" spans="1:20" x14ac:dyDescent="0.25">
      <c r="A3734" s="57">
        <f t="shared" si="1084"/>
        <v>7521698.74381088</v>
      </c>
      <c r="B3734" s="12">
        <f t="shared" si="1101"/>
        <v>1197115.5355256014</v>
      </c>
      <c r="C3734" s="57" t="str">
        <f t="shared" si="1085"/>
        <v>0.00024486930726162+0.000372355998361155i</v>
      </c>
      <c r="D3734" s="57" t="str">
        <f t="shared" si="1086"/>
        <v>0.135473226756133-1.04557853765615i</v>
      </c>
      <c r="E3734" s="57" t="str">
        <f t="shared" si="1087"/>
        <v>-8.4037233985377-2.93652784109179i</v>
      </c>
      <c r="F3734" s="57" t="str">
        <f t="shared" si="1088"/>
        <v>0.411009345466618-1.24258231389611i</v>
      </c>
      <c r="G3734" s="57" t="str">
        <f t="shared" si="1089"/>
        <v>0.10703814810249-0.309161742382978i</v>
      </c>
      <c r="H3734" s="57" t="str">
        <f t="shared" si="1090"/>
        <v>0.00205832856304907-11.3991618842071i</v>
      </c>
      <c r="I3734" s="57" t="str">
        <f t="shared" si="1091"/>
        <v>-0.0399559674012615-0.0132242526166943i</v>
      </c>
      <c r="K3734" s="57" t="str">
        <f t="shared" si="1092"/>
        <v>0.000190085981674107-0.000328885473217279i</v>
      </c>
      <c r="L3734" s="57" t="str">
        <f t="shared" si="1093"/>
        <v>0.000125-0.000419132064068944i</v>
      </c>
      <c r="M3734" s="57" t="str">
        <f t="shared" si="1094"/>
        <v>0.0015-0.000202049681949345i</v>
      </c>
      <c r="N3734" s="57">
        <f t="shared" si="1095"/>
        <v>123.32977947648507</v>
      </c>
      <c r="O3734" s="57">
        <f t="shared" si="1096"/>
        <v>67.019989604151476</v>
      </c>
      <c r="P3734" s="371">
        <f t="shared" si="1097"/>
        <v>-67.019989604151476</v>
      </c>
      <c r="Q3734" s="371">
        <f t="shared" si="1098"/>
        <v>56.670220523514935</v>
      </c>
      <c r="R3734" s="12">
        <f t="shared" si="1099"/>
        <v>-123.32977947648507</v>
      </c>
      <c r="S3734" s="57">
        <f t="shared" si="1100"/>
        <v>1197.1155355256014</v>
      </c>
      <c r="T3734" s="12">
        <f t="shared" si="1083"/>
        <v>-67.019989604151476</v>
      </c>
    </row>
    <row r="3735" spans="1:20" x14ac:dyDescent="0.25">
      <c r="A3735" s="57">
        <f t="shared" si="1084"/>
        <v>7550281.1990373619</v>
      </c>
      <c r="B3735" s="12">
        <f t="shared" si="1101"/>
        <v>1201664.5745605987</v>
      </c>
      <c r="C3735" s="57" t="str">
        <f t="shared" si="1085"/>
        <v>0.000241951171716745+0.000366725345537038i</v>
      </c>
      <c r="D3735" s="57" t="str">
        <f t="shared" si="1086"/>
        <v>0.134467118275965-1.04175363464964i</v>
      </c>
      <c r="E3735" s="57" t="str">
        <f t="shared" si="1087"/>
        <v>-8.34495010738687-2.90402226027279i</v>
      </c>
      <c r="F3735" s="57" t="str">
        <f t="shared" si="1088"/>
        <v>0.408233600112004-1.23883575809524i</v>
      </c>
      <c r="G3735" s="57" t="str">
        <f t="shared" si="1089"/>
        <v>0.106315267599555-0.308240703792977i</v>
      </c>
      <c r="H3735" s="57" t="str">
        <f t="shared" si="1090"/>
        <v>0.00203746371672195-11.3559842684333i</v>
      </c>
      <c r="I3735" s="57" t="str">
        <f t="shared" si="1091"/>
        <v>-0.0396846301933867-0.013085171640483i</v>
      </c>
      <c r="K3735" s="57" t="str">
        <f t="shared" si="1092"/>
        <v>0.000189592673691744-0.000327828816277508i</v>
      </c>
      <c r="L3735" s="57" t="str">
        <f t="shared" si="1093"/>
        <v>0.000125-0.000417545391580936i</v>
      </c>
      <c r="M3735" s="57" t="str">
        <f t="shared" si="1094"/>
        <v>0.0015-0.000201284799710445i</v>
      </c>
      <c r="N3735" s="57">
        <f t="shared" si="1095"/>
        <v>123.41528138861929</v>
      </c>
      <c r="O3735" s="57">
        <f t="shared" si="1096"/>
        <v>67.14380029847149</v>
      </c>
      <c r="P3735" s="371">
        <f t="shared" si="1097"/>
        <v>-67.14380029847149</v>
      </c>
      <c r="Q3735" s="371">
        <f t="shared" si="1098"/>
        <v>56.584718611380715</v>
      </c>
      <c r="R3735" s="12">
        <f t="shared" si="1099"/>
        <v>-123.41528138861929</v>
      </c>
      <c r="S3735" s="57">
        <f t="shared" si="1100"/>
        <v>1201.6645745605988</v>
      </c>
      <c r="T3735" s="12">
        <f t="shared" si="1083"/>
        <v>-67.14380029847149</v>
      </c>
    </row>
    <row r="3736" spans="1:20" x14ac:dyDescent="0.25">
      <c r="A3736" s="57">
        <f t="shared" si="1084"/>
        <v>7578972.2675937042</v>
      </c>
      <c r="B3736" s="12">
        <f t="shared" si="1101"/>
        <v>1206230.8999439289</v>
      </c>
      <c r="C3736" s="57" t="str">
        <f t="shared" si="1085"/>
        <v>0.00023906134505152+0.000361180764550744i</v>
      </c>
      <c r="D3736" s="57" t="str">
        <f t="shared" si="1086"/>
        <v>0.133468351667903-1.03794173808604i</v>
      </c>
      <c r="E3736" s="57" t="str">
        <f t="shared" si="1087"/>
        <v>-8.28655053812565-2.87187080529115i</v>
      </c>
      <c r="F3736" s="57" t="str">
        <f t="shared" si="1088"/>
        <v>0.405474383919329-1.23509408154211i</v>
      </c>
      <c r="G3736" s="57" t="str">
        <f t="shared" si="1089"/>
        <v>0.105596691745415-0.307320728942645i</v>
      </c>
      <c r="H3736" s="57" t="str">
        <f t="shared" si="1090"/>
        <v>0.00201682642481621-11.3129703604165i</v>
      </c>
      <c r="I3736" s="57" t="str">
        <f t="shared" si="1091"/>
        <v>-0.0394149311241532-0.0129474828987776i</v>
      </c>
      <c r="K3736" s="57" t="str">
        <f t="shared" si="1092"/>
        <v>0.00018910214563752-0.00032677438969042i</v>
      </c>
      <c r="L3736" s="57" t="str">
        <f t="shared" si="1093"/>
        <v>0.000125-0.000415964725623567i</v>
      </c>
      <c r="M3736" s="57" t="str">
        <f t="shared" si="1094"/>
        <v>0.0015-0.000200522813020965i</v>
      </c>
      <c r="N3736" s="57">
        <f t="shared" si="1095"/>
        <v>123.5001116341468</v>
      </c>
      <c r="O3736" s="57">
        <f t="shared" si="1096"/>
        <v>67.267628337306718</v>
      </c>
      <c r="P3736" s="371">
        <f t="shared" si="1097"/>
        <v>-67.267628337306718</v>
      </c>
      <c r="Q3736" s="371">
        <f t="shared" si="1098"/>
        <v>56.499888365853202</v>
      </c>
      <c r="R3736" s="12">
        <f t="shared" si="1099"/>
        <v>-123.5001116341468</v>
      </c>
      <c r="S3736" s="57">
        <f t="shared" si="1100"/>
        <v>1206.230899943929</v>
      </c>
      <c r="T3736" s="12">
        <f t="shared" si="1083"/>
        <v>-67.267628337306718</v>
      </c>
    </row>
    <row r="3737" spans="1:20" x14ac:dyDescent="0.25">
      <c r="A3737" s="57">
        <f t="shared" si="1084"/>
        <v>7607772.3622105606</v>
      </c>
      <c r="B3737" s="12">
        <f t="shared" si="1101"/>
        <v>1210814.577363716</v>
      </c>
      <c r="C3737" s="57" t="str">
        <f t="shared" si="1085"/>
        <v>0.000236199707374856+0.000355720960946065i</v>
      </c>
      <c r="D3737" s="57" t="str">
        <f t="shared" si="1086"/>
        <v>0.132476875282215-1.03414281476105i</v>
      </c>
      <c r="E3737" s="57" t="str">
        <f t="shared" si="1087"/>
        <v>-8.22852290627536-2.84006972930828i</v>
      </c>
      <c r="F3737" s="57" t="str">
        <f t="shared" si="1088"/>
        <v>0.40273162836068-1.23135734594396i</v>
      </c>
      <c r="G3737" s="57" t="str">
        <f t="shared" si="1089"/>
        <v>0.104882402693513-0.306401834685677i</v>
      </c>
      <c r="H3737" s="57" t="str">
        <f t="shared" si="1090"/>
        <v>0.00199641411369592-11.2701195379706i</v>
      </c>
      <c r="I3737" s="57" t="str">
        <f t="shared" si="1091"/>
        <v>-0.0391468630454471-0.0128111736493251i</v>
      </c>
      <c r="K3737" s="57" t="str">
        <f t="shared" si="1092"/>
        <v>0.000188614388065791-0.000325722199273973i</v>
      </c>
      <c r="L3737" s="57" t="str">
        <f t="shared" si="1093"/>
        <v>0.000125-0.000414390043458424i</v>
      </c>
      <c r="M3737" s="57" t="str">
        <f t="shared" si="1094"/>
        <v>0.0015-0.000199763710919471i</v>
      </c>
      <c r="N3737" s="57">
        <f t="shared" si="1095"/>
        <v>123.58427106433551</v>
      </c>
      <c r="O3737" s="57">
        <f t="shared" si="1096"/>
        <v>67.391473373670181</v>
      </c>
      <c r="P3737" s="371">
        <f t="shared" si="1097"/>
        <v>-67.391473373670181</v>
      </c>
      <c r="Q3737" s="371">
        <f t="shared" si="1098"/>
        <v>56.41572893566449</v>
      </c>
      <c r="R3737" s="12">
        <f t="shared" si="1099"/>
        <v>-123.58427106433551</v>
      </c>
      <c r="S3737" s="57">
        <f t="shared" si="1100"/>
        <v>1210.8145773637159</v>
      </c>
      <c r="T3737" s="12">
        <f t="shared" si="1083"/>
        <v>-67.391473373670181</v>
      </c>
    </row>
    <row r="3738" spans="1:20" x14ac:dyDescent="0.25">
      <c r="A3738" s="57">
        <f t="shared" si="1084"/>
        <v>7636681.897186962</v>
      </c>
      <c r="B3738" s="12">
        <f t="shared" si="1101"/>
        <v>1215415.6727576982</v>
      </c>
      <c r="C3738" s="57" t="str">
        <f t="shared" si="1085"/>
        <v>0.000233366134907801+0.000350344658695813i</v>
      </c>
      <c r="D3738" s="57" t="str">
        <f t="shared" si="1086"/>
        <v>0.131492637803994-1.03035683142628i</v>
      </c>
      <c r="E3738" s="57" t="str">
        <f t="shared" si="1087"/>
        <v>-8.17086542570212-2.8086153229222i</v>
      </c>
      <c r="F3738" s="57" t="str">
        <f t="shared" si="1088"/>
        <v>0.400005264781822-1.22762561225498i</v>
      </c>
      <c r="G3738" s="57" t="str">
        <f t="shared" si="1089"/>
        <v>0.104172382564401-0.305484037676696i</v>
      </c>
      <c r="H3738" s="57" t="str">
        <f t="shared" si="1090"/>
        <v>0.00197622423832053-11.2274311812864i</v>
      </c>
      <c r="I3738" s="57" t="str">
        <f t="shared" si="1091"/>
        <v>-0.0388804188033419-0.0126762312467134i</v>
      </c>
      <c r="K3738" s="57" t="str">
        <f t="shared" si="1092"/>
        <v>0.000188129391478983-0.000324672250747868i</v>
      </c>
      <c r="L3738" s="57" t="str">
        <f t="shared" si="1093"/>
        <v>0.000125-0.000412821322433179i</v>
      </c>
      <c r="M3738" s="57" t="str">
        <f t="shared" si="1094"/>
        <v>0.0015-0.000199007482486025i</v>
      </c>
      <c r="N3738" s="57">
        <f t="shared" si="1095"/>
        <v>123.66776053349611</v>
      </c>
      <c r="O3738" s="57">
        <f t="shared" si="1096"/>
        <v>67.515335061139709</v>
      </c>
      <c r="P3738" s="371">
        <f t="shared" si="1097"/>
        <v>-67.515335061139709</v>
      </c>
      <c r="Q3738" s="371">
        <f t="shared" si="1098"/>
        <v>56.332239466503893</v>
      </c>
      <c r="R3738" s="12">
        <f t="shared" si="1099"/>
        <v>-123.66776053349611</v>
      </c>
      <c r="S3738" s="57">
        <f t="shared" si="1100"/>
        <v>1215.4156727576983</v>
      </c>
      <c r="T3738" s="12">
        <f t="shared" si="1083"/>
        <v>-67.515335061139709</v>
      </c>
    </row>
    <row r="3739" spans="1:20" x14ac:dyDescent="0.25">
      <c r="A3739" s="57">
        <f t="shared" si="1084"/>
        <v>7665701.2883962728</v>
      </c>
      <c r="B3739" s="12">
        <f t="shared" si="1101"/>
        <v>1220034.2523141776</v>
      </c>
      <c r="C3739" s="57" t="str">
        <f t="shared" si="1085"/>
        <v>0.000230560500139342+0.00034505059997014i</v>
      </c>
      <c r="D3739" s="57" t="str">
        <f t="shared" si="1086"/>
        <v>0.130515588251414-1.02658375479107i</v>
      </c>
      <c r="E3739" s="57" t="str">
        <f t="shared" si="1087"/>
        <v>-8.11357630884376-2.77750391383843i</v>
      </c>
      <c r="F3739" s="57" t="str">
        <f t="shared" si="1088"/>
        <v>0.397295224409121-1.22389894067962i</v>
      </c>
      <c r="G3739" s="57" t="str">
        <f t="shared" si="1089"/>
        <v>0.103466613447527-0.304567354372111i</v>
      </c>
      <c r="H3739" s="57" t="str">
        <f t="shared" si="1090"/>
        <v>0.00195625428195532-11.1849046729219i</v>
      </c>
      <c r="I3739" s="57" t="str">
        <f t="shared" si="1091"/>
        <v>-0.0386155912386951-0.0125426431419584i</v>
      </c>
      <c r="K3739" s="57" t="str">
        <f t="shared" si="1092"/>
        <v>0.000187647146328941-0.000323624549733677i</v>
      </c>
      <c r="L3739" s="57" t="str">
        <f t="shared" si="1093"/>
        <v>0.000125-0.000411258539981249i</v>
      </c>
      <c r="M3739" s="57" t="str">
        <f t="shared" si="1094"/>
        <v>0.0015-0.000198254116842025i</v>
      </c>
      <c r="N3739" s="57">
        <f t="shared" si="1095"/>
        <v>123.75058089898192</v>
      </c>
      <c r="O3739" s="57">
        <f t="shared" si="1096"/>
        <v>67.639213053855485</v>
      </c>
      <c r="P3739" s="371">
        <f t="shared" si="1097"/>
        <v>-67.639213053855485</v>
      </c>
      <c r="Q3739" s="371">
        <f t="shared" si="1098"/>
        <v>56.24941910101807</v>
      </c>
      <c r="R3739" s="12">
        <f t="shared" si="1099"/>
        <v>-123.75058089898192</v>
      </c>
      <c r="S3739" s="57">
        <f t="shared" si="1100"/>
        <v>1220.0342523141776</v>
      </c>
      <c r="T3739" s="12">
        <f t="shared" si="1083"/>
        <v>-67.639213053855485</v>
      </c>
    </row>
    <row r="3740" spans="1:20" x14ac:dyDescent="0.25">
      <c r="A3740" s="57">
        <f t="shared" si="1084"/>
        <v>7694830.9532921789</v>
      </c>
      <c r="B3740" s="12">
        <f t="shared" si="1101"/>
        <v>1224670.3824729715</v>
      </c>
      <c r="C3740" s="57" t="str">
        <f t="shared" si="1085"/>
        <v>0.000227782671978511+0.000339837544907081i</v>
      </c>
      <c r="D3740" s="57" t="str">
        <f t="shared" si="1086"/>
        <v>0.129545675973992-1.02282355152438i</v>
      </c>
      <c r="E3740" s="57" t="str">
        <f t="shared" si="1087"/>
        <v>-8.05665376693385-2.74673186654312i</v>
      </c>
      <c r="F3740" s="57" t="str">
        <f t="shared" si="1088"/>
        <v>0.394601438356349-1.22017739067592i</v>
      </c>
      <c r="G3740" s="57" t="str">
        <f t="shared" si="1089"/>
        <v>0.102765077403022-0.303651801031005i</v>
      </c>
      <c r="H3740" s="57" t="str">
        <f t="shared" si="1090"/>
        <v>0.00193650175588521-11.1425393977945i</v>
      </c>
      <c r="I3740" s="57" t="str">
        <f t="shared" si="1091"/>
        <v>-0.0383523731877432-0.0124103968820882i</v>
      </c>
      <c r="K3740" s="57" t="str">
        <f t="shared" si="1092"/>
        <v>0.000187167643018293-0.000322579101754986i</v>
      </c>
      <c r="L3740" s="57" t="str">
        <f t="shared" si="1093"/>
        <v>0.000125-0.000409701673621488i</v>
      </c>
      <c r="M3740" s="57" t="str">
        <f t="shared" si="1094"/>
        <v>0.0015-0.000197503603150055i</v>
      </c>
      <c r="N3740" s="57">
        <f t="shared" si="1095"/>
        <v>123.83273302118938</v>
      </c>
      <c r="O3740" s="57">
        <f t="shared" si="1096"/>
        <v>67.763107006514915</v>
      </c>
      <c r="P3740" s="371">
        <f t="shared" si="1097"/>
        <v>-67.763107006514915</v>
      </c>
      <c r="Q3740" s="371">
        <f t="shared" si="1098"/>
        <v>56.167266978810616</v>
      </c>
      <c r="R3740" s="12">
        <f t="shared" si="1099"/>
        <v>-123.83273302118938</v>
      </c>
      <c r="S3740" s="57">
        <f t="shared" si="1100"/>
        <v>1224.6703824729714</v>
      </c>
      <c r="T3740" s="12">
        <f t="shared" si="1083"/>
        <v>-67.763107006514915</v>
      </c>
    </row>
    <row r="3741" spans="1:20" x14ac:dyDescent="0.25">
      <c r="A3741" s="57">
        <f t="shared" si="1084"/>
        <v>7724071.3109146897</v>
      </c>
      <c r="B3741" s="12">
        <f t="shared" si="1101"/>
        <v>1229324.1299263688</v>
      </c>
      <c r="C3741" s="57" t="str">
        <f t="shared" si="1085"/>
        <v>0.000225032515902696+0.000334704271385081i</v>
      </c>
      <c r="D3741" s="57" t="str">
        <f t="shared" si="1086"/>
        <v>0.128582850650848-1.01907618825661i</v>
      </c>
      <c r="E3741" s="57" t="str">
        <f t="shared" si="1087"/>
        <v>-8.00009601021888-2.71629558197778i</v>
      </c>
      <c r="F3741" s="57" t="str">
        <f t="shared" si="1088"/>
        <v>0.391923837631459-1.21646102095891i</v>
      </c>
      <c r="G3741" s="57" t="str">
        <f t="shared" si="1089"/>
        <v>0.102067756463459-0.302737393716031i</v>
      </c>
      <c r="H3741" s="57" t="str">
        <f t="shared" si="1090"/>
        <v>0.00191696419912964-11.1003347431704i</v>
      </c>
      <c r="I3741" s="57" t="str">
        <f t="shared" si="1091"/>
        <v>-0.0380907574826814-0.0122794801097225i</v>
      </c>
      <c r="K3741" s="57" t="str">
        <f t="shared" si="1092"/>
        <v>0.000186690871901789-0.000321535912237551i</v>
      </c>
      <c r="L3741" s="57" t="str">
        <f t="shared" si="1093"/>
        <v>0.000125-0.000408150700957848i</v>
      </c>
      <c r="M3741" s="57" t="str">
        <f t="shared" si="1094"/>
        <v>0.0015-0.000196755930613723i</v>
      </c>
      <c r="N3741" s="57">
        <f t="shared" si="1095"/>
        <v>123.91421776355767</v>
      </c>
      <c r="O3741" s="57">
        <f t="shared" si="1096"/>
        <v>67.887016574370421</v>
      </c>
      <c r="P3741" s="371">
        <f t="shared" si="1097"/>
        <v>-67.887016574370421</v>
      </c>
      <c r="Q3741" s="371">
        <f t="shared" si="1098"/>
        <v>56.085782236442327</v>
      </c>
      <c r="R3741" s="12">
        <f t="shared" si="1099"/>
        <v>-123.91421776355767</v>
      </c>
      <c r="S3741" s="57">
        <f t="shared" si="1100"/>
        <v>1229.3241299263689</v>
      </c>
      <c r="T3741" s="12">
        <f t="shared" si="1083"/>
        <v>-67.887016574370421</v>
      </c>
    </row>
    <row r="3742" spans="1:20" x14ac:dyDescent="0.25">
      <c r="A3742" s="57">
        <f t="shared" si="1084"/>
        <v>7753422.7818961646</v>
      </c>
      <c r="B3742" s="12">
        <f t="shared" si="1101"/>
        <v>1233995.561620089</v>
      </c>
      <c r="C3742" s="57" t="str">
        <f t="shared" si="1085"/>
        <v>0.000222309894102395+0.000329649574797715i</v>
      </c>
      <c r="D3742" s="57" t="str">
        <f t="shared" si="1086"/>
        <v>0.12762706228897-1.01534163158142i</v>
      </c>
      <c r="E3742" s="57" t="str">
        <f t="shared" si="1087"/>
        <v>-7.94390124817289-2.68619149721616i</v>
      </c>
      <c r="F3742" s="57" t="str">
        <f t="shared" si="1088"/>
        <v>0.389262353143245-1.21274988950406i</v>
      </c>
      <c r="G3742" s="57" t="str">
        <f t="shared" si="1089"/>
        <v>0.101374632635584-0.301824148294308i</v>
      </c>
      <c r="H3742" s="57" t="str">
        <f t="shared" si="1090"/>
        <v>0.0018976391781606-11.0582900986566i</v>
      </c>
      <c r="I3742" s="57" t="str">
        <f t="shared" si="1091"/>
        <v>-0.0378307369522449-0.0121498805626492i</v>
      </c>
      <c r="K3742" s="57" t="str">
        <f t="shared" si="1092"/>
        <v>0.000186216823287629-0.000320494986509465i</v>
      </c>
      <c r="L3742" s="57" t="str">
        <f t="shared" si="1093"/>
        <v>0.000125-0.000406605599679068i</v>
      </c>
      <c r="M3742" s="57" t="str">
        <f t="shared" si="1094"/>
        <v>0.0015-0.000196011088477508i</v>
      </c>
      <c r="N3742" s="57">
        <f t="shared" si="1095"/>
        <v>123.99503599257127</v>
      </c>
      <c r="O3742" s="57">
        <f t="shared" si="1096"/>
        <v>68.010941413224899</v>
      </c>
      <c r="P3742" s="371">
        <f t="shared" si="1097"/>
        <v>-68.010941413224899</v>
      </c>
      <c r="Q3742" s="371">
        <f t="shared" si="1098"/>
        <v>56.004964007428732</v>
      </c>
      <c r="R3742" s="12">
        <f t="shared" si="1099"/>
        <v>-123.99503599257127</v>
      </c>
      <c r="S3742" s="57">
        <f t="shared" si="1100"/>
        <v>1233.9955616200889</v>
      </c>
      <c r="T3742" s="12">
        <f t="shared" si="1083"/>
        <v>-68.010941413224899</v>
      </c>
    </row>
    <row r="3743" spans="1:20" x14ac:dyDescent="0.25">
      <c r="A3743" s="57">
        <f t="shared" si="1084"/>
        <v>7782885.78846737</v>
      </c>
      <c r="B3743" s="12">
        <f t="shared" si="1101"/>
        <v>1238684.7447542453</v>
      </c>
      <c r="C3743" s="57" t="str">
        <f t="shared" si="1085"/>
        <v>0.000219614665622333+0.000324672267830462i</v>
      </c>
      <c r="D3743" s="57" t="str">
        <f t="shared" si="1086"/>
        <v>0.126678261221483-1.01161984805754i</v>
      </c>
      <c r="E3743" s="57" t="str">
        <f t="shared" si="1087"/>
        <v>-7.88806768970619-2.65641608514299i</v>
      </c>
      <c r="F3743" s="57" t="str">
        <f t="shared" si="1088"/>
        <v>0.386616915707941-1.20904405355068i</v>
      </c>
      <c r="G3743" s="57" t="str">
        <f t="shared" si="1089"/>
        <v>0.100685687902042-0.300912080438348i</v>
      </c>
      <c r="H3743" s="57" t="str">
        <f t="shared" si="1090"/>
        <v>0.00187852428662255-11.0164048561913i</v>
      </c>
      <c r="I3743" s="57" t="str">
        <f t="shared" si="1091"/>
        <v>-0.0375723044222743-0.0120215860733975i</v>
      </c>
      <c r="K3743" s="57" t="str">
        <f t="shared" si="1092"/>
        <v>0.000185745487438791-0.000319456329801336i</v>
      </c>
      <c r="L3743" s="57" t="str">
        <f t="shared" si="1093"/>
        <v>0.000125-0.000405066347558346i</v>
      </c>
      <c r="M3743" s="57" t="str">
        <f t="shared" si="1094"/>
        <v>0.0015-0.000195269066026607i</v>
      </c>
      <c r="N3743" s="57">
        <f t="shared" si="1095"/>
        <v>124.07518857775887</v>
      </c>
      <c r="O3743" s="57">
        <f t="shared" si="1096"/>
        <v>68.134881179428874</v>
      </c>
      <c r="P3743" s="371">
        <f t="shared" si="1097"/>
        <v>-68.134881179428874</v>
      </c>
      <c r="Q3743" s="371">
        <f t="shared" si="1098"/>
        <v>55.924811422241135</v>
      </c>
      <c r="R3743" s="12">
        <f t="shared" si="1099"/>
        <v>-124.07518857775887</v>
      </c>
      <c r="S3743" s="57">
        <f t="shared" si="1100"/>
        <v>1238.6847447542452</v>
      </c>
      <c r="T3743" s="12">
        <f t="shared" si="1083"/>
        <v>-68.134881179428874</v>
      </c>
    </row>
    <row r="3744" spans="1:20" x14ac:dyDescent="0.25">
      <c r="A3744" s="57">
        <f t="shared" si="1084"/>
        <v>7812460.7544635469</v>
      </c>
      <c r="B3744" s="12">
        <f t="shared" si="1101"/>
        <v>1243391.7467843115</v>
      </c>
      <c r="C3744" s="57" t="str">
        <f t="shared" si="1085"/>
        <v>0.000216946686499154+0.00031977118023962i</v>
      </c>
      <c r="D3744" s="57" t="str">
        <f t="shared" si="1086"/>
        <v>0.125736398105913-1.00791080421047i</v>
      </c>
      <c r="E3744" s="57" t="str">
        <f t="shared" si="1087"/>
        <v>-7.83259354337134-2.6269658541348i</v>
      </c>
      <c r="F3744" s="57" t="str">
        <f t="shared" si="1088"/>
        <v>0.383987456055734-1.20534356960553i</v>
      </c>
      <c r="G3744" s="57" t="str">
        <f t="shared" si="1089"/>
        <v>0.100000904223065-0.300001205626968i</v>
      </c>
      <c r="H3744" s="57" t="str">
        <f t="shared" si="1090"/>
        <v>0.00185961714505464-10.9746784100354i</v>
      </c>
      <c r="I3744" s="57" t="str">
        <f t="shared" si="1091"/>
        <v>-0.0373154527162841-0.0118945845688076i</v>
      </c>
      <c r="K3744" s="57" t="str">
        <f t="shared" si="1092"/>
        <v>0.000185276854574328-0.000318419947246489i</v>
      </c>
      <c r="L3744" s="57" t="str">
        <f t="shared" si="1093"/>
        <v>0.000125-0.000403532922453024i</v>
      </c>
      <c r="M3744" s="57" t="str">
        <f t="shared" si="1094"/>
        <v>0.0015-0.000194529852586777i</v>
      </c>
      <c r="N3744" s="57">
        <f t="shared" si="1095"/>
        <v>124.15467639169853</v>
      </c>
      <c r="O3744" s="57">
        <f t="shared" si="1096"/>
        <v>68.258835529876393</v>
      </c>
      <c r="P3744" s="371">
        <f t="shared" si="1097"/>
        <v>-68.258835529876393</v>
      </c>
      <c r="Q3744" s="371">
        <f t="shared" si="1098"/>
        <v>55.845323608301463</v>
      </c>
      <c r="R3744" s="12">
        <f t="shared" si="1099"/>
        <v>-124.15467639169853</v>
      </c>
      <c r="S3744" s="57">
        <f t="shared" si="1100"/>
        <v>1243.3917467843114</v>
      </c>
      <c r="T3744" s="12">
        <f t="shared" si="1083"/>
        <v>-68.258835529876393</v>
      </c>
    </row>
    <row r="3745" spans="1:20" x14ac:dyDescent="0.25">
      <c r="A3745" s="57">
        <f t="shared" si="1084"/>
        <v>7842148.1053305082</v>
      </c>
      <c r="B3745" s="12">
        <f t="shared" si="1101"/>
        <v>1248116.6354220919</v>
      </c>
      <c r="C3745" s="57" t="str">
        <f t="shared" si="1085"/>
        <v>0.000214305809895616+0.000314945158633311i</v>
      </c>
      <c r="D3745" s="57" t="str">
        <f t="shared" si="1086"/>
        <v>0.124801423922467-1.00421446653431i</v>
      </c>
      <c r="E3745" s="57" t="str">
        <f t="shared" si="1087"/>
        <v>-7.77747701756311-2.59783734774255i</v>
      </c>
      <c r="F3745" s="57" t="str">
        <f t="shared" si="1088"/>
        <v>0.381373904837197-1.2016484934463i</v>
      </c>
      <c r="G3745" s="57" t="str">
        <f t="shared" si="1089"/>
        <v>0.0993202635381538-0.299091539146238i</v>
      </c>
      <c r="H3745" s="57" t="str">
        <f t="shared" si="1090"/>
        <v>0.00184091540061526-10.9331101567631i</v>
      </c>
      <c r="I3745" s="57" t="str">
        <f t="shared" si="1091"/>
        <v>-0.037060174656014-0.0117688640695965i</v>
      </c>
      <c r="K3745" s="57" t="str">
        <f t="shared" si="1092"/>
        <v>0.000184810914870678-0.00031738584388116i</v>
      </c>
      <c r="L3745" s="57" t="str">
        <f t="shared" si="1093"/>
        <v>0.000125-0.000402005302304268i</v>
      </c>
      <c r="M3745" s="57" t="str">
        <f t="shared" si="1094"/>
        <v>0.0015-0.000193793437524185i</v>
      </c>
      <c r="N3745" s="57">
        <f t="shared" si="1095"/>
        <v>124.23350031001686</v>
      </c>
      <c r="O3745" s="57">
        <f t="shared" si="1096"/>
        <v>68.382804122001872</v>
      </c>
      <c r="P3745" s="371">
        <f t="shared" si="1097"/>
        <v>-68.382804122001872</v>
      </c>
      <c r="Q3745" s="371">
        <f t="shared" si="1098"/>
        <v>55.766499689983128</v>
      </c>
      <c r="R3745" s="12">
        <f t="shared" si="1099"/>
        <v>-124.23350031001686</v>
      </c>
      <c r="S3745" s="57">
        <f t="shared" si="1100"/>
        <v>1248.116635422092</v>
      </c>
      <c r="T3745" s="12">
        <f t="shared" si="1083"/>
        <v>-68.382804122001872</v>
      </c>
    </row>
    <row r="3746" spans="1:20" x14ac:dyDescent="0.25">
      <c r="A3746" s="57">
        <f t="shared" si="1084"/>
        <v>7871948.2681307653</v>
      </c>
      <c r="B3746" s="12">
        <f t="shared" si="1101"/>
        <v>1252859.478636696</v>
      </c>
      <c r="C3746" s="57" t="str">
        <f t="shared" si="1085"/>
        <v>0.000211691886231456+0.000310193066254586i</v>
      </c>
      <c r="D3746" s="57" t="str">
        <f t="shared" si="1086"/>
        <v>0.123873289972306-1.00053080149343i</v>
      </c>
      <c r="E3746" s="57" t="str">
        <f t="shared" si="1087"/>
        <v>-7.72271632071531-2.56902714437634i</v>
      </c>
      <c r="F3746" s="57" t="str">
        <f t="shared" si="1088"/>
        <v>0.378776192629655-1.19795888012522i</v>
      </c>
      <c r="G3746" s="57" t="str">
        <f t="shared" si="1089"/>
        <v>0.0986437477677338-0.298183096090421i</v>
      </c>
      <c r="H3746" s="57" t="str">
        <f t="shared" si="1090"/>
        <v>0.00182241672680862-10.8916994952531i</v>
      </c>
      <c r="I3746" s="57" t="str">
        <f t="shared" si="1091"/>
        <v>-0.0368064630619796-0.0116444126899218i</v>
      </c>
      <c r="K3746" s="57" t="str">
        <f t="shared" si="1092"/>
        <v>0.000184347658462933-0.000316354024644717i</v>
      </c>
      <c r="L3746" s="57" t="str">
        <f t="shared" si="1093"/>
        <v>0.000125-0.000400483465136748i</v>
      </c>
      <c r="M3746" s="57" t="str">
        <f t="shared" si="1094"/>
        <v>0.0015-0.000193059810245253i</v>
      </c>
      <c r="N3746" s="57">
        <f t="shared" si="1095"/>
        <v>124.31166121139317</v>
      </c>
      <c r="O3746" s="57">
        <f t="shared" si="1096"/>
        <v>68.506786613776796</v>
      </c>
      <c r="P3746" s="371">
        <f t="shared" si="1097"/>
        <v>-68.506786613776796</v>
      </c>
      <c r="Q3746" s="371">
        <f t="shared" si="1098"/>
        <v>55.688338788606828</v>
      </c>
      <c r="R3746" s="12">
        <f t="shared" si="1099"/>
        <v>-124.31166121139317</v>
      </c>
      <c r="S3746" s="57">
        <f t="shared" si="1100"/>
        <v>1252.8594786366959</v>
      </c>
      <c r="T3746" s="12">
        <f t="shared" si="1083"/>
        <v>-68.506786613776796</v>
      </c>
    </row>
    <row r="3747" spans="1:20" x14ac:dyDescent="0.25">
      <c r="A3747" s="57">
        <f t="shared" si="1084"/>
        <v>7901861.671549662</v>
      </c>
      <c r="B3747" s="12">
        <f t="shared" si="1101"/>
        <v>1257620.3446555154</v>
      </c>
      <c r="C3747" s="57" t="str">
        <f t="shared" si="1085"/>
        <v>0.000209104763310976+0.000305513782766678i</v>
      </c>
      <c r="D3747" s="57" t="str">
        <f t="shared" si="1086"/>
        <v>0.122951947875822-0.99685977552419i</v>
      </c>
      <c r="E3747" s="57" t="str">
        <f t="shared" si="1087"/>
        <v>-7.66830966149373-2.54053185699229i</v>
      </c>
      <c r="F3747" s="57" t="str">
        <f t="shared" si="1088"/>
        <v>0.376194249943462-1.19427478397271i</v>
      </c>
      <c r="G3747" s="57" t="str">
        <f t="shared" si="1089"/>
        <v>0.0979713388147859-0.29727589136293i</v>
      </c>
      <c r="H3747" s="57" t="str">
        <f t="shared" si="1090"/>
        <v>0.00180411882321396-10.8504458266803i</v>
      </c>
      <c r="I3747" s="57" t="str">
        <f t="shared" si="1091"/>
        <v>-0.0365543107540168-0.0115212186369424i</v>
      </c>
      <c r="K3747" s="57" t="str">
        <f t="shared" si="1092"/>
        <v>0.000183887075446125-0.000315324494379893i</v>
      </c>
      <c r="L3747" s="57" t="str">
        <f t="shared" si="1093"/>
        <v>0.000125-0.000398967389058327i</v>
      </c>
      <c r="M3747" s="57" t="str">
        <f t="shared" si="1094"/>
        <v>0.0015-0.000192328960196506i</v>
      </c>
      <c r="N3747" s="57">
        <f t="shared" si="1095"/>
        <v>124.38915997756308</v>
      </c>
      <c r="O3747" s="57">
        <f t="shared" si="1096"/>
        <v>68.630782663705361</v>
      </c>
      <c r="P3747" s="371">
        <f t="shared" si="1097"/>
        <v>-68.630782663705361</v>
      </c>
      <c r="Q3747" s="371">
        <f t="shared" si="1098"/>
        <v>55.610840022436918</v>
      </c>
      <c r="R3747" s="12">
        <f t="shared" si="1099"/>
        <v>-124.38915997756308</v>
      </c>
      <c r="S3747" s="57">
        <f t="shared" si="1100"/>
        <v>1257.6203446555153</v>
      </c>
      <c r="T3747" s="12">
        <f t="shared" si="1083"/>
        <v>-68.630782663705361</v>
      </c>
    </row>
    <row r="3748" spans="1:20" x14ac:dyDescent="0.25">
      <c r="A3748" s="57">
        <f t="shared" si="1084"/>
        <v>7931888.7459015502</v>
      </c>
      <c r="B3748" s="12">
        <f t="shared" si="1101"/>
        <v>1262399.3019652064</v>
      </c>
      <c r="C3748" s="57" t="str">
        <f t="shared" si="1085"/>
        <v>0.000206544286447323+0.000300906204040279i</v>
      </c>
      <c r="D3748" s="57" t="str">
        <f t="shared" si="1086"/>
        <v>0.122037349570923-0.993201355036612i</v>
      </c>
      <c r="E3748" s="57" t="str">
        <f t="shared" si="1087"/>
        <v>-7.6142552489834-2.5123481327809i</v>
      </c>
      <c r="F3748" s="57" t="str">
        <f t="shared" si="1088"/>
        <v>0.373628007228197-1.19059625860102i</v>
      </c>
      <c r="G3748" s="57" t="str">
        <f t="shared" si="1089"/>
        <v>0.097303018566467-0.296369939677291i</v>
      </c>
      <c r="H3748" s="57" t="str">
        <f t="shared" si="1090"/>
        <v>0.00178601941521636-10.8093485545057i</v>
      </c>
      <c r="I3748" s="57" t="str">
        <f t="shared" si="1091"/>
        <v>-0.0363037105518122-0.0113992702103746i</v>
      </c>
      <c r="K3748" s="57" t="str">
        <f t="shared" si="1092"/>
        <v>0.000183429155876482-0.000314297257833017i</v>
      </c>
      <c r="L3748" s="57" t="str">
        <f t="shared" si="1093"/>
        <v>0.000125-0.00039745705225974i</v>
      </c>
      <c r="M3748" s="57" t="str">
        <f t="shared" si="1094"/>
        <v>0.0015-0.000191600876864422i</v>
      </c>
      <c r="N3748" s="57">
        <f t="shared" si="1095"/>
        <v>124.46599749332017</v>
      </c>
      <c r="O3748" s="57">
        <f t="shared" si="1096"/>
        <v>68.754791930822577</v>
      </c>
      <c r="P3748" s="371">
        <f t="shared" si="1097"/>
        <v>-68.754791930822577</v>
      </c>
      <c r="Q3748" s="371">
        <f t="shared" si="1098"/>
        <v>55.534002506679819</v>
      </c>
      <c r="R3748" s="12">
        <f t="shared" si="1099"/>
        <v>-124.46599749332017</v>
      </c>
      <c r="S3748" s="57">
        <f t="shared" si="1100"/>
        <v>1262.3993019652064</v>
      </c>
      <c r="T3748" s="12">
        <f t="shared" si="1083"/>
        <v>-68.754791930822577</v>
      </c>
    </row>
    <row r="3749" spans="1:20" x14ac:dyDescent="0.25">
      <c r="A3749" s="57">
        <f t="shared" si="1084"/>
        <v>7962029.9231359772</v>
      </c>
      <c r="B3749" s="12">
        <f t="shared" si="1101"/>
        <v>1267196.4193126743</v>
      </c>
      <c r="C3749" s="57" t="str">
        <f t="shared" si="1085"/>
        <v>0.000204010298583692+0.000296369241943006i</v>
      </c>
      <c r="D3749" s="57" t="str">
        <f t="shared" si="1086"/>
        <v>0.121129447311318-0.989555506416064i</v>
      </c>
      <c r="E3749" s="57" t="str">
        <f t="shared" si="1087"/>
        <v>-7.56055129287385-2.48447265285802i</v>
      </c>
      <c r="F3749" s="57" t="str">
        <f t="shared" si="1088"/>
        <v>0.371077394878793-1.18692335690791i</v>
      </c>
      <c r="G3749" s="57" t="str">
        <f t="shared" si="1089"/>
        <v>0.0966387688957022-0.29546525555812i</v>
      </c>
      <c r="H3749" s="57" t="str">
        <f t="shared" si="1090"/>
        <v>0.00176811625374054-10.7684070844689i</v>
      </c>
      <c r="I3749" s="57" t="str">
        <f t="shared" si="1091"/>
        <v>-0.0360546552754348-0.0112785558020478i</v>
      </c>
      <c r="K3749" s="57" t="str">
        <f t="shared" si="1092"/>
        <v>0.000182973889772676-0.000313272319654272i</v>
      </c>
      <c r="L3749" s="57" t="str">
        <f t="shared" si="1093"/>
        <v>0.000125-0.000395952433014286i</v>
      </c>
      <c r="M3749" s="57" t="str">
        <f t="shared" si="1094"/>
        <v>0.0015-0.000190875549775276i</v>
      </c>
      <c r="N3749" s="57">
        <f t="shared" si="1095"/>
        <v>124.54217464652248</v>
      </c>
      <c r="O3749" s="57">
        <f t="shared" si="1096"/>
        <v>68.878814074689458</v>
      </c>
      <c r="P3749" s="371">
        <f t="shared" si="1097"/>
        <v>-68.878814074689458</v>
      </c>
      <c r="Q3749" s="371">
        <f t="shared" si="1098"/>
        <v>55.457825353477517</v>
      </c>
      <c r="R3749" s="12">
        <f t="shared" si="1099"/>
        <v>-124.54217464652248</v>
      </c>
      <c r="S3749" s="57">
        <f t="shared" si="1100"/>
        <v>1267.1964193126744</v>
      </c>
      <c r="T3749" s="12">
        <f t="shared" si="1083"/>
        <v>-68.878814074689458</v>
      </c>
    </row>
    <row r="3750" spans="1:20" x14ac:dyDescent="0.25">
      <c r="A3750" s="57">
        <f t="shared" si="1084"/>
        <v>7992285.6368438946</v>
      </c>
      <c r="B3750" s="12">
        <f t="shared" si="1101"/>
        <v>1272011.7657060625</v>
      </c>
      <c r="C3750" s="57" t="str">
        <f t="shared" si="1085"/>
        <v>0.000201502640411346+0.000291901824130921i</v>
      </c>
      <c r="D3750" s="57" t="str">
        <f t="shared" si="1086"/>
        <v>0.120228193664808-0.985922196024875i</v>
      </c>
      <c r="E3750" s="57" t="str">
        <f t="shared" si="1087"/>
        <v>-7.50719600363915-2.45690213195753i</v>
      </c>
      <c r="F3750" s="57" t="str">
        <f t="shared" si="1088"/>
        <v>0.368542343241587-1.18325613108044i</v>
      </c>
      <c r="G3750" s="57" t="str">
        <f t="shared" si="1089"/>
        <v>0.0959785716627595-0.294561853342105i</v>
      </c>
      <c r="H3750" s="57" t="str">
        <f t="shared" si="1090"/>
        <v>0.00175040711498628-10.7276208245787i</v>
      </c>
      <c r="I3750" s="57" t="str">
        <f t="shared" si="1091"/>
        <v>-0.0358071377458573-0.0111590638954559i</v>
      </c>
      <c r="K3750" s="57" t="str">
        <f t="shared" si="1092"/>
        <v>0.00018252126711707-0.000312249684397952i</v>
      </c>
      <c r="L3750" s="57" t="str">
        <f t="shared" si="1093"/>
        <v>0.000125-0.000394453509677511i</v>
      </c>
      <c r="M3750" s="57" t="str">
        <f t="shared" si="1094"/>
        <v>0.0015-0.000190152968494995i</v>
      </c>
      <c r="N3750" s="57">
        <f t="shared" si="1095"/>
        <v>124.61769232809344</v>
      </c>
      <c r="O3750" s="57">
        <f t="shared" si="1096"/>
        <v>69.002848755390119</v>
      </c>
      <c r="P3750" s="371">
        <f t="shared" si="1097"/>
        <v>-69.002848755390119</v>
      </c>
      <c r="Q3750" s="371">
        <f t="shared" si="1098"/>
        <v>55.38230767190656</v>
      </c>
      <c r="R3750" s="12">
        <f t="shared" si="1099"/>
        <v>-124.61769232809344</v>
      </c>
      <c r="S3750" s="57">
        <f t="shared" si="1100"/>
        <v>1272.0117657060625</v>
      </c>
      <c r="T3750" s="12">
        <f t="shared" si="1083"/>
        <v>-69.002848755390119</v>
      </c>
    </row>
    <row r="3751" spans="1:20" x14ac:dyDescent="0.25">
      <c r="A3751" s="57">
        <f t="shared" si="1084"/>
        <v>8022656.3222639011</v>
      </c>
      <c r="B3751" s="12">
        <f t="shared" si="1101"/>
        <v>1276845.4104157456</v>
      </c>
      <c r="C3751" s="57" t="str">
        <f t="shared" si="1085"/>
        <v>0.00019902115048462+0.000287502893842111i</v>
      </c>
      <c r="D3751" s="57" t="str">
        <f t="shared" si="1086"/>
        <v>0.119333541511576-0.982301390203961i</v>
      </c>
      <c r="E3751" s="57" t="str">
        <f t="shared" si="1087"/>
        <v>-7.45418759271403-2.42963331812589i</v>
      </c>
      <c r="F3751" s="57" t="str">
        <f t="shared" si="1088"/>
        <v>0.366022782620285-1.17959463259868i</v>
      </c>
      <c r="G3751" s="57" t="str">
        <f t="shared" si="1089"/>
        <v>0.0953224087168051-0.293659747178995i</v>
      </c>
      <c r="H3751" s="57" t="str">
        <f t="shared" si="1090"/>
        <v>0.00173288980016611-10.686989185104i</v>
      </c>
      <c r="I3751" s="57" t="str">
        <f t="shared" si="1091"/>
        <v>-0.0355611507854674-0.0110407830653065i</v>
      </c>
      <c r="K3751" s="57" t="str">
        <f t="shared" si="1092"/>
        <v>0.00018207127785693-0.000311229356522735i</v>
      </c>
      <c r="L3751" s="57" t="str">
        <f t="shared" si="1093"/>
        <v>0.000125-0.000392960260686901i</v>
      </c>
      <c r="M3751" s="57" t="str">
        <f t="shared" si="1094"/>
        <v>0.0015-0.000189433122629004i</v>
      </c>
      <c r="N3751" s="57">
        <f t="shared" si="1095"/>
        <v>124.69255143203043</v>
      </c>
      <c r="O3751" s="57">
        <f t="shared" si="1096"/>
        <v>69.126895633529074</v>
      </c>
      <c r="P3751" s="371">
        <f t="shared" si="1097"/>
        <v>-69.126895633529074</v>
      </c>
      <c r="Q3751" s="371">
        <f t="shared" si="1098"/>
        <v>55.307448567969566</v>
      </c>
      <c r="R3751" s="12">
        <f t="shared" si="1099"/>
        <v>-124.69255143203043</v>
      </c>
      <c r="S3751" s="57">
        <f t="shared" si="1100"/>
        <v>1276.8454104157456</v>
      </c>
      <c r="T3751" s="12">
        <f t="shared" si="1083"/>
        <v>-69.126895633529074</v>
      </c>
    </row>
    <row r="3752" spans="1:20" x14ac:dyDescent="0.25">
      <c r="A3752" s="57">
        <f t="shared" si="1084"/>
        <v>8053142.4162885044</v>
      </c>
      <c r="B3752" s="12">
        <f t="shared" si="1101"/>
        <v>1281697.4229753255</v>
      </c>
      <c r="C3752" s="57" t="str">
        <f t="shared" si="1085"/>
        <v>0.000196565665332954+0.000283171409692451i</v>
      </c>
      <c r="D3752" s="57" t="str">
        <f t="shared" si="1086"/>
        <v>0.118445444042483-0.978693055274432i</v>
      </c>
      <c r="E3752" s="57" t="str">
        <f t="shared" si="1087"/>
        <v>-7.40152427266715-2.40266299241918i</v>
      </c>
      <c r="F3752" s="57" t="str">
        <f t="shared" si="1088"/>
        <v>0.363518643281852-1.17593891223951i</v>
      </c>
      <c r="G3752" s="57" t="str">
        <f t="shared" si="1089"/>
        <v>0.0946702618974372-0.292758951032599i</v>
      </c>
      <c r="H3752" s="57" t="str">
        <f t="shared" si="1090"/>
        <v>0.00171556213524564-10.6465115785662i</v>
      </c>
      <c r="I3752" s="57" t="str">
        <f t="shared" si="1091"/>
        <v>-0.035316687218579-0.0109237019770684i</v>
      </c>
      <c r="K3752" s="57" t="str">
        <f t="shared" si="1092"/>
        <v>0.000181623911905653-0.000310211340391972i</v>
      </c>
      <c r="L3752" s="57" t="str">
        <f t="shared" si="1093"/>
        <v>0.000125-0.000391472664561567i</v>
      </c>
      <c r="M3752" s="57" t="str">
        <f t="shared" si="1094"/>
        <v>0.0015-0.00018871600182208i</v>
      </c>
      <c r="N3752" s="57">
        <f t="shared" si="1095"/>
        <v>124.76675285540711</v>
      </c>
      <c r="O3752" s="57">
        <f t="shared" si="1096"/>
        <v>69.25095437022658</v>
      </c>
      <c r="P3752" s="371">
        <f t="shared" si="1097"/>
        <v>-69.25095437022658</v>
      </c>
      <c r="Q3752" s="371">
        <f t="shared" si="1098"/>
        <v>55.233247144592895</v>
      </c>
      <c r="R3752" s="12">
        <f t="shared" si="1099"/>
        <v>-124.76675285540711</v>
      </c>
      <c r="S3752" s="57">
        <f t="shared" si="1100"/>
        <v>1281.6974229753255</v>
      </c>
      <c r="T3752" s="12">
        <f t="shared" si="1083"/>
        <v>-69.25095437022658</v>
      </c>
    </row>
    <row r="3753" spans="1:20" x14ac:dyDescent="0.25">
      <c r="A3753" s="57">
        <f t="shared" si="1084"/>
        <v>8083744.3574704016</v>
      </c>
      <c r="B3753" s="12">
        <f t="shared" si="1101"/>
        <v>1286567.8731826318</v>
      </c>
      <c r="C3753" s="57" t="str">
        <f t="shared" si="1085"/>
        <v>0.00019413601956995+0.000278906345473338i</v>
      </c>
      <c r="D3753" s="57" t="str">
        <f t="shared" si="1086"/>
        <v>0.117563854757373-0.975097157539161i</v>
      </c>
      <c r="E3753" s="57" t="str">
        <f t="shared" si="1087"/>
        <v>-7.34920425736917-2.37598796860157i</v>
      </c>
      <c r="F3753" s="57" t="str">
        <f t="shared" si="1088"/>
        <v>0.361029855462333-1.17228902008049i</v>
      </c>
      <c r="G3753" s="57" t="str">
        <f t="shared" si="1089"/>
        <v>0.0940221130362025-0.291859478681797i</v>
      </c>
      <c r="H3753" s="57" t="str">
        <f t="shared" si="1090"/>
        <v>0.00169842197068539-10.6061874197292i</v>
      </c>
      <c r="I3753" s="57" t="str">
        <f t="shared" si="1091"/>
        <v>-0.0350737398719302-0.0108078093865149i</v>
      </c>
      <c r="K3753" s="57" t="str">
        <f t="shared" si="1092"/>
        <v>0.000181179159143959-0.000309195640273967i</v>
      </c>
      <c r="L3753" s="57" t="str">
        <f t="shared" si="1093"/>
        <v>0.000125-0.00038999069990194i</v>
      </c>
      <c r="M3753" s="57" t="str">
        <f t="shared" si="1094"/>
        <v>0.0015-0.000188001595758199i</v>
      </c>
      <c r="N3753" s="57">
        <f t="shared" si="1095"/>
        <v>124.84029749838011</v>
      </c>
      <c r="O3753" s="57">
        <f t="shared" si="1096"/>
        <v>69.375024627116929</v>
      </c>
      <c r="P3753" s="371">
        <f t="shared" si="1097"/>
        <v>-69.375024627116929</v>
      </c>
      <c r="Q3753" s="371">
        <f t="shared" si="1098"/>
        <v>55.15970250161989</v>
      </c>
      <c r="R3753" s="12">
        <f t="shared" si="1099"/>
        <v>-124.84029749838011</v>
      </c>
      <c r="S3753" s="57">
        <f t="shared" si="1100"/>
        <v>1286.5678731826317</v>
      </c>
      <c r="T3753" s="12">
        <f t="shared" si="1083"/>
        <v>-69.375024627116929</v>
      </c>
    </row>
    <row r="3754" spans="1:20" x14ac:dyDescent="0.25">
      <c r="A3754" s="57">
        <f t="shared" si="1084"/>
        <v>8114462.5860287892</v>
      </c>
      <c r="B3754" s="12">
        <f t="shared" si="1101"/>
        <v>1291456.8311007258</v>
      </c>
      <c r="C3754" s="57" t="str">
        <f t="shared" si="1085"/>
        <v>0.00019173204599963+0.000274706689951609i</v>
      </c>
      <c r="D3754" s="57" t="str">
        <f t="shared" si="1086"/>
        <v>0.116688727463372-0.971513663284352i</v>
      </c>
      <c r="E3754" s="57" t="str">
        <f t="shared" si="1087"/>
        <v>-7.29722576215865-2.34960509284646i</v>
      </c>
      <c r="F3754" s="57" t="str">
        <f t="shared" si="1088"/>
        <v>0.358556349372596-1.16864500550366i</v>
      </c>
      <c r="G3754" s="57" t="str">
        <f t="shared" si="1089"/>
        <v>0.0933779439580871-0.290961343721546i</v>
      </c>
      <c r="H3754" s="57" t="str">
        <f t="shared" si="1090"/>
        <v>0.00168146718118545-10.566016125592i</v>
      </c>
      <c r="I3754" s="57" t="str">
        <f t="shared" si="1091"/>
        <v>-0.0348323015751791-0.0106930941392674i</v>
      </c>
      <c r="K3754" s="57" t="str">
        <f t="shared" si="1092"/>
        <v>0.000180737009421086-0.000308182260342295i</v>
      </c>
      <c r="L3754" s="57" t="str">
        <f t="shared" si="1093"/>
        <v>0.000125-0.00038851434538946i</v>
      </c>
      <c r="M3754" s="57" t="str">
        <f t="shared" si="1094"/>
        <v>0.0015-0.00018728989416039i</v>
      </c>
      <c r="N3754" s="57">
        <f t="shared" si="1095"/>
        <v>124.91318626419562</v>
      </c>
      <c r="O3754" s="57">
        <f t="shared" si="1096"/>
        <v>69.499106066343629</v>
      </c>
      <c r="P3754" s="371">
        <f t="shared" si="1097"/>
        <v>-69.499106066343629</v>
      </c>
      <c r="Q3754" s="371">
        <f t="shared" si="1098"/>
        <v>55.086813735804391</v>
      </c>
      <c r="R3754" s="12">
        <f t="shared" si="1099"/>
        <v>-124.91318626419562</v>
      </c>
      <c r="S3754" s="57">
        <f t="shared" si="1100"/>
        <v>1291.4568311007258</v>
      </c>
      <c r="T3754" s="12">
        <f t="shared" si="1083"/>
        <v>-69.499106066343629</v>
      </c>
    </row>
    <row r="3755" spans="1:20" x14ac:dyDescent="0.25">
      <c r="A3755" s="57">
        <f t="shared" si="1084"/>
        <v>8145297.5438556978</v>
      </c>
      <c r="B3755" s="12">
        <f t="shared" si="1101"/>
        <v>1296364.3670589086</v>
      </c>
      <c r="C3755" s="57" t="str">
        <f t="shared" si="1085"/>
        <v>0.000189353575719809+0.000270571446671445i</v>
      </c>
      <c r="D3755" s="57" t="str">
        <f t="shared" si="1086"/>
        <v>0.115820016273199-0.967942538781058i</v>
      </c>
      <c r="E3755" s="57" t="str">
        <f t="shared" si="1087"/>
        <v>-7.24558700400277-2.32351124343901i</v>
      </c>
      <c r="F3755" s="57" t="str">
        <f t="shared" si="1088"/>
        <v>0.35609805520398-1.16500691719946i</v>
      </c>
      <c r="G3755" s="57" t="str">
        <f t="shared" si="1089"/>
        <v>0.0927377364829968-0.290064559563913i</v>
      </c>
      <c r="H3755" s="57" t="str">
        <f t="shared" si="1090"/>
        <v>0.00166469566543186-10.525997115379i</v>
      </c>
      <c r="I3755" s="57" t="str">
        <f t="shared" si="1091"/>
        <v>-0.0345923651613888-0.0105795451703337i</v>
      </c>
      <c r="K3755" s="57" t="str">
        <f t="shared" si="1092"/>
        <v>0.000180297452555972-0.000307171204676104i</v>
      </c>
      <c r="L3755" s="57" t="str">
        <f t="shared" si="1093"/>
        <v>0.000125-0.000387043579786271i</v>
      </c>
      <c r="M3755" s="57" t="str">
        <f t="shared" si="1094"/>
        <v>0.0015-0.000186580886790586i</v>
      </c>
      <c r="N3755" s="57">
        <f t="shared" si="1095"/>
        <v>124.98542005919424</v>
      </c>
      <c r="O3755" s="57">
        <f t="shared" si="1096"/>
        <v>69.62319835055753</v>
      </c>
      <c r="P3755" s="371">
        <f t="shared" si="1097"/>
        <v>-69.62319835055753</v>
      </c>
      <c r="Q3755" s="371">
        <f t="shared" si="1098"/>
        <v>55.01457994080576</v>
      </c>
      <c r="R3755" s="12">
        <f t="shared" si="1099"/>
        <v>-124.98542005919424</v>
      </c>
      <c r="S3755" s="57">
        <f t="shared" si="1100"/>
        <v>1296.3643670589086</v>
      </c>
      <c r="T3755" s="12">
        <f t="shared" si="1083"/>
        <v>-69.62319835055753</v>
      </c>
    </row>
    <row r="3756" spans="1:20" x14ac:dyDescent="0.25">
      <c r="A3756" s="57">
        <f t="shared" si="1084"/>
        <v>8176249.6745223505</v>
      </c>
      <c r="B3756" s="12">
        <f t="shared" si="1101"/>
        <v>1301290.5516537325</v>
      </c>
      <c r="C3756" s="57" t="str">
        <f t="shared" si="1085"/>
        <v>0.000187000438222783+0.000266499633758404i</v>
      </c>
      <c r="D3756" s="57" t="str">
        <f t="shared" si="1086"/>
        <v>0.114957675603478-0.964383750286731i</v>
      </c>
      <c r="E3756" s="57" t="str">
        <f t="shared" si="1087"/>
        <v>-7.19428620165565-2.29770333048115i</v>
      </c>
      <c r="F3756" s="57" t="str">
        <f t="shared" si="1088"/>
        <v>0.353654903133899-1.16137480317061i</v>
      </c>
      <c r="G3756" s="57" t="str">
        <f t="shared" si="1089"/>
        <v>0.0921014724272069-0.289169139439096i</v>
      </c>
      <c r="H3756" s="57" t="str">
        <f t="shared" si="1090"/>
        <v>0.00164810534584529-10.486129810532i</v>
      </c>
      <c r="I3756" s="57" t="str">
        <f t="shared" si="1091"/>
        <v>-0.0343539234675081-0.0104671515036473i</v>
      </c>
      <c r="K3756" s="57" t="str">
        <f t="shared" si="1092"/>
        <v>0.000179860478338413-0.000306162477260442i</v>
      </c>
      <c r="L3756" s="57" t="str">
        <f t="shared" si="1093"/>
        <v>0.000125-0.000385578381934919i</v>
      </c>
      <c r="M3756" s="57" t="str">
        <f t="shared" si="1094"/>
        <v>0.0015-0.000185874563449477i</v>
      </c>
      <c r="N3756" s="57">
        <f t="shared" si="1095"/>
        <v>125.05699979282002</v>
      </c>
      <c r="O3756" s="57">
        <f t="shared" si="1096"/>
        <v>69.747301142912761</v>
      </c>
      <c r="P3756" s="371">
        <f t="shared" si="1097"/>
        <v>-69.747301142912761</v>
      </c>
      <c r="Q3756" s="371">
        <f t="shared" si="1098"/>
        <v>54.943000207179985</v>
      </c>
      <c r="R3756" s="12">
        <f t="shared" si="1099"/>
        <v>-125.05699979282002</v>
      </c>
      <c r="S3756" s="57">
        <f t="shared" si="1100"/>
        <v>1301.2905516537326</v>
      </c>
      <c r="T3756" s="12">
        <f t="shared" ref="T3756:T3819" si="1102">P3756</f>
        <v>-69.747301142912761</v>
      </c>
    </row>
    <row r="3757" spans="1:20" x14ac:dyDescent="0.25">
      <c r="A3757" s="57">
        <f t="shared" ref="A3757:A3820" si="1103">2*PI()*B3757</f>
        <v>8207319.4232855355</v>
      </c>
      <c r="B3757" s="12">
        <f t="shared" si="1101"/>
        <v>1306235.4557500167</v>
      </c>
      <c r="C3757" s="57" t="str">
        <f t="shared" ref="C3757:C3820" si="1104">IMPRODUCT(D3757,E3757,$C$40,,K3757,$C$41)</f>
        <v>0.000184672461493274+0.000262490283725489i</v>
      </c>
      <c r="D3757" s="57" t="str">
        <f t="shared" ref="D3757:D3820" si="1105">IMDIV(IMPRODUCT($C$37,$C$38,COMPLEX(1,A3757/$C$38)),IMSUM(-1*A3757*A3757/$C$39,COMPLEX(0,1*A3757)))</f>
        <v>0.11410166017305-0.960837264046691i</v>
      </c>
      <c r="E3757" s="57" t="str">
        <f t="shared" ref="E3757:E3820" si="1106">IMDIV(IMPRODUCT(IMSUM(F3757,G3757),$C$29,H3757),IMSUM(1,I3757))</f>
        <v>-7.1433215758127-2.27217829559865i</v>
      </c>
      <c r="F3757" s="57" t="str">
        <f t="shared" ref="F3757:F3820" si="1107">IMDIV(IMPRODUCT($C$14,$C$15,COMPLEX(1,A3757/$C$15)),IMSUM(-1*A3757*A3757/$C$16,COMPLEX(0,A3757)))</f>
        <v>0.351226823331344-1.15774871073607i</v>
      </c>
      <c r="G3757" s="57" t="str">
        <f t="shared" ref="G3757:G3820" si="1108">IMDIV(1,COMPLEX(1,A3757*$C$9*$C$10))</f>
        <v>0.0914691336048002-0.288275096396458i</v>
      </c>
      <c r="H3757" s="57" t="str">
        <f t="shared" ref="H3757:H3820" si="1109">IMDIV($C$3,IMSUM(K3757,COMPLEX(0,$C$28*A3757)))</f>
        <v>0.00163169416833208-10.4464136347021i</v>
      </c>
      <c r="I3757" s="57" t="str">
        <f t="shared" ref="I3757:I3820" si="1110">IMPRODUCT(F3757,$C$29,H3757,$C$31)</f>
        <v>-0.0341169693348477-0.0103559022516029i</v>
      </c>
      <c r="K3757" s="57" t="str">
        <f t="shared" ref="K3757:K3820" si="1111">IF($C$26&lt;=0,IMDIV(1,IMSUM(IMDIV(1,L3757),1/$C$18)),IMDIV(1,IMSUM(IMDIV(1,L3757),1/$C$18,IMDIV(1,M3757))))</f>
        <v>0.000179426076530228-0.000305156081986588i</v>
      </c>
      <c r="L3757" s="57" t="str">
        <f t="shared" ref="L3757:L3820" si="1112">IMSUM($C$21/$C$22,IMDIV(1,COMPLEX(0,$C$20*$C$22*A3757)))</f>
        <v>0.000125-0.000384118730758039i</v>
      </c>
      <c r="M3757" s="57" t="str">
        <f t="shared" ref="M3757:M3820" si="1113">IMSUM($C$25/$C$26,IMDIV(1,COMPLEX(0,$C$24*$C$26*A3757)))</f>
        <v>0.0015-0.000185170913976367i</v>
      </c>
      <c r="N3757" s="57">
        <f t="shared" ref="N3757:N3820" si="1114">ABS(R3757)</f>
        <v>125.1279263776255</v>
      </c>
      <c r="O3757" s="57">
        <f t="shared" ref="O3757:O3820" si="1115">ABS(P3757)</f>
        <v>69.871414107063686</v>
      </c>
      <c r="P3757" s="371">
        <f t="shared" ref="P3757:P3820" si="1116">20*LOG10(IMABS(C3757))</f>
        <v>-69.871414107063686</v>
      </c>
      <c r="Q3757" s="371">
        <f t="shared" ref="Q3757:Q3820" si="1117">IMARGUMENT(C3757)*180/PI()</f>
        <v>54.872073622374508</v>
      </c>
      <c r="R3757" s="12">
        <f t="shared" ref="R3757:R3820" si="1118">IF(Q3757&lt;0,Q3757+180,Q3757-180)</f>
        <v>-125.1279263776255</v>
      </c>
      <c r="S3757" s="57">
        <f t="shared" ref="S3757:S3820" si="1119">B3757/1000</f>
        <v>1306.2354557500166</v>
      </c>
      <c r="T3757" s="12">
        <f t="shared" si="1102"/>
        <v>-69.871414107063686</v>
      </c>
    </row>
    <row r="3758" spans="1:20" x14ac:dyDescent="0.25">
      <c r="A3758" s="57">
        <f t="shared" si="1103"/>
        <v>8238507.2370940214</v>
      </c>
      <c r="B3758" s="12">
        <f t="shared" ref="B3758:B3821" si="1120">B3757*(1+B$42)</f>
        <v>1311199.1504818669</v>
      </c>
      <c r="C3758" s="57" t="str">
        <f t="shared" si="1104"/>
        <v>0.000182369472103743+0.000258542443281254i</v>
      </c>
      <c r="D3758" s="57" t="str">
        <f t="shared" si="1105"/>
        <v>0.113251925001302-0.95730304629563i</v>
      </c>
      <c r="E3758" s="57" t="str">
        <f t="shared" si="1106"/>
        <v>-7.09269134926099-2.24693311164979i</v>
      </c>
      <c r="F3758" s="57" t="str">
        <f t="shared" si="1107"/>
        <v>0.348813745962329-1.154128686535i</v>
      </c>
      <c r="G3758" s="57" t="str">
        <f t="shared" si="1108"/>
        <v>0.0908407018290841-0.287382443305578i</v>
      </c>
      <c r="H3758" s="57" t="str">
        <f t="shared" si="1109"/>
        <v>0.00161546010203689-10.4068480137399i</v>
      </c>
      <c r="I3758" s="57" t="str">
        <f t="shared" si="1110"/>
        <v>-0.0338814956095425-0.0102457866145898i</v>
      </c>
      <c r="K3758" s="57" t="str">
        <f t="shared" si="1111"/>
        <v>0.000178994236866392-0.00030415202265239i</v>
      </c>
      <c r="L3758" s="57" t="str">
        <f t="shared" si="1112"/>
        <v>0.000125-0.000382664605258058i</v>
      </c>
      <c r="M3758" s="57" t="str">
        <f t="shared" si="1113"/>
        <v>0.0015-0.000184469928249021i</v>
      </c>
      <c r="N3758" s="57">
        <f t="shared" si="1114"/>
        <v>125.19820072928033</v>
      </c>
      <c r="O3758" s="57">
        <f t="shared" si="1115"/>
        <v>69.995536907162318</v>
      </c>
      <c r="P3758" s="371">
        <f t="shared" si="1116"/>
        <v>-69.995536907162318</v>
      </c>
      <c r="Q3758" s="371">
        <f t="shared" si="1117"/>
        <v>54.80179927071967</v>
      </c>
      <c r="R3758" s="12">
        <f t="shared" si="1118"/>
        <v>-125.19820072928033</v>
      </c>
      <c r="S3758" s="57">
        <f t="shared" si="1119"/>
        <v>1311.1991504818668</v>
      </c>
      <c r="T3758" s="12">
        <f t="shared" si="1102"/>
        <v>-69.995536907162318</v>
      </c>
    </row>
    <row r="3759" spans="1:20" x14ac:dyDescent="0.25">
      <c r="A3759" s="57">
        <f t="shared" si="1103"/>
        <v>8269813.5645949785</v>
      </c>
      <c r="B3759" s="12">
        <f t="shared" si="1120"/>
        <v>1316181.707253698</v>
      </c>
      <c r="C3759" s="57" t="str">
        <f t="shared" si="1104"/>
        <v>0.000180091295307144+0.000254655173139989i</v>
      </c>
      <c r="D3759" s="57" t="str">
        <f t="shared" si="1105"/>
        <v>0.112408425406483-0.95378106325905i</v>
      </c>
      <c r="E3759" s="57" t="str">
        <f t="shared" si="1106"/>
        <v>-7.04239374702731-2.22196478243657i</v>
      </c>
      <c r="F3759" s="57" t="str">
        <f t="shared" si="1107"/>
        <v>0.346415601195234-1.15051477653072i</v>
      </c>
      <c r="G3759" s="57" t="str">
        <f t="shared" si="1108"/>
        <v>0.090216158913983-0.286491192857285i</v>
      </c>
      <c r="H3759" s="57" t="str">
        <f t="shared" si="1109"/>
        <v>0.00159940113909817-10.3674323756885i</v>
      </c>
      <c r="I3759" s="57" t="str">
        <f t="shared" si="1110"/>
        <v>-0.0336474951430157-0.010136793880525i</v>
      </c>
      <c r="K3759" s="57" t="str">
        <f t="shared" si="1111"/>
        <v>0.00017856494905617-0.000303150302962623i</v>
      </c>
      <c r="L3759" s="57" t="str">
        <f t="shared" si="1112"/>
        <v>0.000125-0.000381215984516893i</v>
      </c>
      <c r="M3759" s="57" t="str">
        <f t="shared" si="1113"/>
        <v>0.0015-0.000183771596183524i</v>
      </c>
      <c r="N3759" s="57">
        <f t="shared" si="1114"/>
        <v>125.26782376658102</v>
      </c>
      <c r="O3759" s="57">
        <f t="shared" si="1115"/>
        <v>70.119669207854372</v>
      </c>
      <c r="P3759" s="371">
        <f t="shared" si="1116"/>
        <v>-70.119669207854372</v>
      </c>
      <c r="Q3759" s="371">
        <f t="shared" si="1117"/>
        <v>54.732176233418976</v>
      </c>
      <c r="R3759" s="12">
        <f t="shared" si="1118"/>
        <v>-125.26782376658102</v>
      </c>
      <c r="S3759" s="57">
        <f t="shared" si="1119"/>
        <v>1316.1817072536981</v>
      </c>
      <c r="T3759" s="12">
        <f t="shared" si="1102"/>
        <v>-70.119669207854372</v>
      </c>
    </row>
    <row r="3760" spans="1:20" x14ac:dyDescent="0.25">
      <c r="A3760" s="57">
        <f t="shared" si="1103"/>
        <v>8301238.8561404403</v>
      </c>
      <c r="B3760" s="12">
        <f t="shared" si="1120"/>
        <v>1321183.1977412621</v>
      </c>
      <c r="C3760" s="57" t="str">
        <f t="shared" si="1104"/>
        <v>0.000177837755127097+0.000250827547833913i</v>
      </c>
      <c r="D3760" s="57" t="str">
        <f t="shared" si="1105"/>
        <v>0.111571117004038-0.950271281154727i</v>
      </c>
      <c r="E3760" s="57" t="str">
        <f t="shared" si="1106"/>
        <v>-6.99242699652168-2.19727034241768i</v>
      </c>
      <c r="F3760" s="57" t="str">
        <f t="shared" si="1107"/>
        <v>0.344032319206116-1.14690702601475i</v>
      </c>
      <c r="G3760" s="57" t="str">
        <f t="shared" si="1108"/>
        <v>0.0895954866754196-0.285601357564726i</v>
      </c>
      <c r="H3760" s="57" t="str">
        <f t="shared" si="1109"/>
        <v>0.0015835152944052-10.3281661507741i</v>
      </c>
      <c r="I3760" s="57" t="str">
        <f t="shared" si="1110"/>
        <v>-0.0334149607924303-0.0100289134243831i</v>
      </c>
      <c r="K3760" s="57" t="str">
        <f t="shared" si="1111"/>
        <v>0.000178138202784238-0.000302150926529338i</v>
      </c>
      <c r="L3760" s="57" t="str">
        <f t="shared" si="1112"/>
        <v>0.000125-0.00037977284769565i</v>
      </c>
      <c r="M3760" s="57" t="str">
        <f t="shared" si="1113"/>
        <v>0.0015-0.000183075907734134i</v>
      </c>
      <c r="N3760" s="57">
        <f t="shared" si="1114"/>
        <v>125.33679641145713</v>
      </c>
      <c r="O3760" s="57">
        <f t="shared" si="1115"/>
        <v>70.243810674276816</v>
      </c>
      <c r="P3760" s="371">
        <f t="shared" si="1116"/>
        <v>-70.243810674276816</v>
      </c>
      <c r="Q3760" s="371">
        <f t="shared" si="1117"/>
        <v>54.663203588542864</v>
      </c>
      <c r="R3760" s="12">
        <f t="shared" si="1118"/>
        <v>-125.33679641145713</v>
      </c>
      <c r="S3760" s="57">
        <f t="shared" si="1119"/>
        <v>1321.1831977412621</v>
      </c>
      <c r="T3760" s="12">
        <f t="shared" si="1102"/>
        <v>-70.243810674276816</v>
      </c>
    </row>
    <row r="3761" spans="1:20" x14ac:dyDescent="0.25">
      <c r="A3761" s="57">
        <f t="shared" si="1103"/>
        <v>8332783.5637937738</v>
      </c>
      <c r="B3761" s="12">
        <f t="shared" si="1120"/>
        <v>1326203.6938926789</v>
      </c>
      <c r="C3761" s="57" t="str">
        <f t="shared" si="1104"/>
        <v>0.000175608674445598+0.000247058655527398i</v>
      </c>
      <c r="D3761" s="57" t="str">
        <f t="shared" si="1105"/>
        <v>0.11073995570494-0.946773666194111i</v>
      </c>
      <c r="E3761" s="57" t="str">
        <f t="shared" si="1106"/>
        <v>-6.94278932767787-2.17284685642348i</v>
      </c>
      <c r="F3761" s="57" t="str">
        <f t="shared" si="1107"/>
        <v>0.341663830183906-1.14330547961078i</v>
      </c>
      <c r="G3761" s="57" t="str">
        <f t="shared" si="1108"/>
        <v>0.0889786669326701-0.284712949764416i</v>
      </c>
      <c r="H3761" s="57" t="str">
        <f t="shared" si="1109"/>
        <v>0.00156780060535746-10.2890487713976i</v>
      </c>
      <c r="I3761" s="57" t="str">
        <f t="shared" si="1110"/>
        <v>-0.0331838854211342-0.00992213470772505i</v>
      </c>
      <c r="K3761" s="57" t="str">
        <f t="shared" si="1111"/>
        <v>0.000177713987711792-0.000301153896872235i</v>
      </c>
      <c r="L3761" s="57" t="str">
        <f t="shared" si="1112"/>
        <v>0.000125-0.00037833517403432i</v>
      </c>
      <c r="M3761" s="57" t="str">
        <f t="shared" si="1113"/>
        <v>0.0015-0.00018238285289314i</v>
      </c>
      <c r="N3761" s="57">
        <f t="shared" si="1114"/>
        <v>125.40511958898055</v>
      </c>
      <c r="O3761" s="57">
        <f t="shared" si="1115"/>
        <v>70.367960972055101</v>
      </c>
      <c r="P3761" s="371">
        <f t="shared" si="1116"/>
        <v>-70.367960972055101</v>
      </c>
      <c r="Q3761" s="371">
        <f t="shared" si="1117"/>
        <v>54.594880411019446</v>
      </c>
      <c r="R3761" s="12">
        <f t="shared" si="1118"/>
        <v>-125.40511958898055</v>
      </c>
      <c r="S3761" s="57">
        <f t="shared" si="1119"/>
        <v>1326.203693892679</v>
      </c>
      <c r="T3761" s="12">
        <f t="shared" si="1102"/>
        <v>-70.367960972055101</v>
      </c>
    </row>
    <row r="3762" spans="1:20" x14ac:dyDescent="0.25">
      <c r="A3762" s="57">
        <f t="shared" si="1103"/>
        <v>8364448.1413361905</v>
      </c>
      <c r="B3762" s="12">
        <f t="shared" si="1120"/>
        <v>1331243.2679294711</v>
      </c>
      <c r="C3762" s="57" t="str">
        <f t="shared" si="1104"/>
        <v>0.000173403875088335+0.000243347597833249i</v>
      </c>
      <c r="D3762" s="57" t="str">
        <f t="shared" si="1105"/>
        <v>0.109914897714028-0.943288184583755i</v>
      </c>
      <c r="E3762" s="57" t="str">
        <f t="shared" si="1106"/>
        <v>-6.89347897309187-2.1486914193734i</v>
      </c>
      <c r="F3762" s="57" t="str">
        <f t="shared" si="1107"/>
        <v>0.339310064335557-1.13971018127881i</v>
      </c>
      <c r="G3762" s="57" t="str">
        <f t="shared" si="1108"/>
        <v>0.0883656815097028-0.283825981617308i</v>
      </c>
      <c r="H3762" s="57" t="str">
        <f t="shared" si="1109"/>
        <v>0.00155225513162616-10.2500796721271i</v>
      </c>
      <c r="I3762" s="57" t="str">
        <f t="shared" si="1110"/>
        <v>-0.0329542618991058-0.00981644727822665i</v>
      </c>
      <c r="K3762" s="57" t="str">
        <f t="shared" si="1111"/>
        <v>0.000177292293477631-0.000300159217419035i</v>
      </c>
      <c r="L3762" s="57" t="str">
        <f t="shared" si="1112"/>
        <v>0.000125-0.000376902942851484i</v>
      </c>
      <c r="M3762" s="57" t="str">
        <f t="shared" si="1113"/>
        <v>0.0015-0.000181692421690715i</v>
      </c>
      <c r="N3762" s="57">
        <f t="shared" si="1114"/>
        <v>125.47279422737661</v>
      </c>
      <c r="O3762" s="57">
        <f t="shared" si="1115"/>
        <v>70.492119767298973</v>
      </c>
      <c r="P3762" s="371">
        <f t="shared" si="1116"/>
        <v>-70.492119767298973</v>
      </c>
      <c r="Q3762" s="371">
        <f t="shared" si="1117"/>
        <v>54.52720577262339</v>
      </c>
      <c r="R3762" s="12">
        <f t="shared" si="1118"/>
        <v>-125.47279422737661</v>
      </c>
      <c r="S3762" s="57">
        <f t="shared" si="1119"/>
        <v>1331.2432679294711</v>
      </c>
      <c r="T3762" s="12">
        <f t="shared" si="1102"/>
        <v>-70.492119767298973</v>
      </c>
    </row>
    <row r="3763" spans="1:20" x14ac:dyDescent="0.25">
      <c r="A3763" s="57">
        <f t="shared" si="1103"/>
        <v>8396233.0442732684</v>
      </c>
      <c r="B3763" s="12">
        <f t="shared" si="1120"/>
        <v>1336301.9923476032</v>
      </c>
      <c r="C3763" s="57" t="str">
        <f t="shared" si="1104"/>
        <v>0.000171223177907558+0.000239693489630929i</v>
      </c>
      <c r="D3763" s="57" t="str">
        <f t="shared" si="1105"/>
        <v>0.10909589952835-0.939814802526678i</v>
      </c>
      <c r="E3763" s="57" t="str">
        <f t="shared" si="1106"/>
        <v>-6.84449416815487-2.12480115599475i</v>
      </c>
      <c r="F3763" s="57" t="str">
        <f t="shared" si="1107"/>
        <v>0.336970951891099-1.13612117431914i</v>
      </c>
      <c r="G3763" s="57" t="str">
        <f t="shared" si="1108"/>
        <v>0.0877565122364982-0.282940465109859i</v>
      </c>
      <c r="H3763" s="57" t="str">
        <f t="shared" si="1109"/>
        <v>0.00153687695491769-10.2112582896884i</v>
      </c>
      <c r="I3763" s="57" t="str">
        <f t="shared" si="1110"/>
        <v>-0.0327260831033816-0.00971184076920268i</v>
      </c>
      <c r="K3763" s="57" t="str">
        <f t="shared" si="1111"/>
        <v>0.000176873109699252-0.000299166891505869i</v>
      </c>
      <c r="L3763" s="57" t="str">
        <f t="shared" si="1112"/>
        <v>0.000125-0.000375476133544017i</v>
      </c>
      <c r="M3763" s="57" t="str">
        <f t="shared" si="1113"/>
        <v>0.0015-0.000181004604194775i</v>
      </c>
      <c r="N3763" s="57">
        <f t="shared" si="1114"/>
        <v>125.53982125803282</v>
      </c>
      <c r="O3763" s="57">
        <f t="shared" si="1115"/>
        <v>70.616286726600904</v>
      </c>
      <c r="P3763" s="371">
        <f t="shared" si="1116"/>
        <v>-70.616286726600904</v>
      </c>
      <c r="Q3763" s="371">
        <f t="shared" si="1117"/>
        <v>54.460178741967177</v>
      </c>
      <c r="R3763" s="12">
        <f t="shared" si="1118"/>
        <v>-125.53982125803282</v>
      </c>
      <c r="S3763" s="57">
        <f t="shared" si="1119"/>
        <v>1336.3019923476031</v>
      </c>
      <c r="T3763" s="12">
        <f t="shared" si="1102"/>
        <v>-70.616286726600904</v>
      </c>
    </row>
    <row r="3764" spans="1:20" x14ac:dyDescent="0.25">
      <c r="A3764" s="57">
        <f t="shared" si="1103"/>
        <v>8428138.7298415061</v>
      </c>
      <c r="B3764" s="12">
        <f t="shared" si="1120"/>
        <v>1341379.9399185241</v>
      </c>
      <c r="C3764" s="57" t="str">
        <f t="shared" si="1104"/>
        <v>0.000169066402862663+0.000236095458886846i</v>
      </c>
      <c r="D3764" s="57" t="str">
        <f t="shared" si="1105"/>
        <v>0.10828291793551-0.936353486223748i</v>
      </c>
      <c r="E3764" s="57" t="str">
        <f t="shared" si="1106"/>
        <v>-6.79583315118501-2.10117322054415i</v>
      </c>
      <c r="F3764" s="57" t="str">
        <f t="shared" si="1107"/>
        <v>0.334646423108647-1.13253850137649i</v>
      </c>
      <c r="G3764" s="57" t="str">
        <f t="shared" si="1108"/>
        <v>0.087151140950349-0.282056412055109i</v>
      </c>
      <c r="H3764" s="57" t="str">
        <f t="shared" si="1109"/>
        <v>0.00152166417873939-10.1725840629574i</v>
      </c>
      <c r="I3764" s="57" t="str">
        <f t="shared" si="1110"/>
        <v>-0.0324993419184866-0.00960830489913287i</v>
      </c>
      <c r="K3764" s="57" t="str">
        <f t="shared" si="1111"/>
        <v>0.00017645642597392-0.00029817692237766i</v>
      </c>
      <c r="L3764" s="57" t="str">
        <f t="shared" si="1112"/>
        <v>0.000125-0.000374054725586786i</v>
      </c>
      <c r="M3764" s="57" t="str">
        <f t="shared" si="1113"/>
        <v>0.0015-0.000180319390510834i</v>
      </c>
      <c r="N3764" s="57">
        <f t="shared" si="1114"/>
        <v>125.60620161550781</v>
      </c>
      <c r="O3764" s="57">
        <f t="shared" si="1115"/>
        <v>70.740461517032415</v>
      </c>
      <c r="P3764" s="371">
        <f t="shared" si="1116"/>
        <v>-70.740461517032415</v>
      </c>
      <c r="Q3764" s="371">
        <f t="shared" si="1117"/>
        <v>54.393798384492186</v>
      </c>
      <c r="R3764" s="12">
        <f t="shared" si="1118"/>
        <v>-125.60620161550781</v>
      </c>
      <c r="S3764" s="57">
        <f t="shared" si="1119"/>
        <v>1341.3799399185241</v>
      </c>
      <c r="T3764" s="12">
        <f t="shared" si="1102"/>
        <v>-70.740461517032415</v>
      </c>
    </row>
    <row r="3765" spans="1:20" x14ac:dyDescent="0.25">
      <c r="A3765" s="57">
        <f t="shared" si="1103"/>
        <v>8460165.6570149045</v>
      </c>
      <c r="B3765" s="12">
        <f t="shared" si="1120"/>
        <v>1346477.1836902145</v>
      </c>
      <c r="C3765" s="57" t="str">
        <f t="shared" si="1104"/>
        <v>0.000166933369098496+0.000232552646476595i</v>
      </c>
      <c r="D3765" s="57" t="str">
        <f t="shared" si="1105"/>
        <v>0.107475910012022-0.932904201875024i</v>
      </c>
      <c r="E3765" s="57" t="str">
        <f t="shared" si="1106"/>
        <v>-6.74749416355531-2.07780479653072i</v>
      </c>
      <c r="F3765" s="57" t="str">
        <f t="shared" si="1107"/>
        <v>0.332336408279311-1.12896220444412i</v>
      </c>
      <c r="G3765" s="57" t="str">
        <f t="shared" si="1108"/>
        <v>0.0865495494971409-0.281173834093756i</v>
      </c>
      <c r="H3765" s="57" t="str">
        <f t="shared" si="1109"/>
        <v>0.00150661492816709-10.1340564329517i</v>
      </c>
      <c r="I3765" s="57" t="str">
        <f t="shared" si="1110"/>
        <v>-0.0322740312368552-0.00950582947118462i</v>
      </c>
      <c r="K3765" s="57" t="str">
        <f t="shared" si="1111"/>
        <v>0.000176042231879714-0.000297189313188535i</v>
      </c>
      <c r="L3765" s="57" t="str">
        <f t="shared" si="1112"/>
        <v>0.000125-0.000372638698532363i</v>
      </c>
      <c r="M3765" s="57" t="str">
        <f t="shared" si="1113"/>
        <v>0.0015-0.000179636770781863i</v>
      </c>
      <c r="N3765" s="57">
        <f t="shared" si="1114"/>
        <v>125.67193623754483</v>
      </c>
      <c r="O3765" s="57">
        <f t="shared" si="1115"/>
        <v>70.864643806141302</v>
      </c>
      <c r="P3765" s="371">
        <f t="shared" si="1116"/>
        <v>-70.864643806141302</v>
      </c>
      <c r="Q3765" s="371">
        <f t="shared" si="1117"/>
        <v>54.328063762455166</v>
      </c>
      <c r="R3765" s="12">
        <f t="shared" si="1118"/>
        <v>-125.67193623754483</v>
      </c>
      <c r="S3765" s="57">
        <f t="shared" si="1119"/>
        <v>1346.4771836902146</v>
      </c>
      <c r="T3765" s="12">
        <f t="shared" si="1102"/>
        <v>-70.864643806141302</v>
      </c>
    </row>
    <row r="3766" spans="1:20" x14ac:dyDescent="0.25">
      <c r="A3766" s="57">
        <f t="shared" si="1103"/>
        <v>8492314.2865115609</v>
      </c>
      <c r="B3766" s="12">
        <f t="shared" si="1120"/>
        <v>1351593.7969882374</v>
      </c>
      <c r="C3766" s="57" t="str">
        <f t="shared" si="1104"/>
        <v>0.000164823895021398+0.000229064206009197i</v>
      </c>
      <c r="D3766" s="57" t="str">
        <f t="shared" si="1105"/>
        <v>0.106674833121662-0.929466915681086i</v>
      </c>
      <c r="E3766" s="57" t="str">
        <f t="shared" si="1106"/>
        <v>-6.6994754498183-2.05469309644136i</v>
      </c>
      <c r="F3766" s="57" t="str">
        <f t="shared" si="1107"/>
        <v>0.330040837732046-1.1253923248679i</v>
      </c>
      <c r="G3766" s="57" t="str">
        <f t="shared" si="1108"/>
        <v>0.0859517197326153-0.280292742695242i</v>
      </c>
      <c r="H3766" s="57" t="str">
        <f t="shared" si="1109"/>
        <v>0.00149172734961511-10.0956748428224i</v>
      </c>
      <c r="I3766" s="57" t="str">
        <f t="shared" si="1110"/>
        <v>-0.0320501439592437-0.00940440437273533i</v>
      </c>
      <c r="K3766" s="57" t="str">
        <f t="shared" si="1111"/>
        <v>0.000175630516976593-0.00029620406700222i</v>
      </c>
      <c r="L3766" s="57" t="str">
        <f t="shared" si="1112"/>
        <v>0.000125-0.000371228032010723i</v>
      </c>
      <c r="M3766" s="57" t="str">
        <f t="shared" si="1113"/>
        <v>0.0015-0.000178956735188148i</v>
      </c>
      <c r="N3766" s="57">
        <f t="shared" si="1114"/>
        <v>125.73702606507972</v>
      </c>
      <c r="O3766" s="57">
        <f t="shared" si="1115"/>
        <v>70.988833261948855</v>
      </c>
      <c r="P3766" s="371">
        <f t="shared" si="1116"/>
        <v>-70.988833261948855</v>
      </c>
      <c r="Q3766" s="371">
        <f t="shared" si="1117"/>
        <v>54.262973934920282</v>
      </c>
      <c r="R3766" s="12">
        <f t="shared" si="1118"/>
        <v>-125.73702606507972</v>
      </c>
      <c r="S3766" s="57">
        <f t="shared" si="1119"/>
        <v>1351.5937969882375</v>
      </c>
      <c r="T3766" s="12">
        <f t="shared" si="1102"/>
        <v>-70.988833261948855</v>
      </c>
    </row>
    <row r="3767" spans="1:20" x14ac:dyDescent="0.25">
      <c r="A3767" s="57">
        <f t="shared" si="1103"/>
        <v>8524585.0808003061</v>
      </c>
      <c r="B3767" s="12">
        <f t="shared" si="1120"/>
        <v>1356729.8534167928</v>
      </c>
      <c r="C3767" s="57" t="str">
        <f t="shared" si="1104"/>
        <v>0.000162737798373097+0.000225629303653299i</v>
      </c>
      <c r="D3767" s="57" t="str">
        <f t="shared" si="1105"/>
        <v>0.105879644913835-0.926041593844359i</v>
      </c>
      <c r="E3767" s="57" t="str">
        <f t="shared" si="1106"/>
        <v>-6.65177525782836-2.03183536146805i</v>
      </c>
      <c r="F3767" s="57" t="str">
        <f t="shared" si="1107"/>
        <v>0.327759641838424-1.12182890335052i</v>
      </c>
      <c r="G3767" s="57" t="str">
        <f t="shared" si="1108"/>
        <v>0.0853576335236145-0.279413149158845i</v>
      </c>
      <c r="H3767" s="57" t="str">
        <f t="shared" si="1109"/>
        <v>0.00147699961060785-10.0574387378459i</v>
      </c>
      <c r="I3767" s="57" t="str">
        <f t="shared" si="1110"/>
        <v>-0.03182767299514-0.00930401957489319i</v>
      </c>
      <c r="K3767" s="57" t="str">
        <f t="shared" si="1111"/>
        <v>0.000175221270807411-0.000295221186792459i</v>
      </c>
      <c r="L3767" s="57" t="str">
        <f t="shared" si="1112"/>
        <v>0.000125-0.000369822705728953i</v>
      </c>
      <c r="M3767" s="57" t="str">
        <f t="shared" si="1113"/>
        <v>0.0015-0.000178279273947149i</v>
      </c>
      <c r="N3767" s="57">
        <f t="shared" si="1114"/>
        <v>125.80147204225514</v>
      </c>
      <c r="O3767" s="57">
        <f t="shared" si="1115"/>
        <v>71.113029552946927</v>
      </c>
      <c r="P3767" s="371">
        <f t="shared" si="1116"/>
        <v>-71.113029552946927</v>
      </c>
      <c r="Q3767" s="371">
        <f t="shared" si="1117"/>
        <v>54.198527957744858</v>
      </c>
      <c r="R3767" s="12">
        <f t="shared" si="1118"/>
        <v>-125.80147204225514</v>
      </c>
      <c r="S3767" s="57">
        <f t="shared" si="1119"/>
        <v>1356.7298534167928</v>
      </c>
      <c r="T3767" s="12">
        <f t="shared" si="1102"/>
        <v>-71.113029552946927</v>
      </c>
    </row>
    <row r="3768" spans="1:20" x14ac:dyDescent="0.25">
      <c r="A3768" s="57">
        <f t="shared" si="1103"/>
        <v>8556978.5041073486</v>
      </c>
      <c r="B3768" s="12">
        <f t="shared" si="1120"/>
        <v>1361885.4268597767</v>
      </c>
      <c r="C3768" s="57" t="str">
        <f t="shared" si="1104"/>
        <v>0.00016067489630243+0.000222247117965328i</v>
      </c>
      <c r="D3768" s="57" t="str">
        <f t="shared" si="1105"/>
        <v>0.10509030332194-0.922628202570395i</v>
      </c>
      <c r="E3768" s="57" t="str">
        <f t="shared" si="1106"/>
        <v>-6.60439183885996-2.00922886123712i</v>
      </c>
      <c r="F3768" s="57" t="str">
        <f t="shared" si="1107"/>
        <v>0.325492751017354-1.1182719799556i</v>
      </c>
      <c r="G3768" s="57" t="str">
        <f t="shared" si="1108"/>
        <v>0.0847672727493058-0.278535064614764i</v>
      </c>
      <c r="H3768" s="57" t="str">
        <f t="shared" si="1109"/>
        <v>0.00146242989955378-10.0193475654151i</v>
      </c>
      <c r="I3768" s="57" t="str">
        <f t="shared" si="1110"/>
        <v>-0.0316066112631625-0.00920466513201715i</v>
      </c>
      <c r="K3768" s="57" t="str">
        <f t="shared" si="1111"/>
        <v>0.000174814482898956-0.000294240675443438i</v>
      </c>
      <c r="L3768" s="57" t="str">
        <f t="shared" si="1112"/>
        <v>0.000125-0.000368422699470963i</v>
      </c>
      <c r="M3768" s="57" t="str">
        <f t="shared" si="1113"/>
        <v>0.0015-0.000177604377313358i</v>
      </c>
      <c r="N3768" s="57">
        <f t="shared" si="1114"/>
        <v>125.86527511643106</v>
      </c>
      <c r="O3768" s="57">
        <f t="shared" si="1115"/>
        <v>71.237232348095631</v>
      </c>
      <c r="P3768" s="371">
        <f t="shared" si="1116"/>
        <v>-71.237232348095631</v>
      </c>
      <c r="Q3768" s="371">
        <f t="shared" si="1117"/>
        <v>54.134724883568929</v>
      </c>
      <c r="R3768" s="12">
        <f t="shared" si="1118"/>
        <v>-125.86527511643106</v>
      </c>
      <c r="S3768" s="57">
        <f t="shared" si="1119"/>
        <v>1361.8854268597768</v>
      </c>
      <c r="T3768" s="12">
        <f t="shared" si="1102"/>
        <v>-71.237232348095631</v>
      </c>
    </row>
    <row r="3769" spans="1:20" x14ac:dyDescent="0.25">
      <c r="A3769" s="57">
        <f t="shared" si="1103"/>
        <v>8589495.0224229563</v>
      </c>
      <c r="B3769" s="12">
        <f t="shared" si="1120"/>
        <v>1367060.591481844</v>
      </c>
      <c r="C3769" s="57" t="str">
        <f t="shared" si="1104"/>
        <v>0.000158635005434996+0.000218916839719615i</v>
      </c>
      <c r="D3769" s="57" t="str">
        <f t="shared" si="1105"/>
        <v>0.104306766561737-0.919226708069156i</v>
      </c>
      <c r="E3769" s="57" t="str">
        <f t="shared" si="1106"/>
        <v>-6.5573234477244-1.98687089354078i</v>
      </c>
      <c r="F3769" s="57" t="str">
        <f t="shared" si="1107"/>
        <v>0.323240095739698-1.11472159411186i</v>
      </c>
      <c r="G3769" s="57" t="str">
        <f t="shared" si="1108"/>
        <v>0.0841806193023872-0.277658500025218i</v>
      </c>
      <c r="H3769" s="57" t="str">
        <f t="shared" si="1109"/>
        <v>0.00144801642552141-9.98140077503239i</v>
      </c>
      <c r="I3769" s="57" t="str">
        <f t="shared" si="1110"/>
        <v>-0.0313869516914579-0.00910633118123644i</v>
      </c>
      <c r="K3769" s="57" t="str">
        <f t="shared" si="1111"/>
        <v>0.000174410142762952-0.000293262535750207i</v>
      </c>
      <c r="L3769" s="57" t="str">
        <f t="shared" si="1112"/>
        <v>0.000125-0.000367027993097194i</v>
      </c>
      <c r="M3769" s="57" t="str">
        <f t="shared" si="1113"/>
        <v>0.0015-0.000176932035578161i</v>
      </c>
      <c r="N3769" s="57">
        <f t="shared" si="1114"/>
        <v>125.92843623819662</v>
      </c>
      <c r="O3769" s="57">
        <f t="shared" si="1115"/>
        <v>71.361441316820105</v>
      </c>
      <c r="P3769" s="371">
        <f t="shared" si="1116"/>
        <v>-71.361441316820105</v>
      </c>
      <c r="Q3769" s="371">
        <f t="shared" si="1117"/>
        <v>54.071563761803375</v>
      </c>
      <c r="R3769" s="12">
        <f t="shared" si="1118"/>
        <v>-125.92843623819662</v>
      </c>
      <c r="S3769" s="57">
        <f t="shared" si="1119"/>
        <v>1367.0605914818439</v>
      </c>
      <c r="T3769" s="12">
        <f t="shared" si="1102"/>
        <v>-71.361441316820105</v>
      </c>
    </row>
    <row r="3770" spans="1:20" x14ac:dyDescent="0.25">
      <c r="A3770" s="57">
        <f t="shared" si="1103"/>
        <v>8622135.1035081651</v>
      </c>
      <c r="B3770" s="12">
        <f t="shared" si="1120"/>
        <v>1372255.421729475</v>
      </c>
      <c r="C3770" s="57" t="str">
        <f t="shared" si="1104"/>
        <v>0.000156617941940753+0.000215637671740434i</v>
      </c>
      <c r="D3770" s="57" t="str">
        <f t="shared" si="1105"/>
        <v>0.103528993129732-0.91583707655629i</v>
      </c>
      <c r="E3770" s="57" t="str">
        <f t="shared" si="1106"/>
        <v>-6.51056834288242-1.96475878407037i</v>
      </c>
      <c r="F3770" s="57" t="str">
        <f t="shared" si="1107"/>
        <v>0.321001606532844-1.11117778461732i</v>
      </c>
      <c r="G3770" s="57" t="str">
        <f t="shared" si="1108"/>
        <v>0.0835976550902786-0.276783466185546i</v>
      </c>
      <c r="H3770" s="57" t="str">
        <f t="shared" si="1109"/>
        <v>0.00143375741801708-9.94359781830055i</v>
      </c>
      <c r="I3770" s="57" t="str">
        <f t="shared" si="1110"/>
        <v>-0.031168687218088-0.0090090079419682i</v>
      </c>
      <c r="K3770" s="57" t="str">
        <f t="shared" si="1111"/>
        <v>0.000174008239897063-0.000292286770419118i</v>
      </c>
      <c r="L3770" s="57" t="str">
        <f t="shared" si="1112"/>
        <v>0.000125-0.000365638566544325i</v>
      </c>
      <c r="M3770" s="57" t="str">
        <f t="shared" si="1113"/>
        <v>0.0015-0.000176262239069696i</v>
      </c>
      <c r="N3770" s="57">
        <f t="shared" si="1114"/>
        <v>125.99095636138361</v>
      </c>
      <c r="O3770" s="57">
        <f t="shared" si="1115"/>
        <v>71.485656129008092</v>
      </c>
      <c r="P3770" s="371">
        <f t="shared" si="1116"/>
        <v>-71.485656129008092</v>
      </c>
      <c r="Q3770" s="371">
        <f t="shared" si="1117"/>
        <v>54.009043638616397</v>
      </c>
      <c r="R3770" s="12">
        <f t="shared" si="1118"/>
        <v>-125.99095636138361</v>
      </c>
      <c r="S3770" s="57">
        <f t="shared" si="1119"/>
        <v>1372.2554217294751</v>
      </c>
      <c r="T3770" s="12">
        <f t="shared" si="1102"/>
        <v>-71.485656129008092</v>
      </c>
    </row>
    <row r="3771" spans="1:20" x14ac:dyDescent="0.25">
      <c r="A3771" s="57">
        <f t="shared" si="1103"/>
        <v>8654899.2169014961</v>
      </c>
      <c r="B3771" s="12">
        <f t="shared" si="1120"/>
        <v>1377469.9923320471</v>
      </c>
      <c r="C3771" s="57" t="str">
        <f t="shared" si="1104"/>
        <v>0.000154623521599612+0.000212408828735969i</v>
      </c>
      <c r="D3771" s="57" t="str">
        <f t="shared" si="1105"/>
        <v>0.102756941801553-0.912459274254347i</v>
      </c>
      <c r="E3771" s="57" t="str">
        <f t="shared" si="1106"/>
        <v>-6.4641247865548-1.94288988615182i</v>
      </c>
      <c r="F3771" s="57" t="str">
        <f t="shared" si="1107"/>
        <v>0.318777213985192-1.10764058964347i</v>
      </c>
      <c r="G3771" s="57" t="str">
        <f t="shared" si="1108"/>
        <v>0.0830183620362898-0.27590997372531i</v>
      </c>
      <c r="H3771" s="57" t="str">
        <f t="shared" si="1109"/>
        <v>0.00141965112676495-9.90593814891515i</v>
      </c>
      <c r="I3771" s="57" t="str">
        <f t="shared" si="1110"/>
        <v>-0.0309518107914127-0.00891268571543514i</v>
      </c>
      <c r="K3771" s="57" t="str">
        <f t="shared" si="1111"/>
        <v>0.000173608763785874-0.00029131338206827i</v>
      </c>
      <c r="L3771" s="57" t="str">
        <f t="shared" si="1112"/>
        <v>0.000125-0.000364254399824991i</v>
      </c>
      <c r="M3771" s="57" t="str">
        <f t="shared" si="1113"/>
        <v>0.0015-0.000175594978152716i</v>
      </c>
      <c r="N3771" s="57">
        <f t="shared" si="1114"/>
        <v>126.05283644308005</v>
      </c>
      <c r="O3771" s="57">
        <f t="shared" si="1115"/>
        <v>71.609876455007409</v>
      </c>
      <c r="P3771" s="371">
        <f t="shared" si="1116"/>
        <v>-71.609876455007409</v>
      </c>
      <c r="Q3771" s="371">
        <f t="shared" si="1117"/>
        <v>53.947163556919953</v>
      </c>
      <c r="R3771" s="12">
        <f t="shared" si="1118"/>
        <v>-126.05283644308005</v>
      </c>
      <c r="S3771" s="57">
        <f t="shared" si="1119"/>
        <v>1377.469992332047</v>
      </c>
      <c r="T3771" s="12">
        <f t="shared" si="1102"/>
        <v>-71.609876455007409</v>
      </c>
    </row>
    <row r="3772" spans="1:20" x14ac:dyDescent="0.25">
      <c r="A3772" s="57">
        <f t="shared" si="1103"/>
        <v>8687787.8339257222</v>
      </c>
      <c r="B3772" s="12">
        <f t="shared" si="1120"/>
        <v>1382704.378302909</v>
      </c>
      <c r="C3772" s="57" t="str">
        <f t="shared" si="1104"/>
        <v>0.000152651559865073+0.000209229537134213i</v>
      </c>
      <c r="D3772" s="57" t="str">
        <f t="shared" si="1105"/>
        <v>0.101990571630337-0.909093267394033i</v>
      </c>
      <c r="E3772" s="57" t="str">
        <f t="shared" si="1106"/>
        <v>-6.41799104483007-1.92126158048314i</v>
      </c>
      <c r="F3772" s="57" t="str">
        <f t="shared" si="1107"/>
        <v>0.316566848750591-1.10411004673951i</v>
      </c>
      <c r="G3772" s="57" t="str">
        <f t="shared" si="1108"/>
        <v>0.0824427220807716-0.275038033109394i</v>
      </c>
      <c r="H3772" s="57" t="str">
        <f t="shared" si="1109"/>
        <v>0.00140569582148903-9.86842122265644i</v>
      </c>
      <c r="I3772" s="57" t="str">
        <f t="shared" si="1110"/>
        <v>-0.0307363153704672-0.00881735488418265i</v>
      </c>
      <c r="K3772" s="57" t="str">
        <f t="shared" si="1111"/>
        <v>0.000173211703901872-0.000290342373227948i</v>
      </c>
      <c r="L3772" s="57" t="str">
        <f t="shared" si="1112"/>
        <v>0.000125-0.000362875473027486i</v>
      </c>
      <c r="M3772" s="57" t="str">
        <f t="shared" si="1113"/>
        <v>0.0015-0.000174930243228448i</v>
      </c>
      <c r="N3772" s="57">
        <f t="shared" si="1114"/>
        <v>126.11407744364217</v>
      </c>
      <c r="O3772" s="57">
        <f t="shared" si="1115"/>
        <v>71.734101965623069</v>
      </c>
      <c r="P3772" s="371">
        <f t="shared" si="1116"/>
        <v>-71.734101965623069</v>
      </c>
      <c r="Q3772" s="371">
        <f t="shared" si="1117"/>
        <v>53.885922556357819</v>
      </c>
      <c r="R3772" s="12">
        <f t="shared" si="1118"/>
        <v>-126.11407744364217</v>
      </c>
      <c r="S3772" s="57">
        <f t="shared" si="1119"/>
        <v>1382.7043783029089</v>
      </c>
      <c r="T3772" s="12">
        <f t="shared" si="1102"/>
        <v>-71.734101965623069</v>
      </c>
    </row>
    <row r="3773" spans="1:20" x14ac:dyDescent="0.25">
      <c r="A3773" s="57">
        <f t="shared" si="1103"/>
        <v>8720801.4276946411</v>
      </c>
      <c r="B3773" s="12">
        <f t="shared" si="1120"/>
        <v>1387958.6549404601</v>
      </c>
      <c r="C3773" s="57" t="str">
        <f t="shared" si="1104"/>
        <v>0.000150701871925947+0.000206099034920742i</v>
      </c>
      <c r="D3773" s="57" t="str">
        <f t="shared" si="1105"/>
        <v>0.101229841945126-0.905739022215408i</v>
      </c>
      <c r="E3773" s="57" t="str">
        <f t="shared" si="1106"/>
        <v>-6.37216538776911-1.8998712748738i</v>
      </c>
      <c r="F3773" s="57" t="str">
        <f t="shared" si="1107"/>
        <v>0.314370441552677-1.10058619283654i</v>
      </c>
      <c r="G3773" s="57" t="str">
        <f t="shared" si="1108"/>
        <v>0.0818707171822536-0.274167654639122i</v>
      </c>
      <c r="H3773" s="57" t="str">
        <f t="shared" si="1109"/>
        <v>0.00139188979169697-9.83104649738111i</v>
      </c>
      <c r="I3773" s="57" t="str">
        <f t="shared" si="1110"/>
        <v>-0.0305221939253306-0.00872300591159419i</v>
      </c>
      <c r="K3773" s="57" t="str">
        <f t="shared" si="1111"/>
        <v>0.000172817049706408-0.000289373746341088i</v>
      </c>
      <c r="L3773" s="57" t="str">
        <f t="shared" si="1112"/>
        <v>0.000125-0.000361501766315487i</v>
      </c>
      <c r="M3773" s="57" t="str">
        <f t="shared" si="1113"/>
        <v>0.0015-0.000174268024734457i</v>
      </c>
      <c r="N3773" s="57">
        <f t="shared" si="1114"/>
        <v>126.17468032671047</v>
      </c>
      <c r="O3773" s="57">
        <f t="shared" si="1115"/>
        <v>71.858332332114855</v>
      </c>
      <c r="P3773" s="371">
        <f t="shared" si="1116"/>
        <v>-71.858332332114855</v>
      </c>
      <c r="Q3773" s="371">
        <f t="shared" si="1117"/>
        <v>53.825319673289535</v>
      </c>
      <c r="R3773" s="12">
        <f t="shared" si="1118"/>
        <v>-126.17468032671047</v>
      </c>
      <c r="S3773" s="57">
        <f t="shared" si="1119"/>
        <v>1387.9586549404601</v>
      </c>
      <c r="T3773" s="12">
        <f t="shared" si="1102"/>
        <v>-71.858332332114855</v>
      </c>
    </row>
    <row r="3774" spans="1:20" x14ac:dyDescent="0.25">
      <c r="A3774" s="57">
        <f t="shared" si="1103"/>
        <v>8753940.473119881</v>
      </c>
      <c r="B3774" s="12">
        <f t="shared" si="1120"/>
        <v>1393232.8978292339</v>
      </c>
      <c r="C3774" s="57" t="str">
        <f t="shared" si="1104"/>
        <v>0.000148774272766188+0.000203016571478392i</v>
      </c>
      <c r="D3774" s="57" t="str">
        <f t="shared" si="1105"/>
        <v>0.10047471234926-0.902396504969078i</v>
      </c>
      <c r="E3774" s="57" t="str">
        <f t="shared" si="1106"/>
        <v>-6.3266460895074-1.8787164039862i</v>
      </c>
      <c r="F3774" s="57" t="str">
        <f t="shared" si="1107"/>
        <v>0.312187923189169-1.09706906425179i</v>
      </c>
      <c r="G3774" s="57" t="str">
        <f t="shared" si="1108"/>
        <v>0.0813023293185559-0.273298848453361i</v>
      </c>
      <c r="H3774" s="57" t="str">
        <f t="shared" si="1109"/>
        <v>0.00137823134646612-9.79381343301464i</v>
      </c>
      <c r="I3774" s="57" t="str">
        <f t="shared" si="1110"/>
        <v>-0.0303094394374908-0.00862962934140754i</v>
      </c>
      <c r="K3774" s="57" t="str">
        <f t="shared" si="1111"/>
        <v>0.00017242479065065-0.000288407503763726i</v>
      </c>
      <c r="L3774" s="57" t="str">
        <f t="shared" si="1112"/>
        <v>0.000125-0.000360133259927761i</v>
      </c>
      <c r="M3774" s="57" t="str">
        <f t="shared" si="1113"/>
        <v>0.0015-0.000173608313144508i</v>
      </c>
      <c r="N3774" s="57">
        <f t="shared" si="1114"/>
        <v>126.23464605922155</v>
      </c>
      <c r="O3774" s="57">
        <f t="shared" si="1115"/>
        <v>71.982567226195158</v>
      </c>
      <c r="P3774" s="371">
        <f t="shared" si="1116"/>
        <v>-71.982567226195158</v>
      </c>
      <c r="Q3774" s="371">
        <f t="shared" si="1117"/>
        <v>53.765353940778454</v>
      </c>
      <c r="R3774" s="12">
        <f t="shared" si="1118"/>
        <v>-126.23464605922155</v>
      </c>
      <c r="S3774" s="57">
        <f t="shared" si="1119"/>
        <v>1393.2328978292339</v>
      </c>
      <c r="T3774" s="12">
        <f t="shared" si="1102"/>
        <v>-71.982567226195158</v>
      </c>
    </row>
    <row r="3775" spans="1:20" x14ac:dyDescent="0.25">
      <c r="A3775" s="57">
        <f t="shared" si="1103"/>
        <v>8787205.446917735</v>
      </c>
      <c r="B3775" s="12">
        <f t="shared" si="1120"/>
        <v>1398527.182840985</v>
      </c>
      <c r="C3775" s="57" t="str">
        <f t="shared" si="1104"/>
        <v>0.000146868577222921+0.000199981407428815i</v>
      </c>
      <c r="D3775" s="57" t="str">
        <f t="shared" si="1105"/>
        <v>0.0997251427187827-0.89906568191738i</v>
      </c>
      <c r="E3775" s="57" t="str">
        <f t="shared" si="1106"/>
        <v>-6.2814314283548-1.85779442907919i</v>
      </c>
      <c r="F3775" s="57" t="str">
        <f t="shared" si="1107"/>
        <v>0.310019224536082-1.09355869669289i</v>
      </c>
      <c r="G3775" s="57" t="str">
        <f t="shared" si="1108"/>
        <v>0.0807375404878895-0.272431624529635i</v>
      </c>
      <c r="H3775" s="57" t="str">
        <f t="shared" si="1109"/>
        <v>0.00136471881423127-9.75672149154309i</v>
      </c>
      <c r="I3775" s="57" t="str">
        <f t="shared" si="1110"/>
        <v>-0.0300980449002027-0.00853721579722948i</v>
      </c>
      <c r="K3775" s="57" t="str">
        <f t="shared" si="1111"/>
        <v>0.000172034916176516-0.000287443647765472i</v>
      </c>
      <c r="L3775" s="57" t="str">
        <f t="shared" si="1112"/>
        <v>0.000125-0.000358769934177885i</v>
      </c>
      <c r="M3775" s="57" t="str">
        <f t="shared" si="1113"/>
        <v>0.0015-0.000172951098968428i</v>
      </c>
      <c r="N3775" s="57">
        <f t="shared" si="1114"/>
        <v>126.29397561142551</v>
      </c>
      <c r="O3775" s="57">
        <f t="shared" si="1115"/>
        <v>72.106806320025896</v>
      </c>
      <c r="P3775" s="371">
        <f t="shared" si="1116"/>
        <v>-72.106806320025896</v>
      </c>
      <c r="Q3775" s="371">
        <f t="shared" si="1117"/>
        <v>53.706024388574498</v>
      </c>
      <c r="R3775" s="12">
        <f t="shared" si="1118"/>
        <v>-126.29397561142551</v>
      </c>
      <c r="S3775" s="57">
        <f t="shared" si="1119"/>
        <v>1398.527182840985</v>
      </c>
      <c r="T3775" s="12">
        <f t="shared" si="1102"/>
        <v>-72.106806320025896</v>
      </c>
    </row>
    <row r="3776" spans="1:20" x14ac:dyDescent="0.25">
      <c r="A3776" s="57">
        <f t="shared" si="1103"/>
        <v>8820596.8276160248</v>
      </c>
      <c r="B3776" s="12">
        <f t="shared" si="1120"/>
        <v>1403841.5861357809</v>
      </c>
      <c r="C3776" s="57" t="str">
        <f t="shared" si="1104"/>
        <v>0.000144984600042635+0.000196992814475878i</v>
      </c>
      <c r="D3776" s="57" t="str">
        <f t="shared" si="1105"/>
        <v>0.0989810932008494-0.895746519335539i</v>
      </c>
      <c r="E3776" s="57" t="str">
        <f t="shared" si="1106"/>
        <v>-6.23651968689183-1.83710283775337i</v>
      </c>
      <c r="F3776" s="57" t="str">
        <f t="shared" si="1107"/>
        <v>0.30786427655187-1.09005512526203i</v>
      </c>
      <c r="G3776" s="57" t="str">
        <f t="shared" si="1108"/>
        <v>0.0801763327099374-0.271565992685246i</v>
      </c>
      <c r="H3776" s="57" t="str">
        <f t="shared" si="1109"/>
        <v>0.00135135054257456-9.71977013700504i</v>
      </c>
      <c r="I3776" s="57" t="str">
        <f t="shared" si="1110"/>
        <v>-0.0298880033188369-0.00844575598205025i</v>
      </c>
      <c r="K3776" s="57" t="str">
        <f t="shared" si="1111"/>
        <v>0.000171647415717614-0.000286482180529979i</v>
      </c>
      <c r="L3776" s="57" t="str">
        <f t="shared" si="1112"/>
        <v>0.000125-0.000357411769453961i</v>
      </c>
      <c r="M3776" s="57" t="str">
        <f t="shared" si="1113"/>
        <v>0.0015-0.00017229637275197i</v>
      </c>
      <c r="N3776" s="57">
        <f t="shared" si="1114"/>
        <v>126.35266995689858</v>
      </c>
      <c r="O3776" s="57">
        <f t="shared" si="1115"/>
        <v>72.2310492862172</v>
      </c>
      <c r="P3776" s="371">
        <f t="shared" si="1116"/>
        <v>-72.2310492862172</v>
      </c>
      <c r="Q3776" s="371">
        <f t="shared" si="1117"/>
        <v>53.647330043101427</v>
      </c>
      <c r="R3776" s="12">
        <f t="shared" si="1118"/>
        <v>-126.35266995689858</v>
      </c>
      <c r="S3776" s="57">
        <f t="shared" si="1119"/>
        <v>1403.841586135781</v>
      </c>
      <c r="T3776" s="12">
        <f t="shared" si="1102"/>
        <v>-72.2310492862172</v>
      </c>
    </row>
    <row r="3777" spans="1:20" x14ac:dyDescent="0.25">
      <c r="A3777" s="57">
        <f t="shared" si="1103"/>
        <v>8854115.0955609642</v>
      </c>
      <c r="B3777" s="12">
        <f t="shared" si="1120"/>
        <v>1409176.1841630968</v>
      </c>
      <c r="C3777" s="57" t="str">
        <f t="shared" si="1104"/>
        <v>0.000143122155935674+0.000194050075250954i</v>
      </c>
      <c r="D3777" s="57" t="str">
        <f t="shared" si="1105"/>
        <v>0.0982425242121397-0.892438983512811i</v>
      </c>
      <c r="E3777" s="57" t="str">
        <f t="shared" si="1106"/>
        <v>-6.19190915206514-1.81663914369879i</v>
      </c>
      <c r="F3777" s="57" t="str">
        <f t="shared" si="1107"/>
        <v>0.30572301028153-1.08655838446033i</v>
      </c>
      <c r="G3777" s="57" t="str">
        <f t="shared" si="1108"/>
        <v>0.0796186880269156-0.270701962578383i</v>
      </c>
      <c r="H3777" s="57" t="str">
        <f t="shared" si="1109"/>
        <v>0.00133812489801732-9.68295883548415i</v>
      </c>
      <c r="I3777" s="57" t="str">
        <f t="shared" si="1110"/>
        <v>-0.0296793077112305-0.00835524067775892i</v>
      </c>
      <c r="K3777" s="57" t="str">
        <f t="shared" si="1111"/>
        <v>0.000171262278700146-0.000285523104155416i</v>
      </c>
      <c r="L3777" s="57" t="str">
        <f t="shared" si="1112"/>
        <v>0.000125-0.000356058746218331i</v>
      </c>
      <c r="M3777" s="57" t="str">
        <f t="shared" si="1113"/>
        <v>0.0015-0.000171644125076679i</v>
      </c>
      <c r="N3777" s="57">
        <f t="shared" si="1114"/>
        <v>126.41073007256006</v>
      </c>
      <c r="O3777" s="57">
        <f t="shared" si="1115"/>
        <v>72.355295797823771</v>
      </c>
      <c r="P3777" s="371">
        <f t="shared" si="1116"/>
        <v>-72.355295797823771</v>
      </c>
      <c r="Q3777" s="371">
        <f t="shared" si="1117"/>
        <v>53.589269927439936</v>
      </c>
      <c r="R3777" s="12">
        <f t="shared" si="1118"/>
        <v>-126.41073007256006</v>
      </c>
      <c r="S3777" s="57">
        <f t="shared" si="1119"/>
        <v>1409.1761841630969</v>
      </c>
      <c r="T3777" s="12">
        <f t="shared" si="1102"/>
        <v>-72.355295797823771</v>
      </c>
    </row>
    <row r="3778" spans="1:20" x14ac:dyDescent="0.25">
      <c r="A3778" s="57">
        <f t="shared" si="1103"/>
        <v>8887760.7329240963</v>
      </c>
      <c r="B3778" s="12">
        <f t="shared" si="1120"/>
        <v>1414531.0536629166</v>
      </c>
      <c r="C3778" s="57" t="str">
        <f t="shared" si="1104"/>
        <v>0.000141281059628977+0.000191152483160006i</v>
      </c>
      <c r="D3778" s="57" t="str">
        <f t="shared" si="1105"/>
        <v>0.0975093964372763-0.889143040753617i</v>
      </c>
      <c r="E3778" s="57" t="str">
        <f t="shared" si="1106"/>
        <v>-6.14759811527877-1.79640088644417i</v>
      </c>
      <c r="F3778" s="57" t="str">
        <f t="shared" si="1107"/>
        <v>0.303595356860585-1.083068508192i</v>
      </c>
      <c r="G3778" s="57" t="str">
        <f t="shared" si="1108"/>
        <v>0.0790645885046207-0.269839543709249i</v>
      </c>
      <c r="H3778" s="57" t="str">
        <f t="shared" si="1109"/>
        <v>0.00132504026581372-9.64628705510104i</v>
      </c>
      <c r="I3778" s="57" t="str">
        <f t="shared" si="1110"/>
        <v>-0.0294719511080229-0.00826566074465634i</v>
      </c>
      <c r="K3778" s="57" t="str">
        <f t="shared" si="1111"/>
        <v>0.000170879494543821-0.000284566420654959i</v>
      </c>
      <c r="L3778" s="57" t="str">
        <f t="shared" si="1112"/>
        <v>0.000125-0.000354710845007304i</v>
      </c>
      <c r="M3778" s="57" t="str">
        <f t="shared" si="1113"/>
        <v>0.0015-0.000170994346559751i</v>
      </c>
      <c r="N3778" s="57">
        <f t="shared" si="1114"/>
        <v>126.46815693868885</v>
      </c>
      <c r="O3778" s="57">
        <f t="shared" si="1115"/>
        <v>72.47954552834328</v>
      </c>
      <c r="P3778" s="371">
        <f t="shared" si="1116"/>
        <v>-72.47954552834328</v>
      </c>
      <c r="Q3778" s="371">
        <f t="shared" si="1117"/>
        <v>53.53184306131115</v>
      </c>
      <c r="R3778" s="12">
        <f t="shared" si="1118"/>
        <v>-126.46815693868885</v>
      </c>
      <c r="S3778" s="57">
        <f t="shared" si="1119"/>
        <v>1414.5310536629167</v>
      </c>
      <c r="T3778" s="12">
        <f t="shared" si="1102"/>
        <v>-72.47954552834328</v>
      </c>
    </row>
    <row r="3779" spans="1:20" x14ac:dyDescent="0.25">
      <c r="A3779" s="57">
        <f t="shared" si="1103"/>
        <v>8921534.2237092089</v>
      </c>
      <c r="B3779" s="12">
        <f t="shared" si="1120"/>
        <v>1419906.2716668358</v>
      </c>
      <c r="C3779" s="57" t="str">
        <f t="shared" si="1104"/>
        <v>0.000139461125917143+0.000188299342232513i</v>
      </c>
      <c r="D3779" s="57" t="str">
        <f t="shared" si="1105"/>
        <v>0.0967816708272509-0.885858657378652i</v>
      </c>
      <c r="E3779" s="57" t="str">
        <f t="shared" si="1106"/>
        <v>-6.1035848724835-1.77638563110843i</v>
      </c>
      <c r="F3779" s="57" t="str">
        <f t="shared" si="1107"/>
        <v>0.301481247519058-1.07958552976867i</v>
      </c>
      <c r="G3779" s="57" t="str">
        <f t="shared" si="1108"/>
        <v>0.0785140162334562-0.268978745421174i</v>
      </c>
      <c r="H3779" s="57" t="str">
        <f t="shared" si="1109"/>
        <v>0.00131209504974639-9.60975426600511i</v>
      </c>
      <c r="I3779" s="57" t="str">
        <f t="shared" si="1110"/>
        <v>-0.0292659265529909-0.00817700712096955i</v>
      </c>
      <c r="K3779" s="57" t="str">
        <f t="shared" si="1111"/>
        <v>0.000170499052662747-0.000283612131957267i</v>
      </c>
      <c r="L3779" s="57" t="str">
        <f t="shared" si="1112"/>
        <v>0.000125-0.000353368046430866i</v>
      </c>
      <c r="M3779" s="57" t="str">
        <f t="shared" si="1113"/>
        <v>0.0015-0.000170347027853907i</v>
      </c>
      <c r="N3779" s="57">
        <f t="shared" si="1114"/>
        <v>126.52495153893784</v>
      </c>
      <c r="O3779" s="57">
        <f t="shared" si="1115"/>
        <v>72.603798151714514</v>
      </c>
      <c r="P3779" s="371">
        <f t="shared" si="1116"/>
        <v>-72.603798151714514</v>
      </c>
      <c r="Q3779" s="371">
        <f t="shared" si="1117"/>
        <v>53.475048461062151</v>
      </c>
      <c r="R3779" s="12">
        <f t="shared" si="1118"/>
        <v>-126.52495153893784</v>
      </c>
      <c r="S3779" s="57">
        <f t="shared" si="1119"/>
        <v>1419.9062716668357</v>
      </c>
      <c r="T3779" s="12">
        <f t="shared" si="1102"/>
        <v>-72.603798151714514</v>
      </c>
    </row>
    <row r="3780" spans="1:20" x14ac:dyDescent="0.25">
      <c r="A3780" s="57">
        <f t="shared" si="1103"/>
        <v>8955436.0537593048</v>
      </c>
      <c r="B3780" s="12">
        <f t="shared" si="1120"/>
        <v>1425301.9154991698</v>
      </c>
      <c r="C3780" s="57" t="str">
        <f t="shared" si="1104"/>
        <v>0.000137662169711892+0.000185489966972227i</v>
      </c>
      <c r="D3780" s="57" t="str">
        <f t="shared" si="1105"/>
        <v>0.0960593085978542-0.882585799725993i</v>
      </c>
      <c r="E3780" s="57" t="str">
        <f t="shared" si="1106"/>
        <v>-6.05986772426453-1.75659096815409i</v>
      </c>
      <c r="F3780" s="57" t="str">
        <f t="shared" si="1107"/>
        <v>0.29938061358534-1.07610948191362i</v>
      </c>
      <c r="G3780" s="57" t="str">
        <f t="shared" si="1108"/>
        <v>0.0779669533294463-0.268119576901744i</v>
      </c>
      <c r="H3780" s="57" t="str">
        <f t="shared" si="1109"/>
        <v>0.00129928767192413-9.57335994036748i</v>
      </c>
      <c r="I3780" s="57" t="str">
        <f t="shared" si="1110"/>
        <v>-0.0290612271033771-0.00808927082236568i</v>
      </c>
      <c r="K3780" s="57" t="str">
        <f t="shared" si="1111"/>
        <v>0.000170120942466312-0.000282660239906988i</v>
      </c>
      <c r="L3780" s="57" t="str">
        <f t="shared" si="1112"/>
        <v>0.000125-0.000352030331172411i</v>
      </c>
      <c r="M3780" s="57" t="str">
        <f t="shared" si="1113"/>
        <v>0.0015-0.000169702159647247i</v>
      </c>
      <c r="N3780" s="57">
        <f t="shared" si="1114"/>
        <v>126.58111486035256</v>
      </c>
      <c r="O3780" s="57">
        <f t="shared" si="1115"/>
        <v>72.728053342314098</v>
      </c>
      <c r="P3780" s="371">
        <f t="shared" si="1116"/>
        <v>-72.728053342314098</v>
      </c>
      <c r="Q3780" s="371">
        <f t="shared" si="1117"/>
        <v>53.418885139647436</v>
      </c>
      <c r="R3780" s="12">
        <f t="shared" si="1118"/>
        <v>-126.58111486035256</v>
      </c>
      <c r="S3780" s="57">
        <f t="shared" si="1119"/>
        <v>1425.3019154991698</v>
      </c>
      <c r="T3780" s="12">
        <f t="shared" si="1102"/>
        <v>-72.728053342314098</v>
      </c>
    </row>
    <row r="3781" spans="1:20" x14ac:dyDescent="0.25">
      <c r="A3781" s="57">
        <f t="shared" si="1103"/>
        <v>8989466.7107635885</v>
      </c>
      <c r="B3781" s="12">
        <f t="shared" si="1120"/>
        <v>1430718.0627780666</v>
      </c>
      <c r="C3781" s="57" t="str">
        <f t="shared" si="1104"/>
        <v>0.000135884006089879+0.000182723682209684i</v>
      </c>
      <c r="D3781" s="57" t="str">
        <f t="shared" si="1105"/>
        <v>0.0953422712281109-0.879324434152163i</v>
      </c>
      <c r="E3781" s="57" t="str">
        <f t="shared" si="1106"/>
        <v>-6.01644497592556-1.73701451314256i</v>
      </c>
      <c r="F3781" s="57" t="str">
        <f t="shared" si="1107"/>
        <v>0.297293386490016-1.07264039676608i</v>
      </c>
      <c r="G3781" s="57" t="str">
        <f t="shared" si="1108"/>
        <v>0.077423381935226-0.267262047183917i</v>
      </c>
      <c r="H3781" s="57" t="str">
        <f t="shared" si="1109"/>
        <v>0.00128661657258121-9.5371035523725i</v>
      </c>
      <c r="I3781" s="57" t="str">
        <f t="shared" si="1110"/>
        <v>-0.0288578458302109-0.00800244294146543i</v>
      </c>
      <c r="K3781" s="57" t="str">
        <f t="shared" si="1111"/>
        <v>0.00016974515336005-0.000281710746265242i</v>
      </c>
      <c r="L3781" s="57" t="str">
        <f t="shared" si="1112"/>
        <v>0.000125-0.000350697679988455i</v>
      </c>
      <c r="M3781" s="57" t="str">
        <f t="shared" si="1113"/>
        <v>0.0015-0.000169059732663127i</v>
      </c>
      <c r="N3781" s="57">
        <f t="shared" si="1114"/>
        <v>126.63664789338708</v>
      </c>
      <c r="O3781" s="57">
        <f t="shared" si="1115"/>
        <v>72.852310774955654</v>
      </c>
      <c r="P3781" s="371">
        <f t="shared" si="1116"/>
        <v>-72.852310774955654</v>
      </c>
      <c r="Q3781" s="371">
        <f t="shared" si="1117"/>
        <v>53.363352106612922</v>
      </c>
      <c r="R3781" s="12">
        <f t="shared" si="1118"/>
        <v>-126.63664789338708</v>
      </c>
      <c r="S3781" s="57">
        <f t="shared" si="1119"/>
        <v>1430.7180627780667</v>
      </c>
      <c r="T3781" s="12">
        <f t="shared" si="1102"/>
        <v>-72.852310774955654</v>
      </c>
    </row>
    <row r="3782" spans="1:20" x14ac:dyDescent="0.25">
      <c r="A3782" s="57">
        <f t="shared" si="1103"/>
        <v>9023626.6842644922</v>
      </c>
      <c r="B3782" s="12">
        <f t="shared" si="1120"/>
        <v>1436154.7914166234</v>
      </c>
      <c r="C3782" s="57" t="str">
        <f t="shared" si="1104"/>
        <v>0.000134126450338978+0.000179999822956542i</v>
      </c>
      <c r="D3782" s="57" t="str">
        <f t="shared" si="1105"/>
        <v>0.0946305204587212-0.876074527033212i</v>
      </c>
      <c r="E3782" s="57" t="str">
        <f t="shared" si="1106"/>
        <v>-5.97331493757132-1.71765390649159i</v>
      </c>
      <c r="F3782" s="57" t="str">
        <f t="shared" si="1107"/>
        <v>0.295219497769612-1.06917830588549i</v>
      </c>
      <c r="G3782" s="57" t="str">
        <f t="shared" si="1108"/>
        <v>0.0768832842210223-0.266406165147152i</v>
      </c>
      <c r="H3782" s="57" t="str">
        <f t="shared" si="1109"/>
        <v>0.0012740802098788-9.50098457821035i</v>
      </c>
      <c r="I3782" s="57" t="str">
        <f t="shared" si="1110"/>
        <v>-0.0286557758186252-0.0079165146473569i</v>
      </c>
      <c r="K3782" s="57" t="str">
        <f t="shared" si="1111"/>
        <v>0.000169371674746507-0.000280763652710131i</v>
      </c>
      <c r="L3782" s="57" t="str">
        <f t="shared" si="1112"/>
        <v>0.000125-0.000349370073708362i</v>
      </c>
      <c r="M3782" s="57" t="str">
        <f t="shared" si="1113"/>
        <v>0.0015-0.000168419737660019i</v>
      </c>
      <c r="N3782" s="57">
        <f t="shared" si="1114"/>
        <v>126.69155163192104</v>
      </c>
      <c r="O3782" s="57">
        <f t="shared" si="1115"/>
        <v>72.976570124886891</v>
      </c>
      <c r="P3782" s="371">
        <f t="shared" si="1116"/>
        <v>-72.976570124886891</v>
      </c>
      <c r="Q3782" s="371">
        <f t="shared" si="1117"/>
        <v>53.308448368078963</v>
      </c>
      <c r="R3782" s="12">
        <f t="shared" si="1118"/>
        <v>-126.69155163192104</v>
      </c>
      <c r="S3782" s="57">
        <f t="shared" si="1119"/>
        <v>1436.1547914166233</v>
      </c>
      <c r="T3782" s="12">
        <f t="shared" si="1102"/>
        <v>-72.976570124886891</v>
      </c>
    </row>
    <row r="3783" spans="1:20" x14ac:dyDescent="0.25">
      <c r="A3783" s="57">
        <f t="shared" si="1103"/>
        <v>9057916.4656646959</v>
      </c>
      <c r="B3783" s="12">
        <f t="shared" si="1120"/>
        <v>1441612.1796240066</v>
      </c>
      <c r="C3783" s="57" t="str">
        <f t="shared" si="1104"/>
        <v>0.000132389318003039+0.000177317734261668i</v>
      </c>
      <c r="D3783" s="57" t="str">
        <f t="shared" si="1105"/>
        <v>0.0939240182905096-0.872836044765768i</v>
      </c>
      <c r="E3783" s="57" t="str">
        <f t="shared" si="1106"/>
        <v>-5.93047592418799-1.69850681323447i</v>
      </c>
      <c r="F3783" s="57" t="str">
        <f t="shared" si="1107"/>
        <v>0.293158879070279-1.06572324025579i</v>
      </c>
      <c r="G3783" s="57" t="str">
        <f t="shared" si="1108"/>
        <v>0.0763466423856124-0.265551939518535i</v>
      </c>
      <c r="H3783" s="57" t="str">
        <f t="shared" si="1109"/>
        <v>0.00126167705970826-9.46500249606948i</v>
      </c>
      <c r="I3783" s="57" t="str">
        <f t="shared" si="1110"/>
        <v>-0.0284550101681675-0.00783147718510944i</v>
      </c>
      <c r="K3783" s="57" t="str">
        <f t="shared" si="1111"/>
        <v>0.000169000496026081-0.00027981896083725i</v>
      </c>
      <c r="L3783" s="57" t="str">
        <f t="shared" si="1112"/>
        <v>0.000125-0.000348047493234073i</v>
      </c>
      <c r="M3783" s="57" t="str">
        <f t="shared" si="1113"/>
        <v>0.0015-0.00016778216543138i</v>
      </c>
      <c r="N3783" s="57">
        <f t="shared" si="1114"/>
        <v>126.74582707328021</v>
      </c>
      <c r="O3783" s="57">
        <f t="shared" si="1115"/>
        <v>73.10083106778751</v>
      </c>
      <c r="P3783" s="371">
        <f t="shared" si="1116"/>
        <v>-73.10083106778751</v>
      </c>
      <c r="Q3783" s="371">
        <f t="shared" si="1117"/>
        <v>53.254172926719789</v>
      </c>
      <c r="R3783" s="12">
        <f t="shared" si="1118"/>
        <v>-126.74582707328021</v>
      </c>
      <c r="S3783" s="57">
        <f t="shared" si="1119"/>
        <v>1441.6121796240066</v>
      </c>
      <c r="T3783" s="12">
        <f t="shared" si="1102"/>
        <v>-73.10083106778751</v>
      </c>
    </row>
    <row r="3784" spans="1:20" x14ac:dyDescent="0.25">
      <c r="A3784" s="57">
        <f t="shared" si="1103"/>
        <v>9092336.5482342243</v>
      </c>
      <c r="B3784" s="12">
        <f t="shared" si="1120"/>
        <v>1447090.305906578</v>
      </c>
      <c r="C3784" s="57" t="str">
        <f t="shared" si="1104"/>
        <v>0.000130672424925118+0.000174676771068979i</v>
      </c>
      <c r="D3784" s="57" t="str">
        <f t="shared" si="1105"/>
        <v>0.0932227269828757-0.869608953768068i</v>
      </c>
      <c r="E3784" s="57" t="str">
        <f t="shared" si="1106"/>
        <v>-5.88792625572065-1.67957092278128i</v>
      </c>
      <c r="F3784" s="57" t="str">
        <f t="shared" si="1107"/>
        <v>0.291111462151425-1.06227523028974i</v>
      </c>
      <c r="G3784" s="57" t="str">
        <f t="shared" si="1108"/>
        <v>0.0758134386572663-0.264699378873898i</v>
      </c>
      <c r="H3784" s="57" t="str">
        <f t="shared" si="1109"/>
        <v>0.00124940561549612-9.42915678612847i</v>
      </c>
      <c r="I3784" s="57" t="str">
        <f t="shared" si="1110"/>
        <v>-0.0282555419931045-0.00774732187528742i</v>
      </c>
      <c r="K3784" s="57" t="str">
        <f t="shared" si="1111"/>
        <v>0.000168631606597864-0.000278876672160181i</v>
      </c>
      <c r="L3784" s="57" t="str">
        <f t="shared" si="1112"/>
        <v>0.000125-0.000346729919539821i</v>
      </c>
      <c r="M3784" s="57" t="str">
        <f t="shared" si="1113"/>
        <v>0.0015-0.000167147006805519i</v>
      </c>
      <c r="N3784" s="57">
        <f t="shared" si="1114"/>
        <v>126.79947521825113</v>
      </c>
      <c r="O3784" s="57">
        <f t="shared" si="1115"/>
        <v>73.225093279767876</v>
      </c>
      <c r="P3784" s="371">
        <f t="shared" si="1116"/>
        <v>-73.225093279767876</v>
      </c>
      <c r="Q3784" s="371">
        <f t="shared" si="1117"/>
        <v>53.200524781748875</v>
      </c>
      <c r="R3784" s="12">
        <f t="shared" si="1118"/>
        <v>-126.79947521825113</v>
      </c>
      <c r="S3784" s="57">
        <f t="shared" si="1119"/>
        <v>1447.0903059065779</v>
      </c>
      <c r="T3784" s="12">
        <f t="shared" si="1102"/>
        <v>-73.225093279767876</v>
      </c>
    </row>
    <row r="3785" spans="1:20" x14ac:dyDescent="0.25">
      <c r="A3785" s="57">
        <f t="shared" si="1103"/>
        <v>9126887.4271175135</v>
      </c>
      <c r="B3785" s="12">
        <f t="shared" si="1120"/>
        <v>1452589.2490690229</v>
      </c>
      <c r="C3785" s="57" t="str">
        <f t="shared" si="1104"/>
        <v>0.000128975587289284+0.000172076298077033i</v>
      </c>
      <c r="D3785" s="57" t="str">
        <f t="shared" si="1105"/>
        <v>0.0925266090522546-0.866393220480985i</v>
      </c>
      <c r="E3785" s="57" t="str">
        <f t="shared" si="1106"/>
        <v>-5.84566425714878-1.66084394868208i</v>
      </c>
      <c r="F3785" s="57" t="str">
        <f t="shared" si="1107"/>
        <v>0.289077178889267-1.05883430583314i</v>
      </c>
      <c r="G3785" s="57" t="str">
        <f t="shared" si="1108"/>
        <v>0.0752836552946762-0.263848491638949i</v>
      </c>
      <c r="H3785" s="57" t="str">
        <f t="shared" si="1109"/>
        <v>0.00123726438801114-9.39344693054871i</v>
      </c>
      <c r="I3785" s="57" t="str">
        <f t="shared" si="1110"/>
        <v>-0.0280573644227201-0.00766404011346448i</v>
      </c>
      <c r="K3785" s="57" t="str">
        <f t="shared" si="1111"/>
        <v>0.00016826499586046-0.000277936788111027i</v>
      </c>
      <c r="L3785" s="57" t="str">
        <f t="shared" si="1112"/>
        <v>0.000125-0.000345417333671868i</v>
      </c>
      <c r="M3785" s="57" t="str">
        <f t="shared" si="1113"/>
        <v>0.0015-0.000166514252645466i</v>
      </c>
      <c r="N3785" s="57">
        <f t="shared" si="1114"/>
        <v>126.85249707110199</v>
      </c>
      <c r="O3785" s="57">
        <f t="shared" si="1115"/>
        <v>73.34935643736668</v>
      </c>
      <c r="P3785" s="371">
        <f t="shared" si="1116"/>
        <v>-73.34935643736668</v>
      </c>
      <c r="Q3785" s="371">
        <f t="shared" si="1117"/>
        <v>53.147502928898014</v>
      </c>
      <c r="R3785" s="12">
        <f t="shared" si="1118"/>
        <v>-126.85249707110199</v>
      </c>
      <c r="S3785" s="57">
        <f t="shared" si="1119"/>
        <v>1452.589249069023</v>
      </c>
      <c r="T3785" s="12">
        <f t="shared" si="1102"/>
        <v>-73.34935643736668</v>
      </c>
    </row>
    <row r="3786" spans="1:20" x14ac:dyDescent="0.25">
      <c r="A3786" s="57">
        <f t="shared" si="1103"/>
        <v>9161569.5993405599</v>
      </c>
      <c r="B3786" s="12">
        <f t="shared" si="1120"/>
        <v>1458109.0882154852</v>
      </c>
      <c r="C3786" s="57" t="str">
        <f t="shared" si="1104"/>
        <v>0.000127298621660985+0.000169515689600347i</v>
      </c>
      <c r="D3786" s="57" t="str">
        <f t="shared" si="1105"/>
        <v>0.0918356272705807-0.86318881136903i</v>
      </c>
      <c r="E3786" s="57" t="str">
        <f t="shared" si="1106"/>
        <v>-5.80368825856009-1.64232362839204i</v>
      </c>
      <c r="F3786" s="57" t="str">
        <f t="shared" si="1107"/>
        <v>0.287055961280337-1.05540049616917i</v>
      </c>
      <c r="G3786" s="57" t="str">
        <f t="shared" si="1108"/>
        <v>0.0747572745878666-0.262999286090402i</v>
      </c>
      <c r="H3786" s="57" t="str">
        <f t="shared" si="1109"/>
        <v>0.00122525190517309-9.35787241346668i</v>
      </c>
      <c r="I3786" s="57" t="str">
        <f t="shared" si="1110"/>
        <v>-0.0278604706016102-0.007581623369738i</v>
      </c>
      <c r="K3786" s="57" t="str">
        <f t="shared" si="1111"/>
        <v>0.000167900653212805-0.000276999310040917i</v>
      </c>
      <c r="L3786" s="57" t="str">
        <f t="shared" si="1112"/>
        <v>0.000125-0.000344109716748225i</v>
      </c>
      <c r="M3786" s="57" t="str">
        <f t="shared" si="1113"/>
        <v>0.0015-0.000165883893848841i</v>
      </c>
      <c r="N3786" s="57">
        <f t="shared" si="1114"/>
        <v>126.90489363960103</v>
      </c>
      <c r="O3786" s="57">
        <f t="shared" si="1115"/>
        <v>73.473620217549154</v>
      </c>
      <c r="P3786" s="371">
        <f t="shared" si="1116"/>
        <v>-73.473620217549154</v>
      </c>
      <c r="Q3786" s="371">
        <f t="shared" si="1117"/>
        <v>53.095106360398972</v>
      </c>
      <c r="R3786" s="12">
        <f t="shared" si="1118"/>
        <v>-126.90489363960103</v>
      </c>
      <c r="S3786" s="57">
        <f t="shared" si="1119"/>
        <v>1458.1090882154851</v>
      </c>
      <c r="T3786" s="12">
        <f t="shared" si="1102"/>
        <v>-73.473620217549154</v>
      </c>
    </row>
    <row r="3787" spans="1:20" x14ac:dyDescent="0.25">
      <c r="A3787" s="57">
        <f t="shared" si="1103"/>
        <v>9196383.5638180543</v>
      </c>
      <c r="B3787" s="12">
        <f t="shared" si="1120"/>
        <v>1463649.9027507042</v>
      </c>
      <c r="C3787" s="57" t="str">
        <f t="shared" si="1104"/>
        <v>0.000125641345026028+0.000166994329432429i</v>
      </c>
      <c r="D3787" s="57" t="str">
        <f t="shared" si="1105"/>
        <v>0.0911497446637574-0.859995692921351i</v>
      </c>
      <c r="E3787" s="57" t="str">
        <f t="shared" si="1106"/>
        <v>-5.76199659522165-1.62400772303845i</v>
      </c>
      <c r="F3787" s="57" t="str">
        <f t="shared" si="1107"/>
        <v>0.285047741444906-1.05197383002267i</v>
      </c>
      <c r="G3787" s="57" t="str">
        <f t="shared" si="1108"/>
        <v>0.0742342788590879-0.262151770357095i</v>
      </c>
      <c r="H3787" s="57" t="str">
        <f t="shared" si="1109"/>
        <v>0.00121336671186335-9.3224327209864i</v>
      </c>
      <c r="I3787" s="57" t="str">
        <f t="shared" si="1110"/>
        <v>-0.0276648536899704-0.00750006318824364i</v>
      </c>
      <c r="K3787" s="57" t="str">
        <f t="shared" si="1111"/>
        <v>0.00016753856805496-0.000276064239220534i</v>
      </c>
      <c r="L3787" s="57" t="str">
        <f t="shared" si="1112"/>
        <v>0.000125-0.000342807049958383i</v>
      </c>
      <c r="M3787" s="57" t="str">
        <f t="shared" si="1113"/>
        <v>0.0015-0.000165255921347719i</v>
      </c>
      <c r="N3787" s="57">
        <f t="shared" si="1114"/>
        <v>126.9566659350362</v>
      </c>
      <c r="O3787" s="57">
        <f t="shared" si="1115"/>
        <v>73.597884297705207</v>
      </c>
      <c r="P3787" s="371">
        <f t="shared" si="1116"/>
        <v>-73.597884297705207</v>
      </c>
      <c r="Q3787" s="371">
        <f t="shared" si="1117"/>
        <v>53.043334064963794</v>
      </c>
      <c r="R3787" s="12">
        <f t="shared" si="1118"/>
        <v>-126.9566659350362</v>
      </c>
      <c r="S3787" s="57">
        <f t="shared" si="1119"/>
        <v>1463.6499027507043</v>
      </c>
      <c r="T3787" s="12">
        <f t="shared" si="1102"/>
        <v>-73.597884297705207</v>
      </c>
    </row>
    <row r="3788" spans="1:20" x14ac:dyDescent="0.25">
      <c r="A3788" s="57">
        <f t="shared" si="1103"/>
        <v>9231329.8213605639</v>
      </c>
      <c r="B3788" s="12">
        <f t="shared" si="1120"/>
        <v>1469211.7723811569</v>
      </c>
      <c r="C3788" s="57" t="str">
        <f t="shared" si="1104"/>
        <v>0.000124003574828188+0.000164511610710501i</v>
      </c>
      <c r="D3788" s="57" t="str">
        <f t="shared" si="1105"/>
        <v>0.0904689245101353-0.85681383165271i</v>
      </c>
      <c r="E3788" s="57" t="str">
        <f t="shared" si="1106"/>
        <v>-5.72058760764883-1.60589401718966i</v>
      </c>
      <c r="F3788" s="57" t="str">
        <f t="shared" si="1107"/>
        <v>0.283052451630362-1.04855433556441i</v>
      </c>
      <c r="G3788" s="57" t="str">
        <f t="shared" si="1108"/>
        <v>0.0737146504636942-0.261305952421122i</v>
      </c>
      <c r="H3788" s="57" t="str">
        <f t="shared" si="1109"/>
        <v>0.00120160736973743-9.28712734117178i</v>
      </c>
      <c r="I3788" s="57" t="str">
        <f t="shared" si="1110"/>
        <v>-0.027470506863878-0.00741935118667046i</v>
      </c>
      <c r="K3788" s="57" t="str">
        <f t="shared" si="1111"/>
        <v>0.00016717872978891-0.00027513157684064i</v>
      </c>
      <c r="L3788" s="57" t="str">
        <f t="shared" si="1112"/>
        <v>0.000125-0.000341509314563044i</v>
      </c>
      <c r="M3788" s="57" t="str">
        <f t="shared" si="1113"/>
        <v>0.0015-0.000164630326108507i</v>
      </c>
      <c r="N3788" s="57">
        <f t="shared" si="1114"/>
        <v>127.00781497223434</v>
      </c>
      <c r="O3788" s="57">
        <f t="shared" si="1115"/>
        <v>73.722148355648102</v>
      </c>
      <c r="P3788" s="371">
        <f t="shared" si="1116"/>
        <v>-73.722148355648102</v>
      </c>
      <c r="Q3788" s="371">
        <f t="shared" si="1117"/>
        <v>52.992185027765665</v>
      </c>
      <c r="R3788" s="12">
        <f t="shared" si="1118"/>
        <v>-127.00781497223434</v>
      </c>
      <c r="S3788" s="57">
        <f t="shared" si="1119"/>
        <v>1469.2117723811568</v>
      </c>
      <c r="T3788" s="12">
        <f t="shared" si="1102"/>
        <v>-73.722148355648102</v>
      </c>
    </row>
    <row r="3789" spans="1:20" x14ac:dyDescent="0.25">
      <c r="A3789" s="57">
        <f t="shared" si="1103"/>
        <v>9266408.8746817335</v>
      </c>
      <c r="B3789" s="12">
        <f t="shared" si="1120"/>
        <v>1474794.7771162053</v>
      </c>
      <c r="C3789" s="57" t="str">
        <f t="shared" si="1104"/>
        <v>0.000122385129005504+0.000162066935781923i</v>
      </c>
      <c r="D3789" s="57" t="str">
        <f t="shared" si="1105"/>
        <v>0.089793130338992-0.853643194104435i</v>
      </c>
      <c r="E3789" s="57" t="str">
        <f t="shared" si="1106"/>
        <v>-5.67945964167277-1.58798031862601i</v>
      </c>
      <c r="F3789" s="57" t="str">
        <f t="shared" si="1107"/>
        <v>0.281070024214522-1.04514204041537i</v>
      </c>
      <c r="G3789" s="57" t="str">
        <f t="shared" si="1108"/>
        <v>0.0731983717910083-0.260461840118958i</v>
      </c>
      <c r="H3789" s="57" t="str">
        <f t="shared" si="1109"/>
        <v>0.00118997245703921-9.2519557640391i</v>
      </c>
      <c r="I3789" s="57" t="str">
        <f t="shared" si="1110"/>
        <v>-0.0272774233155682-0.00733947905577646i</v>
      </c>
      <c r="K3789" s="57" t="str">
        <f t="shared" si="1111"/>
        <v>0.000166821127819339-0.000274201324012607i</v>
      </c>
      <c r="L3789" s="57" t="str">
        <f t="shared" si="1112"/>
        <v>0.000125-0.000340216491893847i</v>
      </c>
      <c r="M3789" s="57" t="str">
        <f t="shared" si="1113"/>
        <v>0.0015-0.000164007099131806i</v>
      </c>
      <c r="N3789" s="57">
        <f t="shared" si="1114"/>
        <v>127.05834176958089</v>
      </c>
      <c r="O3789" s="57">
        <f t="shared" si="1115"/>
        <v>73.846412069612327</v>
      </c>
      <c r="P3789" s="371">
        <f t="shared" si="1116"/>
        <v>-73.846412069612327</v>
      </c>
      <c r="Q3789" s="371">
        <f t="shared" si="1117"/>
        <v>52.941658230419108</v>
      </c>
      <c r="R3789" s="12">
        <f t="shared" si="1118"/>
        <v>-127.05834176958089</v>
      </c>
      <c r="S3789" s="57">
        <f t="shared" si="1119"/>
        <v>1474.7947771162053</v>
      </c>
      <c r="T3789" s="12">
        <f t="shared" si="1102"/>
        <v>-73.846412069612327</v>
      </c>
    </row>
    <row r="3790" spans="1:20" x14ac:dyDescent="0.25">
      <c r="A3790" s="57">
        <f t="shared" si="1103"/>
        <v>9301621.228405524</v>
      </c>
      <c r="B3790" s="12">
        <f t="shared" si="1120"/>
        <v>1480398.997269247</v>
      </c>
      <c r="C3790" s="57" t="str">
        <f t="shared" si="1104"/>
        <v>0.000120785826025281+0.000159659716072277i</v>
      </c>
      <c r="D3790" s="57" t="str">
        <f t="shared" si="1105"/>
        <v>0.0891223259290225-0.850483746845393i</v>
      </c>
      <c r="E3790" s="57" t="str">
        <f t="shared" si="1106"/>
        <v>-5.63861104850547-1.57026445811253i</v>
      </c>
      <c r="F3790" s="57" t="str">
        <f t="shared" si="1107"/>
        <v>0.279100391708883-1.0417369716511i</v>
      </c>
      <c r="G3790" s="57" t="str">
        <f t="shared" si="1108"/>
        <v>0.0726854252651653-0.259619441142583i</v>
      </c>
      <c r="H3790" s="57" t="str">
        <f t="shared" si="1109"/>
        <v>0.00117846056841699-9.21691748154956i</v>
      </c>
      <c r="I3790" s="57" t="str">
        <f t="shared" si="1110"/>
        <v>-0.0270855962537081-0.00726043855890466i</v>
      </c>
      <c r="K3790" s="57" t="str">
        <f t="shared" si="1111"/>
        <v>0.000166465751554399-0.000273273481768949i</v>
      </c>
      <c r="L3790" s="57" t="str">
        <f t="shared" si="1112"/>
        <v>0.000125-0.000338928563353106i</v>
      </c>
      <c r="M3790" s="57" t="str">
        <f t="shared" si="1113"/>
        <v>0.0015-0.000163386231452288i</v>
      </c>
      <c r="N3790" s="57">
        <f t="shared" si="1114"/>
        <v>127.1082473490425</v>
      </c>
      <c r="O3790" s="57">
        <f t="shared" si="1115"/>
        <v>73.970675118252061</v>
      </c>
      <c r="P3790" s="371">
        <f t="shared" si="1116"/>
        <v>-73.970675118252061</v>
      </c>
      <c r="Q3790" s="371">
        <f t="shared" si="1117"/>
        <v>52.891752650957493</v>
      </c>
      <c r="R3790" s="12">
        <f t="shared" si="1118"/>
        <v>-127.1082473490425</v>
      </c>
      <c r="S3790" s="57">
        <f t="shared" si="1119"/>
        <v>1480.398997269247</v>
      </c>
      <c r="T3790" s="12">
        <f t="shared" si="1102"/>
        <v>-73.970675118252061</v>
      </c>
    </row>
    <row r="3791" spans="1:20" x14ac:dyDescent="0.25">
      <c r="A3791" s="57">
        <f t="shared" si="1103"/>
        <v>9336967.3890734669</v>
      </c>
      <c r="B3791" s="12">
        <f t="shared" si="1120"/>
        <v>1486024.5134588701</v>
      </c>
      <c r="C3791" s="57" t="str">
        <f t="shared" si="1104"/>
        <v>0.000119205484917805+0.000157289371955108i</v>
      </c>
      <c r="D3791" s="57" t="str">
        <f t="shared" si="1105"/>
        <v>0.0884564753068315-0.847335456472903i</v>
      </c>
      <c r="E3791" s="57" t="str">
        <f t="shared" si="1106"/>
        <v>-5.59804018480267-1.55274428917364i</v>
      </c>
      <c r="F3791" s="57" t="str">
        <f t="shared" si="1107"/>
        <v>0.277143486761804-1.03833915580591i</v>
      </c>
      <c r="G3791" s="57" t="str">
        <f t="shared" si="1108"/>
        <v>0.0721757933459442-0.258778763040609i</v>
      </c>
      <c r="H3791" s="57" t="str">
        <f t="shared" si="1109"/>
        <v>0.00116707031474135-9.18201198760162i</v>
      </c>
      <c r="I3791" s="57" t="str">
        <f t="shared" si="1110"/>
        <v>-0.0268950189036595-0.0071822215314993i</v>
      </c>
      <c r="K3791" s="57" t="str">
        <f t="shared" si="1111"/>
        <v>0.000166112590406467-0.000272348051063858i</v>
      </c>
      <c r="L3791" s="57" t="str">
        <f t="shared" si="1112"/>
        <v>0.000125-0.000337645510413535i</v>
      </c>
      <c r="M3791" s="57" t="str">
        <f t="shared" si="1113"/>
        <v>0.0015-0.000162767714138561i</v>
      </c>
      <c r="N3791" s="57">
        <f t="shared" si="1114"/>
        <v>127.15753273618483</v>
      </c>
      <c r="O3791" s="57">
        <f t="shared" si="1115"/>
        <v>74.094937180639931</v>
      </c>
      <c r="P3791" s="371">
        <f t="shared" si="1116"/>
        <v>-74.094937180639931</v>
      </c>
      <c r="Q3791" s="371">
        <f t="shared" si="1117"/>
        <v>52.842467263815166</v>
      </c>
      <c r="R3791" s="12">
        <f t="shared" si="1118"/>
        <v>-127.15753273618483</v>
      </c>
      <c r="S3791" s="57">
        <f t="shared" si="1119"/>
        <v>1486.0245134588702</v>
      </c>
      <c r="T3791" s="12">
        <f t="shared" si="1102"/>
        <v>-74.094937180639931</v>
      </c>
    </row>
    <row r="3792" spans="1:20" x14ac:dyDescent="0.25">
      <c r="A3792" s="57">
        <f t="shared" si="1103"/>
        <v>9372447.8651519455</v>
      </c>
      <c r="B3792" s="12">
        <f t="shared" si="1120"/>
        <v>1491671.4066100139</v>
      </c>
      <c r="C3792" s="57" t="str">
        <f t="shared" si="1104"/>
        <v>0.000117643925308849+0.000154955332623311i</v>
      </c>
      <c r="D3792" s="57" t="str">
        <f t="shared" si="1105"/>
        <v>0.0877955427454346-0.84419828961367i</v>
      </c>
      <c r="E3792" s="57" t="str">
        <f t="shared" si="1106"/>
        <v>-5.55774541272522-1.53541768786974i</v>
      </c>
      <c r="F3792" s="57" t="str">
        <f t="shared" si="1107"/>
        <v>0.275199242161646-1.03494861887718i</v>
      </c>
      <c r="G3792" s="57" t="str">
        <f t="shared" si="1108"/>
        <v>0.0716694585295836-0.257939813219402i</v>
      </c>
      <c r="H3792" s="57" t="str">
        <f t="shared" si="1109"/>
        <v>0.00115580032292489-9.14723877802407i</v>
      </c>
      <c r="I3792" s="57" t="str">
        <f t="shared" si="1110"/>
        <v>-0.0267056845077421-0.00710481988062364i</v>
      </c>
      <c r="K3792" s="57" t="str">
        <f t="shared" si="1111"/>
        <v>0.000165761633792893-0.000271425032773746i</v>
      </c>
      <c r="L3792" s="57" t="str">
        <f t="shared" si="1112"/>
        <v>0.000125-0.000336367314617986i</v>
      </c>
      <c r="M3792" s="57" t="str">
        <f t="shared" si="1113"/>
        <v>0.0015-0.000162151538293047i</v>
      </c>
      <c r="N3792" s="57">
        <f t="shared" si="1114"/>
        <v>127.20619896019572</v>
      </c>
      <c r="O3792" s="57">
        <f t="shared" si="1115"/>
        <v>74.219197936265232</v>
      </c>
      <c r="P3792" s="371">
        <f t="shared" si="1116"/>
        <v>-74.219197936265232</v>
      </c>
      <c r="Q3792" s="371">
        <f t="shared" si="1117"/>
        <v>52.793801039804279</v>
      </c>
      <c r="R3792" s="12">
        <f t="shared" si="1118"/>
        <v>-127.20619896019572</v>
      </c>
      <c r="S3792" s="57">
        <f t="shared" si="1119"/>
        <v>1491.6714066100139</v>
      </c>
      <c r="T3792" s="12">
        <f t="shared" si="1102"/>
        <v>-74.219197936265232</v>
      </c>
    </row>
    <row r="3793" spans="1:20" x14ac:dyDescent="0.25">
      <c r="A3793" s="57">
        <f t="shared" si="1103"/>
        <v>9408063.1670395229</v>
      </c>
      <c r="B3793" s="12">
        <f t="shared" si="1120"/>
        <v>1497339.7579551321</v>
      </c>
      <c r="C3793" s="57" t="str">
        <f t="shared" si="1104"/>
        <v>0.00011610096745096+0.000152657035962142i</v>
      </c>
      <c r="D3793" s="57" t="str">
        <f t="shared" si="1105"/>
        <v>0.0871394927627644-0.841072212924694i</v>
      </c>
      <c r="E3793" s="57" t="str">
        <f t="shared" si="1106"/>
        <v>-5.51772509999836-1.51828255257552i</v>
      </c>
      <c r="F3793" s="57" t="str">
        <f t="shared" si="1107"/>
        <v>0.273267590839834-1.03156538632969i</v>
      </c>
      <c r="G3793" s="57" t="str">
        <f t="shared" si="1108"/>
        <v>0.0711664033495811-0.257102598944207i</v>
      </c>
      <c r="H3793" s="57" t="str">
        <f t="shared" si="1109"/>
        <v>0.00114464923574338-9.11259735056784i</v>
      </c>
      <c r="I3793" s="57" t="str">
        <f t="shared" si="1110"/>
        <v>-0.0265175863254879-0.00702822558447692i</v>
      </c>
      <c r="K3793" s="57" t="str">
        <f t="shared" si="1111"/>
        <v>0.000165412871136729-0.000270504427697781i</v>
      </c>
      <c r="L3793" s="57" t="str">
        <f t="shared" si="1112"/>
        <v>0.000125-0.000335093957579185i</v>
      </c>
      <c r="M3793" s="57" t="str">
        <f t="shared" si="1113"/>
        <v>0.0015-0.00016153769505185i</v>
      </c>
      <c r="N3793" s="57">
        <f t="shared" si="1114"/>
        <v>127.25424705390637</v>
      </c>
      <c r="O3793" s="57">
        <f t="shared" si="1115"/>
        <v>74.343457065032666</v>
      </c>
      <c r="P3793" s="371">
        <f t="shared" si="1116"/>
        <v>-74.343457065032666</v>
      </c>
      <c r="Q3793" s="371">
        <f t="shared" si="1117"/>
        <v>52.745752946093631</v>
      </c>
      <c r="R3793" s="12">
        <f t="shared" si="1118"/>
        <v>-127.25424705390637</v>
      </c>
      <c r="S3793" s="57">
        <f t="shared" si="1119"/>
        <v>1497.339757955132</v>
      </c>
      <c r="T3793" s="12">
        <f t="shared" si="1102"/>
        <v>-74.343457065032666</v>
      </c>
    </row>
    <row r="3794" spans="1:20" x14ac:dyDescent="0.25">
      <c r="A3794" s="57">
        <f t="shared" si="1103"/>
        <v>9443813.8070742749</v>
      </c>
      <c r="B3794" s="12">
        <f t="shared" si="1120"/>
        <v>1503029.6490353616</v>
      </c>
      <c r="C3794" s="57" t="str">
        <f t="shared" si="1104"/>
        <v>0.000114576432253567+0.000150393928423841i</v>
      </c>
      <c r="D3794" s="57" t="str">
        <f t="shared" si="1105"/>
        <v>0.0864882901201821-0.837957193094159i</v>
      </c>
      <c r="E3794" s="57" t="str">
        <f t="shared" si="1106"/>
        <v>-5.47797761996873-1.50133680376036i</v>
      </c>
      <c r="F3794" s="57" t="str">
        <f t="shared" si="1107"/>
        <v>0.271348465873876-1.02818948309983i</v>
      </c>
      <c r="G3794" s="57" t="str">
        <f t="shared" si="1108"/>
        <v>0.0706666103774773-0.256267127340272i</v>
      </c>
      <c r="H3794" s="57" t="str">
        <f t="shared" si="1109"/>
        <v>0.00113361571165912-9.07808720489904i</v>
      </c>
      <c r="I3794" s="57" t="str">
        <f t="shared" si="1110"/>
        <v>-0.0263307176338911-0.00695243069191338i</v>
      </c>
      <c r="K3794" s="57" t="str">
        <f t="shared" si="1111"/>
        <v>0.000165066291867466-0.00026958623655844i</v>
      </c>
      <c r="L3794" s="57" t="str">
        <f t="shared" si="1112"/>
        <v>0.000125-0.000333825420979463i</v>
      </c>
      <c r="M3794" s="57" t="str">
        <f t="shared" si="1113"/>
        <v>0.0015-0.000160926175584629i</v>
      </c>
      <c r="N3794" s="57">
        <f t="shared" si="1114"/>
        <v>127.30167805381218</v>
      </c>
      <c r="O3794" s="57">
        <f t="shared" si="1115"/>
        <v>74.467714247261185</v>
      </c>
      <c r="P3794" s="371">
        <f t="shared" si="1116"/>
        <v>-74.467714247261185</v>
      </c>
      <c r="Q3794" s="371">
        <f t="shared" si="1117"/>
        <v>52.698321946187818</v>
      </c>
      <c r="R3794" s="12">
        <f t="shared" si="1118"/>
        <v>-127.30167805381218</v>
      </c>
      <c r="S3794" s="57">
        <f t="shared" si="1119"/>
        <v>1503.0296490353617</v>
      </c>
      <c r="T3794" s="12">
        <f t="shared" si="1102"/>
        <v>-74.467714247261185</v>
      </c>
    </row>
    <row r="3795" spans="1:20" x14ac:dyDescent="0.25">
      <c r="A3795" s="57">
        <f t="shared" si="1103"/>
        <v>9479700.2995411567</v>
      </c>
      <c r="B3795" s="12">
        <f t="shared" si="1120"/>
        <v>1508741.161701696</v>
      </c>
      <c r="C3795" s="57" t="str">
        <f t="shared" si="1104"/>
        <v>0.000113070141311962+0.000148165464903863i</v>
      </c>
      <c r="D3795" s="57" t="str">
        <f t="shared" si="1105"/>
        <v>0.0858418998209967-0.834853196842316i</v>
      </c>
      <c r="E3795" s="57" t="str">
        <f t="shared" si="1106"/>
        <v>-5.43850135166052-1.48457838377046i</v>
      </c>
      <c r="F3795" s="57" t="str">
        <f t="shared" si="1107"/>
        <v>0.269441800490313-1.02482093359991i</v>
      </c>
      <c r="G3795" s="57" t="str">
        <f t="shared" si="1108"/>
        <v>0.0701700622236246-0.255433405393964i</v>
      </c>
      <c r="H3795" s="57" t="str">
        <f t="shared" si="1109"/>
        <v>0.00112269842464575-9.04370784259177i</v>
      </c>
      <c r="I3795" s="57" t="str">
        <f t="shared" si="1110"/>
        <v>-0.0261450717276541-0.00687742732196155i</v>
      </c>
      <c r="K3795" s="57" t="str">
        <f t="shared" si="1111"/>
        <v>0.000164721885421733-0.000268670460002055i</v>
      </c>
      <c r="L3795" s="57" t="str">
        <f t="shared" si="1112"/>
        <v>0.000125-0.000332561686570496i</v>
      </c>
      <c r="M3795" s="57" t="str">
        <f t="shared" si="1113"/>
        <v>0.0015-0.00016031697109447i</v>
      </c>
      <c r="N3795" s="57">
        <f t="shared" si="1114"/>
        <v>127.34849300009699</v>
      </c>
      <c r="O3795" s="57">
        <f t="shared" si="1115"/>
        <v>74.591969163682023</v>
      </c>
      <c r="P3795" s="371">
        <f t="shared" si="1116"/>
        <v>-74.591969163682023</v>
      </c>
      <c r="Q3795" s="371">
        <f t="shared" si="1117"/>
        <v>52.651506999903013</v>
      </c>
      <c r="R3795" s="12">
        <f t="shared" si="1118"/>
        <v>-127.34849300009699</v>
      </c>
      <c r="S3795" s="57">
        <f t="shared" si="1119"/>
        <v>1508.741161701696</v>
      </c>
      <c r="T3795" s="12">
        <f t="shared" si="1102"/>
        <v>-74.591969163682023</v>
      </c>
    </row>
    <row r="3796" spans="1:20" x14ac:dyDescent="0.25">
      <c r="A3796" s="57">
        <f t="shared" si="1103"/>
        <v>9515723.160679413</v>
      </c>
      <c r="B3796" s="12">
        <f t="shared" si="1120"/>
        <v>1514474.3781161625</v>
      </c>
      <c r="C3796" s="57" t="str">
        <f t="shared" si="1104"/>
        <v>0.000111581916935127+0.000145971108618675i</v>
      </c>
      <c r="D3796" s="57" t="str">
        <f t="shared" si="1105"/>
        <v>0.0852002871089889-0.831760190922359i</v>
      </c>
      <c r="E3796" s="57" t="str">
        <f t="shared" si="1106"/>
        <v>-5.39929467982856-1.46800525661282i</v>
      </c>
      <c r="F3796" s="57" t="str">
        <f t="shared" si="1107"/>
        <v>0.267547528067613-1.0214597617224i</v>
      </c>
      <c r="G3796" s="57" t="str">
        <f t="shared" si="1108"/>
        <v>0.0696767415379419-0.254601439953895i</v>
      </c>
      <c r="H3796" s="57" t="str">
        <f t="shared" si="1109"/>
        <v>0.00111189606401484-9.00945876712041i</v>
      </c>
      <c r="I3796" s="57" t="str">
        <f t="shared" si="1110"/>
        <v>-0.0259606419194263-0.00680320766334397i</v>
      </c>
      <c r="K3796" s="57" t="str">
        <f t="shared" si="1111"/>
        <v>0.00016437964124401-0.000267757098599353i</v>
      </c>
      <c r="L3796" s="57" t="str">
        <f t="shared" si="1112"/>
        <v>0.000125-0.000331302736173038i</v>
      </c>
      <c r="M3796" s="57" t="str">
        <f t="shared" si="1113"/>
        <v>0.0015-0.000159710072817762i</v>
      </c>
      <c r="N3796" s="57">
        <f t="shared" si="1114"/>
        <v>127.39469293665266</v>
      </c>
      <c r="O3796" s="57">
        <f t="shared" si="1115"/>
        <v>74.71622149543839</v>
      </c>
      <c r="P3796" s="371">
        <f t="shared" si="1116"/>
        <v>-74.71622149543839</v>
      </c>
      <c r="Q3796" s="371">
        <f t="shared" si="1117"/>
        <v>52.605307063347333</v>
      </c>
      <c r="R3796" s="12">
        <f t="shared" si="1118"/>
        <v>-127.39469293665266</v>
      </c>
      <c r="S3796" s="57">
        <f t="shared" si="1119"/>
        <v>1514.4743781161626</v>
      </c>
      <c r="T3796" s="12">
        <f t="shared" si="1102"/>
        <v>-74.71622149543839</v>
      </c>
    </row>
    <row r="3797" spans="1:20" x14ac:dyDescent="0.25">
      <c r="A3797" s="57">
        <f t="shared" si="1103"/>
        <v>9551882.9086899962</v>
      </c>
      <c r="B3797" s="12">
        <f t="shared" si="1120"/>
        <v>1520229.380753004</v>
      </c>
      <c r="C3797" s="57" t="str">
        <f t="shared" si="1104"/>
        <v>0.000110111582172503+0.000143810330985137i</v>
      </c>
      <c r="D3797" s="57" t="str">
        <f t="shared" si="1105"/>
        <v>0.0845634174669413-0.828678142121262i</v>
      </c>
      <c r="E3797" s="57" t="str">
        <f t="shared" si="1106"/>
        <v>-5.36035599501062-1.45161540774113i</v>
      </c>
      <c r="F3797" s="57" t="str">
        <f t="shared" si="1107"/>
        <v>0.265665582139011-1.01810599084421i</v>
      </c>
      <c r="G3797" s="57" t="str">
        <f t="shared" si="1108"/>
        <v>0.0691866310106546-0.253771237732037i</v>
      </c>
      <c r="H3797" s="57" t="str">
        <f t="shared" si="1109"/>
        <v>0.00110120733424422-8.97533948385255i</v>
      </c>
      <c r="I3797" s="57" t="str">
        <f t="shared" si="1110"/>
        <v>-0.0257774215400396-0.00672976397399827i</v>
      </c>
      <c r="K3797" s="57" t="str">
        <f t="shared" si="1111"/>
        <v>0.000164039548787318-0.000266846152846027i</v>
      </c>
      <c r="L3797" s="57" t="str">
        <f t="shared" si="1112"/>
        <v>0.000125-0.000330048551676666i</v>
      </c>
      <c r="M3797" s="57" t="str">
        <f t="shared" si="1113"/>
        <v>0.0015-0.000159105472024071i</v>
      </c>
      <c r="N3797" s="57">
        <f t="shared" si="1114"/>
        <v>127.44027891110447</v>
      </c>
      <c r="O3797" s="57">
        <f t="shared" si="1115"/>
        <v>74.840470924083604</v>
      </c>
      <c r="P3797" s="371">
        <f t="shared" si="1116"/>
        <v>-74.840470924083604</v>
      </c>
      <c r="Q3797" s="371">
        <f t="shared" si="1117"/>
        <v>52.559721088895529</v>
      </c>
      <c r="R3797" s="12">
        <f t="shared" si="1118"/>
        <v>-127.44027891110447</v>
      </c>
      <c r="S3797" s="57">
        <f t="shared" si="1119"/>
        <v>1520.2293807530041</v>
      </c>
      <c r="T3797" s="12">
        <f t="shared" si="1102"/>
        <v>-74.840470924083604</v>
      </c>
    </row>
    <row r="3798" spans="1:20" x14ac:dyDescent="0.25">
      <c r="A3798" s="57">
        <f t="shared" si="1103"/>
        <v>9588180.0637430176</v>
      </c>
      <c r="B3798" s="12">
        <f t="shared" si="1120"/>
        <v>1526006.2523998655</v>
      </c>
      <c r="C3798" s="57" t="str">
        <f t="shared" si="1104"/>
        <v>0.000108658960839668+0.000141682611501422i</v>
      </c>
      <c r="D3798" s="57" t="str">
        <f t="shared" si="1105"/>
        <v>0.0839312566151765-0.825607017260642i</v>
      </c>
      <c r="E3798" s="57" t="str">
        <f t="shared" si="1106"/>
        <v>-5.3216836935771-1.43540684384332i</v>
      </c>
      <c r="F3798" s="57" t="str">
        <f t="shared" si="1107"/>
        <v>0.263795896395288-1.01475964383092i</v>
      </c>
      <c r="G3798" s="57" t="str">
        <f t="shared" si="1108"/>
        <v>0.068699713373017-0.25294280530484i</v>
      </c>
      <c r="H3798" s="57" t="str">
        <f t="shared" si="1109"/>
        <v>0.00109063095480799-8.94134950004147i</v>
      </c>
      <c r="I3798" s="57" t="str">
        <f t="shared" si="1110"/>
        <v>-0.0255954039387366-0.00665708858059876i</v>
      </c>
      <c r="K3798" s="57" t="str">
        <f t="shared" si="1111"/>
        <v>0.000163701597513897-0.000265937623163278i</v>
      </c>
      <c r="L3798" s="57" t="str">
        <f t="shared" si="1112"/>
        <v>0.000125-0.000328799115039517i</v>
      </c>
      <c r="M3798" s="57" t="str">
        <f t="shared" si="1113"/>
        <v>0.0015-0.00015850316001601i</v>
      </c>
      <c r="N3798" s="57">
        <f t="shared" si="1114"/>
        <v>127.48525197483323</v>
      </c>
      <c r="O3798" s="57">
        <f t="shared" si="1115"/>
        <v>74.964717131580755</v>
      </c>
      <c r="P3798" s="371">
        <f t="shared" si="1116"/>
        <v>-74.964717131580755</v>
      </c>
      <c r="Q3798" s="371">
        <f t="shared" si="1117"/>
        <v>52.514748025166774</v>
      </c>
      <c r="R3798" s="12">
        <f t="shared" si="1118"/>
        <v>-127.48525197483323</v>
      </c>
      <c r="S3798" s="57">
        <f t="shared" si="1119"/>
        <v>1526.0062523998656</v>
      </c>
      <c r="T3798" s="12">
        <f t="shared" si="1102"/>
        <v>-74.964717131580755</v>
      </c>
    </row>
    <row r="3799" spans="1:20" x14ac:dyDescent="0.25">
      <c r="A3799" s="57">
        <f t="shared" si="1103"/>
        <v>9624615.1479852423</v>
      </c>
      <c r="B3799" s="12">
        <f t="shared" si="1120"/>
        <v>1531805.076158985</v>
      </c>
      <c r="C3799" s="57" t="str">
        <f t="shared" si="1104"/>
        <v>0.000107223877542999+0.0001395874376295i</v>
      </c>
      <c r="D3799" s="57" t="str">
        <f t="shared" si="1105"/>
        <v>0.0833037705100987-0.822546783197574i</v>
      </c>
      <c r="E3799" s="57" t="str">
        <f t="shared" si="1106"/>
        <v>-5.2832761777803-1.41937759263128i</v>
      </c>
      <c r="F3799" s="57" t="str">
        <f t="shared" si="1107"/>
        <v>0.261938404687505-1.01142074304108i</v>
      </c>
      <c r="G3799" s="57" t="str">
        <f t="shared" si="1108"/>
        <v>0.0682159713980235-0.252116149114347i</v>
      </c>
      <c r="H3799" s="57" t="str">
        <f t="shared" si="1109"/>
        <v>0.0010801656600083-8.90748832481932i</v>
      </c>
      <c r="I3799" s="57" t="str">
        <f t="shared" si="1110"/>
        <v>-0.0254145824833981-0.00658517387807968i</v>
      </c>
      <c r="K3799" s="57" t="str">
        <f t="shared" si="1111"/>
        <v>0.00016336577689588-0.000265031509898371i</v>
      </c>
      <c r="L3799" s="57" t="str">
        <f t="shared" si="1112"/>
        <v>0.000125-0.000327554408288021i</v>
      </c>
      <c r="M3799" s="57" t="str">
        <f t="shared" si="1113"/>
        <v>0.0015-0.000157903128129119i</v>
      </c>
      <c r="N3799" s="57">
        <f t="shared" si="1114"/>
        <v>127.52961318299896</v>
      </c>
      <c r="O3799" s="57">
        <f t="shared" si="1115"/>
        <v>75.088959800300685</v>
      </c>
      <c r="P3799" s="371">
        <f t="shared" si="1116"/>
        <v>-75.088959800300685</v>
      </c>
      <c r="Q3799" s="371">
        <f t="shared" si="1117"/>
        <v>52.470386817001042</v>
      </c>
      <c r="R3799" s="12">
        <f t="shared" si="1118"/>
        <v>-127.52961318299896</v>
      </c>
      <c r="S3799" s="57">
        <f t="shared" si="1119"/>
        <v>1531.805076158985</v>
      </c>
      <c r="T3799" s="12">
        <f t="shared" si="1102"/>
        <v>-75.088959800300685</v>
      </c>
    </row>
    <row r="3800" spans="1:20" x14ac:dyDescent="0.25">
      <c r="A3800" s="57">
        <f t="shared" si="1103"/>
        <v>9661188.6855475865</v>
      </c>
      <c r="B3800" s="12">
        <f t="shared" si="1120"/>
        <v>1537625.9354483893</v>
      </c>
      <c r="C3800" s="57" t="str">
        <f t="shared" si="1104"/>
        <v>0.00010580615770329+0.000137524304679114i</v>
      </c>
      <c r="D3800" s="57" t="str">
        <f t="shared" si="1105"/>
        <v>0.0826809253427431-0.819497406825411i</v>
      </c>
      <c r="E3800" s="57" t="str">
        <f t="shared" si="1106"/>
        <v>-5.24513185580015-1.40352570263196i</v>
      </c>
      <c r="F3800" s="57" t="str">
        <f t="shared" si="1107"/>
        <v>0.260093041029663-1.00808931033037i</v>
      </c>
      <c r="G3800" s="57" t="str">
        <f t="shared" si="1108"/>
        <v>0.0677353879011035-0.251291275469306i</v>
      </c>
      <c r="H3800" s="57" t="str">
        <f t="shared" si="1109"/>
        <v>0.00106981019880865-8.87375546918935i</v>
      </c>
      <c r="I3800" s="57" t="str">
        <f t="shared" si="1110"/>
        <v>-0.0252349505607591-0.00651401232915825i</v>
      </c>
      <c r="K3800" s="57" t="str">
        <f t="shared" si="1111"/>
        <v>0.000163032076415958-0.000264127813325205i</v>
      </c>
      <c r="L3800" s="57" t="str">
        <f t="shared" si="1112"/>
        <v>0.000125-0.000326314413516659i</v>
      </c>
      <c r="M3800" s="57" t="str">
        <f t="shared" si="1113"/>
        <v>0.0015-0.000157305367731739i</v>
      </c>
      <c r="N3800" s="57">
        <f t="shared" si="1114"/>
        <v>127.57336359456312</v>
      </c>
      <c r="O3800" s="57">
        <f t="shared" si="1115"/>
        <v>75.213198613022215</v>
      </c>
      <c r="P3800" s="371">
        <f t="shared" si="1116"/>
        <v>-75.213198613022215</v>
      </c>
      <c r="Q3800" s="371">
        <f t="shared" si="1117"/>
        <v>52.426636405436881</v>
      </c>
      <c r="R3800" s="12">
        <f t="shared" si="1118"/>
        <v>-127.57336359456312</v>
      </c>
      <c r="S3800" s="57">
        <f t="shared" si="1119"/>
        <v>1537.6259354483893</v>
      </c>
      <c r="T3800" s="12">
        <f t="shared" si="1102"/>
        <v>-75.213198613022215</v>
      </c>
    </row>
    <row r="3801" spans="1:20" x14ac:dyDescent="0.25">
      <c r="A3801" s="57">
        <f t="shared" si="1103"/>
        <v>9697901.2025526688</v>
      </c>
      <c r="B3801" s="12">
        <f t="shared" si="1120"/>
        <v>1543468.9140030933</v>
      </c>
      <c r="C3801" s="57" t="str">
        <f t="shared" si="1104"/>
        <v>0.000104405627578422+0.000135492715693289i</v>
      </c>
      <c r="D3801" s="57" t="str">
        <f t="shared" si="1105"/>
        <v>0.0820626875373323-0.816458855074593i</v>
      </c>
      <c r="E3801" s="57" t="str">
        <f t="shared" si="1106"/>
        <v>-5.20724914179011-1.38784924298058i</v>
      </c>
      <c r="F3801" s="57" t="str">
        <f t="shared" si="1107"/>
        <v>0.258259739601319-1.00476536705592i</v>
      </c>
      <c r="G3801" s="57" t="str">
        <f t="shared" si="1108"/>
        <v>0.0672579457408019-0.250468190546283i</v>
      </c>
      <c r="H3801" s="57" t="str">
        <f t="shared" si="1109"/>
        <v>0.00105956333466899-8.8401504460191i</v>
      </c>
      <c r="I3801" s="57" t="str">
        <f t="shared" si="1110"/>
        <v>-0.0250565015766267-0.00644359646385978i</v>
      </c>
      <c r="K3801" s="57" t="str">
        <f t="shared" si="1111"/>
        <v>0.000162700485568017-0.000263226533644865i</v>
      </c>
      <c r="L3801" s="57" t="str">
        <f t="shared" si="1112"/>
        <v>0.000125-0.000325079112887685i</v>
      </c>
      <c r="M3801" s="57" t="str">
        <f t="shared" si="1113"/>
        <v>0.0015-0.000156709870224884i</v>
      </c>
      <c r="N3801" s="57">
        <f t="shared" si="1114"/>
        <v>127.616504272317</v>
      </c>
      <c r="O3801" s="57">
        <f t="shared" si="1115"/>
        <v>75.337433252930396</v>
      </c>
      <c r="P3801" s="371">
        <f t="shared" si="1116"/>
        <v>-75.337433252930396</v>
      </c>
      <c r="Q3801" s="371">
        <f t="shared" si="1117"/>
        <v>52.383495727682991</v>
      </c>
      <c r="R3801" s="12">
        <f t="shared" si="1118"/>
        <v>-127.616504272317</v>
      </c>
      <c r="S3801" s="57">
        <f t="shared" si="1119"/>
        <v>1543.4689140030932</v>
      </c>
      <c r="T3801" s="12">
        <f t="shared" si="1102"/>
        <v>-75.337433252930396</v>
      </c>
    </row>
    <row r="3802" spans="1:20" x14ac:dyDescent="0.25">
      <c r="A3802" s="57">
        <f t="shared" si="1103"/>
        <v>9734753.2271223683</v>
      </c>
      <c r="B3802" s="12">
        <f t="shared" si="1120"/>
        <v>1549334.0958763051</v>
      </c>
      <c r="C3802" s="57" t="str">
        <f t="shared" si="1104"/>
        <v>0.000103022114285034+0.000133492181335338i</v>
      </c>
      <c r="D3802" s="57" t="str">
        <f t="shared" si="1105"/>
        <v>0.0814490237498361-0.813431094913427i</v>
      </c>
      <c r="E3802" s="57" t="str">
        <f t="shared" si="1106"/>
        <v>-5.16962645592043-1.37234630321557i</v>
      </c>
      <c r="F3802" s="57" t="str">
        <f t="shared" si="1107"/>
        <v>0.256438434750153-1.00144893408048i</v>
      </c>
      <c r="G3802" s="57" t="str">
        <f t="shared" si="1108"/>
        <v>0.0667836278194478-0.249646900390774i</v>
      </c>
      <c r="H3802" s="57" t="str">
        <f t="shared" si="1109"/>
        <v>0.00104942384538253-8.80667277003332i</v>
      </c>
      <c r="I3802" s="57" t="str">
        <f t="shared" si="1110"/>
        <v>-0.0248792289560889-0.00637391887904373i</v>
      </c>
      <c r="K3802" s="57" t="str">
        <f t="shared" si="1111"/>
        <v>0.000162370993857797-0.000262327670986186i</v>
      </c>
      <c r="L3802" s="57" t="str">
        <f t="shared" si="1112"/>
        <v>0.000125-0.000323848488630888i</v>
      </c>
      <c r="M3802" s="57" t="str">
        <f t="shared" si="1113"/>
        <v>0.0015-0.000156116627042124i</v>
      </c>
      <c r="N3802" s="57">
        <f t="shared" si="1114"/>
        <v>127.65903628290063</v>
      </c>
      <c r="O3802" s="57">
        <f t="shared" si="1115"/>
        <v>75.461663403615773</v>
      </c>
      <c r="P3802" s="371">
        <f t="shared" si="1116"/>
        <v>-75.461663403615773</v>
      </c>
      <c r="Q3802" s="371">
        <f t="shared" si="1117"/>
        <v>52.34096371709937</v>
      </c>
      <c r="R3802" s="12">
        <f t="shared" si="1118"/>
        <v>-127.65903628290063</v>
      </c>
      <c r="S3802" s="57">
        <f t="shared" si="1119"/>
        <v>1549.3340958763051</v>
      </c>
      <c r="T3802" s="12">
        <f t="shared" si="1102"/>
        <v>-75.461663403615773</v>
      </c>
    </row>
    <row r="3803" spans="1:20" x14ac:dyDescent="0.25">
      <c r="A3803" s="57">
        <f t="shared" si="1103"/>
        <v>9771745.2893854342</v>
      </c>
      <c r="B3803" s="12">
        <f t="shared" si="1120"/>
        <v>1555221.5654406352</v>
      </c>
      <c r="C3803" s="57" t="str">
        <f t="shared" si="1104"/>
        <v>0.000101655445819267+0.000131522219777315i</v>
      </c>
      <c r="D3803" s="57" t="str">
        <f t="shared" si="1105"/>
        <v>0.0808399008665411-0.810414093348877i</v>
      </c>
      <c r="E3803" s="57" t="str">
        <f t="shared" si="1106"/>
        <v>-5.13226222441956-1.35701499307515i</v>
      </c>
      <c r="F3803" s="57" t="str">
        <f t="shared" si="1107"/>
        <v>0.254629060994466-0.998140031776623i</v>
      </c>
      <c r="G3803" s="57" t="str">
        <f t="shared" si="1108"/>
        <v>0.0663124170838036-0.248827410918306i</v>
      </c>
      <c r="H3803" s="57" t="str">
        <f t="shared" si="1109"/>
        <v>0.00103939052291391-8.77332195780631i</v>
      </c>
      <c r="I3803" s="57" t="str">
        <f t="shared" si="1110"/>
        <v>-0.0247031261437181-0.00630497223793009i</v>
      </c>
      <c r="K3803" s="57" t="str">
        <f t="shared" si="1111"/>
        <v>0.000162043590803501-0.000261431225406318i</v>
      </c>
      <c r="L3803" s="57" t="str">
        <f t="shared" si="1112"/>
        <v>0.000125-0.000322622523043323i</v>
      </c>
      <c r="M3803" s="57" t="str">
        <f t="shared" si="1113"/>
        <v>0.0015-0.000155525629649456i</v>
      </c>
      <c r="N3803" s="57">
        <f t="shared" si="1114"/>
        <v>127.70096069683167</v>
      </c>
      <c r="O3803" s="57">
        <f t="shared" si="1115"/>
        <v>75.585888749074769</v>
      </c>
      <c r="P3803" s="371">
        <f t="shared" si="1116"/>
        <v>-75.585888749074769</v>
      </c>
      <c r="Q3803" s="371">
        <f t="shared" si="1117"/>
        <v>52.299039303168328</v>
      </c>
      <c r="R3803" s="12">
        <f t="shared" si="1118"/>
        <v>-127.70096069683167</v>
      </c>
      <c r="S3803" s="57">
        <f t="shared" si="1119"/>
        <v>1555.2215654406352</v>
      </c>
      <c r="T3803" s="12">
        <f t="shared" si="1102"/>
        <v>-75.585888749074769</v>
      </c>
    </row>
    <row r="3804" spans="1:20" x14ac:dyDescent="0.25">
      <c r="A3804" s="57">
        <f t="shared" si="1103"/>
        <v>9808877.9214850999</v>
      </c>
      <c r="B3804" s="12">
        <f t="shared" si="1120"/>
        <v>1561131.4073893097</v>
      </c>
      <c r="C3804" s="57" t="str">
        <f t="shared" si="1104"/>
        <v>0.000100305451076608+0.000129582356589984i</v>
      </c>
      <c r="D3804" s="57" t="str">
        <f t="shared" si="1105"/>
        <v>0.0802352860026238-0.807407817427326i</v>
      </c>
      <c r="E3804" s="57" t="str">
        <f t="shared" si="1106"/>
        <v>-5.09515487961507-1.34185344229593i</v>
      </c>
      <c r="F3804" s="57" t="str">
        <f t="shared" si="1107"/>
        <v>0.252831553025639-0.994838680031028i</v>
      </c>
      <c r="G3804" s="57" t="str">
        <f t="shared" si="1108"/>
        <v>0.0658442965257073-0.248009727915544i</v>
      </c>
      <c r="H3804" s="57" t="str">
        <f t="shared" si="1109"/>
        <v>0.00102946217323934-8.74009752775534i</v>
      </c>
      <c r="I3804" s="57" t="str">
        <f t="shared" si="1110"/>
        <v>-0.0245281866037744-0.00623674926962805i</v>
      </c>
      <c r="K3804" s="57" t="str">
        <f t="shared" si="1111"/>
        <v>0.000161718265936431-0.000260537196891297i</v>
      </c>
      <c r="L3804" s="57" t="str">
        <f t="shared" si="1112"/>
        <v>0.000125-0.000321401198489065i</v>
      </c>
      <c r="M3804" s="57" t="str">
        <f t="shared" si="1113"/>
        <v>0.0015-0.000154936869545184i</v>
      </c>
      <c r="N3804" s="57">
        <f t="shared" si="1114"/>
        <v>127.74227858852842</v>
      </c>
      <c r="O3804" s="57">
        <f t="shared" si="1115"/>
        <v>75.710108973707491</v>
      </c>
      <c r="P3804" s="371">
        <f t="shared" si="1116"/>
        <v>-75.710108973707491</v>
      </c>
      <c r="Q3804" s="371">
        <f t="shared" si="1117"/>
        <v>52.257721411471572</v>
      </c>
      <c r="R3804" s="12">
        <f t="shared" si="1118"/>
        <v>-127.74227858852842</v>
      </c>
      <c r="S3804" s="57">
        <f t="shared" si="1119"/>
        <v>1561.1314073893097</v>
      </c>
      <c r="T3804" s="12">
        <f t="shared" si="1102"/>
        <v>-75.710108973707491</v>
      </c>
    </row>
    <row r="3805" spans="1:20" x14ac:dyDescent="0.25">
      <c r="A3805" s="57">
        <f t="shared" si="1103"/>
        <v>9846151.6575867422</v>
      </c>
      <c r="B3805" s="12">
        <f t="shared" si="1120"/>
        <v>1567063.7067373891</v>
      </c>
      <c r="C3805" s="57" t="str">
        <f t="shared" si="1104"/>
        <v>0.0000989719598708202+0.000127672124634198i</v>
      </c>
      <c r="D3805" s="57" t="str">
        <f t="shared" si="1105"/>
        <v>0.0796351465007317-0.804412234235332i</v>
      </c>
      <c r="E3805" s="57" t="str">
        <f t="shared" si="1106"/>
        <v>-5.05830285997214-1.32685980041304i</v>
      </c>
      <c r="F3805" s="57" t="str">
        <f t="shared" si="1107"/>
        <v>0.251045845710528-0.991544898248604i</v>
      </c>
      <c r="G3805" s="57" t="str">
        <f t="shared" si="1108"/>
        <v>0.0653792491826949-0.247193857041396i</v>
      </c>
      <c r="H3805" s="57" t="str">
        <f t="shared" si="1109"/>
        <v>0.00101963761618817-8.70699900013339i</v>
      </c>
      <c r="I3805" s="57" t="str">
        <f t="shared" si="1110"/>
        <v>-0.0243544038203989-0.00616924276866507i</v>
      </c>
      <c r="K3805" s="57" t="str">
        <f t="shared" si="1111"/>
        <v>0.000161395008801587-0.000259645585356601i</v>
      </c>
      <c r="L3805" s="57" t="str">
        <f t="shared" si="1112"/>
        <v>0.000125-0.000320184497398949i</v>
      </c>
      <c r="M3805" s="57" t="str">
        <f t="shared" si="1113"/>
        <v>0.0015-0.000154350338259797i</v>
      </c>
      <c r="N3805" s="57">
        <f t="shared" si="1114"/>
        <v>127.78299103633546</v>
      </c>
      <c r="O3805" s="57">
        <f t="shared" si="1115"/>
        <v>75.834323762318178</v>
      </c>
      <c r="P3805" s="371">
        <f t="shared" si="1116"/>
        <v>-75.834323762318178</v>
      </c>
      <c r="Q3805" s="371">
        <f t="shared" si="1117"/>
        <v>52.217008963664533</v>
      </c>
      <c r="R3805" s="12">
        <f t="shared" si="1118"/>
        <v>-127.78299103633546</v>
      </c>
      <c r="S3805" s="57">
        <f t="shared" si="1119"/>
        <v>1567.0637067373891</v>
      </c>
      <c r="T3805" s="12">
        <f t="shared" si="1102"/>
        <v>-75.834323762318178</v>
      </c>
    </row>
    <row r="3806" spans="1:20" x14ac:dyDescent="0.25">
      <c r="A3806" s="57">
        <f t="shared" si="1103"/>
        <v>9883567.033885574</v>
      </c>
      <c r="B3806" s="12">
        <f t="shared" si="1120"/>
        <v>1573018.5488229913</v>
      </c>
      <c r="C3806" s="57" t="str">
        <f t="shared" si="1104"/>
        <v>0.0000976548029520158+0.000125791063953729i</v>
      </c>
      <c r="D3806" s="57" t="str">
        <f t="shared" si="1105"/>
        <v>0.079039449929569-0.801427310900367i</v>
      </c>
      <c r="E3806" s="57" t="str">
        <f t="shared" si="1106"/>
        <v>-5.02170461013066-1.31203223656215i</v>
      </c>
      <c r="F3806" s="57" t="str">
        <f t="shared" si="1107"/>
        <v>0.249271874093813-0.988258705356712i</v>
      </c>
      <c r="G3806" s="57" t="str">
        <f t="shared" si="1108"/>
        <v>0.0649172581386129-0.246379803828109i</v>
      </c>
      <c r="H3806" s="57" t="str">
        <f t="shared" si="1109"/>
        <v>0.00100991568528604-8.6740258970219i</v>
      </c>
      <c r="I3806" s="57" t="str">
        <f t="shared" si="1110"/>
        <v>-0.0241817712978053-0.00610244559451736i</v>
      </c>
      <c r="K3806" s="57" t="str">
        <f t="shared" si="1111"/>
        <v>0.000161073808958272-0.000258756390647733i</v>
      </c>
      <c r="L3806" s="57" t="str">
        <f t="shared" si="1112"/>
        <v>0.000125-0.000318972402270322i</v>
      </c>
      <c r="M3806" s="57" t="str">
        <f t="shared" si="1113"/>
        <v>0.0015-0.000153766027355845i</v>
      </c>
      <c r="N3806" s="57">
        <f t="shared" si="1114"/>
        <v>127.82309912254955</v>
      </c>
      <c r="O3806" s="57">
        <f t="shared" si="1115"/>
        <v>75.958532800114568</v>
      </c>
      <c r="P3806" s="371">
        <f t="shared" si="1116"/>
        <v>-75.958532800114568</v>
      </c>
      <c r="Q3806" s="371">
        <f t="shared" si="1117"/>
        <v>52.17690087745045</v>
      </c>
      <c r="R3806" s="12">
        <f t="shared" si="1118"/>
        <v>-127.82309912254955</v>
      </c>
      <c r="S3806" s="57">
        <f t="shared" si="1119"/>
        <v>1573.0185488229913</v>
      </c>
      <c r="T3806" s="12">
        <f t="shared" si="1102"/>
        <v>-75.958532800114568</v>
      </c>
    </row>
    <row r="3807" spans="1:20" x14ac:dyDescent="0.25">
      <c r="A3807" s="57">
        <f t="shared" si="1103"/>
        <v>9921124.588614339</v>
      </c>
      <c r="B3807" s="12">
        <f t="shared" si="1120"/>
        <v>1578996.0193085186</v>
      </c>
      <c r="C3807" s="57" t="str">
        <f t="shared" si="1104"/>
        <v>0.0000963538120238834+0.000123938721669522i</v>
      </c>
      <c r="D3807" s="57" t="str">
        <f t="shared" si="1105"/>
        <v>0.0784481640824911-0.798453014591555i</v>
      </c>
      <c r="E3807" s="57" t="str">
        <f t="shared" si="1106"/>
        <v>-4.98535858094131-1.29736893928319i</v>
      </c>
      <c r="F3807" s="57" t="str">
        <f t="shared" si="1107"/>
        <v>0.247509573400292-0.984980119809341i</v>
      </c>
      <c r="G3807" s="57" t="str">
        <f t="shared" si="1108"/>
        <v>0.0644583065242157-0.245567573682369i</v>
      </c>
      <c r="H3807" s="57" t="str">
        <f t="shared" si="1109"/>
        <v>0.00100029522759979-8.64117774232407i</v>
      </c>
      <c r="I3807" s="57" t="str">
        <f t="shared" si="1110"/>
        <v>-0.0240102825604664-0.00603635067114194i</v>
      </c>
      <c r="K3807" s="57" t="str">
        <f t="shared" si="1111"/>
        <v>0.000160754655980675-0.000257869612540774i</v>
      </c>
      <c r="L3807" s="57" t="str">
        <f t="shared" si="1112"/>
        <v>0.000125-0.000317764895666787i</v>
      </c>
      <c r="M3807" s="57" t="str">
        <f t="shared" si="1113"/>
        <v>0.0015-0.000153183928427819i</v>
      </c>
      <c r="N3807" s="57">
        <f t="shared" si="1114"/>
        <v>127.86260393344541</v>
      </c>
      <c r="O3807" s="57">
        <f t="shared" si="1115"/>
        <v>76.082735772707267</v>
      </c>
      <c r="P3807" s="371">
        <f t="shared" si="1116"/>
        <v>-76.082735772707267</v>
      </c>
      <c r="Q3807" s="371">
        <f t="shared" si="1117"/>
        <v>52.137396066554587</v>
      </c>
      <c r="R3807" s="12">
        <f t="shared" si="1118"/>
        <v>-127.86260393344541</v>
      </c>
      <c r="S3807" s="57">
        <f t="shared" si="1119"/>
        <v>1578.9960193085187</v>
      </c>
      <c r="T3807" s="12">
        <f t="shared" si="1102"/>
        <v>-76.082735772707267</v>
      </c>
    </row>
    <row r="3808" spans="1:20" x14ac:dyDescent="0.25">
      <c r="A3808" s="57">
        <f t="shared" si="1103"/>
        <v>9958824.8620510735</v>
      </c>
      <c r="B3808" s="12">
        <f t="shared" si="1120"/>
        <v>1584996.2041818909</v>
      </c>
      <c r="C3808" s="57" t="str">
        <f t="shared" si="1104"/>
        <v>0.00009506881976009+0.000122114651875355i</v>
      </c>
      <c r="D3808" s="57" t="str">
        <f t="shared" si="1105"/>
        <v>0.0778612569761022-0.795489312520382i</v>
      </c>
      <c r="E3808" s="57" t="str">
        <f t="shared" si="1106"/>
        <v>-4.94926322949969-1.2828681163258i</v>
      </c>
      <c r="F3808" s="57" t="str">
        <f t="shared" si="1107"/>
        <v>0.245758879037128-0.981709159591272i</v>
      </c>
      <c r="G3808" s="57" t="str">
        <f t="shared" si="1108"/>
        <v>0.0640023775177504-0.244757171886394i</v>
      </c>
      <c r="H3808" s="57" t="str">
        <f t="shared" si="1109"/>
        <v>0.000990775103583803-8.60845406175772i</v>
      </c>
      <c r="I3808" s="57" t="str">
        <f t="shared" si="1110"/>
        <v>-0.0238399311532959-0.00597095098650979i</v>
      </c>
      <c r="K3808" s="57" t="str">
        <f t="shared" si="1111"/>
        <v>0.000160437539458461-0.000256985250742973i</v>
      </c>
      <c r="L3808" s="57" t="str">
        <f t="shared" si="1112"/>
        <v>0.000125-0.000316561960217959i</v>
      </c>
      <c r="M3808" s="57" t="str">
        <f t="shared" si="1113"/>
        <v>0.0015-0.000152604033102031i</v>
      </c>
      <c r="N3808" s="57">
        <f t="shared" si="1114"/>
        <v>127.90150655930188</v>
      </c>
      <c r="O3808" s="57">
        <f t="shared" si="1115"/>
        <v>76.206932366109342</v>
      </c>
      <c r="P3808" s="371">
        <f t="shared" si="1116"/>
        <v>-76.206932366109342</v>
      </c>
      <c r="Q3808" s="371">
        <f t="shared" si="1117"/>
        <v>52.098493440698128</v>
      </c>
      <c r="R3808" s="12">
        <f t="shared" si="1118"/>
        <v>-127.90150655930188</v>
      </c>
      <c r="S3808" s="57">
        <f t="shared" si="1119"/>
        <v>1584.996204181891</v>
      </c>
      <c r="T3808" s="12">
        <f t="shared" si="1102"/>
        <v>-76.206932366109342</v>
      </c>
    </row>
    <row r="3809" spans="1:20" x14ac:dyDescent="0.25">
      <c r="A3809" s="57">
        <f t="shared" si="1103"/>
        <v>9996668.3965268675</v>
      </c>
      <c r="B3809" s="12">
        <f t="shared" si="1120"/>
        <v>1591019.1897577823</v>
      </c>
      <c r="C3809" s="57" t="str">
        <f t="shared" si="1104"/>
        <v>0.0000937996598198702+0.000120318415534879i</v>
      </c>
      <c r="D3809" s="57" t="str">
        <f t="shared" si="1105"/>
        <v>0.0772786968488636-0.792536171941417i</v>
      </c>
      <c r="E3809" s="57" t="str">
        <f t="shared" si="1106"/>
        <v>-4.91341701917911-1.26852799445655i</v>
      </c>
      <c r="F3809" s="57" t="str">
        <f t="shared" si="1107"/>
        <v>0.244019726596035-0.978445842222239i</v>
      </c>
      <c r="G3809" s="57" t="str">
        <f t="shared" si="1108"/>
        <v>0.0635494543455262-0.243948603599021i</v>
      </c>
      <c r="H3809" s="57" t="str">
        <f t="shared" si="1109"/>
        <v>0.000981354186927947-8.57585438284818i</v>
      </c>
      <c r="I3809" s="57" t="str">
        <f t="shared" si="1110"/>
        <v>-0.023670710641825-0.0059062395921401i</v>
      </c>
      <c r="K3809" s="57" t="str">
        <f t="shared" si="1111"/>
        <v>0.000160122448997329-0.0002561033048933i</v>
      </c>
      <c r="L3809" s="57" t="str">
        <f t="shared" si="1112"/>
        <v>0.000125-0.000315363578619206i</v>
      </c>
      <c r="M3809" s="57" t="str">
        <f t="shared" si="1113"/>
        <v>0.0015-0.000152026333036493i</v>
      </c>
      <c r="N3809" s="57">
        <f t="shared" si="1114"/>
        <v>127.9398080944278</v>
      </c>
      <c r="O3809" s="57">
        <f t="shared" si="1115"/>
        <v>76.331122266736685</v>
      </c>
      <c r="P3809" s="371">
        <f t="shared" si="1116"/>
        <v>-76.331122266736685</v>
      </c>
      <c r="Q3809" s="371">
        <f t="shared" si="1117"/>
        <v>52.060191905572196</v>
      </c>
      <c r="R3809" s="12">
        <f t="shared" si="1118"/>
        <v>-127.9398080944278</v>
      </c>
      <c r="S3809" s="57">
        <f t="shared" si="1119"/>
        <v>1591.0191897577822</v>
      </c>
      <c r="T3809" s="12">
        <f t="shared" si="1102"/>
        <v>-76.331122266736685</v>
      </c>
    </row>
    <row r="3810" spans="1:20" x14ac:dyDescent="0.25">
      <c r="A3810" s="57">
        <f t="shared" si="1103"/>
        <v>10034655.73643367</v>
      </c>
      <c r="B3810" s="12">
        <f t="shared" si="1120"/>
        <v>1597065.0626788619</v>
      </c>
      <c r="C3810" s="57" t="str">
        <f t="shared" si="1104"/>
        <v>0.0000925461668628522+0.000118549580380057i</v>
      </c>
      <c r="D3810" s="57" t="str">
        <f t="shared" si="1105"/>
        <v>0.076700452159703-0.789593560152993i</v>
      </c>
      <c r="E3810" s="57" t="str">
        <f t="shared" si="1106"/>
        <v>-4.87781841966231-1.25434681926777i</v>
      </c>
      <c r="F3810" s="57" t="str">
        <f t="shared" si="1107"/>
        <v>0.242292051855432-0.97519018476107i</v>
      </c>
      <c r="G3810" s="57" t="str">
        <f t="shared" si="1108"/>
        <v>0.0630995202824754-0.243141873856802i</v>
      </c>
      <c r="H3810" s="57" t="str">
        <f t="shared" si="1109"/>
        <v>0.00097203136440711-8.54337823492154i</v>
      </c>
      <c r="I3810" s="57" t="str">
        <f t="shared" si="1110"/>
        <v>-0.0235026146123755-0.00584220960263659i</v>
      </c>
      <c r="K3810" s="57" t="str">
        <f t="shared" si="1111"/>
        <v>0.000159809374219576-0.000255223774563029i</v>
      </c>
      <c r="L3810" s="57" t="str">
        <f t="shared" si="1112"/>
        <v>0.000125-0.000314169733631407i</v>
      </c>
      <c r="M3810" s="57" t="str">
        <f t="shared" si="1113"/>
        <v>0.0015-0.000151450819920794i</v>
      </c>
      <c r="N3810" s="57">
        <f t="shared" si="1114"/>
        <v>127.97750963718906</v>
      </c>
      <c r="O3810" s="57">
        <f t="shared" si="1115"/>
        <v>76.455305161407125</v>
      </c>
      <c r="P3810" s="371">
        <f t="shared" si="1116"/>
        <v>-76.455305161407125</v>
      </c>
      <c r="Q3810" s="371">
        <f t="shared" si="1117"/>
        <v>52.022490362810935</v>
      </c>
      <c r="R3810" s="12">
        <f t="shared" si="1118"/>
        <v>-127.97750963718906</v>
      </c>
      <c r="S3810" s="57">
        <f t="shared" si="1119"/>
        <v>1597.065062678862</v>
      </c>
      <c r="T3810" s="12">
        <f t="shared" si="1102"/>
        <v>-76.455305161407125</v>
      </c>
    </row>
    <row r="3811" spans="1:20" x14ac:dyDescent="0.25">
      <c r="A3811" s="57">
        <f t="shared" si="1103"/>
        <v>10072787.428232118</v>
      </c>
      <c r="B3811" s="12">
        <f t="shared" si="1120"/>
        <v>1603133.9099170417</v>
      </c>
      <c r="C3811" s="57" t="str">
        <f t="shared" si="1104"/>
        <v>0.000091308176563108+0.000116807720810944i</v>
      </c>
      <c r="D3811" s="57" t="str">
        <f t="shared" si="1105"/>
        <v>0.0761264915866335-0.786661444497901i</v>
      </c>
      <c r="E3811" s="57" t="str">
        <f t="shared" si="1106"/>
        <v>-4.8424659069714-1.24032285498819i</v>
      </c>
      <c r="F3811" s="57" t="str">
        <f t="shared" si="1107"/>
        <v>0.240575790782522-0.971942203809828i</v>
      </c>
      <c r="G3811" s="57" t="str">
        <f t="shared" si="1108"/>
        <v>0.0626525586526955-0.242336987575083i</v>
      </c>
      <c r="H3811" s="57" t="str">
        <f t="shared" si="1109"/>
        <v>0.000962805535732268-8.51102514909759i</v>
      </c>
      <c r="I3811" s="57" t="str">
        <f t="shared" si="1110"/>
        <v>-0.0233356366722282-0.00577885419522443i</v>
      </c>
      <c r="K3811" s="57" t="str">
        <f t="shared" si="1111"/>
        <v>0.000159498304764648-0.00025434665925631i</v>
      </c>
      <c r="L3811" s="57" t="str">
        <f t="shared" si="1112"/>
        <v>0.000125-0.0003129804080807i</v>
      </c>
      <c r="M3811" s="57" t="str">
        <f t="shared" si="1113"/>
        <v>0.0015-0.000150877485475985i</v>
      </c>
      <c r="N3811" s="57">
        <f t="shared" si="1114"/>
        <v>128.01461229003635</v>
      </c>
      <c r="O3811" s="57">
        <f t="shared" si="1115"/>
        <v>76.57948073734083</v>
      </c>
      <c r="P3811" s="371">
        <f t="shared" si="1116"/>
        <v>-76.57948073734083</v>
      </c>
      <c r="Q3811" s="371">
        <f t="shared" si="1117"/>
        <v>51.985387709963646</v>
      </c>
      <c r="R3811" s="12">
        <f t="shared" si="1118"/>
        <v>-128.01461229003635</v>
      </c>
      <c r="S3811" s="57">
        <f t="shared" si="1119"/>
        <v>1603.1339099170416</v>
      </c>
      <c r="T3811" s="12">
        <f t="shared" si="1102"/>
        <v>-76.57948073734083</v>
      </c>
    </row>
    <row r="3812" spans="1:20" x14ac:dyDescent="0.25">
      <c r="A3812" s="57">
        <f t="shared" si="1103"/>
        <v>10111064.0204594</v>
      </c>
      <c r="B3812" s="12">
        <f t="shared" si="1120"/>
        <v>1609225.8187747265</v>
      </c>
      <c r="C3812" s="57" t="str">
        <f t="shared" si="1104"/>
        <v>0.0000900855256224671+0.000115092417796835i</v>
      </c>
      <c r="D3812" s="57" t="str">
        <f t="shared" si="1105"/>
        <v>0.0755567840253811-0.783739792364062i</v>
      </c>
      <c r="E3812" s="57" t="str">
        <f t="shared" si="1106"/>
        <v>-4.80735796349668-1.22645438429525i</v>
      </c>
      <c r="F3812" s="57" t="str">
        <f t="shared" si="1107"/>
        <v>0.238870879535349-0.968701915517922i</v>
      </c>
      <c r="G3812" s="57" t="str">
        <f t="shared" si="1108"/>
        <v>0.0622085528299828-0.241533949549089i</v>
      </c>
      <c r="H3812" s="57" t="str">
        <f t="shared" si="1109"/>
        <v>0.000953675613403113-8.47879465828305i</v>
      </c>
      <c r="I3812" s="57" t="str">
        <f t="shared" si="1110"/>
        <v>-0.0231697704497864-0.00571616660928946i</v>
      </c>
      <c r="K3812" s="57" t="str">
        <f t="shared" si="1111"/>
        <v>0.000159189230289683-0.00025347195841074i</v>
      </c>
      <c r="L3812" s="57" t="str">
        <f t="shared" si="1112"/>
        <v>0.000125-0.000311795584858239i</v>
      </c>
      <c r="M3812" s="57" t="str">
        <f t="shared" si="1113"/>
        <v>0.0015-0.000150306321454458i</v>
      </c>
      <c r="N3812" s="57">
        <f t="shared" si="1114"/>
        <v>128.05111715953009</v>
      </c>
      <c r="O3812" s="57">
        <f t="shared" si="1115"/>
        <v>76.70364868216005</v>
      </c>
      <c r="P3812" s="371">
        <f t="shared" si="1116"/>
        <v>-76.70364868216005</v>
      </c>
      <c r="Q3812" s="371">
        <f t="shared" si="1117"/>
        <v>51.948882840469899</v>
      </c>
      <c r="R3812" s="12">
        <f t="shared" si="1118"/>
        <v>-128.05111715953009</v>
      </c>
      <c r="S3812" s="57">
        <f t="shared" si="1119"/>
        <v>1609.2258187747266</v>
      </c>
      <c r="T3812" s="12">
        <f t="shared" si="1102"/>
        <v>-76.70364868216005</v>
      </c>
    </row>
    <row r="3813" spans="1:20" x14ac:dyDescent="0.25">
      <c r="A3813" s="57">
        <f t="shared" si="1103"/>
        <v>10149486.063737147</v>
      </c>
      <c r="B3813" s="12">
        <f t="shared" si="1120"/>
        <v>1615340.8768860705</v>
      </c>
      <c r="C3813" s="57" t="str">
        <f t="shared" si="1104"/>
        <v>0.0000888780517831175+0.000113403258778733i</v>
      </c>
      <c r="D3813" s="57" t="str">
        <f t="shared" si="1105"/>
        <v>0.0749912985880131-0.780828571185198i</v>
      </c>
      <c r="E3813" s="57" t="str">
        <f t="shared" si="1106"/>
        <v>-4.77249307802416-1.212739708129i</v>
      </c>
      <c r="F3813" s="57" t="str">
        <f t="shared" si="1107"/>
        <v>0.237177254464784-0.965469335586226i</v>
      </c>
      <c r="G3813" s="57" t="str">
        <f t="shared" si="1108"/>
        <v>0.0617674862383525-0.240732764455002i</v>
      </c>
      <c r="H3813" s="57" t="str">
        <f t="shared" si="1109"/>
        <v>0.000944640522562136-8.44668629716471i</v>
      </c>
      <c r="I3813" s="57" t="str">
        <f t="shared" si="1110"/>
        <v>-0.0230050095947362-0.00565414014591825i</v>
      </c>
      <c r="K3813" s="57" t="str">
        <f t="shared" si="1111"/>
        <v>0.000158882140470032-0.000252599671397943i</v>
      </c>
      <c r="L3813" s="57" t="str">
        <f t="shared" si="1112"/>
        <v>0.000125-0.000310615246919943i</v>
      </c>
      <c r="M3813" s="57" t="str">
        <f t="shared" si="1113"/>
        <v>0.0015-0.000149737319639827i</v>
      </c>
      <c r="N3813" s="57">
        <f t="shared" si="1114"/>
        <v>128.08702535637147</v>
      </c>
      <c r="O3813" s="57">
        <f t="shared" si="1115"/>
        <v>76.827808683889074</v>
      </c>
      <c r="P3813" s="371">
        <f t="shared" si="1116"/>
        <v>-76.827808683889074</v>
      </c>
      <c r="Q3813" s="371">
        <f t="shared" si="1117"/>
        <v>51.91297464362853</v>
      </c>
      <c r="R3813" s="12">
        <f t="shared" si="1118"/>
        <v>-128.08702535637147</v>
      </c>
      <c r="S3813" s="57">
        <f t="shared" si="1119"/>
        <v>1615.3408768860704</v>
      </c>
      <c r="T3813" s="12">
        <f t="shared" si="1102"/>
        <v>-76.827808683889074</v>
      </c>
    </row>
    <row r="3814" spans="1:20" x14ac:dyDescent="0.25">
      <c r="A3814" s="57">
        <f t="shared" si="1103"/>
        <v>10188054.110779349</v>
      </c>
      <c r="B3814" s="12">
        <f t="shared" si="1120"/>
        <v>1621479.1722182375</v>
      </c>
      <c r="C3814" s="57" t="str">
        <f t="shared" si="1104"/>
        <v>0.0000876855938394807+0.000111739837573144i</v>
      </c>
      <c r="D3814" s="57" t="str">
        <f t="shared" si="1105"/>
        <v>0.0744300046015772-0.777927748441468i</v>
      </c>
      <c r="E3814" s="57" t="str">
        <f t="shared" si="1106"/>
        <v>-4.73786974576137-1.1991771455078i</v>
      </c>
      <c r="F3814" s="57" t="str">
        <f t="shared" si="1107"/>
        <v>0.235494852116475-0.962244479271168i</v>
      </c>
      <c r="G3814" s="57" t="str">
        <f t="shared" si="1108"/>
        <v>0.0613293423525441-0.239933436851033i</v>
      </c>
      <c r="H3814" s="57" t="str">
        <f t="shared" si="1109"/>
        <v>0.000935699200850268-8.41469960220229i</v>
      </c>
      <c r="I3814" s="57" t="str">
        <f t="shared" si="1110"/>
        <v>-0.0228413477782004-0.00559276816743984i</v>
      </c>
      <c r="K3814" s="57" t="str">
        <f t="shared" si="1111"/>
        <v>0.000158577024999796-0.000251729797524136i</v>
      </c>
      <c r="L3814" s="57" t="str">
        <f t="shared" si="1112"/>
        <v>0.000125-0.000309439377286255i</v>
      </c>
      <c r="M3814" s="57" t="str">
        <f t="shared" si="1113"/>
        <v>0.0015-0.000149170471846809i</v>
      </c>
      <c r="N3814" s="57">
        <f t="shared" si="1114"/>
        <v>128.12233799542437</v>
      </c>
      <c r="O3814" s="57">
        <f t="shared" si="1115"/>
        <v>76.951960430954969</v>
      </c>
      <c r="P3814" s="371">
        <f t="shared" si="1116"/>
        <v>-76.951960430954969</v>
      </c>
      <c r="Q3814" s="371">
        <f t="shared" si="1117"/>
        <v>51.877662004575626</v>
      </c>
      <c r="R3814" s="12">
        <f t="shared" si="1118"/>
        <v>-128.12233799542437</v>
      </c>
      <c r="S3814" s="57">
        <f t="shared" si="1119"/>
        <v>1621.4791722182376</v>
      </c>
      <c r="T3814" s="12">
        <f t="shared" si="1102"/>
        <v>-76.951960430954969</v>
      </c>
    </row>
    <row r="3815" spans="1:20" x14ac:dyDescent="0.25">
      <c r="A3815" s="57">
        <f t="shared" si="1103"/>
        <v>10226768.71640031</v>
      </c>
      <c r="B3815" s="12">
        <f t="shared" si="1120"/>
        <v>1627640.793072667</v>
      </c>
      <c r="C3815" s="57" t="str">
        <f t="shared" si="1104"/>
        <v>0.0000865079916494406+0.000110101754277171i</v>
      </c>
      <c r="D3815" s="57" t="str">
        <f t="shared" si="1105"/>
        <v>0.0738728716067427-0.775037291660112i</v>
      </c>
      <c r="E3815" s="57" t="str">
        <f t="shared" si="1106"/>
        <v>-4.70348646836281-1.18576503334563i</v>
      </c>
      <c r="F3815" s="57" t="str">
        <f t="shared" si="1107"/>
        <v>0.233823609232747-0.959027361388813i</v>
      </c>
      <c r="G3815" s="57" t="str">
        <f t="shared" si="1108"/>
        <v>0.0608941046985178-0.239135971178499i</v>
      </c>
      <c r="H3815" s="57" t="str">
        <f t="shared" si="1109"/>
        <v>0.000926850598264031-8.3828341116222i</v>
      </c>
      <c r="I3815" s="57" t="str">
        <f t="shared" si="1110"/>
        <v>-0.0226787786928914-0.00553204409696949i</v>
      </c>
      <c r="K3815" s="57" t="str">
        <f t="shared" si="1111"/>
        <v>0.000158273873592317-0.00025086233603071i</v>
      </c>
      <c r="L3815" s="57" t="str">
        <f t="shared" si="1112"/>
        <v>0.000125-0.000308267959041896i</v>
      </c>
      <c r="M3815" s="57" t="str">
        <f t="shared" si="1113"/>
        <v>0.0015-0.000148605769921109i</v>
      </c>
      <c r="N3815" s="57">
        <f t="shared" si="1114"/>
        <v>128.15705619575067</v>
      </c>
      <c r="O3815" s="57">
        <f t="shared" si="1115"/>
        <v>77.076103612187282</v>
      </c>
      <c r="P3815" s="371">
        <f t="shared" si="1116"/>
        <v>-77.076103612187282</v>
      </c>
      <c r="Q3815" s="371">
        <f t="shared" si="1117"/>
        <v>51.842943804249344</v>
      </c>
      <c r="R3815" s="12">
        <f t="shared" si="1118"/>
        <v>-128.15705619575067</v>
      </c>
      <c r="S3815" s="57">
        <f t="shared" si="1119"/>
        <v>1627.6407930726671</v>
      </c>
      <c r="T3815" s="12">
        <f t="shared" si="1102"/>
        <v>-77.076103612187282</v>
      </c>
    </row>
    <row r="3816" spans="1:20" x14ac:dyDescent="0.25">
      <c r="A3816" s="57">
        <f t="shared" si="1103"/>
        <v>10265630.437522631</v>
      </c>
      <c r="B3816" s="12">
        <f t="shared" si="1120"/>
        <v>1633825.8280863431</v>
      </c>
      <c r="C3816" s="57" t="str">
        <f t="shared" si="1104"/>
        <v>0.0000853450861448752+0.000108488615174913i</v>
      </c>
      <c r="D3816" s="57" t="str">
        <f t="shared" si="1105"/>
        <v>0.0733198693564544-0.772157168416094i</v>
      </c>
      <c r="E3816" s="57" t="str">
        <f t="shared" si="1106"/>
        <v>-4.669341753953-1.17250172627093i</v>
      </c>
      <c r="F3816" s="57" t="str">
        <f t="shared" si="1107"/>
        <v>0.232163462754449-0.955817996318941i</v>
      </c>
      <c r="G3816" s="57" t="str">
        <f t="shared" si="1108"/>
        <v>0.0604617568539352-0.238340371762886i</v>
      </c>
      <c r="H3816" s="57" t="str">
        <f t="shared" si="1109"/>
        <v>0.000918093677014135-8.35108936541007i</v>
      </c>
      <c r="I3816" s="57" t="str">
        <f t="shared" si="1110"/>
        <v>-0.0225172960532563-0.0054719614179531i</v>
      </c>
      <c r="K3816" s="57" t="str">
        <f t="shared" si="1111"/>
        <v>0.000157972675980706-0.000249997286094808i</v>
      </c>
      <c r="L3816" s="57" t="str">
        <f t="shared" si="1112"/>
        <v>0.000125-0.000307100975335621i</v>
      </c>
      <c r="M3816" s="57" t="str">
        <f t="shared" si="1113"/>
        <v>0.0015-0.000148043205739299i</v>
      </c>
      <c r="N3816" s="57">
        <f t="shared" si="1114"/>
        <v>128.19118108063179</v>
      </c>
      <c r="O3816" s="57">
        <f t="shared" si="1115"/>
        <v>77.200237916818438</v>
      </c>
      <c r="P3816" s="371">
        <f t="shared" si="1116"/>
        <v>-77.200237916818438</v>
      </c>
      <c r="Q3816" s="371">
        <f t="shared" si="1117"/>
        <v>51.808818919368221</v>
      </c>
      <c r="R3816" s="12">
        <f t="shared" si="1118"/>
        <v>-128.19118108063179</v>
      </c>
      <c r="S3816" s="57">
        <f t="shared" si="1119"/>
        <v>1633.8258280863431</v>
      </c>
      <c r="T3816" s="12">
        <f t="shared" si="1102"/>
        <v>-77.200237916818438</v>
      </c>
    </row>
    <row r="3817" spans="1:20" x14ac:dyDescent="0.25">
      <c r="A3817" s="57">
        <f t="shared" si="1103"/>
        <v>10304639.833185218</v>
      </c>
      <c r="B3817" s="12">
        <f t="shared" si="1120"/>
        <v>1640034.3662330713</v>
      </c>
      <c r="C3817" s="57" t="str">
        <f t="shared" si="1104"/>
        <v>0.0000841967193415614+0.000106900032645126i</v>
      </c>
      <c r="D3817" s="57" t="str">
        <f t="shared" si="1105"/>
        <v>0.0727709678145889-0.769287346332716i</v>
      </c>
      <c r="E3817" s="57" t="str">
        <f t="shared" si="1106"/>
        <v>-4.63543411714933-1.15938559644736i</v>
      </c>
      <c r="F3817" s="57" t="str">
        <f t="shared" si="1107"/>
        <v>0.230514349822769-0.952616398009089i</v>
      </c>
      <c r="G3817" s="57" t="str">
        <f t="shared" si="1108"/>
        <v>0.0600322824486305-0.237546642814918i</v>
      </c>
      <c r="H3817" s="57" t="str">
        <f t="shared" si="1109"/>
        <v>0.000909427411385605-8.31946490530468i</v>
      </c>
      <c r="I3817" s="57" t="str">
        <f t="shared" si="1110"/>
        <v>-0.022356893595621-0.00541251367371451i</v>
      </c>
      <c r="K3817" s="57" t="str">
        <f t="shared" si="1111"/>
        <v>0.000157673421918312-0.000249134646829889i</v>
      </c>
      <c r="L3817" s="57" t="str">
        <f t="shared" si="1112"/>
        <v>0.000125-0.000305938409379977i</v>
      </c>
      <c r="M3817" s="57" t="str">
        <f t="shared" si="1113"/>
        <v>0.0015-0.000147482771208706i</v>
      </c>
      <c r="N3817" s="57">
        <f t="shared" si="1114"/>
        <v>128.22471377760039</v>
      </c>
      <c r="O3817" s="57">
        <f t="shared" si="1115"/>
        <v>77.32436303448425</v>
      </c>
      <c r="P3817" s="371">
        <f t="shared" si="1116"/>
        <v>-77.32436303448425</v>
      </c>
      <c r="Q3817" s="371">
        <f t="shared" si="1117"/>
        <v>51.775286222399622</v>
      </c>
      <c r="R3817" s="12">
        <f t="shared" si="1118"/>
        <v>-128.22471377760039</v>
      </c>
      <c r="S3817" s="57">
        <f t="shared" si="1119"/>
        <v>1640.0343662330713</v>
      </c>
      <c r="T3817" s="12">
        <f t="shared" si="1102"/>
        <v>-77.32436303448425</v>
      </c>
    </row>
    <row r="3818" spans="1:20" x14ac:dyDescent="0.25">
      <c r="A3818" s="57">
        <f t="shared" si="1103"/>
        <v>10343797.464551322</v>
      </c>
      <c r="B3818" s="12">
        <f t="shared" si="1120"/>
        <v>1646266.496824757</v>
      </c>
      <c r="C3818" s="57" t="str">
        <f t="shared" si="1104"/>
        <v>0.0000830627343484425+0.000105335625070149i</v>
      </c>
      <c r="D3818" s="57" t="str">
        <f t="shared" si="1105"/>
        <v>0.0722261371546142-0.766427793082209i</v>
      </c>
      <c r="E3818" s="57" t="str">
        <f t="shared" si="1106"/>
        <v>-4.60176207908286-1.14641503339586i</v>
      </c>
      <c r="F3818" s="57" t="str">
        <f t="shared" si="1107"/>
        <v>0.228876207780981-0.949422579978595i</v>
      </c>
      <c r="G3818" s="57" t="str">
        <f t="shared" si="1108"/>
        <v>0.0596056651650679-0.236754788431613i</v>
      </c>
      <c r="H3818" s="57" t="str">
        <f t="shared" si="1109"/>
        <v>0.000900850787599276-8.28796027479058i</v>
      </c>
      <c r="I3818" s="57" t="str">
        <f t="shared" si="1110"/>
        <v>-0.0221975650783274-0.00535369446700296i</v>
      </c>
      <c r="K3818" s="57" t="str">
        <f t="shared" si="1111"/>
        <v>0.000157376101179224-0.000248274417286319i</v>
      </c>
      <c r="L3818" s="57" t="str">
        <f t="shared" si="1112"/>
        <v>0.000125-0.000304780244451063i</v>
      </c>
      <c r="M3818" s="57" t="str">
        <f t="shared" si="1113"/>
        <v>0.0015-0.00014692445826729i</v>
      </c>
      <c r="N3818" s="57">
        <f t="shared" si="1114"/>
        <v>128.2576554184686</v>
      </c>
      <c r="O3818" s="57">
        <f t="shared" si="1115"/>
        <v>77.44847865522479</v>
      </c>
      <c r="P3818" s="371">
        <f t="shared" si="1116"/>
        <v>-77.44847865522479</v>
      </c>
      <c r="Q3818" s="371">
        <f t="shared" si="1117"/>
        <v>51.742344581531398</v>
      </c>
      <c r="R3818" s="12">
        <f t="shared" si="1118"/>
        <v>-128.2576554184686</v>
      </c>
      <c r="S3818" s="57">
        <f t="shared" si="1119"/>
        <v>1646.266496824757</v>
      </c>
      <c r="T3818" s="12">
        <f t="shared" si="1102"/>
        <v>-77.44847865522479</v>
      </c>
    </row>
    <row r="3819" spans="1:20" x14ac:dyDescent="0.25">
      <c r="A3819" s="57">
        <f t="shared" si="1103"/>
        <v>10383103.894916618</v>
      </c>
      <c r="B3819" s="12">
        <f t="shared" si="1120"/>
        <v>1652522.3095126911</v>
      </c>
      <c r="C3819" s="57" t="str">
        <f t="shared" si="1104"/>
        <v>0.0000819429753762917+0.000103795016746092i</v>
      </c>
      <c r="D3819" s="57" t="str">
        <f t="shared" si="1105"/>
        <v>0.071685347758264-0.76357847638636i</v>
      </c>
      <c r="E3819" s="57" t="str">
        <f t="shared" si="1106"/>
        <v>-4.56832416741872-1.13358844381857i</v>
      </c>
      <c r="F3819" s="57" t="str">
        <f t="shared" si="1107"/>
        <v>0.227248974176172-0.946236555322632i</v>
      </c>
      <c r="G3819" s="57" t="str">
        <f t="shared" si="1108"/>
        <v>0.0591818887387894-0.235964812597342i</v>
      </c>
      <c r="H3819" s="57" t="str">
        <f t="shared" si="1109"/>
        <v>0.000892362803674861-8.25657501909186i</v>
      </c>
      <c r="I3819" s="57" t="str">
        <f t="shared" si="1110"/>
        <v>-0.0220393042818694-0.00529549745954373i</v>
      </c>
      <c r="K3819" s="57" t="str">
        <f t="shared" si="1111"/>
        <v>0.000157080703558737-0.000247416596451929i</v>
      </c>
      <c r="L3819" s="57" t="str">
        <f t="shared" si="1112"/>
        <v>0.000125-0.000303626463888287i</v>
      </c>
      <c r="M3819" s="57" t="str">
        <f t="shared" si="1113"/>
        <v>0.0015-0.000146368258883533i</v>
      </c>
      <c r="N3819" s="57">
        <f t="shared" si="1114"/>
        <v>128.2900071393554</v>
      </c>
      <c r="O3819" s="57">
        <f t="shared" si="1115"/>
        <v>77.57258446948434</v>
      </c>
      <c r="P3819" s="371">
        <f t="shared" si="1116"/>
        <v>-77.57258446948434</v>
      </c>
      <c r="Q3819" s="371">
        <f t="shared" si="1117"/>
        <v>51.709992860644618</v>
      </c>
      <c r="R3819" s="12">
        <f t="shared" si="1118"/>
        <v>-128.2900071393554</v>
      </c>
      <c r="S3819" s="57">
        <f t="shared" si="1119"/>
        <v>1652.5223095126912</v>
      </c>
      <c r="T3819" s="12">
        <f t="shared" si="1102"/>
        <v>-77.57258446948434</v>
      </c>
    </row>
    <row r="3820" spans="1:20" x14ac:dyDescent="0.25">
      <c r="A3820" s="57">
        <f t="shared" si="1103"/>
        <v>10422559.6897173</v>
      </c>
      <c r="B3820" s="12">
        <f t="shared" si="1120"/>
        <v>1658801.8942888393</v>
      </c>
      <c r="C3820" s="57" t="str">
        <f t="shared" si="1104"/>
        <v>0.0000808372877457828+0.000102277837794248i</v>
      </c>
      <c r="D3820" s="57" t="str">
        <f t="shared" si="1105"/>
        <v>0.0711485702142139-0.760739364017098i</v>
      </c>
      <c r="E3820" s="57" t="str">
        <f t="shared" si="1106"/>
        <v>-4.53511891637484-1.12090425142426i</v>
      </c>
      <c r="F3820" s="57" t="str">
        <f t="shared" si="1107"/>
        <v>0.225632586760899-0.943058336716204i</v>
      </c>
      <c r="G3820" s="57" t="str">
        <f t="shared" si="1108"/>
        <v>0.0587609369588474-0.235176719184884i</v>
      </c>
      <c r="H3820" s="57" t="str">
        <f t="shared" si="1109"/>
        <v>0.000883962469295379-8.22530868516533i</v>
      </c>
      <c r="I3820" s="57" t="str">
        <f t="shared" si="1110"/>
        <v>-0.0218821050090224-0.00523791637158929i</v>
      </c>
      <c r="K3820" s="57" t="str">
        <f t="shared" si="1111"/>
        <v>0.000156787218873821-0.000246561183252606i</v>
      </c>
      <c r="L3820" s="57" t="str">
        <f t="shared" si="1112"/>
        <v>0.000125-0.000302477051094129i</v>
      </c>
      <c r="M3820" s="57" t="str">
        <f t="shared" si="1113"/>
        <v>0.0015-0.000145814165056319i</v>
      </c>
      <c r="N3820" s="57">
        <f t="shared" si="1114"/>
        <v>128.32177008071707</v>
      </c>
      <c r="O3820" s="57">
        <f t="shared" si="1115"/>
        <v>77.696680168112081</v>
      </c>
      <c r="P3820" s="371">
        <f t="shared" si="1116"/>
        <v>-77.696680168112081</v>
      </c>
      <c r="Q3820" s="371">
        <f t="shared" si="1117"/>
        <v>51.67822991928292</v>
      </c>
      <c r="R3820" s="12">
        <f t="shared" si="1118"/>
        <v>-128.32177008071707</v>
      </c>
      <c r="S3820" s="57">
        <f t="shared" si="1119"/>
        <v>1658.8018942888393</v>
      </c>
      <c r="T3820" s="12">
        <f t="shared" ref="T3820:T3845" si="1121">P3820</f>
        <v>-77.696680168112081</v>
      </c>
    </row>
    <row r="3821" spans="1:20" x14ac:dyDescent="0.25">
      <c r="A3821" s="57">
        <f t="shared" ref="A3821:A3845" si="1122">2*PI()*B3821</f>
        <v>10462165.416538225</v>
      </c>
      <c r="B3821" s="12">
        <f t="shared" si="1120"/>
        <v>1665105.3414871369</v>
      </c>
      <c r="C3821" s="57" t="str">
        <f t="shared" ref="C3821:C3845" si="1123">IMPRODUCT(D3821,E3821,$C$40,,K3821,$C$41)</f>
        <v>0.0000797455178949717+0.000100783724073719i</v>
      </c>
      <c r="D3821" s="57" t="str">
        <f t="shared" ref="D3821:D3845" si="1124">IMDIV(IMPRODUCT($C$37,$C$38,COMPLEX(1,A3821/$C$38)),IMSUM(-1*A3821*A3821/$C$39,COMPLEX(0,1*A3821)))</f>
        <v>0.0706157753167577-0.757910423797045i</v>
      </c>
      <c r="E3821" s="57" t="str">
        <f t="shared" ref="E3821:E3845" si="1125">IMDIV(IMPRODUCT(IMSUM(F3821,G3821),$C$29,H3821),IMSUM(1,I3821))</f>
        <v>-4.50214486673955-1.10836089675535i</v>
      </c>
      <c r="F3821" s="57" t="str">
        <f t="shared" ref="F3821:F3845" si="1126">IMDIV(IMPRODUCT($C$14,$C$15,COMPLEX(1,A3821/$C$15)),IMSUM(-1*A3821*A3821/$C$16,COMPLEX(0,A3821)))</f>
        <v>0.224026983494819-0.939887936418159i</v>
      </c>
      <c r="G3821" s="57" t="str">
        <f t="shared" ref="G3821:G3845" si="1127">IMDIV(1,COMPLEX(1,A3821*$C$9*$C$10))</f>
        <v>0.0583427936682289-0.234390511956468i</v>
      </c>
      <c r="H3821" s="57" t="str">
        <f t="shared" ref="H3821:H3845" si="1128">IMDIV($C$3,IMSUM(K3821,COMPLEX(0,$C$28*A3821)))</f>
        <v>0.000875648805672993-8.19416082169368i</v>
      </c>
      <c r="I3821" s="57" t="str">
        <f t="shared" ref="I3821:I3845" si="1129">IMPRODUCT(F3821,$C$29,H3821,$C$31)</f>
        <v>-0.0217259610849706-0.00518094498147275i</v>
      </c>
      <c r="K3821" s="57" t="str">
        <f t="shared" ref="K3821:K3845" si="1130">IF($C$26&lt;=0,IMDIV(1,IMSUM(IMDIV(1,L3821),1/$C$18)),IMDIV(1,IMSUM(IMDIV(1,L3821),1/$C$18,IMDIV(1,M3821))))</f>
        <v>0.000156495636963579-0.000245708176552861i</v>
      </c>
      <c r="L3821" s="57" t="str">
        <f t="shared" ref="L3821:L3845" si="1131">IMSUM($C$21/$C$22,IMDIV(1,COMPLEX(0,$C$20*$C$22*A3821)))</f>
        <v>0.000125-0.000301331989533901i</v>
      </c>
      <c r="M3821" s="57" t="str">
        <f t="shared" ref="M3821:M3845" si="1132">IMSUM($C$25/$C$26,IMDIV(1,COMPLEX(0,$C$24*$C$26*A3821)))</f>
        <v>0.0015-0.000145262168814823i</v>
      </c>
      <c r="N3821" s="57">
        <f t="shared" ref="N3821:N3845" si="1133">ABS(R3821)</f>
        <v>128.35294538737588</v>
      </c>
      <c r="O3821" s="57">
        <f t="shared" ref="O3821:O3845" si="1134">ABS(P3821)</f>
        <v>77.820765442363637</v>
      </c>
      <c r="P3821" s="371">
        <f t="shared" ref="P3821:P3845" si="1135">20*LOG10(IMABS(C3821))</f>
        <v>-77.820765442363637</v>
      </c>
      <c r="Q3821" s="371">
        <f t="shared" ref="Q3821:Q3845" si="1136">IMARGUMENT(C3821)*180/PI()</f>
        <v>51.647054612624103</v>
      </c>
      <c r="R3821" s="12">
        <f t="shared" ref="R3821:R3845" si="1137">IF(Q3821&lt;0,Q3821+180,Q3821-180)</f>
        <v>-128.35294538737588</v>
      </c>
      <c r="S3821" s="57">
        <f t="shared" ref="S3821:S3845" si="1138">B3821/1000</f>
        <v>1665.1053414871369</v>
      </c>
      <c r="T3821" s="12">
        <f t="shared" si="1121"/>
        <v>-77.820765442363637</v>
      </c>
    </row>
    <row r="3822" spans="1:20" x14ac:dyDescent="0.25">
      <c r="A3822" s="57">
        <f t="shared" si="1122"/>
        <v>10501921.645121071</v>
      </c>
      <c r="B3822" s="12">
        <f t="shared" ref="B3822:B3845" si="1139">B3821*(1+B$42)</f>
        <v>1671432.741784788</v>
      </c>
      <c r="C3822" s="57" t="str">
        <f t="shared" si="1123"/>
        <v>0.0000786675133862309+0.0000993123170952685i</v>
      </c>
      <c r="D3822" s="57" t="str">
        <f t="shared" si="1124"/>
        <v>0.0700869340645021-0.755091623600103i</v>
      </c>
      <c r="E3822" s="57" t="str">
        <f t="shared" si="1125"/>
        <v>-4.46940056588849-1.09595683701654i</v>
      </c>
      <c r="F3822" s="57" t="str">
        <f t="shared" si="1126"/>
        <v>0.222432102546275-0.936725366275158i</v>
      </c>
      <c r="G3822" s="57" t="str">
        <f t="shared" si="1127"/>
        <v>0.0579274427642673-0.233606194564827i</v>
      </c>
      <c r="H3822" s="57" t="str">
        <f t="shared" si="1128"/>
        <v>0.000867420845416358-8.16313097907915i</v>
      </c>
      <c r="I3822" s="57" t="str">
        <f t="shared" si="1129"/>
        <v>-0.0215708663574291-0.00512457712516326i</v>
      </c>
      <c r="K3822" s="57" t="str">
        <f t="shared" si="1130"/>
        <v>0.000156205947689695-0.000244857575156398i</v>
      </c>
      <c r="L3822" s="57" t="str">
        <f t="shared" si="1131"/>
        <v>0.000125-0.000300191262735506i</v>
      </c>
      <c r="M3822" s="57" t="str">
        <f t="shared" si="1132"/>
        <v>0.0015-0.000144712262218393i</v>
      </c>
      <c r="N3822" s="57">
        <f t="shared" si="1133"/>
        <v>128.3835342085479</v>
      </c>
      <c r="O3822" s="57">
        <f t="shared" si="1134"/>
        <v>77.944839983901218</v>
      </c>
      <c r="P3822" s="371">
        <f t="shared" si="1135"/>
        <v>-77.944839983901218</v>
      </c>
      <c r="Q3822" s="371">
        <f t="shared" si="1136"/>
        <v>51.6164657914521</v>
      </c>
      <c r="R3822" s="12">
        <f t="shared" si="1137"/>
        <v>-128.3835342085479</v>
      </c>
      <c r="S3822" s="57">
        <f t="shared" si="1138"/>
        <v>1671.432741784788</v>
      </c>
      <c r="T3822" s="12">
        <f t="shared" si="1121"/>
        <v>-77.944839983901218</v>
      </c>
    </row>
    <row r="3823" spans="1:20" x14ac:dyDescent="0.25">
      <c r="A3823" s="57">
        <f t="shared" si="1122"/>
        <v>10541828.947372532</v>
      </c>
      <c r="B3823" s="12">
        <f t="shared" si="1139"/>
        <v>1677784.1862035701</v>
      </c>
      <c r="C3823" s="57" t="str">
        <f t="shared" si="1123"/>
        <v>0.0000776031229126363+0.0000978632639363484i</v>
      </c>
      <c r="D3823" s="57" t="str">
        <f t="shared" si="1124"/>
        <v>0.0695620176590594-0.752282931352018i</v>
      </c>
      <c r="E3823" s="57" t="str">
        <f t="shared" si="1125"/>
        <v>-4.43688456779995-1.083690545905i</v>
      </c>
      <c r="F3823" s="57" t="str">
        <f t="shared" si="1126"/>
        <v>0.220847882293818-0.933570637725644i</v>
      </c>
      <c r="G3823" s="57" t="str">
        <f t="shared" si="1127"/>
        <v>0.0575148681990416-0.23282377055423i</v>
      </c>
      <c r="H3823" s="57" t="str">
        <f t="shared" si="1128"/>
        <v>0.000859277632399249-8.13221870943668i</v>
      </c>
      <c r="I3823" s="57" t="str">
        <f t="shared" si="1129"/>
        <v>-0.0214168146967634-0.00506880669582241i</v>
      </c>
      <c r="K3823" s="57" t="str">
        <f t="shared" si="1130"/>
        <v>0.000155918140936871-0.000244009377806698i</v>
      </c>
      <c r="L3823" s="57" t="str">
        <f t="shared" si="1131"/>
        <v>0.000125-0.000299054854289207i</v>
      </c>
      <c r="M3823" s="57" t="str">
        <f t="shared" si="1132"/>
        <v>0.0015-0.000144164437356438i</v>
      </c>
      <c r="N3823" s="57">
        <f t="shared" si="1133"/>
        <v>128.41353769787528</v>
      </c>
      <c r="O3823" s="57">
        <f t="shared" si="1134"/>
        <v>78.068903484794859</v>
      </c>
      <c r="P3823" s="371">
        <f t="shared" si="1135"/>
        <v>-78.068903484794859</v>
      </c>
      <c r="Q3823" s="371">
        <f t="shared" si="1136"/>
        <v>51.586462302124716</v>
      </c>
      <c r="R3823" s="12">
        <f t="shared" si="1137"/>
        <v>-128.41353769787528</v>
      </c>
      <c r="S3823" s="57">
        <f t="shared" si="1138"/>
        <v>1677.78418620357</v>
      </c>
      <c r="T3823" s="12">
        <f t="shared" si="1121"/>
        <v>-78.068903484794859</v>
      </c>
    </row>
    <row r="3824" spans="1:20" x14ac:dyDescent="0.25">
      <c r="A3824" s="57">
        <f t="shared" si="1122"/>
        <v>10581887.897372546</v>
      </c>
      <c r="B3824" s="12">
        <f t="shared" si="1139"/>
        <v>1684159.7661111436</v>
      </c>
      <c r="C3824" s="57" t="str">
        <f t="shared" si="1123"/>
        <v>0.0000765521963038214+0.0000964362171573201i</v>
      </c>
      <c r="D3824" s="57" t="str">
        <f t="shared" si="1124"/>
        <v>0.0690409975037512-0.749484315030918i</v>
      </c>
      <c r="E3824" s="57" t="str">
        <f t="shared" si="1125"/>
        <v>-4.40459543306947-1.07156051344209i</v>
      </c>
      <c r="F3824" s="57" t="str">
        <f t="shared" si="1126"/>
        <v>0.219274261327711-0.930423761803766i</v>
      </c>
      <c r="G3824" s="57" t="str">
        <f t="shared" si="1127"/>
        <v>0.0571050539797663-0.232043243361522i</v>
      </c>
      <c r="H3824" s="57" t="str">
        <f t="shared" si="1128"/>
        <v>0.000851218221630696-8.1014235665874i</v>
      </c>
      <c r="I3824" s="57" t="str">
        <f t="shared" si="1129"/>
        <v>-0.0212637999961031-0.00501362764336319i</v>
      </c>
      <c r="K3824" s="57" t="str">
        <f t="shared" si="1130"/>
        <v>0.000155632206613266-0.000243163583187587i</v>
      </c>
      <c r="L3824" s="57" t="str">
        <f t="shared" si="1131"/>
        <v>0.000125-0.000297922747847387i</v>
      </c>
      <c r="M3824" s="57" t="str">
        <f t="shared" si="1132"/>
        <v>0.0015-0.000143618686348315i</v>
      </c>
      <c r="N3824" s="57">
        <f t="shared" si="1133"/>
        <v>128.44295701345348</v>
      </c>
      <c r="O3824" s="57">
        <f t="shared" si="1134"/>
        <v>78.192955637523355</v>
      </c>
      <c r="P3824" s="371">
        <f t="shared" si="1135"/>
        <v>-78.192955637523355</v>
      </c>
      <c r="Q3824" s="371">
        <f t="shared" si="1136"/>
        <v>51.557042986546527</v>
      </c>
      <c r="R3824" s="12">
        <f t="shared" si="1137"/>
        <v>-128.44295701345348</v>
      </c>
      <c r="S3824" s="57">
        <f t="shared" si="1138"/>
        <v>1684.1597661111437</v>
      </c>
      <c r="T3824" s="12">
        <f t="shared" si="1121"/>
        <v>-78.192955637523355</v>
      </c>
    </row>
    <row r="3825" spans="1:20" x14ac:dyDescent="0.25">
      <c r="A3825" s="57">
        <f t="shared" si="1122"/>
        <v>10622099.071382562</v>
      </c>
      <c r="B3825" s="12">
        <f t="shared" si="1139"/>
        <v>1690559.5732223659</v>
      </c>
      <c r="C3825" s="57" t="str">
        <f t="shared" si="1123"/>
        <v>0.0000755145845313209+0.0000950308347188349i</v>
      </c>
      <c r="D3825" s="57" t="str">
        <f t="shared" si="1124"/>
        <v>0.0685238452023185-0.746695742667872i</v>
      </c>
      <c r="E3825" s="57" t="str">
        <f t="shared" si="1125"/>
        <v>-4.37253172892328-1.05956524580682i</v>
      </c>
      <c r="F3825" s="57" t="str">
        <f t="shared" si="1126"/>
        <v>0.217711178451385-0.927284749143351i</v>
      </c>
      <c r="G3825" s="57" t="str">
        <f t="shared" si="1127"/>
        <v>0.0566979841691695-0.231264616317158i</v>
      </c>
      <c r="H3825" s="57" t="str">
        <f t="shared" si="1128"/>
        <v>0.000843241679126431-8.07074510605228i</v>
      </c>
      <c r="I3825" s="57" t="str">
        <f t="shared" si="1129"/>
        <v>-0.0211118161714552-0.00495903397401078i</v>
      </c>
      <c r="K3825" s="57" t="str">
        <f t="shared" si="1130"/>
        <v>0.000155348134650907-0.000242320189923809i</v>
      </c>
      <c r="L3825" s="57" t="str">
        <f t="shared" si="1131"/>
        <v>0.000125-0.000296794927124314i</v>
      </c>
      <c r="M3825" s="57" t="str">
        <f t="shared" si="1132"/>
        <v>0.0015-0.00014307500134321i</v>
      </c>
      <c r="N3825" s="57">
        <f t="shared" si="1133"/>
        <v>128.47179331786131</v>
      </c>
      <c r="O3825" s="57">
        <f t="shared" si="1134"/>
        <v>78.316996134975241</v>
      </c>
      <c r="P3825" s="371">
        <f t="shared" si="1135"/>
        <v>-78.316996134975241</v>
      </c>
      <c r="Q3825" s="371">
        <f t="shared" si="1136"/>
        <v>51.528206682138695</v>
      </c>
      <c r="R3825" s="12">
        <f t="shared" si="1137"/>
        <v>-128.47179331786131</v>
      </c>
      <c r="S3825" s="57">
        <f t="shared" si="1138"/>
        <v>1690.559573222366</v>
      </c>
      <c r="T3825" s="12">
        <f t="shared" si="1121"/>
        <v>-78.316996134975241</v>
      </c>
    </row>
    <row r="3826" spans="1:20" x14ac:dyDescent="0.25">
      <c r="A3826" s="57">
        <f t="shared" si="1122"/>
        <v>10662463.047853814</v>
      </c>
      <c r="B3826" s="12">
        <f t="shared" si="1139"/>
        <v>1696983.6996006109</v>
      </c>
      <c r="C3826" s="57" t="str">
        <f t="shared" si="1123"/>
        <v>0.0000744901397134151+0.0000936467799003599i</v>
      </c>
      <c r="D3826" s="57" t="str">
        <f t="shared" si="1124"/>
        <v>0.068010532557625-0.743917182347372i</v>
      </c>
      <c r="E3826" s="57" t="str">
        <f t="shared" si="1125"/>
        <v>-4.34069202923076-1.04770326517049i</v>
      </c>
      <c r="F3826" s="57" t="str">
        <f t="shared" si="1126"/>
        <v>0.216158572682835-0.92415360998181i</v>
      </c>
      <c r="G3826" s="57" t="str">
        <f t="shared" si="1127"/>
        <v>0.0562936428858584-0.230487892646225i</v>
      </c>
      <c r="H3826" s="57" t="str">
        <f t="shared" si="1128"/>
        <v>0.000835347081781717-8.04018288504537i</v>
      </c>
      <c r="I3826" s="57" t="str">
        <f t="shared" si="1129"/>
        <v>-0.0209608571618107-0.00490501974986445i</v>
      </c>
      <c r="K3826" s="57" t="str">
        <f t="shared" si="1130"/>
        <v>0.000155065915006111-0.0002414791965816i</v>
      </c>
      <c r="L3826" s="57" t="str">
        <f t="shared" si="1131"/>
        <v>0.000125-0.00029567137589591i</v>
      </c>
      <c r="M3826" s="57" t="str">
        <f t="shared" si="1132"/>
        <v>0.0015-0.000142533374520034i</v>
      </c>
      <c r="N3826" s="57">
        <f t="shared" si="1133"/>
        <v>128.50004777819316</v>
      </c>
      <c r="O3826" s="57">
        <f t="shared" si="1134"/>
        <v>78.44102467045056</v>
      </c>
      <c r="P3826" s="371">
        <f t="shared" si="1135"/>
        <v>-78.44102467045056</v>
      </c>
      <c r="Q3826" s="371">
        <f t="shared" si="1136"/>
        <v>51.499952221806851</v>
      </c>
      <c r="R3826" s="12">
        <f t="shared" si="1137"/>
        <v>-128.50004777819316</v>
      </c>
      <c r="S3826" s="57">
        <f t="shared" si="1138"/>
        <v>1696.9836996006109</v>
      </c>
      <c r="T3826" s="12">
        <f t="shared" si="1121"/>
        <v>-78.44102467045056</v>
      </c>
    </row>
    <row r="3827" spans="1:20" x14ac:dyDescent="0.25">
      <c r="A3827" s="57">
        <f t="shared" si="1122"/>
        <v>10702980.407435659</v>
      </c>
      <c r="B3827" s="12">
        <f t="shared" si="1139"/>
        <v>1703432.2376590932</v>
      </c>
      <c r="C3827" s="57" t="str">
        <f t="shared" si="1123"/>
        <v>0.0000734787151194907+0.0000922837212198615i</v>
      </c>
      <c r="D3827" s="57" t="str">
        <f t="shared" si="1124"/>
        <v>0.0675010315703937-0.741148602207909i</v>
      </c>
      <c r="E3827" s="57" t="str">
        <f t="shared" si="1125"/>
        <v>-4.3090749145158-1.03597310953326i</v>
      </c>
      <c r="F3827" s="57" t="str">
        <f t="shared" si="1126"/>
        <v>0.214616383256004-0.921030354164002i</v>
      </c>
      <c r="G3827" s="57" t="str">
        <f t="shared" si="1127"/>
        <v>0.0558920143046786-0.229713075469474i</v>
      </c>
      <c r="H3827" s="57" t="str">
        <f t="shared" si="1128"/>
        <v>0.000827533517245514-8.00973646246721i</v>
      </c>
      <c r="I3827" s="57" t="str">
        <f t="shared" si="1129"/>
        <v>-0.0208109169292471-0.00485157908846213i</v>
      </c>
      <c r="K3827" s="57" t="str">
        <f t="shared" si="1130"/>
        <v>0.00015478553765989-0.000240640601669261i</v>
      </c>
      <c r="L3827" s="57" t="str">
        <f t="shared" si="1131"/>
        <v>0.000125-0.000294552077999512i</v>
      </c>
      <c r="M3827" s="57" t="str">
        <f t="shared" si="1132"/>
        <v>0.0015-0.000141993798087303i</v>
      </c>
      <c r="N3827" s="57">
        <f t="shared" si="1133"/>
        <v>128.527721566086</v>
      </c>
      <c r="O3827" s="57">
        <f t="shared" si="1134"/>
        <v>78.565040937661436</v>
      </c>
      <c r="P3827" s="371">
        <f t="shared" si="1135"/>
        <v>-78.565040937661436</v>
      </c>
      <c r="Q3827" s="371">
        <f t="shared" si="1136"/>
        <v>51.472278433914006</v>
      </c>
      <c r="R3827" s="12">
        <f t="shared" si="1137"/>
        <v>-128.527721566086</v>
      </c>
      <c r="S3827" s="57">
        <f t="shared" si="1138"/>
        <v>1703.4322376590933</v>
      </c>
      <c r="T3827" s="12">
        <f t="shared" si="1121"/>
        <v>-78.565040937661436</v>
      </c>
    </row>
    <row r="3828" spans="1:20" x14ac:dyDescent="0.25">
      <c r="A3828" s="57">
        <f t="shared" si="1122"/>
        <v>10743651.732983915</v>
      </c>
      <c r="B3828" s="12">
        <f t="shared" si="1139"/>
        <v>1709905.2801621978</v>
      </c>
      <c r="C3828" s="57" t="str">
        <f t="shared" si="1123"/>
        <v>0.0000724801651739281+0.0000909413323545938i</v>
      </c>
      <c r="D3828" s="57" t="str">
        <f t="shared" si="1124"/>
        <v>0.0669953144379251-0.738389970442462i</v>
      </c>
      <c r="E3828" s="57" t="str">
        <f t="shared" si="1125"/>
        <v>-4.27767897196714-1.02437333256189i</v>
      </c>
      <c r="F3828" s="57" t="str">
        <f t="shared" si="1126"/>
        <v>0.21308454962209-0.917914991146142i</v>
      </c>
      <c r="G3828" s="57" t="str">
        <f t="shared" si="1127"/>
        <v>0.0554930826570562-0.228940167804327i</v>
      </c>
      <c r="H3828" s="57" t="str">
        <f t="shared" si="1128"/>
        <v>0.000819800083796063-7.97940539889866i</v>
      </c>
      <c r="I3828" s="57" t="str">
        <f t="shared" si="1129"/>
        <v>-0.0206619894590306-0.00479870616234629i</v>
      </c>
      <c r="K3828" s="57" t="str">
        <f t="shared" si="1130"/>
        <v>0.000154506992618347-0.000239804403637723i</v>
      </c>
      <c r="L3828" s="57" t="str">
        <f t="shared" si="1131"/>
        <v>0.000125-0.000293437017333644i</v>
      </c>
      <c r="M3828" s="57" t="str">
        <f t="shared" si="1132"/>
        <v>0.0015-0.000141456264283027i</v>
      </c>
      <c r="N3828" s="57">
        <f t="shared" si="1133"/>
        <v>128.55481585775124</v>
      </c>
      <c r="O3828" s="57">
        <f t="shared" si="1134"/>
        <v>78.689044630734202</v>
      </c>
      <c r="P3828" s="371">
        <f t="shared" si="1135"/>
        <v>-78.689044630734202</v>
      </c>
      <c r="Q3828" s="371">
        <f t="shared" si="1136"/>
        <v>51.445184142248756</v>
      </c>
      <c r="R3828" s="12">
        <f t="shared" si="1137"/>
        <v>-128.55481585775124</v>
      </c>
      <c r="S3828" s="57">
        <f t="shared" si="1138"/>
        <v>1709.9052801621979</v>
      </c>
      <c r="T3828" s="12">
        <f t="shared" si="1121"/>
        <v>-78.689044630734202</v>
      </c>
    </row>
    <row r="3829" spans="1:20" x14ac:dyDescent="0.25">
      <c r="A3829" s="57">
        <f t="shared" si="1122"/>
        <v>10784477.609569255</v>
      </c>
      <c r="B3829" s="12">
        <f t="shared" si="1139"/>
        <v>1716402.9202268142</v>
      </c>
      <c r="C3829" s="57" t="str">
        <f t="shared" si="1123"/>
        <v>0.0000714943454595403+0.0000896192920630128i</v>
      </c>
      <c r="D3829" s="57" t="str">
        <f t="shared" si="1124"/>
        <v>0.0664933535528303-0.735641255298968i</v>
      </c>
      <c r="E3829" s="57" t="str">
        <f t="shared" si="1125"/>
        <v>-4.24650279544815-1.01290250342931i</v>
      </c>
      <c r="F3829" s="57" t="str">
        <f t="shared" si="1126"/>
        <v>0.211563011450855-0.914807529999664i</v>
      </c>
      <c r="G3829" s="57" t="str">
        <f t="shared" si="1127"/>
        <v>0.0550968322313357-0.228169172565901i</v>
      </c>
      <c r="H3829" s="57" t="str">
        <f t="shared" si="1128"/>
        <v>0.000812145890217706-7.94918925659422i</v>
      </c>
      <c r="I3829" s="57" t="str">
        <f t="shared" si="1129"/>
        <v>-0.020514068759712-0.00474639519863237i</v>
      </c>
      <c r="K3829" s="57" t="str">
        <f t="shared" si="1130"/>
        <v>0.000154230269913061-0.000238970600881124i</v>
      </c>
      <c r="L3829" s="57" t="str">
        <f t="shared" si="1131"/>
        <v>0.000125-0.000292326177857784i</v>
      </c>
      <c r="M3829" s="57" t="str">
        <f t="shared" si="1132"/>
        <v>0.0015-0.000140920765374604i</v>
      </c>
      <c r="N3829" s="57">
        <f t="shared" si="1133"/>
        <v>128.58133183400551</v>
      </c>
      <c r="O3829" s="57">
        <f t="shared" si="1134"/>
        <v>78.81303544421057</v>
      </c>
      <c r="P3829" s="371">
        <f t="shared" si="1135"/>
        <v>-78.81303544421057</v>
      </c>
      <c r="Q3829" s="371">
        <f t="shared" si="1136"/>
        <v>51.418668165994482</v>
      </c>
      <c r="R3829" s="12">
        <f t="shared" si="1137"/>
        <v>-128.58133183400551</v>
      </c>
      <c r="S3829" s="57">
        <f t="shared" si="1138"/>
        <v>1716.4029202268143</v>
      </c>
      <c r="T3829" s="12">
        <f t="shared" si="1121"/>
        <v>-78.81303544421057</v>
      </c>
    </row>
    <row r="3830" spans="1:20" x14ac:dyDescent="0.25">
      <c r="A3830" s="57">
        <f t="shared" si="1122"/>
        <v>10825458.624485618</v>
      </c>
      <c r="B3830" s="12">
        <f t="shared" si="1139"/>
        <v>1722925.2513236762</v>
      </c>
      <c r="C3830" s="57" t="str">
        <f t="shared" si="1123"/>
        <v>0.0000705211127205665+0.000088317284107792i</v>
      </c>
      <c r="D3830" s="57" t="str">
        <f t="shared" si="1124"/>
        <v>0.0659951215017775-0.732902425080879i</v>
      </c>
      <c r="E3830" s="57" t="str">
        <f t="shared" si="1125"/>
        <v>-4.21554498550519-1.00155920665545i</v>
      </c>
      <c r="F3830" s="57" t="str">
        <f t="shared" si="1126"/>
        <v>0.210051708631856-0.91170797941507i</v>
      </c>
      <c r="G3830" s="57" t="str">
        <f t="shared" si="1127"/>
        <v>0.0547032473731031-0.227400092568012i</v>
      </c>
      <c r="H3830" s="57" t="str">
        <f t="shared" si="1128"/>
        <v>0.000804570055679138-7.91908759947581i</v>
      </c>
      <c r="I3830" s="57" t="str">
        <f t="shared" si="1129"/>
        <v>-0.02036714886322-0.00469464047857856i</v>
      </c>
      <c r="K3830" s="57" t="str">
        <f t="shared" si="1130"/>
        <v>0.000153955359601476-0.000238139191737374i</v>
      </c>
      <c r="L3830" s="57" t="str">
        <f t="shared" si="1131"/>
        <v>0.000125-0.000291219543592134i</v>
      </c>
      <c r="M3830" s="57" t="str">
        <f t="shared" si="1132"/>
        <v>0.0015-0.000140387293658701i</v>
      </c>
      <c r="N3830" s="57">
        <f t="shared" si="1133"/>
        <v>128.60727068029945</v>
      </c>
      <c r="O3830" s="57">
        <f t="shared" si="1134"/>
        <v>78.937013073048831</v>
      </c>
      <c r="P3830" s="371">
        <f t="shared" si="1135"/>
        <v>-78.937013073048831</v>
      </c>
      <c r="Q3830" s="371">
        <f t="shared" si="1136"/>
        <v>51.392729319700535</v>
      </c>
      <c r="R3830" s="12">
        <f t="shared" si="1137"/>
        <v>-128.60727068029945</v>
      </c>
      <c r="S3830" s="57">
        <f t="shared" si="1138"/>
        <v>1722.9252513236761</v>
      </c>
      <c r="T3830" s="12">
        <f t="shared" si="1121"/>
        <v>-78.937013073048831</v>
      </c>
    </row>
    <row r="3831" spans="1:20" x14ac:dyDescent="0.25">
      <c r="A3831" s="57">
        <f t="shared" si="1122"/>
        <v>10866595.367258664</v>
      </c>
      <c r="B3831" s="12">
        <f t="shared" si="1139"/>
        <v>1729472.3672787063</v>
      </c>
      <c r="C3831" s="57" t="str">
        <f t="shared" si="1123"/>
        <v>0.0000695603248652311+0.0000870349971799073i</v>
      </c>
      <c r="D3831" s="57" t="str">
        <f t="shared" si="1124"/>
        <v>0.0655005910642332-0.730173448147583i</v>
      </c>
      <c r="E3831" s="57" t="str">
        <f t="shared" si="1125"/>
        <v>-4.18480414937522-0.990342041949641i</v>
      </c>
      <c r="F3831" s="57" t="str">
        <f t="shared" si="1126"/>
        <v>0.20855058127566-0.908616347705729i</v>
      </c>
      <c r="G3831" s="57" t="str">
        <f t="shared" si="1127"/>
        <v>0.0543123124855018-0.226632930524183i</v>
      </c>
      <c r="H3831" s="57" t="str">
        <f t="shared" si="1128"/>
        <v>0.000797071709612823-7.88909999312608i</v>
      </c>
      <c r="I3831" s="57" t="str">
        <f t="shared" si="1129"/>
        <v>-0.02022122382495-0.00464343633715772i</v>
      </c>
      <c r="K3831" s="57" t="str">
        <f t="shared" si="1130"/>
        <v>0.000153682251767266-0.000237310174488721i</v>
      </c>
      <c r="L3831" s="57" t="str">
        <f t="shared" si="1131"/>
        <v>0.000125-0.000290117098617388i</v>
      </c>
      <c r="M3831" s="57" t="str">
        <f t="shared" si="1132"/>
        <v>0.0015-0.000139855841461148i</v>
      </c>
      <c r="N3831" s="57">
        <f t="shared" si="1133"/>
        <v>128.63263358674973</v>
      </c>
      <c r="O3831" s="57">
        <f t="shared" si="1134"/>
        <v>79.060977212626398</v>
      </c>
      <c r="P3831" s="371">
        <f t="shared" si="1135"/>
        <v>-79.060977212626398</v>
      </c>
      <c r="Q3831" s="371">
        <f t="shared" si="1136"/>
        <v>51.367366413250267</v>
      </c>
      <c r="R3831" s="12">
        <f t="shared" si="1137"/>
        <v>-128.63263358674973</v>
      </c>
      <c r="S3831" s="57">
        <f t="shared" si="1138"/>
        <v>1729.4723672787063</v>
      </c>
      <c r="T3831" s="12">
        <f t="shared" si="1121"/>
        <v>-79.060977212626398</v>
      </c>
    </row>
    <row r="3832" spans="1:20" x14ac:dyDescent="0.25">
      <c r="A3832" s="57">
        <f t="shared" si="1122"/>
        <v>10907888.429654248</v>
      </c>
      <c r="B3832" s="12">
        <f t="shared" si="1139"/>
        <v>1736044.3622743655</v>
      </c>
      <c r="C3832" s="57" t="str">
        <f t="shared" si="1123"/>
        <v>0.0000686118409678981+0.0000857721248238122i</v>
      </c>
      <c r="D3832" s="57" t="str">
        <f t="shared" si="1124"/>
        <v>0.0650097352112146-0.727454292914904i</v>
      </c>
      <c r="E3832" s="57" t="str">
        <f t="shared" si="1125"/>
        <v>-4.15427890099265-0.979249624054475i</v>
      </c>
      <c r="F3832" s="57" t="str">
        <f t="shared" si="1126"/>
        <v>0.207059569715011-0.905532642811746i</v>
      </c>
      <c r="G3832" s="57" t="str">
        <f t="shared" si="1127"/>
        <v>0.0539240120295352-0.225867689048641i</v>
      </c>
      <c r="H3832" s="57" t="str">
        <f t="shared" si="1128"/>
        <v>0.000789649991595848-7.85922600478219i</v>
      </c>
      <c r="I3832" s="57" t="str">
        <f t="shared" si="1129"/>
        <v>-0.0200762877238518-0.00459277716263142i</v>
      </c>
      <c r="K3832" s="57" t="str">
        <f t="shared" si="1130"/>
        <v>0.000153410936520703-0.000236483547362321i</v>
      </c>
      <c r="L3832" s="57" t="str">
        <f t="shared" si="1131"/>
        <v>0.000125-0.000289018827074505i</v>
      </c>
      <c r="M3832" s="57" t="str">
        <f t="shared" si="1132"/>
        <v>0.0015-0.000139326401136828i</v>
      </c>
      <c r="N3832" s="57">
        <f t="shared" si="1133"/>
        <v>128.65742174816984</v>
      </c>
      <c r="O3832" s="57">
        <f t="shared" si="1134"/>
        <v>79.184927558741038</v>
      </c>
      <c r="P3832" s="371">
        <f t="shared" si="1135"/>
        <v>-79.184927558741038</v>
      </c>
      <c r="Q3832" s="371">
        <f t="shared" si="1136"/>
        <v>51.342578251830176</v>
      </c>
      <c r="R3832" s="12">
        <f t="shared" si="1137"/>
        <v>-128.65742174816984</v>
      </c>
      <c r="S3832" s="57">
        <f t="shared" si="1138"/>
        <v>1736.0443622743655</v>
      </c>
      <c r="T3832" s="12">
        <f t="shared" si="1121"/>
        <v>-79.184927558741038</v>
      </c>
    </row>
    <row r="3833" spans="1:20" x14ac:dyDescent="0.25">
      <c r="A3833" s="57">
        <f t="shared" si="1122"/>
        <v>10949338.405686935</v>
      </c>
      <c r="B3833" s="12">
        <f t="shared" si="1139"/>
        <v>1742641.3308510082</v>
      </c>
      <c r="C3833" s="57" t="str">
        <f t="shared" si="1123"/>
        <v>0.0000676755212708127+0.0000845283653636668i</v>
      </c>
      <c r="D3833" s="57" t="str">
        <f t="shared" si="1124"/>
        <v>0.0645225271040567-0.724744927855582i</v>
      </c>
      <c r="E3833" s="57" t="str">
        <f t="shared" si="1125"/>
        <v>-4.12396786099497-0.968280582591206i</v>
      </c>
      <c r="F3833" s="57" t="str">
        <f t="shared" si="1126"/>
        <v>0.205578614505958-0.902456872303673i</v>
      </c>
      <c r="G3833" s="57" t="str">
        <f t="shared" si="1127"/>
        <v>0.0535383305243624-0.225104370657316i</v>
      </c>
      <c r="H3833" s="57" t="str">
        <f t="shared" si="1128"/>
        <v>0.000782304051232014-7.82946520332958i</v>
      </c>
      <c r="I3833" s="57" t="str">
        <f t="shared" si="1129"/>
        <v>-0.0199323346625106-0.00454265739612585i</v>
      </c>
      <c r="K3833" s="57" t="str">
        <f t="shared" si="1130"/>
        <v>0.000153141403999013-0.000235659308530802i</v>
      </c>
      <c r="L3833" s="57" t="str">
        <f t="shared" si="1131"/>
        <v>0.000125-0.00028792471316448i</v>
      </c>
      <c r="M3833" s="57" t="str">
        <f t="shared" si="1132"/>
        <v>0.0015-0.000138798965069564i</v>
      </c>
      <c r="N3833" s="57">
        <f t="shared" si="1133"/>
        <v>128.68163636409918</v>
      </c>
      <c r="O3833" s="57">
        <f t="shared" si="1134"/>
        <v>79.308863807612909</v>
      </c>
      <c r="P3833" s="371">
        <f t="shared" si="1135"/>
        <v>-79.308863807612909</v>
      </c>
      <c r="Q3833" s="371">
        <f t="shared" si="1136"/>
        <v>51.31836363590083</v>
      </c>
      <c r="R3833" s="12">
        <f t="shared" si="1137"/>
        <v>-128.68163636409918</v>
      </c>
      <c r="S3833" s="57">
        <f t="shared" si="1138"/>
        <v>1742.6413308510082</v>
      </c>
      <c r="T3833" s="12">
        <f t="shared" si="1121"/>
        <v>-79.308863807612909</v>
      </c>
    </row>
    <row r="3834" spans="1:20" x14ac:dyDescent="0.25">
      <c r="A3834" s="57">
        <f t="shared" si="1122"/>
        <v>10990945.891628547</v>
      </c>
      <c r="B3834" s="12">
        <f t="shared" si="1139"/>
        <v>1749263.3679082422</v>
      </c>
      <c r="C3834" s="57" t="str">
        <f t="shared" si="1123"/>
        <v>0.0000667512271854612+0.0000833034218306137i</v>
      </c>
      <c r="D3834" s="57" t="str">
        <f t="shared" si="1124"/>
        <v>0.06403894009317-0.722045321499711i</v>
      </c>
      <c r="E3834" s="57" t="str">
        <f t="shared" si="1125"/>
        <v>-4.09386965672792-0.957433561906494i</v>
      </c>
      <c r="F3834" s="57" t="str">
        <f t="shared" si="1126"/>
        <v>0.20410765642895-0.899389043386346i</v>
      </c>
      <c r="G3834" s="57" t="str">
        <f t="shared" si="1127"/>
        <v>0.0531552525475817-0.224342977768827i</v>
      </c>
      <c r="H3834" s="57" t="str">
        <f t="shared" si="1128"/>
        <v>0.000775033048035181-7.79981715929542i</v>
      </c>
      <c r="I3834" s="57" t="str">
        <f t="shared" si="1129"/>
        <v>-0.0197893587672279-0.00449307153120971i</v>
      </c>
      <c r="K3834" s="57" t="str">
        <f t="shared" si="1130"/>
        <v>0.000152873644366725-0.00023483745611283i</v>
      </c>
      <c r="L3834" s="57" t="str">
        <f t="shared" si="1131"/>
        <v>0.000125-0.000286834741148117i</v>
      </c>
      <c r="M3834" s="57" t="str">
        <f t="shared" si="1132"/>
        <v>0.0015-0.00013827352567201i</v>
      </c>
      <c r="N3834" s="57">
        <f t="shared" si="1133"/>
        <v>128.70527863883581</v>
      </c>
      <c r="O3834" s="57">
        <f t="shared" si="1134"/>
        <v>79.432785655886477</v>
      </c>
      <c r="P3834" s="371">
        <f t="shared" si="1135"/>
        <v>-79.432785655886477</v>
      </c>
      <c r="Q3834" s="371">
        <f t="shared" si="1136"/>
        <v>51.294721361164179</v>
      </c>
      <c r="R3834" s="12">
        <f t="shared" si="1137"/>
        <v>-128.70527863883581</v>
      </c>
      <c r="S3834" s="57">
        <f t="shared" si="1138"/>
        <v>1749.2633679082421</v>
      </c>
      <c r="T3834" s="12">
        <f t="shared" si="1121"/>
        <v>-79.432785655886477</v>
      </c>
    </row>
    <row r="3835" spans="1:20" x14ac:dyDescent="0.25">
      <c r="A3835" s="57">
        <f t="shared" si="1122"/>
        <v>11032711.486016735</v>
      </c>
      <c r="B3835" s="12">
        <f t="shared" si="1139"/>
        <v>1755910.5687062936</v>
      </c>
      <c r="C3835" s="57" t="str">
        <f t="shared" si="1123"/>
        <v>0.0000658388212935478+0.0000820970018910902i</v>
      </c>
      <c r="D3835" s="57" t="str">
        <f t="shared" si="1124"/>
        <v>0.0635589477168137-0.71935544243517i</v>
      </c>
      <c r="E3835" s="57" t="str">
        <f t="shared" si="1125"/>
        <v>-4.06398292224972-0.946707220920681i</v>
      </c>
      <c r="F3835" s="57" t="str">
        <f t="shared" si="1126"/>
        <v>0.202646636489892-0.896329162902627i</v>
      </c>
      <c r="G3835" s="57" t="str">
        <f t="shared" si="1127"/>
        <v>0.0527747627355064-0.223583512705471i</v>
      </c>
      <c r="H3835" s="57" t="str">
        <f t="shared" si="1128"/>
        <v>0.000767836151313934-7.77028144484255i</v>
      </c>
      <c r="I3835" s="57" t="str">
        <f t="shared" si="1129"/>
        <v>-0.0196473541880973-0.0044440141134743i</v>
      </c>
      <c r="K3835" s="57" t="str">
        <f t="shared" si="1130"/>
        <v>0.000152607647816014-0.000234017988173671i</v>
      </c>
      <c r="L3835" s="57" t="str">
        <f t="shared" si="1131"/>
        <v>0.000125-0.000285748895345803i</v>
      </c>
      <c r="M3835" s="57" t="str">
        <f t="shared" si="1132"/>
        <v>0.0015-0.000137750075385545i</v>
      </c>
      <c r="N3835" s="57">
        <f t="shared" si="1133"/>
        <v>128.72834978146665</v>
      </c>
      <c r="O3835" s="57">
        <f t="shared" si="1134"/>
        <v>79.556692800632462</v>
      </c>
      <c r="P3835" s="371">
        <f t="shared" si="1135"/>
        <v>-79.556692800632462</v>
      </c>
      <c r="Q3835" s="371">
        <f t="shared" si="1136"/>
        <v>51.271650218533352</v>
      </c>
      <c r="R3835" s="12">
        <f t="shared" si="1137"/>
        <v>-128.72834978146665</v>
      </c>
      <c r="S3835" s="57">
        <f t="shared" si="1138"/>
        <v>1755.9105687062936</v>
      </c>
      <c r="T3835" s="12">
        <f t="shared" si="1121"/>
        <v>-79.556692800632462</v>
      </c>
    </row>
    <row r="3836" spans="1:20" x14ac:dyDescent="0.25">
      <c r="A3836" s="57">
        <f t="shared" si="1122"/>
        <v>11074635.7896636</v>
      </c>
      <c r="B3836" s="12">
        <f t="shared" si="1139"/>
        <v>1762583.0288673777</v>
      </c>
      <c r="C3836" s="57" t="str">
        <f t="shared" si="1123"/>
        <v>0.0000649381673476024+0.0000809088177761579i</v>
      </c>
      <c r="D3836" s="57" t="str">
        <f t="shared" si="1124"/>
        <v>0.0630825236998813-0.716675259308117i</v>
      </c>
      <c r="E3836" s="57" t="str">
        <f t="shared" si="1125"/>
        <v>-4.03430629833391-0.936100232977424i</v>
      </c>
      <c r="F3836" s="57" t="str">
        <f t="shared" si="1126"/>
        <v>0.201195495921156-0.893277237337107i</v>
      </c>
      <c r="G3836" s="57" t="str">
        <f t="shared" si="1127"/>
        <v>0.0523968457834293-0.222825977694202i</v>
      </c>
      <c r="H3836" s="57" t="str">
        <f t="shared" si="1128"/>
        <v>0.000760712540057398-7.74085763376291i</v>
      </c>
      <c r="I3836" s="57" t="str">
        <f t="shared" si="1129"/>
        <v>-0.0195063150990764-0.00439547974011525i</v>
      </c>
      <c r="K3836" s="57" t="str">
        <f t="shared" si="1130"/>
        <v>0.000152343404567029-0.000233200902725751i</v>
      </c>
      <c r="L3836" s="57" t="str">
        <f t="shared" si="1131"/>
        <v>0.000125-0.000284667160137282i</v>
      </c>
      <c r="M3836" s="57" t="str">
        <f t="shared" si="1132"/>
        <v>0.0015-0.00013722860668016i</v>
      </c>
      <c r="N3836" s="57">
        <f t="shared" si="1133"/>
        <v>128.75085100589797</v>
      </c>
      <c r="O3836" s="57">
        <f t="shared" si="1134"/>
        <v>79.680584939350553</v>
      </c>
      <c r="P3836" s="371">
        <f t="shared" si="1135"/>
        <v>-79.680584939350553</v>
      </c>
      <c r="Q3836" s="371">
        <f t="shared" si="1136"/>
        <v>51.249148994102029</v>
      </c>
      <c r="R3836" s="12">
        <f t="shared" si="1137"/>
        <v>-128.75085100589797</v>
      </c>
      <c r="S3836" s="57">
        <f t="shared" si="1138"/>
        <v>1762.5830288673776</v>
      </c>
      <c r="T3836" s="12">
        <f t="shared" si="1121"/>
        <v>-79.680584939350553</v>
      </c>
    </row>
    <row r="3837" spans="1:20" x14ac:dyDescent="0.25">
      <c r="A3837" s="57">
        <f t="shared" si="1122"/>
        <v>11116719.405664321</v>
      </c>
      <c r="B3837" s="12">
        <f t="shared" si="1139"/>
        <v>1769280.8443770737</v>
      </c>
      <c r="C3837" s="57" t="str">
        <f t="shared" si="1123"/>
        <v>0.000064049130271239+0.0000797385862118449i</v>
      </c>
      <c r="D3837" s="57" t="str">
        <f t="shared" si="1124"/>
        <v>0.0626096419526751-0.714004740823354i</v>
      </c>
      <c r="E3837" s="57" t="str">
        <f t="shared" si="1125"/>
        <v>-4.00483843247222-0.925611285694793i</v>
      </c>
      <c r="F3837" s="57" t="str">
        <f t="shared" si="1126"/>
        <v>0.199754176182568-0.890233272819855i</v>
      </c>
      <c r="G3837" s="57" t="str">
        <f t="shared" si="1127"/>
        <v>0.0520214864458774-0.222070374867606i</v>
      </c>
      <c r="H3837" s="57" t="str">
        <f t="shared" si="1128"/>
        <v>0.000753661402822399-7.71154530147137i</v>
      </c>
      <c r="I3837" s="57" t="str">
        <f t="shared" si="1129"/>
        <v>-0.019366235698057-0.00434746305951673i</v>
      </c>
      <c r="K3837" s="57" t="str">
        <f t="shared" si="1130"/>
        <v>0.000152080904868223-0.000232386197729215i</v>
      </c>
      <c r="L3837" s="57" t="str">
        <f t="shared" si="1131"/>
        <v>0.000125-0.000283589519961428i</v>
      </c>
      <c r="M3837" s="57" t="str">
        <f t="shared" si="1132"/>
        <v>0.0015-0.000136709112054354i</v>
      </c>
      <c r="N3837" s="57">
        <f t="shared" si="1133"/>
        <v>128.77278353088724</v>
      </c>
      <c r="O3837" s="57">
        <f t="shared" si="1134"/>
        <v>79.80446176997151</v>
      </c>
      <c r="P3837" s="371">
        <f t="shared" si="1135"/>
        <v>-79.80446176997151</v>
      </c>
      <c r="Q3837" s="371">
        <f t="shared" si="1136"/>
        <v>51.227216469112776</v>
      </c>
      <c r="R3837" s="12">
        <f t="shared" si="1137"/>
        <v>-128.77278353088724</v>
      </c>
      <c r="S3837" s="57">
        <f t="shared" si="1138"/>
        <v>1769.2808443770737</v>
      </c>
      <c r="T3837" s="12">
        <f t="shared" si="1121"/>
        <v>-79.80446176997151</v>
      </c>
    </row>
    <row r="3838" spans="1:20" x14ac:dyDescent="0.25">
      <c r="A3838" s="57">
        <f t="shared" si="1122"/>
        <v>11158962.939405847</v>
      </c>
      <c r="B3838" s="12">
        <f t="shared" si="1139"/>
        <v>1776004.1115857067</v>
      </c>
      <c r="C3838" s="57" t="str">
        <f t="shared" si="1123"/>
        <v>0.0000631715761590777+0.0000785860283504957i</v>
      </c>
      <c r="D3838" s="57" t="str">
        <f t="shared" si="1124"/>
        <v>0.0621402765697071-0.711343855744802i</v>
      </c>
      <c r="E3838" s="57" t="str">
        <f t="shared" si="1125"/>
        <v>-3.97557797887641-0.915239080817867i</v>
      </c>
      <c r="F3838" s="57" t="str">
        <f t="shared" si="1126"/>
        <v>0.198322618962357-0.887197275130121i</v>
      </c>
      <c r="G3838" s="57" t="str">
        <f t="shared" si="1127"/>
        <v>0.05164866953686-0.221316706264873i</v>
      </c>
      <c r="H3838" s="57" t="str">
        <f t="shared" si="1128"/>
        <v>0.000746681937621882-7.68234402499988i</v>
      </c>
      <c r="I3838" s="57" t="str">
        <f t="shared" si="1129"/>
        <v>-0.0192271102069326-0.00429995877083786i</v>
      </c>
      <c r="K3838" s="57" t="str">
        <f t="shared" si="1130"/>
        <v>0.00015182013899667-0.000231573871092492i</v>
      </c>
      <c r="L3838" s="57" t="str">
        <f t="shared" si="1131"/>
        <v>0.000125-0.000282515959316027i</v>
      </c>
      <c r="M3838" s="57" t="str">
        <f t="shared" si="1132"/>
        <v>0.0015-0.000136191584035021i</v>
      </c>
      <c r="N3838" s="57">
        <f t="shared" si="1133"/>
        <v>128.79414858007408</v>
      </c>
      <c r="O3838" s="57">
        <f t="shared" si="1134"/>
        <v>79.928322990858675</v>
      </c>
      <c r="P3838" s="371">
        <f t="shared" si="1135"/>
        <v>-79.928322990858675</v>
      </c>
      <c r="Q3838" s="371">
        <f t="shared" si="1136"/>
        <v>51.205851419925921</v>
      </c>
      <c r="R3838" s="12">
        <f t="shared" si="1137"/>
        <v>-128.79414858007408</v>
      </c>
      <c r="S3838" s="57">
        <f t="shared" si="1138"/>
        <v>1776.0041115857066</v>
      </c>
      <c r="T3838" s="12">
        <f t="shared" si="1121"/>
        <v>-79.928322990858675</v>
      </c>
    </row>
    <row r="3839" spans="1:20" x14ac:dyDescent="0.25">
      <c r="A3839" s="57">
        <f t="shared" si="1122"/>
        <v>11201366.998575589</v>
      </c>
      <c r="B3839" s="12">
        <f t="shared" si="1139"/>
        <v>1782752.9272097324</v>
      </c>
      <c r="C3839" s="57" t="str">
        <f t="shared" si="1123"/>
        <v>0.0000623053722763143+0.0000774508697030815i</v>
      </c>
      <c r="D3839" s="57" t="str">
        <f t="shared" si="1124"/>
        <v>0.0616744018284905-0.70869257289588i</v>
      </c>
      <c r="E3839" s="57" t="str">
        <f t="shared" si="1125"/>
        <v>-3.94652359847872-0.904982334072525i</v>
      </c>
      <c r="F3839" s="57" t="str">
        <f t="shared" si="1126"/>
        <v>0.196900766178058-0.884169249699971i</v>
      </c>
      <c r="G3839" s="57" t="str">
        <f t="shared" si="1127"/>
        <v>0.0512783799301043-0.220564973832765i</v>
      </c>
      <c r="H3839" s="57" t="str">
        <f t="shared" si="1128"/>
        <v>0.000739773351814395-7.65325338299072i</v>
      </c>
      <c r="I3839" s="57" t="str">
        <f t="shared" si="1129"/>
        <v>-0.0190889328716598-0.00425296162360048i</v>
      </c>
      <c r="K3839" s="57" t="str">
        <f t="shared" si="1130"/>
        <v>0.000151561097258375-0.000230763920672846i</v>
      </c>
      <c r="L3839" s="57" t="str">
        <f t="shared" si="1131"/>
        <v>0.000125-0.000281446462757548i</v>
      </c>
      <c r="M3839" s="57" t="str">
        <f t="shared" si="1132"/>
        <v>0.0015-0.000135676015177347i</v>
      </c>
      <c r="N3839" s="57">
        <f t="shared" si="1133"/>
        <v>128.81494738201098</v>
      </c>
      <c r="O3839" s="57">
        <f t="shared" si="1134"/>
        <v>80.052168300811786</v>
      </c>
      <c r="P3839" s="371">
        <f t="shared" si="1135"/>
        <v>-80.052168300811786</v>
      </c>
      <c r="Q3839" s="371">
        <f t="shared" si="1136"/>
        <v>51.185052617989022</v>
      </c>
      <c r="R3839" s="12">
        <f t="shared" si="1137"/>
        <v>-128.81494738201098</v>
      </c>
      <c r="S3839" s="57">
        <f t="shared" si="1138"/>
        <v>1782.7529272097324</v>
      </c>
      <c r="T3839" s="12">
        <f t="shared" si="1121"/>
        <v>-80.052168300811786</v>
      </c>
    </row>
    <row r="3840" spans="1:20" x14ac:dyDescent="0.25">
      <c r="A3840" s="57">
        <f t="shared" si="1122"/>
        <v>11243932.193170177</v>
      </c>
      <c r="B3840" s="12">
        <f t="shared" si="1139"/>
        <v>1789527.3883331295</v>
      </c>
      <c r="C3840" s="57" t="str">
        <f t="shared" si="1123"/>
        <v>0.0000614503870579885+0.000076332840072505i</v>
      </c>
      <c r="D3840" s="57" t="str">
        <f t="shared" si="1124"/>
        <v>0.0612119921883449-0.706050861159927i</v>
      </c>
      <c r="E3840" s="57" t="str">
        <f t="shared" si="1125"/>
        <v>-3.91767395893233-0.894839775020815i</v>
      </c>
      <c r="F3840" s="57" t="str">
        <f t="shared" si="1126"/>
        <v>0.195488559977389-0.881149201618003i</v>
      </c>
      <c r="G3840" s="57" t="str">
        <f t="shared" si="1127"/>
        <v>0.0509106025592835-0.219815179426568i</v>
      </c>
      <c r="H3840" s="57" t="str">
        <f t="shared" si="1128"/>
        <v>0.000732934861994938-7.62427295569062i</v>
      </c>
      <c r="I3840" s="57" t="str">
        <f t="shared" si="1129"/>
        <v>-0.0189516979623201-0.00420646641727967i</v>
      </c>
      <c r="K3840" s="57" t="str">
        <f t="shared" si="1130"/>
        <v>0.00015130376998858-0.000229956344276934i</v>
      </c>
      <c r="L3840" s="57" t="str">
        <f t="shared" si="1131"/>
        <v>0.000125-0.000280381014900925i</v>
      </c>
      <c r="M3840" s="57" t="str">
        <f t="shared" si="1132"/>
        <v>0.0015-0.000135162398064701i</v>
      </c>
      <c r="N3840" s="57">
        <f t="shared" si="1133"/>
        <v>128.83518117019472</v>
      </c>
      <c r="O3840" s="57">
        <f t="shared" si="1134"/>
        <v>80.17599739906882</v>
      </c>
      <c r="P3840" s="371">
        <f t="shared" si="1135"/>
        <v>-80.17599739906882</v>
      </c>
      <c r="Q3840" s="371">
        <f t="shared" si="1136"/>
        <v>51.164818829805292</v>
      </c>
      <c r="R3840" s="12">
        <f t="shared" si="1137"/>
        <v>-128.83518117019472</v>
      </c>
      <c r="S3840" s="57">
        <f t="shared" si="1138"/>
        <v>1789.5273883331295</v>
      </c>
      <c r="T3840" s="12">
        <f t="shared" si="1121"/>
        <v>-80.17599739906882</v>
      </c>
    </row>
    <row r="3841" spans="1:20" x14ac:dyDescent="0.25">
      <c r="A3841" s="57">
        <f t="shared" si="1122"/>
        <v>11286659.135504223</v>
      </c>
      <c r="B3841" s="12">
        <f t="shared" si="1139"/>
        <v>1796327.5924087954</v>
      </c>
      <c r="C3841" s="57" t="str">
        <f t="shared" si="1123"/>
        <v>0.0000606064901079342+0.000075231673487856i</v>
      </c>
      <c r="D3841" s="57" t="str">
        <f t="shared" si="1124"/>
        <v>0.0607530222892106-0.703418689480615i</v>
      </c>
      <c r="E3841" s="57" t="str">
        <f t="shared" si="1125"/>
        <v>-3.88902773461072-0.884810146917592i</v>
      </c>
      <c r="F3841" s="57" t="str">
        <f t="shared" si="1126"/>
        <v>0.194085942739093-0.878137135632934i</v>
      </c>
      <c r="G3841" s="57" t="str">
        <f t="shared" si="1127"/>
        <v>0.0505453224182362-0.219067324811056i</v>
      </c>
      <c r="H3841" s="57" t="str">
        <f t="shared" si="1128"/>
        <v>0.000726165693886888-7.59540232494443i</v>
      </c>
      <c r="I3841" s="57" t="str">
        <f t="shared" si="1129"/>
        <v>-0.0188153997731756-0.00416046800089616i</v>
      </c>
      <c r="K3841" s="57" t="str">
        <f t="shared" si="1130"/>
        <v>0.000151048147552053-0.000229151139661356i</v>
      </c>
      <c r="L3841" s="57" t="str">
        <f t="shared" si="1131"/>
        <v>0.000125-0.000279319600419331i</v>
      </c>
      <c r="M3841" s="57" t="str">
        <f t="shared" si="1132"/>
        <v>0.0015-0.000134650725308529i</v>
      </c>
      <c r="N3841" s="57">
        <f t="shared" si="1133"/>
        <v>128.85485118309816</v>
      </c>
      <c r="O3841" s="57">
        <f t="shared" si="1134"/>
        <v>80.299809985308684</v>
      </c>
      <c r="P3841" s="371">
        <f t="shared" si="1135"/>
        <v>-80.299809985308684</v>
      </c>
      <c r="Q3841" s="371">
        <f t="shared" si="1136"/>
        <v>51.145148816901852</v>
      </c>
      <c r="R3841" s="12">
        <f t="shared" si="1137"/>
        <v>-128.85485118309816</v>
      </c>
      <c r="S3841" s="57">
        <f t="shared" si="1138"/>
        <v>1796.3275924087955</v>
      </c>
      <c r="T3841" s="12">
        <f t="shared" si="1121"/>
        <v>-80.299809985308684</v>
      </c>
    </row>
    <row r="3842" spans="1:20" x14ac:dyDescent="0.25">
      <c r="A3842" s="57">
        <f t="shared" si="1122"/>
        <v>11329548.44021914</v>
      </c>
      <c r="B3842" s="12">
        <f t="shared" si="1139"/>
        <v>1803153.6372599488</v>
      </c>
      <c r="C3842" s="57" t="str">
        <f t="shared" si="1123"/>
        <v>0.0000597735521974273+0.0000741471081396165i</v>
      </c>
      <c r="D3842" s="57" t="str">
        <f t="shared" si="1124"/>
        <v>0.0602974669504599-0.7007960268623i</v>
      </c>
      <c r="E3842" s="57" t="str">
        <f t="shared" si="1125"/>
        <v>-3.86058360660634-0.874892206568624i</v>
      </c>
      <c r="F3842" s="57" t="str">
        <f t="shared" si="1126"/>
        <v>0.192692857073743-0.875133056157243i</v>
      </c>
      <c r="G3842" s="57" t="str">
        <f t="shared" si="1127"/>
        <v>0.0501825245611755-0.218321411661437i</v>
      </c>
      <c r="H3842" s="57" t="str">
        <f t="shared" si="1128"/>
        <v>0.000719465082235274-7.56664107418928i</v>
      </c>
      <c r="I3842" s="57" t="str">
        <f t="shared" si="1129"/>
        <v>-0.0186800326227244-0.00411496127261095i</v>
      </c>
      <c r="K3842" s="57" t="str">
        <f t="shared" si="1130"/>
        <v>0.000150794220343386-0.000228348304533216i</v>
      </c>
      <c r="L3842" s="57" t="str">
        <f t="shared" si="1131"/>
        <v>0.000125-0.000278262204043964i</v>
      </c>
      <c r="M3842" s="57" t="str">
        <f t="shared" si="1132"/>
        <v>0.0015-0.000134140989548245i</v>
      </c>
      <c r="N3842" s="57">
        <f t="shared" si="1133"/>
        <v>128.87395866420036</v>
      </c>
      <c r="O3842" s="57">
        <f t="shared" si="1134"/>
        <v>80.423605759654293</v>
      </c>
      <c r="P3842" s="371">
        <f t="shared" si="1135"/>
        <v>-80.423605759654293</v>
      </c>
      <c r="Q3842" s="371">
        <f t="shared" si="1136"/>
        <v>51.126041335799627</v>
      </c>
      <c r="R3842" s="12">
        <f t="shared" si="1137"/>
        <v>-128.87395866420036</v>
      </c>
      <c r="S3842" s="57">
        <f t="shared" si="1138"/>
        <v>1803.1536372599487</v>
      </c>
      <c r="T3842" s="12">
        <f t="shared" si="1121"/>
        <v>-80.423605759654293</v>
      </c>
    </row>
    <row r="3843" spans="1:20" x14ac:dyDescent="0.25">
      <c r="A3843" s="57">
        <f t="shared" si="1122"/>
        <v>11372600.724291973</v>
      </c>
      <c r="B3843" s="12">
        <f t="shared" si="1139"/>
        <v>1810005.6210815366</v>
      </c>
      <c r="C3843" s="57" t="str">
        <f t="shared" si="1123"/>
        <v>0.0000589514452635476+0.0000730788863158024i</v>
      </c>
      <c r="D3843" s="57" t="str">
        <f t="shared" si="1124"/>
        <v>0.059845301169724-0.69818284237044i</v>
      </c>
      <c r="E3843" s="57" t="str">
        <f t="shared" si="1125"/>
        <v>-3.8323402627286-0.865084724189942i</v>
      </c>
      <c r="F3843" s="57" t="str">
        <f t="shared" si="1126"/>
        <v>0.191309245824516-0.872136967270768i</v>
      </c>
      <c r="G3843" s="57" t="str">
        <f t="shared" si="1127"/>
        <v>0.0498221941028913-0.217577441564297i</v>
      </c>
      <c r="H3843" s="57" t="str">
        <f t="shared" si="1128"/>
        <v>0.000712832270701036-7.53798878844822i</v>
      </c>
      <c r="I3843" s="57" t="str">
        <f t="shared" si="1129"/>
        <v>-0.0185455908537513-0.00406994117932195i</v>
      </c>
      <c r="K3843" s="57" t="str">
        <f t="shared" si="1130"/>
        <v>0.000150541978787269-0.000227547836550661i</v>
      </c>
      <c r="L3843" s="57" t="str">
        <f t="shared" si="1131"/>
        <v>0.000125-0.000277208810563822i</v>
      </c>
      <c r="M3843" s="57" t="str">
        <f t="shared" si="1132"/>
        <v>0.0015-0.000133633183451131i</v>
      </c>
      <c r="N3843" s="57">
        <f t="shared" si="1133"/>
        <v>128.89250486201868</v>
      </c>
      <c r="O3843" s="57">
        <f t="shared" si="1134"/>
        <v>80.547384422675179</v>
      </c>
      <c r="P3843" s="371">
        <f t="shared" si="1135"/>
        <v>-80.547384422675179</v>
      </c>
      <c r="Q3843" s="371">
        <f t="shared" si="1136"/>
        <v>51.10749513798131</v>
      </c>
      <c r="R3843" s="12">
        <f t="shared" si="1137"/>
        <v>-128.89250486201868</v>
      </c>
      <c r="S3843" s="57">
        <f t="shared" si="1138"/>
        <v>1810.0056210815367</v>
      </c>
      <c r="T3843" s="12">
        <f t="shared" si="1121"/>
        <v>-80.547384422675179</v>
      </c>
    </row>
    <row r="3844" spans="1:20" x14ac:dyDescent="0.25">
      <c r="A3844" s="57">
        <f t="shared" si="1122"/>
        <v>11415816.607044281</v>
      </c>
      <c r="B3844" s="12">
        <f t="shared" si="1139"/>
        <v>1816883.6424416464</v>
      </c>
      <c r="C3844" s="57" t="str">
        <f t="shared" si="1123"/>
        <v>0.0000581400424072585+0.0000720267543390294i</v>
      </c>
      <c r="D3844" s="57" t="str">
        <f t="shared" si="1124"/>
        <v>0.0593965001217183-0.695579105131947i</v>
      </c>
      <c r="E3844" s="57" t="str">
        <f t="shared" si="1125"/>
        <v>-3.8042963975012-0.855386483268621i</v>
      </c>
      <c r="F3844" s="57" t="str">
        <f t="shared" si="1126"/>
        <v>0.189935052067929-0.869148872724286i</v>
      </c>
      <c r="G3844" s="57" t="str">
        <f t="shared" si="1127"/>
        <v>0.0494643162189422-0.216835416018543i</v>
      </c>
      <c r="H3844" s="57" t="str">
        <f t="shared" si="1128"/>
        <v>0.000706266511756576-7.50944505432417i</v>
      </c>
      <c r="I3844" s="57" t="str">
        <f t="shared" si="1129"/>
        <v>-0.0184120688333759-0.00402540271626272i</v>
      </c>
      <c r="K3844" s="57" t="str">
        <f t="shared" si="1130"/>
        <v>0.000150291413338768-0.000226749733323434i</v>
      </c>
      <c r="L3844" s="57" t="str">
        <f t="shared" si="1131"/>
        <v>0.000125-0.000276159404825485i</v>
      </c>
      <c r="M3844" s="57" t="str">
        <f t="shared" si="1132"/>
        <v>0.0015-0.000133127299712225i</v>
      </c>
      <c r="N3844" s="57">
        <f t="shared" si="1133"/>
        <v>128.91049103013978</v>
      </c>
      <c r="O3844" s="57">
        <f t="shared" si="1134"/>
        <v>80.671145675390662</v>
      </c>
      <c r="P3844" s="371">
        <f t="shared" si="1135"/>
        <v>-80.671145675390662</v>
      </c>
      <c r="Q3844" s="371">
        <f t="shared" si="1136"/>
        <v>51.089508969860219</v>
      </c>
      <c r="R3844" s="12">
        <f t="shared" si="1137"/>
        <v>-128.91049103013978</v>
      </c>
      <c r="S3844" s="57">
        <f t="shared" si="1138"/>
        <v>1816.8836424416463</v>
      </c>
      <c r="T3844" s="12">
        <f t="shared" si="1121"/>
        <v>-80.671145675390662</v>
      </c>
    </row>
    <row r="3845" spans="1:20" x14ac:dyDescent="0.25">
      <c r="A3845" s="57">
        <f t="shared" si="1122"/>
        <v>11459196.71015105</v>
      </c>
      <c r="B3845" s="12">
        <f t="shared" si="1139"/>
        <v>1823787.8002829247</v>
      </c>
      <c r="C3845" s="57" t="str">
        <f t="shared" si="1123"/>
        <v>0.0000573392178912169+0.0000709904625044938i</v>
      </c>
      <c r="D3845" s="57" t="str">
        <f t="shared" si="1124"/>
        <v>0.0589510391570834-0.69298478433557i</v>
      </c>
      <c r="E3845" s="57" t="str">
        <f t="shared" si="1125"/>
        <v>-3.77645071215857-0.845796280424871i</v>
      </c>
      <c r="F3845" s="57" t="str">
        <f t="shared" si="1126"/>
        <v>0.188570219114555-0.866168775943082i</v>
      </c>
      <c r="G3845" s="57" t="str">
        <f t="shared" si="1127"/>
        <v>0.0491088761458393-0.216095336436333i</v>
      </c>
      <c r="H3845" s="57" t="str">
        <f t="shared" si="1128"/>
        <v>0.000699767066582433-7.48100945999388i</v>
      </c>
      <c r="I3845" s="57" t="str">
        <f t="shared" si="1129"/>
        <v>-0.0182794609530983-0.00398134092660371i</v>
      </c>
      <c r="K3845" s="57" t="str">
        <f t="shared" si="1130"/>
        <v>0.000150042514483594-0.000225953992413427i</v>
      </c>
      <c r="L3845" s="57" t="str">
        <f t="shared" si="1131"/>
        <v>0.000125-0.0002751139717329i</v>
      </c>
      <c r="M3845" s="57" t="str">
        <f t="shared" si="1132"/>
        <v>0.0015-0.000132623331054219i</v>
      </c>
      <c r="N3845" s="57">
        <f t="shared" si="1133"/>
        <v>128.92791842725035</v>
      </c>
      <c r="O3845" s="57">
        <f t="shared" si="1134"/>
        <v>80.794889219272804</v>
      </c>
      <c r="P3845" s="371">
        <f t="shared" si="1135"/>
        <v>-80.794889219272804</v>
      </c>
      <c r="Q3845" s="371">
        <f t="shared" si="1136"/>
        <v>51.072081572749653</v>
      </c>
      <c r="R3845" s="12">
        <f t="shared" si="1137"/>
        <v>-128.92791842725035</v>
      </c>
      <c r="S3845" s="57">
        <f t="shared" si="1138"/>
        <v>1823.7878002829248</v>
      </c>
      <c r="T3845" s="12">
        <f t="shared" si="1121"/>
        <v>-80.794889219272804</v>
      </c>
    </row>
  </sheetData>
  <sheetProtection algorithmName="SHA-512" hashValue="YZbOxFMDc4o16jKiQ0WefjIYg9l8rAC3gx6KL7+oY1dHV0CBlHLyYsEk5aKqVV5K6hFvcsmdDTfA34TljP2+Ow==" saltValue="jsyAnu+7fEyQJgWgL0jwOA=="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B1:T57"/>
  <sheetViews>
    <sheetView tabSelected="1" zoomScale="90" zoomScaleNormal="90" workbookViewId="0">
      <selection activeCell="D11" sqref="D11"/>
    </sheetView>
  </sheetViews>
  <sheetFormatPr defaultColWidth="9.140625" defaultRowHeight="14.25" x14ac:dyDescent="0.2"/>
  <cols>
    <col min="1" max="1" width="1.42578125" style="171" customWidth="1"/>
    <col min="2" max="2" width="10" style="171" customWidth="1"/>
    <col min="3" max="3" width="28.42578125" style="171" bestFit="1" customWidth="1"/>
    <col min="4" max="4" width="20.5703125" style="171" bestFit="1" customWidth="1"/>
    <col min="5" max="5" width="12" style="171" customWidth="1"/>
    <col min="6" max="6" width="15.5703125" style="171" customWidth="1"/>
    <col min="7" max="7" width="18.140625" style="171" customWidth="1"/>
    <col min="8" max="8" width="18.42578125" style="171" customWidth="1"/>
    <col min="9" max="9" width="19.42578125" style="171" bestFit="1" customWidth="1"/>
    <col min="10" max="10" width="26" style="171" customWidth="1"/>
    <col min="11" max="11" width="9.7109375" style="264" customWidth="1"/>
    <col min="12" max="12" width="24.85546875" style="264" bestFit="1" customWidth="1"/>
    <col min="13" max="13" width="14.5703125" style="264" bestFit="1" customWidth="1"/>
    <col min="14" max="14" width="6.42578125" style="171" bestFit="1" customWidth="1"/>
    <col min="15" max="15" width="9.140625" style="171"/>
    <col min="16" max="17" width="13.28515625" style="264" customWidth="1"/>
    <col min="18" max="18" width="14.42578125" style="264" customWidth="1"/>
    <col min="19" max="19" width="9.7109375" style="264" customWidth="1"/>
    <col min="20" max="20" width="35.85546875" style="171" bestFit="1" customWidth="1"/>
    <col min="21" max="16384" width="9.140625" style="171"/>
  </cols>
  <sheetData>
    <row r="1" spans="2:20" ht="7.5" customHeight="1" thickBot="1" x14ac:dyDescent="0.25"/>
    <row r="2" spans="2:20" ht="32.25" thickBot="1" x14ac:dyDescent="0.3">
      <c r="B2" s="345" t="s">
        <v>207</v>
      </c>
      <c r="C2" s="479" t="str">
        <f>'Device Calculator'!C3</f>
        <v>TPS546D24A</v>
      </c>
      <c r="D2" s="479"/>
      <c r="E2" s="479"/>
      <c r="F2" s="479"/>
      <c r="G2" s="479"/>
      <c r="H2" s="479"/>
      <c r="I2" s="479"/>
      <c r="J2" s="480"/>
      <c r="L2" s="462" t="s">
        <v>352</v>
      </c>
      <c r="M2" s="463"/>
      <c r="N2" s="464"/>
      <c r="P2" s="476" t="s">
        <v>159</v>
      </c>
      <c r="Q2" s="477"/>
      <c r="R2" s="478"/>
      <c r="T2" s="179" t="s">
        <v>16</v>
      </c>
    </row>
    <row r="3" spans="2:20" ht="16.5" thickBot="1" x14ac:dyDescent="0.3">
      <c r="B3" s="473" t="s">
        <v>206</v>
      </c>
      <c r="C3" s="474"/>
      <c r="D3" s="474"/>
      <c r="E3" s="474"/>
      <c r="F3" s="474"/>
      <c r="G3" s="474"/>
      <c r="H3" s="474"/>
      <c r="I3" s="474"/>
      <c r="J3" s="475"/>
      <c r="L3" s="265" t="s">
        <v>308</v>
      </c>
      <c r="M3" s="266" t="s">
        <v>21</v>
      </c>
      <c r="N3" s="267" t="s">
        <v>210</v>
      </c>
      <c r="P3" s="268" t="s">
        <v>156</v>
      </c>
      <c r="Q3" s="269" t="s">
        <v>157</v>
      </c>
      <c r="R3" s="270" t="s">
        <v>158</v>
      </c>
      <c r="T3" s="58" t="s">
        <v>547</v>
      </c>
    </row>
    <row r="4" spans="2:20" ht="43.5" thickBot="1" x14ac:dyDescent="0.25">
      <c r="B4" s="271" t="s">
        <v>208</v>
      </c>
      <c r="C4" s="271" t="s">
        <v>209</v>
      </c>
      <c r="D4" s="271" t="s">
        <v>553</v>
      </c>
      <c r="E4" s="271" t="s">
        <v>210</v>
      </c>
      <c r="F4" s="363" t="s">
        <v>699</v>
      </c>
      <c r="G4" s="363" t="s">
        <v>697</v>
      </c>
      <c r="H4" s="363" t="s">
        <v>698</v>
      </c>
      <c r="I4" s="271" t="s">
        <v>213</v>
      </c>
      <c r="J4" s="271" t="s">
        <v>684</v>
      </c>
      <c r="L4" s="272" t="s">
        <v>192</v>
      </c>
      <c r="M4" s="273" t="str">
        <f>'Device Calculator'!C3</f>
        <v>TPS546D24A</v>
      </c>
      <c r="N4" s="274"/>
      <c r="P4" s="275">
        <v>0</v>
      </c>
      <c r="Q4" s="276" t="s">
        <v>38</v>
      </c>
      <c r="R4" s="277" t="s">
        <v>38</v>
      </c>
      <c r="T4" s="59" t="s">
        <v>548</v>
      </c>
    </row>
    <row r="5" spans="2:20" ht="15.75" thickBot="1" x14ac:dyDescent="0.25">
      <c r="B5" s="465" t="s">
        <v>215</v>
      </c>
      <c r="C5" s="278" t="s">
        <v>123</v>
      </c>
      <c r="D5" s="258">
        <f>Comp_Code</f>
        <v>15</v>
      </c>
      <c r="E5" s="279"/>
      <c r="F5" s="348">
        <f>IF(AND(D6=550,OR(D5=7,D5=8,D5=9,D5=10,D5=12,D5=13,D5=14,D5=15,D5=17,D5=18,D5=19,D5=20,D5=22,D5=23,D5=24,D5=25)),VLOOKUP(D5,'Resistor References'!I2:J17,2,FALSE),VLOOKUP(D5,'Resistor References'!G2:H35,2,FALSE))</f>
        <v>7</v>
      </c>
      <c r="G5" s="309" t="str">
        <f>'Resistor References'!G3</f>
        <v>SHORT</v>
      </c>
      <c r="H5" s="280" t="str">
        <f>'Resistor References'!G2</f>
        <v>EEPROM</v>
      </c>
      <c r="I5" s="355"/>
      <c r="J5" s="466" t="str">
        <f>IF(AND(D5=G5,D6=G6),"SHORT",IF(AND(H5=D5,H6=D6),"FLOAT","Resistor"))</f>
        <v>Resistor</v>
      </c>
      <c r="L5" s="281" t="s">
        <v>347</v>
      </c>
      <c r="M5" s="282">
        <f>ILOOP_trgt</f>
        <v>4.0492772897610116</v>
      </c>
      <c r="N5" s="283"/>
      <c r="P5" s="284">
        <v>1</v>
      </c>
      <c r="Q5" s="285">
        <v>2</v>
      </c>
      <c r="R5" s="286">
        <v>0.5</v>
      </c>
      <c r="T5" s="60" t="s">
        <v>549</v>
      </c>
    </row>
    <row r="6" spans="2:20" ht="15.75" thickBot="1" x14ac:dyDescent="0.25">
      <c r="B6" s="465"/>
      <c r="C6" s="287" t="s">
        <v>36</v>
      </c>
      <c r="D6" s="259">
        <f>fsw</f>
        <v>550</v>
      </c>
      <c r="E6" s="288" t="s">
        <v>11</v>
      </c>
      <c r="F6" s="349" t="str">
        <f>IF(AND(D6=550,OR(D5=7,D5=8,D5=9,D5=10,D5=12, D5=13, D5=14, D5=15, D5=17, D5=18, D5=19, D5=20, D5=22, D5=23, D5=24, D5=25)),"Open",VLOOKUP(D6,'Resistor References'!K3:L10,2,FALSE))</f>
        <v>Open</v>
      </c>
      <c r="G6" s="312">
        <v>550</v>
      </c>
      <c r="H6" s="289" t="s">
        <v>38</v>
      </c>
      <c r="I6" s="356">
        <v>450</v>
      </c>
      <c r="J6" s="467"/>
      <c r="L6" s="281" t="s">
        <v>348</v>
      </c>
      <c r="M6" s="282">
        <f>VLOOP_trgt</f>
        <v>19.620353673646047</v>
      </c>
      <c r="N6" s="283"/>
      <c r="P6" s="275">
        <v>2</v>
      </c>
      <c r="Q6" s="290">
        <v>2</v>
      </c>
      <c r="R6" s="291">
        <v>1</v>
      </c>
      <c r="T6" s="61" t="s">
        <v>17</v>
      </c>
    </row>
    <row r="7" spans="2:20" ht="15.75" thickBot="1" x14ac:dyDescent="0.25">
      <c r="B7" s="465" t="s">
        <v>216</v>
      </c>
      <c r="C7" s="278" t="s">
        <v>217</v>
      </c>
      <c r="D7" s="258">
        <v>3</v>
      </c>
      <c r="E7" s="279" t="s">
        <v>218</v>
      </c>
      <c r="F7" s="348">
        <f>VLOOKUP(D7,'Resistor References'!M3:N10,2,FALSE)</f>
        <v>2</v>
      </c>
      <c r="G7" s="309">
        <v>3</v>
      </c>
      <c r="H7" s="280">
        <v>3</v>
      </c>
      <c r="I7" s="355">
        <v>3</v>
      </c>
      <c r="J7" s="466" t="str">
        <f>IF(AND(D7=G7,D8=G8,G9=D9),"SHORT",IF(AND(H7=D7,H8=D8,H9=D9),"FLOAT","Resistor"))</f>
        <v>Resistor</v>
      </c>
      <c r="L7" s="292" t="s">
        <v>351</v>
      </c>
      <c r="M7" s="273">
        <f>Comp_Code</f>
        <v>15</v>
      </c>
      <c r="N7" s="293"/>
      <c r="P7" s="284">
        <v>3</v>
      </c>
      <c r="Q7" s="285">
        <v>2</v>
      </c>
      <c r="R7" s="286">
        <v>2</v>
      </c>
      <c r="T7" s="62" t="s">
        <v>18</v>
      </c>
    </row>
    <row r="8" spans="2:20" ht="15.75" thickBot="1" x14ac:dyDescent="0.25">
      <c r="B8" s="465"/>
      <c r="C8" s="294" t="s">
        <v>219</v>
      </c>
      <c r="D8" s="65" t="s">
        <v>245</v>
      </c>
      <c r="E8" s="295" t="s">
        <v>26</v>
      </c>
      <c r="F8" s="350">
        <f>VLOOKUP(D8,'Resistor References'!O3:P6,2,FALSE)</f>
        <v>1</v>
      </c>
      <c r="G8" s="183" t="str">
        <f>'Resistor References'!O3</f>
        <v>40/52</v>
      </c>
      <c r="H8" s="182" t="str">
        <f>'Resistor References'!O3</f>
        <v>40/52</v>
      </c>
      <c r="I8" s="357" t="s">
        <v>221</v>
      </c>
      <c r="J8" s="472"/>
      <c r="L8" s="292" t="s">
        <v>37</v>
      </c>
      <c r="M8" s="273">
        <f>fsw</f>
        <v>550</v>
      </c>
      <c r="N8" s="293" t="s">
        <v>11</v>
      </c>
      <c r="P8" s="275">
        <v>4</v>
      </c>
      <c r="Q8" s="290">
        <v>2</v>
      </c>
      <c r="R8" s="291">
        <v>4</v>
      </c>
      <c r="T8" s="63" t="s">
        <v>19</v>
      </c>
    </row>
    <row r="9" spans="2:20" ht="15" thickBot="1" x14ac:dyDescent="0.25">
      <c r="B9" s="465"/>
      <c r="C9" s="296" t="s">
        <v>222</v>
      </c>
      <c r="D9" s="260">
        <v>1</v>
      </c>
      <c r="E9" s="297"/>
      <c r="F9" s="351">
        <f>VLOOKUP(D9,'Resistor References'!Q3:R6,2,FALSE)</f>
        <v>0</v>
      </c>
      <c r="G9" s="353">
        <v>1</v>
      </c>
      <c r="H9" s="298">
        <v>2</v>
      </c>
      <c r="I9" s="358" t="s">
        <v>221</v>
      </c>
      <c r="J9" s="472"/>
      <c r="L9" s="292" t="s">
        <v>353</v>
      </c>
      <c r="M9" s="273">
        <f>Phases</f>
        <v>1</v>
      </c>
      <c r="N9" s="293"/>
      <c r="P9" s="284">
        <v>5</v>
      </c>
      <c r="Q9" s="285">
        <v>2</v>
      </c>
      <c r="R9" s="286">
        <v>8</v>
      </c>
    </row>
    <row r="10" spans="2:20" ht="15" thickBot="1" x14ac:dyDescent="0.25">
      <c r="B10" s="465" t="s">
        <v>223</v>
      </c>
      <c r="C10" s="278" t="s">
        <v>224</v>
      </c>
      <c r="D10" s="258" t="s">
        <v>296</v>
      </c>
      <c r="E10" s="279" t="s">
        <v>22</v>
      </c>
      <c r="F10" s="348">
        <f>VLOOKUP(D10,'Resistor References'!S2:T17,2,FALSE)</f>
        <v>9</v>
      </c>
      <c r="G10" s="309" t="s">
        <v>38</v>
      </c>
      <c r="H10" s="299">
        <v>1</v>
      </c>
      <c r="I10" s="355" t="s">
        <v>226</v>
      </c>
      <c r="J10" s="466" t="str">
        <f>IF(AND(D10=G10,D11=G11),"SHORT",IF(AND(H10=D10,H11=D11),"FLOAT","Resistor"))</f>
        <v>Resistor</v>
      </c>
      <c r="L10" s="292" t="s">
        <v>309</v>
      </c>
      <c r="M10" s="273">
        <f>Iphase</f>
        <v>30</v>
      </c>
      <c r="N10" s="293" t="s">
        <v>26</v>
      </c>
      <c r="P10" s="275">
        <v>6</v>
      </c>
      <c r="Q10" s="290">
        <v>3</v>
      </c>
      <c r="R10" s="291">
        <v>0.5</v>
      </c>
    </row>
    <row r="11" spans="2:20" ht="15" thickBot="1" x14ac:dyDescent="0.25">
      <c r="B11" s="465"/>
      <c r="C11" s="294" t="s">
        <v>227</v>
      </c>
      <c r="D11" s="261">
        <v>3.32</v>
      </c>
      <c r="E11" s="295" t="s">
        <v>22</v>
      </c>
      <c r="F11" s="350">
        <f>IF(D10='Resistor References'!S2,'Resistor References'!S2,VLOOKUP(D11,'Resistor References'!X3:Y18,2,FALSE))</f>
        <v>8</v>
      </c>
      <c r="G11" s="183" t="s">
        <v>38</v>
      </c>
      <c r="H11" s="194">
        <v>1</v>
      </c>
      <c r="I11" s="359">
        <v>0.8</v>
      </c>
      <c r="J11" s="472"/>
      <c r="L11" s="292" t="s">
        <v>227</v>
      </c>
      <c r="M11" s="273">
        <f>Vout</f>
        <v>3.3</v>
      </c>
      <c r="N11" s="293" t="s">
        <v>22</v>
      </c>
      <c r="P11" s="284">
        <v>7</v>
      </c>
      <c r="Q11" s="285">
        <v>3</v>
      </c>
      <c r="R11" s="286">
        <v>1</v>
      </c>
    </row>
    <row r="12" spans="2:20" ht="15" thickBot="1" x14ac:dyDescent="0.25">
      <c r="B12" s="465"/>
      <c r="C12" s="287" t="s">
        <v>228</v>
      </c>
      <c r="D12" s="262">
        <f>VLOOKUP(D10,'Resistor References'!S2:U17,3,FALSE)</f>
        <v>0.125</v>
      </c>
      <c r="E12" s="288"/>
      <c r="F12" s="349" t="s">
        <v>221</v>
      </c>
      <c r="G12" s="312" t="s">
        <v>38</v>
      </c>
      <c r="H12" s="300">
        <v>0.5</v>
      </c>
      <c r="I12" s="360">
        <v>0.5</v>
      </c>
      <c r="J12" s="467"/>
      <c r="L12" s="301" t="s">
        <v>228</v>
      </c>
      <c r="M12" s="302">
        <f>VOSL</f>
        <v>0.125</v>
      </c>
      <c r="N12" s="303" t="s">
        <v>22</v>
      </c>
      <c r="P12" s="275">
        <v>8</v>
      </c>
      <c r="Q12" s="290">
        <v>3</v>
      </c>
      <c r="R12" s="291">
        <v>2</v>
      </c>
    </row>
    <row r="13" spans="2:20" ht="15" thickBot="1" x14ac:dyDescent="0.25">
      <c r="B13" s="465" t="s">
        <v>229</v>
      </c>
      <c r="C13" s="304" t="s">
        <v>230</v>
      </c>
      <c r="D13" s="263" t="s">
        <v>38</v>
      </c>
      <c r="E13" s="305" t="s">
        <v>231</v>
      </c>
      <c r="F13" s="352" t="str">
        <f>VLOOKUP(D13,'Resistor References'!Z2:AA34,2,FALSE)</f>
        <v>FLOAT</v>
      </c>
      <c r="G13" s="354" t="s">
        <v>232</v>
      </c>
      <c r="H13" s="306" t="s">
        <v>38</v>
      </c>
      <c r="I13" s="361">
        <v>36</v>
      </c>
      <c r="J13" s="472" t="str">
        <f>IF(AND(D13=G13,D14=G14),"SHORT",IF(AND(H13=D13,H14=D14),"FLOAT","Resistor"))</f>
        <v>Resistor</v>
      </c>
      <c r="P13" s="284">
        <v>9</v>
      </c>
      <c r="Q13" s="285">
        <v>3</v>
      </c>
      <c r="R13" s="286">
        <v>4</v>
      </c>
    </row>
    <row r="14" spans="2:20" ht="15" thickBot="1" x14ac:dyDescent="0.25">
      <c r="B14" s="465"/>
      <c r="C14" s="287" t="str">
        <f>IF(D9=1,"INTERLEAVE","SYNC_CONFIG")</f>
        <v>INTERLEAVE</v>
      </c>
      <c r="D14" s="259" t="s">
        <v>233</v>
      </c>
      <c r="E14" s="288"/>
      <c r="F14" s="349" t="e">
        <f>VLOOKUP(D14,'Resistor References'!AB2:AC11,2,FALSE)</f>
        <v>#N/A</v>
      </c>
      <c r="G14" s="312" t="str">
        <f>'Resistor References'!AB3</f>
        <v>N/A</v>
      </c>
      <c r="H14" s="289" t="str">
        <f>'Resistor References'!AB3</f>
        <v>N/A</v>
      </c>
      <c r="I14" s="356" t="s">
        <v>233</v>
      </c>
      <c r="J14" s="467"/>
      <c r="P14" s="275">
        <v>10</v>
      </c>
      <c r="Q14" s="290">
        <v>3</v>
      </c>
      <c r="R14" s="291">
        <v>8</v>
      </c>
    </row>
    <row r="15" spans="2:20" ht="15" thickBot="1" x14ac:dyDescent="0.25">
      <c r="P15" s="284">
        <v>11</v>
      </c>
      <c r="Q15" s="285">
        <v>4</v>
      </c>
      <c r="R15" s="286">
        <v>0.5</v>
      </c>
    </row>
    <row r="16" spans="2:20" ht="15.75" customHeight="1" thickBot="1" x14ac:dyDescent="0.3">
      <c r="B16" s="473" t="s">
        <v>680</v>
      </c>
      <c r="C16" s="474"/>
      <c r="D16" s="474"/>
      <c r="E16" s="474"/>
      <c r="F16" s="474"/>
      <c r="G16" s="474"/>
      <c r="H16" s="474"/>
      <c r="I16" s="474"/>
      <c r="J16" s="475"/>
      <c r="P16" s="275">
        <v>12</v>
      </c>
      <c r="Q16" s="290">
        <v>4</v>
      </c>
      <c r="R16" s="291">
        <v>1</v>
      </c>
    </row>
    <row r="17" spans="2:18" ht="15" thickBot="1" x14ac:dyDescent="0.25">
      <c r="B17" s="271" t="s">
        <v>208</v>
      </c>
      <c r="C17" s="271" t="s">
        <v>21</v>
      </c>
      <c r="D17" s="271" t="s">
        <v>304</v>
      </c>
      <c r="E17" s="271" t="s">
        <v>305</v>
      </c>
      <c r="F17" s="271"/>
      <c r="G17" s="271" t="s">
        <v>685</v>
      </c>
      <c r="H17" s="271" t="s">
        <v>686</v>
      </c>
      <c r="I17" s="456" t="s">
        <v>238</v>
      </c>
      <c r="J17" s="457"/>
      <c r="P17" s="284">
        <v>13</v>
      </c>
      <c r="Q17" s="285">
        <v>4</v>
      </c>
      <c r="R17" s="286">
        <v>2</v>
      </c>
    </row>
    <row r="18" spans="2:18" ht="15" thickBot="1" x14ac:dyDescent="0.25">
      <c r="B18" s="307" t="str">
        <f>B$5</f>
        <v>MSEL1</v>
      </c>
      <c r="C18" s="278" t="s">
        <v>239</v>
      </c>
      <c r="D18" s="280">
        <f>IF(OR(J5="SHORT",J5="FLOAT"),J5,IF(F5&lt;16,F5,F5-16))</f>
        <v>7</v>
      </c>
      <c r="E18" s="280" t="str">
        <f>IF(OR(J5="SHORT",J5="FLOAT", F6="Open"),"Open",IF(F5&lt;16,2*F6,2*F6+1))</f>
        <v>Open</v>
      </c>
      <c r="F18" s="308"/>
      <c r="G18" s="309">
        <f>IF(OR(D18="FLOAT",D18="SHORT"),D18,HLOOKUP(D18,'Resistor Selection'!C$13:R$14,2,FALSE))</f>
        <v>17800</v>
      </c>
      <c r="H18" s="310" t="str">
        <f>IF(E18="Open","Open",VLOOKUP(E18,'Resistor Selection'!B$15:R$30,'Pin Detect Programming'!D18+2,FALSE))</f>
        <v>Open</v>
      </c>
      <c r="I18" s="458"/>
      <c r="J18" s="459"/>
      <c r="P18" s="275">
        <v>14</v>
      </c>
      <c r="Q18" s="290">
        <v>4</v>
      </c>
      <c r="R18" s="291">
        <v>4</v>
      </c>
    </row>
    <row r="19" spans="2:18" ht="15" thickBot="1" x14ac:dyDescent="0.25">
      <c r="B19" s="307" t="str">
        <f>B$7</f>
        <v>MSEL2</v>
      </c>
      <c r="C19" s="294" t="s">
        <v>240</v>
      </c>
      <c r="D19" s="182">
        <f>IF(OR(J7="SHORT",J7="FLOAT"),J7,F9+4*F8)</f>
        <v>4</v>
      </c>
      <c r="E19" s="182" t="str">
        <f>IF(OR(D7=3,J7="FLOAT",J7="SHORT"),"Open",F7)</f>
        <v>Open</v>
      </c>
      <c r="F19" s="181"/>
      <c r="G19" s="183">
        <f>IF(OR(D19="FLOAT",D19="SHORT"),D19,HLOOKUP(D19,'Resistor Selection'!C$13:R$14,2,FALSE))</f>
        <v>10000</v>
      </c>
      <c r="H19" s="311" t="str">
        <f>IF(E19="Open","Open",VLOOKUP(E19,'Resistor Selection'!B$15:R$30,'Pin Detect Programming'!D19+2,FALSE))</f>
        <v>Open</v>
      </c>
      <c r="I19" s="458"/>
      <c r="J19" s="459"/>
      <c r="P19" s="284">
        <v>15</v>
      </c>
      <c r="Q19" s="285">
        <v>4</v>
      </c>
      <c r="R19" s="286">
        <v>8</v>
      </c>
    </row>
    <row r="20" spans="2:18" ht="15" thickBot="1" x14ac:dyDescent="0.25">
      <c r="B20" s="307" t="str">
        <f>B$10</f>
        <v>VSEL</v>
      </c>
      <c r="C20" s="294" t="s">
        <v>241</v>
      </c>
      <c r="D20" s="182">
        <f>IF(OR(J10="SHORT",J10="FLOAT"),J10,F11)</f>
        <v>8</v>
      </c>
      <c r="E20" s="182">
        <f>IF(OR(F10="Float",F10="Short"),"Open",F10)</f>
        <v>9</v>
      </c>
      <c r="F20" s="181"/>
      <c r="G20" s="183">
        <f>IF(OR(D20="FLOAT",D20="SHORT"),D20,HLOOKUP(D20,'Resistor Selection'!C$13:R$14,2,FALSE))</f>
        <v>21500</v>
      </c>
      <c r="H20" s="311">
        <f>IF(E20="Open","Open",VLOOKUP(E20,'Resistor Selection'!B$15:R$30,'Pin Detect Programming'!D20+2,FALSE))</f>
        <v>12100</v>
      </c>
      <c r="I20" s="458"/>
      <c r="J20" s="459"/>
      <c r="P20" s="275">
        <v>16</v>
      </c>
      <c r="Q20" s="290">
        <v>5</v>
      </c>
      <c r="R20" s="291">
        <v>0.5</v>
      </c>
    </row>
    <row r="21" spans="2:18" ht="15" thickBot="1" x14ac:dyDescent="0.25">
      <c r="B21" s="307" t="str">
        <f>B$13</f>
        <v>ADRSEL</v>
      </c>
      <c r="C21" s="287" t="s">
        <v>242</v>
      </c>
      <c r="D21" s="289" t="str">
        <f>IF(OR(J13="SHORT",J13="FLOAT"),J13,IF(AND(D14='Resistor References'!AB3,'Pin Detect Programming'!D13&gt;31),'Resistor References'!AM1,IF(F13='Resistor References'!T3,'Resistor References'!T3,IF(F13&lt;16,F13,F13-16))))</f>
        <v>FLOAT</v>
      </c>
      <c r="E21" s="289" t="str">
        <f>IF(OR(F13="Float",F13="Short"),"Open",IF(AND(F14='Resistor References'!AC3,F13&lt;16),F14,IF(F13&lt;16,2*F14,2*F14+1)))</f>
        <v>Open</v>
      </c>
      <c r="F21" s="243"/>
      <c r="G21" s="312" t="str">
        <f>IF(OR(D21="FLOAT",D21="SHORT"),D21,HLOOKUP(D21,'Resistor Selection'!C$13:R$14,2,FALSE))</f>
        <v>FLOAT</v>
      </c>
      <c r="H21" s="313" t="str">
        <f>IF(E21="Open","Open",VLOOKUP(E21,'Resistor Selection'!B$15:R$30,'Pin Detect Programming'!D21+2,FALSE))</f>
        <v>Open</v>
      </c>
      <c r="I21" s="460"/>
      <c r="J21" s="461"/>
      <c r="P21" s="284">
        <v>17</v>
      </c>
      <c r="Q21" s="285">
        <v>5</v>
      </c>
      <c r="R21" s="286">
        <v>1</v>
      </c>
    </row>
    <row r="22" spans="2:18" ht="15" thickBot="1" x14ac:dyDescent="0.25">
      <c r="P22" s="275">
        <v>18</v>
      </c>
      <c r="Q22" s="290">
        <v>5</v>
      </c>
      <c r="R22" s="291">
        <v>2</v>
      </c>
    </row>
    <row r="23" spans="2:18" ht="15.75" thickBot="1" x14ac:dyDescent="0.3">
      <c r="B23" s="468" t="s">
        <v>243</v>
      </c>
      <c r="C23" s="469"/>
      <c r="D23" s="469"/>
      <c r="E23" s="469"/>
      <c r="F23" s="469"/>
      <c r="G23" s="469"/>
      <c r="H23" s="469"/>
      <c r="I23" s="469"/>
      <c r="J23" s="470"/>
      <c r="P23" s="284">
        <v>19</v>
      </c>
      <c r="Q23" s="285">
        <v>5</v>
      </c>
      <c r="R23" s="286">
        <v>4</v>
      </c>
    </row>
    <row r="24" spans="2:18" ht="43.5" thickBot="1" x14ac:dyDescent="0.25">
      <c r="B24" s="271" t="s">
        <v>208</v>
      </c>
      <c r="C24" s="271" t="s">
        <v>209</v>
      </c>
      <c r="D24" s="271" t="s">
        <v>553</v>
      </c>
      <c r="E24" s="271" t="s">
        <v>210</v>
      </c>
      <c r="F24" s="363" t="s">
        <v>699</v>
      </c>
      <c r="G24" s="363" t="s">
        <v>697</v>
      </c>
      <c r="H24" s="363" t="s">
        <v>698</v>
      </c>
      <c r="I24" s="271" t="s">
        <v>213</v>
      </c>
      <c r="J24" s="271" t="s">
        <v>214</v>
      </c>
      <c r="P24" s="275">
        <v>20</v>
      </c>
      <c r="Q24" s="290">
        <v>5</v>
      </c>
      <c r="R24" s="291">
        <v>8</v>
      </c>
    </row>
    <row r="25" spans="2:18" ht="43.5" thickBot="1" x14ac:dyDescent="0.25">
      <c r="B25" s="465" t="str">
        <f>B7</f>
        <v>MSEL2</v>
      </c>
      <c r="C25" s="346" t="s">
        <v>679</v>
      </c>
      <c r="D25" s="347" t="s">
        <v>689</v>
      </c>
      <c r="E25" s="279"/>
      <c r="F25" s="348">
        <f>IF(AND(D25=G25,D26=G26),"SHORT",IF(AND(D25=H25,D26=H26),"FLOAT",VLOOKUP(D25,'Resistor References'!AF$4:AG$11,2,FALSE)))</f>
        <v>1</v>
      </c>
      <c r="G25" s="309" t="str">
        <f>'Resistor References'!AF$2</f>
        <v>180°, 2</v>
      </c>
      <c r="H25" s="280" t="str">
        <f>'Resistor References'!AF$3</f>
        <v>180°, 2</v>
      </c>
      <c r="I25" s="355" t="s">
        <v>221</v>
      </c>
      <c r="J25" s="466" t="str">
        <f>IF(AND(D25=G25,D26=G26),"SHORT",IF(AND(H25=D25,H26=D26),"FLOAT","Resistor"))</f>
        <v>Resistor</v>
      </c>
      <c r="P25" s="284">
        <v>21</v>
      </c>
      <c r="Q25" s="285">
        <v>6</v>
      </c>
      <c r="R25" s="286">
        <v>0.5</v>
      </c>
    </row>
    <row r="26" spans="2:18" ht="15" thickBot="1" x14ac:dyDescent="0.25">
      <c r="B26" s="465"/>
      <c r="C26" s="287" t="s">
        <v>219</v>
      </c>
      <c r="D26" s="259" t="str">
        <f>D8</f>
        <v>30/39</v>
      </c>
      <c r="E26" s="288" t="s">
        <v>26</v>
      </c>
      <c r="F26" s="349">
        <f>VLOOKUP(D26,'Resistor References'!O$3:P$6,2,FALSE)</f>
        <v>1</v>
      </c>
      <c r="G26" s="312" t="str">
        <f>'Resistor References'!O$3</f>
        <v>40/52</v>
      </c>
      <c r="H26" s="289" t="str">
        <f>'Resistor References'!O$4</f>
        <v>30/39</v>
      </c>
      <c r="I26" s="356">
        <v>52</v>
      </c>
      <c r="J26" s="467"/>
      <c r="P26" s="275">
        <v>22</v>
      </c>
      <c r="Q26" s="290">
        <v>6</v>
      </c>
      <c r="R26" s="291">
        <v>1</v>
      </c>
    </row>
    <row r="27" spans="2:18" ht="15" thickBot="1" x14ac:dyDescent="0.25">
      <c r="P27" s="284">
        <v>23</v>
      </c>
      <c r="Q27" s="285">
        <v>6</v>
      </c>
      <c r="R27" s="286">
        <v>2</v>
      </c>
    </row>
    <row r="28" spans="2:18" ht="16.5" thickBot="1" x14ac:dyDescent="0.3">
      <c r="B28" s="473" t="s">
        <v>681</v>
      </c>
      <c r="C28" s="474"/>
      <c r="D28" s="474"/>
      <c r="E28" s="474"/>
      <c r="F28" s="474"/>
      <c r="G28" s="474"/>
      <c r="H28" s="474"/>
      <c r="I28" s="474"/>
      <c r="J28" s="475"/>
      <c r="P28" s="275">
        <v>24</v>
      </c>
      <c r="Q28" s="290">
        <v>6</v>
      </c>
      <c r="R28" s="291">
        <v>4</v>
      </c>
    </row>
    <row r="29" spans="2:18" ht="15" customHeight="1" thickBot="1" x14ac:dyDescent="0.25">
      <c r="B29" s="271" t="s">
        <v>208</v>
      </c>
      <c r="C29" s="271" t="s">
        <v>21</v>
      </c>
      <c r="D29" s="271" t="s">
        <v>304</v>
      </c>
      <c r="E29" s="271" t="s">
        <v>305</v>
      </c>
      <c r="F29" s="271"/>
      <c r="G29" s="271" t="s">
        <v>685</v>
      </c>
      <c r="H29" s="271" t="s">
        <v>237</v>
      </c>
      <c r="I29" s="471" t="s">
        <v>246</v>
      </c>
      <c r="J29" s="457"/>
      <c r="P29" s="284">
        <v>25</v>
      </c>
      <c r="Q29" s="285">
        <v>6</v>
      </c>
      <c r="R29" s="286">
        <v>8</v>
      </c>
    </row>
    <row r="30" spans="2:18" ht="15" thickBot="1" x14ac:dyDescent="0.25">
      <c r="B30" s="307" t="str">
        <f>B$5</f>
        <v>MSEL1</v>
      </c>
      <c r="C30" s="278" t="s">
        <v>221</v>
      </c>
      <c r="D30" s="280" t="s">
        <v>211</v>
      </c>
      <c r="E30" s="280" t="s">
        <v>247</v>
      </c>
      <c r="F30" s="308"/>
      <c r="G30" s="309" t="s">
        <v>248</v>
      </c>
      <c r="H30" s="310" t="s">
        <v>248</v>
      </c>
      <c r="I30" s="458"/>
      <c r="J30" s="459"/>
      <c r="P30" s="275">
        <v>26</v>
      </c>
      <c r="Q30" s="290">
        <v>7</v>
      </c>
      <c r="R30" s="291">
        <v>0.5</v>
      </c>
    </row>
    <row r="31" spans="2:18" ht="15" thickBot="1" x14ac:dyDescent="0.25">
      <c r="B31" s="307" t="str">
        <f>B$7</f>
        <v>MSEL2</v>
      </c>
      <c r="C31" s="294" t="s">
        <v>249</v>
      </c>
      <c r="D31" s="182" t="str">
        <f>IF(D9&lt;2,"N/A",IF(OR(J25="SHORT",J25="FLOAT"),J25,2*F25+MOD(F26,2)))</f>
        <v>N/A</v>
      </c>
      <c r="E31" s="182" t="str">
        <f>IF(OR(J25='Resistor References'!AG$2,J25='Resistor References'!AG$3,'Pin Detect Programming'!F26&lt;2),"OPEN",1)</f>
        <v>OPEN</v>
      </c>
      <c r="F31" s="181"/>
      <c r="G31" s="183" t="e">
        <f>IF(OR(D31="FLOAT",D31="SHORT"),D31,HLOOKUP(D31,'Resistor Selection'!C13:R14,2,FALSE))</f>
        <v>#N/A</v>
      </c>
      <c r="H31" s="311" t="str">
        <f>IF(E31="Open","Open",VLOOKUP(E31,'Resistor Selection'!B$13:AH$30,'Pin Detect Programming'!D31+2,FALSE))</f>
        <v>Open</v>
      </c>
      <c r="I31" s="458"/>
      <c r="J31" s="459"/>
      <c r="P31" s="284">
        <v>27</v>
      </c>
      <c r="Q31" s="285">
        <v>7</v>
      </c>
      <c r="R31" s="286">
        <v>1</v>
      </c>
    </row>
    <row r="32" spans="2:18" ht="15" thickBot="1" x14ac:dyDescent="0.25">
      <c r="B32" s="307" t="str">
        <f>B$10</f>
        <v>VSEL</v>
      </c>
      <c r="C32" s="294" t="s">
        <v>221</v>
      </c>
      <c r="D32" s="182" t="s">
        <v>211</v>
      </c>
      <c r="E32" s="182" t="s">
        <v>247</v>
      </c>
      <c r="F32" s="181"/>
      <c r="G32" s="183" t="s">
        <v>248</v>
      </c>
      <c r="H32" s="311" t="s">
        <v>248</v>
      </c>
      <c r="I32" s="458"/>
      <c r="J32" s="459"/>
      <c r="P32" s="275">
        <v>28</v>
      </c>
      <c r="Q32" s="290">
        <v>7</v>
      </c>
      <c r="R32" s="291">
        <v>2</v>
      </c>
    </row>
    <row r="33" spans="2:18" ht="15" thickBot="1" x14ac:dyDescent="0.25">
      <c r="B33" s="307" t="str">
        <f>B$13</f>
        <v>ADRSEL</v>
      </c>
      <c r="C33" s="287" t="s">
        <v>221</v>
      </c>
      <c r="D33" s="289" t="s">
        <v>211</v>
      </c>
      <c r="E33" s="289" t="s">
        <v>247</v>
      </c>
      <c r="F33" s="243"/>
      <c r="G33" s="312" t="s">
        <v>248</v>
      </c>
      <c r="H33" s="313" t="s">
        <v>248</v>
      </c>
      <c r="I33" s="460"/>
      <c r="J33" s="461"/>
      <c r="P33" s="284">
        <v>29</v>
      </c>
      <c r="Q33" s="285">
        <v>7</v>
      </c>
      <c r="R33" s="286">
        <v>4</v>
      </c>
    </row>
    <row r="34" spans="2:18" ht="15" thickBot="1" x14ac:dyDescent="0.25">
      <c r="L34" s="314"/>
      <c r="P34" s="275">
        <v>30</v>
      </c>
      <c r="Q34" s="290">
        <v>7</v>
      </c>
      <c r="R34" s="291">
        <v>8</v>
      </c>
    </row>
    <row r="35" spans="2:18" ht="15.75" thickBot="1" x14ac:dyDescent="0.3">
      <c r="B35" s="468" t="s">
        <v>250</v>
      </c>
      <c r="C35" s="469"/>
      <c r="D35" s="469"/>
      <c r="E35" s="469"/>
      <c r="F35" s="469"/>
      <c r="G35" s="469"/>
      <c r="H35" s="469"/>
      <c r="I35" s="469"/>
      <c r="J35" s="470"/>
      <c r="P35" s="315">
        <v>31</v>
      </c>
      <c r="Q35" s="316">
        <v>10</v>
      </c>
      <c r="R35" s="317">
        <v>2</v>
      </c>
    </row>
    <row r="36" spans="2:18" ht="43.5" thickBot="1" x14ac:dyDescent="0.25">
      <c r="B36" s="271" t="s">
        <v>208</v>
      </c>
      <c r="C36" s="271" t="s">
        <v>209</v>
      </c>
      <c r="D36" s="271" t="s">
        <v>553</v>
      </c>
      <c r="E36" s="271" t="s">
        <v>210</v>
      </c>
      <c r="F36" s="363" t="s">
        <v>699</v>
      </c>
      <c r="G36" s="363" t="s">
        <v>697</v>
      </c>
      <c r="H36" s="363" t="s">
        <v>698</v>
      </c>
      <c r="I36" s="271" t="s">
        <v>213</v>
      </c>
      <c r="J36" s="271" t="s">
        <v>214</v>
      </c>
    </row>
    <row r="37" spans="2:18" ht="43.5" thickBot="1" x14ac:dyDescent="0.25">
      <c r="B37" s="465" t="str">
        <f>B7</f>
        <v>MSEL2</v>
      </c>
      <c r="C37" s="346" t="s">
        <v>679</v>
      </c>
      <c r="D37" s="258" t="s">
        <v>691</v>
      </c>
      <c r="E37" s="279"/>
      <c r="F37" s="348">
        <f>IF(AND(D37=G37,D38=G38),"SHORT",IF(AND(D37=H37,D38=H38),"FLOAT",VLOOKUP(D37,'Resistor References'!AF$4:AG$11,2,FALSE)))</f>
        <v>7</v>
      </c>
      <c r="G37" s="309" t="s">
        <v>221</v>
      </c>
      <c r="H37" s="280" t="s">
        <v>221</v>
      </c>
      <c r="I37" s="355" t="s">
        <v>221</v>
      </c>
      <c r="J37" s="466" t="str">
        <f>IF(AND(D37=G37,D38=G38),"SHORT",IF(AND(H37=D37,H38=D38),"FLOAT","Resistor"))</f>
        <v>Resistor</v>
      </c>
    </row>
    <row r="38" spans="2:18" ht="15.75" customHeight="1" thickBot="1" x14ac:dyDescent="0.25">
      <c r="B38" s="465"/>
      <c r="C38" s="287" t="s">
        <v>219</v>
      </c>
      <c r="D38" s="259" t="str">
        <f>D8</f>
        <v>30/39</v>
      </c>
      <c r="E38" s="288" t="s">
        <v>26</v>
      </c>
      <c r="F38" s="349">
        <f>VLOOKUP(D38,'Resistor References'!O$3:P$6,2,FALSE)</f>
        <v>1</v>
      </c>
      <c r="G38" s="312" t="s">
        <v>221</v>
      </c>
      <c r="H38" s="289" t="s">
        <v>221</v>
      </c>
      <c r="I38" s="356">
        <v>52</v>
      </c>
      <c r="J38" s="467"/>
    </row>
    <row r="39" spans="2:18" ht="15" thickBot="1" x14ac:dyDescent="0.25"/>
    <row r="40" spans="2:18" ht="16.5" thickBot="1" x14ac:dyDescent="0.3">
      <c r="B40" s="473" t="s">
        <v>683</v>
      </c>
      <c r="C40" s="474"/>
      <c r="D40" s="474"/>
      <c r="E40" s="474"/>
      <c r="F40" s="474"/>
      <c r="G40" s="474"/>
      <c r="H40" s="474"/>
      <c r="I40" s="474"/>
      <c r="J40" s="475"/>
    </row>
    <row r="41" spans="2:18" ht="15" thickBot="1" x14ac:dyDescent="0.25">
      <c r="B41" s="271" t="s">
        <v>208</v>
      </c>
      <c r="C41" s="271" t="s">
        <v>21</v>
      </c>
      <c r="D41" s="271" t="s">
        <v>304</v>
      </c>
      <c r="E41" s="271" t="s">
        <v>305</v>
      </c>
      <c r="F41" s="271"/>
      <c r="G41" s="271" t="s">
        <v>685</v>
      </c>
      <c r="H41" s="271" t="s">
        <v>237</v>
      </c>
      <c r="I41" s="456" t="s">
        <v>246</v>
      </c>
      <c r="J41" s="457"/>
    </row>
    <row r="42" spans="2:18" ht="15" thickBot="1" x14ac:dyDescent="0.25">
      <c r="B42" s="307" t="str">
        <f>B$5</f>
        <v>MSEL1</v>
      </c>
      <c r="C42" s="278" t="s">
        <v>221</v>
      </c>
      <c r="D42" s="280" t="s">
        <v>211</v>
      </c>
      <c r="E42" s="280" t="s">
        <v>247</v>
      </c>
      <c r="F42" s="308"/>
      <c r="G42" s="309" t="s">
        <v>248</v>
      </c>
      <c r="H42" s="310" t="s">
        <v>248</v>
      </c>
      <c r="I42" s="458"/>
      <c r="J42" s="459"/>
    </row>
    <row r="43" spans="2:18" ht="15" thickBot="1" x14ac:dyDescent="0.25">
      <c r="B43" s="307" t="str">
        <f>B$7</f>
        <v>MSEL2</v>
      </c>
      <c r="C43" s="294" t="s">
        <v>249</v>
      </c>
      <c r="D43" s="182" t="str">
        <f>IF(D9&lt;3,"N/A",IF(OR(J37="SHORT",J37="FLOAT"),J37,2*F37+MOD(F38,2)))</f>
        <v>N/A</v>
      </c>
      <c r="E43" s="182" t="str">
        <f>IF(OR(J37='Resistor References'!AG$2,J37='Resistor References'!AG$3,'Pin Detect Programming'!F38&lt;2),"OPEN",1)</f>
        <v>OPEN</v>
      </c>
      <c r="F43" s="181"/>
      <c r="G43" s="183" t="e">
        <f>IF(OR(D43="FLOAT",D43="SHORT"),D43,HLOOKUP(D43,'Resistor Selection'!C13:R14,2,FALSE))</f>
        <v>#N/A</v>
      </c>
      <c r="H43" s="311" t="str">
        <f>IF(E43="Open","Open",VLOOKUP(E43,'Resistor Selection'!B$13:AH$30,'Pin Detect Programming'!D43+2,FALSE))</f>
        <v>Open</v>
      </c>
      <c r="I43" s="458"/>
      <c r="J43" s="459"/>
    </row>
    <row r="44" spans="2:18" ht="15" thickBot="1" x14ac:dyDescent="0.25">
      <c r="B44" s="307" t="str">
        <f>B$10</f>
        <v>VSEL</v>
      </c>
      <c r="C44" s="294" t="s">
        <v>221</v>
      </c>
      <c r="D44" s="182" t="s">
        <v>211</v>
      </c>
      <c r="E44" s="182" t="s">
        <v>247</v>
      </c>
      <c r="F44" s="181"/>
      <c r="G44" s="183" t="s">
        <v>248</v>
      </c>
      <c r="H44" s="311" t="s">
        <v>248</v>
      </c>
      <c r="I44" s="458"/>
      <c r="J44" s="459"/>
    </row>
    <row r="45" spans="2:18" ht="15" thickBot="1" x14ac:dyDescent="0.25">
      <c r="B45" s="307" t="str">
        <f>B$13</f>
        <v>ADRSEL</v>
      </c>
      <c r="C45" s="287" t="s">
        <v>221</v>
      </c>
      <c r="D45" s="289" t="s">
        <v>211</v>
      </c>
      <c r="E45" s="289" t="s">
        <v>247</v>
      </c>
      <c r="F45" s="243"/>
      <c r="G45" s="312" t="s">
        <v>248</v>
      </c>
      <c r="H45" s="313" t="s">
        <v>248</v>
      </c>
      <c r="I45" s="460"/>
      <c r="J45" s="461"/>
    </row>
    <row r="46" spans="2:18" ht="15" thickBot="1" x14ac:dyDescent="0.25"/>
    <row r="47" spans="2:18" ht="15.75" thickBot="1" x14ac:dyDescent="0.3">
      <c r="B47" s="468" t="s">
        <v>251</v>
      </c>
      <c r="C47" s="469"/>
      <c r="D47" s="469"/>
      <c r="E47" s="469"/>
      <c r="F47" s="469"/>
      <c r="G47" s="469"/>
      <c r="H47" s="469"/>
      <c r="I47" s="469"/>
      <c r="J47" s="470"/>
    </row>
    <row r="48" spans="2:18" ht="43.5" thickBot="1" x14ac:dyDescent="0.25">
      <c r="B48" s="271" t="s">
        <v>208</v>
      </c>
      <c r="C48" s="271" t="s">
        <v>209</v>
      </c>
      <c r="D48" s="271" t="s">
        <v>553</v>
      </c>
      <c r="E48" s="271" t="s">
        <v>210</v>
      </c>
      <c r="F48" s="363" t="s">
        <v>699</v>
      </c>
      <c r="G48" s="363" t="s">
        <v>697</v>
      </c>
      <c r="H48" s="363" t="s">
        <v>698</v>
      </c>
      <c r="I48" s="271" t="s">
        <v>213</v>
      </c>
      <c r="J48" s="271" t="s">
        <v>214</v>
      </c>
    </row>
    <row r="49" spans="2:10" ht="43.5" thickBot="1" x14ac:dyDescent="0.25">
      <c r="B49" s="465" t="str">
        <f>B7</f>
        <v>MSEL2</v>
      </c>
      <c r="C49" s="346" t="s">
        <v>679</v>
      </c>
      <c r="D49" s="258" t="s">
        <v>692</v>
      </c>
      <c r="E49" s="279"/>
      <c r="F49" s="348">
        <f>IF(AND(D49=G49,D50=G50),"SHORT",IF(AND(D49=H49,D50=H50),"FLOAT",VLOOKUP(D49,'Resistor References'!AF$4:AG$11,2,FALSE)))</f>
        <v>5</v>
      </c>
      <c r="G49" s="309" t="s">
        <v>221</v>
      </c>
      <c r="H49" s="280" t="s">
        <v>221</v>
      </c>
      <c r="I49" s="355" t="s">
        <v>221</v>
      </c>
      <c r="J49" s="466" t="str">
        <f>IF(AND(D49=G49,D50=G50),"SHORT",IF(AND(H49=D49,H50=D50),"FLOAT","Resistor"))</f>
        <v>Resistor</v>
      </c>
    </row>
    <row r="50" spans="2:10" ht="15" thickBot="1" x14ac:dyDescent="0.25">
      <c r="B50" s="465"/>
      <c r="C50" s="287" t="s">
        <v>219</v>
      </c>
      <c r="D50" s="259" t="str">
        <f>D8</f>
        <v>30/39</v>
      </c>
      <c r="E50" s="288" t="s">
        <v>26</v>
      </c>
      <c r="F50" s="349">
        <f>VLOOKUP(D50,'Resistor References'!O$3:P$6,2,FALSE)</f>
        <v>1</v>
      </c>
      <c r="G50" s="312" t="s">
        <v>221</v>
      </c>
      <c r="H50" s="289" t="s">
        <v>221</v>
      </c>
      <c r="I50" s="356">
        <v>52</v>
      </c>
      <c r="J50" s="467"/>
    </row>
    <row r="51" spans="2:10" ht="15" thickBot="1" x14ac:dyDescent="0.25"/>
    <row r="52" spans="2:10" ht="16.5" thickBot="1" x14ac:dyDescent="0.3">
      <c r="B52" s="473" t="s">
        <v>682</v>
      </c>
      <c r="C52" s="474"/>
      <c r="D52" s="474"/>
      <c r="E52" s="474"/>
      <c r="F52" s="474"/>
      <c r="G52" s="474"/>
      <c r="H52" s="474"/>
      <c r="I52" s="474"/>
      <c r="J52" s="475"/>
    </row>
    <row r="53" spans="2:10" ht="15" thickBot="1" x14ac:dyDescent="0.25">
      <c r="B53" s="271" t="s">
        <v>208</v>
      </c>
      <c r="C53" s="271" t="s">
        <v>21</v>
      </c>
      <c r="D53" s="271" t="s">
        <v>304</v>
      </c>
      <c r="E53" s="271" t="s">
        <v>305</v>
      </c>
      <c r="F53" s="271"/>
      <c r="G53" s="271" t="s">
        <v>685</v>
      </c>
      <c r="H53" s="271" t="s">
        <v>237</v>
      </c>
      <c r="I53" s="456" t="s">
        <v>246</v>
      </c>
      <c r="J53" s="457"/>
    </row>
    <row r="54" spans="2:10" ht="15" thickBot="1" x14ac:dyDescent="0.25">
      <c r="B54" s="307" t="str">
        <f>B$5</f>
        <v>MSEL1</v>
      </c>
      <c r="C54" s="278" t="s">
        <v>221</v>
      </c>
      <c r="D54" s="280" t="s">
        <v>211</v>
      </c>
      <c r="E54" s="280" t="s">
        <v>247</v>
      </c>
      <c r="F54" s="308"/>
      <c r="G54" s="309" t="s">
        <v>248</v>
      </c>
      <c r="H54" s="310" t="s">
        <v>248</v>
      </c>
      <c r="I54" s="458"/>
      <c r="J54" s="459"/>
    </row>
    <row r="55" spans="2:10" ht="15" thickBot="1" x14ac:dyDescent="0.25">
      <c r="B55" s="307" t="str">
        <f>B$7</f>
        <v>MSEL2</v>
      </c>
      <c r="C55" s="294" t="s">
        <v>249</v>
      </c>
      <c r="D55" s="182" t="str">
        <f>IF(D9&lt;4,"N/A",IF(OR(J49="SHORT",J49="FLOAT"),J49,2*F49+MOD(F50,2)))</f>
        <v>N/A</v>
      </c>
      <c r="E55" s="182" t="str">
        <f>IF(OR(J49='Resistor References'!AG$2,J49='Resistor References'!AG$3,'Pin Detect Programming'!F50&lt;2),"OPEN",1)</f>
        <v>OPEN</v>
      </c>
      <c r="F55" s="181"/>
      <c r="G55" s="183" t="e">
        <f>IF(OR(D55="FLOAT",D55="SHORT"),D55,HLOOKUP(D55,'Resistor Selection'!C13:R14,2,FALSE))</f>
        <v>#N/A</v>
      </c>
      <c r="H55" s="311" t="str">
        <f>IF(E55="Open","Open",VLOOKUP(E55,'Resistor Selection'!B$13:AH$30,'Pin Detect Programming'!D55+2,FALSE))</f>
        <v>Open</v>
      </c>
      <c r="I55" s="458"/>
      <c r="J55" s="459"/>
    </row>
    <row r="56" spans="2:10" ht="15" thickBot="1" x14ac:dyDescent="0.25">
      <c r="B56" s="307" t="str">
        <f>B$10</f>
        <v>VSEL</v>
      </c>
      <c r="C56" s="294" t="s">
        <v>221</v>
      </c>
      <c r="D56" s="182" t="s">
        <v>211</v>
      </c>
      <c r="E56" s="182" t="s">
        <v>247</v>
      </c>
      <c r="F56" s="181"/>
      <c r="G56" s="183" t="s">
        <v>248</v>
      </c>
      <c r="H56" s="311" t="s">
        <v>248</v>
      </c>
      <c r="I56" s="458"/>
      <c r="J56" s="459"/>
    </row>
    <row r="57" spans="2:10" ht="15" thickBot="1" x14ac:dyDescent="0.25">
      <c r="B57" s="307" t="str">
        <f>B$13</f>
        <v>ADRSEL</v>
      </c>
      <c r="C57" s="287" t="s">
        <v>221</v>
      </c>
      <c r="D57" s="289" t="s">
        <v>211</v>
      </c>
      <c r="E57" s="289" t="s">
        <v>247</v>
      </c>
      <c r="F57" s="243"/>
      <c r="G57" s="312" t="s">
        <v>248</v>
      </c>
      <c r="H57" s="313" t="s">
        <v>248</v>
      </c>
      <c r="I57" s="460"/>
      <c r="J57" s="461"/>
    </row>
  </sheetData>
  <sheetProtection algorithmName="SHA-512" hashValue="LZRPi+LVTwisb5aqjnt7nIoUC2u6FQyFLsBpqOV0xo8bRUuBSI+kVMmEpdpaLfrHScdH3Fn39Ue/onpXhiCNJw==" saltValue="nm1QyLocMmr/xpXdNf9KFQ==" spinCount="100000" sheet="1" objects="1" scenarios="1"/>
  <dataConsolidate/>
  <mergeCells count="29">
    <mergeCell ref="B40:J40"/>
    <mergeCell ref="B28:J28"/>
    <mergeCell ref="B52:J52"/>
    <mergeCell ref="P2:R2"/>
    <mergeCell ref="B5:B6"/>
    <mergeCell ref="J5:J6"/>
    <mergeCell ref="B16:J16"/>
    <mergeCell ref="B10:B12"/>
    <mergeCell ref="J10:J12"/>
    <mergeCell ref="B13:B14"/>
    <mergeCell ref="J13:J14"/>
    <mergeCell ref="B3:J3"/>
    <mergeCell ref="C2:J2"/>
    <mergeCell ref="I53:J57"/>
    <mergeCell ref="L2:N2"/>
    <mergeCell ref="B37:B38"/>
    <mergeCell ref="J37:J38"/>
    <mergeCell ref="I41:J45"/>
    <mergeCell ref="B47:J47"/>
    <mergeCell ref="B49:B50"/>
    <mergeCell ref="J49:J50"/>
    <mergeCell ref="I17:J21"/>
    <mergeCell ref="B23:J23"/>
    <mergeCell ref="B25:B26"/>
    <mergeCell ref="J25:J26"/>
    <mergeCell ref="I29:J33"/>
    <mergeCell ref="B35:J35"/>
    <mergeCell ref="B7:B9"/>
    <mergeCell ref="J7:J9"/>
  </mergeCells>
  <conditionalFormatting sqref="D18">
    <cfRule type="cellIs" dxfId="89" priority="47" stopIfTrue="1" operator="equal">
      <formula>$H$4</formula>
    </cfRule>
    <cfRule type="cellIs" dxfId="88" priority="48" stopIfTrue="1" operator="equal">
      <formula>$G$4</formula>
    </cfRule>
    <cfRule type="cellIs" dxfId="87" priority="49" operator="greaterThan">
      <formula>29.5</formula>
    </cfRule>
  </conditionalFormatting>
  <conditionalFormatting sqref="D19">
    <cfRule type="cellIs" dxfId="86" priority="44" stopIfTrue="1" operator="equal">
      <formula>$H$4</formula>
    </cfRule>
    <cfRule type="cellIs" dxfId="85" priority="45" stopIfTrue="1" operator="equal">
      <formula>$G$4</formula>
    </cfRule>
    <cfRule type="cellIs" dxfId="84" priority="46" operator="greaterThan">
      <formula>29.5</formula>
    </cfRule>
  </conditionalFormatting>
  <conditionalFormatting sqref="D20">
    <cfRule type="cellIs" dxfId="83" priority="41" stopIfTrue="1" operator="equal">
      <formula>$H$4</formula>
    </cfRule>
    <cfRule type="cellIs" dxfId="82" priority="42" stopIfTrue="1" operator="equal">
      <formula>$G$4</formula>
    </cfRule>
    <cfRule type="cellIs" dxfId="81" priority="43" operator="greaterThan">
      <formula>29.5</formula>
    </cfRule>
  </conditionalFormatting>
  <conditionalFormatting sqref="D21">
    <cfRule type="cellIs" dxfId="80" priority="38" stopIfTrue="1" operator="equal">
      <formula>$H$4</formula>
    </cfRule>
    <cfRule type="cellIs" dxfId="79" priority="39" stopIfTrue="1" operator="equal">
      <formula>$G$4</formula>
    </cfRule>
    <cfRule type="cellIs" dxfId="78" priority="40" operator="greaterThan">
      <formula>29.5</formula>
    </cfRule>
  </conditionalFormatting>
  <conditionalFormatting sqref="D31">
    <cfRule type="cellIs" dxfId="77" priority="35" stopIfTrue="1" operator="equal">
      <formula>$H$4</formula>
    </cfRule>
    <cfRule type="cellIs" dxfId="76" priority="36" stopIfTrue="1" operator="equal">
      <formula>$G$4</formula>
    </cfRule>
    <cfRule type="cellIs" dxfId="75" priority="37" operator="greaterThan">
      <formula>29.5</formula>
    </cfRule>
  </conditionalFormatting>
  <conditionalFormatting sqref="D43">
    <cfRule type="cellIs" dxfId="74" priority="32" stopIfTrue="1" operator="equal">
      <formula>$H$4</formula>
    </cfRule>
    <cfRule type="cellIs" dxfId="73" priority="33" stopIfTrue="1" operator="equal">
      <formula>$G$4</formula>
    </cfRule>
    <cfRule type="cellIs" dxfId="72" priority="34" operator="greaterThan">
      <formula>29.5</formula>
    </cfRule>
  </conditionalFormatting>
  <conditionalFormatting sqref="D55">
    <cfRule type="cellIs" dxfId="71" priority="29" stopIfTrue="1" operator="equal">
      <formula>$H$4</formula>
    </cfRule>
    <cfRule type="cellIs" dxfId="70" priority="30" stopIfTrue="1" operator="equal">
      <formula>$G$4</formula>
    </cfRule>
    <cfRule type="cellIs" dxfId="69" priority="31" operator="greaterThan">
      <formula>29.5</formula>
    </cfRule>
  </conditionalFormatting>
  <conditionalFormatting sqref="Q4">
    <cfRule type="expression" dxfId="68" priority="22">
      <formula>"K3=$C$4"</formula>
    </cfRule>
  </conditionalFormatting>
  <conditionalFormatting sqref="R4">
    <cfRule type="expression" dxfId="67" priority="21">
      <formula>"K3=$C$4"</formula>
    </cfRule>
  </conditionalFormatting>
  <conditionalFormatting sqref="D11">
    <cfRule type="cellIs" dxfId="66" priority="16" operator="notEqual">
      <formula>Vout</formula>
    </cfRule>
  </conditionalFormatting>
  <conditionalFormatting sqref="Q5:Q35">
    <cfRule type="cellIs" dxfId="65" priority="19" operator="greaterThan">
      <formula>ILOOP_trgt</formula>
    </cfRule>
  </conditionalFormatting>
  <conditionalFormatting sqref="D6">
    <cfRule type="cellIs" dxfId="64" priority="17" operator="notEqual">
      <formula>fsw</formula>
    </cfRule>
  </conditionalFormatting>
  <conditionalFormatting sqref="D12">
    <cfRule type="cellIs" dxfId="63" priority="15" operator="notEqual">
      <formula>VOSL</formula>
    </cfRule>
  </conditionalFormatting>
  <conditionalFormatting sqref="P4:P35">
    <cfRule type="cellIs" dxfId="62" priority="14" operator="equal">
      <formula>$D$5</formula>
    </cfRule>
  </conditionalFormatting>
  <conditionalFormatting sqref="D37">
    <cfRule type="expression" dxfId="61" priority="13">
      <formula>NOT(AND(ISNUMBER(FIND($D$9,$D$37)),IF(ISNUMBER(FIND($D$9,$D$37)),FIND($D$9,$D$37)&gt;3,0)))</formula>
    </cfRule>
  </conditionalFormatting>
  <conditionalFormatting sqref="D49">
    <cfRule type="expression" dxfId="60" priority="12">
      <formula>NOT(AND(ISNUMBER(FIND($D$9,$D$49)),IF(ISNUMBER(FIND($D$9,$D$49)),FIND($D$9,$D$49)&gt;3,0)))</formula>
    </cfRule>
  </conditionalFormatting>
  <conditionalFormatting sqref="D25">
    <cfRule type="expression" dxfId="59" priority="11">
      <formula>NOT(AND(ISNUMBER(FIND($D$9,$D$25)),IF(ISNUMBER(FIND($D$9,$D$25)),FIND($D$9,$D$25)&gt;3,0)))</formula>
    </cfRule>
  </conditionalFormatting>
  <conditionalFormatting sqref="D26">
    <cfRule type="cellIs" dxfId="58" priority="10" operator="notEqual">
      <formula>$D$8</formula>
    </cfRule>
  </conditionalFormatting>
  <conditionalFormatting sqref="D38">
    <cfRule type="cellIs" dxfId="57" priority="9" operator="notEqual">
      <formula>$D$8</formula>
    </cfRule>
  </conditionalFormatting>
  <conditionalFormatting sqref="D50">
    <cfRule type="cellIs" dxfId="56" priority="8" operator="notEqual">
      <formula>$D$8</formula>
    </cfRule>
  </conditionalFormatting>
  <conditionalFormatting sqref="B47:J47 B49 D49:J49 B50:J51 B54:J57 B53:C53 F53 B48:C48 I48:J48 H53:J53 E48">
    <cfRule type="expression" dxfId="55" priority="7">
      <formula>$D$9&lt;&gt;4</formula>
    </cfRule>
  </conditionalFormatting>
  <conditionalFormatting sqref="B35:J35 B37 D37:J37 B38:J39 B42:J45 B41:C41 F41 B36:C36 I36:J36 H41:J41 E36">
    <cfRule type="expression" dxfId="54" priority="6">
      <formula>$D$9&lt;3</formula>
    </cfRule>
  </conditionalFormatting>
  <conditionalFormatting sqref="B23:J23 B30:J33 B29:C29 F29 B25:J27 B24:E24 I24:J24 H29:J29">
    <cfRule type="expression" dxfId="53" priority="5">
      <formula>$D$9&lt;2</formula>
    </cfRule>
  </conditionalFormatting>
  <conditionalFormatting sqref="C37">
    <cfRule type="expression" dxfId="52" priority="4">
      <formula>$D$9&lt;2</formula>
    </cfRule>
  </conditionalFormatting>
  <conditionalFormatting sqref="C49">
    <cfRule type="expression" dxfId="51" priority="3">
      <formula>$D$9&lt;2</formula>
    </cfRule>
  </conditionalFormatting>
  <conditionalFormatting sqref="D36">
    <cfRule type="expression" dxfId="50" priority="2">
      <formula>$D$9&lt;2</formula>
    </cfRule>
  </conditionalFormatting>
  <conditionalFormatting sqref="D48">
    <cfRule type="expression" dxfId="49" priority="1">
      <formula>$D$9&lt;2</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27" operator="greaterThan" id="{456142BB-AD7D-493F-88C2-9F6F4383311F}">
            <xm:f>'Resistor References'!$X$18</xm:f>
            <x14:dxf>
              <font>
                <color rgb="FF9C0006"/>
              </font>
              <fill>
                <patternFill>
                  <bgColor rgb="FFFFC7CE"/>
                </patternFill>
              </fill>
            </x14:dxf>
          </x14:cfRule>
          <x14:cfRule type="cellIs" priority="28" operator="lessThan" id="{691D62A3-AD42-4D4C-B5B2-A86356ADB033}">
            <xm:f>'Resistor References'!$X$3</xm:f>
            <x14:dxf>
              <font>
                <color rgb="FF9C0006"/>
              </font>
              <fill>
                <patternFill>
                  <bgColor rgb="FFFFC7CE"/>
                </patternFill>
              </fill>
            </x14:dxf>
          </x14:cfRule>
          <xm:sqref>D11</xm:sqref>
        </x14:conditionalFormatting>
        <x14:conditionalFormatting xmlns:xm="http://schemas.microsoft.com/office/excel/2006/main">
          <x14:cfRule type="cellIs" priority="56" operator="greaterThan" id="{4A4205D8-AD0D-4981-A583-BB20AE834379}">
            <xm:f>'Device Calculator'!#REF!</xm:f>
            <x14:dxf>
              <font>
                <color rgb="FF9C0006"/>
              </font>
              <fill>
                <patternFill>
                  <bgColor rgb="FFFFC7CE"/>
                </patternFill>
              </fill>
            </x14:dxf>
          </x14:cfRule>
          <xm:sqref>R35</xm:sqref>
        </x14:conditionalFormatting>
        <x14:conditionalFormatting xmlns:xm="http://schemas.microsoft.com/office/excel/2006/main">
          <x14:cfRule type="cellIs" priority="57" operator="greaterThan" id="{962165AF-371E-429A-9EEB-1504A04499E3}">
            <xm:f>'Device Calculator'!$M80</xm:f>
            <x14:dxf>
              <font>
                <color rgb="FF9C0006"/>
              </font>
              <fill>
                <patternFill>
                  <bgColor rgb="FFFFC7CE"/>
                </patternFill>
              </fill>
            </x14:dxf>
          </x14:cfRule>
          <xm:sqref>R5:R11</xm:sqref>
        </x14:conditionalFormatting>
        <x14:conditionalFormatting xmlns:xm="http://schemas.microsoft.com/office/excel/2006/main">
          <x14:cfRule type="cellIs" priority="63" operator="greaterThan" id="{962165AF-371E-429A-9EEB-1504A04499E3}">
            <xm:f>'Device Calculator'!$M99</xm:f>
            <x14:dxf>
              <font>
                <color rgb="FF9C0006"/>
              </font>
              <fill>
                <patternFill>
                  <bgColor rgb="FFFFC7CE"/>
                </patternFill>
              </fill>
            </x14:dxf>
          </x14:cfRule>
          <xm:sqref>R21:R33</xm:sqref>
        </x14:conditionalFormatting>
        <x14:conditionalFormatting xmlns:xm="http://schemas.microsoft.com/office/excel/2006/main">
          <x14:cfRule type="cellIs" priority="93" operator="greaterThan" id="{962165AF-371E-429A-9EEB-1504A04499E3}">
            <xm:f>'Device Calculator'!#REF!</xm:f>
            <x14:dxf>
              <font>
                <color rgb="FF9C0006"/>
              </font>
              <fill>
                <patternFill>
                  <bgColor rgb="FFFFC7CE"/>
                </patternFill>
              </fill>
            </x14:dxf>
          </x14:cfRule>
          <xm:sqref>R34</xm:sqref>
        </x14:conditionalFormatting>
        <x14:conditionalFormatting xmlns:xm="http://schemas.microsoft.com/office/excel/2006/main">
          <x14:cfRule type="cellIs" priority="122" operator="greaterThan" id="{962165AF-371E-429A-9EEB-1504A04499E3}">
            <xm:f>'Device Calculator'!$M89</xm:f>
            <x14:dxf>
              <font>
                <color rgb="FF9C0006"/>
              </font>
              <fill>
                <patternFill>
                  <bgColor rgb="FFFFC7CE"/>
                </patternFill>
              </fill>
            </x14:dxf>
          </x14:cfRule>
          <xm:sqref>R12:R20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200-000000000000}">
          <x14:formula1>
            <xm:f>'Resistor References'!$O$3:$O$6</xm:f>
          </x14:formula1>
          <xm:sqref>D50 D38 D26 D8</xm:sqref>
        </x14:dataValidation>
        <x14:dataValidation type="list" allowBlank="1" showInputMessage="1" showErrorMessage="1" xr:uid="{00000000-0002-0000-0200-000001000000}">
          <x14:formula1>
            <xm:f>'Resistor References'!$G$2:$G$35</xm:f>
          </x14:formula1>
          <xm:sqref>D5</xm:sqref>
        </x14:dataValidation>
        <x14:dataValidation type="list" allowBlank="1" showInputMessage="1" showErrorMessage="1" xr:uid="{00000000-0002-0000-0200-000002000000}">
          <x14:formula1>
            <xm:f>'Resistor References'!$AB$3:$AB$11</xm:f>
          </x14:formula1>
          <xm:sqref>D14</xm:sqref>
        </x14:dataValidation>
        <x14:dataValidation type="list" allowBlank="1" showInputMessage="1" showErrorMessage="1" xr:uid="{00000000-0002-0000-0200-000003000000}">
          <x14:formula1>
            <xm:f>'Resistor References'!$Z$2:$Z$32</xm:f>
          </x14:formula1>
          <xm:sqref>D13</xm:sqref>
        </x14:dataValidation>
        <x14:dataValidation type="list" allowBlank="1" showInputMessage="1" showErrorMessage="1" xr:uid="{00000000-0002-0000-0200-000004000000}">
          <x14:formula1>
            <xm:f>'Resistor References'!$S$2:$S$17</xm:f>
          </x14:formula1>
          <xm:sqref>D10</xm:sqref>
        </x14:dataValidation>
        <x14:dataValidation type="list" allowBlank="1" showInputMessage="1" showErrorMessage="1" xr:uid="{00000000-0002-0000-0200-000005000000}">
          <x14:formula1>
            <xm:f>'Resistor References'!$X$3:$X$19</xm:f>
          </x14:formula1>
          <xm:sqref>D11</xm:sqref>
        </x14:dataValidation>
        <x14:dataValidation type="list" allowBlank="1" showInputMessage="1" showErrorMessage="1" xr:uid="{00000000-0002-0000-0200-000006000000}">
          <x14:formula1>
            <xm:f>'Resistor References'!$Q$3:$Q$6</xm:f>
          </x14:formula1>
          <xm:sqref>D9</xm:sqref>
        </x14:dataValidation>
        <x14:dataValidation type="list" allowBlank="1" showInputMessage="1" showErrorMessage="1" xr:uid="{00000000-0002-0000-0200-000007000000}">
          <x14:formula1>
            <xm:f>'Resistor References'!$M$3:$M$10</xm:f>
          </x14:formula1>
          <xm:sqref>D7</xm:sqref>
        </x14:dataValidation>
        <x14:dataValidation type="list" allowBlank="1" showInputMessage="1" showErrorMessage="1" xr:uid="{00000000-0002-0000-0200-000008000000}">
          <x14:formula1>
            <xm:f>'Resistor References'!$K$3:$K$10</xm:f>
          </x14:formula1>
          <xm:sqref>D6</xm:sqref>
        </x14:dataValidation>
        <x14:dataValidation type="list" allowBlank="1" showInputMessage="1" showErrorMessage="1" xr:uid="{00000000-0002-0000-0200-000009000000}">
          <x14:formula1>
            <xm:f>'Resistor References'!$AE$5:$AE$6</xm:f>
          </x14:formula1>
          <xm:sqref>D37</xm:sqref>
        </x14:dataValidation>
        <x14:dataValidation type="list" allowBlank="1" showInputMessage="1" showErrorMessage="1" xr:uid="{00000000-0002-0000-0200-00000A000000}">
          <x14:formula1>
            <xm:f>'Resistor References'!$AE$7</xm:f>
          </x14:formula1>
          <xm:sqref>D49</xm:sqref>
        </x14:dataValidation>
        <x14:dataValidation type="list" allowBlank="1" showInputMessage="1" showErrorMessage="1" xr:uid="{00000000-0002-0000-0200-00000B000000}">
          <x14:formula1>
            <xm:f>'Resistor References'!$AE$2:$AE$4</xm:f>
          </x14:formula1>
          <xm:sqref>D25</xm:sqref>
        </x14:dataValidation>
        <x14:dataValidation type="list" allowBlank="1" showInputMessage="1" showErrorMessage="1" xr:uid="{00000000-0002-0000-0200-00000C000000}">
          <x14:formula1>
            <xm:f>'Resistor References'!$A$2:$A$4</xm:f>
          </x14:formula1>
          <xm:sqref>C2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O63"/>
  <sheetViews>
    <sheetView topLeftCell="D1" zoomScale="85" zoomScaleNormal="85" workbookViewId="0">
      <pane ySplit="1" topLeftCell="A2" activePane="bottomLeft" state="frozen"/>
      <selection activeCell="T16" sqref="T16"/>
      <selection pane="bottomLeft" activeCell="T16" sqref="T16"/>
    </sheetView>
  </sheetViews>
  <sheetFormatPr defaultColWidth="9.140625" defaultRowHeight="15" x14ac:dyDescent="0.25"/>
  <cols>
    <col min="1" max="1" width="15.28515625" style="41" customWidth="1"/>
    <col min="2" max="2" width="15.28515625" style="41" bestFit="1" customWidth="1"/>
    <col min="3" max="3" width="20.28515625" style="41" customWidth="1"/>
    <col min="4" max="4" width="50" style="41" customWidth="1"/>
    <col min="5" max="5" width="38.85546875" style="41" customWidth="1"/>
    <col min="6" max="6" width="24.42578125" style="42" customWidth="1"/>
    <col min="7" max="7" width="16.42578125" style="42" customWidth="1"/>
    <col min="8" max="8" width="14" style="43" customWidth="1"/>
    <col min="9" max="9" width="27.7109375" style="31" bestFit="1" customWidth="1"/>
    <col min="10" max="15" width="9.140625" style="22"/>
    <col min="16" max="16384" width="9.140625" style="17"/>
  </cols>
  <sheetData>
    <row r="1" spans="1:15" ht="45.75" thickBot="1" x14ac:dyDescent="0.3">
      <c r="A1" s="318" t="s">
        <v>208</v>
      </c>
      <c r="B1" s="318" t="s">
        <v>308</v>
      </c>
      <c r="C1" s="318" t="s">
        <v>382</v>
      </c>
      <c r="D1" s="318" t="s">
        <v>383</v>
      </c>
      <c r="E1" s="318" t="s">
        <v>384</v>
      </c>
      <c r="F1" s="319" t="s">
        <v>385</v>
      </c>
      <c r="G1" s="319" t="s">
        <v>386</v>
      </c>
      <c r="H1" s="320" t="s">
        <v>387</v>
      </c>
      <c r="I1" s="16" t="s">
        <v>388</v>
      </c>
      <c r="J1" s="17"/>
      <c r="K1" s="17"/>
      <c r="L1" s="17"/>
      <c r="M1" s="17"/>
      <c r="N1" s="17"/>
      <c r="O1" s="17"/>
    </row>
    <row r="2" spans="1:15" ht="13.9" customHeight="1" x14ac:dyDescent="0.25">
      <c r="A2" s="482" t="s">
        <v>389</v>
      </c>
      <c r="B2" s="483"/>
      <c r="C2" s="483"/>
      <c r="D2" s="483"/>
      <c r="E2" s="483"/>
      <c r="F2" s="483"/>
      <c r="G2" s="483"/>
      <c r="H2" s="484"/>
      <c r="I2" s="16"/>
      <c r="J2" s="17"/>
      <c r="K2" s="17"/>
      <c r="L2" s="17"/>
      <c r="M2" s="17"/>
      <c r="N2" s="17"/>
      <c r="O2" s="17"/>
    </row>
    <row r="3" spans="1:15" s="22" customFormat="1" ht="120" x14ac:dyDescent="0.25">
      <c r="A3" s="18">
        <v>30</v>
      </c>
      <c r="B3" s="18" t="s">
        <v>223</v>
      </c>
      <c r="C3" s="19" t="s">
        <v>390</v>
      </c>
      <c r="D3" s="20" t="s">
        <v>391</v>
      </c>
      <c r="E3" s="20"/>
      <c r="F3" s="165" t="str">
        <f>CONCATENATE(Concatenation!$B$6, Concatenation!$B$7)</f>
        <v>Top Resistor: 12100
Bottom Resistor: 21500</v>
      </c>
      <c r="G3" s="165" t="s">
        <v>667</v>
      </c>
      <c r="H3" s="21" t="s">
        <v>248</v>
      </c>
      <c r="I3" s="14"/>
    </row>
    <row r="4" spans="1:15" s="22" customFormat="1" ht="45" x14ac:dyDescent="0.25">
      <c r="A4" s="23">
        <v>33</v>
      </c>
      <c r="B4" s="18" t="s">
        <v>392</v>
      </c>
      <c r="C4" s="19" t="s">
        <v>393</v>
      </c>
      <c r="D4" s="20" t="s">
        <v>394</v>
      </c>
      <c r="E4" s="20" t="s">
        <v>394</v>
      </c>
      <c r="F4" s="165"/>
      <c r="G4" s="165"/>
      <c r="H4" s="21" t="s">
        <v>248</v>
      </c>
      <c r="I4" s="14"/>
    </row>
    <row r="5" spans="1:15" s="22" customFormat="1" ht="75" x14ac:dyDescent="0.25">
      <c r="A5" s="18">
        <v>33</v>
      </c>
      <c r="B5" s="18" t="s">
        <v>392</v>
      </c>
      <c r="C5" s="19" t="s">
        <v>393</v>
      </c>
      <c r="D5" s="24" t="s">
        <v>395</v>
      </c>
      <c r="E5" s="24" t="s">
        <v>396</v>
      </c>
      <c r="F5" s="166"/>
      <c r="G5" s="166"/>
      <c r="H5" s="21" t="s">
        <v>248</v>
      </c>
      <c r="I5" s="25"/>
    </row>
    <row r="6" spans="1:15" x14ac:dyDescent="0.25">
      <c r="A6" s="26"/>
      <c r="B6" s="26"/>
      <c r="C6" s="27"/>
      <c r="D6" s="28"/>
      <c r="E6" s="28"/>
      <c r="F6" s="29"/>
      <c r="G6" s="29"/>
      <c r="H6" s="30"/>
      <c r="J6" s="17"/>
      <c r="K6" s="17"/>
      <c r="L6" s="17"/>
      <c r="M6" s="17"/>
      <c r="N6" s="17"/>
      <c r="O6" s="17"/>
    </row>
    <row r="7" spans="1:15" x14ac:dyDescent="0.25">
      <c r="A7" s="26"/>
      <c r="B7" s="26"/>
      <c r="C7" s="27"/>
      <c r="D7" s="28"/>
      <c r="E7" s="28"/>
      <c r="F7" s="29"/>
      <c r="G7" s="29"/>
      <c r="H7" s="30"/>
      <c r="J7" s="17"/>
      <c r="K7" s="17"/>
      <c r="L7" s="17"/>
      <c r="M7" s="17"/>
      <c r="N7" s="17"/>
      <c r="O7" s="17"/>
    </row>
    <row r="8" spans="1:15" s="22" customFormat="1" x14ac:dyDescent="0.25">
      <c r="A8" s="481" t="s">
        <v>397</v>
      </c>
      <c r="B8" s="481"/>
      <c r="C8" s="481"/>
      <c r="D8" s="481"/>
      <c r="E8" s="481"/>
      <c r="F8" s="481"/>
      <c r="G8" s="481"/>
      <c r="H8" s="481"/>
      <c r="I8" s="31"/>
    </row>
    <row r="9" spans="1:15" s="22" customFormat="1" ht="135" x14ac:dyDescent="0.25">
      <c r="A9" s="18">
        <v>32</v>
      </c>
      <c r="B9" s="18" t="s">
        <v>215</v>
      </c>
      <c r="C9" s="20" t="s">
        <v>398</v>
      </c>
      <c r="D9" s="20" t="s">
        <v>399</v>
      </c>
      <c r="E9" s="24"/>
      <c r="F9" s="165" t="str">
        <f>CONCATENATE(Concatenation!$F$6, Concatenation!$F$7)</f>
        <v>Top Resistor: Open
Bottom Resistor: 17800</v>
      </c>
      <c r="G9" s="165" t="s">
        <v>667</v>
      </c>
      <c r="H9" s="21" t="s">
        <v>248</v>
      </c>
      <c r="I9" s="25"/>
    </row>
    <row r="10" spans="1:15" ht="120" x14ac:dyDescent="0.25">
      <c r="A10" s="18">
        <v>29</v>
      </c>
      <c r="B10" s="18" t="s">
        <v>216</v>
      </c>
      <c r="C10" s="20" t="s">
        <v>400</v>
      </c>
      <c r="D10" s="20" t="s">
        <v>401</v>
      </c>
      <c r="E10" s="20"/>
      <c r="F10" s="165" t="str">
        <f>CONCATENATE(Concatenation!$J$6, Concatenation!$J$7)</f>
        <v>Top Resistor: Open
Bottom Resistor: 10000</v>
      </c>
      <c r="G10" s="165" t="s">
        <v>667</v>
      </c>
      <c r="H10" s="21" t="s">
        <v>248</v>
      </c>
      <c r="I10" s="32"/>
      <c r="J10" s="17"/>
      <c r="K10" s="17"/>
      <c r="L10" s="17"/>
      <c r="M10" s="17"/>
      <c r="N10" s="17"/>
      <c r="O10" s="17"/>
    </row>
    <row r="11" spans="1:15" ht="180" x14ac:dyDescent="0.25">
      <c r="A11" s="18">
        <v>31</v>
      </c>
      <c r="B11" s="18" t="s">
        <v>229</v>
      </c>
      <c r="C11" s="20" t="s">
        <v>402</v>
      </c>
      <c r="D11" s="20" t="s">
        <v>403</v>
      </c>
      <c r="E11" s="20"/>
      <c r="F11" s="165" t="str">
        <f>CONCATENATE(Concatenation!$N$6, Concatenation!$N$7)</f>
        <v>Top Resistor: Open
Bottom Resistor: FLOAT</v>
      </c>
      <c r="G11" s="165" t="s">
        <v>667</v>
      </c>
      <c r="H11" s="21" t="s">
        <v>248</v>
      </c>
      <c r="I11" s="32"/>
      <c r="J11" s="17"/>
      <c r="K11" s="17"/>
      <c r="L11" s="17"/>
      <c r="M11" s="17"/>
      <c r="N11" s="17"/>
      <c r="O11" s="17"/>
    </row>
    <row r="12" spans="1:15" ht="60" x14ac:dyDescent="0.25">
      <c r="A12" s="18" t="s">
        <v>404</v>
      </c>
      <c r="B12" s="20" t="s">
        <v>405</v>
      </c>
      <c r="C12" s="33"/>
      <c r="D12" s="20" t="s">
        <v>406</v>
      </c>
      <c r="E12" s="20" t="s">
        <v>407</v>
      </c>
      <c r="F12" s="165"/>
      <c r="G12" s="165"/>
      <c r="H12" s="21" t="s">
        <v>248</v>
      </c>
      <c r="I12" s="32"/>
      <c r="J12" s="17"/>
      <c r="K12" s="17"/>
      <c r="L12" s="17"/>
      <c r="M12" s="17"/>
      <c r="N12" s="17"/>
      <c r="O12" s="17"/>
    </row>
    <row r="13" spans="1:15" s="22" customFormat="1" ht="105" x14ac:dyDescent="0.25">
      <c r="A13" s="18">
        <v>34</v>
      </c>
      <c r="B13" s="20" t="s">
        <v>408</v>
      </c>
      <c r="C13" s="20" t="s">
        <v>409</v>
      </c>
      <c r="D13" s="24" t="s">
        <v>410</v>
      </c>
      <c r="E13" s="24" t="s">
        <v>411</v>
      </c>
      <c r="F13" s="166"/>
      <c r="G13" s="166"/>
      <c r="H13" s="21" t="s">
        <v>544</v>
      </c>
      <c r="I13" s="25"/>
    </row>
    <row r="14" spans="1:15" s="22" customFormat="1" ht="105" x14ac:dyDescent="0.25">
      <c r="A14" s="18">
        <v>34</v>
      </c>
      <c r="B14" s="18" t="s">
        <v>408</v>
      </c>
      <c r="C14" s="20" t="s">
        <v>409</v>
      </c>
      <c r="D14" s="24" t="s">
        <v>412</v>
      </c>
      <c r="E14" s="24"/>
      <c r="F14" s="167"/>
      <c r="G14" s="167"/>
      <c r="H14" s="21" t="s">
        <v>544</v>
      </c>
      <c r="I14" s="25"/>
    </row>
    <row r="15" spans="1:15" s="22" customFormat="1" ht="30" customHeight="1" x14ac:dyDescent="0.25">
      <c r="A15" s="18">
        <v>35</v>
      </c>
      <c r="B15" s="20" t="s">
        <v>413</v>
      </c>
      <c r="C15" s="20" t="s">
        <v>414</v>
      </c>
      <c r="D15" s="24" t="s">
        <v>415</v>
      </c>
      <c r="E15" s="24"/>
      <c r="F15" s="166"/>
      <c r="G15" s="166"/>
      <c r="H15" s="21" t="s">
        <v>544</v>
      </c>
      <c r="I15" s="25"/>
    </row>
    <row r="16" spans="1:15" s="22" customFormat="1" ht="60" x14ac:dyDescent="0.25">
      <c r="A16" s="18">
        <v>35</v>
      </c>
      <c r="B16" s="20" t="s">
        <v>413</v>
      </c>
      <c r="C16" s="20" t="s">
        <v>414</v>
      </c>
      <c r="D16" s="24" t="s">
        <v>416</v>
      </c>
      <c r="E16" s="24" t="s">
        <v>417</v>
      </c>
      <c r="F16" s="166"/>
      <c r="G16" s="166"/>
      <c r="H16" s="21" t="s">
        <v>545</v>
      </c>
      <c r="I16" s="25"/>
    </row>
    <row r="17" spans="1:15" s="22" customFormat="1" ht="45" x14ac:dyDescent="0.25">
      <c r="A17" s="18">
        <v>27</v>
      </c>
      <c r="B17" s="20" t="s">
        <v>418</v>
      </c>
      <c r="C17" s="20" t="s">
        <v>419</v>
      </c>
      <c r="D17" s="24" t="s">
        <v>420</v>
      </c>
      <c r="E17" s="24"/>
      <c r="F17" s="166"/>
      <c r="G17" s="166"/>
      <c r="H17" s="21" t="s">
        <v>544</v>
      </c>
      <c r="I17" s="25"/>
    </row>
    <row r="18" spans="1:15" s="22" customFormat="1" ht="60" x14ac:dyDescent="0.25">
      <c r="A18" s="18">
        <v>27</v>
      </c>
      <c r="B18" s="20" t="s">
        <v>418</v>
      </c>
      <c r="C18" s="20" t="s">
        <v>419</v>
      </c>
      <c r="D18" s="24" t="s">
        <v>421</v>
      </c>
      <c r="E18" s="24"/>
      <c r="F18" s="166"/>
      <c r="G18" s="166"/>
      <c r="H18" s="21" t="s">
        <v>545</v>
      </c>
      <c r="I18" s="25"/>
    </row>
    <row r="19" spans="1:15" s="22" customFormat="1" ht="30" x14ac:dyDescent="0.25">
      <c r="A19" s="18">
        <v>1</v>
      </c>
      <c r="B19" s="20" t="s">
        <v>422</v>
      </c>
      <c r="C19" s="20" t="s">
        <v>423</v>
      </c>
      <c r="D19" s="24" t="s">
        <v>424</v>
      </c>
      <c r="E19" s="24" t="s">
        <v>425</v>
      </c>
      <c r="F19" s="166"/>
      <c r="G19" s="166"/>
      <c r="H19" s="21" t="s">
        <v>544</v>
      </c>
      <c r="I19" s="25"/>
    </row>
    <row r="20" spans="1:15" s="22" customFormat="1" ht="45" x14ac:dyDescent="0.25">
      <c r="A20" s="18">
        <v>38</v>
      </c>
      <c r="B20" s="20" t="s">
        <v>426</v>
      </c>
      <c r="C20" s="20" t="s">
        <v>427</v>
      </c>
      <c r="D20" s="24" t="s">
        <v>428</v>
      </c>
      <c r="E20" s="24"/>
      <c r="F20" s="166"/>
      <c r="G20" s="166"/>
      <c r="H20" s="21" t="s">
        <v>544</v>
      </c>
      <c r="I20" s="25"/>
    </row>
    <row r="21" spans="1:15" s="22" customFormat="1" ht="75" x14ac:dyDescent="0.25">
      <c r="A21" s="18" t="s">
        <v>429</v>
      </c>
      <c r="B21" s="20" t="s">
        <v>430</v>
      </c>
      <c r="C21" s="20" t="s">
        <v>431</v>
      </c>
      <c r="D21" s="24" t="s">
        <v>677</v>
      </c>
      <c r="E21" s="24"/>
      <c r="F21" s="166"/>
      <c r="G21" s="166"/>
      <c r="H21" s="21" t="s">
        <v>544</v>
      </c>
      <c r="I21" s="25"/>
    </row>
    <row r="22" spans="1:15" s="22" customFormat="1" x14ac:dyDescent="0.25">
      <c r="A22" s="26"/>
      <c r="B22" s="26"/>
      <c r="C22" s="27"/>
      <c r="D22" s="27"/>
      <c r="E22" s="27"/>
      <c r="F22" s="34"/>
      <c r="G22" s="34"/>
      <c r="H22" s="30"/>
      <c r="I22" s="31"/>
      <c r="M22" s="35"/>
    </row>
    <row r="23" spans="1:15" s="22" customFormat="1" x14ac:dyDescent="0.25">
      <c r="A23" s="26"/>
      <c r="B23" s="26"/>
      <c r="C23" s="27"/>
      <c r="D23" s="27"/>
      <c r="E23" s="27"/>
      <c r="F23" s="34"/>
      <c r="G23" s="34"/>
      <c r="H23" s="36"/>
      <c r="I23" s="31"/>
      <c r="M23" s="35"/>
    </row>
    <row r="24" spans="1:15" s="22" customFormat="1" x14ac:dyDescent="0.25">
      <c r="A24" s="481" t="s">
        <v>432</v>
      </c>
      <c r="B24" s="481"/>
      <c r="C24" s="481"/>
      <c r="D24" s="481"/>
      <c r="E24" s="481"/>
      <c r="F24" s="481"/>
      <c r="G24" s="481"/>
      <c r="H24" s="481"/>
      <c r="I24" s="31"/>
    </row>
    <row r="25" spans="1:15" s="22" customFormat="1" ht="45" x14ac:dyDescent="0.25">
      <c r="A25" s="20">
        <v>7</v>
      </c>
      <c r="B25" s="20" t="s">
        <v>433</v>
      </c>
      <c r="C25" s="19" t="s">
        <v>434</v>
      </c>
      <c r="D25" s="20" t="s">
        <v>435</v>
      </c>
      <c r="E25" s="24"/>
      <c r="F25" s="166"/>
      <c r="G25" s="166"/>
      <c r="H25" s="21" t="s">
        <v>544</v>
      </c>
      <c r="I25" s="25"/>
    </row>
    <row r="26" spans="1:15" s="22" customFormat="1" ht="45" x14ac:dyDescent="0.25">
      <c r="A26" s="20">
        <v>7</v>
      </c>
      <c r="B26" s="20" t="s">
        <v>433</v>
      </c>
      <c r="C26" s="19" t="s">
        <v>434</v>
      </c>
      <c r="D26" s="24" t="s">
        <v>436</v>
      </c>
      <c r="E26" s="24" t="s">
        <v>437</v>
      </c>
      <c r="F26" s="166"/>
      <c r="G26" s="166"/>
      <c r="H26" s="21" t="s">
        <v>544</v>
      </c>
      <c r="I26" s="25"/>
    </row>
    <row r="27" spans="1:15" s="22" customFormat="1" ht="60" x14ac:dyDescent="0.25">
      <c r="A27" s="20" t="s">
        <v>438</v>
      </c>
      <c r="B27" s="20" t="s">
        <v>439</v>
      </c>
      <c r="C27" s="24" t="s">
        <v>440</v>
      </c>
      <c r="D27" s="24" t="s">
        <v>441</v>
      </c>
      <c r="E27" s="24" t="s">
        <v>442</v>
      </c>
      <c r="F27" s="37"/>
      <c r="G27" s="37"/>
      <c r="H27" s="21" t="s">
        <v>544</v>
      </c>
      <c r="I27" s="25"/>
    </row>
    <row r="28" spans="1:15" ht="180" x14ac:dyDescent="0.25">
      <c r="A28" s="20" t="s">
        <v>443</v>
      </c>
      <c r="B28" s="20" t="s">
        <v>444</v>
      </c>
      <c r="C28" s="24" t="s">
        <v>445</v>
      </c>
      <c r="D28" s="24" t="s">
        <v>446</v>
      </c>
      <c r="E28" s="24" t="s">
        <v>447</v>
      </c>
      <c r="F28" s="42">
        <f>ROUND('Device Calculator'!D60, 3)</f>
        <v>60</v>
      </c>
      <c r="G28" s="166" t="s">
        <v>40</v>
      </c>
      <c r="H28" s="21" t="s">
        <v>544</v>
      </c>
      <c r="I28" s="25"/>
      <c r="J28" s="17"/>
      <c r="K28" s="17"/>
      <c r="L28" s="17"/>
      <c r="M28" s="17"/>
      <c r="N28" s="17"/>
      <c r="O28" s="17"/>
    </row>
    <row r="29" spans="1:15" ht="60" x14ac:dyDescent="0.25">
      <c r="A29" s="20" t="s">
        <v>443</v>
      </c>
      <c r="B29" s="20" t="s">
        <v>444</v>
      </c>
      <c r="C29" s="24" t="s">
        <v>445</v>
      </c>
      <c r="D29" s="24" t="s">
        <v>448</v>
      </c>
      <c r="E29" s="24" t="s">
        <v>449</v>
      </c>
      <c r="F29" s="166"/>
      <c r="G29" s="166"/>
      <c r="H29" s="21" t="s">
        <v>544</v>
      </c>
      <c r="I29" s="25"/>
      <c r="J29" s="17"/>
      <c r="K29" s="17"/>
      <c r="L29" s="17"/>
      <c r="M29" s="17"/>
      <c r="N29" s="17"/>
      <c r="O29" s="17"/>
    </row>
    <row r="30" spans="1:15" ht="60" x14ac:dyDescent="0.25">
      <c r="A30" s="20">
        <v>26</v>
      </c>
      <c r="B30" s="20" t="s">
        <v>450</v>
      </c>
      <c r="C30" s="24" t="s">
        <v>451</v>
      </c>
      <c r="D30" s="24" t="s">
        <v>452</v>
      </c>
      <c r="E30" s="24" t="s">
        <v>453</v>
      </c>
      <c r="F30" s="166"/>
      <c r="G30" s="166"/>
      <c r="H30" s="21" t="s">
        <v>544</v>
      </c>
      <c r="I30" s="25"/>
      <c r="J30" s="17"/>
      <c r="K30" s="17"/>
      <c r="L30" s="17"/>
      <c r="M30" s="17"/>
      <c r="N30" s="17"/>
      <c r="O30" s="17"/>
    </row>
    <row r="31" spans="1:15" ht="45" x14ac:dyDescent="0.25">
      <c r="A31" s="20">
        <v>26</v>
      </c>
      <c r="B31" s="20" t="s">
        <v>450</v>
      </c>
      <c r="C31" s="24" t="s">
        <v>451</v>
      </c>
      <c r="D31" s="24" t="s">
        <v>454</v>
      </c>
      <c r="E31" s="24" t="s">
        <v>455</v>
      </c>
      <c r="F31" s="166"/>
      <c r="G31" s="166"/>
      <c r="H31" s="21" t="s">
        <v>544</v>
      </c>
      <c r="I31" s="25"/>
      <c r="J31" s="17"/>
      <c r="K31" s="17"/>
      <c r="L31" s="17"/>
      <c r="M31" s="17"/>
      <c r="N31" s="17"/>
      <c r="O31" s="17"/>
    </row>
    <row r="32" spans="1:15" ht="60" x14ac:dyDescent="0.25">
      <c r="A32" s="20" t="s">
        <v>221</v>
      </c>
      <c r="B32" s="20" t="s">
        <v>456</v>
      </c>
      <c r="C32" s="24" t="s">
        <v>457</v>
      </c>
      <c r="D32" s="24" t="s">
        <v>458</v>
      </c>
      <c r="E32" s="24"/>
      <c r="F32" s="168" t="str">
        <f>CONCATENATE(Concatenation!$R$7, Concatenation!$R$6)</f>
        <v>Minimum: 0.363
Maximum: 1.45</v>
      </c>
      <c r="G32" s="166" t="s">
        <v>41</v>
      </c>
      <c r="H32" s="21" t="s">
        <v>544</v>
      </c>
      <c r="I32" s="25"/>
      <c r="J32" s="17"/>
      <c r="K32" s="17"/>
      <c r="L32" s="17"/>
      <c r="M32" s="17"/>
      <c r="N32" s="17"/>
      <c r="O32" s="17"/>
    </row>
    <row r="33" spans="1:15" ht="45" x14ac:dyDescent="0.25">
      <c r="A33" s="38" t="s">
        <v>221</v>
      </c>
      <c r="B33" s="20" t="s">
        <v>459</v>
      </c>
      <c r="C33" s="24" t="s">
        <v>460</v>
      </c>
      <c r="D33" s="24" t="s">
        <v>461</v>
      </c>
      <c r="E33" s="24"/>
      <c r="F33" s="167">
        <f>MAX('Device Calculator'!D33:D35)</f>
        <v>115.74904952137844</v>
      </c>
      <c r="G33" s="166" t="s">
        <v>40</v>
      </c>
      <c r="H33" s="21" t="s">
        <v>544</v>
      </c>
      <c r="I33" s="25"/>
      <c r="J33" s="17"/>
      <c r="K33" s="17"/>
      <c r="L33" s="17"/>
      <c r="M33" s="17"/>
      <c r="N33" s="17"/>
      <c r="O33" s="17"/>
    </row>
    <row r="34" spans="1:15" ht="30" x14ac:dyDescent="0.25">
      <c r="A34" s="38">
        <v>37</v>
      </c>
      <c r="B34" s="20" t="s">
        <v>462</v>
      </c>
      <c r="C34" s="24" t="s">
        <v>463</v>
      </c>
      <c r="D34" s="24" t="s">
        <v>464</v>
      </c>
      <c r="E34" s="24" t="s">
        <v>465</v>
      </c>
      <c r="F34" s="166"/>
      <c r="G34" s="166"/>
      <c r="H34" s="21" t="s">
        <v>248</v>
      </c>
      <c r="I34" s="25"/>
      <c r="J34" s="17"/>
      <c r="K34" s="17"/>
      <c r="L34" s="17"/>
      <c r="M34" s="17"/>
      <c r="N34" s="17"/>
      <c r="O34" s="17"/>
    </row>
    <row r="35" spans="1:15" ht="30" x14ac:dyDescent="0.25">
      <c r="A35" s="24" t="s">
        <v>466</v>
      </c>
      <c r="B35" s="20" t="s">
        <v>467</v>
      </c>
      <c r="C35" s="24" t="s">
        <v>468</v>
      </c>
      <c r="D35" s="39"/>
      <c r="E35" s="24"/>
      <c r="F35" s="166"/>
      <c r="G35" s="166"/>
      <c r="H35" s="21" t="s">
        <v>544</v>
      </c>
      <c r="I35" s="25"/>
      <c r="J35" s="17"/>
      <c r="K35" s="17"/>
      <c r="L35" s="17"/>
      <c r="M35" s="17"/>
      <c r="N35" s="17"/>
      <c r="O35" s="17"/>
    </row>
    <row r="36" spans="1:15" x14ac:dyDescent="0.25">
      <c r="A36" s="26"/>
      <c r="B36" s="26"/>
      <c r="C36" s="27"/>
      <c r="D36" s="27"/>
      <c r="E36" s="27"/>
      <c r="F36" s="34"/>
      <c r="G36" s="34"/>
      <c r="H36" s="30"/>
      <c r="J36" s="17"/>
      <c r="K36" s="17"/>
      <c r="L36" s="17"/>
      <c r="M36" s="17"/>
      <c r="N36" s="17"/>
      <c r="O36" s="17"/>
    </row>
    <row r="37" spans="1:15" x14ac:dyDescent="0.25">
      <c r="A37" s="26"/>
      <c r="B37" s="26"/>
      <c r="C37" s="27"/>
      <c r="D37" s="27"/>
      <c r="E37" s="27"/>
      <c r="F37" s="34"/>
      <c r="G37" s="34"/>
      <c r="H37" s="34"/>
      <c r="I37" s="16"/>
      <c r="J37" s="17"/>
      <c r="K37" s="17"/>
      <c r="L37" s="17"/>
      <c r="M37" s="17"/>
      <c r="N37" s="17"/>
      <c r="O37" s="17"/>
    </row>
    <row r="38" spans="1:15" x14ac:dyDescent="0.25">
      <c r="A38" s="481" t="s">
        <v>469</v>
      </c>
      <c r="B38" s="481"/>
      <c r="C38" s="481"/>
      <c r="D38" s="481"/>
      <c r="E38" s="481"/>
      <c r="F38" s="481"/>
      <c r="G38" s="481"/>
      <c r="H38" s="481"/>
      <c r="I38" s="16"/>
      <c r="J38" s="17"/>
      <c r="K38" s="17"/>
      <c r="L38" s="17"/>
      <c r="M38" s="17"/>
      <c r="N38" s="17"/>
      <c r="O38" s="17"/>
    </row>
    <row r="39" spans="1:15" ht="30" x14ac:dyDescent="0.25">
      <c r="A39" s="20">
        <v>4</v>
      </c>
      <c r="B39" s="20" t="s">
        <v>470</v>
      </c>
      <c r="C39" s="19" t="s">
        <v>471</v>
      </c>
      <c r="D39" s="24" t="s">
        <v>472</v>
      </c>
      <c r="E39" s="24" t="s">
        <v>473</v>
      </c>
      <c r="F39" s="166"/>
      <c r="G39" s="166"/>
      <c r="H39" s="21" t="s">
        <v>544</v>
      </c>
      <c r="I39" s="14"/>
      <c r="J39" s="17"/>
      <c r="K39" s="17"/>
      <c r="L39" s="17"/>
      <c r="M39" s="17"/>
      <c r="N39" s="17"/>
      <c r="O39" s="17"/>
    </row>
    <row r="40" spans="1:15" ht="60" x14ac:dyDescent="0.25">
      <c r="A40" s="20">
        <v>5</v>
      </c>
      <c r="B40" s="20" t="s">
        <v>474</v>
      </c>
      <c r="C40" s="40" t="s">
        <v>475</v>
      </c>
      <c r="D40" s="24" t="s">
        <v>476</v>
      </c>
      <c r="E40" s="24" t="s">
        <v>477</v>
      </c>
      <c r="F40" s="166"/>
      <c r="G40" s="166"/>
      <c r="H40" s="21" t="s">
        <v>544</v>
      </c>
      <c r="I40" s="14"/>
      <c r="J40" s="17"/>
      <c r="K40" s="17"/>
      <c r="L40" s="17"/>
      <c r="M40" s="17"/>
      <c r="N40" s="17"/>
      <c r="O40" s="17"/>
    </row>
    <row r="41" spans="1:15" ht="45" x14ac:dyDescent="0.25">
      <c r="A41" s="20">
        <v>28</v>
      </c>
      <c r="B41" s="20" t="s">
        <v>478</v>
      </c>
      <c r="C41" s="40" t="s">
        <v>479</v>
      </c>
      <c r="D41" s="24" t="s">
        <v>480</v>
      </c>
      <c r="E41" s="24" t="s">
        <v>481</v>
      </c>
      <c r="F41" s="166"/>
      <c r="G41" s="166"/>
      <c r="H41" s="21" t="s">
        <v>544</v>
      </c>
      <c r="I41" s="14"/>
      <c r="J41" s="17"/>
      <c r="K41" s="17"/>
      <c r="L41" s="17"/>
      <c r="M41" s="17"/>
      <c r="N41" s="17"/>
      <c r="O41" s="17"/>
    </row>
    <row r="42" spans="1:15" ht="30" x14ac:dyDescent="0.25">
      <c r="A42" s="20">
        <v>28</v>
      </c>
      <c r="B42" s="20" t="s">
        <v>478</v>
      </c>
      <c r="C42" s="40" t="s">
        <v>479</v>
      </c>
      <c r="D42" s="24" t="s">
        <v>482</v>
      </c>
      <c r="E42" s="24"/>
      <c r="F42" s="166"/>
      <c r="G42" s="166"/>
      <c r="H42" s="21" t="s">
        <v>544</v>
      </c>
      <c r="I42" s="14"/>
      <c r="J42" s="17"/>
      <c r="K42" s="17"/>
      <c r="L42" s="17"/>
      <c r="M42" s="17"/>
      <c r="N42" s="17"/>
      <c r="O42" s="17"/>
    </row>
    <row r="43" spans="1:15" x14ac:dyDescent="0.25">
      <c r="H43" s="30"/>
      <c r="I43" s="16"/>
      <c r="J43" s="17"/>
      <c r="K43" s="17"/>
      <c r="L43" s="17"/>
      <c r="M43" s="17"/>
      <c r="N43" s="17"/>
      <c r="O43" s="17"/>
    </row>
    <row r="44" spans="1:15" x14ac:dyDescent="0.25">
      <c r="H44" s="30"/>
      <c r="I44" s="16"/>
      <c r="J44" s="17"/>
      <c r="K44" s="17"/>
      <c r="L44" s="17"/>
      <c r="M44" s="17"/>
      <c r="N44" s="17"/>
      <c r="O44" s="17"/>
    </row>
    <row r="45" spans="1:15" x14ac:dyDescent="0.25">
      <c r="A45" s="481" t="s">
        <v>483</v>
      </c>
      <c r="B45" s="481"/>
      <c r="C45" s="481"/>
      <c r="D45" s="481"/>
      <c r="E45" s="481"/>
      <c r="F45" s="481"/>
      <c r="G45" s="481"/>
      <c r="H45" s="481"/>
      <c r="I45" s="16"/>
      <c r="J45" s="17"/>
      <c r="K45" s="17"/>
      <c r="L45" s="17"/>
      <c r="M45" s="17"/>
      <c r="N45" s="17"/>
      <c r="O45" s="17"/>
    </row>
    <row r="46" spans="1:15" ht="30" x14ac:dyDescent="0.25">
      <c r="A46" s="20">
        <v>3</v>
      </c>
      <c r="B46" s="18" t="s">
        <v>484</v>
      </c>
      <c r="C46" s="20" t="s">
        <v>485</v>
      </c>
      <c r="D46" s="321" t="s">
        <v>486</v>
      </c>
      <c r="E46" s="20"/>
      <c r="F46" s="166"/>
      <c r="G46" s="166"/>
      <c r="H46" s="21" t="s">
        <v>248</v>
      </c>
      <c r="I46" s="15"/>
      <c r="J46" s="17"/>
      <c r="K46" s="17"/>
      <c r="L46" s="17"/>
      <c r="M46" s="17"/>
      <c r="N46" s="17"/>
      <c r="O46" s="17"/>
    </row>
    <row r="47" spans="1:15" ht="30" x14ac:dyDescent="0.25">
      <c r="A47" s="20">
        <v>2</v>
      </c>
      <c r="B47" s="18" t="s">
        <v>487</v>
      </c>
      <c r="C47" s="20" t="s">
        <v>488</v>
      </c>
      <c r="D47" s="321" t="s">
        <v>486</v>
      </c>
      <c r="E47" s="20"/>
      <c r="F47" s="166"/>
      <c r="G47" s="166"/>
      <c r="H47" s="21" t="s">
        <v>248</v>
      </c>
      <c r="I47" s="15"/>
      <c r="J47" s="17"/>
      <c r="K47" s="17"/>
      <c r="L47" s="17"/>
      <c r="M47" s="17"/>
      <c r="N47" s="17"/>
      <c r="O47" s="17"/>
    </row>
    <row r="48" spans="1:15" ht="30" x14ac:dyDescent="0.25">
      <c r="A48" s="20">
        <v>6</v>
      </c>
      <c r="B48" s="18" t="s">
        <v>489</v>
      </c>
      <c r="C48" s="20" t="s">
        <v>490</v>
      </c>
      <c r="D48" s="321" t="s">
        <v>486</v>
      </c>
      <c r="E48" s="20"/>
      <c r="F48" s="166"/>
      <c r="G48" s="166"/>
      <c r="H48" s="21" t="s">
        <v>248</v>
      </c>
      <c r="I48" s="15"/>
      <c r="J48" s="17"/>
      <c r="K48" s="17"/>
      <c r="L48" s="17"/>
      <c r="M48" s="17"/>
      <c r="N48" s="17"/>
      <c r="O48" s="17"/>
    </row>
    <row r="49" spans="1:15" s="322" customFormat="1" ht="12.75" customHeight="1" x14ac:dyDescent="0.25"/>
    <row r="50" spans="1:15" s="322" customFormat="1" ht="12.75" customHeight="1" x14ac:dyDescent="0.25"/>
    <row r="51" spans="1:15" ht="12.75" customHeight="1" x14ac:dyDescent="0.25">
      <c r="A51" s="481" t="s">
        <v>491</v>
      </c>
      <c r="B51" s="481"/>
      <c r="C51" s="481"/>
      <c r="D51" s="481"/>
      <c r="E51" s="481"/>
      <c r="F51" s="481"/>
      <c r="G51" s="481"/>
      <c r="H51" s="481"/>
      <c r="I51" s="17"/>
      <c r="J51" s="17"/>
      <c r="K51" s="17"/>
      <c r="L51" s="17"/>
      <c r="M51" s="17"/>
      <c r="N51" s="17"/>
      <c r="O51" s="17"/>
    </row>
    <row r="52" spans="1:15" ht="30" x14ac:dyDescent="0.25">
      <c r="A52" s="20">
        <v>36</v>
      </c>
      <c r="B52" s="20" t="s">
        <v>492</v>
      </c>
      <c r="C52" s="24" t="s">
        <v>493</v>
      </c>
      <c r="D52" s="24" t="s">
        <v>494</v>
      </c>
      <c r="E52" s="24"/>
      <c r="F52" s="166"/>
      <c r="G52" s="166"/>
      <c r="H52" s="21" t="s">
        <v>544</v>
      </c>
      <c r="I52" s="15"/>
      <c r="J52" s="17"/>
      <c r="K52" s="17"/>
      <c r="L52" s="17"/>
      <c r="M52" s="17"/>
      <c r="N52" s="17"/>
      <c r="O52" s="17"/>
    </row>
    <row r="53" spans="1:15" x14ac:dyDescent="0.25">
      <c r="H53" s="29"/>
      <c r="I53" s="22"/>
      <c r="O53" s="17"/>
    </row>
    <row r="54" spans="1:15" x14ac:dyDescent="0.25">
      <c r="H54" s="29"/>
      <c r="I54" s="22"/>
      <c r="O54" s="17"/>
    </row>
    <row r="55" spans="1:15" x14ac:dyDescent="0.25">
      <c r="H55" s="34"/>
      <c r="I55" s="22"/>
      <c r="O55" s="17"/>
    </row>
    <row r="56" spans="1:15" x14ac:dyDescent="0.25">
      <c r="H56" s="34"/>
      <c r="I56" s="22"/>
      <c r="O56" s="17"/>
    </row>
    <row r="57" spans="1:15" x14ac:dyDescent="0.25">
      <c r="H57" s="34"/>
      <c r="I57" s="22"/>
      <c r="O57" s="17"/>
    </row>
    <row r="58" spans="1:15" x14ac:dyDescent="0.25">
      <c r="H58" s="34"/>
      <c r="I58" s="22"/>
      <c r="O58" s="17"/>
    </row>
    <row r="59" spans="1:15" x14ac:dyDescent="0.25">
      <c r="H59" s="34"/>
      <c r="I59" s="22"/>
      <c r="O59" s="17"/>
    </row>
    <row r="60" spans="1:15" x14ac:dyDescent="0.25">
      <c r="H60" s="34"/>
      <c r="I60" s="22"/>
      <c r="O60" s="17"/>
    </row>
    <row r="61" spans="1:15" x14ac:dyDescent="0.25">
      <c r="H61" s="34"/>
      <c r="I61" s="22"/>
      <c r="O61" s="17"/>
    </row>
    <row r="62" spans="1:15" x14ac:dyDescent="0.25">
      <c r="H62" s="34"/>
    </row>
    <row r="63" spans="1:15" x14ac:dyDescent="0.25">
      <c r="H63" s="34"/>
    </row>
  </sheetData>
  <sheetProtection algorithmName="SHA-512" hashValue="sv20JfRCk04edmEZGcRFfZNXek/fOjfV2NVbV7vJ/jLeovZQib0oVQsGwYvn2uNRgKSk4gHdvdO7P2+WkJgPPQ==" saltValue="RDwVz+t0uBw0cmlMr6331g==" spinCount="100000" sheet="1" objects="1" scenarios="1"/>
  <autoFilter ref="A1:O61" xr:uid="{00000000-0009-0000-0000-000003000000}"/>
  <mergeCells count="6">
    <mergeCell ref="A51:H51"/>
    <mergeCell ref="A2:H2"/>
    <mergeCell ref="A8:H8"/>
    <mergeCell ref="A24:H24"/>
    <mergeCell ref="A38:H38"/>
    <mergeCell ref="A45:H45"/>
  </mergeCells>
  <hyperlinks>
    <hyperlink ref="D46" r:id="rId1" xr:uid="{00000000-0004-0000-0300-000000000000}"/>
    <hyperlink ref="D47" r:id="rId2" xr:uid="{00000000-0004-0000-0300-000001000000}"/>
    <hyperlink ref="D48" r:id="rId3" xr:uid="{00000000-0004-0000-0300-000002000000}"/>
  </hyperlinks>
  <pageMargins left="0.7" right="0.7" top="0.75" bottom="0.75" header="0.3" footer="0.3"/>
  <pageSetup scale="55" fitToHeight="0" orientation="landscape" r:id="rId4"/>
  <legacyDrawing r:id="rId5"/>
  <extLst>
    <ext xmlns:x14="http://schemas.microsoft.com/office/spreadsheetml/2009/9/main" uri="{78C0D931-6437-407d-A8EE-F0AAD7539E65}">
      <x14:conditionalFormattings>
        <x14:conditionalFormatting xmlns:xm="http://schemas.microsoft.com/office/excel/2006/main">
          <x14:cfRule type="cellIs" priority="13" operator="equal" id="{C75E5A23-7931-40D1-8D7D-37C345CFB6A7}">
            <xm:f>'\Users\a0270547\AppData\Local\Microsoft\Windows\INetCache\Content.MSO\[TPS546x24A_Calculator_Checklist.xlsx]Extra'!#REF!</xm:f>
            <x14:dxf>
              <fill>
                <patternFill>
                  <bgColor theme="0" tint="-0.14996795556505021"/>
                </patternFill>
              </fill>
            </x14:dxf>
          </x14:cfRule>
          <x14:cfRule type="cellIs" priority="14" operator="equal" id="{C5C3F024-AF9A-4185-855A-A135FB9A061C}">
            <xm:f>'\Users\a0270547\AppData\Local\Microsoft\Windows\INetCache\Content.MSO\[TPS546x24A_Calculator_Checklist.xlsx]Extra'!#REF!</xm:f>
            <x14:dxf>
              <fill>
                <patternFill>
                  <bgColor theme="6"/>
                </patternFill>
              </fill>
            </x14:dxf>
          </x14:cfRule>
          <xm:sqref>H51</xm:sqref>
        </x14:conditionalFormatting>
        <x14:conditionalFormatting xmlns:xm="http://schemas.microsoft.com/office/excel/2006/main">
          <x14:cfRule type="cellIs" priority="21" operator="equal" id="{07D99C51-85E7-4AFC-842B-33DAFB341887}">
            <xm:f>Extra!$B$5</xm:f>
            <x14:dxf>
              <fill>
                <patternFill>
                  <bgColor theme="0" tint="-0.14996795556505021"/>
                </patternFill>
              </fill>
            </x14:dxf>
          </x14:cfRule>
          <x14:cfRule type="cellIs" priority="22" operator="equal" id="{9EA88FD4-FE65-4F84-99AB-61610925DCF2}">
            <xm:f>Extra!$B$4</xm:f>
            <x14:dxf>
              <fill>
                <patternFill>
                  <bgColor theme="6"/>
                </patternFill>
              </fill>
            </x14:dxf>
          </x14:cfRule>
          <xm:sqref>H1:H1048576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'D:\catfish\[TPS546x24A_Calculator_Checklist.xlsx]Extra'!#REF!</xm:f>
          </x14:formula1>
          <xm:sqref>H23 H45 H7:H8 H37:H38 H51</xm:sqref>
        </x14:dataValidation>
        <x14:dataValidation type="list" allowBlank="1" showInputMessage="1" showErrorMessage="1" xr:uid="{00000000-0002-0000-0300-000001000000}">
          <x14:formula1>
            <xm:f>Extra!$B$3:$B$5</xm:f>
          </x14:formula1>
          <xm:sqref>H3:H5 H9:H21 H25:H35 H39:H42 H46:H48 H52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N32"/>
  <sheetViews>
    <sheetView zoomScale="80" zoomScaleNormal="80" workbookViewId="0">
      <pane ySplit="1" topLeftCell="A2" activePane="bottomLeft" state="frozen"/>
      <selection activeCell="T16" sqref="T16"/>
      <selection pane="bottomLeft" activeCell="T16" sqref="T16"/>
    </sheetView>
  </sheetViews>
  <sheetFormatPr defaultColWidth="9.140625" defaultRowHeight="15" x14ac:dyDescent="0.25"/>
  <cols>
    <col min="1" max="1" width="15.28515625" style="51" customWidth="1"/>
    <col min="2" max="2" width="12.7109375" style="51" bestFit="1" customWidth="1"/>
    <col min="3" max="4" width="19.28515625" style="51" customWidth="1"/>
    <col min="5" max="5" width="57.140625" style="51" customWidth="1"/>
    <col min="6" max="6" width="44" style="51" customWidth="1"/>
    <col min="7" max="7" width="14" style="43" bestFit="1" customWidth="1"/>
    <col min="8" max="8" width="24.28515625" style="52" customWidth="1"/>
    <col min="9" max="9" width="9.140625" style="47"/>
    <col min="10" max="10" width="18.7109375" style="47" customWidth="1"/>
    <col min="11" max="14" width="9.140625" style="47"/>
    <col min="15" max="16384" width="9.140625" style="44"/>
  </cols>
  <sheetData>
    <row r="1" spans="1:14" ht="28.5" customHeight="1" x14ac:dyDescent="0.25">
      <c r="A1" s="320" t="s">
        <v>208</v>
      </c>
      <c r="B1" s="320" t="s">
        <v>308</v>
      </c>
      <c r="C1" s="320" t="s">
        <v>382</v>
      </c>
      <c r="D1" s="320" t="s">
        <v>495</v>
      </c>
      <c r="E1" s="320" t="s">
        <v>496</v>
      </c>
      <c r="F1" s="320" t="s">
        <v>384</v>
      </c>
      <c r="G1" s="320" t="s">
        <v>387</v>
      </c>
      <c r="H1" s="50" t="s">
        <v>388</v>
      </c>
      <c r="I1" s="44"/>
      <c r="J1" s="44"/>
      <c r="K1" s="44"/>
      <c r="L1" s="44"/>
      <c r="M1" s="44"/>
      <c r="N1" s="44"/>
    </row>
    <row r="2" spans="1:14" x14ac:dyDescent="0.25">
      <c r="A2" s="485" t="s">
        <v>397</v>
      </c>
      <c r="B2" s="486"/>
      <c r="C2" s="486"/>
      <c r="D2" s="486"/>
      <c r="E2" s="486"/>
      <c r="F2" s="486"/>
      <c r="G2" s="487"/>
      <c r="H2" s="44"/>
      <c r="I2" s="44"/>
      <c r="J2" s="44"/>
      <c r="K2" s="44"/>
      <c r="L2" s="44"/>
      <c r="M2" s="44"/>
      <c r="N2" s="44"/>
    </row>
    <row r="3" spans="1:14" ht="150" x14ac:dyDescent="0.25">
      <c r="A3" s="20" t="s">
        <v>497</v>
      </c>
      <c r="B3" s="20" t="s">
        <v>498</v>
      </c>
      <c r="C3" s="20"/>
      <c r="D3" s="20" t="s">
        <v>499</v>
      </c>
      <c r="E3" s="20" t="s">
        <v>500</v>
      </c>
      <c r="F3" s="20"/>
      <c r="G3" s="21" t="s">
        <v>248</v>
      </c>
      <c r="H3" s="45"/>
      <c r="I3" s="46"/>
      <c r="J3" s="46"/>
      <c r="K3" s="44"/>
      <c r="L3" s="44"/>
      <c r="M3" s="44"/>
      <c r="N3" s="44"/>
    </row>
    <row r="4" spans="1:14" ht="75" x14ac:dyDescent="0.25">
      <c r="A4" s="18" t="s">
        <v>501</v>
      </c>
      <c r="B4" s="20" t="s">
        <v>502</v>
      </c>
      <c r="C4" s="20"/>
      <c r="D4" s="20" t="s">
        <v>503</v>
      </c>
      <c r="E4" s="20" t="s">
        <v>504</v>
      </c>
      <c r="F4" s="20"/>
      <c r="G4" s="21" t="s">
        <v>248</v>
      </c>
      <c r="H4" s="45"/>
      <c r="K4" s="44"/>
      <c r="L4" s="44"/>
      <c r="M4" s="44"/>
      <c r="N4" s="44"/>
    </row>
    <row r="5" spans="1:14" ht="105" x14ac:dyDescent="0.25">
      <c r="A5" s="18" t="s">
        <v>505</v>
      </c>
      <c r="B5" s="20" t="s">
        <v>506</v>
      </c>
      <c r="C5" s="20"/>
      <c r="D5" s="20" t="s">
        <v>503</v>
      </c>
      <c r="E5" s="20" t="s">
        <v>507</v>
      </c>
      <c r="F5" s="20"/>
      <c r="G5" s="21" t="s">
        <v>248</v>
      </c>
      <c r="H5" s="45"/>
      <c r="I5" s="44"/>
      <c r="J5" s="44"/>
      <c r="K5" s="44"/>
      <c r="L5" s="44"/>
      <c r="M5" s="44"/>
      <c r="N5" s="44"/>
    </row>
    <row r="6" spans="1:14" s="46" customFormat="1" x14ac:dyDescent="0.25">
      <c r="A6" s="48"/>
      <c r="B6" s="48"/>
      <c r="C6" s="49"/>
      <c r="D6" s="49"/>
      <c r="E6" s="48"/>
      <c r="F6" s="49"/>
      <c r="G6" s="36"/>
      <c r="H6" s="50"/>
      <c r="I6" s="44"/>
      <c r="J6" s="44"/>
    </row>
    <row r="7" spans="1:14" x14ac:dyDescent="0.25">
      <c r="I7" s="44"/>
      <c r="J7" s="44"/>
    </row>
    <row r="8" spans="1:14" x14ac:dyDescent="0.25">
      <c r="A8" s="488" t="s">
        <v>432</v>
      </c>
      <c r="B8" s="488"/>
      <c r="C8" s="488"/>
      <c r="D8" s="488"/>
      <c r="E8" s="488"/>
      <c r="F8" s="488"/>
      <c r="G8" s="488"/>
      <c r="H8" s="53"/>
      <c r="I8" s="44"/>
      <c r="J8" s="44"/>
      <c r="K8" s="44"/>
      <c r="L8" s="44"/>
      <c r="M8" s="44"/>
      <c r="N8" s="44"/>
    </row>
    <row r="9" spans="1:14" ht="45" x14ac:dyDescent="0.25">
      <c r="A9" s="20" t="s">
        <v>508</v>
      </c>
      <c r="B9" s="20" t="s">
        <v>509</v>
      </c>
      <c r="C9" s="19"/>
      <c r="D9" s="20" t="s">
        <v>503</v>
      </c>
      <c r="E9" s="20" t="s">
        <v>510</v>
      </c>
      <c r="F9" s="18"/>
      <c r="G9" s="21" t="s">
        <v>248</v>
      </c>
      <c r="H9" s="45"/>
      <c r="I9" s="44"/>
      <c r="J9" s="44"/>
      <c r="K9" s="44"/>
      <c r="L9" s="44"/>
      <c r="M9" s="44"/>
      <c r="N9" s="44"/>
    </row>
    <row r="10" spans="1:14" ht="60" x14ac:dyDescent="0.25">
      <c r="A10" s="20" t="s">
        <v>508</v>
      </c>
      <c r="B10" s="20" t="s">
        <v>509</v>
      </c>
      <c r="C10" s="19"/>
      <c r="D10" s="20" t="s">
        <v>503</v>
      </c>
      <c r="E10" s="20" t="s">
        <v>511</v>
      </c>
      <c r="F10" s="18"/>
      <c r="G10" s="21" t="s">
        <v>248</v>
      </c>
      <c r="H10" s="45"/>
      <c r="I10" s="44"/>
      <c r="J10" s="44"/>
      <c r="K10" s="44"/>
      <c r="L10" s="44"/>
      <c r="M10" s="44"/>
      <c r="N10" s="44"/>
    </row>
    <row r="11" spans="1:14" ht="60" x14ac:dyDescent="0.25">
      <c r="A11" s="20" t="s">
        <v>438</v>
      </c>
      <c r="B11" s="20" t="s">
        <v>439</v>
      </c>
      <c r="C11" s="33" t="s">
        <v>440</v>
      </c>
      <c r="D11" s="24" t="s">
        <v>499</v>
      </c>
      <c r="E11" s="20" t="s">
        <v>512</v>
      </c>
      <c r="F11" s="18"/>
      <c r="G11" s="21" t="s">
        <v>248</v>
      </c>
      <c r="H11" s="45"/>
      <c r="K11" s="44"/>
      <c r="L11" s="44"/>
      <c r="M11" s="44"/>
      <c r="N11" s="44"/>
    </row>
    <row r="12" spans="1:14" ht="294" customHeight="1" x14ac:dyDescent="0.25">
      <c r="A12" s="20" t="s">
        <v>438</v>
      </c>
      <c r="B12" s="20" t="s">
        <v>513</v>
      </c>
      <c r="C12" s="39"/>
      <c r="D12" s="24" t="s">
        <v>499</v>
      </c>
      <c r="E12" s="20" t="s">
        <v>514</v>
      </c>
      <c r="F12" s="18"/>
      <c r="G12" s="21" t="s">
        <v>248</v>
      </c>
      <c r="H12" s="45"/>
      <c r="K12" s="44"/>
      <c r="L12" s="44"/>
      <c r="M12" s="44"/>
      <c r="N12" s="44"/>
    </row>
    <row r="13" spans="1:14" ht="75" x14ac:dyDescent="0.25">
      <c r="A13" s="20" t="s">
        <v>515</v>
      </c>
      <c r="B13" s="20" t="s">
        <v>516</v>
      </c>
      <c r="C13" s="24"/>
      <c r="D13" s="20" t="s">
        <v>499</v>
      </c>
      <c r="E13" s="20" t="s">
        <v>517</v>
      </c>
      <c r="F13" s="18"/>
      <c r="G13" s="21" t="s">
        <v>248</v>
      </c>
      <c r="H13" s="45"/>
      <c r="K13" s="44"/>
      <c r="L13" s="44"/>
      <c r="M13" s="44"/>
      <c r="N13" s="44"/>
    </row>
    <row r="14" spans="1:14" ht="105" x14ac:dyDescent="0.25">
      <c r="A14" s="20" t="s">
        <v>518</v>
      </c>
      <c r="B14" s="20" t="s">
        <v>519</v>
      </c>
      <c r="C14" s="24"/>
      <c r="D14" s="20" t="s">
        <v>503</v>
      </c>
      <c r="E14" s="20" t="s">
        <v>507</v>
      </c>
      <c r="F14" s="18"/>
      <c r="G14" s="21" t="s">
        <v>248</v>
      </c>
      <c r="H14" s="45"/>
      <c r="K14" s="44"/>
      <c r="L14" s="44"/>
      <c r="M14" s="44"/>
      <c r="N14" s="44"/>
    </row>
    <row r="15" spans="1:14" ht="45" x14ac:dyDescent="0.25">
      <c r="A15" s="20" t="s">
        <v>466</v>
      </c>
      <c r="B15" s="20" t="s">
        <v>467</v>
      </c>
      <c r="C15" s="24" t="s">
        <v>468</v>
      </c>
      <c r="D15" s="20" t="s">
        <v>503</v>
      </c>
      <c r="E15" s="20" t="s">
        <v>520</v>
      </c>
      <c r="F15" s="18"/>
      <c r="G15" s="21" t="s">
        <v>248</v>
      </c>
      <c r="H15" s="45"/>
      <c r="K15" s="44"/>
      <c r="L15" s="44"/>
      <c r="M15" s="44"/>
      <c r="N15" s="44"/>
    </row>
    <row r="16" spans="1:14" ht="44.25" customHeight="1" x14ac:dyDescent="0.25">
      <c r="A16" s="20" t="s">
        <v>521</v>
      </c>
      <c r="B16" s="38" t="s">
        <v>522</v>
      </c>
      <c r="C16" s="24"/>
      <c r="D16" s="20" t="s">
        <v>503</v>
      </c>
      <c r="E16" s="20" t="s">
        <v>523</v>
      </c>
      <c r="F16" s="18"/>
      <c r="G16" s="21" t="s">
        <v>248</v>
      </c>
      <c r="H16" s="45"/>
      <c r="K16" s="44"/>
      <c r="L16" s="44"/>
      <c r="M16" s="44"/>
      <c r="N16" s="44"/>
    </row>
    <row r="17" spans="1:14" ht="15.75" thickBot="1" x14ac:dyDescent="0.3">
      <c r="A17" s="26"/>
      <c r="B17" s="26"/>
      <c r="C17" s="27"/>
      <c r="D17" s="27"/>
      <c r="E17" s="27"/>
      <c r="F17" s="27"/>
      <c r="G17" s="54"/>
      <c r="H17" s="53"/>
      <c r="K17" s="44"/>
      <c r="L17" s="44"/>
      <c r="M17" s="44"/>
      <c r="N17" s="44"/>
    </row>
    <row r="18" spans="1:14" x14ac:dyDescent="0.25">
      <c r="A18" s="489" t="s">
        <v>469</v>
      </c>
      <c r="B18" s="490"/>
      <c r="C18" s="490"/>
      <c r="D18" s="490"/>
      <c r="E18" s="490"/>
      <c r="F18" s="490"/>
      <c r="G18" s="491"/>
      <c r="H18" s="53"/>
      <c r="K18" s="44"/>
      <c r="L18" s="44"/>
      <c r="M18" s="44"/>
      <c r="N18" s="44"/>
    </row>
    <row r="19" spans="1:14" ht="30" x14ac:dyDescent="0.25">
      <c r="A19" s="20" t="s">
        <v>524</v>
      </c>
      <c r="B19" s="20" t="s">
        <v>525</v>
      </c>
      <c r="C19" s="18"/>
      <c r="D19" s="20" t="s">
        <v>499</v>
      </c>
      <c r="E19" s="20" t="s">
        <v>526</v>
      </c>
      <c r="F19" s="20"/>
      <c r="G19" s="21" t="s">
        <v>248</v>
      </c>
      <c r="H19" s="45"/>
      <c r="K19" s="44"/>
      <c r="L19" s="44"/>
      <c r="M19" s="44"/>
      <c r="N19" s="44"/>
    </row>
    <row r="20" spans="1:14" ht="60" x14ac:dyDescent="0.25">
      <c r="A20" s="20">
        <v>5</v>
      </c>
      <c r="B20" s="20" t="s">
        <v>474</v>
      </c>
      <c r="C20" s="24" t="s">
        <v>475</v>
      </c>
      <c r="D20" s="20" t="s">
        <v>503</v>
      </c>
      <c r="E20" s="20" t="s">
        <v>527</v>
      </c>
      <c r="F20" s="20"/>
      <c r="G20" s="21" t="s">
        <v>248</v>
      </c>
      <c r="H20" s="45"/>
      <c r="K20" s="44"/>
      <c r="L20" s="44"/>
      <c r="M20" s="44"/>
      <c r="N20" s="44"/>
    </row>
    <row r="21" spans="1:14" ht="105" x14ac:dyDescent="0.25">
      <c r="A21" s="20">
        <v>28</v>
      </c>
      <c r="B21" s="20" t="s">
        <v>478</v>
      </c>
      <c r="C21" s="19" t="s">
        <v>528</v>
      </c>
      <c r="D21" s="20" t="s">
        <v>499</v>
      </c>
      <c r="E21" s="20" t="s">
        <v>529</v>
      </c>
      <c r="F21" s="20"/>
      <c r="G21" s="21" t="s">
        <v>248</v>
      </c>
      <c r="H21" s="45"/>
      <c r="K21" s="44"/>
      <c r="L21" s="44"/>
      <c r="M21" s="44"/>
      <c r="N21" s="44"/>
    </row>
    <row r="22" spans="1:14" s="47" customFormat="1" x14ac:dyDescent="0.25">
      <c r="A22" s="55"/>
      <c r="B22" s="51"/>
      <c r="C22" s="51"/>
      <c r="D22" s="51"/>
      <c r="E22" s="51"/>
      <c r="F22" s="51"/>
      <c r="G22" s="56"/>
      <c r="I22" s="44"/>
      <c r="J22" s="44"/>
    </row>
    <row r="24" spans="1:14" x14ac:dyDescent="0.25">
      <c r="A24" s="492" t="s">
        <v>483</v>
      </c>
      <c r="B24" s="493"/>
      <c r="C24" s="493"/>
      <c r="D24" s="493"/>
      <c r="E24" s="493"/>
      <c r="F24" s="493"/>
      <c r="G24" s="494"/>
      <c r="H24" s="47"/>
      <c r="N24" s="44"/>
    </row>
    <row r="25" spans="1:14" ht="45" x14ac:dyDescent="0.25">
      <c r="A25" s="20" t="s">
        <v>530</v>
      </c>
      <c r="B25" s="20" t="s">
        <v>531</v>
      </c>
      <c r="C25" s="20"/>
      <c r="D25" s="323" t="s">
        <v>499</v>
      </c>
      <c r="E25" s="323" t="s">
        <v>532</v>
      </c>
      <c r="F25" s="166"/>
      <c r="G25" s="21" t="s">
        <v>248</v>
      </c>
      <c r="H25" s="325"/>
      <c r="N25" s="44"/>
    </row>
    <row r="28" spans="1:14" x14ac:dyDescent="0.25">
      <c r="A28" s="492" t="s">
        <v>491</v>
      </c>
      <c r="B28" s="493"/>
      <c r="C28" s="493"/>
      <c r="D28" s="493"/>
      <c r="E28" s="493"/>
      <c r="F28" s="493"/>
      <c r="G28" s="494"/>
      <c r="H28" s="47"/>
      <c r="N28" s="44"/>
    </row>
    <row r="29" spans="1:14" ht="312" customHeight="1" x14ac:dyDescent="0.25">
      <c r="A29" s="20" t="s">
        <v>221</v>
      </c>
      <c r="B29" s="20" t="s">
        <v>533</v>
      </c>
      <c r="C29" s="24"/>
      <c r="D29" s="24" t="s">
        <v>503</v>
      </c>
      <c r="E29" s="24" t="s">
        <v>534</v>
      </c>
      <c r="F29" s="24" t="s">
        <v>535</v>
      </c>
      <c r="G29" s="21" t="s">
        <v>248</v>
      </c>
      <c r="H29" s="325"/>
      <c r="N29" s="44"/>
    </row>
    <row r="30" spans="1:14" ht="409.5" x14ac:dyDescent="0.25">
      <c r="A30" s="20" t="s">
        <v>221</v>
      </c>
      <c r="B30" s="20" t="s">
        <v>536</v>
      </c>
      <c r="C30" s="24"/>
      <c r="D30" s="24" t="s">
        <v>503</v>
      </c>
      <c r="E30" s="24" t="s">
        <v>537</v>
      </c>
      <c r="F30" s="324" t="s">
        <v>538</v>
      </c>
      <c r="G30" s="21" t="s">
        <v>248</v>
      </c>
      <c r="H30" s="326"/>
    </row>
    <row r="31" spans="1:14" ht="135" x14ac:dyDescent="0.25">
      <c r="A31" s="20" t="s">
        <v>221</v>
      </c>
      <c r="B31" s="20" t="s">
        <v>539</v>
      </c>
      <c r="C31" s="24"/>
      <c r="D31" s="24" t="s">
        <v>499</v>
      </c>
      <c r="E31" s="24"/>
      <c r="F31" s="24" t="s">
        <v>540</v>
      </c>
      <c r="G31" s="21" t="s">
        <v>248</v>
      </c>
      <c r="H31" s="326"/>
    </row>
    <row r="32" spans="1:14" ht="243" customHeight="1" x14ac:dyDescent="0.25">
      <c r="A32" s="20" t="s">
        <v>221</v>
      </c>
      <c r="B32" s="20" t="s">
        <v>541</v>
      </c>
      <c r="C32" s="24"/>
      <c r="D32" s="24"/>
      <c r="E32" s="24" t="s">
        <v>542</v>
      </c>
      <c r="F32" s="24"/>
      <c r="G32" s="21" t="s">
        <v>248</v>
      </c>
      <c r="H32" s="326"/>
    </row>
  </sheetData>
  <sheetProtection algorithmName="SHA-512" hashValue="NDi/rLytCxqge+tyAz3fjgchWCo1lr/hs/bwI8Cj1WWGiStsCSXnurG1Zjzrhe2SsTJP9OtqaSkVII0AcpiBkQ==" saltValue="RDsQNqvX7dQ/ZQ9iaMrsCw==" spinCount="100000" sheet="1" objects="1" scenarios="1"/>
  <autoFilter ref="A1:R25" xr:uid="{00000000-0009-0000-0000-000004000000}"/>
  <mergeCells count="5">
    <mergeCell ref="A2:G2"/>
    <mergeCell ref="A8:G8"/>
    <mergeCell ref="A18:G18"/>
    <mergeCell ref="A24:G24"/>
    <mergeCell ref="A28:G28"/>
  </mergeCells>
  <pageMargins left="0.7" right="0.7" top="0.75" bottom="0.75" header="0.3" footer="0.3"/>
  <pageSetup scale="59"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15" operator="equal" id="{E7657B69-BF42-4A6F-B3FA-2C9991AE2BDF}">
            <xm:f>Extra!$B$5</xm:f>
            <x14:dxf>
              <fill>
                <patternFill>
                  <bgColor theme="0" tint="-0.14996795556505021"/>
                </patternFill>
              </fill>
            </x14:dxf>
          </x14:cfRule>
          <x14:cfRule type="cellIs" priority="116" operator="equal" id="{129FBF6F-4E75-48DD-A25B-546B3198BCED}">
            <xm:f>Extra!$B$4</xm:f>
            <x14:dxf>
              <fill>
                <patternFill>
                  <bgColor theme="6"/>
                </patternFill>
              </fill>
            </x14:dxf>
          </x14:cfRule>
          <xm:sqref>G1:G1048576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'D:\catfish\[TPS546x24A_Calculator_Checklist.xlsx]Extra'!#REF!</xm:f>
          </x14:formula1>
          <xm:sqref>G6 G31</xm:sqref>
        </x14:dataValidation>
        <x14:dataValidation type="list" allowBlank="1" showInputMessage="1" showErrorMessage="1" xr:uid="{00000000-0002-0000-0400-000001000000}">
          <x14:formula1>
            <xm:f>Extra!$B$3:$B$5</xm:f>
          </x14:formula1>
          <xm:sqref>G25 G3:G5 G9:G16 G19:G21 G29:G30 G32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B2:B5"/>
  <sheetViews>
    <sheetView workbookViewId="0">
      <selection activeCell="B3" sqref="B3:B5"/>
    </sheetView>
  </sheetViews>
  <sheetFormatPr defaultRowHeight="15" x14ac:dyDescent="0.25"/>
  <cols>
    <col min="2" max="2" width="20.42578125" bestFit="1" customWidth="1"/>
  </cols>
  <sheetData>
    <row r="2" spans="2:2" x14ac:dyDescent="0.25">
      <c r="B2" t="s">
        <v>543</v>
      </c>
    </row>
    <row r="3" spans="2:2" x14ac:dyDescent="0.25">
      <c r="B3" t="s">
        <v>248</v>
      </c>
    </row>
    <row r="4" spans="2:2" x14ac:dyDescent="0.25">
      <c r="B4" t="s">
        <v>544</v>
      </c>
    </row>
    <row r="5" spans="2:2" x14ac:dyDescent="0.25">
      <c r="B5" t="s">
        <v>545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B1:S54"/>
  <sheetViews>
    <sheetView zoomScale="80" zoomScaleNormal="80" workbookViewId="0">
      <selection activeCell="D13" sqref="D13"/>
    </sheetView>
  </sheetViews>
  <sheetFormatPr defaultColWidth="9.140625" defaultRowHeight="14.25" x14ac:dyDescent="0.2"/>
  <cols>
    <col min="1" max="1" width="1.42578125" style="64" customWidth="1"/>
    <col min="2" max="2" width="9.140625" style="64"/>
    <col min="3" max="3" width="28.28515625" style="64" customWidth="1"/>
    <col min="4" max="4" width="75.5703125" style="64" bestFit="1" customWidth="1"/>
    <col min="5" max="5" width="9.140625" style="64"/>
    <col min="6" max="6" width="7.7109375" style="64" bestFit="1" customWidth="1"/>
    <col min="7" max="8" width="10.140625" style="64" bestFit="1" customWidth="1"/>
    <col min="9" max="9" width="31.28515625" style="64" bestFit="1" customWidth="1"/>
    <col min="10" max="10" width="16.42578125" style="64" bestFit="1" customWidth="1"/>
    <col min="11" max="11" width="9.7109375" style="81" customWidth="1"/>
    <col min="12" max="12" width="24" style="81" bestFit="1" customWidth="1"/>
    <col min="13" max="13" width="13.85546875" style="81" bestFit="1" customWidth="1"/>
    <col min="14" max="15" width="9.140625" style="64"/>
    <col min="16" max="17" width="13.28515625" style="81" customWidth="1"/>
    <col min="18" max="18" width="14.42578125" style="81" customWidth="1"/>
    <col min="19" max="19" width="9.7109375" style="81" customWidth="1"/>
    <col min="20" max="16384" width="9.140625" style="64"/>
  </cols>
  <sheetData>
    <row r="1" spans="2:18" ht="7.5" customHeight="1" thickBot="1" x14ac:dyDescent="0.25"/>
    <row r="2" spans="2:18" ht="16.5" thickBot="1" x14ac:dyDescent="0.3">
      <c r="B2" s="504" t="s">
        <v>206</v>
      </c>
      <c r="C2" s="505"/>
      <c r="D2" s="505"/>
      <c r="E2" s="505"/>
      <c r="F2" s="505"/>
      <c r="G2" s="505"/>
      <c r="H2" s="505"/>
      <c r="I2" s="505"/>
      <c r="J2" s="506"/>
      <c r="L2" s="507" t="s">
        <v>352</v>
      </c>
      <c r="M2" s="508"/>
      <c r="N2" s="509"/>
      <c r="P2" s="510" t="s">
        <v>159</v>
      </c>
      <c r="Q2" s="511"/>
      <c r="R2" s="512"/>
    </row>
    <row r="3" spans="2:18" ht="16.5" thickBot="1" x14ac:dyDescent="0.3">
      <c r="B3" s="513" t="s">
        <v>207</v>
      </c>
      <c r="C3" s="514"/>
      <c r="D3" s="515" t="str">
        <f>'Device Calculator'!C3</f>
        <v>TPS546D24A</v>
      </c>
      <c r="E3" s="516"/>
      <c r="F3" s="516"/>
      <c r="G3" s="516"/>
      <c r="H3" s="516"/>
      <c r="I3" s="516"/>
      <c r="J3" s="517"/>
      <c r="L3" s="82" t="s">
        <v>308</v>
      </c>
      <c r="M3" s="83" t="s">
        <v>21</v>
      </c>
      <c r="N3" s="84" t="s">
        <v>210</v>
      </c>
      <c r="P3" s="85" t="s">
        <v>156</v>
      </c>
      <c r="Q3" s="86" t="s">
        <v>157</v>
      </c>
      <c r="R3" s="87" t="s">
        <v>158</v>
      </c>
    </row>
    <row r="4" spans="2:18" s="81" customFormat="1" ht="15.75" customHeight="1" x14ac:dyDescent="0.2">
      <c r="B4" s="534" t="s">
        <v>208</v>
      </c>
      <c r="C4" s="536" t="s">
        <v>209</v>
      </c>
      <c r="D4" s="536" t="s">
        <v>557</v>
      </c>
      <c r="E4" s="538" t="s">
        <v>558</v>
      </c>
      <c r="F4" s="538"/>
      <c r="G4" s="538" t="s">
        <v>559</v>
      </c>
      <c r="H4" s="538"/>
      <c r="I4" s="536" t="s">
        <v>560</v>
      </c>
      <c r="J4" s="137"/>
      <c r="L4" s="88" t="s">
        <v>192</v>
      </c>
      <c r="M4" s="89" t="str">
        <f>'Device Calculator'!C3</f>
        <v>TPS546D24A</v>
      </c>
      <c r="N4" s="90"/>
      <c r="O4" s="64"/>
      <c r="P4" s="91">
        <v>0</v>
      </c>
      <c r="Q4" s="92" t="s">
        <v>38</v>
      </c>
      <c r="R4" s="93" t="s">
        <v>38</v>
      </c>
    </row>
    <row r="5" spans="2:18" s="81" customFormat="1" ht="15.75" customHeight="1" thickBot="1" x14ac:dyDescent="0.25">
      <c r="B5" s="535"/>
      <c r="C5" s="537"/>
      <c r="D5" s="537"/>
      <c r="E5" s="138" t="s">
        <v>14</v>
      </c>
      <c r="F5" s="138" t="s">
        <v>561</v>
      </c>
      <c r="G5" s="138" t="s">
        <v>14</v>
      </c>
      <c r="H5" s="138" t="s">
        <v>561</v>
      </c>
      <c r="I5" s="537"/>
      <c r="J5" s="139"/>
      <c r="L5" s="88"/>
      <c r="M5" s="89"/>
      <c r="N5" s="90"/>
      <c r="O5" s="64"/>
      <c r="P5" s="91"/>
      <c r="Q5" s="92"/>
      <c r="R5" s="93"/>
    </row>
    <row r="6" spans="2:18" s="81" customFormat="1" x14ac:dyDescent="0.2">
      <c r="B6" s="498" t="s">
        <v>215</v>
      </c>
      <c r="C6" s="109" t="s">
        <v>123</v>
      </c>
      <c r="D6" s="77" t="s">
        <v>563</v>
      </c>
      <c r="E6" s="502"/>
      <c r="F6" s="502"/>
      <c r="G6" s="502"/>
      <c r="H6" s="502"/>
      <c r="I6" s="141" t="s">
        <v>648</v>
      </c>
      <c r="J6" s="500"/>
      <c r="L6" s="95" t="s">
        <v>347</v>
      </c>
      <c r="M6" s="135">
        <f>ILOOP_trgt</f>
        <v>4.0492772897610116</v>
      </c>
      <c r="N6" s="96"/>
      <c r="O6" s="64"/>
      <c r="P6" s="97">
        <v>1</v>
      </c>
      <c r="Q6" s="98">
        <v>2</v>
      </c>
      <c r="R6" s="99">
        <v>0.5</v>
      </c>
    </row>
    <row r="7" spans="2:18" s="81" customFormat="1" ht="15.75" customHeight="1" thickBot="1" x14ac:dyDescent="0.25">
      <c r="B7" s="499"/>
      <c r="C7" s="100" t="s">
        <v>36</v>
      </c>
      <c r="D7" s="142">
        <v>275</v>
      </c>
      <c r="E7" s="503"/>
      <c r="F7" s="503"/>
      <c r="G7" s="503"/>
      <c r="H7" s="503"/>
      <c r="I7" s="144" t="s">
        <v>649</v>
      </c>
      <c r="J7" s="501"/>
      <c r="L7" s="95" t="s">
        <v>348</v>
      </c>
      <c r="M7" s="135">
        <f>VLOOP_trgt</f>
        <v>19.620353673646047</v>
      </c>
      <c r="N7" s="96"/>
      <c r="O7" s="64"/>
      <c r="P7" s="91">
        <v>2</v>
      </c>
      <c r="Q7" s="102">
        <v>2</v>
      </c>
      <c r="R7" s="103">
        <v>1</v>
      </c>
    </row>
    <row r="8" spans="2:18" s="81" customFormat="1" x14ac:dyDescent="0.2">
      <c r="B8" s="528" t="s">
        <v>216</v>
      </c>
      <c r="C8" s="71" t="s">
        <v>217</v>
      </c>
      <c r="D8" s="145">
        <v>3</v>
      </c>
      <c r="E8" s="502"/>
      <c r="F8" s="502"/>
      <c r="G8" s="502"/>
      <c r="H8" s="502"/>
      <c r="I8" s="146" t="s">
        <v>650</v>
      </c>
      <c r="J8" s="518"/>
      <c r="L8" s="104" t="s">
        <v>351</v>
      </c>
      <c r="M8" s="89">
        <f>Comp_Code</f>
        <v>15</v>
      </c>
      <c r="N8" s="105"/>
      <c r="O8" s="64"/>
      <c r="P8" s="97">
        <v>3</v>
      </c>
      <c r="Q8" s="98">
        <v>2</v>
      </c>
      <c r="R8" s="99">
        <v>2</v>
      </c>
    </row>
    <row r="9" spans="2:18" s="81" customFormat="1" x14ac:dyDescent="0.2">
      <c r="B9" s="529"/>
      <c r="C9" s="72" t="s">
        <v>219</v>
      </c>
      <c r="D9" s="66" t="s">
        <v>600</v>
      </c>
      <c r="E9" s="533"/>
      <c r="F9" s="533"/>
      <c r="G9" s="533"/>
      <c r="H9" s="533"/>
      <c r="I9" s="67" t="s">
        <v>651</v>
      </c>
      <c r="J9" s="500"/>
      <c r="L9" s="104" t="s">
        <v>37</v>
      </c>
      <c r="M9" s="89">
        <f>fsw</f>
        <v>550</v>
      </c>
      <c r="N9" s="105" t="s">
        <v>11</v>
      </c>
      <c r="O9" s="64"/>
      <c r="P9" s="91">
        <v>4</v>
      </c>
      <c r="Q9" s="102">
        <v>2</v>
      </c>
      <c r="R9" s="103">
        <v>4</v>
      </c>
    </row>
    <row r="10" spans="2:18" s="81" customFormat="1" ht="15" thickBot="1" x14ac:dyDescent="0.25">
      <c r="B10" s="499"/>
      <c r="C10" s="106" t="s">
        <v>222</v>
      </c>
      <c r="D10" s="147" t="s">
        <v>604</v>
      </c>
      <c r="E10" s="503"/>
      <c r="F10" s="503"/>
      <c r="G10" s="503"/>
      <c r="H10" s="503"/>
      <c r="I10" s="148" t="s">
        <v>652</v>
      </c>
      <c r="J10" s="500"/>
      <c r="L10" s="104" t="s">
        <v>353</v>
      </c>
      <c r="M10" s="89">
        <f>Phases</f>
        <v>1</v>
      </c>
      <c r="N10" s="105"/>
      <c r="O10" s="64"/>
      <c r="P10" s="97">
        <v>5</v>
      </c>
      <c r="Q10" s="98">
        <v>2</v>
      </c>
      <c r="R10" s="99">
        <v>8</v>
      </c>
    </row>
    <row r="11" spans="2:18" s="81" customFormat="1" x14ac:dyDescent="0.2">
      <c r="B11" s="530" t="s">
        <v>223</v>
      </c>
      <c r="C11" s="71" t="s">
        <v>224</v>
      </c>
      <c r="D11" s="145" t="s">
        <v>639</v>
      </c>
      <c r="E11" s="502"/>
      <c r="F11" s="502"/>
      <c r="G11" s="502"/>
      <c r="H11" s="495"/>
      <c r="I11" s="146" t="s">
        <v>653</v>
      </c>
      <c r="J11" s="518"/>
      <c r="L11" s="104" t="s">
        <v>309</v>
      </c>
      <c r="M11" s="89">
        <f>Iphase</f>
        <v>30</v>
      </c>
      <c r="N11" s="105" t="s">
        <v>26</v>
      </c>
      <c r="O11" s="64"/>
      <c r="P11" s="91">
        <v>6</v>
      </c>
      <c r="Q11" s="102">
        <v>3</v>
      </c>
      <c r="R11" s="103">
        <v>0.5</v>
      </c>
    </row>
    <row r="12" spans="2:18" s="81" customFormat="1" ht="15" customHeight="1" x14ac:dyDescent="0.2">
      <c r="B12" s="531"/>
      <c r="C12" s="72" t="s">
        <v>227</v>
      </c>
      <c r="D12" s="149">
        <v>0.53</v>
      </c>
      <c r="E12" s="533"/>
      <c r="F12" s="533"/>
      <c r="G12" s="533"/>
      <c r="H12" s="496"/>
      <c r="I12" s="75" t="s">
        <v>654</v>
      </c>
      <c r="J12" s="500"/>
      <c r="L12" s="104" t="s">
        <v>227</v>
      </c>
      <c r="M12" s="89">
        <f>Vout</f>
        <v>3.3</v>
      </c>
      <c r="N12" s="105" t="s">
        <v>22</v>
      </c>
      <c r="O12" s="64"/>
      <c r="P12" s="97">
        <v>7</v>
      </c>
      <c r="Q12" s="98">
        <v>3</v>
      </c>
      <c r="R12" s="99">
        <v>1</v>
      </c>
    </row>
    <row r="13" spans="2:18" s="81" customFormat="1" ht="15.75" customHeight="1" thickBot="1" x14ac:dyDescent="0.25">
      <c r="B13" s="532"/>
      <c r="C13" s="100" t="s">
        <v>228</v>
      </c>
      <c r="D13" s="150"/>
      <c r="E13" s="503"/>
      <c r="F13" s="503"/>
      <c r="G13" s="503"/>
      <c r="H13" s="497"/>
      <c r="I13" s="152">
        <v>0.5</v>
      </c>
      <c r="J13" s="501"/>
      <c r="L13" s="107" t="s">
        <v>228</v>
      </c>
      <c r="M13" s="136">
        <f>VOSL</f>
        <v>0.125</v>
      </c>
      <c r="N13" s="108" t="s">
        <v>22</v>
      </c>
      <c r="O13" s="64"/>
      <c r="P13" s="91">
        <v>8</v>
      </c>
      <c r="Q13" s="102">
        <v>3</v>
      </c>
      <c r="R13" s="103">
        <v>2</v>
      </c>
    </row>
    <row r="14" spans="2:18" s="81" customFormat="1" x14ac:dyDescent="0.2">
      <c r="B14" s="528" t="s">
        <v>229</v>
      </c>
      <c r="C14" s="109" t="s">
        <v>230</v>
      </c>
      <c r="D14" s="77" t="s">
        <v>629</v>
      </c>
      <c r="E14" s="140"/>
      <c r="F14" s="141"/>
      <c r="G14" s="141"/>
      <c r="H14" s="141"/>
      <c r="I14" s="141" t="s">
        <v>655</v>
      </c>
      <c r="J14" s="500"/>
      <c r="N14" s="64"/>
      <c r="O14" s="64"/>
      <c r="P14" s="97">
        <v>9</v>
      </c>
      <c r="Q14" s="98">
        <v>3</v>
      </c>
      <c r="R14" s="99">
        <v>4</v>
      </c>
    </row>
    <row r="15" spans="2:18" s="81" customFormat="1" ht="15" thickBot="1" x14ac:dyDescent="0.25">
      <c r="B15" s="499"/>
      <c r="C15" s="100" t="str">
        <f>IF(D10=1,"INTERLEAVE","SYNC_CONFIG")</f>
        <v>SYNC_CONFIG</v>
      </c>
      <c r="D15" s="142"/>
      <c r="E15" s="143"/>
      <c r="F15" s="144"/>
      <c r="G15" s="144"/>
      <c r="H15" s="144"/>
      <c r="I15" s="144" t="s">
        <v>656</v>
      </c>
      <c r="J15" s="501"/>
      <c r="N15" s="64"/>
      <c r="O15" s="64"/>
      <c r="P15" s="91">
        <v>10</v>
      </c>
      <c r="Q15" s="102">
        <v>3</v>
      </c>
      <c r="R15" s="103">
        <v>8</v>
      </c>
    </row>
    <row r="16" spans="2:18" s="81" customFormat="1" ht="15" thickBot="1" x14ac:dyDescent="0.25">
      <c r="B16" s="64"/>
      <c r="C16" s="64"/>
      <c r="D16" s="64"/>
      <c r="E16" s="64"/>
      <c r="F16" s="64"/>
      <c r="G16" s="64"/>
      <c r="H16" s="64"/>
      <c r="I16" s="64"/>
      <c r="J16" s="64"/>
      <c r="N16" s="64"/>
      <c r="O16" s="64"/>
      <c r="P16" s="97">
        <v>11</v>
      </c>
      <c r="Q16" s="98">
        <v>4</v>
      </c>
      <c r="R16" s="99">
        <v>0.5</v>
      </c>
    </row>
    <row r="17" spans="2:18" s="81" customFormat="1" ht="15.75" customHeight="1" thickBot="1" x14ac:dyDescent="0.25">
      <c r="B17" s="110" t="s">
        <v>208</v>
      </c>
      <c r="C17" s="86" t="s">
        <v>21</v>
      </c>
      <c r="D17" s="111" t="s">
        <v>234</v>
      </c>
      <c r="E17" s="86" t="s">
        <v>235</v>
      </c>
      <c r="F17" s="86"/>
      <c r="G17" s="86" t="s">
        <v>236</v>
      </c>
      <c r="H17" s="87" t="s">
        <v>237</v>
      </c>
      <c r="I17" s="519" t="s">
        <v>238</v>
      </c>
      <c r="J17" s="520"/>
      <c r="N17" s="64"/>
      <c r="O17" s="64"/>
      <c r="P17" s="91">
        <v>12</v>
      </c>
      <c r="Q17" s="102">
        <v>4</v>
      </c>
      <c r="R17" s="103">
        <v>1</v>
      </c>
    </row>
    <row r="18" spans="2:18" s="81" customFormat="1" x14ac:dyDescent="0.2">
      <c r="B18" s="112" t="str">
        <f>B$6</f>
        <v>MSEL1</v>
      </c>
      <c r="C18" s="69" t="s">
        <v>239</v>
      </c>
      <c r="D18" s="128">
        <f>IF(OR(J6="SHORT",J6="FLOAT"),J6,IF(F6&lt;16,F6,F6-16))</f>
        <v>0</v>
      </c>
      <c r="E18" s="128">
        <f>IF(OR(J6="SHORT",J6="FLOAT", F7="Open"),"Open",IF(F6&lt;16,2*F7,2*F7+1))</f>
        <v>0</v>
      </c>
      <c r="F18" s="76"/>
      <c r="G18" s="113">
        <f>IF(OR(D18="FLOAT",D18="SHORT"),D18,HLOOKUP(D18,'Resistor Selection'!C$13:R$14,2,FALSE))</f>
        <v>4640</v>
      </c>
      <c r="H18" s="114">
        <f>IF(E18="Open","Open",VLOOKUP(E18,'Resistor Selection'!B$15:R$30,'Pin Detect Programming (2)'!D18+2,FALSE))</f>
        <v>21500</v>
      </c>
      <c r="I18" s="521"/>
      <c r="J18" s="522"/>
      <c r="N18" s="64"/>
      <c r="O18" s="64"/>
      <c r="P18" s="97">
        <v>13</v>
      </c>
      <c r="Q18" s="98">
        <v>4</v>
      </c>
      <c r="R18" s="99">
        <v>2</v>
      </c>
    </row>
    <row r="19" spans="2:18" s="81" customFormat="1" x14ac:dyDescent="0.2">
      <c r="B19" s="115" t="str">
        <f>B$8</f>
        <v>MSEL2</v>
      </c>
      <c r="C19" s="68" t="s">
        <v>240</v>
      </c>
      <c r="D19" s="134">
        <f>IF(OR(J8="SHORT",J8="FLOAT"),J8,F10+4*F9)</f>
        <v>0</v>
      </c>
      <c r="E19" s="134" t="str">
        <f>IF(OR(D8=3,J8="FLOAT",J8="SHORT"),"Open",F8)</f>
        <v>Open</v>
      </c>
      <c r="F19" s="74"/>
      <c r="G19" s="73">
        <f>IF(OR(D19="FLOAT",D19="SHORT"),D19,HLOOKUP(D19,'Resistor Selection'!C$13:R$14,2,FALSE))</f>
        <v>4640</v>
      </c>
      <c r="H19" s="116" t="str">
        <f>IF(E19="Open","Open",VLOOKUP(E19,'Resistor Selection'!B$15:R$30,'Pin Detect Programming (2)'!D19+2,FALSE))</f>
        <v>Open</v>
      </c>
      <c r="I19" s="521"/>
      <c r="J19" s="522"/>
      <c r="N19" s="64"/>
      <c r="O19" s="64"/>
      <c r="P19" s="91">
        <v>14</v>
      </c>
      <c r="Q19" s="102">
        <v>4</v>
      </c>
      <c r="R19" s="103">
        <v>4</v>
      </c>
    </row>
    <row r="20" spans="2:18" s="81" customFormat="1" x14ac:dyDescent="0.2">
      <c r="B20" s="115" t="str">
        <f>B$11</f>
        <v>VSEL</v>
      </c>
      <c r="C20" s="68" t="s">
        <v>241</v>
      </c>
      <c r="D20" s="134">
        <f>IF(OR(J11="SHORT",J11="FLOAT"),J11,F12)</f>
        <v>0</v>
      </c>
      <c r="E20" s="134">
        <f>IF(OR(F11="Float",F11="Short"),"Open",F11)</f>
        <v>0</v>
      </c>
      <c r="F20" s="74"/>
      <c r="G20" s="73">
        <f>IF(OR(D20="FLOAT",D20="SHORT"),D20,HLOOKUP(D20,'Resistor Selection'!C$13:R$14,2,FALSE))</f>
        <v>4640</v>
      </c>
      <c r="H20" s="116">
        <f>IF(E20="Open","Open",VLOOKUP(E20,'Resistor Selection'!B$15:R$30,'Pin Detect Programming (2)'!D20+2,FALSE))</f>
        <v>21500</v>
      </c>
      <c r="I20" s="521"/>
      <c r="J20" s="522"/>
      <c r="N20" s="64"/>
      <c r="O20" s="64"/>
      <c r="P20" s="97">
        <v>15</v>
      </c>
      <c r="Q20" s="98">
        <v>4</v>
      </c>
      <c r="R20" s="99">
        <v>8</v>
      </c>
    </row>
    <row r="21" spans="2:18" s="81" customFormat="1" ht="15" thickBot="1" x14ac:dyDescent="0.25">
      <c r="B21" s="117" t="str">
        <f>B$14</f>
        <v>ADRSEL</v>
      </c>
      <c r="C21" s="70" t="s">
        <v>242</v>
      </c>
      <c r="D21" s="131">
        <f>IF(OR(J14="SHORT",J14="FLOAT"),J14,IF(AND(D15='Resistor References'!AB3,'Pin Detect Programming (2)'!D14&gt;31),'Resistor References'!AM1,IF(F14='Resistor References'!T3,'Resistor References'!T3,IF(F14&lt;16,F14,F14-16))))</f>
        <v>0</v>
      </c>
      <c r="E21" s="131">
        <f>IF(OR(F14="Float",F14="Short"),"Open",IF(AND(F15='Resistor References'!AC3,F14&lt;16),F15,IF(F14&lt;16,2*F15,2*F15+1)))</f>
        <v>0</v>
      </c>
      <c r="F21" s="80"/>
      <c r="G21" s="118">
        <f>IF(OR(D21="FLOAT",D21="SHORT"),D21,HLOOKUP(D21,'Resistor Selection'!C$13:R$14,2,FALSE))</f>
        <v>4640</v>
      </c>
      <c r="H21" s="119">
        <f>IF(E21="Open","Open",VLOOKUP(E21,'Resistor Selection'!B$15:R$30,'Pin Detect Programming (2)'!D21+2,FALSE))</f>
        <v>21500</v>
      </c>
      <c r="I21" s="523"/>
      <c r="J21" s="524"/>
      <c r="N21" s="64"/>
      <c r="O21" s="64"/>
      <c r="P21" s="91">
        <v>16</v>
      </c>
      <c r="Q21" s="102">
        <v>5</v>
      </c>
      <c r="R21" s="103">
        <v>0.5</v>
      </c>
    </row>
    <row r="22" spans="2:18" s="81" customFormat="1" ht="15" thickBot="1" x14ac:dyDescent="0.25">
      <c r="B22" s="64"/>
      <c r="C22" s="64"/>
      <c r="D22" s="64"/>
      <c r="E22" s="64"/>
      <c r="F22" s="64"/>
      <c r="G22" s="64"/>
      <c r="H22" s="64"/>
      <c r="I22" s="64"/>
      <c r="J22" s="64"/>
      <c r="N22" s="64"/>
      <c r="O22" s="64"/>
      <c r="P22" s="97">
        <v>17</v>
      </c>
      <c r="Q22" s="98">
        <v>5</v>
      </c>
      <c r="R22" s="99">
        <v>1</v>
      </c>
    </row>
    <row r="23" spans="2:18" s="81" customFormat="1" ht="15.75" thickBot="1" x14ac:dyDescent="0.3">
      <c r="B23" s="525" t="s">
        <v>243</v>
      </c>
      <c r="C23" s="526"/>
      <c r="D23" s="526"/>
      <c r="E23" s="526"/>
      <c r="F23" s="526"/>
      <c r="G23" s="526"/>
      <c r="H23" s="526"/>
      <c r="I23" s="526"/>
      <c r="J23" s="527"/>
      <c r="N23" s="64"/>
      <c r="O23" s="64"/>
      <c r="P23" s="91">
        <v>18</v>
      </c>
      <c r="Q23" s="102">
        <v>5</v>
      </c>
      <c r="R23" s="103">
        <v>2</v>
      </c>
    </row>
    <row r="24" spans="2:18" s="81" customFormat="1" ht="15" thickBot="1" x14ac:dyDescent="0.25">
      <c r="B24" s="85" t="s">
        <v>208</v>
      </c>
      <c r="C24" s="86" t="s">
        <v>209</v>
      </c>
      <c r="D24" s="86" t="s">
        <v>21</v>
      </c>
      <c r="E24" s="86" t="s">
        <v>210</v>
      </c>
      <c r="F24" s="86" t="s">
        <v>14</v>
      </c>
      <c r="G24" s="86" t="s">
        <v>211</v>
      </c>
      <c r="H24" s="86" t="s">
        <v>212</v>
      </c>
      <c r="I24" s="86" t="s">
        <v>213</v>
      </c>
      <c r="J24" s="87" t="s">
        <v>214</v>
      </c>
      <c r="N24" s="64"/>
      <c r="O24" s="64"/>
      <c r="P24" s="97">
        <v>19</v>
      </c>
      <c r="Q24" s="98">
        <v>5</v>
      </c>
      <c r="R24" s="99">
        <v>4</v>
      </c>
    </row>
    <row r="25" spans="2:18" s="81" customFormat="1" x14ac:dyDescent="0.2">
      <c r="B25" s="528" t="str">
        <f>B8</f>
        <v>MSEL2</v>
      </c>
      <c r="C25" s="71" t="s">
        <v>244</v>
      </c>
      <c r="D25" s="124" t="s">
        <v>221</v>
      </c>
      <c r="E25" s="126"/>
      <c r="F25" s="128" t="str">
        <f>IF(AND(D25=G25,D26=G26),"SHORT",IF(AND(D25=H25,D26=H26),"FLOAT",VLOOKUP(D25,'Resistor References'!AF$4:AG$11,2,FALSE)))</f>
        <v>N/A</v>
      </c>
      <c r="G25" s="129" t="str">
        <f>'Resistor References'!AF$2</f>
        <v>180°, 2</v>
      </c>
      <c r="H25" s="130" t="str">
        <f>'Resistor References'!AF$3</f>
        <v>180°, 2</v>
      </c>
      <c r="I25" s="94" t="s">
        <v>221</v>
      </c>
      <c r="J25" s="518" t="str">
        <f>IF(AND(D25=G25,D26=G26),"SHORT",IF(AND(H25=D25,H26=D26),"FLOAT","Resistor"))</f>
        <v>Resistor</v>
      </c>
      <c r="N25" s="64"/>
      <c r="O25" s="64"/>
      <c r="P25" s="91">
        <v>20</v>
      </c>
      <c r="Q25" s="102">
        <v>5</v>
      </c>
      <c r="R25" s="103">
        <v>8</v>
      </c>
    </row>
    <row r="26" spans="2:18" s="81" customFormat="1" ht="15" thickBot="1" x14ac:dyDescent="0.25">
      <c r="B26" s="499"/>
      <c r="C26" s="100" t="s">
        <v>219</v>
      </c>
      <c r="D26" s="125" t="str">
        <f>D9</f>
        <v>OCF = 26, OCW = 20</v>
      </c>
      <c r="E26" s="127" t="s">
        <v>26</v>
      </c>
      <c r="F26" s="131" t="e">
        <f>VLOOKUP(D26,'Resistor References'!O$3:P$6,2,FALSE)</f>
        <v>#N/A</v>
      </c>
      <c r="G26" s="132" t="str">
        <f>'Resistor References'!O$3</f>
        <v>40/52</v>
      </c>
      <c r="H26" s="133" t="str">
        <f>'Resistor References'!O$4</f>
        <v>30/39</v>
      </c>
      <c r="I26" s="101">
        <v>52</v>
      </c>
      <c r="J26" s="501"/>
      <c r="N26" s="64"/>
      <c r="O26" s="64"/>
      <c r="P26" s="97">
        <v>21</v>
      </c>
      <c r="Q26" s="98">
        <v>6</v>
      </c>
      <c r="R26" s="99">
        <v>0.5</v>
      </c>
    </row>
    <row r="27" spans="2:18" s="81" customFormat="1" ht="15" thickBot="1" x14ac:dyDescent="0.25">
      <c r="B27" s="64"/>
      <c r="C27" s="64"/>
      <c r="D27" s="64"/>
      <c r="E27" s="64"/>
      <c r="F27" s="64"/>
      <c r="G27" s="64"/>
      <c r="H27" s="64"/>
      <c r="I27" s="64"/>
      <c r="J27" s="64"/>
      <c r="N27" s="64"/>
      <c r="O27" s="64"/>
      <c r="P27" s="91">
        <v>22</v>
      </c>
      <c r="Q27" s="102">
        <v>6</v>
      </c>
      <c r="R27" s="103">
        <v>1</v>
      </c>
    </row>
    <row r="28" spans="2:18" s="81" customFormat="1" ht="15" thickBot="1" x14ac:dyDescent="0.25">
      <c r="B28" s="120" t="s">
        <v>208</v>
      </c>
      <c r="C28" s="86" t="s">
        <v>21</v>
      </c>
      <c r="D28" s="111" t="s">
        <v>234</v>
      </c>
      <c r="E28" s="86" t="s">
        <v>235</v>
      </c>
      <c r="F28" s="86"/>
      <c r="G28" s="86" t="s">
        <v>236</v>
      </c>
      <c r="H28" s="87" t="s">
        <v>237</v>
      </c>
      <c r="I28" s="519" t="s">
        <v>246</v>
      </c>
      <c r="J28" s="520"/>
      <c r="N28" s="64"/>
      <c r="O28" s="64"/>
      <c r="P28" s="97">
        <v>23</v>
      </c>
      <c r="Q28" s="98">
        <v>6</v>
      </c>
      <c r="R28" s="99">
        <v>2</v>
      </c>
    </row>
    <row r="29" spans="2:18" s="81" customFormat="1" x14ac:dyDescent="0.2">
      <c r="B29" s="112" t="str">
        <f>B$6</f>
        <v>MSEL1</v>
      </c>
      <c r="C29" s="71" t="s">
        <v>221</v>
      </c>
      <c r="D29" s="128" t="s">
        <v>211</v>
      </c>
      <c r="E29" s="128" t="s">
        <v>247</v>
      </c>
      <c r="F29" s="76"/>
      <c r="G29" s="113" t="s">
        <v>248</v>
      </c>
      <c r="H29" s="114" t="s">
        <v>248</v>
      </c>
      <c r="I29" s="521"/>
      <c r="J29" s="522"/>
      <c r="N29" s="64"/>
      <c r="O29" s="64"/>
      <c r="P29" s="91">
        <v>24</v>
      </c>
      <c r="Q29" s="102">
        <v>6</v>
      </c>
      <c r="R29" s="103">
        <v>4</v>
      </c>
    </row>
    <row r="30" spans="2:18" s="81" customFormat="1" x14ac:dyDescent="0.2">
      <c r="B30" s="115" t="str">
        <f>B$8</f>
        <v>MSEL2</v>
      </c>
      <c r="C30" s="72" t="s">
        <v>249</v>
      </c>
      <c r="D30" s="134" t="e">
        <f>IF(D10&lt;2,"N/A",IF(OR(J25="SHORT",J25="FLOAT"),J25,2*F25+MOD(F26,2)))</f>
        <v>#VALUE!</v>
      </c>
      <c r="E30" s="134" t="e">
        <f>IF(OR(J25='Resistor References'!AG$2,J25='Resistor References'!AG$3,'Pin Detect Programming (2)'!F26&lt;2),"OPEN",1)</f>
        <v>#N/A</v>
      </c>
      <c r="F30" s="74"/>
      <c r="G30" s="73" t="e">
        <f>IF(OR(D30="FLOAT",D30="SHORT"),D30,HLOOKUP(D30,'Resistor Selection'!C13:R14,2,FALSE))</f>
        <v>#VALUE!</v>
      </c>
      <c r="H30" s="116" t="e">
        <f>IF(E30="Open","Open",VLOOKUP(E30,'Resistor Selection'!B$13:AH$30,'Pin Detect Programming (2)'!D30+2,FALSE))</f>
        <v>#N/A</v>
      </c>
      <c r="I30" s="521"/>
      <c r="J30" s="522"/>
      <c r="N30" s="64"/>
      <c r="O30" s="64"/>
      <c r="P30" s="97">
        <v>25</v>
      </c>
      <c r="Q30" s="98">
        <v>6</v>
      </c>
      <c r="R30" s="99">
        <v>8</v>
      </c>
    </row>
    <row r="31" spans="2:18" s="81" customFormat="1" x14ac:dyDescent="0.2">
      <c r="B31" s="115" t="str">
        <f>B$11</f>
        <v>VSEL</v>
      </c>
      <c r="C31" s="72" t="s">
        <v>221</v>
      </c>
      <c r="D31" s="134" t="s">
        <v>211</v>
      </c>
      <c r="E31" s="134" t="s">
        <v>247</v>
      </c>
      <c r="F31" s="74"/>
      <c r="G31" s="73" t="s">
        <v>248</v>
      </c>
      <c r="H31" s="116" t="s">
        <v>248</v>
      </c>
      <c r="I31" s="521"/>
      <c r="J31" s="522"/>
      <c r="N31" s="64"/>
      <c r="O31" s="64"/>
      <c r="P31" s="91">
        <v>26</v>
      </c>
      <c r="Q31" s="102">
        <v>7</v>
      </c>
      <c r="R31" s="103">
        <v>0.5</v>
      </c>
    </row>
    <row r="32" spans="2:18" s="81" customFormat="1" ht="15" thickBot="1" x14ac:dyDescent="0.25">
      <c r="B32" s="117" t="str">
        <f>B$14</f>
        <v>ADRSEL</v>
      </c>
      <c r="C32" s="100" t="s">
        <v>221</v>
      </c>
      <c r="D32" s="131" t="s">
        <v>211</v>
      </c>
      <c r="E32" s="131" t="s">
        <v>247</v>
      </c>
      <c r="F32" s="80"/>
      <c r="G32" s="118" t="s">
        <v>248</v>
      </c>
      <c r="H32" s="119" t="s">
        <v>248</v>
      </c>
      <c r="I32" s="523"/>
      <c r="J32" s="524"/>
      <c r="N32" s="64"/>
      <c r="O32" s="64"/>
      <c r="P32" s="97">
        <v>27</v>
      </c>
      <c r="Q32" s="98">
        <v>7</v>
      </c>
      <c r="R32" s="99">
        <v>1</v>
      </c>
    </row>
    <row r="33" spans="2:18" s="81" customFormat="1" ht="15" thickBot="1" x14ac:dyDescent="0.25">
      <c r="B33" s="64"/>
      <c r="C33" s="64"/>
      <c r="D33" s="64"/>
      <c r="E33" s="64"/>
      <c r="F33" s="64"/>
      <c r="G33" s="64"/>
      <c r="H33" s="64"/>
      <c r="I33" s="64"/>
      <c r="J33" s="64"/>
      <c r="N33" s="64"/>
      <c r="O33" s="64"/>
      <c r="P33" s="91">
        <v>28</v>
      </c>
      <c r="Q33" s="102">
        <v>7</v>
      </c>
      <c r="R33" s="103">
        <v>2</v>
      </c>
    </row>
    <row r="34" spans="2:18" s="81" customFormat="1" ht="15.75" thickBot="1" x14ac:dyDescent="0.3">
      <c r="B34" s="525" t="s">
        <v>250</v>
      </c>
      <c r="C34" s="526"/>
      <c r="D34" s="526"/>
      <c r="E34" s="526"/>
      <c r="F34" s="526"/>
      <c r="G34" s="526"/>
      <c r="H34" s="526"/>
      <c r="I34" s="526"/>
      <c r="J34" s="527"/>
      <c r="N34" s="64"/>
      <c r="O34" s="64"/>
      <c r="P34" s="97">
        <v>29</v>
      </c>
      <c r="Q34" s="98">
        <v>7</v>
      </c>
      <c r="R34" s="99">
        <v>4</v>
      </c>
    </row>
    <row r="35" spans="2:18" s="81" customFormat="1" ht="15" thickBot="1" x14ac:dyDescent="0.25">
      <c r="B35" s="85" t="s">
        <v>208</v>
      </c>
      <c r="C35" s="86" t="s">
        <v>209</v>
      </c>
      <c r="D35" s="86" t="s">
        <v>21</v>
      </c>
      <c r="E35" s="86" t="s">
        <v>210</v>
      </c>
      <c r="F35" s="86" t="s">
        <v>14</v>
      </c>
      <c r="G35" s="86" t="s">
        <v>211</v>
      </c>
      <c r="H35" s="86" t="s">
        <v>212</v>
      </c>
      <c r="I35" s="86" t="s">
        <v>213</v>
      </c>
      <c r="J35" s="87" t="s">
        <v>214</v>
      </c>
      <c r="N35" s="64"/>
      <c r="O35" s="64"/>
      <c r="P35" s="91">
        <v>30</v>
      </c>
      <c r="Q35" s="102">
        <v>7</v>
      </c>
      <c r="R35" s="103">
        <v>8</v>
      </c>
    </row>
    <row r="36" spans="2:18" s="81" customFormat="1" ht="15" thickBot="1" x14ac:dyDescent="0.25">
      <c r="B36" s="528" t="str">
        <f>B8</f>
        <v>MSEL2</v>
      </c>
      <c r="C36" s="71" t="s">
        <v>244</v>
      </c>
      <c r="D36" s="124" t="s">
        <v>221</v>
      </c>
      <c r="E36" s="126"/>
      <c r="F36" s="128" t="str">
        <f>IF(AND(D36=G36,D37=G37),"SHORT",IF(AND(D36=H36,D37=H37),"FLOAT",VLOOKUP(D36,'Resistor References'!AF$4:AG$11,2,FALSE)))</f>
        <v>N/A</v>
      </c>
      <c r="G36" s="129" t="s">
        <v>221</v>
      </c>
      <c r="H36" s="130" t="s">
        <v>221</v>
      </c>
      <c r="I36" s="94" t="s">
        <v>221</v>
      </c>
      <c r="J36" s="518" t="str">
        <f>IF(AND(D36=G36,D37=G37),"SHORT",IF(AND(H36=D36,H37=D37),"FLOAT","Resistor"))</f>
        <v>Resistor</v>
      </c>
      <c r="N36" s="64"/>
      <c r="O36" s="64"/>
      <c r="P36" s="121">
        <v>31</v>
      </c>
      <c r="Q36" s="122">
        <v>10</v>
      </c>
      <c r="R36" s="123">
        <v>2</v>
      </c>
    </row>
    <row r="37" spans="2:18" s="81" customFormat="1" ht="15" thickBot="1" x14ac:dyDescent="0.25">
      <c r="B37" s="499"/>
      <c r="C37" s="100" t="s">
        <v>219</v>
      </c>
      <c r="D37" s="125" t="str">
        <f>D9</f>
        <v>OCF = 26, OCW = 20</v>
      </c>
      <c r="E37" s="127" t="s">
        <v>26</v>
      </c>
      <c r="F37" s="131" t="e">
        <f>VLOOKUP(D37,'Resistor References'!O$3:P$6,2,FALSE)</f>
        <v>#N/A</v>
      </c>
      <c r="G37" s="132" t="s">
        <v>221</v>
      </c>
      <c r="H37" s="133" t="s">
        <v>221</v>
      </c>
      <c r="I37" s="101">
        <v>52</v>
      </c>
      <c r="J37" s="501"/>
      <c r="N37" s="64"/>
      <c r="O37" s="64"/>
    </row>
    <row r="38" spans="2:18" s="81" customFormat="1" ht="15" thickBot="1" x14ac:dyDescent="0.25">
      <c r="B38" s="64"/>
      <c r="C38" s="64"/>
      <c r="D38" s="64"/>
      <c r="E38" s="64"/>
      <c r="F38" s="64"/>
      <c r="G38" s="64"/>
      <c r="H38" s="64"/>
      <c r="I38" s="64"/>
      <c r="J38" s="64"/>
      <c r="N38" s="64"/>
      <c r="O38" s="64"/>
    </row>
    <row r="39" spans="2:18" s="81" customFormat="1" ht="15.75" customHeight="1" thickBot="1" x14ac:dyDescent="0.25">
      <c r="B39" s="120" t="s">
        <v>208</v>
      </c>
      <c r="C39" s="86" t="s">
        <v>21</v>
      </c>
      <c r="D39" s="111" t="s">
        <v>234</v>
      </c>
      <c r="E39" s="86" t="s">
        <v>235</v>
      </c>
      <c r="F39" s="86"/>
      <c r="G39" s="86" t="s">
        <v>236</v>
      </c>
      <c r="H39" s="87" t="s">
        <v>237</v>
      </c>
      <c r="I39" s="519" t="s">
        <v>246</v>
      </c>
      <c r="J39" s="520"/>
      <c r="N39" s="64"/>
      <c r="O39" s="64"/>
    </row>
    <row r="40" spans="2:18" s="81" customFormat="1" x14ac:dyDescent="0.2">
      <c r="B40" s="112" t="str">
        <f>B$6</f>
        <v>MSEL1</v>
      </c>
      <c r="C40" s="71" t="s">
        <v>221</v>
      </c>
      <c r="D40" s="128" t="s">
        <v>211</v>
      </c>
      <c r="E40" s="128" t="s">
        <v>247</v>
      </c>
      <c r="F40" s="76"/>
      <c r="G40" s="113" t="s">
        <v>248</v>
      </c>
      <c r="H40" s="114" t="s">
        <v>248</v>
      </c>
      <c r="I40" s="521"/>
      <c r="J40" s="522"/>
      <c r="N40" s="64"/>
      <c r="O40" s="64"/>
    </row>
    <row r="41" spans="2:18" s="81" customFormat="1" x14ac:dyDescent="0.2">
      <c r="B41" s="115" t="str">
        <f>B$8</f>
        <v>MSEL2</v>
      </c>
      <c r="C41" s="72" t="s">
        <v>249</v>
      </c>
      <c r="D41" s="134" t="e">
        <f>IF(D10&lt;3,"N/A",IF(OR(J36="SHORT",J36="FLOAT"),J36,2*F36+MOD(F37,2)))</f>
        <v>#VALUE!</v>
      </c>
      <c r="E41" s="134" t="e">
        <f>IF(OR(J36='Resistor References'!AG$2,J36='Resistor References'!AG$3,'Pin Detect Programming (2)'!F37&lt;2),"OPEN",1)</f>
        <v>#N/A</v>
      </c>
      <c r="F41" s="74"/>
      <c r="G41" s="73" t="e">
        <f>IF(OR(D41="FLOAT",D41="SHORT"),D41,HLOOKUP(D41,'Resistor Selection'!C13:R14,2,FALSE))</f>
        <v>#VALUE!</v>
      </c>
      <c r="H41" s="116" t="e">
        <f>IF(E41="Open","Open",VLOOKUP(E41,'Resistor Selection'!B$13:AH$30,'Pin Detect Programming (2)'!D41+2,FALSE))</f>
        <v>#N/A</v>
      </c>
      <c r="I41" s="521"/>
      <c r="J41" s="522"/>
      <c r="N41" s="64"/>
      <c r="O41" s="64"/>
    </row>
    <row r="42" spans="2:18" s="81" customFormat="1" x14ac:dyDescent="0.2">
      <c r="B42" s="115" t="str">
        <f>B$11</f>
        <v>VSEL</v>
      </c>
      <c r="C42" s="72" t="s">
        <v>221</v>
      </c>
      <c r="D42" s="134" t="s">
        <v>211</v>
      </c>
      <c r="E42" s="134" t="s">
        <v>247</v>
      </c>
      <c r="F42" s="74"/>
      <c r="G42" s="73" t="s">
        <v>248</v>
      </c>
      <c r="H42" s="116" t="s">
        <v>248</v>
      </c>
      <c r="I42" s="521"/>
      <c r="J42" s="522"/>
      <c r="N42" s="64"/>
      <c r="O42" s="64"/>
    </row>
    <row r="43" spans="2:18" s="81" customFormat="1" ht="15" thickBot="1" x14ac:dyDescent="0.25">
      <c r="B43" s="117" t="str">
        <f>B$14</f>
        <v>ADRSEL</v>
      </c>
      <c r="C43" s="100" t="s">
        <v>221</v>
      </c>
      <c r="D43" s="131" t="s">
        <v>211</v>
      </c>
      <c r="E43" s="131" t="s">
        <v>247</v>
      </c>
      <c r="F43" s="80"/>
      <c r="G43" s="118" t="s">
        <v>248</v>
      </c>
      <c r="H43" s="119" t="s">
        <v>248</v>
      </c>
      <c r="I43" s="523"/>
      <c r="J43" s="524"/>
      <c r="N43" s="64"/>
      <c r="O43" s="64"/>
    </row>
    <row r="44" spans="2:18" s="81" customFormat="1" ht="15" thickBot="1" x14ac:dyDescent="0.25">
      <c r="B44" s="64"/>
      <c r="C44" s="64"/>
      <c r="D44" s="64"/>
      <c r="E44" s="64"/>
      <c r="F44" s="64"/>
      <c r="G44" s="64"/>
      <c r="H44" s="64"/>
      <c r="I44" s="64"/>
      <c r="J44" s="64"/>
      <c r="N44" s="64"/>
      <c r="O44" s="64"/>
    </row>
    <row r="45" spans="2:18" s="81" customFormat="1" ht="15.75" thickBot="1" x14ac:dyDescent="0.3">
      <c r="B45" s="525" t="s">
        <v>251</v>
      </c>
      <c r="C45" s="526"/>
      <c r="D45" s="526"/>
      <c r="E45" s="526"/>
      <c r="F45" s="526"/>
      <c r="G45" s="526"/>
      <c r="H45" s="526"/>
      <c r="I45" s="526"/>
      <c r="J45" s="527"/>
      <c r="N45" s="64"/>
      <c r="O45" s="64"/>
    </row>
    <row r="46" spans="2:18" s="81" customFormat="1" ht="15" thickBot="1" x14ac:dyDescent="0.25">
      <c r="B46" s="85" t="s">
        <v>208</v>
      </c>
      <c r="C46" s="86" t="s">
        <v>209</v>
      </c>
      <c r="D46" s="86" t="s">
        <v>21</v>
      </c>
      <c r="E46" s="86" t="s">
        <v>210</v>
      </c>
      <c r="F46" s="86" t="s">
        <v>14</v>
      </c>
      <c r="G46" s="86" t="s">
        <v>211</v>
      </c>
      <c r="H46" s="86" t="s">
        <v>212</v>
      </c>
      <c r="I46" s="86" t="s">
        <v>213</v>
      </c>
      <c r="J46" s="87" t="s">
        <v>214</v>
      </c>
      <c r="N46" s="64"/>
      <c r="O46" s="64"/>
    </row>
    <row r="47" spans="2:18" s="81" customFormat="1" x14ac:dyDescent="0.2">
      <c r="B47" s="528" t="str">
        <f>B8</f>
        <v>MSEL2</v>
      </c>
      <c r="C47" s="71" t="s">
        <v>244</v>
      </c>
      <c r="D47" s="124" t="s">
        <v>221</v>
      </c>
      <c r="E47" s="126"/>
      <c r="F47" s="128" t="str">
        <f>IF(AND(D47=G47,D48=G48),"SHORT",IF(AND(D47=H47,D48=H48),"FLOAT",VLOOKUP(D47,'Resistor References'!AF$4:AG$11,2,FALSE)))</f>
        <v>N/A</v>
      </c>
      <c r="G47" s="129" t="s">
        <v>221</v>
      </c>
      <c r="H47" s="130" t="s">
        <v>221</v>
      </c>
      <c r="I47" s="94" t="s">
        <v>221</v>
      </c>
      <c r="J47" s="518" t="str">
        <f>IF(AND(D47=G47,D48=G48),"SHORT",IF(AND(H47=D47,H48=D48),"FLOAT","Resistor"))</f>
        <v>Resistor</v>
      </c>
      <c r="N47" s="64"/>
      <c r="O47" s="64"/>
    </row>
    <row r="48" spans="2:18" s="81" customFormat="1" ht="15" thickBot="1" x14ac:dyDescent="0.25">
      <c r="B48" s="499"/>
      <c r="C48" s="100" t="s">
        <v>219</v>
      </c>
      <c r="D48" s="125" t="str">
        <f>D9</f>
        <v>OCF = 26, OCW = 20</v>
      </c>
      <c r="E48" s="127" t="s">
        <v>26</v>
      </c>
      <c r="F48" s="131" t="e">
        <f>VLOOKUP(D48,'Resistor References'!O$3:P$6,2,FALSE)</f>
        <v>#N/A</v>
      </c>
      <c r="G48" s="132" t="s">
        <v>221</v>
      </c>
      <c r="H48" s="133" t="s">
        <v>221</v>
      </c>
      <c r="I48" s="101">
        <v>52</v>
      </c>
      <c r="J48" s="501"/>
      <c r="N48" s="64"/>
      <c r="O48" s="64"/>
    </row>
    <row r="49" spans="2:15" s="81" customFormat="1" ht="15" thickBot="1" x14ac:dyDescent="0.25">
      <c r="B49" s="64"/>
      <c r="C49" s="64"/>
      <c r="D49" s="64"/>
      <c r="E49" s="64"/>
      <c r="F49" s="64"/>
      <c r="G49" s="64"/>
      <c r="H49" s="64"/>
      <c r="I49" s="64"/>
      <c r="J49" s="64"/>
      <c r="N49" s="64"/>
      <c r="O49" s="64"/>
    </row>
    <row r="50" spans="2:15" s="81" customFormat="1" ht="15.75" customHeight="1" thickBot="1" x14ac:dyDescent="0.25">
      <c r="B50" s="120" t="s">
        <v>208</v>
      </c>
      <c r="C50" s="86" t="s">
        <v>21</v>
      </c>
      <c r="D50" s="111" t="s">
        <v>234</v>
      </c>
      <c r="E50" s="86" t="s">
        <v>235</v>
      </c>
      <c r="F50" s="86"/>
      <c r="G50" s="86" t="s">
        <v>236</v>
      </c>
      <c r="H50" s="87" t="s">
        <v>237</v>
      </c>
      <c r="I50" s="519" t="s">
        <v>246</v>
      </c>
      <c r="J50" s="520"/>
      <c r="N50" s="64"/>
      <c r="O50" s="64"/>
    </row>
    <row r="51" spans="2:15" s="81" customFormat="1" x14ac:dyDescent="0.2">
      <c r="B51" s="112" t="str">
        <f>B$6</f>
        <v>MSEL1</v>
      </c>
      <c r="C51" s="71" t="s">
        <v>221</v>
      </c>
      <c r="D51" s="128" t="s">
        <v>211</v>
      </c>
      <c r="E51" s="128" t="s">
        <v>247</v>
      </c>
      <c r="F51" s="76"/>
      <c r="G51" s="113" t="s">
        <v>248</v>
      </c>
      <c r="H51" s="114" t="s">
        <v>248</v>
      </c>
      <c r="I51" s="521"/>
      <c r="J51" s="522"/>
      <c r="N51" s="64"/>
      <c r="O51" s="64"/>
    </row>
    <row r="52" spans="2:15" s="81" customFormat="1" x14ac:dyDescent="0.2">
      <c r="B52" s="115" t="str">
        <f>B$8</f>
        <v>MSEL2</v>
      </c>
      <c r="C52" s="72" t="s">
        <v>249</v>
      </c>
      <c r="D52" s="134" t="e">
        <f>IF(D10&lt;4,"N/A",IF(OR(J47="SHORT",J47="FLOAT"),J47,2*F47+MOD(F48,2)))</f>
        <v>#VALUE!</v>
      </c>
      <c r="E52" s="134" t="e">
        <f>IF(OR(J47='Resistor References'!AG$2,J47='Resistor References'!AG$3,'Pin Detect Programming (2)'!F48&lt;2),"OPEN",1)</f>
        <v>#N/A</v>
      </c>
      <c r="F52" s="74"/>
      <c r="G52" s="73" t="e">
        <f>IF(OR(D52="FLOAT",D52="SHORT"),D52,HLOOKUP(D52,'Resistor Selection'!C13:R14,2,FALSE))</f>
        <v>#VALUE!</v>
      </c>
      <c r="H52" s="116" t="e">
        <f>IF(E52="Open","Open",VLOOKUP(E52,'Resistor Selection'!B$13:AH$30,'Pin Detect Programming (2)'!D52+2,FALSE))</f>
        <v>#N/A</v>
      </c>
      <c r="I52" s="521"/>
      <c r="J52" s="522"/>
      <c r="N52" s="64"/>
      <c r="O52" s="64"/>
    </row>
    <row r="53" spans="2:15" s="81" customFormat="1" x14ac:dyDescent="0.2">
      <c r="B53" s="115" t="str">
        <f>B$11</f>
        <v>VSEL</v>
      </c>
      <c r="C53" s="72" t="s">
        <v>221</v>
      </c>
      <c r="D53" s="134" t="s">
        <v>211</v>
      </c>
      <c r="E53" s="134" t="s">
        <v>247</v>
      </c>
      <c r="F53" s="74"/>
      <c r="G53" s="73" t="s">
        <v>248</v>
      </c>
      <c r="H53" s="116" t="s">
        <v>248</v>
      </c>
      <c r="I53" s="521"/>
      <c r="J53" s="522"/>
      <c r="N53" s="64"/>
      <c r="O53" s="64"/>
    </row>
    <row r="54" spans="2:15" s="81" customFormat="1" ht="15" thickBot="1" x14ac:dyDescent="0.25">
      <c r="B54" s="117" t="str">
        <f>B$14</f>
        <v>ADRSEL</v>
      </c>
      <c r="C54" s="100" t="s">
        <v>221</v>
      </c>
      <c r="D54" s="131" t="s">
        <v>211</v>
      </c>
      <c r="E54" s="131" t="s">
        <v>247</v>
      </c>
      <c r="F54" s="80"/>
      <c r="G54" s="118" t="s">
        <v>248</v>
      </c>
      <c r="H54" s="119" t="s">
        <v>248</v>
      </c>
      <c r="I54" s="523"/>
      <c r="J54" s="524"/>
      <c r="N54" s="64"/>
      <c r="O54" s="64"/>
    </row>
  </sheetData>
  <dataConsolidate/>
  <mergeCells count="44">
    <mergeCell ref="I50:J54"/>
    <mergeCell ref="B4:B5"/>
    <mergeCell ref="C4:C5"/>
    <mergeCell ref="D4:D5"/>
    <mergeCell ref="E4:F4"/>
    <mergeCell ref="G4:H4"/>
    <mergeCell ref="I4:I5"/>
    <mergeCell ref="B36:B37"/>
    <mergeCell ref="J36:J37"/>
    <mergeCell ref="I39:J43"/>
    <mergeCell ref="B45:J45"/>
    <mergeCell ref="B47:B48"/>
    <mergeCell ref="J47:J48"/>
    <mergeCell ref="I17:J21"/>
    <mergeCell ref="B23:J23"/>
    <mergeCell ref="B25:B26"/>
    <mergeCell ref="J25:J26"/>
    <mergeCell ref="I28:J32"/>
    <mergeCell ref="B34:J34"/>
    <mergeCell ref="B8:B10"/>
    <mergeCell ref="J8:J10"/>
    <mergeCell ref="B11:B13"/>
    <mergeCell ref="J11:J13"/>
    <mergeCell ref="B14:B15"/>
    <mergeCell ref="J14:J15"/>
    <mergeCell ref="E8:E10"/>
    <mergeCell ref="F8:F10"/>
    <mergeCell ref="G8:G10"/>
    <mergeCell ref="H8:H10"/>
    <mergeCell ref="E11:E13"/>
    <mergeCell ref="F11:F13"/>
    <mergeCell ref="G11:G13"/>
    <mergeCell ref="B2:J2"/>
    <mergeCell ref="L2:N2"/>
    <mergeCell ref="P2:R2"/>
    <mergeCell ref="B3:C3"/>
    <mergeCell ref="D3:J3"/>
    <mergeCell ref="H11:H13"/>
    <mergeCell ref="B6:B7"/>
    <mergeCell ref="J6:J7"/>
    <mergeCell ref="E6:E7"/>
    <mergeCell ref="F6:F7"/>
    <mergeCell ref="G6:G7"/>
    <mergeCell ref="H6:H7"/>
  </mergeCells>
  <conditionalFormatting sqref="D18">
    <cfRule type="cellIs" dxfId="35" priority="34" stopIfTrue="1" operator="equal">
      <formula>$H$4</formula>
    </cfRule>
    <cfRule type="cellIs" dxfId="34" priority="35" stopIfTrue="1" operator="equal">
      <formula>$G$4</formula>
    </cfRule>
    <cfRule type="cellIs" dxfId="33" priority="36" operator="greaterThan">
      <formula>29.5</formula>
    </cfRule>
  </conditionalFormatting>
  <conditionalFormatting sqref="D19">
    <cfRule type="cellIs" dxfId="32" priority="31" stopIfTrue="1" operator="equal">
      <formula>$H$4</formula>
    </cfRule>
    <cfRule type="cellIs" dxfId="31" priority="32" stopIfTrue="1" operator="equal">
      <formula>$G$4</formula>
    </cfRule>
    <cfRule type="cellIs" dxfId="30" priority="33" operator="greaterThan">
      <formula>29.5</formula>
    </cfRule>
  </conditionalFormatting>
  <conditionalFormatting sqref="D20">
    <cfRule type="cellIs" dxfId="29" priority="28" stopIfTrue="1" operator="equal">
      <formula>$H$4</formula>
    </cfRule>
    <cfRule type="cellIs" dxfId="28" priority="29" stopIfTrue="1" operator="equal">
      <formula>$G$4</formula>
    </cfRule>
    <cfRule type="cellIs" dxfId="27" priority="30" operator="greaterThan">
      <formula>29.5</formula>
    </cfRule>
  </conditionalFormatting>
  <conditionalFormatting sqref="D21">
    <cfRule type="cellIs" dxfId="26" priority="25" stopIfTrue="1" operator="equal">
      <formula>$H$4</formula>
    </cfRule>
    <cfRule type="cellIs" dxfId="25" priority="26" stopIfTrue="1" operator="equal">
      <formula>$G$4</formula>
    </cfRule>
    <cfRule type="cellIs" dxfId="24" priority="27" operator="greaterThan">
      <formula>29.5</formula>
    </cfRule>
  </conditionalFormatting>
  <conditionalFormatting sqref="D30">
    <cfRule type="cellIs" dxfId="23" priority="22" stopIfTrue="1" operator="equal">
      <formula>$H$4</formula>
    </cfRule>
    <cfRule type="cellIs" dxfId="22" priority="23" stopIfTrue="1" operator="equal">
      <formula>$G$4</formula>
    </cfRule>
    <cfRule type="cellIs" dxfId="21" priority="24" operator="greaterThan">
      <formula>29.5</formula>
    </cfRule>
  </conditionalFormatting>
  <conditionalFormatting sqref="D41">
    <cfRule type="cellIs" dxfId="20" priority="19" stopIfTrue="1" operator="equal">
      <formula>$H$4</formula>
    </cfRule>
    <cfRule type="cellIs" dxfId="19" priority="20" stopIfTrue="1" operator="equal">
      <formula>$G$4</formula>
    </cfRule>
    <cfRule type="cellIs" dxfId="18" priority="21" operator="greaterThan">
      <formula>29.5</formula>
    </cfRule>
  </conditionalFormatting>
  <conditionalFormatting sqref="D52">
    <cfRule type="cellIs" dxfId="17" priority="16" stopIfTrue="1" operator="equal">
      <formula>$H$4</formula>
    </cfRule>
    <cfRule type="cellIs" dxfId="16" priority="17" stopIfTrue="1" operator="equal">
      <formula>$G$4</formula>
    </cfRule>
    <cfRule type="cellIs" dxfId="15" priority="18" operator="greaterThan">
      <formula>29.5</formula>
    </cfRule>
  </conditionalFormatting>
  <conditionalFormatting sqref="Q4:Q5">
    <cfRule type="expression" dxfId="14" priority="13">
      <formula>"K3=$C$4"</formula>
    </cfRule>
  </conditionalFormatting>
  <conditionalFormatting sqref="R4:R5">
    <cfRule type="expression" dxfId="13" priority="12">
      <formula>"K3=$C$4"</formula>
    </cfRule>
  </conditionalFormatting>
  <conditionalFormatting sqref="Q6:Q36">
    <cfRule type="cellIs" dxfId="12" priority="11" operator="greaterThan">
      <formula>ILOOP_trgt</formula>
    </cfRule>
  </conditionalFormatting>
  <conditionalFormatting sqref="P4:P36">
    <cfRule type="cellIs" dxfId="11" priority="7" operator="equal">
      <formula>$D$6</formula>
    </cfRule>
  </conditionalFormatting>
  <conditionalFormatting sqref="D36">
    <cfRule type="expression" dxfId="10" priority="6">
      <formula>NOT(AND(ISNUMBER(FIND($D$10,$D$36)),IF(ISNUMBER(FIND($D$10,$D$36)),FIND($D$10,$D$36)&gt;3,0)))</formula>
    </cfRule>
  </conditionalFormatting>
  <conditionalFormatting sqref="D47">
    <cfRule type="expression" dxfId="9" priority="5">
      <formula>NOT(AND(ISNUMBER(FIND($D$10,$D$47)),IF(ISNUMBER(FIND($D$10,$D$47)),FIND($D$10,$D$47)&gt;3,0)))</formula>
    </cfRule>
  </conditionalFormatting>
  <conditionalFormatting sqref="D25">
    <cfRule type="expression" dxfId="8" priority="4">
      <formula>NOT(AND(ISNUMBER(FIND($D$10,$D$25)),IF(ISNUMBER(FIND($D$10,$D$25)),FIND($D$10,$D$25)&gt;3,0)))</formula>
    </cfRule>
  </conditionalFormatting>
  <conditionalFormatting sqref="D26">
    <cfRule type="cellIs" dxfId="7" priority="3" operator="notEqual">
      <formula>$D$9</formula>
    </cfRule>
  </conditionalFormatting>
  <conditionalFormatting sqref="D37">
    <cfRule type="cellIs" dxfId="6" priority="2" operator="notEqual">
      <formula>$D$9</formula>
    </cfRule>
  </conditionalFormatting>
  <conditionalFormatting sqref="D48">
    <cfRule type="cellIs" dxfId="5" priority="1" operator="notEqual">
      <formula>$D$9</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37" operator="greaterThan" id="{903DF5AA-9130-49F5-BF20-990F43965E3F}">
            <xm:f>'Device Calculator'!#REF!</xm:f>
            <x14:dxf>
              <font>
                <color rgb="FF9C0006"/>
              </font>
              <fill>
                <patternFill>
                  <bgColor rgb="FFFFC7CE"/>
                </patternFill>
              </fill>
            </x14:dxf>
          </x14:cfRule>
          <xm:sqref>R36</xm:sqref>
        </x14:conditionalFormatting>
        <x14:conditionalFormatting xmlns:xm="http://schemas.microsoft.com/office/excel/2006/main">
          <x14:cfRule type="cellIs" priority="38" operator="greaterThan" id="{8683456C-14C1-448B-A2C6-E930737A0632}">
            <xm:f>'Device Calculator'!$M80</xm:f>
            <x14:dxf>
              <font>
                <color rgb="FF9C0006"/>
              </font>
              <fill>
                <patternFill>
                  <bgColor rgb="FFFFC7CE"/>
                </patternFill>
              </fill>
            </x14:dxf>
          </x14:cfRule>
          <xm:sqref>R6:R12</xm:sqref>
        </x14:conditionalFormatting>
        <x14:conditionalFormatting xmlns:xm="http://schemas.microsoft.com/office/excel/2006/main">
          <x14:cfRule type="cellIs" priority="61" operator="greaterThan" id="{8683456C-14C1-448B-A2C6-E930737A0632}">
            <xm:f>'Device Calculator'!$M99</xm:f>
            <x14:dxf>
              <font>
                <color rgb="FF9C0006"/>
              </font>
              <fill>
                <patternFill>
                  <bgColor rgb="FFFFC7CE"/>
                </patternFill>
              </fill>
            </x14:dxf>
          </x14:cfRule>
          <xm:sqref>R22:R34</xm:sqref>
        </x14:conditionalFormatting>
        <x14:conditionalFormatting xmlns:xm="http://schemas.microsoft.com/office/excel/2006/main">
          <x14:cfRule type="cellIs" priority="92" operator="greaterThan" id="{8683456C-14C1-448B-A2C6-E930737A0632}">
            <xm:f>'Device Calculator'!#REF!</xm:f>
            <x14:dxf>
              <font>
                <color rgb="FF9C0006"/>
              </font>
              <fill>
                <patternFill>
                  <bgColor rgb="FFFFC7CE"/>
                </patternFill>
              </fill>
            </x14:dxf>
          </x14:cfRule>
          <xm:sqref>R35</xm:sqref>
        </x14:conditionalFormatting>
        <x14:conditionalFormatting xmlns:xm="http://schemas.microsoft.com/office/excel/2006/main">
          <x14:cfRule type="cellIs" priority="124" operator="greaterThan" id="{8683456C-14C1-448B-A2C6-E930737A0632}">
            <xm:f>'Device Calculator'!$M89</xm:f>
            <x14:dxf>
              <font>
                <color rgb="FF9C0006"/>
              </font>
              <fill>
                <patternFill>
                  <bgColor rgb="FFFFC7CE"/>
                </patternFill>
              </fill>
            </x14:dxf>
          </x14:cfRule>
          <xm:sqref>R13:R21</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00000000-0002-0000-0600-000000000000}">
          <x14:formula1>
            <xm:f>'Resistor References'!$AE$2:$AE$4</xm:f>
          </x14:formula1>
          <xm:sqref>D25</xm:sqref>
        </x14:dataValidation>
        <x14:dataValidation type="list" allowBlank="1" showInputMessage="1" showErrorMessage="1" xr:uid="{00000000-0002-0000-0600-000001000000}">
          <x14:formula1>
            <xm:f>'Resistor References'!$AE$7</xm:f>
          </x14:formula1>
          <xm:sqref>D47</xm:sqref>
        </x14:dataValidation>
        <x14:dataValidation type="list" allowBlank="1" showInputMessage="1" showErrorMessage="1" xr:uid="{00000000-0002-0000-0600-000002000000}">
          <x14:formula1>
            <xm:f>'Resistor References'!$AE$5:$AE$6</xm:f>
          </x14:formula1>
          <xm:sqref>D36</xm:sqref>
        </x14:dataValidation>
        <x14:dataValidation type="list" allowBlank="1" showInputMessage="1" showErrorMessage="1" xr:uid="{00000000-0002-0000-0600-000003000000}">
          <x14:formula1>
            <xm:f>'Resistor References'!$O$3:$O$6</xm:f>
          </x14:formula1>
          <xm:sqref>D48 D37 D26</xm:sqref>
        </x14:dataValidation>
        <x14:dataValidation type="list" allowBlank="1" showInputMessage="1" showErrorMessage="1" xr:uid="{00000000-0002-0000-0600-000004000000}">
          <x14:formula1>
            <xm:f>'Resistor References'!$A$2:$A$4</xm:f>
          </x14:formula1>
          <xm:sqref>D3:J3</xm:sqref>
        </x14:dataValidation>
        <x14:dataValidation type="list" allowBlank="1" showInputMessage="1" showErrorMessage="1" xr:uid="{00000000-0002-0000-0600-000005000000}">
          <x14:formula1>
            <xm:f>Sheet2!$C$5:$C$37</xm:f>
          </x14:formula1>
          <xm:sqref>D6</xm:sqref>
        </x14:dataValidation>
        <x14:dataValidation type="list" allowBlank="1" showInputMessage="1" showErrorMessage="1" xr:uid="{00000000-0002-0000-0600-000006000000}">
          <x14:formula1>
            <xm:f>Sheet2!$Q$5:$Q$12</xm:f>
          </x14:formula1>
          <xm:sqref>D8</xm:sqref>
        </x14:dataValidation>
        <x14:dataValidation type="list" allowBlank="1" showInputMessage="1" showErrorMessage="1" xr:uid="{00000000-0002-0000-0600-000007000000}">
          <x14:formula1>
            <xm:f>Sheet2!$M$5:$M$8</xm:f>
          </x14:formula1>
          <xm:sqref>D9</xm:sqref>
        </x14:dataValidation>
        <x14:dataValidation type="list" allowBlank="1" showInputMessage="1" showErrorMessage="1" xr:uid="{00000000-0002-0000-0600-000008000000}">
          <x14:formula1>
            <xm:f>Sheet2!$T$5:$T$8</xm:f>
          </x14:formula1>
          <xm:sqref>D10</xm:sqref>
        </x14:dataValidation>
        <x14:dataValidation type="list" allowBlank="1" showInputMessage="1" showErrorMessage="1" xr:uid="{00000000-0002-0000-0600-000009000000}">
          <x14:formula1>
            <xm:f>Sheet2!$G$5:$G$12</xm:f>
          </x14:formula1>
          <xm:sqref>D7</xm:sqref>
        </x14:dataValidation>
        <x14:dataValidation type="list" allowBlank="1" showInputMessage="1" showErrorMessage="1" xr:uid="{00000000-0002-0000-0600-00000A000000}">
          <x14:formula1>
            <xm:f>Sheet2!$AJ$5:$AJ$21</xm:f>
          </x14:formula1>
          <xm:sqref>D14</xm:sqref>
        </x14:dataValidation>
        <x14:dataValidation type="list" allowBlank="1" showInputMessage="1" showErrorMessage="1" xr:uid="{00000000-0002-0000-0600-00000B000000}">
          <x14:formula1>
            <xm:f>Sheet2!$AN$5:$AN$13</xm:f>
          </x14:formula1>
          <xm:sqref>D15</xm:sqref>
        </x14:dataValidation>
        <x14:dataValidation type="list" allowBlank="1" showInputMessage="1" showErrorMessage="1" xr:uid="{00000000-0002-0000-0600-00000C000000}">
          <x14:formula1>
            <xm:f>Sheet2!$AB$5:$AB$226</xm:f>
          </x14:formula1>
          <xm:sqref>D12</xm:sqref>
        </x14:dataValidation>
        <x14:dataValidation type="list" allowBlank="1" showInputMessage="1" showErrorMessage="1" xr:uid="{00000000-0002-0000-0600-00000D000000}">
          <x14:formula1>
            <xm:f>Sheet2!$W$5:$W$14</xm:f>
          </x14:formula1>
          <xm:sqref>D11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L46"/>
  <sheetViews>
    <sheetView workbookViewId="0">
      <selection activeCell="M30" sqref="M30"/>
    </sheetView>
  </sheetViews>
  <sheetFormatPr defaultRowHeight="15" x14ac:dyDescent="0.25"/>
  <cols>
    <col min="11" max="11" width="12.85546875" customWidth="1"/>
    <col min="12" max="12" width="12.7109375" customWidth="1"/>
  </cols>
  <sheetData>
    <row r="1" spans="1:12" x14ac:dyDescent="0.25">
      <c r="A1" s="544" t="s">
        <v>144</v>
      </c>
      <c r="B1" s="544"/>
      <c r="C1" s="544" t="s">
        <v>145</v>
      </c>
      <c r="D1" s="544"/>
      <c r="E1" s="544" t="s">
        <v>146</v>
      </c>
      <c r="F1" s="544"/>
      <c r="G1" s="544" t="s">
        <v>147</v>
      </c>
      <c r="H1" s="544"/>
      <c r="I1" s="544" t="s">
        <v>148</v>
      </c>
      <c r="J1" s="544"/>
      <c r="K1" s="5" t="s">
        <v>184</v>
      </c>
      <c r="L1" s="5" t="s">
        <v>185</v>
      </c>
    </row>
    <row r="2" spans="1:12" x14ac:dyDescent="0.25">
      <c r="A2" s="6" t="str">
        <f>DEC2HEX(MOD(L2-MOD(L2,16^9),16^10)/16^9)</f>
        <v>1</v>
      </c>
      <c r="B2" s="6" t="str">
        <f>DEC2HEX(MOD(L2-MOD(L2,16^8),16^9)/16^8)</f>
        <v>2</v>
      </c>
      <c r="C2" s="6" t="str">
        <f>DEC2HEX(MOD(L2-MOD(L2,16^7),16^8)/16^7)</f>
        <v>8</v>
      </c>
      <c r="D2" s="6" t="str">
        <f>DEC2HEX(MOD(L2-MOD(L2,16^6),16^7)/16^6)</f>
        <v>0</v>
      </c>
      <c r="E2" s="6" t="str">
        <f>DEC2HEX(MOD(L2-MOD(L2,16^5),16^6)/16^5)</f>
        <v>4</v>
      </c>
      <c r="F2" s="6" t="str">
        <f>DEC2HEX(MOD(L2-MOD(L2,16^4),16^5)/16^4)</f>
        <v>2</v>
      </c>
      <c r="G2" s="6" t="str">
        <f>DEC2HEX(MOD(L2-MOD(L2,16^3),16^4)/16^3)</f>
        <v>2</v>
      </c>
      <c r="H2" s="6" t="str">
        <f>DEC2HEX(MOD(L2-MOD(L2,16^2),16^3)/16^2)</f>
        <v>2</v>
      </c>
      <c r="I2" s="6" t="str">
        <f>DEC2HEX(MOD(L2-MOD(L2,16),16^2)/16)</f>
        <v>4</v>
      </c>
      <c r="J2" s="6" t="str">
        <f>DEC2HEX(MOD(L2,16))</f>
        <v>6</v>
      </c>
      <c r="K2" s="7" t="str">
        <f>'Device Calculator'!F155</f>
        <v>1280422246</v>
      </c>
      <c r="L2" s="5">
        <f>HEX2DEC(K2)</f>
        <v>79461229126</v>
      </c>
    </row>
    <row r="3" spans="1:12" x14ac:dyDescent="0.25">
      <c r="A3" s="2">
        <f>HEX2DEC(A2)</f>
        <v>1</v>
      </c>
      <c r="B3" s="2">
        <f t="shared" ref="B3:J3" si="0">HEX2DEC(B2)</f>
        <v>2</v>
      </c>
      <c r="C3" s="2">
        <f t="shared" si="0"/>
        <v>8</v>
      </c>
      <c r="D3" s="2">
        <f t="shared" si="0"/>
        <v>0</v>
      </c>
      <c r="E3" s="2">
        <f t="shared" si="0"/>
        <v>4</v>
      </c>
      <c r="F3" s="2">
        <f t="shared" si="0"/>
        <v>2</v>
      </c>
      <c r="G3" s="2">
        <f t="shared" si="0"/>
        <v>2</v>
      </c>
      <c r="H3" s="2">
        <f t="shared" si="0"/>
        <v>2</v>
      </c>
      <c r="I3" s="2">
        <f t="shared" si="0"/>
        <v>4</v>
      </c>
      <c r="J3" s="2">
        <f t="shared" si="0"/>
        <v>6</v>
      </c>
      <c r="K3" s="539" t="s">
        <v>187</v>
      </c>
      <c r="L3" s="540"/>
    </row>
    <row r="4" spans="1:12" x14ac:dyDescent="0.25">
      <c r="A4" s="2" t="str">
        <f>HEX2BIN(A2,4)</f>
        <v>0001</v>
      </c>
      <c r="B4" s="2" t="str">
        <f t="shared" ref="B4:J4" si="1">HEX2BIN(B2,4)</f>
        <v>0010</v>
      </c>
      <c r="C4" s="2" t="str">
        <f t="shared" si="1"/>
        <v>1000</v>
      </c>
      <c r="D4" s="2" t="str">
        <f t="shared" si="1"/>
        <v>0000</v>
      </c>
      <c r="E4" s="2" t="str">
        <f t="shared" si="1"/>
        <v>0100</v>
      </c>
      <c r="F4" s="2" t="str">
        <f t="shared" si="1"/>
        <v>0010</v>
      </c>
      <c r="G4" s="2" t="str">
        <f t="shared" si="1"/>
        <v>0010</v>
      </c>
      <c r="H4" s="2" t="str">
        <f t="shared" si="1"/>
        <v>0010</v>
      </c>
      <c r="I4" s="2" t="str">
        <f t="shared" si="1"/>
        <v>0100</v>
      </c>
      <c r="J4" s="2" t="str">
        <f t="shared" si="1"/>
        <v>0110</v>
      </c>
      <c r="K4" s="541"/>
      <c r="L4" s="542"/>
    </row>
    <row r="6" spans="1:12" x14ac:dyDescent="0.25">
      <c r="A6" t="s">
        <v>0</v>
      </c>
      <c r="B6">
        <f>MOD(A3,4)</f>
        <v>1</v>
      </c>
      <c r="C6">
        <f>2^B6*25</f>
        <v>50</v>
      </c>
      <c r="D6" t="s">
        <v>9</v>
      </c>
      <c r="E6" t="s">
        <v>139</v>
      </c>
      <c r="F6">
        <f>C6*C8*10^-3</f>
        <v>8</v>
      </c>
      <c r="G6" t="s">
        <v>142</v>
      </c>
    </row>
    <row r="7" spans="1:12" x14ac:dyDescent="0.25">
      <c r="A7" t="s">
        <v>1</v>
      </c>
      <c r="B7">
        <f>MOD(B3,4)</f>
        <v>2</v>
      </c>
      <c r="C7">
        <f>2^B7*25</f>
        <v>100</v>
      </c>
      <c r="D7" t="s">
        <v>9</v>
      </c>
      <c r="E7" t="s">
        <v>140</v>
      </c>
      <c r="F7">
        <f>1/(2*PI()*C8*10^3*C9*10^-12*4*10^6*C6*10^-6)/1000</f>
        <v>3.9788735772973842</v>
      </c>
      <c r="G7" t="s">
        <v>11</v>
      </c>
    </row>
    <row r="8" spans="1:12" x14ac:dyDescent="0.25">
      <c r="A8" t="s">
        <v>2</v>
      </c>
      <c r="B8">
        <f>4*C3+(D3-MOD(D3,4))/4</f>
        <v>32</v>
      </c>
      <c r="C8">
        <f>B8*5</f>
        <v>160</v>
      </c>
      <c r="D8" t="s">
        <v>94</v>
      </c>
      <c r="E8" t="s">
        <v>141</v>
      </c>
      <c r="F8">
        <f>1/(2*PI()*C8*10^3*C10*10^-12)/1000</f>
        <v>159.15494309189535</v>
      </c>
      <c r="G8" t="s">
        <v>11</v>
      </c>
    </row>
    <row r="9" spans="1:12" x14ac:dyDescent="0.25">
      <c r="A9" t="s">
        <v>3</v>
      </c>
      <c r="B9">
        <f>4*MOD(D3,4)+(E3-MOD(E3,4))/4</f>
        <v>1</v>
      </c>
      <c r="C9">
        <f>B9*1.25</f>
        <v>1.25</v>
      </c>
      <c r="D9" t="s">
        <v>10</v>
      </c>
      <c r="E9" t="s">
        <v>113</v>
      </c>
      <c r="F9">
        <f>C9*C6*4</f>
        <v>250</v>
      </c>
      <c r="G9" t="s">
        <v>10</v>
      </c>
    </row>
    <row r="10" spans="1:12" x14ac:dyDescent="0.25">
      <c r="A10" t="s">
        <v>4</v>
      </c>
      <c r="B10">
        <f>8*MOD(E3,4)+(F3-MOD(F3,2))/2</f>
        <v>1</v>
      </c>
      <c r="C10">
        <f>B10*'Compensation References'!H$3</f>
        <v>6.25</v>
      </c>
      <c r="D10" t="s">
        <v>10</v>
      </c>
    </row>
    <row r="11" spans="1:12" x14ac:dyDescent="0.25">
      <c r="A11" t="s">
        <v>5</v>
      </c>
      <c r="B11">
        <f>4*G3+(H3-MOD(H3,4))/4</f>
        <v>8</v>
      </c>
      <c r="C11">
        <f>B11*5</f>
        <v>40</v>
      </c>
      <c r="D11" t="s">
        <v>94</v>
      </c>
      <c r="E11" t="s">
        <v>143</v>
      </c>
      <c r="F11">
        <f>C7*C11*10^-3</f>
        <v>4</v>
      </c>
      <c r="G11" t="s">
        <v>142</v>
      </c>
    </row>
    <row r="12" spans="1:12" x14ac:dyDescent="0.25">
      <c r="A12" t="s">
        <v>6</v>
      </c>
      <c r="B12">
        <f>4*MOD(H3,4)+(I3-MOD(I3,4))/4</f>
        <v>9</v>
      </c>
      <c r="C12">
        <f>B12*'Compensation References'!J$3</f>
        <v>2.9970000000000003</v>
      </c>
      <c r="D12" t="s">
        <v>10</v>
      </c>
      <c r="E12" t="s">
        <v>149</v>
      </c>
      <c r="F12">
        <f>1/(2*PI()*C7*C14*10^-3*C12*C11*10^-12*10^3)/1000</f>
        <v>16.595235140546308</v>
      </c>
      <c r="G12" t="s">
        <v>11</v>
      </c>
    </row>
    <row r="13" spans="1:12" x14ac:dyDescent="0.25">
      <c r="A13" t="s">
        <v>7</v>
      </c>
      <c r="B13">
        <f>8*MOD(I3,4)+(J3-MOD(J3,2))/2</f>
        <v>3</v>
      </c>
      <c r="C13">
        <f>B13*3.2</f>
        <v>9.6000000000000014</v>
      </c>
      <c r="D13" t="s">
        <v>10</v>
      </c>
      <c r="E13" t="s">
        <v>150</v>
      </c>
      <c r="F13">
        <f>1/(2*PI()*C11*10^3*C13*10^-12)/1000</f>
        <v>414.46599763514405</v>
      </c>
      <c r="G13" t="s">
        <v>11</v>
      </c>
    </row>
    <row r="14" spans="1:12" x14ac:dyDescent="0.25">
      <c r="A14" t="s">
        <v>117</v>
      </c>
      <c r="B14">
        <f>MOD(J3,2)</f>
        <v>0</v>
      </c>
      <c r="C14">
        <f>(B14+1)*800</f>
        <v>800</v>
      </c>
      <c r="D14" t="s">
        <v>94</v>
      </c>
      <c r="E14" t="s">
        <v>112</v>
      </c>
      <c r="F14">
        <f>C12*C14*C7/1000</f>
        <v>239.76000000000002</v>
      </c>
      <c r="G14" t="s">
        <v>10</v>
      </c>
    </row>
    <row r="17" spans="1:12" x14ac:dyDescent="0.25">
      <c r="A17" s="544" t="s">
        <v>144</v>
      </c>
      <c r="B17" s="544"/>
      <c r="C17" s="544" t="s">
        <v>145</v>
      </c>
      <c r="D17" s="544"/>
      <c r="E17" s="544" t="s">
        <v>146</v>
      </c>
      <c r="F17" s="544"/>
      <c r="G17" s="544" t="s">
        <v>147</v>
      </c>
      <c r="H17" s="544"/>
      <c r="I17" s="544" t="s">
        <v>148</v>
      </c>
      <c r="J17" s="544"/>
      <c r="K17" s="5" t="s">
        <v>184</v>
      </c>
      <c r="L17" s="5" t="s">
        <v>185</v>
      </c>
    </row>
    <row r="18" spans="1:12" x14ac:dyDescent="0.25">
      <c r="A18" s="6" t="str">
        <f>DEC2HEX(MOD(L18-MOD(L18,16^9),16^10)/16^9)</f>
        <v>1</v>
      </c>
      <c r="B18" s="6" t="str">
        <f>DEC2HEX(MOD(L18-MOD(L18,16^8),16^9)/16^8)</f>
        <v>1</v>
      </c>
      <c r="C18" s="6" t="str">
        <f>DEC2HEX(MOD(L18-MOD(L18,16^7),16^8)/16^7)</f>
        <v>1</v>
      </c>
      <c r="D18" s="6" t="str">
        <f>DEC2HEX(MOD(L18-MOD(L18,16^6),16^7)/16^6)</f>
        <v>C</v>
      </c>
      <c r="E18" s="6" t="str">
        <f>DEC2HEX(MOD(L18-MOD(L18,16^5),16^6)/16^5)</f>
        <v>C</v>
      </c>
      <c r="F18" s="6" t="str">
        <f>DEC2HEX(MOD(L18-MOD(L18,16^4),16^5)/16^4)</f>
        <v>C</v>
      </c>
      <c r="G18" s="6" t="str">
        <f>DEC2HEX(MOD(L18-MOD(L18,16^3),16^4)/16^3)</f>
        <v>1</v>
      </c>
      <c r="H18" s="6" t="str">
        <f>DEC2HEX(MOD(L18-MOD(L18,16^2),16^3)/16^2)</f>
        <v>7</v>
      </c>
      <c r="I18" s="6" t="str">
        <f>DEC2HEX(MOD(L18-MOD(L18,16),16^2)/16)</f>
        <v>C</v>
      </c>
      <c r="J18" s="6" t="str">
        <f>DEC2HEX(MOD(L18,16))</f>
        <v>C</v>
      </c>
      <c r="K18" s="7" t="s">
        <v>155</v>
      </c>
      <c r="L18" s="5">
        <f>HEX2DEC(K18)</f>
        <v>73497581516</v>
      </c>
    </row>
    <row r="19" spans="1:12" x14ac:dyDescent="0.25">
      <c r="A19" s="2">
        <f>HEX2DEC(A18)</f>
        <v>1</v>
      </c>
      <c r="B19" s="2">
        <f t="shared" ref="B19" si="2">HEX2DEC(B18)</f>
        <v>1</v>
      </c>
      <c r="C19" s="2">
        <f t="shared" ref="C19" si="3">HEX2DEC(C18)</f>
        <v>1</v>
      </c>
      <c r="D19" s="2">
        <f t="shared" ref="D19" si="4">HEX2DEC(D18)</f>
        <v>12</v>
      </c>
      <c r="E19" s="2">
        <f t="shared" ref="E19" si="5">HEX2DEC(E18)</f>
        <v>12</v>
      </c>
      <c r="F19" s="2">
        <f t="shared" ref="F19" si="6">HEX2DEC(F18)</f>
        <v>12</v>
      </c>
      <c r="G19" s="2">
        <f t="shared" ref="G19" si="7">HEX2DEC(G18)</f>
        <v>1</v>
      </c>
      <c r="H19" s="2">
        <f t="shared" ref="H19" si="8">HEX2DEC(H18)</f>
        <v>7</v>
      </c>
      <c r="I19" s="2">
        <f t="shared" ref="I19" si="9">HEX2DEC(I18)</f>
        <v>12</v>
      </c>
      <c r="J19" s="2">
        <f t="shared" ref="J19" si="10">HEX2DEC(J18)</f>
        <v>12</v>
      </c>
      <c r="K19" s="543" t="s">
        <v>188</v>
      </c>
      <c r="L19" s="543"/>
    </row>
    <row r="20" spans="1:12" x14ac:dyDescent="0.25">
      <c r="A20" s="2" t="str">
        <f>HEX2BIN(A18,4)</f>
        <v>0001</v>
      </c>
      <c r="B20" s="2" t="str">
        <f t="shared" ref="B20:J20" si="11">HEX2BIN(B18,4)</f>
        <v>0001</v>
      </c>
      <c r="C20" s="2" t="str">
        <f t="shared" si="11"/>
        <v>0001</v>
      </c>
      <c r="D20" s="2" t="str">
        <f t="shared" si="11"/>
        <v>1100</v>
      </c>
      <c r="E20" s="2" t="str">
        <f t="shared" si="11"/>
        <v>1100</v>
      </c>
      <c r="F20" s="2" t="str">
        <f t="shared" si="11"/>
        <v>1100</v>
      </c>
      <c r="G20" s="2" t="str">
        <f t="shared" si="11"/>
        <v>0001</v>
      </c>
      <c r="H20" s="2" t="str">
        <f t="shared" si="11"/>
        <v>0111</v>
      </c>
      <c r="I20" s="2" t="str">
        <f t="shared" si="11"/>
        <v>1100</v>
      </c>
      <c r="J20" s="2" t="str">
        <f t="shared" si="11"/>
        <v>1100</v>
      </c>
      <c r="K20" s="543"/>
      <c r="L20" s="543"/>
    </row>
    <row r="22" spans="1:12" x14ac:dyDescent="0.25">
      <c r="A22" t="s">
        <v>0</v>
      </c>
      <c r="B22">
        <f>MOD(A19,4)</f>
        <v>1</v>
      </c>
      <c r="C22">
        <f>2^B22*25</f>
        <v>50</v>
      </c>
      <c r="D22" t="s">
        <v>9</v>
      </c>
      <c r="E22" t="s">
        <v>139</v>
      </c>
      <c r="F22">
        <f>C22*C24*10^-3</f>
        <v>1.75</v>
      </c>
      <c r="G22" t="s">
        <v>142</v>
      </c>
    </row>
    <row r="23" spans="1:12" x14ac:dyDescent="0.25">
      <c r="A23" t="s">
        <v>1</v>
      </c>
      <c r="B23">
        <f>MOD(B19,4)</f>
        <v>1</v>
      </c>
      <c r="C23">
        <f>2^B23*25</f>
        <v>50</v>
      </c>
      <c r="D23" t="s">
        <v>9</v>
      </c>
      <c r="E23" t="s">
        <v>140</v>
      </c>
      <c r="F23">
        <f>1/(2*PI()*C24*10^3*C25*10^-12*4*10^6*C22*10^-6)/1000</f>
        <v>6.0630454511198231</v>
      </c>
      <c r="G23" t="s">
        <v>11</v>
      </c>
    </row>
    <row r="24" spans="1:12" x14ac:dyDescent="0.25">
      <c r="A24" t="s">
        <v>2</v>
      </c>
      <c r="B24">
        <f>4*C19+(D19-MOD(D19,4))/4</f>
        <v>7</v>
      </c>
      <c r="C24">
        <f>B24*5</f>
        <v>35</v>
      </c>
      <c r="D24" t="s">
        <v>94</v>
      </c>
      <c r="E24" t="s">
        <v>141</v>
      </c>
      <c r="F24">
        <f>1/(2*PI()*C24*10^3*C26*10^-12)/1000</f>
        <v>121.26090902239646</v>
      </c>
      <c r="G24" t="s">
        <v>11</v>
      </c>
    </row>
    <row r="25" spans="1:12" x14ac:dyDescent="0.25">
      <c r="A25" t="s">
        <v>3</v>
      </c>
      <c r="B25">
        <f>4*MOD(D19,4)+(E19-MOD(E19,4))/4</f>
        <v>3</v>
      </c>
      <c r="C25">
        <f>B25*1.25</f>
        <v>3.75</v>
      </c>
      <c r="D25" t="s">
        <v>10</v>
      </c>
      <c r="E25" t="s">
        <v>113</v>
      </c>
      <c r="F25">
        <f>C25*C22*4</f>
        <v>750</v>
      </c>
      <c r="G25" t="s">
        <v>10</v>
      </c>
    </row>
    <row r="26" spans="1:12" x14ac:dyDescent="0.25">
      <c r="A26" t="s">
        <v>4</v>
      </c>
      <c r="B26">
        <f>8*MOD(E19,4)+(F19-MOD(F19,2))/2</f>
        <v>6</v>
      </c>
      <c r="C26">
        <f>B26*'Compensation References'!H$3</f>
        <v>37.5</v>
      </c>
      <c r="D26" t="s">
        <v>10</v>
      </c>
    </row>
    <row r="27" spans="1:12" x14ac:dyDescent="0.25">
      <c r="A27" t="s">
        <v>5</v>
      </c>
      <c r="B27">
        <f>4*G19+(H19-MOD(H19,4))/4</f>
        <v>5</v>
      </c>
      <c r="C27">
        <f>B27*5</f>
        <v>25</v>
      </c>
      <c r="D27" t="s">
        <v>94</v>
      </c>
      <c r="E27" t="s">
        <v>143</v>
      </c>
      <c r="F27">
        <f>C23*C27*10^-3</f>
        <v>1.25</v>
      </c>
      <c r="G27" t="s">
        <v>142</v>
      </c>
    </row>
    <row r="28" spans="1:12" x14ac:dyDescent="0.25">
      <c r="A28" t="s">
        <v>6</v>
      </c>
      <c r="B28">
        <f>4*MOD(H19,4)+(I19-MOD(I19,4))/4</f>
        <v>15</v>
      </c>
      <c r="C28">
        <f>B28*'Compensation References'!J$3</f>
        <v>4.9950000000000001</v>
      </c>
      <c r="D28" t="s">
        <v>10</v>
      </c>
      <c r="E28" t="s">
        <v>149</v>
      </c>
      <c r="F28">
        <f>1/(2*PI()*C23*C30*10^-3*C28*C27*10^-12*10^3)/1000</f>
        <v>31.862851469848916</v>
      </c>
      <c r="G28" t="s">
        <v>11</v>
      </c>
    </row>
    <row r="29" spans="1:12" x14ac:dyDescent="0.25">
      <c r="A29" t="s">
        <v>7</v>
      </c>
      <c r="B29">
        <f>8*MOD(I19,4)+(J19-MOD(J19,2))/2</f>
        <v>6</v>
      </c>
      <c r="C29">
        <f>B29*3.2</f>
        <v>19.200000000000003</v>
      </c>
      <c r="D29" t="s">
        <v>10</v>
      </c>
      <c r="E29" t="s">
        <v>150</v>
      </c>
      <c r="F29">
        <f>1/(2*PI()*C27*10^3*C29*10^-12)/1000</f>
        <v>331.57279810811519</v>
      </c>
      <c r="G29" t="s">
        <v>11</v>
      </c>
    </row>
    <row r="30" spans="1:12" x14ac:dyDescent="0.25">
      <c r="A30" t="s">
        <v>117</v>
      </c>
      <c r="B30">
        <f>MOD(J19,2)</f>
        <v>0</v>
      </c>
      <c r="C30">
        <f>(B30+1)*800</f>
        <v>800</v>
      </c>
      <c r="D30" t="s">
        <v>94</v>
      </c>
      <c r="E30" t="s">
        <v>112</v>
      </c>
      <c r="F30">
        <f>C28*C30*C23/1000</f>
        <v>199.8</v>
      </c>
      <c r="G30" t="s">
        <v>10</v>
      </c>
    </row>
    <row r="33" spans="1:12" x14ac:dyDescent="0.25">
      <c r="A33" s="544" t="s">
        <v>144</v>
      </c>
      <c r="B33" s="544"/>
      <c r="C33" s="544" t="s">
        <v>145</v>
      </c>
      <c r="D33" s="544"/>
      <c r="E33" s="544" t="s">
        <v>146</v>
      </c>
      <c r="F33" s="544"/>
      <c r="G33" s="544" t="s">
        <v>147</v>
      </c>
      <c r="H33" s="544"/>
      <c r="I33" s="544" t="s">
        <v>148</v>
      </c>
      <c r="J33" s="544"/>
      <c r="K33" s="5" t="s">
        <v>186</v>
      </c>
      <c r="L33" s="5" t="s">
        <v>185</v>
      </c>
    </row>
    <row r="34" spans="1:12" x14ac:dyDescent="0.25">
      <c r="A34" s="6" t="str">
        <f>DEC2HEX(MOD(L34-MOD(L34,16^9),16^10)/16^9)</f>
        <v>0</v>
      </c>
      <c r="B34" s="6" t="str">
        <f>DEC2HEX(MOD(L34-MOD(L34,16^8),16^9)/16^8)</f>
        <v>1</v>
      </c>
      <c r="C34" s="6" t="str">
        <f>DEC2HEX(MOD(L34-MOD(L34,16^7),16^8)/16^7)</f>
        <v>3</v>
      </c>
      <c r="D34" s="6" t="str">
        <f>DEC2HEX(MOD(L34-MOD(L34,16^6),16^7)/16^6)</f>
        <v>D</v>
      </c>
      <c r="E34" s="6" t="str">
        <f>DEC2HEX(MOD(L34-MOD(L34,16^5),16^6)/16^5)</f>
        <v>0</v>
      </c>
      <c r="F34" s="6" t="str">
        <f>DEC2HEX(MOD(L34-MOD(L34,16^4),16^5)/16^4)</f>
        <v>4</v>
      </c>
      <c r="G34" s="6" t="str">
        <f>DEC2HEX(MOD(L34-MOD(L34,16^3),16^4)/16^3)</f>
        <v>4</v>
      </c>
      <c r="H34" s="6" t="str">
        <f>DEC2HEX(MOD(L34-MOD(L34,16^2),16^3)/16^2)</f>
        <v>9</v>
      </c>
      <c r="I34" s="6" t="str">
        <f>DEC2HEX(MOD(L34-MOD(L34,16),16^2)/16)</f>
        <v>4</v>
      </c>
      <c r="J34" s="6" t="str">
        <f>DEC2HEX(MOD(L34,16))</f>
        <v>2</v>
      </c>
      <c r="K34" s="7" t="s">
        <v>183</v>
      </c>
      <c r="L34" s="5">
        <f>HEX2DEC(K34)</f>
        <v>5318658370</v>
      </c>
    </row>
    <row r="35" spans="1:12" x14ac:dyDescent="0.25">
      <c r="A35" s="3">
        <f>HEX2DEC(A34)</f>
        <v>0</v>
      </c>
      <c r="B35" s="3">
        <f t="shared" ref="B35:J35" si="12">HEX2DEC(B34)</f>
        <v>1</v>
      </c>
      <c r="C35" s="3">
        <f t="shared" si="12"/>
        <v>3</v>
      </c>
      <c r="D35" s="3">
        <f t="shared" si="12"/>
        <v>13</v>
      </c>
      <c r="E35" s="3">
        <f t="shared" si="12"/>
        <v>0</v>
      </c>
      <c r="F35" s="3">
        <f t="shared" si="12"/>
        <v>4</v>
      </c>
      <c r="G35" s="3">
        <f t="shared" si="12"/>
        <v>4</v>
      </c>
      <c r="H35" s="3">
        <f t="shared" si="12"/>
        <v>9</v>
      </c>
      <c r="I35" s="3">
        <f t="shared" si="12"/>
        <v>4</v>
      </c>
      <c r="J35" s="3">
        <f t="shared" si="12"/>
        <v>2</v>
      </c>
      <c r="K35" s="543" t="s">
        <v>188</v>
      </c>
      <c r="L35" s="543"/>
    </row>
    <row r="36" spans="1:12" x14ac:dyDescent="0.25">
      <c r="A36" s="3" t="str">
        <f>HEX2BIN(A34,4)</f>
        <v>0000</v>
      </c>
      <c r="B36" s="3" t="str">
        <f t="shared" ref="B36:J36" si="13">HEX2BIN(B34,4)</f>
        <v>0001</v>
      </c>
      <c r="C36" s="3" t="str">
        <f t="shared" si="13"/>
        <v>0011</v>
      </c>
      <c r="D36" s="3" t="str">
        <f t="shared" si="13"/>
        <v>1101</v>
      </c>
      <c r="E36" s="3" t="str">
        <f t="shared" si="13"/>
        <v>0000</v>
      </c>
      <c r="F36" s="3" t="str">
        <f t="shared" si="13"/>
        <v>0100</v>
      </c>
      <c r="G36" s="3" t="str">
        <f t="shared" si="13"/>
        <v>0100</v>
      </c>
      <c r="H36" s="3" t="str">
        <f t="shared" si="13"/>
        <v>1001</v>
      </c>
      <c r="I36" s="3" t="str">
        <f t="shared" si="13"/>
        <v>0100</v>
      </c>
      <c r="J36" s="3" t="str">
        <f t="shared" si="13"/>
        <v>0010</v>
      </c>
      <c r="K36" s="543"/>
      <c r="L36" s="543"/>
    </row>
    <row r="38" spans="1:12" x14ac:dyDescent="0.25">
      <c r="A38" t="s">
        <v>0</v>
      </c>
      <c r="B38">
        <f>MOD(A35,4)</f>
        <v>0</v>
      </c>
      <c r="C38">
        <f>2^B38*25</f>
        <v>25</v>
      </c>
      <c r="D38" t="s">
        <v>9</v>
      </c>
      <c r="E38" t="s">
        <v>139</v>
      </c>
      <c r="F38">
        <f>C38*C40*10^-3</f>
        <v>1.875</v>
      </c>
      <c r="G38" t="s">
        <v>142</v>
      </c>
    </row>
    <row r="39" spans="1:12" x14ac:dyDescent="0.25">
      <c r="A39" t="s">
        <v>1</v>
      </c>
      <c r="B39">
        <f>MOD(B35,4)</f>
        <v>1</v>
      </c>
      <c r="C39">
        <f>2^B39*25</f>
        <v>50</v>
      </c>
      <c r="D39" t="s">
        <v>9</v>
      </c>
      <c r="E39" t="s">
        <v>140</v>
      </c>
      <c r="F39">
        <f>1/(2*PI()*C40*10^3*C41*10^-12*4*10^6*C38*10^-6)/1000</f>
        <v>4.2441318157838763</v>
      </c>
      <c r="G39" t="s">
        <v>11</v>
      </c>
    </row>
    <row r="40" spans="1:12" x14ac:dyDescent="0.25">
      <c r="A40" t="s">
        <v>2</v>
      </c>
      <c r="B40">
        <f>4*C35+(D35-MOD(D35,4))/4</f>
        <v>15</v>
      </c>
      <c r="C40">
        <f>B40*5</f>
        <v>75</v>
      </c>
      <c r="D40" t="s">
        <v>94</v>
      </c>
      <c r="E40" t="s">
        <v>141</v>
      </c>
      <c r="F40">
        <f>1/(2*PI()*C40*10^3*C42*10^-12)/1000</f>
        <v>169.76527263135503</v>
      </c>
      <c r="G40" t="s">
        <v>11</v>
      </c>
    </row>
    <row r="41" spans="1:12" x14ac:dyDescent="0.25">
      <c r="A41" t="s">
        <v>3</v>
      </c>
      <c r="B41">
        <f>4*MOD(D35,4)+(E35-MOD(E35,4))/4</f>
        <v>4</v>
      </c>
      <c r="C41">
        <f>B41*1.25</f>
        <v>5</v>
      </c>
      <c r="D41" t="s">
        <v>10</v>
      </c>
      <c r="E41" t="s">
        <v>113</v>
      </c>
      <c r="F41">
        <f>C41*C38*4</f>
        <v>500</v>
      </c>
      <c r="G41" t="s">
        <v>10</v>
      </c>
    </row>
    <row r="42" spans="1:12" x14ac:dyDescent="0.25">
      <c r="A42" t="s">
        <v>4</v>
      </c>
      <c r="B42">
        <f>8*MOD(E35,4)+(F35-MOD(F35,2))/2</f>
        <v>2</v>
      </c>
      <c r="C42">
        <f>B42*'Compensation References'!H$3</f>
        <v>12.5</v>
      </c>
      <c r="D42" t="s">
        <v>10</v>
      </c>
    </row>
    <row r="43" spans="1:12" x14ac:dyDescent="0.25">
      <c r="A43" t="s">
        <v>5</v>
      </c>
      <c r="B43">
        <f>4*G35+(H35-MOD(H35,4))/4</f>
        <v>18</v>
      </c>
      <c r="C43">
        <f>B43*5</f>
        <v>90</v>
      </c>
      <c r="D43" t="s">
        <v>94</v>
      </c>
      <c r="E43" t="s">
        <v>143</v>
      </c>
      <c r="F43">
        <f>C39*C43*10^-3</f>
        <v>4.5</v>
      </c>
      <c r="G43" t="s">
        <v>142</v>
      </c>
    </row>
    <row r="44" spans="1:12" x14ac:dyDescent="0.25">
      <c r="A44" t="s">
        <v>6</v>
      </c>
      <c r="B44">
        <f>4*MOD(H35,4)+(I35-MOD(I35,4))/4</f>
        <v>5</v>
      </c>
      <c r="C44">
        <f>B44*'Compensation References'!J$3</f>
        <v>1.665</v>
      </c>
      <c r="D44" t="s">
        <v>10</v>
      </c>
      <c r="E44" t="s">
        <v>149</v>
      </c>
      <c r="F44">
        <f>1/(2*PI()*C39*C46*10^-3*C44*C43*10^-12*10^3)/1000</f>
        <v>26.552376224874095</v>
      </c>
      <c r="G44" t="s">
        <v>11</v>
      </c>
    </row>
    <row r="45" spans="1:12" x14ac:dyDescent="0.25">
      <c r="A45" t="s">
        <v>7</v>
      </c>
      <c r="B45">
        <f>8*MOD(I35,4)+(J35-MOD(J35,2))/2</f>
        <v>1</v>
      </c>
      <c r="C45">
        <f>B45*3.2</f>
        <v>3.2</v>
      </c>
      <c r="D45" t="s">
        <v>10</v>
      </c>
      <c r="E45" t="s">
        <v>150</v>
      </c>
      <c r="F45">
        <f>1/(2*PI()*C43*10^3*C45*10^-12)/1000</f>
        <v>552.62133018019199</v>
      </c>
      <c r="G45" t="s">
        <v>11</v>
      </c>
    </row>
    <row r="46" spans="1:12" x14ac:dyDescent="0.25">
      <c r="A46" t="s">
        <v>117</v>
      </c>
      <c r="B46">
        <f>MOD(J35,2)</f>
        <v>0</v>
      </c>
      <c r="C46">
        <f>(B46+1)*800</f>
        <v>800</v>
      </c>
      <c r="D46" t="s">
        <v>94</v>
      </c>
      <c r="E46" t="s">
        <v>112</v>
      </c>
      <c r="F46">
        <f>C44*C46*C39/1000</f>
        <v>66.599999999999994</v>
      </c>
      <c r="G46" t="s">
        <v>10</v>
      </c>
    </row>
  </sheetData>
  <mergeCells count="18">
    <mergeCell ref="A1:B1"/>
    <mergeCell ref="C1:D1"/>
    <mergeCell ref="E1:F1"/>
    <mergeCell ref="G1:H1"/>
    <mergeCell ref="I1:J1"/>
    <mergeCell ref="K3:L4"/>
    <mergeCell ref="K19:L20"/>
    <mergeCell ref="K35:L36"/>
    <mergeCell ref="A33:B33"/>
    <mergeCell ref="C33:D33"/>
    <mergeCell ref="E33:F33"/>
    <mergeCell ref="G33:H33"/>
    <mergeCell ref="I33:J33"/>
    <mergeCell ref="A17:B17"/>
    <mergeCell ref="C17:D17"/>
    <mergeCell ref="E17:F17"/>
    <mergeCell ref="G17:H17"/>
    <mergeCell ref="I17:J1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F19"/>
  <sheetViews>
    <sheetView workbookViewId="0">
      <selection activeCell="B12" sqref="B12"/>
    </sheetView>
  </sheetViews>
  <sheetFormatPr defaultRowHeight="15" x14ac:dyDescent="0.25"/>
  <cols>
    <col min="1" max="1" width="13.7109375" customWidth="1"/>
    <col min="2" max="2" width="23.85546875" bestFit="1" customWidth="1"/>
    <col min="3" max="6" width="13.7109375" customWidth="1"/>
  </cols>
  <sheetData>
    <row r="1" spans="1:6" x14ac:dyDescent="0.25">
      <c r="A1" s="547" t="s">
        <v>301</v>
      </c>
      <c r="B1" s="547"/>
      <c r="C1" s="547"/>
      <c r="D1" s="547"/>
      <c r="E1" s="547"/>
      <c r="F1" s="547"/>
    </row>
    <row r="2" spans="1:6" x14ac:dyDescent="0.25">
      <c r="A2" s="5" t="s">
        <v>208</v>
      </c>
      <c r="B2" s="5" t="s">
        <v>21</v>
      </c>
      <c r="C2" s="5" t="s">
        <v>302</v>
      </c>
      <c r="D2" s="5" t="s">
        <v>303</v>
      </c>
      <c r="E2" s="5" t="s">
        <v>304</v>
      </c>
      <c r="F2" s="5" t="s">
        <v>305</v>
      </c>
    </row>
    <row r="3" spans="1:6" x14ac:dyDescent="0.25">
      <c r="A3" s="5" t="s">
        <v>215</v>
      </c>
      <c r="B3" s="5" t="s">
        <v>239</v>
      </c>
      <c r="C3" s="5" t="s">
        <v>248</v>
      </c>
      <c r="D3" s="5" t="s">
        <v>248</v>
      </c>
      <c r="E3" s="5" t="str">
        <f>VLOOKUP('Pinstrap Reverse Lookup'!C3,'Resistor Selection'!AL$3:AR$20,6,FALSE)</f>
        <v>FLOAT</v>
      </c>
      <c r="F3" s="5">
        <f>VLOOKUP(D3,'Resistor Selection'!AM$5:AQ$20,5,FALSE)</f>
        <v>0</v>
      </c>
    </row>
    <row r="4" spans="1:6" x14ac:dyDescent="0.25">
      <c r="A4" s="5" t="s">
        <v>216</v>
      </c>
      <c r="B4" s="5" t="s">
        <v>240</v>
      </c>
      <c r="C4" s="5">
        <v>12100</v>
      </c>
      <c r="D4" s="5">
        <v>18700</v>
      </c>
      <c r="E4" s="5">
        <f>VLOOKUP('Pinstrap Reverse Lookup'!C4,'Resistor Selection'!AL$3:AR$20,6,FALSE)</f>
        <v>5</v>
      </c>
      <c r="F4" s="5">
        <f>VLOOKUP(D4,'Resistor Selection'!AN$5:AQ$20,4,FALSE)</f>
        <v>4</v>
      </c>
    </row>
    <row r="5" spans="1:6" x14ac:dyDescent="0.25">
      <c r="A5" s="5" t="s">
        <v>223</v>
      </c>
      <c r="B5" s="5" t="s">
        <v>241</v>
      </c>
      <c r="C5" s="5">
        <v>4640</v>
      </c>
      <c r="D5" s="5">
        <v>9090</v>
      </c>
      <c r="E5" s="5">
        <f>VLOOKUP('Pinstrap Reverse Lookup'!C5,'Resistor Selection'!AL$3:AR$20,6,FALSE)</f>
        <v>0</v>
      </c>
      <c r="F5" s="5">
        <f>VLOOKUP(D5,'Resistor Selection'!AO$5:AQ$20,3,FALSE)</f>
        <v>3</v>
      </c>
    </row>
    <row r="6" spans="1:6" x14ac:dyDescent="0.25">
      <c r="A6" s="5" t="s">
        <v>229</v>
      </c>
      <c r="B6" s="5" t="s">
        <v>242</v>
      </c>
      <c r="C6" s="5">
        <v>5620</v>
      </c>
      <c r="D6" s="5">
        <v>18700</v>
      </c>
      <c r="E6" s="5">
        <f>VLOOKUP('Pinstrap Reverse Lookup'!C6,'Resistor Selection'!AL$3:AR$20,6,FALSE)</f>
        <v>1</v>
      </c>
      <c r="F6" s="5">
        <f>VLOOKUP(D6,'Resistor Selection'!AP$5:AQ$20,2,FALSE)</f>
        <v>1</v>
      </c>
    </row>
    <row r="8" spans="1:6" x14ac:dyDescent="0.25">
      <c r="A8" s="548" t="s">
        <v>306</v>
      </c>
      <c r="B8" s="548"/>
      <c r="C8" s="548" t="s">
        <v>193</v>
      </c>
      <c r="D8" s="548"/>
      <c r="E8" s="548"/>
    </row>
    <row r="9" spans="1:6" x14ac:dyDescent="0.25">
      <c r="A9" s="5" t="s">
        <v>208</v>
      </c>
      <c r="B9" s="5" t="s">
        <v>209</v>
      </c>
      <c r="C9" s="5" t="s">
        <v>21</v>
      </c>
      <c r="D9" s="5" t="s">
        <v>210</v>
      </c>
      <c r="E9" s="5" t="s">
        <v>14</v>
      </c>
    </row>
    <row r="10" spans="1:6" x14ac:dyDescent="0.25">
      <c r="A10" s="545" t="s">
        <v>215</v>
      </c>
      <c r="B10" s="5" t="s">
        <v>123</v>
      </c>
      <c r="C10" s="5"/>
      <c r="D10" s="5"/>
      <c r="E10" s="5" t="str">
        <f>IF(OR(F3='Resistor Selection'!AL4,MOD('Pinstrap Reverse Lookup'!F3,2)=0),'Pinstrap Reverse Lookup'!E3,'Pinstrap Reverse Lookup'!E3+16)</f>
        <v>FLOAT</v>
      </c>
    </row>
    <row r="11" spans="1:6" x14ac:dyDescent="0.25">
      <c r="A11" s="546"/>
      <c r="B11" s="5" t="s">
        <v>36</v>
      </c>
      <c r="C11" s="5"/>
      <c r="D11" s="5" t="s">
        <v>11</v>
      </c>
      <c r="E11" s="5">
        <f>(F3-MOD(F3,2))/2</f>
        <v>0</v>
      </c>
    </row>
    <row r="12" spans="1:6" x14ac:dyDescent="0.25">
      <c r="A12" s="545" t="s">
        <v>216</v>
      </c>
      <c r="B12" s="5" t="s">
        <v>217</v>
      </c>
      <c r="C12" s="5"/>
      <c r="D12" s="5" t="s">
        <v>218</v>
      </c>
      <c r="E12" s="5"/>
    </row>
    <row r="13" spans="1:6" x14ac:dyDescent="0.25">
      <c r="A13" s="549"/>
      <c r="B13" s="5" t="s">
        <v>219</v>
      </c>
      <c r="C13" s="5"/>
      <c r="D13" s="5" t="s">
        <v>26</v>
      </c>
      <c r="E13" s="5"/>
    </row>
    <row r="14" spans="1:6" x14ac:dyDescent="0.25">
      <c r="A14" s="546"/>
      <c r="B14" s="5" t="s">
        <v>222</v>
      </c>
      <c r="C14" s="5"/>
      <c r="D14" s="5"/>
      <c r="E14" s="5"/>
    </row>
    <row r="15" spans="1:6" x14ac:dyDescent="0.25">
      <c r="A15" s="545" t="s">
        <v>223</v>
      </c>
      <c r="B15" s="5" t="s">
        <v>224</v>
      </c>
      <c r="C15" s="5"/>
      <c r="D15" s="5" t="s">
        <v>22</v>
      </c>
      <c r="E15" s="5"/>
    </row>
    <row r="16" spans="1:6" x14ac:dyDescent="0.25">
      <c r="A16" s="549"/>
      <c r="B16" s="5" t="s">
        <v>227</v>
      </c>
      <c r="C16" s="5"/>
      <c r="D16" s="5" t="s">
        <v>22</v>
      </c>
      <c r="E16" s="5"/>
    </row>
    <row r="17" spans="1:5" x14ac:dyDescent="0.25">
      <c r="A17" s="546"/>
      <c r="B17" s="5" t="s">
        <v>228</v>
      </c>
      <c r="C17" s="5"/>
      <c r="D17" s="5"/>
      <c r="E17" s="5"/>
    </row>
    <row r="18" spans="1:5" x14ac:dyDescent="0.25">
      <c r="A18" s="545" t="s">
        <v>229</v>
      </c>
      <c r="B18" s="5" t="s">
        <v>230</v>
      </c>
      <c r="C18" s="5"/>
      <c r="D18" s="5" t="s">
        <v>231</v>
      </c>
      <c r="E18" s="5"/>
    </row>
    <row r="19" spans="1:5" x14ac:dyDescent="0.25">
      <c r="A19" s="546"/>
      <c r="B19" s="5" t="s">
        <v>307</v>
      </c>
      <c r="C19" s="5"/>
      <c r="D19" s="5"/>
      <c r="E19" s="5"/>
    </row>
  </sheetData>
  <mergeCells count="7">
    <mergeCell ref="A18:A19"/>
    <mergeCell ref="A1:F1"/>
    <mergeCell ref="A8:B8"/>
    <mergeCell ref="C8:E8"/>
    <mergeCell ref="A10:A11"/>
    <mergeCell ref="A12:A14"/>
    <mergeCell ref="A15:A17"/>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'Resistor References'!$A$2:$A$4</xm:f>
          </x14:formula1>
          <xm:sqref>C8:E8</xm:sqref>
        </x14:dataValidation>
        <x14:dataValidation type="list" allowBlank="1" showInputMessage="1" showErrorMessage="1" xr:uid="{00000000-0002-0000-0800-000001000000}">
          <x14:formula1>
            <xm:f>'Resistor Selection'!$AP$4:$AP$20</xm:f>
          </x14:formula1>
          <xm:sqref>D6</xm:sqref>
        </x14:dataValidation>
        <x14:dataValidation type="list" allowBlank="1" showInputMessage="1" showErrorMessage="1" xr:uid="{00000000-0002-0000-0800-000002000000}">
          <x14:formula1>
            <xm:f>'Resistor Selection'!$AO$4:$AO$20</xm:f>
          </x14:formula1>
          <xm:sqref>D5</xm:sqref>
        </x14:dataValidation>
        <x14:dataValidation type="list" allowBlank="1" showInputMessage="1" showErrorMessage="1" xr:uid="{00000000-0002-0000-0800-000003000000}">
          <x14:formula1>
            <xm:f>'Resistor Selection'!$AN$4:$AN$20</xm:f>
          </x14:formula1>
          <xm:sqref>D4</xm:sqref>
        </x14:dataValidation>
        <x14:dataValidation type="list" allowBlank="1" showInputMessage="1" showErrorMessage="1" xr:uid="{00000000-0002-0000-0800-000004000000}">
          <x14:formula1>
            <xm:f>'Resistor Selection'!$AM$4:$AM$20</xm:f>
          </x14:formula1>
          <xm:sqref>D3</xm:sqref>
        </x14:dataValidation>
        <x14:dataValidation type="list" allowBlank="1" showInputMessage="1" showErrorMessage="1" xr:uid="{00000000-0002-0000-0800-000005000000}">
          <x14:formula1>
            <xm:f>'Resistor Selection'!$AL$3:$AL$20</xm:f>
          </x14:formula1>
          <xm:sqref>C3:C6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Ver_x002e_ xmlns="3c78f53b-1e1a-4bd0-bde5-8f4af4b526cf">1</Ver_x002e_>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5B57CC44EE9C9449C2A26F40A8282C4" ma:contentTypeVersion="1" ma:contentTypeDescription="Create a new document." ma:contentTypeScope="" ma:versionID="b6ef5f7a1601679a84dbf06269006c08">
  <xsd:schema xmlns:xsd="http://www.w3.org/2001/XMLSchema" xmlns:xs="http://www.w3.org/2001/XMLSchema" xmlns:p="http://schemas.microsoft.com/office/2006/metadata/properties" xmlns:ns2="3c78f53b-1e1a-4bd0-bde5-8f4af4b526cf" targetNamespace="http://schemas.microsoft.com/office/2006/metadata/properties" ma:root="true" ma:fieldsID="02ecee3fe3ac56addc47ae9c7087b6a0" ns2:_="">
    <xsd:import namespace="3c78f53b-1e1a-4bd0-bde5-8f4af4b526cf"/>
    <xsd:element name="properties">
      <xsd:complexType>
        <xsd:sequence>
          <xsd:element name="documentManagement">
            <xsd:complexType>
              <xsd:all>
                <xsd:element ref="ns2:Ver_x002e_"/>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78f53b-1e1a-4bd0-bde5-8f4af4b526cf" elementFormDefault="qualified">
    <xsd:import namespace="http://schemas.microsoft.com/office/2006/documentManagement/types"/>
    <xsd:import namespace="http://schemas.microsoft.com/office/infopath/2007/PartnerControls"/>
    <xsd:element name="Ver_x002e_" ma:index="8" ma:displayName="Ver." ma:description="Document version" ma:list="{3c78f53b-1e1a-4bd0-bde5-8f4af4b526cf}" ma:internalName="Ver_x002e_" ma:showField="_UIVersionString">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4B62997-24DA-40E7-8841-8284CD6E7114}">
  <ds:schemaRefs>
    <ds:schemaRef ds:uri="http://purl.org/dc/terms/"/>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3c78f53b-1e1a-4bd0-bde5-8f4af4b526cf"/>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48285369-BA58-4D2A-9658-B4FC5C66DE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78f53b-1e1a-4bd0-bde5-8f4af4b526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C96E7A8-5D77-46DF-BE6D-4ED3D887F47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60</vt:i4>
      </vt:variant>
    </vt:vector>
  </HeadingPairs>
  <TitlesOfParts>
    <vt:vector size="76" baseType="lpstr">
      <vt:lpstr>Device Calculator</vt:lpstr>
      <vt:lpstr>BODE PLOT</vt:lpstr>
      <vt:lpstr>Pin Detect Programming</vt:lpstr>
      <vt:lpstr>Schematic Checklist</vt:lpstr>
      <vt:lpstr>Layout Checklist</vt:lpstr>
      <vt:lpstr>Extra</vt:lpstr>
      <vt:lpstr>Pin Detect Programming (2)</vt:lpstr>
      <vt:lpstr>COMP_DECODE</vt:lpstr>
      <vt:lpstr>Pinstrap Reverse Lookup</vt:lpstr>
      <vt:lpstr>Compensation References</vt:lpstr>
      <vt:lpstr>Resistor References</vt:lpstr>
      <vt:lpstr>Resistor Selection</vt:lpstr>
      <vt:lpstr>Sheet2</vt:lpstr>
      <vt:lpstr>Concatenation</vt:lpstr>
      <vt:lpstr>Array</vt:lpstr>
      <vt:lpstr>Sheet1</vt:lpstr>
      <vt:lpstr>'BODE PLOT'!Cin_cer</vt:lpstr>
      <vt:lpstr>Cin_cer</vt:lpstr>
      <vt:lpstr>'BODE PLOT'!Comp_Code</vt:lpstr>
      <vt:lpstr>Comp_Code</vt:lpstr>
      <vt:lpstr>'BODE PLOT'!Cout_bulk</vt:lpstr>
      <vt:lpstr>Cout_bulk</vt:lpstr>
      <vt:lpstr>'BODE PLOT'!Cout_cer</vt:lpstr>
      <vt:lpstr>Cout_cer</vt:lpstr>
      <vt:lpstr>'BODE PLOT'!Cout_max</vt:lpstr>
      <vt:lpstr>Cout_max</vt:lpstr>
      <vt:lpstr>'BODE PLOT'!Cout_total</vt:lpstr>
      <vt:lpstr>Cout_total</vt:lpstr>
      <vt:lpstr>'BODE PLOT'!CSA</vt:lpstr>
      <vt:lpstr>CSA</vt:lpstr>
      <vt:lpstr>'BODE PLOT'!ESR_bulk</vt:lpstr>
      <vt:lpstr>ESR_bulk</vt:lpstr>
      <vt:lpstr>'BODE PLOT'!ESR_cer</vt:lpstr>
      <vt:lpstr>ESR_cer</vt:lpstr>
      <vt:lpstr>'BODE PLOT'!fcoi_trgt</vt:lpstr>
      <vt:lpstr>fcoi_trgt</vt:lpstr>
      <vt:lpstr>'BODE PLOT'!fcov_trgt</vt:lpstr>
      <vt:lpstr>fcov_trgt</vt:lpstr>
      <vt:lpstr>'BODE PLOT'!fpi_trgt</vt:lpstr>
      <vt:lpstr>fpi_trgt</vt:lpstr>
      <vt:lpstr>'BODE PLOT'!fsw</vt:lpstr>
      <vt:lpstr>fsw</vt:lpstr>
      <vt:lpstr>fsw_code</vt:lpstr>
      <vt:lpstr>'BODE PLOT'!fzi_trgt</vt:lpstr>
      <vt:lpstr>fzi_trgt</vt:lpstr>
      <vt:lpstr>'BODE PLOT'!GM_PS</vt:lpstr>
      <vt:lpstr>GM_PS</vt:lpstr>
      <vt:lpstr>'BODE PLOT'!ILOOP</vt:lpstr>
      <vt:lpstr>ILOOP</vt:lpstr>
      <vt:lpstr>'BODE PLOT'!ILOOP_trgt</vt:lpstr>
      <vt:lpstr>ILOOP_trgt</vt:lpstr>
      <vt:lpstr>'BODE PLOT'!Iout</vt:lpstr>
      <vt:lpstr>Iout</vt:lpstr>
      <vt:lpstr>'BODE PLOT'!Iphase</vt:lpstr>
      <vt:lpstr>Iphase</vt:lpstr>
      <vt:lpstr>'BODE PLOT'!Iripple</vt:lpstr>
      <vt:lpstr>Iripple</vt:lpstr>
      <vt:lpstr>'BODE PLOT'!Lout</vt:lpstr>
      <vt:lpstr>Lout</vt:lpstr>
      <vt:lpstr>'BODE PLOT'!Mod_ratio</vt:lpstr>
      <vt:lpstr>Mod_ratio</vt:lpstr>
      <vt:lpstr>'BODE PLOT'!Phases</vt:lpstr>
      <vt:lpstr>Phases</vt:lpstr>
      <vt:lpstr>'BODE PLOT'!Pvin</vt:lpstr>
      <vt:lpstr>Pvin</vt:lpstr>
      <vt:lpstr>'BODE PLOT'!VLOOP</vt:lpstr>
      <vt:lpstr>VLOOP</vt:lpstr>
      <vt:lpstr>'BODE PLOT'!VLOOP_trgt</vt:lpstr>
      <vt:lpstr>VLOOP_trgt</vt:lpstr>
      <vt:lpstr>'BODE PLOT'!VOSL</vt:lpstr>
      <vt:lpstr>VOSL</vt:lpstr>
      <vt:lpstr>'BODE PLOT'!Vout</vt:lpstr>
      <vt:lpstr>Vout</vt:lpstr>
      <vt:lpstr>Vref</vt:lpstr>
      <vt:lpstr>'BODE PLOT'!Zout_fco_trgt</vt:lpstr>
      <vt:lpstr>Zout_fco_trgt</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Miller, Peter</dc:creator>
  <cp:lastModifiedBy>Ide, Tomoya</cp:lastModifiedBy>
  <dcterms:created xsi:type="dcterms:W3CDTF">2017-09-08T18:35:14Z</dcterms:created>
  <dcterms:modified xsi:type="dcterms:W3CDTF">2024-12-20T16:41:55Z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0x01010015B57CC44EE9C9449C2A26F40A8282C4</vt:lpwstr>
  </property>
</Properties>
</file>